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Cripto\database\"/>
    </mc:Choice>
  </mc:AlternateContent>
  <xr:revisionPtr revIDLastSave="0" documentId="13_ncr:1_{CEA95A2E-5C2F-49B1-B02C-8ECFB8B0F34F}" xr6:coauthVersionLast="47" xr6:coauthVersionMax="47" xr10:uidLastSave="{00000000-0000-0000-0000-000000000000}"/>
  <bookViews>
    <workbookView xWindow="29865" yWindow="-120" windowWidth="27855" windowHeight="16440" activeTab="3" xr2:uid="{00000000-000D-0000-FFFF-FFFF00000000}"/>
  </bookViews>
  <sheets>
    <sheet name="Historico_PETR4" sheetId="1" r:id="rId1"/>
    <sheet name="Planilha1" sheetId="3" state="hidden" r:id="rId2"/>
    <sheet name="Plan1" sheetId="2" state="hidden" r:id="rId3"/>
    <sheet name="Tendencias" sheetId="5" r:id="rId4"/>
    <sheet name="Planilha2" sheetId="6" r:id="rId5"/>
  </sheets>
  <definedNames>
    <definedName name="_xlnm._FilterDatabase" localSheetId="0" hidden="1">Historico_PETR4!$A$1:$AG$1026</definedName>
    <definedName name="DadosExternos_1" localSheetId="3" hidden="1">Tendencias!$A$1:$I$1321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" i="6" l="1"/>
  <c r="S37" i="6"/>
  <c r="S36" i="6"/>
  <c r="S15" i="6"/>
  <c r="S14" i="6"/>
  <c r="R39" i="6"/>
  <c r="S35" i="6"/>
  <c r="S34" i="6"/>
  <c r="S33" i="6"/>
  <c r="S32" i="6"/>
  <c r="S31" i="6"/>
  <c r="S30" i="6"/>
  <c r="S29" i="6"/>
  <c r="S28" i="6"/>
  <c r="S27" i="6"/>
  <c r="S26" i="6"/>
  <c r="O24" i="6"/>
  <c r="L24" i="6"/>
  <c r="S25" i="6"/>
  <c r="S24" i="6"/>
  <c r="P22" i="6"/>
  <c r="M22" i="6"/>
  <c r="S23" i="6"/>
  <c r="P21" i="6"/>
  <c r="M21" i="6"/>
  <c r="H21" i="6"/>
  <c r="S22" i="6"/>
  <c r="P20" i="6"/>
  <c r="M20" i="6"/>
  <c r="S21" i="6"/>
  <c r="P19" i="6"/>
  <c r="M19" i="6"/>
  <c r="I19" i="6"/>
  <c r="S20" i="6"/>
  <c r="P18" i="6"/>
  <c r="M18" i="6"/>
  <c r="I18" i="6"/>
  <c r="S19" i="6"/>
  <c r="P17" i="6"/>
  <c r="M17" i="6"/>
  <c r="I17" i="6"/>
  <c r="S18" i="6"/>
  <c r="P16" i="6"/>
  <c r="M16" i="6"/>
  <c r="I16" i="6"/>
  <c r="S17" i="6"/>
  <c r="P15" i="6"/>
  <c r="M15" i="6"/>
  <c r="I15" i="6"/>
  <c r="S16" i="6"/>
  <c r="P14" i="6"/>
  <c r="M14" i="6"/>
  <c r="I14" i="6"/>
  <c r="D14" i="6"/>
  <c r="S13" i="6"/>
  <c r="P13" i="6"/>
  <c r="M13" i="6"/>
  <c r="I13" i="6"/>
  <c r="S12" i="6"/>
  <c r="P12" i="6"/>
  <c r="M12" i="6"/>
  <c r="I12" i="6"/>
  <c r="E12" i="6"/>
  <c r="S11" i="6"/>
  <c r="P11" i="6"/>
  <c r="M11" i="6"/>
  <c r="I11" i="6"/>
  <c r="E11" i="6"/>
  <c r="S10" i="6"/>
  <c r="P10" i="6"/>
  <c r="M10" i="6"/>
  <c r="I10" i="6"/>
  <c r="E10" i="6"/>
  <c r="S9" i="6"/>
  <c r="P9" i="6"/>
  <c r="M9" i="6"/>
  <c r="I9" i="6"/>
  <c r="E9" i="6"/>
  <c r="S8" i="6"/>
  <c r="P8" i="6"/>
  <c r="M8" i="6"/>
  <c r="I8" i="6"/>
  <c r="E8" i="6"/>
  <c r="S7" i="6"/>
  <c r="P7" i="6"/>
  <c r="M7" i="6"/>
  <c r="I7" i="6"/>
  <c r="E7" i="6"/>
  <c r="S6" i="6"/>
  <c r="P6" i="6"/>
  <c r="M6" i="6"/>
  <c r="I6" i="6"/>
  <c r="E6" i="6"/>
  <c r="S5" i="6"/>
  <c r="P5" i="6"/>
  <c r="M5" i="6"/>
  <c r="I5" i="6"/>
  <c r="E5" i="6"/>
  <c r="S4" i="6"/>
  <c r="P4" i="6"/>
  <c r="M4" i="6"/>
  <c r="I4" i="6"/>
  <c r="E4" i="6"/>
  <c r="S3" i="6"/>
  <c r="P3" i="6"/>
  <c r="M3" i="6"/>
  <c r="I3" i="6"/>
  <c r="E3" i="6"/>
  <c r="S2" i="6"/>
  <c r="P2" i="6"/>
  <c r="M2" i="6"/>
  <c r="I2" i="6"/>
  <c r="E2" i="6"/>
  <c r="S1" i="6"/>
  <c r="Q1" i="6"/>
  <c r="P1" i="6"/>
  <c r="N1" i="6"/>
  <c r="M1" i="6"/>
  <c r="J1" i="6"/>
  <c r="I1" i="6"/>
  <c r="F1" i="6"/>
  <c r="E1" i="6"/>
  <c r="BB1321" i="5"/>
  <c r="BA1321" i="5"/>
  <c r="AZ1321" i="5"/>
  <c r="AX1321" i="5"/>
  <c r="AV1321" i="5"/>
  <c r="AU1321" i="5"/>
  <c r="AS1321" i="5"/>
  <c r="AR1321" i="5"/>
  <c r="AQ1321" i="5"/>
  <c r="AP1321" i="5"/>
  <c r="AO1321" i="5"/>
  <c r="AN1321" i="5"/>
  <c r="AM1321" i="5"/>
  <c r="AL1321" i="5"/>
  <c r="AK1321" i="5"/>
  <c r="AD1321" i="5"/>
  <c r="AA1321" i="5"/>
  <c r="W1321" i="5"/>
  <c r="V1321" i="5"/>
  <c r="X1321" i="5" s="1"/>
  <c r="U1321" i="5"/>
  <c r="AG1321" i="5" s="1"/>
  <c r="T1321" i="5"/>
  <c r="AC1321" i="5" s="1"/>
  <c r="S1321" i="5"/>
  <c r="O1321" i="5" s="1"/>
  <c r="R1321" i="5"/>
  <c r="N1321" i="5"/>
  <c r="M1321" i="5"/>
  <c r="L1321" i="5"/>
  <c r="K1321" i="5"/>
  <c r="E1321" i="5"/>
  <c r="BA1320" i="5"/>
  <c r="AZ1320" i="5"/>
  <c r="AV1320" i="5"/>
  <c r="AU1320" i="5"/>
  <c r="AS1320" i="5"/>
  <c r="AR1320" i="5"/>
  <c r="AQ1320" i="5"/>
  <c r="AP1320" i="5"/>
  <c r="AO1320" i="5"/>
  <c r="AN1320" i="5"/>
  <c r="AM1320" i="5"/>
  <c r="AL1320" i="5"/>
  <c r="AK1320" i="5"/>
  <c r="AA1320" i="5"/>
  <c r="W1320" i="5"/>
  <c r="U1320" i="5"/>
  <c r="T1319" i="5" s="1"/>
  <c r="S1320" i="5"/>
  <c r="O1320" i="5" s="1"/>
  <c r="R1320" i="5"/>
  <c r="N1320" i="5"/>
  <c r="M1320" i="5"/>
  <c r="L1320" i="5"/>
  <c r="K1320" i="5"/>
  <c r="E1320" i="5"/>
  <c r="BA1319" i="5"/>
  <c r="AZ1319" i="5"/>
  <c r="AV1319" i="5"/>
  <c r="AU1319" i="5"/>
  <c r="AS1319" i="5"/>
  <c r="AR1319" i="5"/>
  <c r="AQ1319" i="5"/>
  <c r="AP1319" i="5"/>
  <c r="AO1319" i="5"/>
  <c r="AN1319" i="5"/>
  <c r="AM1319" i="5"/>
  <c r="AL1319" i="5"/>
  <c r="AK1319" i="5"/>
  <c r="AA1319" i="5"/>
  <c r="W1319" i="5"/>
  <c r="U1319" i="5"/>
  <c r="T1318" i="5" s="1"/>
  <c r="S1319" i="5"/>
  <c r="O1319" i="5" s="1"/>
  <c r="R1319" i="5"/>
  <c r="N1319" i="5"/>
  <c r="M1319" i="5"/>
  <c r="L1319" i="5"/>
  <c r="K1319" i="5"/>
  <c r="E1319" i="5"/>
  <c r="BA1318" i="5"/>
  <c r="AZ1318" i="5"/>
  <c r="AV1318" i="5"/>
  <c r="AU1318" i="5"/>
  <c r="AS1318" i="5"/>
  <c r="AR1318" i="5"/>
  <c r="AQ1318" i="5"/>
  <c r="AP1318" i="5"/>
  <c r="AO1318" i="5"/>
  <c r="AN1318" i="5"/>
  <c r="AM1318" i="5"/>
  <c r="AL1318" i="5"/>
  <c r="AK1318" i="5"/>
  <c r="AA1318" i="5"/>
  <c r="W1318" i="5"/>
  <c r="W1317" i="5" s="1"/>
  <c r="U1318" i="5"/>
  <c r="T1317" i="5" s="1"/>
  <c r="S1318" i="5"/>
  <c r="O1318" i="5" s="1"/>
  <c r="R1318" i="5"/>
  <c r="N1318" i="5"/>
  <c r="M1318" i="5"/>
  <c r="L1318" i="5"/>
  <c r="K1318" i="5"/>
  <c r="E1318" i="5"/>
  <c r="BA1317" i="5"/>
  <c r="AZ1317" i="5"/>
  <c r="AV1317" i="5"/>
  <c r="AU1317" i="5"/>
  <c r="AS1317" i="5"/>
  <c r="AR1317" i="5"/>
  <c r="AQ1317" i="5"/>
  <c r="AP1317" i="5"/>
  <c r="AO1317" i="5"/>
  <c r="AN1317" i="5"/>
  <c r="AM1317" i="5"/>
  <c r="AL1317" i="5"/>
  <c r="AK1317" i="5"/>
  <c r="AB1317" i="5"/>
  <c r="AA1317" i="5"/>
  <c r="U1317" i="5"/>
  <c r="S1317" i="5"/>
  <c r="O1317" i="5" s="1"/>
  <c r="R1317" i="5"/>
  <c r="N1317" i="5"/>
  <c r="M1317" i="5"/>
  <c r="L1317" i="5"/>
  <c r="K1317" i="5"/>
  <c r="E1317" i="5"/>
  <c r="BA1316" i="5"/>
  <c r="AZ1316" i="5"/>
  <c r="AV1316" i="5"/>
  <c r="AU1316" i="5"/>
  <c r="AS1316" i="5"/>
  <c r="AR1316" i="5"/>
  <c r="AQ1316" i="5"/>
  <c r="AP1316" i="5"/>
  <c r="AO1316" i="5"/>
  <c r="AN1316" i="5"/>
  <c r="AM1316" i="5"/>
  <c r="AL1316" i="5"/>
  <c r="AK1316" i="5"/>
  <c r="AG1316" i="5"/>
  <c r="AB1316" i="5"/>
  <c r="AA1316" i="5"/>
  <c r="W1316" i="5"/>
  <c r="W1315" i="5" s="1"/>
  <c r="U1316" i="5"/>
  <c r="T1316" i="5"/>
  <c r="AD1316" i="5" s="1"/>
  <c r="S1316" i="5"/>
  <c r="O1316" i="5" s="1"/>
  <c r="R1316" i="5"/>
  <c r="N1316" i="5"/>
  <c r="M1316" i="5"/>
  <c r="L1316" i="5"/>
  <c r="K1316" i="5"/>
  <c r="E1316" i="5"/>
  <c r="BA1315" i="5"/>
  <c r="AZ1315" i="5"/>
  <c r="AV1315" i="5"/>
  <c r="AU1315" i="5"/>
  <c r="AS1315" i="5"/>
  <c r="AR1315" i="5"/>
  <c r="AQ1315" i="5"/>
  <c r="AP1315" i="5"/>
  <c r="AO1315" i="5"/>
  <c r="AN1315" i="5"/>
  <c r="AM1315" i="5"/>
  <c r="AL1315" i="5"/>
  <c r="AK1315" i="5"/>
  <c r="AC1315" i="5"/>
  <c r="AB1315" i="5"/>
  <c r="AA1315" i="5"/>
  <c r="U1315" i="5"/>
  <c r="T1314" i="5" s="1"/>
  <c r="T1315" i="5"/>
  <c r="AD1315" i="5" s="1"/>
  <c r="S1315" i="5"/>
  <c r="R1315" i="5"/>
  <c r="Q1315" i="5"/>
  <c r="O1315" i="5"/>
  <c r="P1315" i="5" s="1"/>
  <c r="N1315" i="5"/>
  <c r="M1315" i="5"/>
  <c r="L1315" i="5"/>
  <c r="E1315" i="5"/>
  <c r="K1315" i="5" s="1"/>
  <c r="BA1314" i="5"/>
  <c r="AZ1314" i="5"/>
  <c r="AV1314" i="5"/>
  <c r="AU1314" i="5"/>
  <c r="AS1314" i="5"/>
  <c r="AR1314" i="5"/>
  <c r="AQ1314" i="5"/>
  <c r="AP1314" i="5"/>
  <c r="AO1314" i="5"/>
  <c r="AN1314" i="5"/>
  <c r="AM1314" i="5"/>
  <c r="AL1314" i="5"/>
  <c r="AK1314" i="5"/>
  <c r="AB1314" i="5"/>
  <c r="AA1314" i="5"/>
  <c r="W1314" i="5"/>
  <c r="W1313" i="5" s="1"/>
  <c r="W1312" i="5" s="1"/>
  <c r="W1311" i="5" s="1"/>
  <c r="W1310" i="5" s="1"/>
  <c r="W1309" i="5" s="1"/>
  <c r="W1308" i="5" s="1"/>
  <c r="W1307" i="5" s="1"/>
  <c r="W1306" i="5" s="1"/>
  <c r="W1305" i="5" s="1"/>
  <c r="W1304" i="5" s="1"/>
  <c r="W1303" i="5" s="1"/>
  <c r="W1302" i="5" s="1"/>
  <c r="W1301" i="5" s="1"/>
  <c r="W1300" i="5" s="1"/>
  <c r="W1299" i="5" s="1"/>
  <c r="W1298" i="5" s="1"/>
  <c r="W1297" i="5" s="1"/>
  <c r="W1296" i="5" s="1"/>
  <c r="W1295" i="5" s="1"/>
  <c r="W1294" i="5" s="1"/>
  <c r="W1293" i="5" s="1"/>
  <c r="W1292" i="5" s="1"/>
  <c r="U1314" i="5"/>
  <c r="S1314" i="5"/>
  <c r="R1314" i="5"/>
  <c r="O1314" i="5"/>
  <c r="N1314" i="5"/>
  <c r="M1314" i="5"/>
  <c r="L1314" i="5"/>
  <c r="K1314" i="5"/>
  <c r="E1314" i="5"/>
  <c r="BA1313" i="5"/>
  <c r="AZ1313" i="5"/>
  <c r="AV1313" i="5"/>
  <c r="AU1313" i="5"/>
  <c r="AS1313" i="5"/>
  <c r="AR1313" i="5"/>
  <c r="AQ1313" i="5"/>
  <c r="AP1313" i="5"/>
  <c r="AO1313" i="5"/>
  <c r="AN1313" i="5"/>
  <c r="AM1313" i="5"/>
  <c r="AL1313" i="5"/>
  <c r="AK1313" i="5"/>
  <c r="AG1313" i="5"/>
  <c r="AC1313" i="5"/>
  <c r="AB1313" i="5"/>
  <c r="AA1313" i="5"/>
  <c r="U1313" i="5"/>
  <c r="T1312" i="5" s="1"/>
  <c r="T1313" i="5"/>
  <c r="AD1313" i="5" s="1"/>
  <c r="S1313" i="5"/>
  <c r="O1313" i="5" s="1"/>
  <c r="R1313" i="5"/>
  <c r="N1313" i="5"/>
  <c r="M1313" i="5"/>
  <c r="L1313" i="5"/>
  <c r="K1313" i="5"/>
  <c r="E1313" i="5"/>
  <c r="BA1312" i="5"/>
  <c r="AZ1312" i="5"/>
  <c r="AV1312" i="5"/>
  <c r="AU1312" i="5"/>
  <c r="AS1312" i="5"/>
  <c r="AR1312" i="5"/>
  <c r="AQ1312" i="5"/>
  <c r="AP1312" i="5"/>
  <c r="AO1312" i="5"/>
  <c r="AN1312" i="5"/>
  <c r="AM1312" i="5"/>
  <c r="AL1312" i="5"/>
  <c r="AK1312" i="5"/>
  <c r="AB1312" i="5"/>
  <c r="AA1312" i="5"/>
  <c r="U1312" i="5"/>
  <c r="S1312" i="5"/>
  <c r="R1312" i="5"/>
  <c r="O1312" i="5"/>
  <c r="N1312" i="5"/>
  <c r="M1312" i="5"/>
  <c r="L1312" i="5"/>
  <c r="K1312" i="5"/>
  <c r="E1312" i="5"/>
  <c r="BA1311" i="5"/>
  <c r="AZ1311" i="5"/>
  <c r="AV1311" i="5"/>
  <c r="AU1311" i="5"/>
  <c r="AS1311" i="5"/>
  <c r="AR1311" i="5"/>
  <c r="AQ1311" i="5"/>
  <c r="AP1311" i="5"/>
  <c r="AO1311" i="5"/>
  <c r="AN1311" i="5"/>
  <c r="AM1311" i="5"/>
  <c r="AL1311" i="5"/>
  <c r="AK1311" i="5"/>
  <c r="AG1311" i="5"/>
  <c r="AC1311" i="5"/>
  <c r="AB1311" i="5"/>
  <c r="AA1311" i="5"/>
  <c r="U1311" i="5"/>
  <c r="T1310" i="5" s="1"/>
  <c r="T1311" i="5"/>
  <c r="AD1311" i="5" s="1"/>
  <c r="S1311" i="5"/>
  <c r="R1311" i="5"/>
  <c r="Q1311" i="5"/>
  <c r="O1311" i="5"/>
  <c r="P1311" i="5" s="1"/>
  <c r="N1311" i="5"/>
  <c r="M1311" i="5"/>
  <c r="L1311" i="5"/>
  <c r="E1311" i="5"/>
  <c r="K1311" i="5" s="1"/>
  <c r="BA1310" i="5"/>
  <c r="AZ1310" i="5"/>
  <c r="AV1310" i="5"/>
  <c r="AU1310" i="5"/>
  <c r="AS1310" i="5"/>
  <c r="AR1310" i="5"/>
  <c r="AQ1310" i="5"/>
  <c r="AP1310" i="5"/>
  <c r="AO1310" i="5"/>
  <c r="AN1310" i="5"/>
  <c r="AM1310" i="5"/>
  <c r="AL1310" i="5"/>
  <c r="AK1310" i="5"/>
  <c r="AB1310" i="5"/>
  <c r="AA1310" i="5"/>
  <c r="U1310" i="5"/>
  <c r="S1310" i="5"/>
  <c r="O1310" i="5" s="1"/>
  <c r="R1310" i="5"/>
  <c r="N1310" i="5"/>
  <c r="M1310" i="5"/>
  <c r="L1310" i="5"/>
  <c r="K1310" i="5"/>
  <c r="E1310" i="5"/>
  <c r="BA1309" i="5"/>
  <c r="AZ1309" i="5"/>
  <c r="AV1309" i="5"/>
  <c r="AU1309" i="5"/>
  <c r="AS1309" i="5"/>
  <c r="AR1309" i="5"/>
  <c r="AQ1309" i="5"/>
  <c r="AP1309" i="5"/>
  <c r="AO1309" i="5"/>
  <c r="AN1309" i="5"/>
  <c r="AM1309" i="5"/>
  <c r="AL1309" i="5"/>
  <c r="AK1309" i="5"/>
  <c r="AG1309" i="5"/>
  <c r="AC1309" i="5"/>
  <c r="AB1309" i="5"/>
  <c r="AA1309" i="5"/>
  <c r="U1309" i="5"/>
  <c r="T1308" i="5" s="1"/>
  <c r="T1309" i="5"/>
  <c r="AD1309" i="5" s="1"/>
  <c r="S1309" i="5"/>
  <c r="O1309" i="5" s="1"/>
  <c r="P1309" i="5" s="1"/>
  <c r="R1309" i="5"/>
  <c r="Q1309" i="5"/>
  <c r="N1309" i="5"/>
  <c r="M1309" i="5"/>
  <c r="L1309" i="5"/>
  <c r="K1309" i="5"/>
  <c r="E1309" i="5"/>
  <c r="BA1308" i="5"/>
  <c r="AZ1308" i="5"/>
  <c r="AV1308" i="5"/>
  <c r="AU1308" i="5"/>
  <c r="AS1308" i="5"/>
  <c r="AR1308" i="5"/>
  <c r="AQ1308" i="5"/>
  <c r="AP1308" i="5"/>
  <c r="AO1308" i="5"/>
  <c r="AN1308" i="5"/>
  <c r="AM1308" i="5"/>
  <c r="AL1308" i="5"/>
  <c r="AK1308" i="5"/>
  <c r="AB1308" i="5"/>
  <c r="AA1308" i="5"/>
  <c r="U1308" i="5"/>
  <c r="S1308" i="5"/>
  <c r="R1308" i="5"/>
  <c r="O1308" i="5"/>
  <c r="N1308" i="5"/>
  <c r="M1308" i="5"/>
  <c r="L1308" i="5"/>
  <c r="K1308" i="5"/>
  <c r="E1308" i="5"/>
  <c r="BA1307" i="5"/>
  <c r="AZ1307" i="5"/>
  <c r="AV1307" i="5"/>
  <c r="AU1307" i="5"/>
  <c r="AS1307" i="5"/>
  <c r="AR1307" i="5"/>
  <c r="AQ1307" i="5"/>
  <c r="AP1307" i="5"/>
  <c r="AO1307" i="5"/>
  <c r="AN1307" i="5"/>
  <c r="AM1307" i="5"/>
  <c r="AL1307" i="5"/>
  <c r="AK1307" i="5"/>
  <c r="AC1307" i="5"/>
  <c r="AB1307" i="5"/>
  <c r="AA1307" i="5"/>
  <c r="U1307" i="5"/>
  <c r="T1306" i="5" s="1"/>
  <c r="T1307" i="5"/>
  <c r="AD1307" i="5" s="1"/>
  <c r="S1307" i="5"/>
  <c r="R1307" i="5"/>
  <c r="Q1307" i="5"/>
  <c r="O1307" i="5"/>
  <c r="P1307" i="5" s="1"/>
  <c r="N1307" i="5"/>
  <c r="M1307" i="5"/>
  <c r="L1307" i="5"/>
  <c r="E1307" i="5"/>
  <c r="K1307" i="5" s="1"/>
  <c r="BA1306" i="5"/>
  <c r="AZ1306" i="5"/>
  <c r="AV1306" i="5"/>
  <c r="AU1306" i="5"/>
  <c r="AS1306" i="5"/>
  <c r="AR1306" i="5"/>
  <c r="AQ1306" i="5"/>
  <c r="AP1306" i="5"/>
  <c r="AO1306" i="5"/>
  <c r="AN1306" i="5"/>
  <c r="AM1306" i="5"/>
  <c r="AL1306" i="5"/>
  <c r="AK1306" i="5"/>
  <c r="AB1306" i="5"/>
  <c r="AA1306" i="5"/>
  <c r="U1306" i="5"/>
  <c r="S1306" i="5"/>
  <c r="R1306" i="5"/>
  <c r="O1306" i="5"/>
  <c r="N1306" i="5"/>
  <c r="M1306" i="5"/>
  <c r="L1306" i="5"/>
  <c r="K1306" i="5"/>
  <c r="E1306" i="5"/>
  <c r="BA1305" i="5"/>
  <c r="AZ1305" i="5"/>
  <c r="AV1305" i="5"/>
  <c r="AU1305" i="5"/>
  <c r="AS1305" i="5"/>
  <c r="AR1305" i="5"/>
  <c r="AQ1305" i="5"/>
  <c r="AP1305" i="5"/>
  <c r="AO1305" i="5"/>
  <c r="AN1305" i="5"/>
  <c r="AM1305" i="5"/>
  <c r="AL1305" i="5"/>
  <c r="AK1305" i="5"/>
  <c r="AG1305" i="5"/>
  <c r="AB1305" i="5"/>
  <c r="AA1305" i="5"/>
  <c r="U1305" i="5"/>
  <c r="T1304" i="5" s="1"/>
  <c r="T1305" i="5"/>
  <c r="S1305" i="5"/>
  <c r="O1305" i="5" s="1"/>
  <c r="P1305" i="5" s="1"/>
  <c r="R1305" i="5"/>
  <c r="Q1305" i="5"/>
  <c r="N1305" i="5"/>
  <c r="M1305" i="5"/>
  <c r="L1305" i="5"/>
  <c r="K1305" i="5"/>
  <c r="E1305" i="5"/>
  <c r="BA1304" i="5"/>
  <c r="AZ1304" i="5"/>
  <c r="AV1304" i="5"/>
  <c r="AU1304" i="5"/>
  <c r="AS1304" i="5"/>
  <c r="AR1304" i="5"/>
  <c r="AQ1304" i="5"/>
  <c r="AP1304" i="5"/>
  <c r="AO1304" i="5"/>
  <c r="AN1304" i="5"/>
  <c r="AM1304" i="5"/>
  <c r="AL1304" i="5"/>
  <c r="AK1304" i="5"/>
  <c r="AB1304" i="5"/>
  <c r="AA1304" i="5"/>
  <c r="U1304" i="5"/>
  <c r="S1304" i="5"/>
  <c r="R1304" i="5"/>
  <c r="O1304" i="5"/>
  <c r="N1304" i="5"/>
  <c r="M1304" i="5"/>
  <c r="L1304" i="5"/>
  <c r="K1304" i="5"/>
  <c r="E1304" i="5"/>
  <c r="BA1303" i="5"/>
  <c r="AZ1303" i="5"/>
  <c r="AV1303" i="5"/>
  <c r="AU1303" i="5"/>
  <c r="AS1303" i="5"/>
  <c r="AR1303" i="5"/>
  <c r="AQ1303" i="5"/>
  <c r="AP1303" i="5"/>
  <c r="AO1303" i="5"/>
  <c r="AN1303" i="5"/>
  <c r="AM1303" i="5"/>
  <c r="AL1303" i="5"/>
  <c r="AK1303" i="5"/>
  <c r="AG1303" i="5"/>
  <c r="AC1303" i="5"/>
  <c r="AB1303" i="5"/>
  <c r="AA1303" i="5"/>
  <c r="U1303" i="5"/>
  <c r="T1302" i="5" s="1"/>
  <c r="T1303" i="5"/>
  <c r="AD1303" i="5" s="1"/>
  <c r="S1303" i="5"/>
  <c r="R1303" i="5"/>
  <c r="Q1303" i="5"/>
  <c r="O1303" i="5"/>
  <c r="P1303" i="5" s="1"/>
  <c r="N1303" i="5"/>
  <c r="M1303" i="5"/>
  <c r="L1303" i="5"/>
  <c r="E1303" i="5"/>
  <c r="K1303" i="5" s="1"/>
  <c r="BA1302" i="5"/>
  <c r="AZ1302" i="5"/>
  <c r="AV1302" i="5"/>
  <c r="AU1302" i="5"/>
  <c r="AS1302" i="5"/>
  <c r="AR1302" i="5"/>
  <c r="AQ1302" i="5"/>
  <c r="AP1302" i="5"/>
  <c r="AO1302" i="5"/>
  <c r="AN1302" i="5"/>
  <c r="AM1302" i="5"/>
  <c r="AL1302" i="5"/>
  <c r="AK1302" i="5"/>
  <c r="AC1302" i="5"/>
  <c r="AB1302" i="5"/>
  <c r="AA1302" i="5"/>
  <c r="U1302" i="5"/>
  <c r="T1301" i="5" s="1"/>
  <c r="AD1301" i="5" s="1"/>
  <c r="S1302" i="5"/>
  <c r="R1302" i="5"/>
  <c r="O1302" i="5"/>
  <c r="N1302" i="5"/>
  <c r="M1302" i="5"/>
  <c r="L1302" i="5"/>
  <c r="K1302" i="5"/>
  <c r="E1302" i="5"/>
  <c r="BA1301" i="5"/>
  <c r="AZ1301" i="5"/>
  <c r="AV1301" i="5"/>
  <c r="AU1301" i="5"/>
  <c r="AS1301" i="5"/>
  <c r="AR1301" i="5"/>
  <c r="AQ1301" i="5"/>
  <c r="AP1301" i="5"/>
  <c r="AO1301" i="5"/>
  <c r="AN1301" i="5"/>
  <c r="AM1301" i="5"/>
  <c r="AL1301" i="5"/>
  <c r="AK1301" i="5"/>
  <c r="AC1301" i="5"/>
  <c r="AB1301" i="5"/>
  <c r="AA1301" i="5"/>
  <c r="U1301" i="5"/>
  <c r="S1301" i="5"/>
  <c r="O1301" i="5" s="1"/>
  <c r="P1301" i="5" s="1"/>
  <c r="R1301" i="5"/>
  <c r="N1301" i="5"/>
  <c r="M1301" i="5"/>
  <c r="L1301" i="5"/>
  <c r="K1301" i="5"/>
  <c r="E1301" i="5"/>
  <c r="BA1300" i="5"/>
  <c r="AZ1300" i="5"/>
  <c r="AV1300" i="5"/>
  <c r="AU1300" i="5"/>
  <c r="AS1300" i="5"/>
  <c r="AR1300" i="5"/>
  <c r="AQ1300" i="5"/>
  <c r="AP1300" i="5"/>
  <c r="AO1300" i="5"/>
  <c r="AN1300" i="5"/>
  <c r="AM1300" i="5"/>
  <c r="AL1300" i="5"/>
  <c r="AK1300" i="5"/>
  <c r="AB1300" i="5"/>
  <c r="AA1300" i="5"/>
  <c r="U1300" i="5"/>
  <c r="T1300" i="5"/>
  <c r="S1300" i="5"/>
  <c r="O1300" i="5" s="1"/>
  <c r="R1300" i="5"/>
  <c r="N1300" i="5"/>
  <c r="M1300" i="5"/>
  <c r="L1300" i="5"/>
  <c r="K1300" i="5"/>
  <c r="E1300" i="5"/>
  <c r="BA1299" i="5"/>
  <c r="AZ1299" i="5"/>
  <c r="AV1299" i="5"/>
  <c r="AU1299" i="5"/>
  <c r="AS1299" i="5"/>
  <c r="AR1299" i="5"/>
  <c r="AQ1299" i="5"/>
  <c r="AP1299" i="5"/>
  <c r="AO1299" i="5"/>
  <c r="AN1299" i="5"/>
  <c r="AM1299" i="5"/>
  <c r="AL1299" i="5"/>
  <c r="AK1299" i="5"/>
  <c r="AB1299" i="5"/>
  <c r="AA1299" i="5"/>
  <c r="U1299" i="5"/>
  <c r="T1298" i="5" s="1"/>
  <c r="T1299" i="5"/>
  <c r="S1299" i="5"/>
  <c r="R1299" i="5"/>
  <c r="O1299" i="5" s="1"/>
  <c r="N1299" i="5"/>
  <c r="M1299" i="5"/>
  <c r="L1299" i="5"/>
  <c r="E1299" i="5"/>
  <c r="BA1298" i="5"/>
  <c r="AZ1298" i="5"/>
  <c r="AV1298" i="5"/>
  <c r="AU1298" i="5"/>
  <c r="AS1298" i="5"/>
  <c r="AR1298" i="5"/>
  <c r="AQ1298" i="5"/>
  <c r="AP1298" i="5"/>
  <c r="AO1298" i="5"/>
  <c r="AN1298" i="5"/>
  <c r="AM1298" i="5"/>
  <c r="AL1298" i="5"/>
  <c r="AK1298" i="5"/>
  <c r="AB1298" i="5"/>
  <c r="AA1298" i="5"/>
  <c r="U1298" i="5"/>
  <c r="S1298" i="5"/>
  <c r="R1298" i="5"/>
  <c r="O1298" i="5"/>
  <c r="Q1298" i="5" s="1"/>
  <c r="N1298" i="5"/>
  <c r="M1298" i="5"/>
  <c r="L1298" i="5"/>
  <c r="E1298" i="5"/>
  <c r="K1298" i="5" s="1"/>
  <c r="BA1297" i="5"/>
  <c r="AZ1297" i="5"/>
  <c r="AV1297" i="5"/>
  <c r="AU1297" i="5"/>
  <c r="AS1297" i="5"/>
  <c r="AR1297" i="5"/>
  <c r="AQ1297" i="5"/>
  <c r="AP1297" i="5"/>
  <c r="AO1297" i="5"/>
  <c r="AN1297" i="5"/>
  <c r="AM1297" i="5"/>
  <c r="AL1297" i="5"/>
  <c r="AK1297" i="5"/>
  <c r="AG1297" i="5"/>
  <c r="AB1297" i="5"/>
  <c r="AA1297" i="5"/>
  <c r="U1297" i="5"/>
  <c r="T1297" i="5"/>
  <c r="AD1297" i="5" s="1"/>
  <c r="S1297" i="5"/>
  <c r="O1297" i="5" s="1"/>
  <c r="R1297" i="5"/>
  <c r="Q1297" i="5"/>
  <c r="P1297" i="5"/>
  <c r="N1297" i="5"/>
  <c r="M1297" i="5"/>
  <c r="L1297" i="5"/>
  <c r="E1297" i="5"/>
  <c r="K1297" i="5" s="1"/>
  <c r="BA1296" i="5"/>
  <c r="AZ1296" i="5"/>
  <c r="AV1296" i="5"/>
  <c r="AU1296" i="5"/>
  <c r="AS1296" i="5"/>
  <c r="AR1296" i="5"/>
  <c r="AQ1296" i="5"/>
  <c r="AP1296" i="5"/>
  <c r="AO1296" i="5"/>
  <c r="AN1296" i="5"/>
  <c r="AM1296" i="5"/>
  <c r="AL1296" i="5"/>
  <c r="AK1296" i="5"/>
  <c r="AB1296" i="5"/>
  <c r="AA1296" i="5"/>
  <c r="U1296" i="5"/>
  <c r="T1296" i="5"/>
  <c r="AC1296" i="5" s="1"/>
  <c r="S1296" i="5"/>
  <c r="R1296" i="5"/>
  <c r="N1296" i="5"/>
  <c r="M1296" i="5"/>
  <c r="L1296" i="5"/>
  <c r="E1296" i="5"/>
  <c r="BA1295" i="5"/>
  <c r="AZ1295" i="5"/>
  <c r="AV1295" i="5"/>
  <c r="AU1295" i="5"/>
  <c r="AS1295" i="5"/>
  <c r="AR1295" i="5"/>
  <c r="AQ1295" i="5"/>
  <c r="AP1295" i="5"/>
  <c r="AO1295" i="5"/>
  <c r="AN1295" i="5"/>
  <c r="AM1295" i="5"/>
  <c r="AL1295" i="5"/>
  <c r="AK1295" i="5"/>
  <c r="AB1295" i="5"/>
  <c r="AA1295" i="5"/>
  <c r="U1295" i="5"/>
  <c r="T1295" i="5"/>
  <c r="AC1295" i="5" s="1"/>
  <c r="S1295" i="5"/>
  <c r="R1295" i="5"/>
  <c r="O1295" i="5"/>
  <c r="Q1295" i="5" s="1"/>
  <c r="N1295" i="5"/>
  <c r="M1295" i="5"/>
  <c r="L1295" i="5"/>
  <c r="E1295" i="5"/>
  <c r="BA1294" i="5"/>
  <c r="AZ1294" i="5"/>
  <c r="AV1294" i="5"/>
  <c r="AU1294" i="5"/>
  <c r="AS1294" i="5"/>
  <c r="AR1294" i="5"/>
  <c r="AQ1294" i="5"/>
  <c r="AP1294" i="5"/>
  <c r="AO1294" i="5"/>
  <c r="AN1294" i="5"/>
  <c r="AM1294" i="5"/>
  <c r="AL1294" i="5"/>
  <c r="AK1294" i="5"/>
  <c r="AB1294" i="5"/>
  <c r="AA1294" i="5"/>
  <c r="U1294" i="5"/>
  <c r="T1293" i="5" s="1"/>
  <c r="T1294" i="5"/>
  <c r="S1294" i="5"/>
  <c r="O1294" i="5" s="1"/>
  <c r="R1294" i="5"/>
  <c r="N1294" i="5"/>
  <c r="M1294" i="5"/>
  <c r="L1294" i="5"/>
  <c r="E1294" i="5"/>
  <c r="BA1293" i="5"/>
  <c r="AZ1293" i="5"/>
  <c r="AV1293" i="5"/>
  <c r="AU1293" i="5"/>
  <c r="AS1293" i="5"/>
  <c r="AR1293" i="5"/>
  <c r="AQ1293" i="5"/>
  <c r="AP1293" i="5"/>
  <c r="AO1293" i="5"/>
  <c r="AN1293" i="5"/>
  <c r="AM1293" i="5"/>
  <c r="AL1293" i="5"/>
  <c r="AK1293" i="5"/>
  <c r="AB1293" i="5"/>
  <c r="AA1293" i="5"/>
  <c r="U1293" i="5"/>
  <c r="S1293" i="5"/>
  <c r="O1293" i="5" s="1"/>
  <c r="R1293" i="5"/>
  <c r="N1293" i="5"/>
  <c r="M1293" i="5"/>
  <c r="L1293" i="5"/>
  <c r="E1293" i="5"/>
  <c r="K1287" i="5" s="1"/>
  <c r="BA1292" i="5"/>
  <c r="AZ1292" i="5"/>
  <c r="AV1292" i="5"/>
  <c r="AU1292" i="5"/>
  <c r="AS1292" i="5"/>
  <c r="AR1292" i="5"/>
  <c r="AQ1292" i="5"/>
  <c r="AP1292" i="5"/>
  <c r="AO1292" i="5"/>
  <c r="AN1292" i="5"/>
  <c r="AM1292" i="5"/>
  <c r="AL1292" i="5"/>
  <c r="AK1292" i="5"/>
  <c r="AG1292" i="5"/>
  <c r="AB1292" i="5"/>
  <c r="AA1292" i="5"/>
  <c r="U1292" i="5"/>
  <c r="T1291" i="5" s="1"/>
  <c r="T1292" i="5"/>
  <c r="AD1292" i="5" s="1"/>
  <c r="S1292" i="5"/>
  <c r="R1292" i="5"/>
  <c r="O1292" i="5" s="1"/>
  <c r="Q1292" i="5"/>
  <c r="P1292" i="5"/>
  <c r="N1292" i="5"/>
  <c r="M1292" i="5"/>
  <c r="L1292" i="5"/>
  <c r="E1292" i="5"/>
  <c r="BA1291" i="5"/>
  <c r="AZ1291" i="5"/>
  <c r="AV1291" i="5"/>
  <c r="AU1291" i="5"/>
  <c r="AS1291" i="5"/>
  <c r="AR1291" i="5"/>
  <c r="AQ1291" i="5"/>
  <c r="AP1291" i="5"/>
  <c r="AO1291" i="5"/>
  <c r="AN1291" i="5"/>
  <c r="AM1291" i="5"/>
  <c r="AL1291" i="5"/>
  <c r="AK1291" i="5"/>
  <c r="AD1291" i="5"/>
  <c r="AB1291" i="5"/>
  <c r="AA1291" i="5"/>
  <c r="W1291" i="5"/>
  <c r="W1290" i="5" s="1"/>
  <c r="W1289" i="5" s="1"/>
  <c r="W1288" i="5" s="1"/>
  <c r="W1287" i="5" s="1"/>
  <c r="W1286" i="5" s="1"/>
  <c r="W1285" i="5" s="1"/>
  <c r="W1284" i="5" s="1"/>
  <c r="W1283" i="5" s="1"/>
  <c r="W1282" i="5" s="1"/>
  <c r="W1281" i="5" s="1"/>
  <c r="W1280" i="5" s="1"/>
  <c r="W1279" i="5" s="1"/>
  <c r="W1278" i="5" s="1"/>
  <c r="W1277" i="5" s="1"/>
  <c r="W1276" i="5" s="1"/>
  <c r="W1275" i="5" s="1"/>
  <c r="W1274" i="5" s="1"/>
  <c r="W1273" i="5" s="1"/>
  <c r="W1272" i="5" s="1"/>
  <c r="W1271" i="5" s="1"/>
  <c r="W1270" i="5" s="1"/>
  <c r="U1291" i="5"/>
  <c r="S1291" i="5"/>
  <c r="R1291" i="5"/>
  <c r="O1291" i="5"/>
  <c r="N1291" i="5"/>
  <c r="M1291" i="5"/>
  <c r="L1291" i="5"/>
  <c r="E1291" i="5"/>
  <c r="BA1290" i="5"/>
  <c r="AZ1290" i="5"/>
  <c r="AV1290" i="5"/>
  <c r="AU1290" i="5"/>
  <c r="AS1290" i="5"/>
  <c r="AR1290" i="5"/>
  <c r="AQ1290" i="5"/>
  <c r="AP1290" i="5"/>
  <c r="AO1290" i="5"/>
  <c r="AN1290" i="5"/>
  <c r="AM1290" i="5"/>
  <c r="AL1290" i="5"/>
  <c r="AK1290" i="5"/>
  <c r="AG1290" i="5"/>
  <c r="AC1290" i="5"/>
  <c r="AB1290" i="5"/>
  <c r="AA1290" i="5"/>
  <c r="U1290" i="5"/>
  <c r="T1289" i="5" s="1"/>
  <c r="T1290" i="5"/>
  <c r="AD1290" i="5" s="1"/>
  <c r="S1290" i="5"/>
  <c r="O1290" i="5" s="1"/>
  <c r="P1290" i="5" s="1"/>
  <c r="R1290" i="5"/>
  <c r="N1290" i="5"/>
  <c r="M1290" i="5"/>
  <c r="L1290" i="5"/>
  <c r="E1290" i="5"/>
  <c r="K1290" i="5" s="1"/>
  <c r="BA1289" i="5"/>
  <c r="AZ1289" i="5"/>
  <c r="AV1289" i="5"/>
  <c r="AU1289" i="5"/>
  <c r="AS1289" i="5"/>
  <c r="AR1289" i="5"/>
  <c r="AQ1289" i="5"/>
  <c r="AP1289" i="5"/>
  <c r="AO1289" i="5"/>
  <c r="AN1289" i="5"/>
  <c r="AM1289" i="5"/>
  <c r="AL1289" i="5"/>
  <c r="AK1289" i="5"/>
  <c r="AB1289" i="5"/>
  <c r="AA1289" i="5"/>
  <c r="U1289" i="5"/>
  <c r="S1289" i="5"/>
  <c r="O1289" i="5" s="1"/>
  <c r="R1289" i="5"/>
  <c r="N1289" i="5"/>
  <c r="M1289" i="5"/>
  <c r="L1289" i="5"/>
  <c r="E1289" i="5"/>
  <c r="BA1288" i="5"/>
  <c r="AZ1288" i="5"/>
  <c r="AV1288" i="5"/>
  <c r="AU1288" i="5"/>
  <c r="AS1288" i="5"/>
  <c r="AR1288" i="5"/>
  <c r="AQ1288" i="5"/>
  <c r="AP1288" i="5"/>
  <c r="AO1288" i="5"/>
  <c r="AN1288" i="5"/>
  <c r="AM1288" i="5"/>
  <c r="AL1288" i="5"/>
  <c r="AK1288" i="5"/>
  <c r="AG1288" i="5"/>
  <c r="AB1288" i="5"/>
  <c r="AA1288" i="5"/>
  <c r="U1288" i="5"/>
  <c r="T1287" i="5" s="1"/>
  <c r="T1288" i="5"/>
  <c r="AD1288" i="5" s="1"/>
  <c r="S1288" i="5"/>
  <c r="R1288" i="5"/>
  <c r="O1288" i="5" s="1"/>
  <c r="P1288" i="5" s="1"/>
  <c r="Q1288" i="5"/>
  <c r="N1288" i="5"/>
  <c r="M1288" i="5"/>
  <c r="L1288" i="5"/>
  <c r="E1288" i="5"/>
  <c r="K1288" i="5" s="1"/>
  <c r="BA1287" i="5"/>
  <c r="AZ1287" i="5"/>
  <c r="AV1287" i="5"/>
  <c r="AU1287" i="5"/>
  <c r="AS1287" i="5"/>
  <c r="AR1287" i="5"/>
  <c r="AQ1287" i="5"/>
  <c r="AP1287" i="5"/>
  <c r="AO1287" i="5"/>
  <c r="AN1287" i="5"/>
  <c r="AM1287" i="5"/>
  <c r="AL1287" i="5"/>
  <c r="AK1287" i="5"/>
  <c r="AD1287" i="5"/>
  <c r="AB1287" i="5"/>
  <c r="AA1287" i="5"/>
  <c r="U1287" i="5"/>
  <c r="S1287" i="5"/>
  <c r="R1287" i="5"/>
  <c r="O1287" i="5"/>
  <c r="N1287" i="5"/>
  <c r="M1287" i="5"/>
  <c r="L1287" i="5"/>
  <c r="E1287" i="5"/>
  <c r="BA1286" i="5"/>
  <c r="AZ1286" i="5"/>
  <c r="AV1286" i="5"/>
  <c r="AU1286" i="5"/>
  <c r="AS1286" i="5"/>
  <c r="AR1286" i="5"/>
  <c r="AQ1286" i="5"/>
  <c r="AP1286" i="5"/>
  <c r="AO1286" i="5"/>
  <c r="AN1286" i="5"/>
  <c r="AM1286" i="5"/>
  <c r="AL1286" i="5"/>
  <c r="AK1286" i="5"/>
  <c r="AC1286" i="5"/>
  <c r="AB1286" i="5"/>
  <c r="AA1286" i="5"/>
  <c r="U1286" i="5"/>
  <c r="T1285" i="5" s="1"/>
  <c r="T1286" i="5"/>
  <c r="AD1286" i="5" s="1"/>
  <c r="S1286" i="5"/>
  <c r="O1286" i="5" s="1"/>
  <c r="R1286" i="5"/>
  <c r="N1286" i="5"/>
  <c r="M1286" i="5"/>
  <c r="L1286" i="5"/>
  <c r="E1286" i="5"/>
  <c r="BA1285" i="5"/>
  <c r="AZ1285" i="5"/>
  <c r="AV1285" i="5"/>
  <c r="AU1285" i="5"/>
  <c r="AS1285" i="5"/>
  <c r="AR1285" i="5"/>
  <c r="AQ1285" i="5"/>
  <c r="AP1285" i="5"/>
  <c r="AO1285" i="5"/>
  <c r="AN1285" i="5"/>
  <c r="AM1285" i="5"/>
  <c r="AL1285" i="5"/>
  <c r="AK1285" i="5"/>
  <c r="AB1285" i="5"/>
  <c r="AA1285" i="5"/>
  <c r="U1285" i="5"/>
  <c r="S1285" i="5"/>
  <c r="R1285" i="5"/>
  <c r="O1285" i="5"/>
  <c r="N1285" i="5"/>
  <c r="M1285" i="5"/>
  <c r="L1285" i="5"/>
  <c r="E1285" i="5"/>
  <c r="K1285" i="5" s="1"/>
  <c r="BA1284" i="5"/>
  <c r="AZ1284" i="5"/>
  <c r="AV1284" i="5"/>
  <c r="AU1284" i="5"/>
  <c r="AS1284" i="5"/>
  <c r="AR1284" i="5"/>
  <c r="AQ1284" i="5"/>
  <c r="AP1284" i="5"/>
  <c r="AO1284" i="5"/>
  <c r="AN1284" i="5"/>
  <c r="AM1284" i="5"/>
  <c r="AL1284" i="5"/>
  <c r="AK1284" i="5"/>
  <c r="AC1284" i="5"/>
  <c r="AB1284" i="5"/>
  <c r="AA1284" i="5"/>
  <c r="U1284" i="5"/>
  <c r="T1284" i="5"/>
  <c r="AD1284" i="5" s="1"/>
  <c r="S1284" i="5"/>
  <c r="R1284" i="5"/>
  <c r="O1284" i="5" s="1"/>
  <c r="N1284" i="5"/>
  <c r="M1284" i="5"/>
  <c r="L1284" i="5"/>
  <c r="E1284" i="5"/>
  <c r="BA1283" i="5"/>
  <c r="AZ1283" i="5"/>
  <c r="AV1283" i="5"/>
  <c r="AU1283" i="5"/>
  <c r="AS1283" i="5"/>
  <c r="AR1283" i="5"/>
  <c r="AQ1283" i="5"/>
  <c r="AP1283" i="5"/>
  <c r="AO1283" i="5"/>
  <c r="AN1283" i="5"/>
  <c r="AM1283" i="5"/>
  <c r="AL1283" i="5"/>
  <c r="AK1283" i="5"/>
  <c r="AB1283" i="5"/>
  <c r="AA1283" i="5"/>
  <c r="U1283" i="5"/>
  <c r="S1283" i="5"/>
  <c r="O1283" i="5" s="1"/>
  <c r="R1283" i="5"/>
  <c r="N1283" i="5"/>
  <c r="M1283" i="5"/>
  <c r="L1283" i="5"/>
  <c r="E1283" i="5"/>
  <c r="BA1282" i="5"/>
  <c r="AZ1282" i="5"/>
  <c r="AV1282" i="5"/>
  <c r="AU1282" i="5"/>
  <c r="AS1282" i="5"/>
  <c r="AR1282" i="5"/>
  <c r="AQ1282" i="5"/>
  <c r="AP1282" i="5"/>
  <c r="AO1282" i="5"/>
  <c r="AN1282" i="5"/>
  <c r="AM1282" i="5"/>
  <c r="AL1282" i="5"/>
  <c r="AK1282" i="5"/>
  <c r="AB1282" i="5"/>
  <c r="AA1282" i="5"/>
  <c r="U1282" i="5"/>
  <c r="T1281" i="5" s="1"/>
  <c r="T1282" i="5"/>
  <c r="S1282" i="5"/>
  <c r="O1282" i="5" s="1"/>
  <c r="P1282" i="5" s="1"/>
  <c r="R1282" i="5"/>
  <c r="Q1282" i="5"/>
  <c r="N1282" i="5"/>
  <c r="M1282" i="5"/>
  <c r="L1282" i="5"/>
  <c r="E1282" i="5"/>
  <c r="BA1281" i="5"/>
  <c r="AZ1281" i="5"/>
  <c r="AV1281" i="5"/>
  <c r="AU1281" i="5"/>
  <c r="AS1281" i="5"/>
  <c r="AR1281" i="5"/>
  <c r="AQ1281" i="5"/>
  <c r="AP1281" i="5"/>
  <c r="AO1281" i="5"/>
  <c r="AN1281" i="5"/>
  <c r="AM1281" i="5"/>
  <c r="AL1281" i="5"/>
  <c r="AK1281" i="5"/>
  <c r="AD1281" i="5"/>
  <c r="AB1281" i="5"/>
  <c r="AA1281" i="5"/>
  <c r="U1281" i="5"/>
  <c r="S1281" i="5"/>
  <c r="O1281" i="5" s="1"/>
  <c r="R1281" i="5"/>
  <c r="N1281" i="5"/>
  <c r="M1281" i="5"/>
  <c r="L1281" i="5"/>
  <c r="E1281" i="5"/>
  <c r="BA1280" i="5"/>
  <c r="AZ1280" i="5"/>
  <c r="AV1280" i="5"/>
  <c r="AU1280" i="5"/>
  <c r="AS1280" i="5"/>
  <c r="AR1280" i="5"/>
  <c r="AQ1280" i="5"/>
  <c r="AP1280" i="5"/>
  <c r="AO1280" i="5"/>
  <c r="AN1280" i="5"/>
  <c r="AM1280" i="5"/>
  <c r="AL1280" i="5"/>
  <c r="AK1280" i="5"/>
  <c r="AC1280" i="5"/>
  <c r="AB1280" i="5"/>
  <c r="AA1280" i="5"/>
  <c r="U1280" i="5"/>
  <c r="T1280" i="5"/>
  <c r="AD1280" i="5" s="1"/>
  <c r="S1280" i="5"/>
  <c r="R1280" i="5"/>
  <c r="O1280" i="5" s="1"/>
  <c r="P1280" i="5" s="1"/>
  <c r="Q1280" i="5"/>
  <c r="N1280" i="5"/>
  <c r="M1280" i="5"/>
  <c r="L1280" i="5"/>
  <c r="E1280" i="5"/>
  <c r="BA1279" i="5"/>
  <c r="AZ1279" i="5"/>
  <c r="AV1279" i="5"/>
  <c r="AU1279" i="5"/>
  <c r="AS1279" i="5"/>
  <c r="AR1279" i="5"/>
  <c r="AQ1279" i="5"/>
  <c r="AP1279" i="5"/>
  <c r="AO1279" i="5"/>
  <c r="AN1279" i="5"/>
  <c r="AM1279" i="5"/>
  <c r="AL1279" i="5"/>
  <c r="AK1279" i="5"/>
  <c r="AB1279" i="5"/>
  <c r="AA1279" i="5"/>
  <c r="U1279" i="5"/>
  <c r="T1279" i="5"/>
  <c r="S1279" i="5"/>
  <c r="R1279" i="5"/>
  <c r="O1279" i="5" s="1"/>
  <c r="N1279" i="5"/>
  <c r="M1279" i="5"/>
  <c r="L1279" i="5"/>
  <c r="E1279" i="5"/>
  <c r="K1279" i="5" s="1"/>
  <c r="BA1278" i="5"/>
  <c r="AZ1278" i="5"/>
  <c r="AV1278" i="5"/>
  <c r="AU1278" i="5"/>
  <c r="AS1278" i="5"/>
  <c r="AR1278" i="5"/>
  <c r="AQ1278" i="5"/>
  <c r="AP1278" i="5"/>
  <c r="AO1278" i="5"/>
  <c r="AN1278" i="5"/>
  <c r="AM1278" i="5"/>
  <c r="AL1278" i="5"/>
  <c r="AK1278" i="5"/>
  <c r="AD1278" i="5"/>
  <c r="AB1278" i="5"/>
  <c r="AA1278" i="5"/>
  <c r="U1278" i="5"/>
  <c r="AG1278" i="5" s="1"/>
  <c r="T1278" i="5"/>
  <c r="AC1278" i="5" s="1"/>
  <c r="S1278" i="5"/>
  <c r="R1278" i="5"/>
  <c r="N1278" i="5"/>
  <c r="M1278" i="5"/>
  <c r="L1278" i="5"/>
  <c r="E1278" i="5"/>
  <c r="BA1277" i="5"/>
  <c r="AZ1277" i="5"/>
  <c r="AV1277" i="5"/>
  <c r="AU1277" i="5"/>
  <c r="AS1277" i="5"/>
  <c r="AR1277" i="5"/>
  <c r="AQ1277" i="5"/>
  <c r="AP1277" i="5"/>
  <c r="AO1277" i="5"/>
  <c r="AN1277" i="5"/>
  <c r="AM1277" i="5"/>
  <c r="AL1277" i="5"/>
  <c r="AK1277" i="5"/>
  <c r="AB1277" i="5"/>
  <c r="AA1277" i="5"/>
  <c r="U1277" i="5"/>
  <c r="S1277" i="5"/>
  <c r="R1277" i="5"/>
  <c r="Q1277" i="5"/>
  <c r="O1277" i="5"/>
  <c r="P1277" i="5" s="1"/>
  <c r="N1277" i="5"/>
  <c r="M1277" i="5"/>
  <c r="L1277" i="5"/>
  <c r="E1277" i="5"/>
  <c r="BA1276" i="5"/>
  <c r="AZ1276" i="5"/>
  <c r="AV1276" i="5"/>
  <c r="AU1276" i="5"/>
  <c r="AS1276" i="5"/>
  <c r="AR1276" i="5"/>
  <c r="AQ1276" i="5"/>
  <c r="AP1276" i="5"/>
  <c r="AO1276" i="5"/>
  <c r="AN1276" i="5"/>
  <c r="AM1276" i="5"/>
  <c r="AL1276" i="5"/>
  <c r="AK1276" i="5"/>
  <c r="AB1276" i="5"/>
  <c r="AA1276" i="5"/>
  <c r="U1276" i="5"/>
  <c r="T1275" i="5" s="1"/>
  <c r="T1276" i="5"/>
  <c r="AG1276" i="5" s="1"/>
  <c r="S1276" i="5"/>
  <c r="R1276" i="5"/>
  <c r="O1276" i="5" s="1"/>
  <c r="N1276" i="5"/>
  <c r="M1276" i="5"/>
  <c r="L1276" i="5"/>
  <c r="E1276" i="5"/>
  <c r="BA1275" i="5"/>
  <c r="AZ1275" i="5"/>
  <c r="AV1275" i="5"/>
  <c r="AU1275" i="5"/>
  <c r="AS1275" i="5"/>
  <c r="AR1275" i="5"/>
  <c r="AQ1275" i="5"/>
  <c r="AP1275" i="5"/>
  <c r="AO1275" i="5"/>
  <c r="AN1275" i="5"/>
  <c r="AM1275" i="5"/>
  <c r="AL1275" i="5"/>
  <c r="AK1275" i="5"/>
  <c r="AC1275" i="5"/>
  <c r="AB1275" i="5"/>
  <c r="AA1275" i="5"/>
  <c r="U1275" i="5"/>
  <c r="T1274" i="5" s="1"/>
  <c r="AC1274" i="5" s="1"/>
  <c r="S1275" i="5"/>
  <c r="O1275" i="5" s="1"/>
  <c r="Q1275" i="5" s="1"/>
  <c r="R1275" i="5"/>
  <c r="P1275" i="5"/>
  <c r="N1275" i="5"/>
  <c r="M1275" i="5"/>
  <c r="L1275" i="5"/>
  <c r="E1275" i="5"/>
  <c r="BA1274" i="5"/>
  <c r="AZ1274" i="5"/>
  <c r="AV1274" i="5"/>
  <c r="AU1274" i="5"/>
  <c r="AS1274" i="5"/>
  <c r="AR1274" i="5"/>
  <c r="AQ1274" i="5"/>
  <c r="AP1274" i="5"/>
  <c r="AO1274" i="5"/>
  <c r="AN1274" i="5"/>
  <c r="AM1274" i="5"/>
  <c r="AL1274" i="5"/>
  <c r="AK1274" i="5"/>
  <c r="AB1274" i="5"/>
  <c r="AA1274" i="5"/>
  <c r="U1274" i="5"/>
  <c r="S1274" i="5"/>
  <c r="O1274" i="5" s="1"/>
  <c r="P1274" i="5" s="1"/>
  <c r="R1274" i="5"/>
  <c r="N1274" i="5"/>
  <c r="M1274" i="5"/>
  <c r="L1274" i="5"/>
  <c r="K1274" i="5"/>
  <c r="E1274" i="5"/>
  <c r="BA1273" i="5"/>
  <c r="AZ1273" i="5"/>
  <c r="AV1273" i="5"/>
  <c r="AU1273" i="5"/>
  <c r="AS1273" i="5"/>
  <c r="AR1273" i="5"/>
  <c r="AQ1273" i="5"/>
  <c r="AP1273" i="5"/>
  <c r="AO1273" i="5"/>
  <c r="AN1273" i="5"/>
  <c r="AM1273" i="5"/>
  <c r="AL1273" i="5"/>
  <c r="AK1273" i="5"/>
  <c r="AB1273" i="5"/>
  <c r="AA1273" i="5"/>
  <c r="U1273" i="5"/>
  <c r="T1273" i="5"/>
  <c r="AG1273" i="5" s="1"/>
  <c r="S1273" i="5"/>
  <c r="R1273" i="5"/>
  <c r="O1273" i="5"/>
  <c r="N1273" i="5"/>
  <c r="M1273" i="5"/>
  <c r="L1273" i="5"/>
  <c r="E1273" i="5"/>
  <c r="K1273" i="5" s="1"/>
  <c r="BA1272" i="5"/>
  <c r="AZ1272" i="5"/>
  <c r="AV1272" i="5"/>
  <c r="AU1272" i="5"/>
  <c r="AS1272" i="5"/>
  <c r="AR1272" i="5"/>
  <c r="AQ1272" i="5"/>
  <c r="AP1272" i="5"/>
  <c r="AO1272" i="5"/>
  <c r="AN1272" i="5"/>
  <c r="AM1272" i="5"/>
  <c r="AL1272" i="5"/>
  <c r="AK1272" i="5"/>
  <c r="AB1272" i="5"/>
  <c r="AA1272" i="5"/>
  <c r="U1272" i="5"/>
  <c r="T1271" i="5" s="1"/>
  <c r="T1272" i="5"/>
  <c r="AC1272" i="5" s="1"/>
  <c r="S1272" i="5"/>
  <c r="R1272" i="5"/>
  <c r="O1272" i="5"/>
  <c r="N1272" i="5"/>
  <c r="M1272" i="5"/>
  <c r="L1272" i="5"/>
  <c r="E1272" i="5"/>
  <c r="BA1271" i="5"/>
  <c r="AZ1271" i="5"/>
  <c r="AV1271" i="5"/>
  <c r="AU1271" i="5"/>
  <c r="AS1271" i="5"/>
  <c r="AR1271" i="5"/>
  <c r="AQ1271" i="5"/>
  <c r="AP1271" i="5"/>
  <c r="AO1271" i="5"/>
  <c r="AN1271" i="5"/>
  <c r="AM1271" i="5"/>
  <c r="AL1271" i="5"/>
  <c r="AK1271" i="5"/>
  <c r="AB1271" i="5"/>
  <c r="AA1271" i="5"/>
  <c r="U1271" i="5"/>
  <c r="T1270" i="5" s="1"/>
  <c r="S1271" i="5"/>
  <c r="R1271" i="5"/>
  <c r="N1271" i="5"/>
  <c r="M1271" i="5"/>
  <c r="L1271" i="5"/>
  <c r="E1271" i="5"/>
  <c r="BA1270" i="5"/>
  <c r="AZ1270" i="5"/>
  <c r="AV1270" i="5"/>
  <c r="AU1270" i="5"/>
  <c r="AS1270" i="5"/>
  <c r="AR1270" i="5"/>
  <c r="AQ1270" i="5"/>
  <c r="AP1270" i="5"/>
  <c r="AO1270" i="5"/>
  <c r="AN1270" i="5"/>
  <c r="AM1270" i="5"/>
  <c r="AL1270" i="5"/>
  <c r="AK1270" i="5"/>
  <c r="AG1270" i="5"/>
  <c r="AB1270" i="5"/>
  <c r="AA1270" i="5"/>
  <c r="U1270" i="5"/>
  <c r="S1270" i="5"/>
  <c r="O1270" i="5" s="1"/>
  <c r="Q1270" i="5" s="1"/>
  <c r="R1270" i="5"/>
  <c r="P1270" i="5"/>
  <c r="N1270" i="5"/>
  <c r="M1270" i="5"/>
  <c r="L1270" i="5"/>
  <c r="E1270" i="5"/>
  <c r="BA1269" i="5"/>
  <c r="AZ1269" i="5"/>
  <c r="AV1269" i="5"/>
  <c r="AU1269" i="5"/>
  <c r="AS1269" i="5"/>
  <c r="AR1269" i="5"/>
  <c r="AQ1269" i="5"/>
  <c r="AP1269" i="5"/>
  <c r="AO1269" i="5"/>
  <c r="AN1269" i="5"/>
  <c r="AM1269" i="5"/>
  <c r="AL1269" i="5"/>
  <c r="AK1269" i="5"/>
  <c r="AG1269" i="5"/>
  <c r="AD1269" i="5"/>
  <c r="AB1269" i="5"/>
  <c r="AA1269" i="5"/>
  <c r="W1269" i="5"/>
  <c r="W1268" i="5" s="1"/>
  <c r="W1267" i="5" s="1"/>
  <c r="W1266" i="5" s="1"/>
  <c r="W1265" i="5" s="1"/>
  <c r="W1264" i="5" s="1"/>
  <c r="W1263" i="5" s="1"/>
  <c r="W1262" i="5" s="1"/>
  <c r="W1261" i="5" s="1"/>
  <c r="W1260" i="5" s="1"/>
  <c r="W1259" i="5" s="1"/>
  <c r="W1258" i="5" s="1"/>
  <c r="W1257" i="5" s="1"/>
  <c r="W1256" i="5" s="1"/>
  <c r="W1255" i="5" s="1"/>
  <c r="W1254" i="5" s="1"/>
  <c r="W1253" i="5" s="1"/>
  <c r="W1252" i="5" s="1"/>
  <c r="W1251" i="5" s="1"/>
  <c r="W1250" i="5" s="1"/>
  <c r="W1249" i="5" s="1"/>
  <c r="W1248" i="5" s="1"/>
  <c r="W1247" i="5" s="1"/>
  <c r="W1246" i="5" s="1"/>
  <c r="W1245" i="5" s="1"/>
  <c r="W1244" i="5" s="1"/>
  <c r="W1243" i="5" s="1"/>
  <c r="W1242" i="5" s="1"/>
  <c r="W1241" i="5" s="1"/>
  <c r="W1240" i="5" s="1"/>
  <c r="W1239" i="5" s="1"/>
  <c r="W1238" i="5" s="1"/>
  <c r="W1237" i="5" s="1"/>
  <c r="W1236" i="5" s="1"/>
  <c r="W1235" i="5" s="1"/>
  <c r="W1234" i="5" s="1"/>
  <c r="W1233" i="5" s="1"/>
  <c r="W1232" i="5" s="1"/>
  <c r="W1231" i="5" s="1"/>
  <c r="W1230" i="5" s="1"/>
  <c r="W1229" i="5" s="1"/>
  <c r="W1228" i="5" s="1"/>
  <c r="W1227" i="5" s="1"/>
  <c r="W1226" i="5" s="1"/>
  <c r="W1225" i="5" s="1"/>
  <c r="W1224" i="5" s="1"/>
  <c r="W1223" i="5" s="1"/>
  <c r="W1222" i="5" s="1"/>
  <c r="W1221" i="5" s="1"/>
  <c r="W1220" i="5" s="1"/>
  <c r="W1219" i="5" s="1"/>
  <c r="W1218" i="5" s="1"/>
  <c r="W1217" i="5" s="1"/>
  <c r="W1216" i="5" s="1"/>
  <c r="W1215" i="5" s="1"/>
  <c r="W1214" i="5" s="1"/>
  <c r="W1213" i="5" s="1"/>
  <c r="W1212" i="5" s="1"/>
  <c r="W1211" i="5" s="1"/>
  <c r="W1210" i="5" s="1"/>
  <c r="W1209" i="5" s="1"/>
  <c r="W1208" i="5" s="1"/>
  <c r="W1207" i="5" s="1"/>
  <c r="W1206" i="5" s="1"/>
  <c r="W1205" i="5" s="1"/>
  <c r="W1204" i="5" s="1"/>
  <c r="W1203" i="5" s="1"/>
  <c r="W1202" i="5" s="1"/>
  <c r="W1201" i="5" s="1"/>
  <c r="W1200" i="5" s="1"/>
  <c r="W1199" i="5" s="1"/>
  <c r="W1198" i="5" s="1"/>
  <c r="W1197" i="5" s="1"/>
  <c r="W1196" i="5" s="1"/>
  <c r="W1195" i="5" s="1"/>
  <c r="W1194" i="5" s="1"/>
  <c r="W1193" i="5" s="1"/>
  <c r="W1192" i="5" s="1"/>
  <c r="W1191" i="5" s="1"/>
  <c r="W1190" i="5" s="1"/>
  <c r="W1189" i="5" s="1"/>
  <c r="W1188" i="5" s="1"/>
  <c r="W1187" i="5" s="1"/>
  <c r="W1186" i="5" s="1"/>
  <c r="W1185" i="5" s="1"/>
  <c r="W1184" i="5" s="1"/>
  <c r="W1183" i="5" s="1"/>
  <c r="W1182" i="5" s="1"/>
  <c r="W1181" i="5" s="1"/>
  <c r="W1180" i="5" s="1"/>
  <c r="W1179" i="5" s="1"/>
  <c r="W1178" i="5" s="1"/>
  <c r="W1177" i="5" s="1"/>
  <c r="W1176" i="5" s="1"/>
  <c r="W1175" i="5" s="1"/>
  <c r="W1174" i="5" s="1"/>
  <c r="W1173" i="5" s="1"/>
  <c r="W1172" i="5" s="1"/>
  <c r="W1171" i="5" s="1"/>
  <c r="W1170" i="5" s="1"/>
  <c r="W1169" i="5" s="1"/>
  <c r="W1168" i="5" s="1"/>
  <c r="W1167" i="5" s="1"/>
  <c r="W1166" i="5" s="1"/>
  <c r="W1165" i="5" s="1"/>
  <c r="W1164" i="5" s="1"/>
  <c r="W1163" i="5" s="1"/>
  <c r="W1162" i="5" s="1"/>
  <c r="W1161" i="5" s="1"/>
  <c r="W1160" i="5" s="1"/>
  <c r="W1159" i="5" s="1"/>
  <c r="W1158" i="5" s="1"/>
  <c r="W1157" i="5" s="1"/>
  <c r="W1156" i="5" s="1"/>
  <c r="W1155" i="5" s="1"/>
  <c r="W1154" i="5" s="1"/>
  <c r="W1153" i="5" s="1"/>
  <c r="W1152" i="5" s="1"/>
  <c r="W1151" i="5" s="1"/>
  <c r="W1150" i="5" s="1"/>
  <c r="W1149" i="5" s="1"/>
  <c r="W1148" i="5" s="1"/>
  <c r="W1147" i="5" s="1"/>
  <c r="W1146" i="5" s="1"/>
  <c r="W1145" i="5" s="1"/>
  <c r="W1144" i="5" s="1"/>
  <c r="W1143" i="5" s="1"/>
  <c r="W1142" i="5" s="1"/>
  <c r="W1141" i="5" s="1"/>
  <c r="W1140" i="5" s="1"/>
  <c r="W1139" i="5" s="1"/>
  <c r="W1138" i="5" s="1"/>
  <c r="W1137" i="5" s="1"/>
  <c r="W1136" i="5" s="1"/>
  <c r="W1135" i="5" s="1"/>
  <c r="W1134" i="5" s="1"/>
  <c r="W1133" i="5" s="1"/>
  <c r="W1132" i="5" s="1"/>
  <c r="W1131" i="5" s="1"/>
  <c r="W1130" i="5" s="1"/>
  <c r="W1129" i="5" s="1"/>
  <c r="W1128" i="5" s="1"/>
  <c r="W1127" i="5" s="1"/>
  <c r="W1126" i="5" s="1"/>
  <c r="W1125" i="5" s="1"/>
  <c r="W1124" i="5" s="1"/>
  <c r="W1123" i="5" s="1"/>
  <c r="W1122" i="5" s="1"/>
  <c r="W1121" i="5" s="1"/>
  <c r="W1120" i="5" s="1"/>
  <c r="W1119" i="5" s="1"/>
  <c r="W1118" i="5" s="1"/>
  <c r="W1117" i="5" s="1"/>
  <c r="W1116" i="5" s="1"/>
  <c r="W1115" i="5" s="1"/>
  <c r="W1114" i="5" s="1"/>
  <c r="W1113" i="5" s="1"/>
  <c r="W1112" i="5" s="1"/>
  <c r="W1111" i="5" s="1"/>
  <c r="W1110" i="5" s="1"/>
  <c r="W1109" i="5" s="1"/>
  <c r="W1108" i="5" s="1"/>
  <c r="W1107" i="5" s="1"/>
  <c r="W1106" i="5" s="1"/>
  <c r="W1105" i="5" s="1"/>
  <c r="W1104" i="5" s="1"/>
  <c r="W1103" i="5" s="1"/>
  <c r="W1102" i="5" s="1"/>
  <c r="W1101" i="5" s="1"/>
  <c r="W1100" i="5" s="1"/>
  <c r="W1099" i="5" s="1"/>
  <c r="W1098" i="5" s="1"/>
  <c r="W1097" i="5" s="1"/>
  <c r="W1096" i="5" s="1"/>
  <c r="W1095" i="5" s="1"/>
  <c r="W1094" i="5" s="1"/>
  <c r="W1093" i="5" s="1"/>
  <c r="W1092" i="5" s="1"/>
  <c r="W1091" i="5" s="1"/>
  <c r="W1090" i="5" s="1"/>
  <c r="W1089" i="5" s="1"/>
  <c r="W1088" i="5" s="1"/>
  <c r="W1087" i="5" s="1"/>
  <c r="W1086" i="5" s="1"/>
  <c r="W1085" i="5" s="1"/>
  <c r="W1084" i="5" s="1"/>
  <c r="W1083" i="5" s="1"/>
  <c r="W1082" i="5" s="1"/>
  <c r="W1081" i="5" s="1"/>
  <c r="W1080" i="5" s="1"/>
  <c r="W1079" i="5" s="1"/>
  <c r="W1078" i="5" s="1"/>
  <c r="W1077" i="5" s="1"/>
  <c r="W1076" i="5" s="1"/>
  <c r="W1075" i="5" s="1"/>
  <c r="W1074" i="5" s="1"/>
  <c r="W1073" i="5" s="1"/>
  <c r="W1072" i="5" s="1"/>
  <c r="W1071" i="5" s="1"/>
  <c r="W1070" i="5" s="1"/>
  <c r="W1069" i="5" s="1"/>
  <c r="W1068" i="5" s="1"/>
  <c r="W1067" i="5" s="1"/>
  <c r="W1066" i="5" s="1"/>
  <c r="W1065" i="5" s="1"/>
  <c r="W1064" i="5" s="1"/>
  <c r="W1063" i="5" s="1"/>
  <c r="W1062" i="5" s="1"/>
  <c r="W1061" i="5" s="1"/>
  <c r="W1060" i="5" s="1"/>
  <c r="W1059" i="5" s="1"/>
  <c r="W1058" i="5" s="1"/>
  <c r="W1057" i="5" s="1"/>
  <c r="W1056" i="5" s="1"/>
  <c r="W1055" i="5" s="1"/>
  <c r="W1054" i="5" s="1"/>
  <c r="W1053" i="5" s="1"/>
  <c r="W1052" i="5" s="1"/>
  <c r="W1051" i="5" s="1"/>
  <c r="W1050" i="5" s="1"/>
  <c r="W1049" i="5" s="1"/>
  <c r="W1048" i="5" s="1"/>
  <c r="W1047" i="5" s="1"/>
  <c r="W1046" i="5" s="1"/>
  <c r="W1045" i="5" s="1"/>
  <c r="W1044" i="5" s="1"/>
  <c r="W1043" i="5" s="1"/>
  <c r="W1042" i="5" s="1"/>
  <c r="W1041" i="5" s="1"/>
  <c r="W1040" i="5" s="1"/>
  <c r="W1039" i="5" s="1"/>
  <c r="W1038" i="5" s="1"/>
  <c r="W1037" i="5" s="1"/>
  <c r="W1036" i="5" s="1"/>
  <c r="W1035" i="5" s="1"/>
  <c r="W1034" i="5" s="1"/>
  <c r="W1033" i="5" s="1"/>
  <c r="W1032" i="5" s="1"/>
  <c r="W1031" i="5" s="1"/>
  <c r="W1030" i="5" s="1"/>
  <c r="W1029" i="5" s="1"/>
  <c r="W1028" i="5" s="1"/>
  <c r="W1027" i="5" s="1"/>
  <c r="W1026" i="5" s="1"/>
  <c r="W1025" i="5" s="1"/>
  <c r="W1024" i="5" s="1"/>
  <c r="W1023" i="5" s="1"/>
  <c r="W1022" i="5" s="1"/>
  <c r="W1021" i="5" s="1"/>
  <c r="W1020" i="5" s="1"/>
  <c r="W1019" i="5" s="1"/>
  <c r="W1018" i="5" s="1"/>
  <c r="W1017" i="5" s="1"/>
  <c r="W1016" i="5" s="1"/>
  <c r="W1015" i="5" s="1"/>
  <c r="W1014" i="5" s="1"/>
  <c r="W1013" i="5" s="1"/>
  <c r="W1012" i="5" s="1"/>
  <c r="W1011" i="5" s="1"/>
  <c r="W1010" i="5" s="1"/>
  <c r="W1009" i="5" s="1"/>
  <c r="W1008" i="5" s="1"/>
  <c r="W1007" i="5" s="1"/>
  <c r="W1006" i="5" s="1"/>
  <c r="W1005" i="5" s="1"/>
  <c r="W1004" i="5" s="1"/>
  <c r="W1003" i="5" s="1"/>
  <c r="W1002" i="5" s="1"/>
  <c r="W1001" i="5" s="1"/>
  <c r="W1000" i="5" s="1"/>
  <c r="W999" i="5" s="1"/>
  <c r="W998" i="5" s="1"/>
  <c r="W997" i="5" s="1"/>
  <c r="W996" i="5" s="1"/>
  <c r="W995" i="5" s="1"/>
  <c r="W994" i="5" s="1"/>
  <c r="W993" i="5" s="1"/>
  <c r="W992" i="5" s="1"/>
  <c r="W991" i="5" s="1"/>
  <c r="W990" i="5" s="1"/>
  <c r="W989" i="5" s="1"/>
  <c r="W988" i="5" s="1"/>
  <c r="W987" i="5" s="1"/>
  <c r="W986" i="5" s="1"/>
  <c r="W985" i="5" s="1"/>
  <c r="W984" i="5" s="1"/>
  <c r="W983" i="5" s="1"/>
  <c r="W982" i="5" s="1"/>
  <c r="W981" i="5" s="1"/>
  <c r="W980" i="5" s="1"/>
  <c r="W979" i="5" s="1"/>
  <c r="W978" i="5" s="1"/>
  <c r="W977" i="5" s="1"/>
  <c r="W976" i="5" s="1"/>
  <c r="W975" i="5" s="1"/>
  <c r="W974" i="5" s="1"/>
  <c r="W973" i="5" s="1"/>
  <c r="W972" i="5" s="1"/>
  <c r="W971" i="5" s="1"/>
  <c r="W970" i="5" s="1"/>
  <c r="W969" i="5" s="1"/>
  <c r="W968" i="5" s="1"/>
  <c r="W967" i="5" s="1"/>
  <c r="W966" i="5" s="1"/>
  <c r="W965" i="5" s="1"/>
  <c r="W964" i="5" s="1"/>
  <c r="W963" i="5" s="1"/>
  <c r="W962" i="5" s="1"/>
  <c r="W961" i="5" s="1"/>
  <c r="W960" i="5" s="1"/>
  <c r="W959" i="5" s="1"/>
  <c r="W958" i="5" s="1"/>
  <c r="W957" i="5" s="1"/>
  <c r="W956" i="5" s="1"/>
  <c r="W955" i="5" s="1"/>
  <c r="W954" i="5" s="1"/>
  <c r="W953" i="5" s="1"/>
  <c r="W952" i="5" s="1"/>
  <c r="W951" i="5" s="1"/>
  <c r="W950" i="5" s="1"/>
  <c r="W949" i="5" s="1"/>
  <c r="W948" i="5" s="1"/>
  <c r="W947" i="5" s="1"/>
  <c r="W946" i="5" s="1"/>
  <c r="W945" i="5" s="1"/>
  <c r="W944" i="5" s="1"/>
  <c r="W943" i="5" s="1"/>
  <c r="W942" i="5" s="1"/>
  <c r="W941" i="5" s="1"/>
  <c r="W940" i="5" s="1"/>
  <c r="W939" i="5" s="1"/>
  <c r="W938" i="5" s="1"/>
  <c r="W937" i="5" s="1"/>
  <c r="W936" i="5" s="1"/>
  <c r="W935" i="5" s="1"/>
  <c r="W934" i="5" s="1"/>
  <c r="W933" i="5" s="1"/>
  <c r="W932" i="5" s="1"/>
  <c r="W931" i="5" s="1"/>
  <c r="W930" i="5" s="1"/>
  <c r="W929" i="5" s="1"/>
  <c r="W928" i="5" s="1"/>
  <c r="W927" i="5" s="1"/>
  <c r="W926" i="5" s="1"/>
  <c r="W925" i="5" s="1"/>
  <c r="W924" i="5" s="1"/>
  <c r="W923" i="5" s="1"/>
  <c r="W922" i="5" s="1"/>
  <c r="W921" i="5" s="1"/>
  <c r="W920" i="5" s="1"/>
  <c r="W919" i="5" s="1"/>
  <c r="W918" i="5" s="1"/>
  <c r="W917" i="5" s="1"/>
  <c r="W916" i="5" s="1"/>
  <c r="W915" i="5" s="1"/>
  <c r="W914" i="5" s="1"/>
  <c r="W913" i="5" s="1"/>
  <c r="W912" i="5" s="1"/>
  <c r="W911" i="5" s="1"/>
  <c r="W910" i="5" s="1"/>
  <c r="W909" i="5" s="1"/>
  <c r="W908" i="5" s="1"/>
  <c r="W907" i="5" s="1"/>
  <c r="W906" i="5" s="1"/>
  <c r="W905" i="5" s="1"/>
  <c r="W904" i="5" s="1"/>
  <c r="W903" i="5" s="1"/>
  <c r="W902" i="5" s="1"/>
  <c r="W901" i="5" s="1"/>
  <c r="W900" i="5" s="1"/>
  <c r="W899" i="5" s="1"/>
  <c r="W898" i="5" s="1"/>
  <c r="W897" i="5" s="1"/>
  <c r="W896" i="5" s="1"/>
  <c r="W895" i="5" s="1"/>
  <c r="W894" i="5" s="1"/>
  <c r="W893" i="5" s="1"/>
  <c r="W892" i="5" s="1"/>
  <c r="W891" i="5" s="1"/>
  <c r="W890" i="5" s="1"/>
  <c r="W889" i="5" s="1"/>
  <c r="W888" i="5" s="1"/>
  <c r="W887" i="5" s="1"/>
  <c r="W886" i="5" s="1"/>
  <c r="W885" i="5" s="1"/>
  <c r="W884" i="5" s="1"/>
  <c r="W883" i="5" s="1"/>
  <c r="W882" i="5" s="1"/>
  <c r="W881" i="5" s="1"/>
  <c r="W880" i="5" s="1"/>
  <c r="W879" i="5" s="1"/>
  <c r="W878" i="5" s="1"/>
  <c r="W877" i="5" s="1"/>
  <c r="W876" i="5" s="1"/>
  <c r="W875" i="5" s="1"/>
  <c r="W874" i="5" s="1"/>
  <c r="W873" i="5" s="1"/>
  <c r="W872" i="5" s="1"/>
  <c r="W871" i="5" s="1"/>
  <c r="W870" i="5" s="1"/>
  <c r="W869" i="5" s="1"/>
  <c r="W868" i="5" s="1"/>
  <c r="W867" i="5" s="1"/>
  <c r="W866" i="5" s="1"/>
  <c r="W865" i="5" s="1"/>
  <c r="W864" i="5" s="1"/>
  <c r="W863" i="5" s="1"/>
  <c r="W862" i="5" s="1"/>
  <c r="W861" i="5" s="1"/>
  <c r="W860" i="5" s="1"/>
  <c r="W859" i="5" s="1"/>
  <c r="W858" i="5" s="1"/>
  <c r="W857" i="5" s="1"/>
  <c r="W856" i="5" s="1"/>
  <c r="W855" i="5" s="1"/>
  <c r="W854" i="5" s="1"/>
  <c r="W853" i="5" s="1"/>
  <c r="W852" i="5" s="1"/>
  <c r="W851" i="5" s="1"/>
  <c r="W850" i="5" s="1"/>
  <c r="W849" i="5" s="1"/>
  <c r="W848" i="5" s="1"/>
  <c r="W847" i="5" s="1"/>
  <c r="W846" i="5" s="1"/>
  <c r="W845" i="5" s="1"/>
  <c r="W844" i="5" s="1"/>
  <c r="W843" i="5" s="1"/>
  <c r="W842" i="5" s="1"/>
  <c r="W841" i="5" s="1"/>
  <c r="W840" i="5" s="1"/>
  <c r="W839" i="5" s="1"/>
  <c r="W838" i="5" s="1"/>
  <c r="W837" i="5" s="1"/>
  <c r="W836" i="5" s="1"/>
  <c r="W835" i="5" s="1"/>
  <c r="W834" i="5" s="1"/>
  <c r="W833" i="5" s="1"/>
  <c r="W832" i="5" s="1"/>
  <c r="W831" i="5" s="1"/>
  <c r="W830" i="5" s="1"/>
  <c r="W829" i="5" s="1"/>
  <c r="W828" i="5" s="1"/>
  <c r="W827" i="5" s="1"/>
  <c r="W826" i="5" s="1"/>
  <c r="W825" i="5" s="1"/>
  <c r="W824" i="5" s="1"/>
  <c r="W823" i="5" s="1"/>
  <c r="W822" i="5" s="1"/>
  <c r="W821" i="5" s="1"/>
  <c r="W820" i="5" s="1"/>
  <c r="W819" i="5" s="1"/>
  <c r="W818" i="5" s="1"/>
  <c r="W817" i="5" s="1"/>
  <c r="W816" i="5" s="1"/>
  <c r="W815" i="5" s="1"/>
  <c r="W814" i="5" s="1"/>
  <c r="W813" i="5" s="1"/>
  <c r="W812" i="5" s="1"/>
  <c r="W811" i="5" s="1"/>
  <c r="W810" i="5" s="1"/>
  <c r="W809" i="5" s="1"/>
  <c r="W808" i="5" s="1"/>
  <c r="W807" i="5" s="1"/>
  <c r="W806" i="5" s="1"/>
  <c r="W805" i="5" s="1"/>
  <c r="W804" i="5" s="1"/>
  <c r="W803" i="5" s="1"/>
  <c r="W802" i="5" s="1"/>
  <c r="W801" i="5" s="1"/>
  <c r="W800" i="5" s="1"/>
  <c r="W799" i="5" s="1"/>
  <c r="W798" i="5" s="1"/>
  <c r="W797" i="5" s="1"/>
  <c r="W796" i="5" s="1"/>
  <c r="W795" i="5" s="1"/>
  <c r="W794" i="5" s="1"/>
  <c r="W793" i="5" s="1"/>
  <c r="W792" i="5" s="1"/>
  <c r="W791" i="5" s="1"/>
  <c r="W790" i="5" s="1"/>
  <c r="W789" i="5" s="1"/>
  <c r="W788" i="5" s="1"/>
  <c r="W787" i="5" s="1"/>
  <c r="W786" i="5" s="1"/>
  <c r="W785" i="5" s="1"/>
  <c r="W784" i="5" s="1"/>
  <c r="W783" i="5" s="1"/>
  <c r="W782" i="5" s="1"/>
  <c r="W781" i="5" s="1"/>
  <c r="W780" i="5" s="1"/>
  <c r="W779" i="5" s="1"/>
  <c r="W778" i="5" s="1"/>
  <c r="W777" i="5" s="1"/>
  <c r="W776" i="5" s="1"/>
  <c r="W775" i="5" s="1"/>
  <c r="W774" i="5" s="1"/>
  <c r="W773" i="5" s="1"/>
  <c r="W772" i="5" s="1"/>
  <c r="W771" i="5" s="1"/>
  <c r="W770" i="5" s="1"/>
  <c r="W769" i="5" s="1"/>
  <c r="W768" i="5" s="1"/>
  <c r="W767" i="5" s="1"/>
  <c r="W766" i="5" s="1"/>
  <c r="W765" i="5" s="1"/>
  <c r="W764" i="5" s="1"/>
  <c r="W763" i="5" s="1"/>
  <c r="W762" i="5" s="1"/>
  <c r="W761" i="5" s="1"/>
  <c r="W760" i="5" s="1"/>
  <c r="W759" i="5" s="1"/>
  <c r="W758" i="5" s="1"/>
  <c r="W757" i="5" s="1"/>
  <c r="W756" i="5" s="1"/>
  <c r="W755" i="5" s="1"/>
  <c r="W754" i="5" s="1"/>
  <c r="W753" i="5" s="1"/>
  <c r="W752" i="5" s="1"/>
  <c r="W751" i="5" s="1"/>
  <c r="W750" i="5" s="1"/>
  <c r="W749" i="5" s="1"/>
  <c r="W748" i="5" s="1"/>
  <c r="W747" i="5" s="1"/>
  <c r="W746" i="5" s="1"/>
  <c r="W745" i="5" s="1"/>
  <c r="W744" i="5" s="1"/>
  <c r="W743" i="5" s="1"/>
  <c r="W742" i="5" s="1"/>
  <c r="W741" i="5" s="1"/>
  <c r="W740" i="5" s="1"/>
  <c r="W739" i="5" s="1"/>
  <c r="W738" i="5" s="1"/>
  <c r="W737" i="5" s="1"/>
  <c r="W736" i="5" s="1"/>
  <c r="W735" i="5" s="1"/>
  <c r="W734" i="5" s="1"/>
  <c r="W733" i="5" s="1"/>
  <c r="W732" i="5" s="1"/>
  <c r="W731" i="5" s="1"/>
  <c r="W730" i="5" s="1"/>
  <c r="W729" i="5" s="1"/>
  <c r="W728" i="5" s="1"/>
  <c r="W727" i="5" s="1"/>
  <c r="W726" i="5" s="1"/>
  <c r="W725" i="5" s="1"/>
  <c r="W724" i="5" s="1"/>
  <c r="W723" i="5" s="1"/>
  <c r="W722" i="5" s="1"/>
  <c r="W721" i="5" s="1"/>
  <c r="W720" i="5" s="1"/>
  <c r="W719" i="5" s="1"/>
  <c r="W718" i="5" s="1"/>
  <c r="W717" i="5" s="1"/>
  <c r="W716" i="5" s="1"/>
  <c r="W715" i="5" s="1"/>
  <c r="W714" i="5" s="1"/>
  <c r="W713" i="5" s="1"/>
  <c r="W712" i="5" s="1"/>
  <c r="W711" i="5" s="1"/>
  <c r="W710" i="5" s="1"/>
  <c r="W709" i="5" s="1"/>
  <c r="W708" i="5" s="1"/>
  <c r="W707" i="5" s="1"/>
  <c r="W706" i="5" s="1"/>
  <c r="W705" i="5" s="1"/>
  <c r="W704" i="5" s="1"/>
  <c r="W703" i="5" s="1"/>
  <c r="W702" i="5" s="1"/>
  <c r="W701" i="5" s="1"/>
  <c r="W700" i="5" s="1"/>
  <c r="W699" i="5" s="1"/>
  <c r="W698" i="5" s="1"/>
  <c r="W697" i="5" s="1"/>
  <c r="W696" i="5" s="1"/>
  <c r="W695" i="5" s="1"/>
  <c r="W694" i="5" s="1"/>
  <c r="W693" i="5" s="1"/>
  <c r="W692" i="5" s="1"/>
  <c r="W691" i="5" s="1"/>
  <c r="W690" i="5" s="1"/>
  <c r="W689" i="5" s="1"/>
  <c r="W688" i="5" s="1"/>
  <c r="W687" i="5" s="1"/>
  <c r="W686" i="5" s="1"/>
  <c r="W685" i="5" s="1"/>
  <c r="W684" i="5" s="1"/>
  <c r="W683" i="5" s="1"/>
  <c r="W682" i="5" s="1"/>
  <c r="W681" i="5" s="1"/>
  <c r="W680" i="5" s="1"/>
  <c r="W679" i="5" s="1"/>
  <c r="W678" i="5" s="1"/>
  <c r="W677" i="5" s="1"/>
  <c r="W676" i="5" s="1"/>
  <c r="W675" i="5" s="1"/>
  <c r="W674" i="5" s="1"/>
  <c r="W673" i="5" s="1"/>
  <c r="W672" i="5" s="1"/>
  <c r="W671" i="5" s="1"/>
  <c r="W670" i="5" s="1"/>
  <c r="W669" i="5" s="1"/>
  <c r="W668" i="5" s="1"/>
  <c r="W667" i="5" s="1"/>
  <c r="W666" i="5" s="1"/>
  <c r="W665" i="5" s="1"/>
  <c r="W664" i="5" s="1"/>
  <c r="W663" i="5" s="1"/>
  <c r="W662" i="5" s="1"/>
  <c r="W661" i="5" s="1"/>
  <c r="W660" i="5" s="1"/>
  <c r="W659" i="5" s="1"/>
  <c r="W658" i="5" s="1"/>
  <c r="W657" i="5" s="1"/>
  <c r="W656" i="5" s="1"/>
  <c r="W655" i="5" s="1"/>
  <c r="W654" i="5" s="1"/>
  <c r="W653" i="5" s="1"/>
  <c r="W652" i="5" s="1"/>
  <c r="W651" i="5" s="1"/>
  <c r="W650" i="5" s="1"/>
  <c r="W649" i="5" s="1"/>
  <c r="W648" i="5" s="1"/>
  <c r="W647" i="5" s="1"/>
  <c r="W646" i="5" s="1"/>
  <c r="W645" i="5" s="1"/>
  <c r="W644" i="5" s="1"/>
  <c r="W643" i="5" s="1"/>
  <c r="W642" i="5" s="1"/>
  <c r="W641" i="5" s="1"/>
  <c r="W640" i="5" s="1"/>
  <c r="W639" i="5" s="1"/>
  <c r="W638" i="5" s="1"/>
  <c r="W637" i="5" s="1"/>
  <c r="W636" i="5" s="1"/>
  <c r="W635" i="5" s="1"/>
  <c r="W634" i="5" s="1"/>
  <c r="W633" i="5" s="1"/>
  <c r="W632" i="5" s="1"/>
  <c r="W631" i="5" s="1"/>
  <c r="W630" i="5" s="1"/>
  <c r="W629" i="5" s="1"/>
  <c r="W628" i="5" s="1"/>
  <c r="W627" i="5" s="1"/>
  <c r="W626" i="5" s="1"/>
  <c r="W625" i="5" s="1"/>
  <c r="W624" i="5" s="1"/>
  <c r="W623" i="5" s="1"/>
  <c r="W622" i="5" s="1"/>
  <c r="W621" i="5" s="1"/>
  <c r="W620" i="5" s="1"/>
  <c r="W619" i="5" s="1"/>
  <c r="W618" i="5" s="1"/>
  <c r="W617" i="5" s="1"/>
  <c r="W616" i="5" s="1"/>
  <c r="W615" i="5" s="1"/>
  <c r="W614" i="5" s="1"/>
  <c r="W613" i="5" s="1"/>
  <c r="W612" i="5" s="1"/>
  <c r="W611" i="5" s="1"/>
  <c r="W610" i="5" s="1"/>
  <c r="W609" i="5" s="1"/>
  <c r="W608" i="5" s="1"/>
  <c r="W607" i="5" s="1"/>
  <c r="W606" i="5" s="1"/>
  <c r="W605" i="5" s="1"/>
  <c r="W604" i="5" s="1"/>
  <c r="W603" i="5" s="1"/>
  <c r="W602" i="5" s="1"/>
  <c r="W601" i="5" s="1"/>
  <c r="W600" i="5" s="1"/>
  <c r="W599" i="5" s="1"/>
  <c r="W598" i="5" s="1"/>
  <c r="W597" i="5" s="1"/>
  <c r="W596" i="5" s="1"/>
  <c r="W595" i="5" s="1"/>
  <c r="W594" i="5" s="1"/>
  <c r="W593" i="5" s="1"/>
  <c r="W592" i="5" s="1"/>
  <c r="W591" i="5" s="1"/>
  <c r="W590" i="5" s="1"/>
  <c r="W589" i="5" s="1"/>
  <c r="W588" i="5" s="1"/>
  <c r="W587" i="5" s="1"/>
  <c r="W586" i="5" s="1"/>
  <c r="W585" i="5" s="1"/>
  <c r="W584" i="5" s="1"/>
  <c r="W583" i="5" s="1"/>
  <c r="W582" i="5" s="1"/>
  <c r="W581" i="5" s="1"/>
  <c r="W580" i="5" s="1"/>
  <c r="W579" i="5" s="1"/>
  <c r="W578" i="5" s="1"/>
  <c r="W577" i="5" s="1"/>
  <c r="W576" i="5" s="1"/>
  <c r="W575" i="5" s="1"/>
  <c r="W574" i="5" s="1"/>
  <c r="W573" i="5" s="1"/>
  <c r="W572" i="5" s="1"/>
  <c r="W571" i="5" s="1"/>
  <c r="W570" i="5" s="1"/>
  <c r="W569" i="5" s="1"/>
  <c r="W568" i="5" s="1"/>
  <c r="W567" i="5" s="1"/>
  <c r="W566" i="5" s="1"/>
  <c r="W565" i="5" s="1"/>
  <c r="W564" i="5" s="1"/>
  <c r="W563" i="5" s="1"/>
  <c r="W562" i="5" s="1"/>
  <c r="W561" i="5" s="1"/>
  <c r="W560" i="5" s="1"/>
  <c r="W559" i="5" s="1"/>
  <c r="W558" i="5" s="1"/>
  <c r="W557" i="5" s="1"/>
  <c r="W556" i="5" s="1"/>
  <c r="W555" i="5" s="1"/>
  <c r="W554" i="5" s="1"/>
  <c r="W553" i="5" s="1"/>
  <c r="W552" i="5" s="1"/>
  <c r="W551" i="5" s="1"/>
  <c r="W550" i="5" s="1"/>
  <c r="W549" i="5" s="1"/>
  <c r="W548" i="5" s="1"/>
  <c r="W547" i="5" s="1"/>
  <c r="W546" i="5" s="1"/>
  <c r="W545" i="5" s="1"/>
  <c r="W544" i="5" s="1"/>
  <c r="W543" i="5" s="1"/>
  <c r="W542" i="5" s="1"/>
  <c r="W541" i="5" s="1"/>
  <c r="W540" i="5" s="1"/>
  <c r="W539" i="5" s="1"/>
  <c r="W538" i="5" s="1"/>
  <c r="W537" i="5" s="1"/>
  <c r="W536" i="5" s="1"/>
  <c r="W535" i="5" s="1"/>
  <c r="W534" i="5" s="1"/>
  <c r="W533" i="5" s="1"/>
  <c r="W532" i="5" s="1"/>
  <c r="W531" i="5" s="1"/>
  <c r="W530" i="5" s="1"/>
  <c r="W529" i="5" s="1"/>
  <c r="W528" i="5" s="1"/>
  <c r="W527" i="5" s="1"/>
  <c r="W526" i="5" s="1"/>
  <c r="W525" i="5" s="1"/>
  <c r="W524" i="5" s="1"/>
  <c r="W523" i="5" s="1"/>
  <c r="W522" i="5" s="1"/>
  <c r="W521" i="5" s="1"/>
  <c r="W520" i="5" s="1"/>
  <c r="W519" i="5" s="1"/>
  <c r="W518" i="5" s="1"/>
  <c r="W517" i="5" s="1"/>
  <c r="W516" i="5" s="1"/>
  <c r="W515" i="5" s="1"/>
  <c r="U1269" i="5"/>
  <c r="T1269" i="5"/>
  <c r="S1269" i="5"/>
  <c r="R1269" i="5"/>
  <c r="O1269" i="5" s="1"/>
  <c r="Q1269" i="5"/>
  <c r="P1269" i="5"/>
  <c r="N1269" i="5"/>
  <c r="M1269" i="5"/>
  <c r="L1269" i="5"/>
  <c r="E1269" i="5"/>
  <c r="BA1268" i="5"/>
  <c r="AZ1268" i="5"/>
  <c r="AV1268" i="5"/>
  <c r="AU1268" i="5"/>
  <c r="AS1268" i="5"/>
  <c r="AR1268" i="5"/>
  <c r="AQ1268" i="5"/>
  <c r="AP1268" i="5"/>
  <c r="AO1268" i="5"/>
  <c r="AN1268" i="5"/>
  <c r="AM1268" i="5"/>
  <c r="AL1268" i="5"/>
  <c r="AK1268" i="5"/>
  <c r="AB1268" i="5"/>
  <c r="AA1268" i="5"/>
  <c r="U1268" i="5"/>
  <c r="T1267" i="5" s="1"/>
  <c r="T1268" i="5"/>
  <c r="AG1268" i="5" s="1"/>
  <c r="S1268" i="5"/>
  <c r="R1268" i="5"/>
  <c r="O1268" i="5" s="1"/>
  <c r="N1268" i="5"/>
  <c r="M1268" i="5"/>
  <c r="L1268" i="5"/>
  <c r="E1268" i="5"/>
  <c r="BA1267" i="5"/>
  <c r="AZ1267" i="5"/>
  <c r="AV1267" i="5"/>
  <c r="AU1267" i="5"/>
  <c r="AS1267" i="5"/>
  <c r="AR1267" i="5"/>
  <c r="AQ1267" i="5"/>
  <c r="AP1267" i="5"/>
  <c r="AO1267" i="5"/>
  <c r="AN1267" i="5"/>
  <c r="AM1267" i="5"/>
  <c r="AL1267" i="5"/>
  <c r="AK1267" i="5"/>
  <c r="AB1267" i="5"/>
  <c r="AA1267" i="5"/>
  <c r="U1267" i="5"/>
  <c r="S1267" i="5"/>
  <c r="O1267" i="5" s="1"/>
  <c r="R1267" i="5"/>
  <c r="N1267" i="5"/>
  <c r="M1267" i="5"/>
  <c r="L1267" i="5"/>
  <c r="K1267" i="5"/>
  <c r="E1267" i="5"/>
  <c r="BA1266" i="5"/>
  <c r="AZ1266" i="5"/>
  <c r="AV1266" i="5"/>
  <c r="AU1266" i="5"/>
  <c r="AS1266" i="5"/>
  <c r="AR1266" i="5"/>
  <c r="AQ1266" i="5"/>
  <c r="AP1266" i="5"/>
  <c r="AO1266" i="5"/>
  <c r="AN1266" i="5"/>
  <c r="AM1266" i="5"/>
  <c r="AL1266" i="5"/>
  <c r="AK1266" i="5"/>
  <c r="AB1266" i="5"/>
  <c r="AA1266" i="5"/>
  <c r="U1266" i="5"/>
  <c r="T1266" i="5"/>
  <c r="AD1266" i="5" s="1"/>
  <c r="S1266" i="5"/>
  <c r="O1266" i="5" s="1"/>
  <c r="P1266" i="5" s="1"/>
  <c r="R1266" i="5"/>
  <c r="Q1266" i="5"/>
  <c r="N1266" i="5"/>
  <c r="M1266" i="5"/>
  <c r="L1266" i="5"/>
  <c r="E1266" i="5"/>
  <c r="K1266" i="5" s="1"/>
  <c r="BA1265" i="5"/>
  <c r="AZ1265" i="5"/>
  <c r="AV1265" i="5"/>
  <c r="AU1265" i="5"/>
  <c r="AS1265" i="5"/>
  <c r="AR1265" i="5"/>
  <c r="AQ1265" i="5"/>
  <c r="AP1265" i="5"/>
  <c r="AO1265" i="5"/>
  <c r="AN1265" i="5"/>
  <c r="AM1265" i="5"/>
  <c r="AL1265" i="5"/>
  <c r="AK1265" i="5"/>
  <c r="AG1265" i="5"/>
  <c r="AD1265" i="5"/>
  <c r="AB1265" i="5"/>
  <c r="AA1265" i="5"/>
  <c r="U1265" i="5"/>
  <c r="T1265" i="5"/>
  <c r="S1265" i="5"/>
  <c r="R1265" i="5"/>
  <c r="O1265" i="5"/>
  <c r="Q1265" i="5" s="1"/>
  <c r="N1265" i="5"/>
  <c r="M1265" i="5"/>
  <c r="L1265" i="5"/>
  <c r="E1265" i="5"/>
  <c r="BA1264" i="5"/>
  <c r="AZ1264" i="5"/>
  <c r="AV1264" i="5"/>
  <c r="AU1264" i="5"/>
  <c r="AS1264" i="5"/>
  <c r="AR1264" i="5"/>
  <c r="AQ1264" i="5"/>
  <c r="AP1264" i="5"/>
  <c r="AO1264" i="5"/>
  <c r="AN1264" i="5"/>
  <c r="AM1264" i="5"/>
  <c r="AL1264" i="5"/>
  <c r="AK1264" i="5"/>
  <c r="AB1264" i="5"/>
  <c r="AA1264" i="5"/>
  <c r="U1264" i="5"/>
  <c r="T1264" i="5"/>
  <c r="S1264" i="5"/>
  <c r="R1264" i="5"/>
  <c r="O1264" i="5"/>
  <c r="Q1264" i="5" s="1"/>
  <c r="N1264" i="5"/>
  <c r="M1264" i="5"/>
  <c r="L1264" i="5"/>
  <c r="E1264" i="5"/>
  <c r="BA1263" i="5"/>
  <c r="AZ1263" i="5"/>
  <c r="AV1263" i="5"/>
  <c r="AU1263" i="5"/>
  <c r="AS1263" i="5"/>
  <c r="AR1263" i="5"/>
  <c r="AQ1263" i="5"/>
  <c r="AP1263" i="5"/>
  <c r="AO1263" i="5"/>
  <c r="AN1263" i="5"/>
  <c r="AM1263" i="5"/>
  <c r="AL1263" i="5"/>
  <c r="AK1263" i="5"/>
  <c r="AB1263" i="5"/>
  <c r="AA1263" i="5"/>
  <c r="U1263" i="5"/>
  <c r="T1263" i="5"/>
  <c r="AG1263" i="5" s="1"/>
  <c r="S1263" i="5"/>
  <c r="O1263" i="5" s="1"/>
  <c r="Q1263" i="5" s="1"/>
  <c r="R1263" i="5"/>
  <c r="P1263" i="5"/>
  <c r="N1263" i="5"/>
  <c r="M1263" i="5"/>
  <c r="L1263" i="5"/>
  <c r="E1263" i="5"/>
  <c r="K1263" i="5" s="1"/>
  <c r="BA1262" i="5"/>
  <c r="AZ1262" i="5"/>
  <c r="AV1262" i="5"/>
  <c r="AU1262" i="5"/>
  <c r="AS1262" i="5"/>
  <c r="AR1262" i="5"/>
  <c r="AQ1262" i="5"/>
  <c r="AP1262" i="5"/>
  <c r="AO1262" i="5"/>
  <c r="AN1262" i="5"/>
  <c r="AM1262" i="5"/>
  <c r="AL1262" i="5"/>
  <c r="AK1262" i="5"/>
  <c r="AB1262" i="5"/>
  <c r="AA1262" i="5"/>
  <c r="U1262" i="5"/>
  <c r="T1262" i="5"/>
  <c r="AD1262" i="5" s="1"/>
  <c r="S1262" i="5"/>
  <c r="O1262" i="5" s="1"/>
  <c r="P1262" i="5" s="1"/>
  <c r="R1262" i="5"/>
  <c r="Q1262" i="5"/>
  <c r="N1262" i="5"/>
  <c r="M1262" i="5"/>
  <c r="L1262" i="5"/>
  <c r="E1262" i="5"/>
  <c r="BA1261" i="5"/>
  <c r="AZ1261" i="5"/>
  <c r="AV1261" i="5"/>
  <c r="AU1261" i="5"/>
  <c r="AS1261" i="5"/>
  <c r="AR1261" i="5"/>
  <c r="AQ1261" i="5"/>
  <c r="AP1261" i="5"/>
  <c r="AO1261" i="5"/>
  <c r="AN1261" i="5"/>
  <c r="AM1261" i="5"/>
  <c r="AL1261" i="5"/>
  <c r="AK1261" i="5"/>
  <c r="AB1261" i="5"/>
  <c r="AA1261" i="5"/>
  <c r="U1261" i="5"/>
  <c r="T1260" i="5" s="1"/>
  <c r="T1261" i="5"/>
  <c r="S1261" i="5"/>
  <c r="R1261" i="5"/>
  <c r="N1261" i="5"/>
  <c r="M1261" i="5"/>
  <c r="L1261" i="5"/>
  <c r="E1261" i="5"/>
  <c r="BA1260" i="5"/>
  <c r="AZ1260" i="5"/>
  <c r="AV1260" i="5"/>
  <c r="AU1260" i="5"/>
  <c r="AS1260" i="5"/>
  <c r="AR1260" i="5"/>
  <c r="AQ1260" i="5"/>
  <c r="AP1260" i="5"/>
  <c r="AO1260" i="5"/>
  <c r="AN1260" i="5"/>
  <c r="AM1260" i="5"/>
  <c r="AL1260" i="5"/>
  <c r="AK1260" i="5"/>
  <c r="AC1260" i="5"/>
  <c r="AB1260" i="5"/>
  <c r="AA1260" i="5"/>
  <c r="U1260" i="5"/>
  <c r="T1259" i="5" s="1"/>
  <c r="AG1259" i="5" s="1"/>
  <c r="S1260" i="5"/>
  <c r="R1260" i="5"/>
  <c r="O1260" i="5" s="1"/>
  <c r="P1260" i="5" s="1"/>
  <c r="Q1260" i="5"/>
  <c r="N1260" i="5"/>
  <c r="M1260" i="5"/>
  <c r="L1260" i="5"/>
  <c r="E1260" i="5"/>
  <c r="BA1259" i="5"/>
  <c r="AZ1259" i="5"/>
  <c r="AV1259" i="5"/>
  <c r="AU1259" i="5"/>
  <c r="AS1259" i="5"/>
  <c r="AR1259" i="5"/>
  <c r="AQ1259" i="5"/>
  <c r="AP1259" i="5"/>
  <c r="AO1259" i="5"/>
  <c r="AN1259" i="5"/>
  <c r="AM1259" i="5"/>
  <c r="AL1259" i="5"/>
  <c r="AK1259" i="5"/>
  <c r="AC1259" i="5"/>
  <c r="AB1259" i="5"/>
  <c r="AA1259" i="5"/>
  <c r="U1259" i="5"/>
  <c r="S1259" i="5"/>
  <c r="R1259" i="5"/>
  <c r="O1259" i="5"/>
  <c r="N1259" i="5"/>
  <c r="M1259" i="5"/>
  <c r="L1259" i="5"/>
  <c r="E1259" i="5"/>
  <c r="BA1258" i="5"/>
  <c r="AZ1258" i="5"/>
  <c r="AV1258" i="5"/>
  <c r="AU1258" i="5"/>
  <c r="AS1258" i="5"/>
  <c r="AR1258" i="5"/>
  <c r="AQ1258" i="5"/>
  <c r="AP1258" i="5"/>
  <c r="AO1258" i="5"/>
  <c r="AN1258" i="5"/>
  <c r="AM1258" i="5"/>
  <c r="AL1258" i="5"/>
  <c r="AK1258" i="5"/>
  <c r="AB1258" i="5"/>
  <c r="AA1258" i="5"/>
  <c r="U1258" i="5"/>
  <c r="T1257" i="5" s="1"/>
  <c r="T1258" i="5"/>
  <c r="S1258" i="5"/>
  <c r="O1258" i="5" s="1"/>
  <c r="R1258" i="5"/>
  <c r="N1258" i="5"/>
  <c r="M1258" i="5"/>
  <c r="L1258" i="5"/>
  <c r="E1258" i="5"/>
  <c r="BA1257" i="5"/>
  <c r="AZ1257" i="5"/>
  <c r="AV1257" i="5"/>
  <c r="AU1257" i="5"/>
  <c r="AS1257" i="5"/>
  <c r="AR1257" i="5"/>
  <c r="AQ1257" i="5"/>
  <c r="AP1257" i="5"/>
  <c r="AO1257" i="5"/>
  <c r="AN1257" i="5"/>
  <c r="AM1257" i="5"/>
  <c r="AL1257" i="5"/>
  <c r="AK1257" i="5"/>
  <c r="AB1257" i="5"/>
  <c r="AA1257" i="5"/>
  <c r="U1257" i="5"/>
  <c r="T1256" i="5" s="1"/>
  <c r="AC1256" i="5" s="1"/>
  <c r="S1257" i="5"/>
  <c r="R1257" i="5"/>
  <c r="O1257" i="5"/>
  <c r="N1257" i="5"/>
  <c r="M1257" i="5"/>
  <c r="L1257" i="5"/>
  <c r="E1257" i="5"/>
  <c r="BA1256" i="5"/>
  <c r="AZ1256" i="5"/>
  <c r="AV1256" i="5"/>
  <c r="AU1256" i="5"/>
  <c r="AS1256" i="5"/>
  <c r="AR1256" i="5"/>
  <c r="AQ1256" i="5"/>
  <c r="AP1256" i="5"/>
  <c r="AO1256" i="5"/>
  <c r="AN1256" i="5"/>
  <c r="AM1256" i="5"/>
  <c r="AL1256" i="5"/>
  <c r="AK1256" i="5"/>
  <c r="AG1256" i="5"/>
  <c r="AB1256" i="5"/>
  <c r="AA1256" i="5"/>
  <c r="U1256" i="5"/>
  <c r="T1255" i="5" s="1"/>
  <c r="S1256" i="5"/>
  <c r="R1256" i="5"/>
  <c r="O1256" i="5"/>
  <c r="N1256" i="5"/>
  <c r="M1256" i="5"/>
  <c r="L1256" i="5"/>
  <c r="E1256" i="5"/>
  <c r="BA1255" i="5"/>
  <c r="AZ1255" i="5"/>
  <c r="AV1255" i="5"/>
  <c r="AU1255" i="5"/>
  <c r="AS1255" i="5"/>
  <c r="AR1255" i="5"/>
  <c r="AQ1255" i="5"/>
  <c r="AP1255" i="5"/>
  <c r="AO1255" i="5"/>
  <c r="AN1255" i="5"/>
  <c r="AM1255" i="5"/>
  <c r="AL1255" i="5"/>
  <c r="AK1255" i="5"/>
  <c r="AC1255" i="5"/>
  <c r="AB1255" i="5"/>
  <c r="AA1255" i="5"/>
  <c r="U1255" i="5"/>
  <c r="T1254" i="5" s="1"/>
  <c r="S1255" i="5"/>
  <c r="O1255" i="5" s="1"/>
  <c r="R1255" i="5"/>
  <c r="N1255" i="5"/>
  <c r="M1255" i="5"/>
  <c r="L1255" i="5"/>
  <c r="E1255" i="5"/>
  <c r="BA1254" i="5"/>
  <c r="AZ1254" i="5"/>
  <c r="AV1254" i="5"/>
  <c r="AU1254" i="5"/>
  <c r="AS1254" i="5"/>
  <c r="AR1254" i="5"/>
  <c r="AQ1254" i="5"/>
  <c r="AP1254" i="5"/>
  <c r="AO1254" i="5"/>
  <c r="AN1254" i="5"/>
  <c r="AM1254" i="5"/>
  <c r="AL1254" i="5"/>
  <c r="AK1254" i="5"/>
  <c r="AB1254" i="5"/>
  <c r="AA1254" i="5"/>
  <c r="U1254" i="5"/>
  <c r="S1254" i="5"/>
  <c r="O1254" i="5" s="1"/>
  <c r="P1254" i="5" s="1"/>
  <c r="R1254" i="5"/>
  <c r="Q1254" i="5"/>
  <c r="N1254" i="5"/>
  <c r="M1254" i="5"/>
  <c r="L1254" i="5"/>
  <c r="E1254" i="5"/>
  <c r="BA1253" i="5"/>
  <c r="AZ1253" i="5"/>
  <c r="AV1253" i="5"/>
  <c r="AU1253" i="5"/>
  <c r="AS1253" i="5"/>
  <c r="AR1253" i="5"/>
  <c r="AQ1253" i="5"/>
  <c r="AP1253" i="5"/>
  <c r="AO1253" i="5"/>
  <c r="AN1253" i="5"/>
  <c r="AM1253" i="5"/>
  <c r="AL1253" i="5"/>
  <c r="AK1253" i="5"/>
  <c r="AG1253" i="5"/>
  <c r="AB1253" i="5"/>
  <c r="AA1253" i="5"/>
  <c r="U1253" i="5"/>
  <c r="T1252" i="5" s="1"/>
  <c r="T1253" i="5"/>
  <c r="S1253" i="5"/>
  <c r="O1253" i="5" s="1"/>
  <c r="R1253" i="5"/>
  <c r="N1253" i="5"/>
  <c r="M1253" i="5"/>
  <c r="L1253" i="5"/>
  <c r="E1253" i="5"/>
  <c r="BA1252" i="5"/>
  <c r="AZ1252" i="5"/>
  <c r="AV1252" i="5"/>
  <c r="AU1252" i="5"/>
  <c r="AS1252" i="5"/>
  <c r="AR1252" i="5"/>
  <c r="AQ1252" i="5"/>
  <c r="AP1252" i="5"/>
  <c r="AO1252" i="5"/>
  <c r="AN1252" i="5"/>
  <c r="AM1252" i="5"/>
  <c r="AL1252" i="5"/>
  <c r="AK1252" i="5"/>
  <c r="AB1252" i="5"/>
  <c r="AA1252" i="5"/>
  <c r="U1252" i="5"/>
  <c r="T1251" i="5" s="1"/>
  <c r="S1252" i="5"/>
  <c r="R1252" i="5"/>
  <c r="O1252" i="5" s="1"/>
  <c r="N1252" i="5"/>
  <c r="M1252" i="5"/>
  <c r="L1252" i="5"/>
  <c r="E1252" i="5"/>
  <c r="BA1251" i="5"/>
  <c r="AZ1251" i="5"/>
  <c r="AV1251" i="5"/>
  <c r="AU1251" i="5"/>
  <c r="AS1251" i="5"/>
  <c r="AR1251" i="5"/>
  <c r="AQ1251" i="5"/>
  <c r="AP1251" i="5"/>
  <c r="AO1251" i="5"/>
  <c r="AN1251" i="5"/>
  <c r="AM1251" i="5"/>
  <c r="AL1251" i="5"/>
  <c r="AK1251" i="5"/>
  <c r="AB1251" i="5"/>
  <c r="AA1251" i="5"/>
  <c r="U1251" i="5"/>
  <c r="S1251" i="5"/>
  <c r="O1251" i="5" s="1"/>
  <c r="R1251" i="5"/>
  <c r="N1251" i="5"/>
  <c r="M1251" i="5"/>
  <c r="L1251" i="5"/>
  <c r="E1251" i="5"/>
  <c r="BA1250" i="5"/>
  <c r="AZ1250" i="5"/>
  <c r="AV1250" i="5"/>
  <c r="AU1250" i="5"/>
  <c r="AS1250" i="5"/>
  <c r="AR1250" i="5"/>
  <c r="AQ1250" i="5"/>
  <c r="AP1250" i="5"/>
  <c r="AO1250" i="5"/>
  <c r="AN1250" i="5"/>
  <c r="AM1250" i="5"/>
  <c r="AL1250" i="5"/>
  <c r="AK1250" i="5"/>
  <c r="AB1250" i="5"/>
  <c r="AA1250" i="5"/>
  <c r="U1250" i="5"/>
  <c r="T1250" i="5"/>
  <c r="AG1250" i="5" s="1"/>
  <c r="S1250" i="5"/>
  <c r="R1250" i="5"/>
  <c r="O1250" i="5"/>
  <c r="P1250" i="5" s="1"/>
  <c r="N1250" i="5"/>
  <c r="M1250" i="5"/>
  <c r="L1250" i="5"/>
  <c r="E1250" i="5"/>
  <c r="BA1249" i="5"/>
  <c r="AZ1249" i="5"/>
  <c r="AV1249" i="5"/>
  <c r="AU1249" i="5"/>
  <c r="AS1249" i="5"/>
  <c r="AR1249" i="5"/>
  <c r="AQ1249" i="5"/>
  <c r="AP1249" i="5"/>
  <c r="AO1249" i="5"/>
  <c r="AN1249" i="5"/>
  <c r="AM1249" i="5"/>
  <c r="AL1249" i="5"/>
  <c r="AK1249" i="5"/>
  <c r="AG1249" i="5"/>
  <c r="AC1249" i="5"/>
  <c r="AB1249" i="5"/>
  <c r="AA1249" i="5"/>
  <c r="U1249" i="5"/>
  <c r="T1248" i="5" s="1"/>
  <c r="T1249" i="5"/>
  <c r="S1249" i="5"/>
  <c r="O1249" i="5" s="1"/>
  <c r="R1249" i="5"/>
  <c r="N1249" i="5"/>
  <c r="M1249" i="5"/>
  <c r="L1249" i="5"/>
  <c r="E1249" i="5"/>
  <c r="BA1248" i="5"/>
  <c r="AZ1248" i="5"/>
  <c r="AV1248" i="5"/>
  <c r="AU1248" i="5"/>
  <c r="AS1248" i="5"/>
  <c r="AR1248" i="5"/>
  <c r="AQ1248" i="5"/>
  <c r="AP1248" i="5"/>
  <c r="AO1248" i="5"/>
  <c r="AN1248" i="5"/>
  <c r="AM1248" i="5"/>
  <c r="AL1248" i="5"/>
  <c r="AK1248" i="5"/>
  <c r="AB1248" i="5"/>
  <c r="AA1248" i="5"/>
  <c r="U1248" i="5"/>
  <c r="S1248" i="5"/>
  <c r="R1248" i="5"/>
  <c r="O1248" i="5"/>
  <c r="N1248" i="5"/>
  <c r="M1248" i="5"/>
  <c r="L1248" i="5"/>
  <c r="E1248" i="5"/>
  <c r="BA1247" i="5"/>
  <c r="AZ1247" i="5"/>
  <c r="AV1247" i="5"/>
  <c r="AU1247" i="5"/>
  <c r="AS1247" i="5"/>
  <c r="AR1247" i="5"/>
  <c r="AQ1247" i="5"/>
  <c r="AP1247" i="5"/>
  <c r="AO1247" i="5"/>
  <c r="AN1247" i="5"/>
  <c r="AM1247" i="5"/>
  <c r="AL1247" i="5"/>
  <c r="AK1247" i="5"/>
  <c r="AC1247" i="5"/>
  <c r="AB1247" i="5"/>
  <c r="AA1247" i="5"/>
  <c r="U1247" i="5"/>
  <c r="T1247" i="5"/>
  <c r="S1247" i="5"/>
  <c r="R1247" i="5"/>
  <c r="O1247" i="5" s="1"/>
  <c r="N1247" i="5"/>
  <c r="M1247" i="5"/>
  <c r="L1247" i="5"/>
  <c r="E1247" i="5"/>
  <c r="BA1246" i="5"/>
  <c r="AZ1246" i="5"/>
  <c r="AV1246" i="5"/>
  <c r="AU1246" i="5"/>
  <c r="AS1246" i="5"/>
  <c r="AR1246" i="5"/>
  <c r="AQ1246" i="5"/>
  <c r="AP1246" i="5"/>
  <c r="AO1246" i="5"/>
  <c r="AN1246" i="5"/>
  <c r="AM1246" i="5"/>
  <c r="AL1246" i="5"/>
  <c r="AK1246" i="5"/>
  <c r="AB1246" i="5"/>
  <c r="AA1246" i="5"/>
  <c r="U1246" i="5"/>
  <c r="T1245" i="5" s="1"/>
  <c r="T1246" i="5"/>
  <c r="S1246" i="5"/>
  <c r="R1246" i="5"/>
  <c r="N1246" i="5"/>
  <c r="M1246" i="5"/>
  <c r="L1246" i="5"/>
  <c r="E1246" i="5"/>
  <c r="BA1245" i="5"/>
  <c r="AZ1245" i="5"/>
  <c r="AV1245" i="5"/>
  <c r="AU1245" i="5"/>
  <c r="AS1245" i="5"/>
  <c r="AR1245" i="5"/>
  <c r="AQ1245" i="5"/>
  <c r="AP1245" i="5"/>
  <c r="AO1245" i="5"/>
  <c r="AN1245" i="5"/>
  <c r="AM1245" i="5"/>
  <c r="AL1245" i="5"/>
  <c r="AK1245" i="5"/>
  <c r="AB1245" i="5"/>
  <c r="AA1245" i="5"/>
  <c r="U1245" i="5"/>
  <c r="S1245" i="5"/>
  <c r="O1245" i="5" s="1"/>
  <c r="P1245" i="5" s="1"/>
  <c r="R1245" i="5"/>
  <c r="Q1245" i="5"/>
  <c r="N1245" i="5"/>
  <c r="M1245" i="5"/>
  <c r="L1245" i="5"/>
  <c r="E1245" i="5"/>
  <c r="BA1244" i="5"/>
  <c r="AZ1244" i="5"/>
  <c r="AV1244" i="5"/>
  <c r="AU1244" i="5"/>
  <c r="AS1244" i="5"/>
  <c r="AR1244" i="5"/>
  <c r="AQ1244" i="5"/>
  <c r="AP1244" i="5"/>
  <c r="AO1244" i="5"/>
  <c r="AN1244" i="5"/>
  <c r="AM1244" i="5"/>
  <c r="AL1244" i="5"/>
  <c r="AK1244" i="5"/>
  <c r="AB1244" i="5"/>
  <c r="AA1244" i="5"/>
  <c r="U1244" i="5"/>
  <c r="T1244" i="5"/>
  <c r="AC1244" i="5" s="1"/>
  <c r="S1244" i="5"/>
  <c r="R1244" i="5"/>
  <c r="O1244" i="5"/>
  <c r="Q1244" i="5" s="1"/>
  <c r="N1244" i="5"/>
  <c r="M1244" i="5"/>
  <c r="L1244" i="5"/>
  <c r="E1244" i="5"/>
  <c r="BA1243" i="5"/>
  <c r="AZ1243" i="5"/>
  <c r="AV1243" i="5"/>
  <c r="AU1243" i="5"/>
  <c r="AS1243" i="5"/>
  <c r="AR1243" i="5"/>
  <c r="AQ1243" i="5"/>
  <c r="AP1243" i="5"/>
  <c r="AO1243" i="5"/>
  <c r="AN1243" i="5"/>
  <c r="AM1243" i="5"/>
  <c r="AL1243" i="5"/>
  <c r="AK1243" i="5"/>
  <c r="AB1243" i="5"/>
  <c r="AA1243" i="5"/>
  <c r="U1243" i="5"/>
  <c r="T1243" i="5"/>
  <c r="S1243" i="5"/>
  <c r="R1243" i="5"/>
  <c r="O1243" i="5" s="1"/>
  <c r="N1243" i="5"/>
  <c r="M1243" i="5"/>
  <c r="L1243" i="5"/>
  <c r="E1243" i="5"/>
  <c r="K1243" i="5" s="1"/>
  <c r="BA1242" i="5"/>
  <c r="AZ1242" i="5"/>
  <c r="AV1242" i="5"/>
  <c r="AU1242" i="5"/>
  <c r="AS1242" i="5"/>
  <c r="AR1242" i="5"/>
  <c r="AQ1242" i="5"/>
  <c r="AP1242" i="5"/>
  <c r="AO1242" i="5"/>
  <c r="AN1242" i="5"/>
  <c r="AM1242" i="5"/>
  <c r="AL1242" i="5"/>
  <c r="AK1242" i="5"/>
  <c r="AB1242" i="5"/>
  <c r="AA1242" i="5"/>
  <c r="U1242" i="5"/>
  <c r="T1241" i="5" s="1"/>
  <c r="T1242" i="5"/>
  <c r="S1242" i="5"/>
  <c r="O1242" i="5" s="1"/>
  <c r="Q1242" i="5" s="1"/>
  <c r="R1242" i="5"/>
  <c r="P1242" i="5"/>
  <c r="N1242" i="5"/>
  <c r="M1242" i="5"/>
  <c r="L1242" i="5"/>
  <c r="E1242" i="5"/>
  <c r="K1242" i="5" s="1"/>
  <c r="BA1241" i="5"/>
  <c r="AZ1241" i="5"/>
  <c r="AV1241" i="5"/>
  <c r="AU1241" i="5"/>
  <c r="AS1241" i="5"/>
  <c r="AR1241" i="5"/>
  <c r="AQ1241" i="5"/>
  <c r="AP1241" i="5"/>
  <c r="AO1241" i="5"/>
  <c r="AN1241" i="5"/>
  <c r="AM1241" i="5"/>
  <c r="AL1241" i="5"/>
  <c r="AK1241" i="5"/>
  <c r="AG1241" i="5"/>
  <c r="AB1241" i="5"/>
  <c r="AA1241" i="5"/>
  <c r="U1241" i="5"/>
  <c r="S1241" i="5"/>
  <c r="O1241" i="5" s="1"/>
  <c r="Q1241" i="5" s="1"/>
  <c r="R1241" i="5"/>
  <c r="N1241" i="5"/>
  <c r="M1241" i="5"/>
  <c r="L1241" i="5"/>
  <c r="E1241" i="5"/>
  <c r="BA1240" i="5"/>
  <c r="AZ1240" i="5"/>
  <c r="AV1240" i="5"/>
  <c r="AU1240" i="5"/>
  <c r="AS1240" i="5"/>
  <c r="AR1240" i="5"/>
  <c r="AQ1240" i="5"/>
  <c r="AP1240" i="5"/>
  <c r="AO1240" i="5"/>
  <c r="AN1240" i="5"/>
  <c r="AM1240" i="5"/>
  <c r="AL1240" i="5"/>
  <c r="AK1240" i="5"/>
  <c r="AB1240" i="5"/>
  <c r="AA1240" i="5"/>
  <c r="U1240" i="5"/>
  <c r="T1240" i="5"/>
  <c r="AC1240" i="5" s="1"/>
  <c r="S1240" i="5"/>
  <c r="R1240" i="5"/>
  <c r="Q1240" i="5"/>
  <c r="P1240" i="5"/>
  <c r="O1240" i="5"/>
  <c r="N1240" i="5"/>
  <c r="M1240" i="5"/>
  <c r="L1240" i="5"/>
  <c r="E1240" i="5"/>
  <c r="BA1239" i="5"/>
  <c r="AZ1239" i="5"/>
  <c r="AV1239" i="5"/>
  <c r="AU1239" i="5"/>
  <c r="AS1239" i="5"/>
  <c r="AR1239" i="5"/>
  <c r="AQ1239" i="5"/>
  <c r="AP1239" i="5"/>
  <c r="AO1239" i="5"/>
  <c r="AN1239" i="5"/>
  <c r="AM1239" i="5"/>
  <c r="AL1239" i="5"/>
  <c r="AK1239" i="5"/>
  <c r="AC1239" i="5"/>
  <c r="AB1239" i="5"/>
  <c r="AA1239" i="5"/>
  <c r="U1239" i="5"/>
  <c r="T1239" i="5"/>
  <c r="AG1239" i="5" s="1"/>
  <c r="S1239" i="5"/>
  <c r="R1239" i="5"/>
  <c r="O1239" i="5" s="1"/>
  <c r="N1239" i="5"/>
  <c r="M1239" i="5"/>
  <c r="L1239" i="5"/>
  <c r="E1239" i="5"/>
  <c r="BA1238" i="5"/>
  <c r="AZ1238" i="5"/>
  <c r="AV1238" i="5"/>
  <c r="AU1238" i="5"/>
  <c r="AS1238" i="5"/>
  <c r="AR1238" i="5"/>
  <c r="AQ1238" i="5"/>
  <c r="AP1238" i="5"/>
  <c r="AO1238" i="5"/>
  <c r="AN1238" i="5"/>
  <c r="AM1238" i="5"/>
  <c r="AL1238" i="5"/>
  <c r="AK1238" i="5"/>
  <c r="AB1238" i="5"/>
  <c r="AA1238" i="5"/>
  <c r="U1238" i="5"/>
  <c r="T1237" i="5" s="1"/>
  <c r="T1238" i="5"/>
  <c r="S1238" i="5"/>
  <c r="O1238" i="5" s="1"/>
  <c r="R1238" i="5"/>
  <c r="N1238" i="5"/>
  <c r="M1238" i="5"/>
  <c r="L1238" i="5"/>
  <c r="E1238" i="5"/>
  <c r="BA1237" i="5"/>
  <c r="AZ1237" i="5"/>
  <c r="AV1237" i="5"/>
  <c r="AU1237" i="5"/>
  <c r="AS1237" i="5"/>
  <c r="AR1237" i="5"/>
  <c r="AQ1237" i="5"/>
  <c r="AP1237" i="5"/>
  <c r="AO1237" i="5"/>
  <c r="AN1237" i="5"/>
  <c r="AM1237" i="5"/>
  <c r="AL1237" i="5"/>
  <c r="AK1237" i="5"/>
  <c r="AG1237" i="5"/>
  <c r="AD1237" i="5"/>
  <c r="AB1237" i="5"/>
  <c r="AA1237" i="5"/>
  <c r="U1237" i="5"/>
  <c r="S1237" i="5"/>
  <c r="R1237" i="5"/>
  <c r="P1237" i="5"/>
  <c r="O1237" i="5"/>
  <c r="Q1237" i="5" s="1"/>
  <c r="N1237" i="5"/>
  <c r="M1237" i="5"/>
  <c r="L1237" i="5"/>
  <c r="E1237" i="5"/>
  <c r="BA1236" i="5"/>
  <c r="AZ1236" i="5"/>
  <c r="AV1236" i="5"/>
  <c r="AU1236" i="5"/>
  <c r="AS1236" i="5"/>
  <c r="AR1236" i="5"/>
  <c r="AQ1236" i="5"/>
  <c r="AP1236" i="5"/>
  <c r="AO1236" i="5"/>
  <c r="AN1236" i="5"/>
  <c r="AM1236" i="5"/>
  <c r="AL1236" i="5"/>
  <c r="AK1236" i="5"/>
  <c r="AC1236" i="5"/>
  <c r="AB1236" i="5"/>
  <c r="AA1236" i="5"/>
  <c r="U1236" i="5"/>
  <c r="T1236" i="5"/>
  <c r="S1236" i="5"/>
  <c r="O1236" i="5" s="1"/>
  <c r="P1236" i="5" s="1"/>
  <c r="R1236" i="5"/>
  <c r="Q1236" i="5"/>
  <c r="N1236" i="5"/>
  <c r="M1236" i="5"/>
  <c r="L1236" i="5"/>
  <c r="E1236" i="5"/>
  <c r="BA1235" i="5"/>
  <c r="AZ1235" i="5"/>
  <c r="AV1235" i="5"/>
  <c r="AU1235" i="5"/>
  <c r="AS1235" i="5"/>
  <c r="AR1235" i="5"/>
  <c r="AQ1235" i="5"/>
  <c r="AP1235" i="5"/>
  <c r="AO1235" i="5"/>
  <c r="AN1235" i="5"/>
  <c r="AM1235" i="5"/>
  <c r="AL1235" i="5"/>
  <c r="AK1235" i="5"/>
  <c r="AB1235" i="5"/>
  <c r="AA1235" i="5"/>
  <c r="U1235" i="5"/>
  <c r="T1234" i="5" s="1"/>
  <c r="T1235" i="5"/>
  <c r="S1235" i="5"/>
  <c r="O1235" i="5" s="1"/>
  <c r="R1235" i="5"/>
  <c r="N1235" i="5"/>
  <c r="M1235" i="5"/>
  <c r="L1235" i="5"/>
  <c r="E1235" i="5"/>
  <c r="BA1234" i="5"/>
  <c r="AZ1234" i="5"/>
  <c r="AV1234" i="5"/>
  <c r="AU1234" i="5"/>
  <c r="AS1234" i="5"/>
  <c r="AR1234" i="5"/>
  <c r="AQ1234" i="5"/>
  <c r="AP1234" i="5"/>
  <c r="AO1234" i="5"/>
  <c r="AN1234" i="5"/>
  <c r="AM1234" i="5"/>
  <c r="AL1234" i="5"/>
  <c r="AK1234" i="5"/>
  <c r="AB1234" i="5"/>
  <c r="AA1234" i="5"/>
  <c r="U1234" i="5"/>
  <c r="S1234" i="5"/>
  <c r="R1234" i="5"/>
  <c r="Q1234" i="5"/>
  <c r="P1234" i="5"/>
  <c r="O1234" i="5"/>
  <c r="N1234" i="5"/>
  <c r="M1234" i="5"/>
  <c r="L1234" i="5"/>
  <c r="E1234" i="5"/>
  <c r="BA1233" i="5"/>
  <c r="AZ1233" i="5"/>
  <c r="AV1233" i="5"/>
  <c r="AU1233" i="5"/>
  <c r="AS1233" i="5"/>
  <c r="AR1233" i="5"/>
  <c r="AQ1233" i="5"/>
  <c r="AP1233" i="5"/>
  <c r="AO1233" i="5"/>
  <c r="AN1233" i="5"/>
  <c r="AM1233" i="5"/>
  <c r="AL1233" i="5"/>
  <c r="AK1233" i="5"/>
  <c r="AB1233" i="5"/>
  <c r="AA1233" i="5"/>
  <c r="U1233" i="5"/>
  <c r="T1233" i="5"/>
  <c r="S1233" i="5"/>
  <c r="R1233" i="5"/>
  <c r="O1233" i="5"/>
  <c r="N1233" i="5"/>
  <c r="M1233" i="5"/>
  <c r="L1233" i="5"/>
  <c r="E1233" i="5"/>
  <c r="BA1232" i="5"/>
  <c r="AZ1232" i="5"/>
  <c r="AV1232" i="5"/>
  <c r="AU1232" i="5"/>
  <c r="AS1232" i="5"/>
  <c r="AR1232" i="5"/>
  <c r="AQ1232" i="5"/>
  <c r="AP1232" i="5"/>
  <c r="AO1232" i="5"/>
  <c r="AN1232" i="5"/>
  <c r="AM1232" i="5"/>
  <c r="AL1232" i="5"/>
  <c r="AK1232" i="5"/>
  <c r="AC1232" i="5"/>
  <c r="AB1232" i="5"/>
  <c r="AA1232" i="5"/>
  <c r="U1232" i="5"/>
  <c r="T1231" i="5" s="1"/>
  <c r="T1232" i="5"/>
  <c r="S1232" i="5"/>
  <c r="O1232" i="5" s="1"/>
  <c r="R1232" i="5"/>
  <c r="N1232" i="5"/>
  <c r="M1232" i="5"/>
  <c r="L1232" i="5"/>
  <c r="E1232" i="5"/>
  <c r="BA1231" i="5"/>
  <c r="AZ1231" i="5"/>
  <c r="AV1231" i="5"/>
  <c r="AU1231" i="5"/>
  <c r="AS1231" i="5"/>
  <c r="AR1231" i="5"/>
  <c r="AQ1231" i="5"/>
  <c r="AP1231" i="5"/>
  <c r="AO1231" i="5"/>
  <c r="AN1231" i="5"/>
  <c r="AM1231" i="5"/>
  <c r="AL1231" i="5"/>
  <c r="AK1231" i="5"/>
  <c r="AB1231" i="5"/>
  <c r="AA1231" i="5"/>
  <c r="U1231" i="5"/>
  <c r="S1231" i="5"/>
  <c r="O1231" i="5" s="1"/>
  <c r="Q1231" i="5" s="1"/>
  <c r="R1231" i="5"/>
  <c r="N1231" i="5"/>
  <c r="M1231" i="5"/>
  <c r="L1231" i="5"/>
  <c r="E1231" i="5"/>
  <c r="BA1230" i="5"/>
  <c r="AZ1230" i="5"/>
  <c r="AV1230" i="5"/>
  <c r="AU1230" i="5"/>
  <c r="AS1230" i="5"/>
  <c r="AR1230" i="5"/>
  <c r="AQ1230" i="5"/>
  <c r="AP1230" i="5"/>
  <c r="AO1230" i="5"/>
  <c r="AN1230" i="5"/>
  <c r="AM1230" i="5"/>
  <c r="AL1230" i="5"/>
  <c r="AK1230" i="5"/>
  <c r="AG1230" i="5"/>
  <c r="AB1230" i="5"/>
  <c r="AA1230" i="5"/>
  <c r="U1230" i="5"/>
  <c r="T1230" i="5"/>
  <c r="S1230" i="5"/>
  <c r="R1230" i="5"/>
  <c r="Q1230" i="5"/>
  <c r="O1230" i="5"/>
  <c r="P1230" i="5" s="1"/>
  <c r="N1230" i="5"/>
  <c r="M1230" i="5"/>
  <c r="L1230" i="5"/>
  <c r="E1230" i="5"/>
  <c r="BA1229" i="5"/>
  <c r="AZ1229" i="5"/>
  <c r="AV1229" i="5"/>
  <c r="AU1229" i="5"/>
  <c r="AS1229" i="5"/>
  <c r="AR1229" i="5"/>
  <c r="AQ1229" i="5"/>
  <c r="AP1229" i="5"/>
  <c r="AO1229" i="5"/>
  <c r="AN1229" i="5"/>
  <c r="AM1229" i="5"/>
  <c r="AL1229" i="5"/>
  <c r="AK1229" i="5"/>
  <c r="AB1229" i="5"/>
  <c r="AA1229" i="5"/>
  <c r="U1229" i="5"/>
  <c r="T1229" i="5"/>
  <c r="S1229" i="5"/>
  <c r="R1229" i="5"/>
  <c r="O1229" i="5"/>
  <c r="N1229" i="5"/>
  <c r="M1229" i="5"/>
  <c r="L1229" i="5"/>
  <c r="E1229" i="5"/>
  <c r="BA1228" i="5"/>
  <c r="AZ1228" i="5"/>
  <c r="AV1228" i="5"/>
  <c r="AU1228" i="5"/>
  <c r="AS1228" i="5"/>
  <c r="AR1228" i="5"/>
  <c r="AQ1228" i="5"/>
  <c r="AP1228" i="5"/>
  <c r="AO1228" i="5"/>
  <c r="AN1228" i="5"/>
  <c r="AM1228" i="5"/>
  <c r="AL1228" i="5"/>
  <c r="AK1228" i="5"/>
  <c r="AB1228" i="5"/>
  <c r="AA1228" i="5"/>
  <c r="U1228" i="5"/>
  <c r="T1227" i="5" s="1"/>
  <c r="T1228" i="5"/>
  <c r="S1228" i="5"/>
  <c r="R1228" i="5"/>
  <c r="N1228" i="5"/>
  <c r="M1228" i="5"/>
  <c r="L1228" i="5"/>
  <c r="E1228" i="5"/>
  <c r="BA1227" i="5"/>
  <c r="AZ1227" i="5"/>
  <c r="AV1227" i="5"/>
  <c r="AU1227" i="5"/>
  <c r="AS1227" i="5"/>
  <c r="AR1227" i="5"/>
  <c r="AQ1227" i="5"/>
  <c r="AP1227" i="5"/>
  <c r="AO1227" i="5"/>
  <c r="AN1227" i="5"/>
  <c r="AM1227" i="5"/>
  <c r="AL1227" i="5"/>
  <c r="AK1227" i="5"/>
  <c r="AB1227" i="5"/>
  <c r="AA1227" i="5"/>
  <c r="U1227" i="5"/>
  <c r="S1227" i="5"/>
  <c r="O1227" i="5" s="1"/>
  <c r="R1227" i="5"/>
  <c r="N1227" i="5"/>
  <c r="M1227" i="5"/>
  <c r="L1227" i="5"/>
  <c r="E1227" i="5"/>
  <c r="BA1226" i="5"/>
  <c r="AZ1226" i="5"/>
  <c r="AV1226" i="5"/>
  <c r="AU1226" i="5"/>
  <c r="AS1226" i="5"/>
  <c r="AR1226" i="5"/>
  <c r="AQ1226" i="5"/>
  <c r="AP1226" i="5"/>
  <c r="AO1226" i="5"/>
  <c r="AN1226" i="5"/>
  <c r="AM1226" i="5"/>
  <c r="AL1226" i="5"/>
  <c r="AK1226" i="5"/>
  <c r="AG1226" i="5"/>
  <c r="AB1226" i="5"/>
  <c r="AA1226" i="5"/>
  <c r="U1226" i="5"/>
  <c r="T1226" i="5"/>
  <c r="S1226" i="5"/>
  <c r="R1226" i="5"/>
  <c r="Q1226" i="5"/>
  <c r="O1226" i="5"/>
  <c r="P1226" i="5" s="1"/>
  <c r="N1226" i="5"/>
  <c r="M1226" i="5"/>
  <c r="L1226" i="5"/>
  <c r="E1226" i="5"/>
  <c r="BA1225" i="5"/>
  <c r="AZ1225" i="5"/>
  <c r="AV1225" i="5"/>
  <c r="AU1225" i="5"/>
  <c r="AS1225" i="5"/>
  <c r="AR1225" i="5"/>
  <c r="AQ1225" i="5"/>
  <c r="AP1225" i="5"/>
  <c r="AO1225" i="5"/>
  <c r="AN1225" i="5"/>
  <c r="AM1225" i="5"/>
  <c r="AL1225" i="5"/>
  <c r="AK1225" i="5"/>
  <c r="AD1225" i="5"/>
  <c r="AC1225" i="5"/>
  <c r="AB1225" i="5"/>
  <c r="AA1225" i="5"/>
  <c r="U1225" i="5"/>
  <c r="T1225" i="5"/>
  <c r="S1225" i="5"/>
  <c r="R1225" i="5"/>
  <c r="O1225" i="5"/>
  <c r="N1225" i="5"/>
  <c r="M1225" i="5"/>
  <c r="L1225" i="5"/>
  <c r="E1225" i="5"/>
  <c r="BA1224" i="5"/>
  <c r="AZ1224" i="5"/>
  <c r="AV1224" i="5"/>
  <c r="AU1224" i="5"/>
  <c r="AS1224" i="5"/>
  <c r="AR1224" i="5"/>
  <c r="AQ1224" i="5"/>
  <c r="AP1224" i="5"/>
  <c r="AO1224" i="5"/>
  <c r="AN1224" i="5"/>
  <c r="AM1224" i="5"/>
  <c r="AL1224" i="5"/>
  <c r="AK1224" i="5"/>
  <c r="AB1224" i="5"/>
  <c r="AA1224" i="5"/>
  <c r="U1224" i="5"/>
  <c r="T1223" i="5" s="1"/>
  <c r="T1224" i="5"/>
  <c r="S1224" i="5"/>
  <c r="O1224" i="5" s="1"/>
  <c r="R1224" i="5"/>
  <c r="N1224" i="5"/>
  <c r="M1224" i="5"/>
  <c r="L1224" i="5"/>
  <c r="E1224" i="5"/>
  <c r="BA1223" i="5"/>
  <c r="AZ1223" i="5"/>
  <c r="AV1223" i="5"/>
  <c r="AU1223" i="5"/>
  <c r="AS1223" i="5"/>
  <c r="AR1223" i="5"/>
  <c r="AQ1223" i="5"/>
  <c r="AP1223" i="5"/>
  <c r="AO1223" i="5"/>
  <c r="AN1223" i="5"/>
  <c r="AM1223" i="5"/>
  <c r="AL1223" i="5"/>
  <c r="AK1223" i="5"/>
  <c r="AB1223" i="5"/>
  <c r="AA1223" i="5"/>
  <c r="U1223" i="5"/>
  <c r="S1223" i="5"/>
  <c r="O1223" i="5" s="1"/>
  <c r="Q1223" i="5" s="1"/>
  <c r="R1223" i="5"/>
  <c r="N1223" i="5"/>
  <c r="M1223" i="5"/>
  <c r="L1223" i="5"/>
  <c r="E1223" i="5"/>
  <c r="BA1222" i="5"/>
  <c r="AZ1222" i="5"/>
  <c r="AV1222" i="5"/>
  <c r="AU1222" i="5"/>
  <c r="AS1222" i="5"/>
  <c r="AR1222" i="5"/>
  <c r="AQ1222" i="5"/>
  <c r="AP1222" i="5"/>
  <c r="AO1222" i="5"/>
  <c r="AN1222" i="5"/>
  <c r="AM1222" i="5"/>
  <c r="AL1222" i="5"/>
  <c r="AK1222" i="5"/>
  <c r="AG1222" i="5"/>
  <c r="AD1222" i="5"/>
  <c r="AB1222" i="5"/>
  <c r="AA1222" i="5"/>
  <c r="U1222" i="5"/>
  <c r="T1222" i="5"/>
  <c r="S1222" i="5"/>
  <c r="R1222" i="5"/>
  <c r="O1222" i="5"/>
  <c r="Q1222" i="5" s="1"/>
  <c r="N1222" i="5"/>
  <c r="M1222" i="5"/>
  <c r="L1222" i="5"/>
  <c r="E1222" i="5"/>
  <c r="BA1221" i="5"/>
  <c r="AZ1221" i="5"/>
  <c r="AV1221" i="5"/>
  <c r="AU1221" i="5"/>
  <c r="AS1221" i="5"/>
  <c r="AR1221" i="5"/>
  <c r="AQ1221" i="5"/>
  <c r="AP1221" i="5"/>
  <c r="AO1221" i="5"/>
  <c r="AN1221" i="5"/>
  <c r="AM1221" i="5"/>
  <c r="AL1221" i="5"/>
  <c r="AK1221" i="5"/>
  <c r="AD1221" i="5"/>
  <c r="AC1221" i="5"/>
  <c r="AB1221" i="5"/>
  <c r="AA1221" i="5"/>
  <c r="U1221" i="5"/>
  <c r="T1221" i="5"/>
  <c r="AG1221" i="5" s="1"/>
  <c r="S1221" i="5"/>
  <c r="R1221" i="5"/>
  <c r="O1221" i="5"/>
  <c r="N1221" i="5"/>
  <c r="M1221" i="5"/>
  <c r="L1221" i="5"/>
  <c r="E1221" i="5"/>
  <c r="BA1220" i="5"/>
  <c r="AZ1220" i="5"/>
  <c r="AV1220" i="5"/>
  <c r="AU1220" i="5"/>
  <c r="AS1220" i="5"/>
  <c r="AR1220" i="5"/>
  <c r="AQ1220" i="5"/>
  <c r="AP1220" i="5"/>
  <c r="AO1220" i="5"/>
  <c r="AN1220" i="5"/>
  <c r="AM1220" i="5"/>
  <c r="AL1220" i="5"/>
  <c r="AK1220" i="5"/>
  <c r="AB1220" i="5"/>
  <c r="AA1220" i="5"/>
  <c r="U1220" i="5"/>
  <c r="T1219" i="5" s="1"/>
  <c r="T1220" i="5"/>
  <c r="AC1220" i="5" s="1"/>
  <c r="S1220" i="5"/>
  <c r="R1220" i="5"/>
  <c r="N1220" i="5"/>
  <c r="M1220" i="5"/>
  <c r="L1220" i="5"/>
  <c r="E1220" i="5"/>
  <c r="BA1219" i="5"/>
  <c r="AZ1219" i="5"/>
  <c r="AV1219" i="5"/>
  <c r="AU1219" i="5"/>
  <c r="AS1219" i="5"/>
  <c r="AR1219" i="5"/>
  <c r="AQ1219" i="5"/>
  <c r="AP1219" i="5"/>
  <c r="AO1219" i="5"/>
  <c r="AN1219" i="5"/>
  <c r="AM1219" i="5"/>
  <c r="AL1219" i="5"/>
  <c r="AK1219" i="5"/>
  <c r="AB1219" i="5"/>
  <c r="AA1219" i="5"/>
  <c r="U1219" i="5"/>
  <c r="S1219" i="5"/>
  <c r="O1219" i="5" s="1"/>
  <c r="R1219" i="5"/>
  <c r="Q1219" i="5"/>
  <c r="P1219" i="5"/>
  <c r="N1219" i="5"/>
  <c r="M1219" i="5"/>
  <c r="L1219" i="5"/>
  <c r="E1219" i="5"/>
  <c r="BA1218" i="5"/>
  <c r="AZ1218" i="5"/>
  <c r="AV1218" i="5"/>
  <c r="AU1218" i="5"/>
  <c r="AS1218" i="5"/>
  <c r="AR1218" i="5"/>
  <c r="AQ1218" i="5"/>
  <c r="AP1218" i="5"/>
  <c r="AO1218" i="5"/>
  <c r="AN1218" i="5"/>
  <c r="AM1218" i="5"/>
  <c r="AL1218" i="5"/>
  <c r="AK1218" i="5"/>
  <c r="AB1218" i="5"/>
  <c r="AA1218" i="5"/>
  <c r="U1218" i="5"/>
  <c r="T1218" i="5"/>
  <c r="S1218" i="5"/>
  <c r="R1218" i="5"/>
  <c r="Q1218" i="5"/>
  <c r="O1218" i="5"/>
  <c r="P1218" i="5" s="1"/>
  <c r="N1218" i="5"/>
  <c r="M1218" i="5"/>
  <c r="L1218" i="5"/>
  <c r="E1218" i="5"/>
  <c r="BA1217" i="5"/>
  <c r="AZ1217" i="5"/>
  <c r="AV1217" i="5"/>
  <c r="AU1217" i="5"/>
  <c r="AS1217" i="5"/>
  <c r="AR1217" i="5"/>
  <c r="AQ1217" i="5"/>
  <c r="AP1217" i="5"/>
  <c r="AO1217" i="5"/>
  <c r="AN1217" i="5"/>
  <c r="AM1217" i="5"/>
  <c r="AL1217" i="5"/>
  <c r="AK1217" i="5"/>
  <c r="AB1217" i="5"/>
  <c r="AA1217" i="5"/>
  <c r="U1217" i="5"/>
  <c r="T1216" i="5" s="1"/>
  <c r="S1217" i="5"/>
  <c r="O1217" i="5" s="1"/>
  <c r="R1217" i="5"/>
  <c r="N1217" i="5"/>
  <c r="M1217" i="5"/>
  <c r="L1217" i="5"/>
  <c r="E1217" i="5"/>
  <c r="BA1216" i="5"/>
  <c r="AZ1216" i="5"/>
  <c r="AV1216" i="5"/>
  <c r="AU1216" i="5"/>
  <c r="AS1216" i="5"/>
  <c r="AR1216" i="5"/>
  <c r="AQ1216" i="5"/>
  <c r="AP1216" i="5"/>
  <c r="AO1216" i="5"/>
  <c r="AN1216" i="5"/>
  <c r="AM1216" i="5"/>
  <c r="AL1216" i="5"/>
  <c r="AK1216" i="5"/>
  <c r="AB1216" i="5"/>
  <c r="AA1216" i="5"/>
  <c r="U1216" i="5"/>
  <c r="S1216" i="5"/>
  <c r="R1216" i="5"/>
  <c r="O1216" i="5" s="1"/>
  <c r="Q1216" i="5" s="1"/>
  <c r="N1216" i="5"/>
  <c r="M1216" i="5"/>
  <c r="L1216" i="5"/>
  <c r="E1216" i="5"/>
  <c r="BA1215" i="5"/>
  <c r="AZ1215" i="5"/>
  <c r="AV1215" i="5"/>
  <c r="AU1215" i="5"/>
  <c r="AS1215" i="5"/>
  <c r="AR1215" i="5"/>
  <c r="AQ1215" i="5"/>
  <c r="AP1215" i="5"/>
  <c r="AO1215" i="5"/>
  <c r="AN1215" i="5"/>
  <c r="AM1215" i="5"/>
  <c r="AL1215" i="5"/>
  <c r="AK1215" i="5"/>
  <c r="AD1215" i="5"/>
  <c r="AC1215" i="5"/>
  <c r="AB1215" i="5"/>
  <c r="AA1215" i="5"/>
  <c r="U1215" i="5"/>
  <c r="T1215" i="5"/>
  <c r="S1215" i="5"/>
  <c r="R1215" i="5"/>
  <c r="P1215" i="5"/>
  <c r="O1215" i="5"/>
  <c r="Q1215" i="5" s="1"/>
  <c r="N1215" i="5"/>
  <c r="M1215" i="5"/>
  <c r="L1215" i="5"/>
  <c r="E1215" i="5"/>
  <c r="BA1214" i="5"/>
  <c r="AZ1214" i="5"/>
  <c r="AV1214" i="5"/>
  <c r="AU1214" i="5"/>
  <c r="AS1214" i="5"/>
  <c r="AR1214" i="5"/>
  <c r="AQ1214" i="5"/>
  <c r="AP1214" i="5"/>
  <c r="AO1214" i="5"/>
  <c r="AN1214" i="5"/>
  <c r="AM1214" i="5"/>
  <c r="AL1214" i="5"/>
  <c r="AK1214" i="5"/>
  <c r="AD1214" i="5"/>
  <c r="AC1214" i="5"/>
  <c r="AB1214" i="5"/>
  <c r="AA1214" i="5"/>
  <c r="U1214" i="5"/>
  <c r="T1214" i="5"/>
  <c r="AG1214" i="5" s="1"/>
  <c r="S1214" i="5"/>
  <c r="O1214" i="5" s="1"/>
  <c r="R1214" i="5"/>
  <c r="N1214" i="5"/>
  <c r="M1214" i="5"/>
  <c r="L1214" i="5"/>
  <c r="E1214" i="5"/>
  <c r="BA1213" i="5"/>
  <c r="AZ1213" i="5"/>
  <c r="AV1213" i="5"/>
  <c r="AU1213" i="5"/>
  <c r="AS1213" i="5"/>
  <c r="AR1213" i="5"/>
  <c r="AQ1213" i="5"/>
  <c r="AP1213" i="5"/>
  <c r="AO1213" i="5"/>
  <c r="AN1213" i="5"/>
  <c r="AM1213" i="5"/>
  <c r="AL1213" i="5"/>
  <c r="AK1213" i="5"/>
  <c r="AG1213" i="5"/>
  <c r="AB1213" i="5"/>
  <c r="AA1213" i="5"/>
  <c r="U1213" i="5"/>
  <c r="T1213" i="5"/>
  <c r="S1213" i="5"/>
  <c r="O1213" i="5" s="1"/>
  <c r="P1213" i="5" s="1"/>
  <c r="R1213" i="5"/>
  <c r="Q1213" i="5"/>
  <c r="N1213" i="5"/>
  <c r="M1213" i="5"/>
  <c r="L1213" i="5"/>
  <c r="E1213" i="5"/>
  <c r="BA1212" i="5"/>
  <c r="AZ1212" i="5"/>
  <c r="AV1212" i="5"/>
  <c r="AU1212" i="5"/>
  <c r="AS1212" i="5"/>
  <c r="AR1212" i="5"/>
  <c r="AQ1212" i="5"/>
  <c r="AP1212" i="5"/>
  <c r="AO1212" i="5"/>
  <c r="AN1212" i="5"/>
  <c r="AM1212" i="5"/>
  <c r="AL1212" i="5"/>
  <c r="AK1212" i="5"/>
  <c r="AG1212" i="5"/>
  <c r="AB1212" i="5"/>
  <c r="AA1212" i="5"/>
  <c r="U1212" i="5"/>
  <c r="T1212" i="5"/>
  <c r="AC1212" i="5" s="1"/>
  <c r="S1212" i="5"/>
  <c r="R1212" i="5"/>
  <c r="O1212" i="5" s="1"/>
  <c r="N1212" i="5"/>
  <c r="M1212" i="5"/>
  <c r="L1212" i="5"/>
  <c r="E1212" i="5"/>
  <c r="BA1211" i="5"/>
  <c r="AZ1211" i="5"/>
  <c r="AV1211" i="5"/>
  <c r="AU1211" i="5"/>
  <c r="AS1211" i="5"/>
  <c r="AR1211" i="5"/>
  <c r="AQ1211" i="5"/>
  <c r="AP1211" i="5"/>
  <c r="AO1211" i="5"/>
  <c r="AN1211" i="5"/>
  <c r="AM1211" i="5"/>
  <c r="AL1211" i="5"/>
  <c r="AK1211" i="5"/>
  <c r="AB1211" i="5"/>
  <c r="AA1211" i="5"/>
  <c r="U1211" i="5"/>
  <c r="T1210" i="5" s="1"/>
  <c r="T1211" i="5"/>
  <c r="S1211" i="5"/>
  <c r="R1211" i="5"/>
  <c r="P1211" i="5"/>
  <c r="O1211" i="5"/>
  <c r="Q1211" i="5" s="1"/>
  <c r="N1211" i="5"/>
  <c r="M1211" i="5"/>
  <c r="L1211" i="5"/>
  <c r="E1211" i="5"/>
  <c r="BA1210" i="5"/>
  <c r="AZ1210" i="5"/>
  <c r="AV1210" i="5"/>
  <c r="AU1210" i="5"/>
  <c r="AS1210" i="5"/>
  <c r="AR1210" i="5"/>
  <c r="AQ1210" i="5"/>
  <c r="AP1210" i="5"/>
  <c r="AO1210" i="5"/>
  <c r="AN1210" i="5"/>
  <c r="AM1210" i="5"/>
  <c r="AL1210" i="5"/>
  <c r="AK1210" i="5"/>
  <c r="AB1210" i="5"/>
  <c r="AA1210" i="5"/>
  <c r="U1210" i="5"/>
  <c r="T1209" i="5" s="1"/>
  <c r="S1210" i="5"/>
  <c r="O1210" i="5" s="1"/>
  <c r="R1210" i="5"/>
  <c r="N1210" i="5"/>
  <c r="M1210" i="5"/>
  <c r="L1210" i="5"/>
  <c r="E1210" i="5"/>
  <c r="BA1209" i="5"/>
  <c r="AZ1209" i="5"/>
  <c r="AV1209" i="5"/>
  <c r="AU1209" i="5"/>
  <c r="AS1209" i="5"/>
  <c r="AR1209" i="5"/>
  <c r="AQ1209" i="5"/>
  <c r="AP1209" i="5"/>
  <c r="AO1209" i="5"/>
  <c r="AN1209" i="5"/>
  <c r="AM1209" i="5"/>
  <c r="AL1209" i="5"/>
  <c r="AK1209" i="5"/>
  <c r="AB1209" i="5"/>
  <c r="AA1209" i="5"/>
  <c r="U1209" i="5"/>
  <c r="S1209" i="5"/>
  <c r="O1209" i="5" s="1"/>
  <c r="R1209" i="5"/>
  <c r="Q1209" i="5"/>
  <c r="P1209" i="5"/>
  <c r="N1209" i="5"/>
  <c r="M1209" i="5"/>
  <c r="L1209" i="5"/>
  <c r="E1209" i="5"/>
  <c r="BA1208" i="5"/>
  <c r="AZ1208" i="5"/>
  <c r="AV1208" i="5"/>
  <c r="AU1208" i="5"/>
  <c r="AS1208" i="5"/>
  <c r="AR1208" i="5"/>
  <c r="AQ1208" i="5"/>
  <c r="AP1208" i="5"/>
  <c r="AO1208" i="5"/>
  <c r="AN1208" i="5"/>
  <c r="AM1208" i="5"/>
  <c r="AL1208" i="5"/>
  <c r="AK1208" i="5"/>
  <c r="AG1208" i="5"/>
  <c r="AB1208" i="5"/>
  <c r="AA1208" i="5"/>
  <c r="U1208" i="5"/>
  <c r="T1208" i="5"/>
  <c r="S1208" i="5"/>
  <c r="R1208" i="5"/>
  <c r="O1208" i="5" s="1"/>
  <c r="P1208" i="5" s="1"/>
  <c r="Q1208" i="5"/>
  <c r="N1208" i="5"/>
  <c r="M1208" i="5"/>
  <c r="L1208" i="5"/>
  <c r="E1208" i="5"/>
  <c r="BA1207" i="5"/>
  <c r="AZ1207" i="5"/>
  <c r="AV1207" i="5"/>
  <c r="AU1207" i="5"/>
  <c r="AS1207" i="5"/>
  <c r="AR1207" i="5"/>
  <c r="AQ1207" i="5"/>
  <c r="AP1207" i="5"/>
  <c r="AO1207" i="5"/>
  <c r="AN1207" i="5"/>
  <c r="AM1207" i="5"/>
  <c r="AL1207" i="5"/>
  <c r="AK1207" i="5"/>
  <c r="AC1207" i="5"/>
  <c r="AB1207" i="5"/>
  <c r="AA1207" i="5"/>
  <c r="U1207" i="5"/>
  <c r="T1206" i="5" s="1"/>
  <c r="AG1206" i="5" s="1"/>
  <c r="T1207" i="5"/>
  <c r="S1207" i="5"/>
  <c r="R1207" i="5"/>
  <c r="P1207" i="5"/>
  <c r="O1207" i="5"/>
  <c r="Q1207" i="5" s="1"/>
  <c r="N1207" i="5"/>
  <c r="M1207" i="5"/>
  <c r="L1207" i="5"/>
  <c r="E1207" i="5"/>
  <c r="BA1206" i="5"/>
  <c r="AZ1206" i="5"/>
  <c r="AV1206" i="5"/>
  <c r="AU1206" i="5"/>
  <c r="AS1206" i="5"/>
  <c r="AR1206" i="5"/>
  <c r="AQ1206" i="5"/>
  <c r="AP1206" i="5"/>
  <c r="AO1206" i="5"/>
  <c r="AN1206" i="5"/>
  <c r="AM1206" i="5"/>
  <c r="AL1206" i="5"/>
  <c r="AK1206" i="5"/>
  <c r="AD1206" i="5"/>
  <c r="AC1206" i="5"/>
  <c r="AB1206" i="5"/>
  <c r="AA1206" i="5"/>
  <c r="U1206" i="5"/>
  <c r="T1205" i="5" s="1"/>
  <c r="S1206" i="5"/>
  <c r="O1206" i="5" s="1"/>
  <c r="R1206" i="5"/>
  <c r="N1206" i="5"/>
  <c r="M1206" i="5"/>
  <c r="L1206" i="5"/>
  <c r="E1206" i="5"/>
  <c r="BA1205" i="5"/>
  <c r="AZ1205" i="5"/>
  <c r="AV1205" i="5"/>
  <c r="AU1205" i="5"/>
  <c r="AS1205" i="5"/>
  <c r="AR1205" i="5"/>
  <c r="AQ1205" i="5"/>
  <c r="AP1205" i="5"/>
  <c r="AO1205" i="5"/>
  <c r="AN1205" i="5"/>
  <c r="AM1205" i="5"/>
  <c r="AL1205" i="5"/>
  <c r="AK1205" i="5"/>
  <c r="AB1205" i="5"/>
  <c r="AA1205" i="5"/>
  <c r="U1205" i="5"/>
  <c r="S1205" i="5"/>
  <c r="O1205" i="5" s="1"/>
  <c r="P1205" i="5" s="1"/>
  <c r="R1205" i="5"/>
  <c r="Q1205" i="5"/>
  <c r="N1205" i="5"/>
  <c r="M1205" i="5"/>
  <c r="L1205" i="5"/>
  <c r="E1205" i="5"/>
  <c r="BA1204" i="5"/>
  <c r="AZ1204" i="5"/>
  <c r="AV1204" i="5"/>
  <c r="AU1204" i="5"/>
  <c r="AS1204" i="5"/>
  <c r="AR1204" i="5"/>
  <c r="AQ1204" i="5"/>
  <c r="AP1204" i="5"/>
  <c r="AO1204" i="5"/>
  <c r="AN1204" i="5"/>
  <c r="AM1204" i="5"/>
  <c r="AL1204" i="5"/>
  <c r="AK1204" i="5"/>
  <c r="AG1204" i="5"/>
  <c r="AB1204" i="5"/>
  <c r="AA1204" i="5"/>
  <c r="U1204" i="5"/>
  <c r="T1204" i="5"/>
  <c r="S1204" i="5"/>
  <c r="R1204" i="5"/>
  <c r="Q1204" i="5"/>
  <c r="P1204" i="5"/>
  <c r="O1204" i="5"/>
  <c r="N1204" i="5"/>
  <c r="M1204" i="5"/>
  <c r="L1204" i="5"/>
  <c r="E1204" i="5"/>
  <c r="BA1203" i="5"/>
  <c r="AZ1203" i="5"/>
  <c r="AV1203" i="5"/>
  <c r="AU1203" i="5"/>
  <c r="AS1203" i="5"/>
  <c r="AR1203" i="5"/>
  <c r="AQ1203" i="5"/>
  <c r="AP1203" i="5"/>
  <c r="AO1203" i="5"/>
  <c r="AN1203" i="5"/>
  <c r="AM1203" i="5"/>
  <c r="AL1203" i="5"/>
  <c r="AK1203" i="5"/>
  <c r="AB1203" i="5"/>
  <c r="AA1203" i="5"/>
  <c r="U1203" i="5"/>
  <c r="T1203" i="5"/>
  <c r="AG1203" i="5" s="1"/>
  <c r="S1203" i="5"/>
  <c r="R1203" i="5"/>
  <c r="O1203" i="5" s="1"/>
  <c r="Q1203" i="5" s="1"/>
  <c r="N1203" i="5"/>
  <c r="M1203" i="5"/>
  <c r="L1203" i="5"/>
  <c r="E1203" i="5"/>
  <c r="BA1202" i="5"/>
  <c r="AZ1202" i="5"/>
  <c r="AV1202" i="5"/>
  <c r="AU1202" i="5"/>
  <c r="AS1202" i="5"/>
  <c r="AR1202" i="5"/>
  <c r="AQ1202" i="5"/>
  <c r="AP1202" i="5"/>
  <c r="AO1202" i="5"/>
  <c r="AN1202" i="5"/>
  <c r="AM1202" i="5"/>
  <c r="AL1202" i="5"/>
  <c r="AK1202" i="5"/>
  <c r="AB1202" i="5"/>
  <c r="AA1202" i="5"/>
  <c r="U1202" i="5"/>
  <c r="T1202" i="5"/>
  <c r="AG1202" i="5" s="1"/>
  <c r="S1202" i="5"/>
  <c r="R1202" i="5"/>
  <c r="O1202" i="5" s="1"/>
  <c r="N1202" i="5"/>
  <c r="M1202" i="5"/>
  <c r="L1202" i="5"/>
  <c r="E1202" i="5"/>
  <c r="BA1201" i="5"/>
  <c r="AZ1201" i="5"/>
  <c r="AV1201" i="5"/>
  <c r="AU1201" i="5"/>
  <c r="AS1201" i="5"/>
  <c r="AR1201" i="5"/>
  <c r="AQ1201" i="5"/>
  <c r="AP1201" i="5"/>
  <c r="AO1201" i="5"/>
  <c r="AN1201" i="5"/>
  <c r="AM1201" i="5"/>
  <c r="AL1201" i="5"/>
  <c r="AK1201" i="5"/>
  <c r="AG1201" i="5"/>
  <c r="AD1201" i="5"/>
  <c r="AB1201" i="5"/>
  <c r="AA1201" i="5"/>
  <c r="U1201" i="5"/>
  <c r="T1201" i="5"/>
  <c r="AC1201" i="5" s="1"/>
  <c r="S1201" i="5"/>
  <c r="R1201" i="5"/>
  <c r="O1201" i="5"/>
  <c r="N1201" i="5"/>
  <c r="M1201" i="5"/>
  <c r="L1201" i="5"/>
  <c r="E1201" i="5"/>
  <c r="BA1200" i="5"/>
  <c r="AZ1200" i="5"/>
  <c r="AV1200" i="5"/>
  <c r="AU1200" i="5"/>
  <c r="AS1200" i="5"/>
  <c r="AR1200" i="5"/>
  <c r="AQ1200" i="5"/>
  <c r="AP1200" i="5"/>
  <c r="AO1200" i="5"/>
  <c r="AN1200" i="5"/>
  <c r="AM1200" i="5"/>
  <c r="AL1200" i="5"/>
  <c r="AK1200" i="5"/>
  <c r="AB1200" i="5"/>
  <c r="AA1200" i="5"/>
  <c r="U1200" i="5"/>
  <c r="T1199" i="5" s="1"/>
  <c r="T1200" i="5"/>
  <c r="S1200" i="5"/>
  <c r="R1200" i="5"/>
  <c r="O1200" i="5"/>
  <c r="Q1200" i="5" s="1"/>
  <c r="N1200" i="5"/>
  <c r="M1200" i="5"/>
  <c r="L1200" i="5"/>
  <c r="E1200" i="5"/>
  <c r="BA1199" i="5"/>
  <c r="AZ1199" i="5"/>
  <c r="AV1199" i="5"/>
  <c r="AU1199" i="5"/>
  <c r="AS1199" i="5"/>
  <c r="AR1199" i="5"/>
  <c r="AQ1199" i="5"/>
  <c r="AP1199" i="5"/>
  <c r="AO1199" i="5"/>
  <c r="AN1199" i="5"/>
  <c r="AM1199" i="5"/>
  <c r="AL1199" i="5"/>
  <c r="AK1199" i="5"/>
  <c r="AB1199" i="5"/>
  <c r="AA1199" i="5"/>
  <c r="U1199" i="5"/>
  <c r="T1198" i="5" s="1"/>
  <c r="S1199" i="5"/>
  <c r="O1199" i="5" s="1"/>
  <c r="R1199" i="5"/>
  <c r="N1199" i="5"/>
  <c r="M1199" i="5"/>
  <c r="L1199" i="5"/>
  <c r="E1199" i="5"/>
  <c r="BA1198" i="5"/>
  <c r="AZ1198" i="5"/>
  <c r="AV1198" i="5"/>
  <c r="AU1198" i="5"/>
  <c r="AS1198" i="5"/>
  <c r="AR1198" i="5"/>
  <c r="AQ1198" i="5"/>
  <c r="AP1198" i="5"/>
  <c r="AO1198" i="5"/>
  <c r="AN1198" i="5"/>
  <c r="AM1198" i="5"/>
  <c r="AL1198" i="5"/>
  <c r="AK1198" i="5"/>
  <c r="AB1198" i="5"/>
  <c r="AA1198" i="5"/>
  <c r="U1198" i="5"/>
  <c r="T1197" i="5" s="1"/>
  <c r="S1198" i="5"/>
  <c r="O1198" i="5" s="1"/>
  <c r="Q1198" i="5" s="1"/>
  <c r="R1198" i="5"/>
  <c r="P1198" i="5"/>
  <c r="N1198" i="5"/>
  <c r="M1198" i="5"/>
  <c r="L1198" i="5"/>
  <c r="E1198" i="5"/>
  <c r="BA1197" i="5"/>
  <c r="AZ1197" i="5"/>
  <c r="AV1197" i="5"/>
  <c r="AU1197" i="5"/>
  <c r="AS1197" i="5"/>
  <c r="AR1197" i="5"/>
  <c r="AQ1197" i="5"/>
  <c r="AP1197" i="5"/>
  <c r="AO1197" i="5"/>
  <c r="AN1197" i="5"/>
  <c r="AM1197" i="5"/>
  <c r="AL1197" i="5"/>
  <c r="AK1197" i="5"/>
  <c r="AB1197" i="5"/>
  <c r="AA1197" i="5"/>
  <c r="U1197" i="5"/>
  <c r="S1197" i="5"/>
  <c r="R1197" i="5"/>
  <c r="O1197" i="5"/>
  <c r="N1197" i="5"/>
  <c r="M1197" i="5"/>
  <c r="L1197" i="5"/>
  <c r="E1197" i="5"/>
  <c r="BA1196" i="5"/>
  <c r="AZ1196" i="5"/>
  <c r="AV1196" i="5"/>
  <c r="AU1196" i="5"/>
  <c r="AS1196" i="5"/>
  <c r="AR1196" i="5"/>
  <c r="AQ1196" i="5"/>
  <c r="AP1196" i="5"/>
  <c r="AO1196" i="5"/>
  <c r="AN1196" i="5"/>
  <c r="AM1196" i="5"/>
  <c r="AL1196" i="5"/>
  <c r="AK1196" i="5"/>
  <c r="AB1196" i="5"/>
  <c r="AA1196" i="5"/>
  <c r="U1196" i="5"/>
  <c r="T1195" i="5" s="1"/>
  <c r="T1196" i="5"/>
  <c r="S1196" i="5"/>
  <c r="R1196" i="5"/>
  <c r="O1196" i="5"/>
  <c r="Q1196" i="5" s="1"/>
  <c r="N1196" i="5"/>
  <c r="M1196" i="5"/>
  <c r="L1196" i="5"/>
  <c r="E1196" i="5"/>
  <c r="BA1195" i="5"/>
  <c r="AZ1195" i="5"/>
  <c r="AV1195" i="5"/>
  <c r="AU1195" i="5"/>
  <c r="AS1195" i="5"/>
  <c r="AR1195" i="5"/>
  <c r="AQ1195" i="5"/>
  <c r="AP1195" i="5"/>
  <c r="AO1195" i="5"/>
  <c r="AN1195" i="5"/>
  <c r="AM1195" i="5"/>
  <c r="AL1195" i="5"/>
  <c r="AK1195" i="5"/>
  <c r="AB1195" i="5"/>
  <c r="AA1195" i="5"/>
  <c r="U1195" i="5"/>
  <c r="T1194" i="5" s="1"/>
  <c r="S1195" i="5"/>
  <c r="R1195" i="5"/>
  <c r="N1195" i="5"/>
  <c r="M1195" i="5"/>
  <c r="L1195" i="5"/>
  <c r="E1195" i="5"/>
  <c r="BA1194" i="5"/>
  <c r="AZ1194" i="5"/>
  <c r="AV1194" i="5"/>
  <c r="AU1194" i="5"/>
  <c r="AS1194" i="5"/>
  <c r="AR1194" i="5"/>
  <c r="AQ1194" i="5"/>
  <c r="AP1194" i="5"/>
  <c r="AO1194" i="5"/>
  <c r="AN1194" i="5"/>
  <c r="AM1194" i="5"/>
  <c r="AL1194" i="5"/>
  <c r="AK1194" i="5"/>
  <c r="AG1194" i="5"/>
  <c r="AB1194" i="5"/>
  <c r="AA1194" i="5"/>
  <c r="U1194" i="5"/>
  <c r="T1193" i="5" s="1"/>
  <c r="AC1193" i="5" s="1"/>
  <c r="S1194" i="5"/>
  <c r="O1194" i="5" s="1"/>
  <c r="R1194" i="5"/>
  <c r="Q1194" i="5"/>
  <c r="P1194" i="5"/>
  <c r="N1194" i="5"/>
  <c r="M1194" i="5"/>
  <c r="L1194" i="5"/>
  <c r="E1194" i="5"/>
  <c r="BA1193" i="5"/>
  <c r="AZ1193" i="5"/>
  <c r="AV1193" i="5"/>
  <c r="AU1193" i="5"/>
  <c r="AS1193" i="5"/>
  <c r="AR1193" i="5"/>
  <c r="AQ1193" i="5"/>
  <c r="AP1193" i="5"/>
  <c r="AO1193" i="5"/>
  <c r="AN1193" i="5"/>
  <c r="AM1193" i="5"/>
  <c r="AL1193" i="5"/>
  <c r="AK1193" i="5"/>
  <c r="AG1193" i="5"/>
  <c r="AB1193" i="5"/>
  <c r="AA1193" i="5"/>
  <c r="U1193" i="5"/>
  <c r="S1193" i="5"/>
  <c r="R1193" i="5"/>
  <c r="O1193" i="5"/>
  <c r="P1193" i="5" s="1"/>
  <c r="N1193" i="5"/>
  <c r="M1193" i="5"/>
  <c r="L1193" i="5"/>
  <c r="E1193" i="5"/>
  <c r="BA1192" i="5"/>
  <c r="AZ1192" i="5"/>
  <c r="AV1192" i="5"/>
  <c r="AU1192" i="5"/>
  <c r="AS1192" i="5"/>
  <c r="AR1192" i="5"/>
  <c r="AQ1192" i="5"/>
  <c r="AP1192" i="5"/>
  <c r="AO1192" i="5"/>
  <c r="AN1192" i="5"/>
  <c r="AM1192" i="5"/>
  <c r="AL1192" i="5"/>
  <c r="AK1192" i="5"/>
  <c r="AB1192" i="5"/>
  <c r="AA1192" i="5"/>
  <c r="U1192" i="5"/>
  <c r="T1191" i="5" s="1"/>
  <c r="T1192" i="5"/>
  <c r="S1192" i="5"/>
  <c r="R1192" i="5"/>
  <c r="O1192" i="5"/>
  <c r="N1192" i="5"/>
  <c r="M1192" i="5"/>
  <c r="L1192" i="5"/>
  <c r="E1192" i="5"/>
  <c r="BA1191" i="5"/>
  <c r="AZ1191" i="5"/>
  <c r="AV1191" i="5"/>
  <c r="AU1191" i="5"/>
  <c r="AS1191" i="5"/>
  <c r="AR1191" i="5"/>
  <c r="AQ1191" i="5"/>
  <c r="AP1191" i="5"/>
  <c r="AO1191" i="5"/>
  <c r="AN1191" i="5"/>
  <c r="AM1191" i="5"/>
  <c r="AL1191" i="5"/>
  <c r="AK1191" i="5"/>
  <c r="AC1191" i="5"/>
  <c r="AB1191" i="5"/>
  <c r="AA1191" i="5"/>
  <c r="U1191" i="5"/>
  <c r="T1190" i="5" s="1"/>
  <c r="S1191" i="5"/>
  <c r="O1191" i="5" s="1"/>
  <c r="R1191" i="5"/>
  <c r="N1191" i="5"/>
  <c r="M1191" i="5"/>
  <c r="L1191" i="5"/>
  <c r="E1191" i="5"/>
  <c r="BA1190" i="5"/>
  <c r="AZ1190" i="5"/>
  <c r="AV1190" i="5"/>
  <c r="AU1190" i="5"/>
  <c r="AS1190" i="5"/>
  <c r="AR1190" i="5"/>
  <c r="AQ1190" i="5"/>
  <c r="AP1190" i="5"/>
  <c r="AO1190" i="5"/>
  <c r="AN1190" i="5"/>
  <c r="AM1190" i="5"/>
  <c r="AL1190" i="5"/>
  <c r="AK1190" i="5"/>
  <c r="AG1190" i="5"/>
  <c r="AB1190" i="5"/>
  <c r="AA1190" i="5"/>
  <c r="U1190" i="5"/>
  <c r="S1190" i="5"/>
  <c r="O1190" i="5" s="1"/>
  <c r="R1190" i="5"/>
  <c r="Q1190" i="5"/>
  <c r="P1190" i="5"/>
  <c r="N1190" i="5"/>
  <c r="M1190" i="5"/>
  <c r="L1190" i="5"/>
  <c r="E1190" i="5"/>
  <c r="BA1189" i="5"/>
  <c r="AZ1189" i="5"/>
  <c r="AV1189" i="5"/>
  <c r="AU1189" i="5"/>
  <c r="AS1189" i="5"/>
  <c r="AR1189" i="5"/>
  <c r="AQ1189" i="5"/>
  <c r="AP1189" i="5"/>
  <c r="AO1189" i="5"/>
  <c r="AN1189" i="5"/>
  <c r="AM1189" i="5"/>
  <c r="AL1189" i="5"/>
  <c r="AK1189" i="5"/>
  <c r="AG1189" i="5"/>
  <c r="AD1189" i="5"/>
  <c r="AB1189" i="5"/>
  <c r="AA1189" i="5"/>
  <c r="U1189" i="5"/>
  <c r="T1189" i="5"/>
  <c r="AC1189" i="5" s="1"/>
  <c r="S1189" i="5"/>
  <c r="O1189" i="5" s="1"/>
  <c r="P1189" i="5" s="1"/>
  <c r="R1189" i="5"/>
  <c r="N1189" i="5"/>
  <c r="M1189" i="5"/>
  <c r="L1189" i="5"/>
  <c r="E1189" i="5"/>
  <c r="BA1188" i="5"/>
  <c r="AZ1188" i="5"/>
  <c r="AV1188" i="5"/>
  <c r="AU1188" i="5"/>
  <c r="AS1188" i="5"/>
  <c r="AR1188" i="5"/>
  <c r="AQ1188" i="5"/>
  <c r="AP1188" i="5"/>
  <c r="AO1188" i="5"/>
  <c r="AN1188" i="5"/>
  <c r="AM1188" i="5"/>
  <c r="AL1188" i="5"/>
  <c r="AK1188" i="5"/>
  <c r="AC1188" i="5"/>
  <c r="AB1188" i="5"/>
  <c r="AA1188" i="5"/>
  <c r="U1188" i="5"/>
  <c r="T1187" i="5" s="1"/>
  <c r="T1188" i="5"/>
  <c r="AD1188" i="5" s="1"/>
  <c r="S1188" i="5"/>
  <c r="R1188" i="5"/>
  <c r="O1188" i="5"/>
  <c r="N1188" i="5"/>
  <c r="M1188" i="5"/>
  <c r="L1188" i="5"/>
  <c r="E1188" i="5"/>
  <c r="BA1187" i="5"/>
  <c r="AZ1187" i="5"/>
  <c r="AV1187" i="5"/>
  <c r="AU1187" i="5"/>
  <c r="AS1187" i="5"/>
  <c r="AR1187" i="5"/>
  <c r="AQ1187" i="5"/>
  <c r="AP1187" i="5"/>
  <c r="AO1187" i="5"/>
  <c r="AN1187" i="5"/>
  <c r="AM1187" i="5"/>
  <c r="AL1187" i="5"/>
  <c r="AK1187" i="5"/>
  <c r="AC1187" i="5"/>
  <c r="AB1187" i="5"/>
  <c r="AA1187" i="5"/>
  <c r="U1187" i="5"/>
  <c r="T1186" i="5" s="1"/>
  <c r="S1187" i="5"/>
  <c r="O1187" i="5" s="1"/>
  <c r="R1187" i="5"/>
  <c r="N1187" i="5"/>
  <c r="M1187" i="5"/>
  <c r="L1187" i="5"/>
  <c r="E1187" i="5"/>
  <c r="BA1186" i="5"/>
  <c r="AZ1186" i="5"/>
  <c r="AV1186" i="5"/>
  <c r="AU1186" i="5"/>
  <c r="AS1186" i="5"/>
  <c r="AR1186" i="5"/>
  <c r="AQ1186" i="5"/>
  <c r="AP1186" i="5"/>
  <c r="AO1186" i="5"/>
  <c r="AN1186" i="5"/>
  <c r="AM1186" i="5"/>
  <c r="AL1186" i="5"/>
  <c r="AK1186" i="5"/>
  <c r="AB1186" i="5"/>
  <c r="AA1186" i="5"/>
  <c r="U1186" i="5"/>
  <c r="S1186" i="5"/>
  <c r="O1186" i="5" s="1"/>
  <c r="R1186" i="5"/>
  <c r="Q1186" i="5"/>
  <c r="P1186" i="5"/>
  <c r="N1186" i="5"/>
  <c r="M1186" i="5"/>
  <c r="L1186" i="5"/>
  <c r="E1186" i="5"/>
  <c r="BA1185" i="5"/>
  <c r="AZ1185" i="5"/>
  <c r="AV1185" i="5"/>
  <c r="AU1185" i="5"/>
  <c r="AS1185" i="5"/>
  <c r="AR1185" i="5"/>
  <c r="AQ1185" i="5"/>
  <c r="AP1185" i="5"/>
  <c r="AO1185" i="5"/>
  <c r="AN1185" i="5"/>
  <c r="AM1185" i="5"/>
  <c r="AL1185" i="5"/>
  <c r="AK1185" i="5"/>
  <c r="AB1185" i="5"/>
  <c r="AA1185" i="5"/>
  <c r="U1185" i="5"/>
  <c r="T1185" i="5"/>
  <c r="AG1185" i="5" s="1"/>
  <c r="S1185" i="5"/>
  <c r="R1185" i="5"/>
  <c r="Q1185" i="5"/>
  <c r="P1185" i="5"/>
  <c r="O1185" i="5"/>
  <c r="N1185" i="5"/>
  <c r="M1185" i="5"/>
  <c r="L1185" i="5"/>
  <c r="E1185" i="5"/>
  <c r="BA1184" i="5"/>
  <c r="AZ1184" i="5"/>
  <c r="AV1184" i="5"/>
  <c r="AU1184" i="5"/>
  <c r="AS1184" i="5"/>
  <c r="AR1184" i="5"/>
  <c r="AQ1184" i="5"/>
  <c r="AP1184" i="5"/>
  <c r="AO1184" i="5"/>
  <c r="AN1184" i="5"/>
  <c r="AM1184" i="5"/>
  <c r="AL1184" i="5"/>
  <c r="AK1184" i="5"/>
  <c r="AB1184" i="5"/>
  <c r="AA1184" i="5"/>
  <c r="U1184" i="5"/>
  <c r="T1184" i="5"/>
  <c r="AG1184" i="5" s="1"/>
  <c r="S1184" i="5"/>
  <c r="R1184" i="5"/>
  <c r="O1184" i="5" s="1"/>
  <c r="N1184" i="5"/>
  <c r="M1184" i="5"/>
  <c r="L1184" i="5"/>
  <c r="E1184" i="5"/>
  <c r="BA1183" i="5"/>
  <c r="AZ1183" i="5"/>
  <c r="AV1183" i="5"/>
  <c r="AU1183" i="5"/>
  <c r="AS1183" i="5"/>
  <c r="AR1183" i="5"/>
  <c r="AQ1183" i="5"/>
  <c r="AP1183" i="5"/>
  <c r="AO1183" i="5"/>
  <c r="AN1183" i="5"/>
  <c r="AM1183" i="5"/>
  <c r="AL1183" i="5"/>
  <c r="AK1183" i="5"/>
  <c r="AB1183" i="5"/>
  <c r="AA1183" i="5"/>
  <c r="U1183" i="5"/>
  <c r="T1182" i="5" s="1"/>
  <c r="T1183" i="5"/>
  <c r="AC1183" i="5" s="1"/>
  <c r="S1183" i="5"/>
  <c r="R1183" i="5"/>
  <c r="O1183" i="5"/>
  <c r="N1183" i="5"/>
  <c r="M1183" i="5"/>
  <c r="L1183" i="5"/>
  <c r="E1183" i="5"/>
  <c r="BA1182" i="5"/>
  <c r="AZ1182" i="5"/>
  <c r="AV1182" i="5"/>
  <c r="AU1182" i="5"/>
  <c r="AS1182" i="5"/>
  <c r="AR1182" i="5"/>
  <c r="AQ1182" i="5"/>
  <c r="AP1182" i="5"/>
  <c r="AO1182" i="5"/>
  <c r="AN1182" i="5"/>
  <c r="AM1182" i="5"/>
  <c r="AL1182" i="5"/>
  <c r="AK1182" i="5"/>
  <c r="AG1182" i="5"/>
  <c r="AC1182" i="5"/>
  <c r="AB1182" i="5"/>
  <c r="AA1182" i="5"/>
  <c r="U1182" i="5"/>
  <c r="S1182" i="5"/>
  <c r="O1182" i="5" s="1"/>
  <c r="Q1182" i="5" s="1"/>
  <c r="R1182" i="5"/>
  <c r="P1182" i="5"/>
  <c r="N1182" i="5"/>
  <c r="M1182" i="5"/>
  <c r="L1182" i="5"/>
  <c r="E1182" i="5"/>
  <c r="BA1181" i="5"/>
  <c r="AZ1181" i="5"/>
  <c r="AV1181" i="5"/>
  <c r="AU1181" i="5"/>
  <c r="AS1181" i="5"/>
  <c r="AR1181" i="5"/>
  <c r="AQ1181" i="5"/>
  <c r="AP1181" i="5"/>
  <c r="AO1181" i="5"/>
  <c r="AN1181" i="5"/>
  <c r="AM1181" i="5"/>
  <c r="AL1181" i="5"/>
  <c r="AK1181" i="5"/>
  <c r="AB1181" i="5"/>
  <c r="AA1181" i="5"/>
  <c r="U1181" i="5"/>
  <c r="T1181" i="5"/>
  <c r="AC1181" i="5" s="1"/>
  <c r="S1181" i="5"/>
  <c r="R1181" i="5"/>
  <c r="Q1181" i="5"/>
  <c r="P1181" i="5"/>
  <c r="O1181" i="5"/>
  <c r="N1181" i="5"/>
  <c r="M1181" i="5"/>
  <c r="L1181" i="5"/>
  <c r="E1181" i="5"/>
  <c r="K1181" i="5" s="1"/>
  <c r="BA1180" i="5"/>
  <c r="AZ1180" i="5"/>
  <c r="AV1180" i="5"/>
  <c r="AU1180" i="5"/>
  <c r="AS1180" i="5"/>
  <c r="AR1180" i="5"/>
  <c r="AQ1180" i="5"/>
  <c r="AP1180" i="5"/>
  <c r="AO1180" i="5"/>
  <c r="AN1180" i="5"/>
  <c r="AM1180" i="5"/>
  <c r="AL1180" i="5"/>
  <c r="AK1180" i="5"/>
  <c r="AD1180" i="5"/>
  <c r="AB1180" i="5"/>
  <c r="AA1180" i="5"/>
  <c r="U1180" i="5"/>
  <c r="AG1180" i="5" s="1"/>
  <c r="T1180" i="5"/>
  <c r="S1180" i="5"/>
  <c r="R1180" i="5"/>
  <c r="O1180" i="5"/>
  <c r="N1180" i="5"/>
  <c r="M1180" i="5"/>
  <c r="L1180" i="5"/>
  <c r="E1180" i="5"/>
  <c r="BA1179" i="5"/>
  <c r="AZ1179" i="5"/>
  <c r="AV1179" i="5"/>
  <c r="AU1179" i="5"/>
  <c r="AS1179" i="5"/>
  <c r="AR1179" i="5"/>
  <c r="AQ1179" i="5"/>
  <c r="AP1179" i="5"/>
  <c r="AO1179" i="5"/>
  <c r="AN1179" i="5"/>
  <c r="AM1179" i="5"/>
  <c r="AL1179" i="5"/>
  <c r="AK1179" i="5"/>
  <c r="AC1179" i="5"/>
  <c r="AB1179" i="5"/>
  <c r="AA1179" i="5"/>
  <c r="U1179" i="5"/>
  <c r="T1178" i="5" s="1"/>
  <c r="T1179" i="5"/>
  <c r="S1179" i="5"/>
  <c r="O1179" i="5" s="1"/>
  <c r="R1179" i="5"/>
  <c r="N1179" i="5"/>
  <c r="M1179" i="5"/>
  <c r="L1179" i="5"/>
  <c r="E1179" i="5"/>
  <c r="BA1178" i="5"/>
  <c r="AZ1178" i="5"/>
  <c r="AV1178" i="5"/>
  <c r="AU1178" i="5"/>
  <c r="AS1178" i="5"/>
  <c r="AR1178" i="5"/>
  <c r="AQ1178" i="5"/>
  <c r="AP1178" i="5"/>
  <c r="AO1178" i="5"/>
  <c r="AN1178" i="5"/>
  <c r="AM1178" i="5"/>
  <c r="AL1178" i="5"/>
  <c r="AK1178" i="5"/>
  <c r="AB1178" i="5"/>
  <c r="AA1178" i="5"/>
  <c r="U1178" i="5"/>
  <c r="S1178" i="5"/>
  <c r="O1178" i="5" s="1"/>
  <c r="R1178" i="5"/>
  <c r="N1178" i="5"/>
  <c r="M1178" i="5"/>
  <c r="L1178" i="5"/>
  <c r="E1178" i="5"/>
  <c r="K1178" i="5" s="1"/>
  <c r="BA1177" i="5"/>
  <c r="AZ1177" i="5"/>
  <c r="AV1177" i="5"/>
  <c r="AU1177" i="5"/>
  <c r="AS1177" i="5"/>
  <c r="AR1177" i="5"/>
  <c r="AQ1177" i="5"/>
  <c r="AP1177" i="5"/>
  <c r="AO1177" i="5"/>
  <c r="AN1177" i="5"/>
  <c r="AM1177" i="5"/>
  <c r="AL1177" i="5"/>
  <c r="AK1177" i="5"/>
  <c r="AG1177" i="5"/>
  <c r="AB1177" i="5"/>
  <c r="AA1177" i="5"/>
  <c r="U1177" i="5"/>
  <c r="T1176" i="5" s="1"/>
  <c r="T1177" i="5"/>
  <c r="AD1177" i="5" s="1"/>
  <c r="S1177" i="5"/>
  <c r="R1177" i="5"/>
  <c r="O1177" i="5" s="1"/>
  <c r="P1177" i="5" s="1"/>
  <c r="Q1177" i="5"/>
  <c r="N1177" i="5"/>
  <c r="M1177" i="5"/>
  <c r="L1177" i="5"/>
  <c r="E1177" i="5"/>
  <c r="BA1176" i="5"/>
  <c r="AZ1176" i="5"/>
  <c r="AV1176" i="5"/>
  <c r="AU1176" i="5"/>
  <c r="AS1176" i="5"/>
  <c r="AR1176" i="5"/>
  <c r="AQ1176" i="5"/>
  <c r="AP1176" i="5"/>
  <c r="AO1176" i="5"/>
  <c r="AN1176" i="5"/>
  <c r="AM1176" i="5"/>
  <c r="AL1176" i="5"/>
  <c r="AK1176" i="5"/>
  <c r="AB1176" i="5"/>
  <c r="AA1176" i="5"/>
  <c r="U1176" i="5"/>
  <c r="S1176" i="5"/>
  <c r="R1176" i="5"/>
  <c r="O1176" i="5"/>
  <c r="N1176" i="5"/>
  <c r="M1176" i="5"/>
  <c r="L1176" i="5"/>
  <c r="E1176" i="5"/>
  <c r="K1176" i="5" s="1"/>
  <c r="BA1175" i="5"/>
  <c r="AZ1175" i="5"/>
  <c r="AV1175" i="5"/>
  <c r="AU1175" i="5"/>
  <c r="AS1175" i="5"/>
  <c r="AR1175" i="5"/>
  <c r="AQ1175" i="5"/>
  <c r="AP1175" i="5"/>
  <c r="AO1175" i="5"/>
  <c r="AN1175" i="5"/>
  <c r="AM1175" i="5"/>
  <c r="AL1175" i="5"/>
  <c r="AK1175" i="5"/>
  <c r="AB1175" i="5"/>
  <c r="AA1175" i="5"/>
  <c r="U1175" i="5"/>
  <c r="T1174" i="5" s="1"/>
  <c r="T1175" i="5"/>
  <c r="S1175" i="5"/>
  <c r="O1175" i="5" s="1"/>
  <c r="R1175" i="5"/>
  <c r="N1175" i="5"/>
  <c r="M1175" i="5"/>
  <c r="L1175" i="5"/>
  <c r="E1175" i="5"/>
  <c r="BA1174" i="5"/>
  <c r="AZ1174" i="5"/>
  <c r="AV1174" i="5"/>
  <c r="AU1174" i="5"/>
  <c r="AS1174" i="5"/>
  <c r="AR1174" i="5"/>
  <c r="AQ1174" i="5"/>
  <c r="AP1174" i="5"/>
  <c r="AO1174" i="5"/>
  <c r="AN1174" i="5"/>
  <c r="AM1174" i="5"/>
  <c r="AL1174" i="5"/>
  <c r="AK1174" i="5"/>
  <c r="AB1174" i="5"/>
  <c r="AA1174" i="5"/>
  <c r="U1174" i="5"/>
  <c r="S1174" i="5"/>
  <c r="R1174" i="5"/>
  <c r="N1174" i="5"/>
  <c r="M1174" i="5"/>
  <c r="L1174" i="5"/>
  <c r="E1174" i="5"/>
  <c r="BA1173" i="5"/>
  <c r="AZ1173" i="5"/>
  <c r="AV1173" i="5"/>
  <c r="AU1173" i="5"/>
  <c r="AS1173" i="5"/>
  <c r="AR1173" i="5"/>
  <c r="AQ1173" i="5"/>
  <c r="AP1173" i="5"/>
  <c r="AO1173" i="5"/>
  <c r="AN1173" i="5"/>
  <c r="AM1173" i="5"/>
  <c r="AL1173" i="5"/>
  <c r="AK1173" i="5"/>
  <c r="AG1173" i="5"/>
  <c r="AB1173" i="5"/>
  <c r="AA1173" i="5"/>
  <c r="U1173" i="5"/>
  <c r="T1173" i="5"/>
  <c r="AD1173" i="5" s="1"/>
  <c r="S1173" i="5"/>
  <c r="R1173" i="5"/>
  <c r="O1173" i="5" s="1"/>
  <c r="Q1173" i="5" s="1"/>
  <c r="N1173" i="5"/>
  <c r="M1173" i="5"/>
  <c r="L1173" i="5"/>
  <c r="E1173" i="5"/>
  <c r="BA1172" i="5"/>
  <c r="AZ1172" i="5"/>
  <c r="AV1172" i="5"/>
  <c r="AU1172" i="5"/>
  <c r="AS1172" i="5"/>
  <c r="AR1172" i="5"/>
  <c r="AQ1172" i="5"/>
  <c r="AP1172" i="5"/>
  <c r="AO1172" i="5"/>
  <c r="AN1172" i="5"/>
  <c r="AM1172" i="5"/>
  <c r="AL1172" i="5"/>
  <c r="AK1172" i="5"/>
  <c r="AD1172" i="5"/>
  <c r="AB1172" i="5"/>
  <c r="AA1172" i="5"/>
  <c r="U1172" i="5"/>
  <c r="T1172" i="5"/>
  <c r="AG1172" i="5" s="1"/>
  <c r="S1172" i="5"/>
  <c r="R1172" i="5"/>
  <c r="O1172" i="5"/>
  <c r="N1172" i="5"/>
  <c r="M1172" i="5"/>
  <c r="L1172" i="5"/>
  <c r="E1172" i="5"/>
  <c r="BA1171" i="5"/>
  <c r="AZ1171" i="5"/>
  <c r="AV1171" i="5"/>
  <c r="AU1171" i="5"/>
  <c r="AS1171" i="5"/>
  <c r="AR1171" i="5"/>
  <c r="AQ1171" i="5"/>
  <c r="AP1171" i="5"/>
  <c r="AO1171" i="5"/>
  <c r="AN1171" i="5"/>
  <c r="AM1171" i="5"/>
  <c r="AL1171" i="5"/>
  <c r="AK1171" i="5"/>
  <c r="AB1171" i="5"/>
  <c r="AA1171" i="5"/>
  <c r="U1171" i="5"/>
  <c r="T1170" i="5" s="1"/>
  <c r="T1171" i="5"/>
  <c r="AC1171" i="5" s="1"/>
  <c r="S1171" i="5"/>
  <c r="O1171" i="5" s="1"/>
  <c r="R1171" i="5"/>
  <c r="N1171" i="5"/>
  <c r="M1171" i="5"/>
  <c r="L1171" i="5"/>
  <c r="E1171" i="5"/>
  <c r="BA1170" i="5"/>
  <c r="AZ1170" i="5"/>
  <c r="AV1170" i="5"/>
  <c r="AU1170" i="5"/>
  <c r="AS1170" i="5"/>
  <c r="AR1170" i="5"/>
  <c r="AQ1170" i="5"/>
  <c r="AP1170" i="5"/>
  <c r="AO1170" i="5"/>
  <c r="AN1170" i="5"/>
  <c r="AM1170" i="5"/>
  <c r="AL1170" i="5"/>
  <c r="AK1170" i="5"/>
  <c r="AB1170" i="5"/>
  <c r="AA1170" i="5"/>
  <c r="U1170" i="5"/>
  <c r="S1170" i="5"/>
  <c r="R1170" i="5"/>
  <c r="N1170" i="5"/>
  <c r="M1170" i="5"/>
  <c r="L1170" i="5"/>
  <c r="E1170" i="5"/>
  <c r="BA1169" i="5"/>
  <c r="AZ1169" i="5"/>
  <c r="AV1169" i="5"/>
  <c r="AU1169" i="5"/>
  <c r="AS1169" i="5"/>
  <c r="AR1169" i="5"/>
  <c r="AQ1169" i="5"/>
  <c r="AP1169" i="5"/>
  <c r="AO1169" i="5"/>
  <c r="AN1169" i="5"/>
  <c r="AM1169" i="5"/>
  <c r="AL1169" i="5"/>
  <c r="AK1169" i="5"/>
  <c r="AG1169" i="5"/>
  <c r="AB1169" i="5"/>
  <c r="AA1169" i="5"/>
  <c r="U1169" i="5"/>
  <c r="T1169" i="5"/>
  <c r="AD1169" i="5" s="1"/>
  <c r="S1169" i="5"/>
  <c r="R1169" i="5"/>
  <c r="O1169" i="5" s="1"/>
  <c r="Q1169" i="5"/>
  <c r="P1169" i="5"/>
  <c r="N1169" i="5"/>
  <c r="M1169" i="5"/>
  <c r="L1169" i="5"/>
  <c r="E1169" i="5"/>
  <c r="BA1168" i="5"/>
  <c r="AZ1168" i="5"/>
  <c r="AV1168" i="5"/>
  <c r="AU1168" i="5"/>
  <c r="AS1168" i="5"/>
  <c r="AR1168" i="5"/>
  <c r="AQ1168" i="5"/>
  <c r="AP1168" i="5"/>
  <c r="AO1168" i="5"/>
  <c r="AN1168" i="5"/>
  <c r="AM1168" i="5"/>
  <c r="AL1168" i="5"/>
  <c r="AK1168" i="5"/>
  <c r="AD1168" i="5"/>
  <c r="AB1168" i="5"/>
  <c r="AA1168" i="5"/>
  <c r="U1168" i="5"/>
  <c r="T1168" i="5"/>
  <c r="AG1168" i="5" s="1"/>
  <c r="S1168" i="5"/>
  <c r="R1168" i="5"/>
  <c r="O1168" i="5"/>
  <c r="N1168" i="5"/>
  <c r="M1168" i="5"/>
  <c r="L1168" i="5"/>
  <c r="E1168" i="5"/>
  <c r="BA1167" i="5"/>
  <c r="AZ1167" i="5"/>
  <c r="AV1167" i="5"/>
  <c r="AU1167" i="5"/>
  <c r="AS1167" i="5"/>
  <c r="AR1167" i="5"/>
  <c r="AQ1167" i="5"/>
  <c r="AP1167" i="5"/>
  <c r="AO1167" i="5"/>
  <c r="AN1167" i="5"/>
  <c r="AM1167" i="5"/>
  <c r="AL1167" i="5"/>
  <c r="AK1167" i="5"/>
  <c r="AB1167" i="5"/>
  <c r="AA1167" i="5"/>
  <c r="U1167" i="5"/>
  <c r="T1166" i="5" s="1"/>
  <c r="T1167" i="5"/>
  <c r="S1167" i="5"/>
  <c r="O1167" i="5" s="1"/>
  <c r="R1167" i="5"/>
  <c r="N1167" i="5"/>
  <c r="M1167" i="5"/>
  <c r="L1167" i="5"/>
  <c r="E1167" i="5"/>
  <c r="BA1166" i="5"/>
  <c r="AZ1166" i="5"/>
  <c r="AV1166" i="5"/>
  <c r="AU1166" i="5"/>
  <c r="AS1166" i="5"/>
  <c r="AR1166" i="5"/>
  <c r="AQ1166" i="5"/>
  <c r="AP1166" i="5"/>
  <c r="AO1166" i="5"/>
  <c r="AN1166" i="5"/>
  <c r="AM1166" i="5"/>
  <c r="AL1166" i="5"/>
  <c r="AK1166" i="5"/>
  <c r="AB1166" i="5"/>
  <c r="AA1166" i="5"/>
  <c r="U1166" i="5"/>
  <c r="S1166" i="5"/>
  <c r="R1166" i="5"/>
  <c r="N1166" i="5"/>
  <c r="M1166" i="5"/>
  <c r="L1166" i="5"/>
  <c r="E1166" i="5"/>
  <c r="BA1165" i="5"/>
  <c r="AZ1165" i="5"/>
  <c r="AV1165" i="5"/>
  <c r="AU1165" i="5"/>
  <c r="AS1165" i="5"/>
  <c r="AR1165" i="5"/>
  <c r="AQ1165" i="5"/>
  <c r="AP1165" i="5"/>
  <c r="AO1165" i="5"/>
  <c r="AN1165" i="5"/>
  <c r="AM1165" i="5"/>
  <c r="AL1165" i="5"/>
  <c r="AK1165" i="5"/>
  <c r="AG1165" i="5"/>
  <c r="AB1165" i="5"/>
  <c r="AA1165" i="5"/>
  <c r="U1165" i="5"/>
  <c r="T1165" i="5"/>
  <c r="AD1165" i="5" s="1"/>
  <c r="S1165" i="5"/>
  <c r="R1165" i="5"/>
  <c r="O1165" i="5" s="1"/>
  <c r="N1165" i="5"/>
  <c r="M1165" i="5"/>
  <c r="L1165" i="5"/>
  <c r="E1165" i="5"/>
  <c r="BA1164" i="5"/>
  <c r="AZ1164" i="5"/>
  <c r="AV1164" i="5"/>
  <c r="AU1164" i="5"/>
  <c r="AS1164" i="5"/>
  <c r="AR1164" i="5"/>
  <c r="AQ1164" i="5"/>
  <c r="AP1164" i="5"/>
  <c r="AO1164" i="5"/>
  <c r="AN1164" i="5"/>
  <c r="AM1164" i="5"/>
  <c r="AL1164" i="5"/>
  <c r="AK1164" i="5"/>
  <c r="AD1164" i="5"/>
  <c r="AB1164" i="5"/>
  <c r="AA1164" i="5"/>
  <c r="U1164" i="5"/>
  <c r="T1164" i="5"/>
  <c r="AG1164" i="5" s="1"/>
  <c r="S1164" i="5"/>
  <c r="R1164" i="5"/>
  <c r="O1164" i="5"/>
  <c r="N1164" i="5"/>
  <c r="M1164" i="5"/>
  <c r="L1164" i="5"/>
  <c r="E1164" i="5"/>
  <c r="BA1163" i="5"/>
  <c r="AZ1163" i="5"/>
  <c r="AV1163" i="5"/>
  <c r="AU1163" i="5"/>
  <c r="AS1163" i="5"/>
  <c r="AR1163" i="5"/>
  <c r="AQ1163" i="5"/>
  <c r="AP1163" i="5"/>
  <c r="AO1163" i="5"/>
  <c r="AN1163" i="5"/>
  <c r="AM1163" i="5"/>
  <c r="AL1163" i="5"/>
  <c r="AK1163" i="5"/>
  <c r="AB1163" i="5"/>
  <c r="AA1163" i="5"/>
  <c r="U1163" i="5"/>
  <c r="T1162" i="5" s="1"/>
  <c r="T1163" i="5"/>
  <c r="S1163" i="5"/>
  <c r="O1163" i="5" s="1"/>
  <c r="R1163" i="5"/>
  <c r="N1163" i="5"/>
  <c r="M1163" i="5"/>
  <c r="L1163" i="5"/>
  <c r="E1163" i="5"/>
  <c r="BA1162" i="5"/>
  <c r="AZ1162" i="5"/>
  <c r="AV1162" i="5"/>
  <c r="AU1162" i="5"/>
  <c r="AS1162" i="5"/>
  <c r="AR1162" i="5"/>
  <c r="AQ1162" i="5"/>
  <c r="AP1162" i="5"/>
  <c r="AO1162" i="5"/>
  <c r="AN1162" i="5"/>
  <c r="AM1162" i="5"/>
  <c r="AL1162" i="5"/>
  <c r="AK1162" i="5"/>
  <c r="AB1162" i="5"/>
  <c r="AA1162" i="5"/>
  <c r="U1162" i="5"/>
  <c r="S1162" i="5"/>
  <c r="R1162" i="5"/>
  <c r="N1162" i="5"/>
  <c r="M1162" i="5"/>
  <c r="L1162" i="5"/>
  <c r="K1162" i="5"/>
  <c r="E1162" i="5"/>
  <c r="BA1161" i="5"/>
  <c r="AZ1161" i="5"/>
  <c r="AV1161" i="5"/>
  <c r="AU1161" i="5"/>
  <c r="AS1161" i="5"/>
  <c r="AR1161" i="5"/>
  <c r="AQ1161" i="5"/>
  <c r="AP1161" i="5"/>
  <c r="AO1161" i="5"/>
  <c r="AN1161" i="5"/>
  <c r="AM1161" i="5"/>
  <c r="AL1161" i="5"/>
  <c r="AK1161" i="5"/>
  <c r="AG1161" i="5"/>
  <c r="AB1161" i="5"/>
  <c r="AA1161" i="5"/>
  <c r="U1161" i="5"/>
  <c r="T1161" i="5"/>
  <c r="AD1161" i="5" s="1"/>
  <c r="S1161" i="5"/>
  <c r="R1161" i="5"/>
  <c r="O1161" i="5" s="1"/>
  <c r="Q1161" i="5" s="1"/>
  <c r="P1161" i="5"/>
  <c r="N1161" i="5"/>
  <c r="M1161" i="5"/>
  <c r="L1161" i="5"/>
  <c r="E1161" i="5"/>
  <c r="BA1160" i="5"/>
  <c r="AZ1160" i="5"/>
  <c r="AV1160" i="5"/>
  <c r="AU1160" i="5"/>
  <c r="AS1160" i="5"/>
  <c r="AR1160" i="5"/>
  <c r="AQ1160" i="5"/>
  <c r="AP1160" i="5"/>
  <c r="AO1160" i="5"/>
  <c r="AN1160" i="5"/>
  <c r="AM1160" i="5"/>
  <c r="AL1160" i="5"/>
  <c r="AK1160" i="5"/>
  <c r="AD1160" i="5"/>
  <c r="AB1160" i="5"/>
  <c r="AA1160" i="5"/>
  <c r="U1160" i="5"/>
  <c r="T1160" i="5"/>
  <c r="AG1160" i="5" s="1"/>
  <c r="S1160" i="5"/>
  <c r="R1160" i="5"/>
  <c r="O1160" i="5"/>
  <c r="N1160" i="5"/>
  <c r="M1160" i="5"/>
  <c r="L1160" i="5"/>
  <c r="E1160" i="5"/>
  <c r="K1160" i="5" s="1"/>
  <c r="BA1159" i="5"/>
  <c r="AZ1159" i="5"/>
  <c r="AV1159" i="5"/>
  <c r="AU1159" i="5"/>
  <c r="AS1159" i="5"/>
  <c r="AR1159" i="5"/>
  <c r="AQ1159" i="5"/>
  <c r="AP1159" i="5"/>
  <c r="AO1159" i="5"/>
  <c r="AN1159" i="5"/>
  <c r="AM1159" i="5"/>
  <c r="AL1159" i="5"/>
  <c r="AK1159" i="5"/>
  <c r="AC1159" i="5"/>
  <c r="AB1159" i="5"/>
  <c r="AA1159" i="5"/>
  <c r="U1159" i="5"/>
  <c r="T1158" i="5" s="1"/>
  <c r="T1159" i="5"/>
  <c r="S1159" i="5"/>
  <c r="O1159" i="5" s="1"/>
  <c r="R1159" i="5"/>
  <c r="N1159" i="5"/>
  <c r="M1159" i="5"/>
  <c r="L1159" i="5"/>
  <c r="E1159" i="5"/>
  <c r="BA1158" i="5"/>
  <c r="AZ1158" i="5"/>
  <c r="AV1158" i="5"/>
  <c r="AU1158" i="5"/>
  <c r="AS1158" i="5"/>
  <c r="AR1158" i="5"/>
  <c r="AQ1158" i="5"/>
  <c r="AP1158" i="5"/>
  <c r="AO1158" i="5"/>
  <c r="AN1158" i="5"/>
  <c r="AM1158" i="5"/>
  <c r="AL1158" i="5"/>
  <c r="AK1158" i="5"/>
  <c r="AB1158" i="5"/>
  <c r="AA1158" i="5"/>
  <c r="U1158" i="5"/>
  <c r="S1158" i="5"/>
  <c r="R1158" i="5"/>
  <c r="N1158" i="5"/>
  <c r="M1158" i="5"/>
  <c r="L1158" i="5"/>
  <c r="E1158" i="5"/>
  <c r="BA1157" i="5"/>
  <c r="AZ1157" i="5"/>
  <c r="AV1157" i="5"/>
  <c r="AU1157" i="5"/>
  <c r="AS1157" i="5"/>
  <c r="AR1157" i="5"/>
  <c r="AQ1157" i="5"/>
  <c r="AP1157" i="5"/>
  <c r="AO1157" i="5"/>
  <c r="AN1157" i="5"/>
  <c r="AM1157" i="5"/>
  <c r="AL1157" i="5"/>
  <c r="AK1157" i="5"/>
  <c r="AG1157" i="5"/>
  <c r="AB1157" i="5"/>
  <c r="AA1157" i="5"/>
  <c r="U1157" i="5"/>
  <c r="T1157" i="5"/>
  <c r="S1157" i="5"/>
  <c r="R1157" i="5"/>
  <c r="O1157" i="5" s="1"/>
  <c r="Q1157" i="5"/>
  <c r="P1157" i="5"/>
  <c r="N1157" i="5"/>
  <c r="M1157" i="5"/>
  <c r="L1157" i="5"/>
  <c r="E1157" i="5"/>
  <c r="BA1156" i="5"/>
  <c r="AZ1156" i="5"/>
  <c r="AV1156" i="5"/>
  <c r="AU1156" i="5"/>
  <c r="AS1156" i="5"/>
  <c r="AR1156" i="5"/>
  <c r="AQ1156" i="5"/>
  <c r="AP1156" i="5"/>
  <c r="AO1156" i="5"/>
  <c r="AN1156" i="5"/>
  <c r="AM1156" i="5"/>
  <c r="AL1156" i="5"/>
  <c r="AK1156" i="5"/>
  <c r="AD1156" i="5"/>
  <c r="AB1156" i="5"/>
  <c r="AA1156" i="5"/>
  <c r="U1156" i="5"/>
  <c r="T1156" i="5"/>
  <c r="AG1156" i="5" s="1"/>
  <c r="S1156" i="5"/>
  <c r="R1156" i="5"/>
  <c r="O1156" i="5"/>
  <c r="N1156" i="5"/>
  <c r="M1156" i="5"/>
  <c r="L1156" i="5"/>
  <c r="E1156" i="5"/>
  <c r="BA1155" i="5"/>
  <c r="AZ1155" i="5"/>
  <c r="AV1155" i="5"/>
  <c r="AU1155" i="5"/>
  <c r="AS1155" i="5"/>
  <c r="AR1155" i="5"/>
  <c r="AQ1155" i="5"/>
  <c r="AP1155" i="5"/>
  <c r="AO1155" i="5"/>
  <c r="AN1155" i="5"/>
  <c r="AM1155" i="5"/>
  <c r="AL1155" i="5"/>
  <c r="AK1155" i="5"/>
  <c r="AC1155" i="5"/>
  <c r="AB1155" i="5"/>
  <c r="AA1155" i="5"/>
  <c r="U1155" i="5"/>
  <c r="T1154" i="5" s="1"/>
  <c r="AD1154" i="5" s="1"/>
  <c r="T1155" i="5"/>
  <c r="S1155" i="5"/>
  <c r="O1155" i="5" s="1"/>
  <c r="Q1155" i="5" s="1"/>
  <c r="R1155" i="5"/>
  <c r="N1155" i="5"/>
  <c r="M1155" i="5"/>
  <c r="L1155" i="5"/>
  <c r="E1155" i="5"/>
  <c r="BA1154" i="5"/>
  <c r="AZ1154" i="5"/>
  <c r="AV1154" i="5"/>
  <c r="AU1154" i="5"/>
  <c r="AS1154" i="5"/>
  <c r="AR1154" i="5"/>
  <c r="AQ1154" i="5"/>
  <c r="AP1154" i="5"/>
  <c r="AO1154" i="5"/>
  <c r="AN1154" i="5"/>
  <c r="AM1154" i="5"/>
  <c r="AL1154" i="5"/>
  <c r="AK1154" i="5"/>
  <c r="AB1154" i="5"/>
  <c r="AA1154" i="5"/>
  <c r="U1154" i="5"/>
  <c r="S1154" i="5"/>
  <c r="R1154" i="5"/>
  <c r="N1154" i="5"/>
  <c r="M1154" i="5"/>
  <c r="L1154" i="5"/>
  <c r="E1154" i="5"/>
  <c r="BA1153" i="5"/>
  <c r="AZ1153" i="5"/>
  <c r="AV1153" i="5"/>
  <c r="AU1153" i="5"/>
  <c r="AS1153" i="5"/>
  <c r="AR1153" i="5"/>
  <c r="AQ1153" i="5"/>
  <c r="AP1153" i="5"/>
  <c r="AO1153" i="5"/>
  <c r="AN1153" i="5"/>
  <c r="AM1153" i="5"/>
  <c r="AL1153" i="5"/>
  <c r="AK1153" i="5"/>
  <c r="AB1153" i="5"/>
  <c r="AA1153" i="5"/>
  <c r="U1153" i="5"/>
  <c r="T1153" i="5"/>
  <c r="S1153" i="5"/>
  <c r="R1153" i="5"/>
  <c r="O1153" i="5" s="1"/>
  <c r="Q1153" i="5"/>
  <c r="P1153" i="5"/>
  <c r="N1153" i="5"/>
  <c r="M1153" i="5"/>
  <c r="L1153" i="5"/>
  <c r="E1153" i="5"/>
  <c r="K1153" i="5" s="1"/>
  <c r="BA1152" i="5"/>
  <c r="AZ1152" i="5"/>
  <c r="AV1152" i="5"/>
  <c r="AU1152" i="5"/>
  <c r="AS1152" i="5"/>
  <c r="AR1152" i="5"/>
  <c r="AQ1152" i="5"/>
  <c r="AP1152" i="5"/>
  <c r="AO1152" i="5"/>
  <c r="AN1152" i="5"/>
  <c r="AM1152" i="5"/>
  <c r="AL1152" i="5"/>
  <c r="AK1152" i="5"/>
  <c r="AB1152" i="5"/>
  <c r="AA1152" i="5"/>
  <c r="U1152" i="5"/>
  <c r="T1152" i="5"/>
  <c r="AG1152" i="5" s="1"/>
  <c r="S1152" i="5"/>
  <c r="R1152" i="5"/>
  <c r="O1152" i="5"/>
  <c r="N1152" i="5"/>
  <c r="M1152" i="5"/>
  <c r="L1152" i="5"/>
  <c r="E1152" i="5"/>
  <c r="K1152" i="5" s="1"/>
  <c r="BA1151" i="5"/>
  <c r="AZ1151" i="5"/>
  <c r="AV1151" i="5"/>
  <c r="AU1151" i="5"/>
  <c r="AS1151" i="5"/>
  <c r="AR1151" i="5"/>
  <c r="AQ1151" i="5"/>
  <c r="AP1151" i="5"/>
  <c r="AO1151" i="5"/>
  <c r="AN1151" i="5"/>
  <c r="AM1151" i="5"/>
  <c r="AL1151" i="5"/>
  <c r="AK1151" i="5"/>
  <c r="AB1151" i="5"/>
  <c r="AA1151" i="5"/>
  <c r="U1151" i="5"/>
  <c r="T1150" i="5" s="1"/>
  <c r="T1151" i="5"/>
  <c r="S1151" i="5"/>
  <c r="O1151" i="5" s="1"/>
  <c r="R1151" i="5"/>
  <c r="N1151" i="5"/>
  <c r="M1151" i="5"/>
  <c r="L1151" i="5"/>
  <c r="E1151" i="5"/>
  <c r="BA1150" i="5"/>
  <c r="AZ1150" i="5"/>
  <c r="AV1150" i="5"/>
  <c r="AU1150" i="5"/>
  <c r="AS1150" i="5"/>
  <c r="AR1150" i="5"/>
  <c r="AQ1150" i="5"/>
  <c r="AP1150" i="5"/>
  <c r="AO1150" i="5"/>
  <c r="AN1150" i="5"/>
  <c r="AM1150" i="5"/>
  <c r="AL1150" i="5"/>
  <c r="AK1150" i="5"/>
  <c r="AD1150" i="5"/>
  <c r="AB1150" i="5"/>
  <c r="AA1150" i="5"/>
  <c r="U1150" i="5"/>
  <c r="S1150" i="5"/>
  <c r="R1150" i="5"/>
  <c r="N1150" i="5"/>
  <c r="M1150" i="5"/>
  <c r="L1150" i="5"/>
  <c r="E1150" i="5"/>
  <c r="BA1149" i="5"/>
  <c r="AZ1149" i="5"/>
  <c r="AV1149" i="5"/>
  <c r="AU1149" i="5"/>
  <c r="AS1149" i="5"/>
  <c r="AR1149" i="5"/>
  <c r="AQ1149" i="5"/>
  <c r="AP1149" i="5"/>
  <c r="AO1149" i="5"/>
  <c r="AN1149" i="5"/>
  <c r="AM1149" i="5"/>
  <c r="AL1149" i="5"/>
  <c r="AK1149" i="5"/>
  <c r="AG1149" i="5"/>
  <c r="AB1149" i="5"/>
  <c r="AA1149" i="5"/>
  <c r="U1149" i="5"/>
  <c r="T1149" i="5"/>
  <c r="S1149" i="5"/>
  <c r="R1149" i="5"/>
  <c r="O1149" i="5" s="1"/>
  <c r="Q1149" i="5"/>
  <c r="P1149" i="5"/>
  <c r="N1149" i="5"/>
  <c r="M1149" i="5"/>
  <c r="L1149" i="5"/>
  <c r="E1149" i="5"/>
  <c r="BA1148" i="5"/>
  <c r="AZ1148" i="5"/>
  <c r="AV1148" i="5"/>
  <c r="AU1148" i="5"/>
  <c r="AS1148" i="5"/>
  <c r="AR1148" i="5"/>
  <c r="AQ1148" i="5"/>
  <c r="AP1148" i="5"/>
  <c r="AO1148" i="5"/>
  <c r="AN1148" i="5"/>
  <c r="AM1148" i="5"/>
  <c r="AL1148" i="5"/>
  <c r="AK1148" i="5"/>
  <c r="AD1148" i="5"/>
  <c r="AB1148" i="5"/>
  <c r="AA1148" i="5"/>
  <c r="U1148" i="5"/>
  <c r="T1148" i="5"/>
  <c r="AG1148" i="5" s="1"/>
  <c r="S1148" i="5"/>
  <c r="R1148" i="5"/>
  <c r="O1148" i="5"/>
  <c r="Q1148" i="5" s="1"/>
  <c r="N1148" i="5"/>
  <c r="M1148" i="5"/>
  <c r="L1148" i="5"/>
  <c r="E1148" i="5"/>
  <c r="BA1147" i="5"/>
  <c r="AZ1147" i="5"/>
  <c r="AV1147" i="5"/>
  <c r="AU1147" i="5"/>
  <c r="AS1147" i="5"/>
  <c r="AR1147" i="5"/>
  <c r="AQ1147" i="5"/>
  <c r="AP1147" i="5"/>
  <c r="AO1147" i="5"/>
  <c r="AN1147" i="5"/>
  <c r="AM1147" i="5"/>
  <c r="AL1147" i="5"/>
  <c r="AK1147" i="5"/>
  <c r="AD1147" i="5"/>
  <c r="AC1147" i="5"/>
  <c r="AB1147" i="5"/>
  <c r="AA1147" i="5"/>
  <c r="U1147" i="5"/>
  <c r="T1147" i="5"/>
  <c r="S1147" i="5"/>
  <c r="O1147" i="5" s="1"/>
  <c r="Q1147" i="5" s="1"/>
  <c r="R1147" i="5"/>
  <c r="P1147" i="5"/>
  <c r="N1147" i="5"/>
  <c r="M1147" i="5"/>
  <c r="L1147" i="5"/>
  <c r="E1147" i="5"/>
  <c r="BA1146" i="5"/>
  <c r="AZ1146" i="5"/>
  <c r="AV1146" i="5"/>
  <c r="AU1146" i="5"/>
  <c r="AS1146" i="5"/>
  <c r="AR1146" i="5"/>
  <c r="AQ1146" i="5"/>
  <c r="AP1146" i="5"/>
  <c r="AO1146" i="5"/>
  <c r="AN1146" i="5"/>
  <c r="AM1146" i="5"/>
  <c r="AL1146" i="5"/>
  <c r="AK1146" i="5"/>
  <c r="AB1146" i="5"/>
  <c r="AA1146" i="5"/>
  <c r="U1146" i="5"/>
  <c r="T1146" i="5"/>
  <c r="S1146" i="5"/>
  <c r="R1146" i="5"/>
  <c r="N1146" i="5"/>
  <c r="M1146" i="5"/>
  <c r="L1146" i="5"/>
  <c r="E1146" i="5"/>
  <c r="BA1145" i="5"/>
  <c r="AZ1145" i="5"/>
  <c r="AV1145" i="5"/>
  <c r="AU1145" i="5"/>
  <c r="AS1145" i="5"/>
  <c r="AR1145" i="5"/>
  <c r="AQ1145" i="5"/>
  <c r="AP1145" i="5"/>
  <c r="AO1145" i="5"/>
  <c r="AN1145" i="5"/>
  <c r="AM1145" i="5"/>
  <c r="AL1145" i="5"/>
  <c r="AK1145" i="5"/>
  <c r="AB1145" i="5"/>
  <c r="AA1145" i="5"/>
  <c r="U1145" i="5"/>
  <c r="T1145" i="5"/>
  <c r="S1145" i="5"/>
  <c r="R1145" i="5"/>
  <c r="O1145" i="5" s="1"/>
  <c r="P1145" i="5" s="1"/>
  <c r="Q1145" i="5"/>
  <c r="N1145" i="5"/>
  <c r="M1145" i="5"/>
  <c r="L1145" i="5"/>
  <c r="E1145" i="5"/>
  <c r="BA1144" i="5"/>
  <c r="AZ1144" i="5"/>
  <c r="AV1144" i="5"/>
  <c r="AU1144" i="5"/>
  <c r="AS1144" i="5"/>
  <c r="AR1144" i="5"/>
  <c r="AQ1144" i="5"/>
  <c r="AP1144" i="5"/>
  <c r="AO1144" i="5"/>
  <c r="AN1144" i="5"/>
  <c r="AM1144" i="5"/>
  <c r="AL1144" i="5"/>
  <c r="AK1144" i="5"/>
  <c r="AD1144" i="5"/>
  <c r="AB1144" i="5"/>
  <c r="AA1144" i="5"/>
  <c r="U1144" i="5"/>
  <c r="T1144" i="5"/>
  <c r="AG1144" i="5" s="1"/>
  <c r="S1144" i="5"/>
  <c r="R1144" i="5"/>
  <c r="O1144" i="5" s="1"/>
  <c r="N1144" i="5"/>
  <c r="M1144" i="5"/>
  <c r="L1144" i="5"/>
  <c r="E1144" i="5"/>
  <c r="BA1143" i="5"/>
  <c r="AZ1143" i="5"/>
  <c r="AV1143" i="5"/>
  <c r="AU1143" i="5"/>
  <c r="AS1143" i="5"/>
  <c r="AR1143" i="5"/>
  <c r="AQ1143" i="5"/>
  <c r="AP1143" i="5"/>
  <c r="AO1143" i="5"/>
  <c r="AN1143" i="5"/>
  <c r="AM1143" i="5"/>
  <c r="AL1143" i="5"/>
  <c r="AK1143" i="5"/>
  <c r="AB1143" i="5"/>
  <c r="AA1143" i="5"/>
  <c r="U1143" i="5"/>
  <c r="T1143" i="5"/>
  <c r="S1143" i="5"/>
  <c r="O1143" i="5" s="1"/>
  <c r="Q1143" i="5" s="1"/>
  <c r="R1143" i="5"/>
  <c r="P1143" i="5"/>
  <c r="N1143" i="5"/>
  <c r="M1143" i="5"/>
  <c r="L1143" i="5"/>
  <c r="E1143" i="5"/>
  <c r="BA1142" i="5"/>
  <c r="AZ1142" i="5"/>
  <c r="AV1142" i="5"/>
  <c r="AU1142" i="5"/>
  <c r="AS1142" i="5"/>
  <c r="AR1142" i="5"/>
  <c r="AQ1142" i="5"/>
  <c r="AP1142" i="5"/>
  <c r="AO1142" i="5"/>
  <c r="AN1142" i="5"/>
  <c r="AM1142" i="5"/>
  <c r="AL1142" i="5"/>
  <c r="AK1142" i="5"/>
  <c r="AB1142" i="5"/>
  <c r="AA1142" i="5"/>
  <c r="U1142" i="5"/>
  <c r="T1142" i="5"/>
  <c r="S1142" i="5"/>
  <c r="O1142" i="5" s="1"/>
  <c r="R1142" i="5"/>
  <c r="N1142" i="5"/>
  <c r="M1142" i="5"/>
  <c r="L1142" i="5"/>
  <c r="E1142" i="5"/>
  <c r="BA1141" i="5"/>
  <c r="AZ1141" i="5"/>
  <c r="AV1141" i="5"/>
  <c r="AU1141" i="5"/>
  <c r="AS1141" i="5"/>
  <c r="AR1141" i="5"/>
  <c r="AQ1141" i="5"/>
  <c r="AP1141" i="5"/>
  <c r="AO1141" i="5"/>
  <c r="AN1141" i="5"/>
  <c r="AM1141" i="5"/>
  <c r="AL1141" i="5"/>
  <c r="AK1141" i="5"/>
  <c r="AG1141" i="5"/>
  <c r="AB1141" i="5"/>
  <c r="AA1141" i="5"/>
  <c r="U1141" i="5"/>
  <c r="T1141" i="5"/>
  <c r="S1141" i="5"/>
  <c r="R1141" i="5"/>
  <c r="P1141" i="5"/>
  <c r="O1141" i="5"/>
  <c r="Q1141" i="5" s="1"/>
  <c r="N1141" i="5"/>
  <c r="M1141" i="5"/>
  <c r="L1141" i="5"/>
  <c r="E1141" i="5"/>
  <c r="BA1140" i="5"/>
  <c r="AZ1140" i="5"/>
  <c r="AV1140" i="5"/>
  <c r="AU1140" i="5"/>
  <c r="AS1140" i="5"/>
  <c r="AR1140" i="5"/>
  <c r="AQ1140" i="5"/>
  <c r="AP1140" i="5"/>
  <c r="AO1140" i="5"/>
  <c r="AN1140" i="5"/>
  <c r="AM1140" i="5"/>
  <c r="AL1140" i="5"/>
  <c r="AK1140" i="5"/>
  <c r="AB1140" i="5"/>
  <c r="AA1140" i="5"/>
  <c r="U1140" i="5"/>
  <c r="T1139" i="5" s="1"/>
  <c r="T1140" i="5"/>
  <c r="S1140" i="5"/>
  <c r="O1140" i="5" s="1"/>
  <c r="R1140" i="5"/>
  <c r="N1140" i="5"/>
  <c r="M1140" i="5"/>
  <c r="L1140" i="5"/>
  <c r="E1140" i="5"/>
  <c r="BA1139" i="5"/>
  <c r="AZ1139" i="5"/>
  <c r="AV1139" i="5"/>
  <c r="AU1139" i="5"/>
  <c r="AS1139" i="5"/>
  <c r="AR1139" i="5"/>
  <c r="AQ1139" i="5"/>
  <c r="AP1139" i="5"/>
  <c r="AO1139" i="5"/>
  <c r="AN1139" i="5"/>
  <c r="AM1139" i="5"/>
  <c r="AL1139" i="5"/>
  <c r="AK1139" i="5"/>
  <c r="AG1139" i="5"/>
  <c r="AB1139" i="5"/>
  <c r="AA1139" i="5"/>
  <c r="U1139" i="5"/>
  <c r="T1138" i="5" s="1"/>
  <c r="S1139" i="5"/>
  <c r="R1139" i="5"/>
  <c r="N1139" i="5"/>
  <c r="M1139" i="5"/>
  <c r="L1139" i="5"/>
  <c r="E1139" i="5"/>
  <c r="BA1138" i="5"/>
  <c r="AZ1138" i="5"/>
  <c r="AV1138" i="5"/>
  <c r="AU1138" i="5"/>
  <c r="AS1138" i="5"/>
  <c r="AR1138" i="5"/>
  <c r="AQ1138" i="5"/>
  <c r="AP1138" i="5"/>
  <c r="AO1138" i="5"/>
  <c r="AN1138" i="5"/>
  <c r="AM1138" i="5"/>
  <c r="AL1138" i="5"/>
  <c r="AK1138" i="5"/>
  <c r="AB1138" i="5"/>
  <c r="AA1138" i="5"/>
  <c r="U1138" i="5"/>
  <c r="T1137" i="5" s="1"/>
  <c r="AG1137" i="5" s="1"/>
  <c r="S1138" i="5"/>
  <c r="R1138" i="5"/>
  <c r="O1138" i="5"/>
  <c r="Q1138" i="5" s="1"/>
  <c r="N1138" i="5"/>
  <c r="M1138" i="5"/>
  <c r="L1138" i="5"/>
  <c r="E1138" i="5"/>
  <c r="BA1137" i="5"/>
  <c r="AZ1137" i="5"/>
  <c r="AV1137" i="5"/>
  <c r="AU1137" i="5"/>
  <c r="AS1137" i="5"/>
  <c r="AR1137" i="5"/>
  <c r="AQ1137" i="5"/>
  <c r="AP1137" i="5"/>
  <c r="AO1137" i="5"/>
  <c r="AN1137" i="5"/>
  <c r="AM1137" i="5"/>
  <c r="AL1137" i="5"/>
  <c r="AK1137" i="5"/>
  <c r="AD1137" i="5"/>
  <c r="AB1137" i="5"/>
  <c r="AA1137" i="5"/>
  <c r="U1137" i="5"/>
  <c r="T1136" i="5" s="1"/>
  <c r="S1137" i="5"/>
  <c r="R1137" i="5"/>
  <c r="O1137" i="5" s="1"/>
  <c r="N1137" i="5"/>
  <c r="M1137" i="5"/>
  <c r="L1137" i="5"/>
  <c r="E1137" i="5"/>
  <c r="BA1136" i="5"/>
  <c r="AZ1136" i="5"/>
  <c r="AV1136" i="5"/>
  <c r="AU1136" i="5"/>
  <c r="AS1136" i="5"/>
  <c r="AR1136" i="5"/>
  <c r="AQ1136" i="5"/>
  <c r="AP1136" i="5"/>
  <c r="AO1136" i="5"/>
  <c r="AN1136" i="5"/>
  <c r="AM1136" i="5"/>
  <c r="AL1136" i="5"/>
  <c r="AK1136" i="5"/>
  <c r="AB1136" i="5"/>
  <c r="AA1136" i="5"/>
  <c r="U1136" i="5"/>
  <c r="T1135" i="5" s="1"/>
  <c r="S1136" i="5"/>
  <c r="O1136" i="5" s="1"/>
  <c r="R1136" i="5"/>
  <c r="N1136" i="5"/>
  <c r="M1136" i="5"/>
  <c r="L1136" i="5"/>
  <c r="E1136" i="5"/>
  <c r="BA1135" i="5"/>
  <c r="AZ1135" i="5"/>
  <c r="AV1135" i="5"/>
  <c r="AU1135" i="5"/>
  <c r="AS1135" i="5"/>
  <c r="AR1135" i="5"/>
  <c r="AQ1135" i="5"/>
  <c r="AP1135" i="5"/>
  <c r="AO1135" i="5"/>
  <c r="AN1135" i="5"/>
  <c r="AM1135" i="5"/>
  <c r="AL1135" i="5"/>
  <c r="AK1135" i="5"/>
  <c r="AG1135" i="5"/>
  <c r="AB1135" i="5"/>
  <c r="AA1135" i="5"/>
  <c r="U1135" i="5"/>
  <c r="T1134" i="5" s="1"/>
  <c r="S1135" i="5"/>
  <c r="R1135" i="5"/>
  <c r="N1135" i="5"/>
  <c r="M1135" i="5"/>
  <c r="L1135" i="5"/>
  <c r="E1135" i="5"/>
  <c r="BA1134" i="5"/>
  <c r="AZ1134" i="5"/>
  <c r="AV1134" i="5"/>
  <c r="AU1134" i="5"/>
  <c r="AS1134" i="5"/>
  <c r="AR1134" i="5"/>
  <c r="AQ1134" i="5"/>
  <c r="AP1134" i="5"/>
  <c r="AO1134" i="5"/>
  <c r="AN1134" i="5"/>
  <c r="AM1134" i="5"/>
  <c r="AL1134" i="5"/>
  <c r="AK1134" i="5"/>
  <c r="AB1134" i="5"/>
  <c r="AA1134" i="5"/>
  <c r="U1134" i="5"/>
  <c r="T1133" i="5" s="1"/>
  <c r="AG1133" i="5" s="1"/>
  <c r="S1134" i="5"/>
  <c r="R1134" i="5"/>
  <c r="O1134" i="5"/>
  <c r="Q1134" i="5" s="1"/>
  <c r="N1134" i="5"/>
  <c r="M1134" i="5"/>
  <c r="L1134" i="5"/>
  <c r="E1134" i="5"/>
  <c r="BA1133" i="5"/>
  <c r="AZ1133" i="5"/>
  <c r="AV1133" i="5"/>
  <c r="AU1133" i="5"/>
  <c r="AS1133" i="5"/>
  <c r="AR1133" i="5"/>
  <c r="AQ1133" i="5"/>
  <c r="AP1133" i="5"/>
  <c r="AO1133" i="5"/>
  <c r="AN1133" i="5"/>
  <c r="AM1133" i="5"/>
  <c r="AL1133" i="5"/>
  <c r="AK1133" i="5"/>
  <c r="AD1133" i="5"/>
  <c r="AB1133" i="5"/>
  <c r="AA1133" i="5"/>
  <c r="U1133" i="5"/>
  <c r="T1132" i="5" s="1"/>
  <c r="S1133" i="5"/>
  <c r="R1133" i="5"/>
  <c r="O1133" i="5" s="1"/>
  <c r="N1133" i="5"/>
  <c r="M1133" i="5"/>
  <c r="L1133" i="5"/>
  <c r="E1133" i="5"/>
  <c r="BA1132" i="5"/>
  <c r="AZ1132" i="5"/>
  <c r="AV1132" i="5"/>
  <c r="AU1132" i="5"/>
  <c r="AS1132" i="5"/>
  <c r="AR1132" i="5"/>
  <c r="AQ1132" i="5"/>
  <c r="AP1132" i="5"/>
  <c r="AO1132" i="5"/>
  <c r="AN1132" i="5"/>
  <c r="AM1132" i="5"/>
  <c r="AL1132" i="5"/>
  <c r="AK1132" i="5"/>
  <c r="AB1132" i="5"/>
  <c r="AA1132" i="5"/>
  <c r="U1132" i="5"/>
  <c r="T1131" i="5" s="1"/>
  <c r="S1132" i="5"/>
  <c r="O1132" i="5" s="1"/>
  <c r="R1132" i="5"/>
  <c r="N1132" i="5"/>
  <c r="M1132" i="5"/>
  <c r="L1132" i="5"/>
  <c r="E1132" i="5"/>
  <c r="BA1131" i="5"/>
  <c r="AZ1131" i="5"/>
  <c r="AV1131" i="5"/>
  <c r="AU1131" i="5"/>
  <c r="AS1131" i="5"/>
  <c r="AR1131" i="5"/>
  <c r="AQ1131" i="5"/>
  <c r="AP1131" i="5"/>
  <c r="AO1131" i="5"/>
  <c r="AN1131" i="5"/>
  <c r="AM1131" i="5"/>
  <c r="AL1131" i="5"/>
  <c r="AK1131" i="5"/>
  <c r="AG1131" i="5"/>
  <c r="AB1131" i="5"/>
  <c r="AA1131" i="5"/>
  <c r="U1131" i="5"/>
  <c r="T1130" i="5" s="1"/>
  <c r="S1131" i="5"/>
  <c r="R1131" i="5"/>
  <c r="N1131" i="5"/>
  <c r="M1131" i="5"/>
  <c r="L1131" i="5"/>
  <c r="E1131" i="5"/>
  <c r="BA1130" i="5"/>
  <c r="AZ1130" i="5"/>
  <c r="AV1130" i="5"/>
  <c r="AU1130" i="5"/>
  <c r="AS1130" i="5"/>
  <c r="AR1130" i="5"/>
  <c r="AQ1130" i="5"/>
  <c r="AP1130" i="5"/>
  <c r="AO1130" i="5"/>
  <c r="AN1130" i="5"/>
  <c r="AM1130" i="5"/>
  <c r="AL1130" i="5"/>
  <c r="AK1130" i="5"/>
  <c r="AB1130" i="5"/>
  <c r="AA1130" i="5"/>
  <c r="U1130" i="5"/>
  <c r="T1129" i="5" s="1"/>
  <c r="AG1129" i="5" s="1"/>
  <c r="S1130" i="5"/>
  <c r="R1130" i="5"/>
  <c r="O1130" i="5"/>
  <c r="Q1130" i="5" s="1"/>
  <c r="N1130" i="5"/>
  <c r="M1130" i="5"/>
  <c r="L1130" i="5"/>
  <c r="E1130" i="5"/>
  <c r="BA1129" i="5"/>
  <c r="AZ1129" i="5"/>
  <c r="AV1129" i="5"/>
  <c r="AU1129" i="5"/>
  <c r="AS1129" i="5"/>
  <c r="AR1129" i="5"/>
  <c r="AQ1129" i="5"/>
  <c r="AP1129" i="5"/>
  <c r="AO1129" i="5"/>
  <c r="AN1129" i="5"/>
  <c r="AM1129" i="5"/>
  <c r="AL1129" i="5"/>
  <c r="AK1129" i="5"/>
  <c r="AD1129" i="5"/>
  <c r="AB1129" i="5"/>
  <c r="AA1129" i="5"/>
  <c r="U1129" i="5"/>
  <c r="T1128" i="5" s="1"/>
  <c r="S1129" i="5"/>
  <c r="R1129" i="5"/>
  <c r="O1129" i="5" s="1"/>
  <c r="N1129" i="5"/>
  <c r="M1129" i="5"/>
  <c r="L1129" i="5"/>
  <c r="E1129" i="5"/>
  <c r="BA1128" i="5"/>
  <c r="AZ1128" i="5"/>
  <c r="AV1128" i="5"/>
  <c r="AU1128" i="5"/>
  <c r="AS1128" i="5"/>
  <c r="AR1128" i="5"/>
  <c r="AQ1128" i="5"/>
  <c r="AP1128" i="5"/>
  <c r="AO1128" i="5"/>
  <c r="AN1128" i="5"/>
  <c r="AM1128" i="5"/>
  <c r="AL1128" i="5"/>
  <c r="AK1128" i="5"/>
  <c r="AB1128" i="5"/>
  <c r="AA1128" i="5"/>
  <c r="U1128" i="5"/>
  <c r="T1127" i="5" s="1"/>
  <c r="S1128" i="5"/>
  <c r="O1128" i="5" s="1"/>
  <c r="R1128" i="5"/>
  <c r="N1128" i="5"/>
  <c r="M1128" i="5"/>
  <c r="L1128" i="5"/>
  <c r="E1128" i="5"/>
  <c r="BA1127" i="5"/>
  <c r="AZ1127" i="5"/>
  <c r="AV1127" i="5"/>
  <c r="AU1127" i="5"/>
  <c r="AS1127" i="5"/>
  <c r="AR1127" i="5"/>
  <c r="AQ1127" i="5"/>
  <c r="AP1127" i="5"/>
  <c r="AO1127" i="5"/>
  <c r="AN1127" i="5"/>
  <c r="AM1127" i="5"/>
  <c r="AL1127" i="5"/>
  <c r="AK1127" i="5"/>
  <c r="AG1127" i="5"/>
  <c r="AB1127" i="5"/>
  <c r="AA1127" i="5"/>
  <c r="U1127" i="5"/>
  <c r="T1126" i="5" s="1"/>
  <c r="S1127" i="5"/>
  <c r="R1127" i="5"/>
  <c r="N1127" i="5"/>
  <c r="M1127" i="5"/>
  <c r="L1127" i="5"/>
  <c r="E1127" i="5"/>
  <c r="BA1126" i="5"/>
  <c r="AZ1126" i="5"/>
  <c r="AV1126" i="5"/>
  <c r="AU1126" i="5"/>
  <c r="AS1126" i="5"/>
  <c r="AR1126" i="5"/>
  <c r="AQ1126" i="5"/>
  <c r="AP1126" i="5"/>
  <c r="AO1126" i="5"/>
  <c r="AN1126" i="5"/>
  <c r="AM1126" i="5"/>
  <c r="AL1126" i="5"/>
  <c r="AK1126" i="5"/>
  <c r="AB1126" i="5"/>
  <c r="AA1126" i="5"/>
  <c r="U1126" i="5"/>
  <c r="T1125" i="5" s="1"/>
  <c r="AG1125" i="5" s="1"/>
  <c r="S1126" i="5"/>
  <c r="R1126" i="5"/>
  <c r="O1126" i="5"/>
  <c r="Q1126" i="5" s="1"/>
  <c r="N1126" i="5"/>
  <c r="M1126" i="5"/>
  <c r="L1126" i="5"/>
  <c r="E1126" i="5"/>
  <c r="BA1125" i="5"/>
  <c r="AZ1125" i="5"/>
  <c r="AV1125" i="5"/>
  <c r="AU1125" i="5"/>
  <c r="AS1125" i="5"/>
  <c r="AR1125" i="5"/>
  <c r="AQ1125" i="5"/>
  <c r="AP1125" i="5"/>
  <c r="AO1125" i="5"/>
  <c r="AN1125" i="5"/>
  <c r="AM1125" i="5"/>
  <c r="AL1125" i="5"/>
  <c r="AK1125" i="5"/>
  <c r="AD1125" i="5"/>
  <c r="AB1125" i="5"/>
  <c r="AA1125" i="5"/>
  <c r="U1125" i="5"/>
  <c r="T1124" i="5" s="1"/>
  <c r="S1125" i="5"/>
  <c r="R1125" i="5"/>
  <c r="O1125" i="5" s="1"/>
  <c r="N1125" i="5"/>
  <c r="M1125" i="5"/>
  <c r="L1125" i="5"/>
  <c r="E1125" i="5"/>
  <c r="BA1124" i="5"/>
  <c r="AZ1124" i="5"/>
  <c r="AV1124" i="5"/>
  <c r="AU1124" i="5"/>
  <c r="AS1124" i="5"/>
  <c r="AR1124" i="5"/>
  <c r="AQ1124" i="5"/>
  <c r="AP1124" i="5"/>
  <c r="AO1124" i="5"/>
  <c r="AN1124" i="5"/>
  <c r="AM1124" i="5"/>
  <c r="AL1124" i="5"/>
  <c r="AK1124" i="5"/>
  <c r="AB1124" i="5"/>
  <c r="AA1124" i="5"/>
  <c r="U1124" i="5"/>
  <c r="T1123" i="5" s="1"/>
  <c r="S1124" i="5"/>
  <c r="O1124" i="5" s="1"/>
  <c r="R1124" i="5"/>
  <c r="N1124" i="5"/>
  <c r="M1124" i="5"/>
  <c r="L1124" i="5"/>
  <c r="E1124" i="5"/>
  <c r="BA1123" i="5"/>
  <c r="AZ1123" i="5"/>
  <c r="AV1123" i="5"/>
  <c r="AU1123" i="5"/>
  <c r="AS1123" i="5"/>
  <c r="AR1123" i="5"/>
  <c r="AQ1123" i="5"/>
  <c r="AP1123" i="5"/>
  <c r="AO1123" i="5"/>
  <c r="AN1123" i="5"/>
  <c r="AM1123" i="5"/>
  <c r="AL1123" i="5"/>
  <c r="AK1123" i="5"/>
  <c r="AG1123" i="5"/>
  <c r="AB1123" i="5"/>
  <c r="AA1123" i="5"/>
  <c r="U1123" i="5"/>
  <c r="T1122" i="5" s="1"/>
  <c r="S1123" i="5"/>
  <c r="R1123" i="5"/>
  <c r="N1123" i="5"/>
  <c r="M1123" i="5"/>
  <c r="L1123" i="5"/>
  <c r="E1123" i="5"/>
  <c r="BA1122" i="5"/>
  <c r="AZ1122" i="5"/>
  <c r="AV1122" i="5"/>
  <c r="AU1122" i="5"/>
  <c r="AS1122" i="5"/>
  <c r="AR1122" i="5"/>
  <c r="AQ1122" i="5"/>
  <c r="AP1122" i="5"/>
  <c r="AO1122" i="5"/>
  <c r="AN1122" i="5"/>
  <c r="AM1122" i="5"/>
  <c r="AL1122" i="5"/>
  <c r="AK1122" i="5"/>
  <c r="AB1122" i="5"/>
  <c r="AA1122" i="5"/>
  <c r="U1122" i="5"/>
  <c r="T1121" i="5" s="1"/>
  <c r="AC1121" i="5" s="1"/>
  <c r="S1122" i="5"/>
  <c r="R1122" i="5"/>
  <c r="O1122" i="5"/>
  <c r="Q1122" i="5" s="1"/>
  <c r="N1122" i="5"/>
  <c r="M1122" i="5"/>
  <c r="L1122" i="5"/>
  <c r="E1122" i="5"/>
  <c r="BA1121" i="5"/>
  <c r="AZ1121" i="5"/>
  <c r="AV1121" i="5"/>
  <c r="AU1121" i="5"/>
  <c r="AS1121" i="5"/>
  <c r="AR1121" i="5"/>
  <c r="AQ1121" i="5"/>
  <c r="AP1121" i="5"/>
  <c r="AO1121" i="5"/>
  <c r="AN1121" i="5"/>
  <c r="AM1121" i="5"/>
  <c r="AL1121" i="5"/>
  <c r="AK1121" i="5"/>
  <c r="AG1121" i="5"/>
  <c r="AB1121" i="5"/>
  <c r="AA1121" i="5"/>
  <c r="U1121" i="5"/>
  <c r="T1120" i="5" s="1"/>
  <c r="S1121" i="5"/>
  <c r="R1121" i="5"/>
  <c r="O1121" i="5" s="1"/>
  <c r="N1121" i="5"/>
  <c r="M1121" i="5"/>
  <c r="L1121" i="5"/>
  <c r="E1121" i="5"/>
  <c r="BA1120" i="5"/>
  <c r="AZ1120" i="5"/>
  <c r="AV1120" i="5"/>
  <c r="AU1120" i="5"/>
  <c r="AS1120" i="5"/>
  <c r="AR1120" i="5"/>
  <c r="AQ1120" i="5"/>
  <c r="AP1120" i="5"/>
  <c r="AO1120" i="5"/>
  <c r="AN1120" i="5"/>
  <c r="AM1120" i="5"/>
  <c r="AL1120" i="5"/>
  <c r="AK1120" i="5"/>
  <c r="AB1120" i="5"/>
  <c r="AA1120" i="5"/>
  <c r="U1120" i="5"/>
  <c r="T1119" i="5" s="1"/>
  <c r="AG1119" i="5" s="1"/>
  <c r="S1120" i="5"/>
  <c r="R1120" i="5"/>
  <c r="O1120" i="5"/>
  <c r="N1120" i="5"/>
  <c r="M1120" i="5"/>
  <c r="L1120" i="5"/>
  <c r="E1120" i="5"/>
  <c r="BA1119" i="5"/>
  <c r="AZ1119" i="5"/>
  <c r="AV1119" i="5"/>
  <c r="AU1119" i="5"/>
  <c r="AS1119" i="5"/>
  <c r="AR1119" i="5"/>
  <c r="AQ1119" i="5"/>
  <c r="AP1119" i="5"/>
  <c r="AO1119" i="5"/>
  <c r="AN1119" i="5"/>
  <c r="AM1119" i="5"/>
  <c r="AL1119" i="5"/>
  <c r="AK1119" i="5"/>
  <c r="AB1119" i="5"/>
  <c r="AA1119" i="5"/>
  <c r="U1119" i="5"/>
  <c r="T1118" i="5" s="1"/>
  <c r="S1119" i="5"/>
  <c r="O1119" i="5" s="1"/>
  <c r="P1119" i="5" s="1"/>
  <c r="R1119" i="5"/>
  <c r="Q1119" i="5"/>
  <c r="N1119" i="5"/>
  <c r="M1119" i="5"/>
  <c r="L1119" i="5"/>
  <c r="E1119" i="5"/>
  <c r="BA1118" i="5"/>
  <c r="AZ1118" i="5"/>
  <c r="AV1118" i="5"/>
  <c r="AU1118" i="5"/>
  <c r="AS1118" i="5"/>
  <c r="AR1118" i="5"/>
  <c r="AQ1118" i="5"/>
  <c r="AP1118" i="5"/>
  <c r="AO1118" i="5"/>
  <c r="AN1118" i="5"/>
  <c r="AM1118" i="5"/>
  <c r="AL1118" i="5"/>
  <c r="AK1118" i="5"/>
  <c r="AB1118" i="5"/>
  <c r="AA1118" i="5"/>
  <c r="U1118" i="5"/>
  <c r="T1117" i="5" s="1"/>
  <c r="AD1117" i="5" s="1"/>
  <c r="S1118" i="5"/>
  <c r="R1118" i="5"/>
  <c r="O1118" i="5"/>
  <c r="Q1118" i="5" s="1"/>
  <c r="N1118" i="5"/>
  <c r="M1118" i="5"/>
  <c r="L1118" i="5"/>
  <c r="E1118" i="5"/>
  <c r="BA1117" i="5"/>
  <c r="AZ1117" i="5"/>
  <c r="AV1117" i="5"/>
  <c r="AU1117" i="5"/>
  <c r="AS1117" i="5"/>
  <c r="AR1117" i="5"/>
  <c r="AQ1117" i="5"/>
  <c r="AP1117" i="5"/>
  <c r="AO1117" i="5"/>
  <c r="AN1117" i="5"/>
  <c r="AM1117" i="5"/>
  <c r="AL1117" i="5"/>
  <c r="AK1117" i="5"/>
  <c r="AG1117" i="5"/>
  <c r="AC1117" i="5"/>
  <c r="AB1117" i="5"/>
  <c r="AA1117" i="5"/>
  <c r="U1117" i="5"/>
  <c r="T1116" i="5" s="1"/>
  <c r="S1117" i="5"/>
  <c r="R1117" i="5"/>
  <c r="O1117" i="5" s="1"/>
  <c r="P1117" i="5" s="1"/>
  <c r="Q1117" i="5"/>
  <c r="N1117" i="5"/>
  <c r="M1117" i="5"/>
  <c r="L1117" i="5"/>
  <c r="E1117" i="5"/>
  <c r="BA1116" i="5"/>
  <c r="AZ1116" i="5"/>
  <c r="AV1116" i="5"/>
  <c r="AU1116" i="5"/>
  <c r="AS1116" i="5"/>
  <c r="AR1116" i="5"/>
  <c r="AQ1116" i="5"/>
  <c r="AP1116" i="5"/>
  <c r="AO1116" i="5"/>
  <c r="AN1116" i="5"/>
  <c r="AM1116" i="5"/>
  <c r="AL1116" i="5"/>
  <c r="AK1116" i="5"/>
  <c r="AB1116" i="5"/>
  <c r="AA1116" i="5"/>
  <c r="U1116" i="5"/>
  <c r="T1115" i="5" s="1"/>
  <c r="S1116" i="5"/>
  <c r="R1116" i="5"/>
  <c r="O1116" i="5"/>
  <c r="N1116" i="5"/>
  <c r="M1116" i="5"/>
  <c r="L1116" i="5"/>
  <c r="K1116" i="5"/>
  <c r="E1116" i="5"/>
  <c r="BA1115" i="5"/>
  <c r="AZ1115" i="5"/>
  <c r="AV1115" i="5"/>
  <c r="AU1115" i="5"/>
  <c r="AS1115" i="5"/>
  <c r="AR1115" i="5"/>
  <c r="AQ1115" i="5"/>
  <c r="AP1115" i="5"/>
  <c r="AO1115" i="5"/>
  <c r="AN1115" i="5"/>
  <c r="AM1115" i="5"/>
  <c r="AL1115" i="5"/>
  <c r="AK1115" i="5"/>
  <c r="AB1115" i="5"/>
  <c r="AA1115" i="5"/>
  <c r="U1115" i="5"/>
  <c r="T1114" i="5" s="1"/>
  <c r="S1115" i="5"/>
  <c r="R1115" i="5"/>
  <c r="N1115" i="5"/>
  <c r="M1115" i="5"/>
  <c r="L1115" i="5"/>
  <c r="E1115" i="5"/>
  <c r="BA1114" i="5"/>
  <c r="AZ1114" i="5"/>
  <c r="AV1114" i="5"/>
  <c r="AU1114" i="5"/>
  <c r="AS1114" i="5"/>
  <c r="AR1114" i="5"/>
  <c r="AQ1114" i="5"/>
  <c r="AP1114" i="5"/>
  <c r="AO1114" i="5"/>
  <c r="AN1114" i="5"/>
  <c r="AM1114" i="5"/>
  <c r="AL1114" i="5"/>
  <c r="AK1114" i="5"/>
  <c r="AB1114" i="5"/>
  <c r="AA1114" i="5"/>
  <c r="U1114" i="5"/>
  <c r="T1113" i="5" s="1"/>
  <c r="S1114" i="5"/>
  <c r="O1114" i="5" s="1"/>
  <c r="R1114" i="5"/>
  <c r="N1114" i="5"/>
  <c r="M1114" i="5"/>
  <c r="L1114" i="5"/>
  <c r="E1114" i="5"/>
  <c r="BA1113" i="5"/>
  <c r="AZ1113" i="5"/>
  <c r="AV1113" i="5"/>
  <c r="AU1113" i="5"/>
  <c r="AS1113" i="5"/>
  <c r="AR1113" i="5"/>
  <c r="AQ1113" i="5"/>
  <c r="AP1113" i="5"/>
  <c r="AO1113" i="5"/>
  <c r="AN1113" i="5"/>
  <c r="AM1113" i="5"/>
  <c r="AL1113" i="5"/>
  <c r="AK1113" i="5"/>
  <c r="AB1113" i="5"/>
  <c r="AA1113" i="5"/>
  <c r="U1113" i="5"/>
  <c r="T1112" i="5" s="1"/>
  <c r="S1113" i="5"/>
  <c r="R1113" i="5"/>
  <c r="O1113" i="5" s="1"/>
  <c r="P1113" i="5" s="1"/>
  <c r="Q1113" i="5"/>
  <c r="N1113" i="5"/>
  <c r="M1113" i="5"/>
  <c r="L1113" i="5"/>
  <c r="E1113" i="5"/>
  <c r="K1112" i="5" s="1"/>
  <c r="BA1112" i="5"/>
  <c r="AZ1112" i="5"/>
  <c r="AV1112" i="5"/>
  <c r="AU1112" i="5"/>
  <c r="AS1112" i="5"/>
  <c r="AR1112" i="5"/>
  <c r="AQ1112" i="5"/>
  <c r="AP1112" i="5"/>
  <c r="AO1112" i="5"/>
  <c r="AN1112" i="5"/>
  <c r="AM1112" i="5"/>
  <c r="AL1112" i="5"/>
  <c r="AK1112" i="5"/>
  <c r="AB1112" i="5"/>
  <c r="AA1112" i="5"/>
  <c r="U1112" i="5"/>
  <c r="T1111" i="5" s="1"/>
  <c r="S1112" i="5"/>
  <c r="O1112" i="5" s="1"/>
  <c r="Q1112" i="5" s="1"/>
  <c r="R1112" i="5"/>
  <c r="N1112" i="5"/>
  <c r="M1112" i="5"/>
  <c r="L1112" i="5"/>
  <c r="E1112" i="5"/>
  <c r="BA1111" i="5"/>
  <c r="AZ1111" i="5"/>
  <c r="AV1111" i="5"/>
  <c r="AU1111" i="5"/>
  <c r="AS1111" i="5"/>
  <c r="AR1111" i="5"/>
  <c r="AQ1111" i="5"/>
  <c r="AP1111" i="5"/>
  <c r="AO1111" i="5"/>
  <c r="AN1111" i="5"/>
  <c r="AM1111" i="5"/>
  <c r="AL1111" i="5"/>
  <c r="AK1111" i="5"/>
  <c r="AB1111" i="5"/>
  <c r="AA1111" i="5"/>
  <c r="U1111" i="5"/>
  <c r="T1110" i="5" s="1"/>
  <c r="S1111" i="5"/>
  <c r="R1111" i="5"/>
  <c r="O1111" i="5" s="1"/>
  <c r="P1111" i="5" s="1"/>
  <c r="Q1111" i="5"/>
  <c r="N1111" i="5"/>
  <c r="M1111" i="5"/>
  <c r="L1111" i="5"/>
  <c r="E1111" i="5"/>
  <c r="BA1110" i="5"/>
  <c r="AZ1110" i="5"/>
  <c r="AV1110" i="5"/>
  <c r="AU1110" i="5"/>
  <c r="AS1110" i="5"/>
  <c r="AR1110" i="5"/>
  <c r="AQ1110" i="5"/>
  <c r="AP1110" i="5"/>
  <c r="AO1110" i="5"/>
  <c r="AN1110" i="5"/>
  <c r="AM1110" i="5"/>
  <c r="AL1110" i="5"/>
  <c r="AK1110" i="5"/>
  <c r="AB1110" i="5"/>
  <c r="AA1110" i="5"/>
  <c r="U1110" i="5"/>
  <c r="T1109" i="5" s="1"/>
  <c r="S1110" i="5"/>
  <c r="O1110" i="5" s="1"/>
  <c r="R1110" i="5"/>
  <c r="N1110" i="5"/>
  <c r="M1110" i="5"/>
  <c r="L1110" i="5"/>
  <c r="E1110" i="5"/>
  <c r="BA1109" i="5"/>
  <c r="AZ1109" i="5"/>
  <c r="AV1109" i="5"/>
  <c r="AU1109" i="5"/>
  <c r="AS1109" i="5"/>
  <c r="AR1109" i="5"/>
  <c r="AQ1109" i="5"/>
  <c r="AP1109" i="5"/>
  <c r="AO1109" i="5"/>
  <c r="AN1109" i="5"/>
  <c r="AM1109" i="5"/>
  <c r="AL1109" i="5"/>
  <c r="AK1109" i="5"/>
  <c r="AB1109" i="5"/>
  <c r="AA1109" i="5"/>
  <c r="U1109" i="5"/>
  <c r="T1108" i="5" s="1"/>
  <c r="S1109" i="5"/>
  <c r="R1109" i="5"/>
  <c r="O1109" i="5" s="1"/>
  <c r="P1109" i="5" s="1"/>
  <c r="Q1109" i="5"/>
  <c r="N1109" i="5"/>
  <c r="M1109" i="5"/>
  <c r="L1109" i="5"/>
  <c r="E1109" i="5"/>
  <c r="BA1108" i="5"/>
  <c r="AZ1108" i="5"/>
  <c r="AV1108" i="5"/>
  <c r="AU1108" i="5"/>
  <c r="AS1108" i="5"/>
  <c r="AR1108" i="5"/>
  <c r="AQ1108" i="5"/>
  <c r="AP1108" i="5"/>
  <c r="AO1108" i="5"/>
  <c r="AN1108" i="5"/>
  <c r="AM1108" i="5"/>
  <c r="AL1108" i="5"/>
  <c r="AK1108" i="5"/>
  <c r="AB1108" i="5"/>
  <c r="AA1108" i="5"/>
  <c r="U1108" i="5"/>
  <c r="T1107" i="5" s="1"/>
  <c r="AD1107" i="5" s="1"/>
  <c r="S1108" i="5"/>
  <c r="O1108" i="5" s="1"/>
  <c r="R1108" i="5"/>
  <c r="N1108" i="5"/>
  <c r="M1108" i="5"/>
  <c r="L1108" i="5"/>
  <c r="E1108" i="5"/>
  <c r="BA1107" i="5"/>
  <c r="AZ1107" i="5"/>
  <c r="AV1107" i="5"/>
  <c r="AU1107" i="5"/>
  <c r="AS1107" i="5"/>
  <c r="AR1107" i="5"/>
  <c r="AQ1107" i="5"/>
  <c r="AP1107" i="5"/>
  <c r="AO1107" i="5"/>
  <c r="AN1107" i="5"/>
  <c r="AM1107" i="5"/>
  <c r="AL1107" i="5"/>
  <c r="AK1107" i="5"/>
  <c r="AG1107" i="5"/>
  <c r="AB1107" i="5"/>
  <c r="AA1107" i="5"/>
  <c r="U1107" i="5"/>
  <c r="T1106" i="5" s="1"/>
  <c r="S1107" i="5"/>
  <c r="R1107" i="5"/>
  <c r="O1107" i="5" s="1"/>
  <c r="P1107" i="5" s="1"/>
  <c r="Q1107" i="5"/>
  <c r="N1107" i="5"/>
  <c r="M1107" i="5"/>
  <c r="L1107" i="5"/>
  <c r="E1107" i="5"/>
  <c r="BA1106" i="5"/>
  <c r="AZ1106" i="5"/>
  <c r="AV1106" i="5"/>
  <c r="AU1106" i="5"/>
  <c r="AS1106" i="5"/>
  <c r="AR1106" i="5"/>
  <c r="AQ1106" i="5"/>
  <c r="AP1106" i="5"/>
  <c r="AO1106" i="5"/>
  <c r="AN1106" i="5"/>
  <c r="AM1106" i="5"/>
  <c r="AL1106" i="5"/>
  <c r="AK1106" i="5"/>
  <c r="AB1106" i="5"/>
  <c r="AA1106" i="5"/>
  <c r="U1106" i="5"/>
  <c r="T1105" i="5" s="1"/>
  <c r="S1106" i="5"/>
  <c r="R1106" i="5"/>
  <c r="O1106" i="5"/>
  <c r="Q1106" i="5" s="1"/>
  <c r="N1106" i="5"/>
  <c r="M1106" i="5"/>
  <c r="L1106" i="5"/>
  <c r="E1106" i="5"/>
  <c r="BA1105" i="5"/>
  <c r="AZ1105" i="5"/>
  <c r="AV1105" i="5"/>
  <c r="AU1105" i="5"/>
  <c r="AS1105" i="5"/>
  <c r="AR1105" i="5"/>
  <c r="AQ1105" i="5"/>
  <c r="AP1105" i="5"/>
  <c r="AO1105" i="5"/>
  <c r="AN1105" i="5"/>
  <c r="AM1105" i="5"/>
  <c r="AL1105" i="5"/>
  <c r="AK1105" i="5"/>
  <c r="AG1105" i="5"/>
  <c r="AB1105" i="5"/>
  <c r="AA1105" i="5"/>
  <c r="U1105" i="5"/>
  <c r="S1105" i="5"/>
  <c r="R1105" i="5"/>
  <c r="O1105" i="5"/>
  <c r="P1105" i="5" s="1"/>
  <c r="N1105" i="5"/>
  <c r="M1105" i="5"/>
  <c r="L1105" i="5"/>
  <c r="E1105" i="5"/>
  <c r="BA1104" i="5"/>
  <c r="AZ1104" i="5"/>
  <c r="AV1104" i="5"/>
  <c r="AU1104" i="5"/>
  <c r="AS1104" i="5"/>
  <c r="AR1104" i="5"/>
  <c r="AQ1104" i="5"/>
  <c r="AP1104" i="5"/>
  <c r="AO1104" i="5"/>
  <c r="AN1104" i="5"/>
  <c r="AM1104" i="5"/>
  <c r="AL1104" i="5"/>
  <c r="AK1104" i="5"/>
  <c r="AG1104" i="5"/>
  <c r="AC1104" i="5"/>
  <c r="AB1104" i="5"/>
  <c r="AA1104" i="5"/>
  <c r="U1104" i="5"/>
  <c r="T1103" i="5" s="1"/>
  <c r="T1104" i="5"/>
  <c r="AD1104" i="5" s="1"/>
  <c r="S1104" i="5"/>
  <c r="R1104" i="5"/>
  <c r="O1104" i="5"/>
  <c r="N1104" i="5"/>
  <c r="M1104" i="5"/>
  <c r="L1104" i="5"/>
  <c r="E1104" i="5"/>
  <c r="BA1103" i="5"/>
  <c r="AZ1103" i="5"/>
  <c r="AV1103" i="5"/>
  <c r="AU1103" i="5"/>
  <c r="AS1103" i="5"/>
  <c r="AR1103" i="5"/>
  <c r="AQ1103" i="5"/>
  <c r="AP1103" i="5"/>
  <c r="AO1103" i="5"/>
  <c r="AN1103" i="5"/>
  <c r="AM1103" i="5"/>
  <c r="AL1103" i="5"/>
  <c r="AK1103" i="5"/>
  <c r="AD1103" i="5"/>
  <c r="AC1103" i="5"/>
  <c r="AB1103" i="5"/>
  <c r="AA1103" i="5"/>
  <c r="U1103" i="5"/>
  <c r="AG1103" i="5" s="1"/>
  <c r="S1103" i="5"/>
  <c r="R1103" i="5"/>
  <c r="O1103" i="5"/>
  <c r="N1103" i="5"/>
  <c r="M1103" i="5"/>
  <c r="L1103" i="5"/>
  <c r="E1103" i="5"/>
  <c r="BA1102" i="5"/>
  <c r="AZ1102" i="5"/>
  <c r="AV1102" i="5"/>
  <c r="AU1102" i="5"/>
  <c r="AS1102" i="5"/>
  <c r="AR1102" i="5"/>
  <c r="AQ1102" i="5"/>
  <c r="AP1102" i="5"/>
  <c r="AO1102" i="5"/>
  <c r="AN1102" i="5"/>
  <c r="AM1102" i="5"/>
  <c r="AL1102" i="5"/>
  <c r="AK1102" i="5"/>
  <c r="AB1102" i="5"/>
  <c r="AA1102" i="5"/>
  <c r="U1102" i="5"/>
  <c r="T1101" i="5" s="1"/>
  <c r="S1102" i="5"/>
  <c r="R1102" i="5"/>
  <c r="N1102" i="5"/>
  <c r="M1102" i="5"/>
  <c r="L1102" i="5"/>
  <c r="E1102" i="5"/>
  <c r="BA1101" i="5"/>
  <c r="AZ1101" i="5"/>
  <c r="AV1101" i="5"/>
  <c r="AU1101" i="5"/>
  <c r="AS1101" i="5"/>
  <c r="AR1101" i="5"/>
  <c r="AQ1101" i="5"/>
  <c r="AP1101" i="5"/>
  <c r="AO1101" i="5"/>
  <c r="AN1101" i="5"/>
  <c r="AM1101" i="5"/>
  <c r="AL1101" i="5"/>
  <c r="AK1101" i="5"/>
  <c r="AB1101" i="5"/>
  <c r="AA1101" i="5"/>
  <c r="U1101" i="5"/>
  <c r="T1100" i="5" s="1"/>
  <c r="AC1100" i="5" s="1"/>
  <c r="S1101" i="5"/>
  <c r="R1101" i="5"/>
  <c r="O1101" i="5"/>
  <c r="Q1101" i="5" s="1"/>
  <c r="N1101" i="5"/>
  <c r="M1101" i="5"/>
  <c r="L1101" i="5"/>
  <c r="E1101" i="5"/>
  <c r="BA1100" i="5"/>
  <c r="AZ1100" i="5"/>
  <c r="AV1100" i="5"/>
  <c r="AU1100" i="5"/>
  <c r="AS1100" i="5"/>
  <c r="AR1100" i="5"/>
  <c r="AQ1100" i="5"/>
  <c r="AP1100" i="5"/>
  <c r="AO1100" i="5"/>
  <c r="AN1100" i="5"/>
  <c r="AM1100" i="5"/>
  <c r="AL1100" i="5"/>
  <c r="AK1100" i="5"/>
  <c r="AD1100" i="5"/>
  <c r="AB1100" i="5"/>
  <c r="AA1100" i="5"/>
  <c r="U1100" i="5"/>
  <c r="T1099" i="5" s="1"/>
  <c r="S1100" i="5"/>
  <c r="R1100" i="5"/>
  <c r="O1100" i="5"/>
  <c r="Q1100" i="5" s="1"/>
  <c r="N1100" i="5"/>
  <c r="M1100" i="5"/>
  <c r="L1100" i="5"/>
  <c r="E1100" i="5"/>
  <c r="BA1099" i="5"/>
  <c r="AZ1099" i="5"/>
  <c r="AV1099" i="5"/>
  <c r="AU1099" i="5"/>
  <c r="AS1099" i="5"/>
  <c r="AR1099" i="5"/>
  <c r="AQ1099" i="5"/>
  <c r="AP1099" i="5"/>
  <c r="AO1099" i="5"/>
  <c r="AN1099" i="5"/>
  <c r="AM1099" i="5"/>
  <c r="AL1099" i="5"/>
  <c r="AK1099" i="5"/>
  <c r="AB1099" i="5"/>
  <c r="AA1099" i="5"/>
  <c r="U1099" i="5"/>
  <c r="T1098" i="5" s="1"/>
  <c r="S1099" i="5"/>
  <c r="O1099" i="5" s="1"/>
  <c r="R1099" i="5"/>
  <c r="N1099" i="5"/>
  <c r="M1099" i="5"/>
  <c r="L1099" i="5"/>
  <c r="K1099" i="5"/>
  <c r="E1099" i="5"/>
  <c r="BA1098" i="5"/>
  <c r="AZ1098" i="5"/>
  <c r="AV1098" i="5"/>
  <c r="AU1098" i="5"/>
  <c r="AS1098" i="5"/>
  <c r="AR1098" i="5"/>
  <c r="AQ1098" i="5"/>
  <c r="AP1098" i="5"/>
  <c r="AO1098" i="5"/>
  <c r="AN1098" i="5"/>
  <c r="AM1098" i="5"/>
  <c r="AL1098" i="5"/>
  <c r="AK1098" i="5"/>
  <c r="AG1098" i="5"/>
  <c r="AB1098" i="5"/>
  <c r="AA1098" i="5"/>
  <c r="U1098" i="5"/>
  <c r="T1097" i="5" s="1"/>
  <c r="S1098" i="5"/>
  <c r="R1098" i="5"/>
  <c r="N1098" i="5"/>
  <c r="M1098" i="5"/>
  <c r="L1098" i="5"/>
  <c r="E1098" i="5"/>
  <c r="BA1097" i="5"/>
  <c r="AZ1097" i="5"/>
  <c r="AV1097" i="5"/>
  <c r="AU1097" i="5"/>
  <c r="AS1097" i="5"/>
  <c r="AR1097" i="5"/>
  <c r="AQ1097" i="5"/>
  <c r="AP1097" i="5"/>
  <c r="AO1097" i="5"/>
  <c r="AN1097" i="5"/>
  <c r="AM1097" i="5"/>
  <c r="AL1097" i="5"/>
  <c r="AK1097" i="5"/>
  <c r="AB1097" i="5"/>
  <c r="AA1097" i="5"/>
  <c r="U1097" i="5"/>
  <c r="T1096" i="5" s="1"/>
  <c r="S1097" i="5"/>
  <c r="R1097" i="5"/>
  <c r="O1097" i="5"/>
  <c r="N1097" i="5"/>
  <c r="M1097" i="5"/>
  <c r="L1097" i="5"/>
  <c r="E1097" i="5"/>
  <c r="BA1096" i="5"/>
  <c r="AZ1096" i="5"/>
  <c r="AV1096" i="5"/>
  <c r="AU1096" i="5"/>
  <c r="AS1096" i="5"/>
  <c r="AR1096" i="5"/>
  <c r="AQ1096" i="5"/>
  <c r="AP1096" i="5"/>
  <c r="AO1096" i="5"/>
  <c r="AN1096" i="5"/>
  <c r="AM1096" i="5"/>
  <c r="AL1096" i="5"/>
  <c r="AK1096" i="5"/>
  <c r="AC1096" i="5"/>
  <c r="AB1096" i="5"/>
  <c r="AA1096" i="5"/>
  <c r="U1096" i="5"/>
  <c r="T1095" i="5" s="1"/>
  <c r="S1096" i="5"/>
  <c r="R1096" i="5"/>
  <c r="O1096" i="5"/>
  <c r="Q1096" i="5" s="1"/>
  <c r="N1096" i="5"/>
  <c r="M1096" i="5"/>
  <c r="L1096" i="5"/>
  <c r="E1096" i="5"/>
  <c r="BA1095" i="5"/>
  <c r="AZ1095" i="5"/>
  <c r="AV1095" i="5"/>
  <c r="AU1095" i="5"/>
  <c r="AS1095" i="5"/>
  <c r="AR1095" i="5"/>
  <c r="AQ1095" i="5"/>
  <c r="AP1095" i="5"/>
  <c r="AO1095" i="5"/>
  <c r="AN1095" i="5"/>
  <c r="AM1095" i="5"/>
  <c r="AL1095" i="5"/>
  <c r="AK1095" i="5"/>
  <c r="AB1095" i="5"/>
  <c r="AA1095" i="5"/>
  <c r="U1095" i="5"/>
  <c r="T1094" i="5" s="1"/>
  <c r="S1095" i="5"/>
  <c r="O1095" i="5" s="1"/>
  <c r="R1095" i="5"/>
  <c r="N1095" i="5"/>
  <c r="M1095" i="5"/>
  <c r="L1095" i="5"/>
  <c r="E1095" i="5"/>
  <c r="BA1094" i="5"/>
  <c r="AZ1094" i="5"/>
  <c r="AV1094" i="5"/>
  <c r="AU1094" i="5"/>
  <c r="AS1094" i="5"/>
  <c r="AR1094" i="5"/>
  <c r="AQ1094" i="5"/>
  <c r="AP1094" i="5"/>
  <c r="AO1094" i="5"/>
  <c r="AN1094" i="5"/>
  <c r="AM1094" i="5"/>
  <c r="AL1094" i="5"/>
  <c r="AK1094" i="5"/>
  <c r="AG1094" i="5"/>
  <c r="AB1094" i="5"/>
  <c r="AA1094" i="5"/>
  <c r="U1094" i="5"/>
  <c r="T1093" i="5" s="1"/>
  <c r="S1094" i="5"/>
  <c r="R1094" i="5"/>
  <c r="N1094" i="5"/>
  <c r="M1094" i="5"/>
  <c r="L1094" i="5"/>
  <c r="E1094" i="5"/>
  <c r="BA1093" i="5"/>
  <c r="AZ1093" i="5"/>
  <c r="AV1093" i="5"/>
  <c r="AU1093" i="5"/>
  <c r="AS1093" i="5"/>
  <c r="AR1093" i="5"/>
  <c r="AQ1093" i="5"/>
  <c r="AP1093" i="5"/>
  <c r="AO1093" i="5"/>
  <c r="AN1093" i="5"/>
  <c r="AM1093" i="5"/>
  <c r="AL1093" i="5"/>
  <c r="AK1093" i="5"/>
  <c r="AB1093" i="5"/>
  <c r="AA1093" i="5"/>
  <c r="U1093" i="5"/>
  <c r="T1092" i="5" s="1"/>
  <c r="AG1092" i="5" s="1"/>
  <c r="S1093" i="5"/>
  <c r="R1093" i="5"/>
  <c r="O1093" i="5"/>
  <c r="N1093" i="5"/>
  <c r="M1093" i="5"/>
  <c r="L1093" i="5"/>
  <c r="E1093" i="5"/>
  <c r="BA1092" i="5"/>
  <c r="AZ1092" i="5"/>
  <c r="AV1092" i="5"/>
  <c r="AU1092" i="5"/>
  <c r="AS1092" i="5"/>
  <c r="AR1092" i="5"/>
  <c r="AQ1092" i="5"/>
  <c r="AP1092" i="5"/>
  <c r="AO1092" i="5"/>
  <c r="AN1092" i="5"/>
  <c r="AM1092" i="5"/>
  <c r="AL1092" i="5"/>
  <c r="AK1092" i="5"/>
  <c r="AB1092" i="5"/>
  <c r="AA1092" i="5"/>
  <c r="U1092" i="5"/>
  <c r="S1092" i="5"/>
  <c r="R1092" i="5"/>
  <c r="O1092" i="5"/>
  <c r="Q1092" i="5" s="1"/>
  <c r="N1092" i="5"/>
  <c r="M1092" i="5"/>
  <c r="L1092" i="5"/>
  <c r="E1092" i="5"/>
  <c r="BA1091" i="5"/>
  <c r="AZ1091" i="5"/>
  <c r="AV1091" i="5"/>
  <c r="AU1091" i="5"/>
  <c r="AS1091" i="5"/>
  <c r="AR1091" i="5"/>
  <c r="AQ1091" i="5"/>
  <c r="AP1091" i="5"/>
  <c r="AO1091" i="5"/>
  <c r="AN1091" i="5"/>
  <c r="AM1091" i="5"/>
  <c r="AL1091" i="5"/>
  <c r="AK1091" i="5"/>
  <c r="AB1091" i="5"/>
  <c r="AA1091" i="5"/>
  <c r="U1091" i="5"/>
  <c r="T1090" i="5" s="1"/>
  <c r="T1091" i="5"/>
  <c r="S1091" i="5"/>
  <c r="O1091" i="5" s="1"/>
  <c r="R1091" i="5"/>
  <c r="N1091" i="5"/>
  <c r="M1091" i="5"/>
  <c r="L1091" i="5"/>
  <c r="E1091" i="5"/>
  <c r="BA1090" i="5"/>
  <c r="AZ1090" i="5"/>
  <c r="AV1090" i="5"/>
  <c r="AU1090" i="5"/>
  <c r="AS1090" i="5"/>
  <c r="AR1090" i="5"/>
  <c r="AQ1090" i="5"/>
  <c r="AP1090" i="5"/>
  <c r="AO1090" i="5"/>
  <c r="AN1090" i="5"/>
  <c r="AM1090" i="5"/>
  <c r="AL1090" i="5"/>
  <c r="AK1090" i="5"/>
  <c r="AG1090" i="5"/>
  <c r="AB1090" i="5"/>
  <c r="AA1090" i="5"/>
  <c r="U1090" i="5"/>
  <c r="T1089" i="5" s="1"/>
  <c r="S1090" i="5"/>
  <c r="O1090" i="5" s="1"/>
  <c r="R1090" i="5"/>
  <c r="N1090" i="5"/>
  <c r="M1090" i="5"/>
  <c r="L1090" i="5"/>
  <c r="E1090" i="5"/>
  <c r="BA1089" i="5"/>
  <c r="AZ1089" i="5"/>
  <c r="AV1089" i="5"/>
  <c r="AU1089" i="5"/>
  <c r="AS1089" i="5"/>
  <c r="AR1089" i="5"/>
  <c r="AQ1089" i="5"/>
  <c r="AP1089" i="5"/>
  <c r="AO1089" i="5"/>
  <c r="AN1089" i="5"/>
  <c r="AM1089" i="5"/>
  <c r="AL1089" i="5"/>
  <c r="AK1089" i="5"/>
  <c r="AB1089" i="5"/>
  <c r="AA1089" i="5"/>
  <c r="U1089" i="5"/>
  <c r="T1088" i="5" s="1"/>
  <c r="S1089" i="5"/>
  <c r="R1089" i="5"/>
  <c r="P1089" i="5"/>
  <c r="O1089" i="5"/>
  <c r="Q1089" i="5" s="1"/>
  <c r="N1089" i="5"/>
  <c r="M1089" i="5"/>
  <c r="L1089" i="5"/>
  <c r="E1089" i="5"/>
  <c r="BA1088" i="5"/>
  <c r="AZ1088" i="5"/>
  <c r="AV1088" i="5"/>
  <c r="AU1088" i="5"/>
  <c r="AS1088" i="5"/>
  <c r="AR1088" i="5"/>
  <c r="AQ1088" i="5"/>
  <c r="AP1088" i="5"/>
  <c r="AO1088" i="5"/>
  <c r="AN1088" i="5"/>
  <c r="AM1088" i="5"/>
  <c r="AL1088" i="5"/>
  <c r="AK1088" i="5"/>
  <c r="AB1088" i="5"/>
  <c r="AA1088" i="5"/>
  <c r="U1088" i="5"/>
  <c r="T1087" i="5" s="1"/>
  <c r="S1088" i="5"/>
  <c r="R1088" i="5"/>
  <c r="O1088" i="5"/>
  <c r="Q1088" i="5" s="1"/>
  <c r="N1088" i="5"/>
  <c r="M1088" i="5"/>
  <c r="L1088" i="5"/>
  <c r="E1088" i="5"/>
  <c r="BA1087" i="5"/>
  <c r="AZ1087" i="5"/>
  <c r="AV1087" i="5"/>
  <c r="AU1087" i="5"/>
  <c r="AS1087" i="5"/>
  <c r="AR1087" i="5"/>
  <c r="AQ1087" i="5"/>
  <c r="AP1087" i="5"/>
  <c r="AO1087" i="5"/>
  <c r="AN1087" i="5"/>
  <c r="AM1087" i="5"/>
  <c r="AL1087" i="5"/>
  <c r="AK1087" i="5"/>
  <c r="AB1087" i="5"/>
  <c r="AA1087" i="5"/>
  <c r="U1087" i="5"/>
  <c r="T1086" i="5" s="1"/>
  <c r="S1087" i="5"/>
  <c r="O1087" i="5" s="1"/>
  <c r="R1087" i="5"/>
  <c r="N1087" i="5"/>
  <c r="M1087" i="5"/>
  <c r="L1087" i="5"/>
  <c r="E1087" i="5"/>
  <c r="BA1086" i="5"/>
  <c r="AZ1086" i="5"/>
  <c r="AV1086" i="5"/>
  <c r="AU1086" i="5"/>
  <c r="AS1086" i="5"/>
  <c r="AR1086" i="5"/>
  <c r="AQ1086" i="5"/>
  <c r="AP1086" i="5"/>
  <c r="AO1086" i="5"/>
  <c r="AN1086" i="5"/>
  <c r="AM1086" i="5"/>
  <c r="AL1086" i="5"/>
  <c r="AK1086" i="5"/>
  <c r="AG1086" i="5"/>
  <c r="AB1086" i="5"/>
  <c r="AA1086" i="5"/>
  <c r="U1086" i="5"/>
  <c r="T1085" i="5" s="1"/>
  <c r="S1086" i="5"/>
  <c r="R1086" i="5"/>
  <c r="N1086" i="5"/>
  <c r="M1086" i="5"/>
  <c r="L1086" i="5"/>
  <c r="E1086" i="5"/>
  <c r="BA1085" i="5"/>
  <c r="AZ1085" i="5"/>
  <c r="AV1085" i="5"/>
  <c r="AU1085" i="5"/>
  <c r="AS1085" i="5"/>
  <c r="AR1085" i="5"/>
  <c r="AQ1085" i="5"/>
  <c r="AP1085" i="5"/>
  <c r="AO1085" i="5"/>
  <c r="AN1085" i="5"/>
  <c r="AM1085" i="5"/>
  <c r="AL1085" i="5"/>
  <c r="AK1085" i="5"/>
  <c r="AB1085" i="5"/>
  <c r="AA1085" i="5"/>
  <c r="U1085" i="5"/>
  <c r="T1084" i="5" s="1"/>
  <c r="S1085" i="5"/>
  <c r="R1085" i="5"/>
  <c r="Q1085" i="5"/>
  <c r="O1085" i="5"/>
  <c r="P1085" i="5" s="1"/>
  <c r="N1085" i="5"/>
  <c r="M1085" i="5"/>
  <c r="L1085" i="5"/>
  <c r="E1085" i="5"/>
  <c r="BA1084" i="5"/>
  <c r="AZ1084" i="5"/>
  <c r="AV1084" i="5"/>
  <c r="AU1084" i="5"/>
  <c r="AS1084" i="5"/>
  <c r="AR1084" i="5"/>
  <c r="AQ1084" i="5"/>
  <c r="AP1084" i="5"/>
  <c r="AO1084" i="5"/>
  <c r="AN1084" i="5"/>
  <c r="AM1084" i="5"/>
  <c r="AL1084" i="5"/>
  <c r="AK1084" i="5"/>
  <c r="AB1084" i="5"/>
  <c r="AA1084" i="5"/>
  <c r="U1084" i="5"/>
  <c r="S1084" i="5"/>
  <c r="R1084" i="5"/>
  <c r="O1084" i="5"/>
  <c r="N1084" i="5"/>
  <c r="M1084" i="5"/>
  <c r="L1084" i="5"/>
  <c r="E1084" i="5"/>
  <c r="K1084" i="5" s="1"/>
  <c r="BA1083" i="5"/>
  <c r="AZ1083" i="5"/>
  <c r="AV1083" i="5"/>
  <c r="AU1083" i="5"/>
  <c r="AS1083" i="5"/>
  <c r="AR1083" i="5"/>
  <c r="AQ1083" i="5"/>
  <c r="AP1083" i="5"/>
  <c r="AO1083" i="5"/>
  <c r="AN1083" i="5"/>
  <c r="AM1083" i="5"/>
  <c r="AL1083" i="5"/>
  <c r="AK1083" i="5"/>
  <c r="AB1083" i="5"/>
  <c r="AA1083" i="5"/>
  <c r="U1083" i="5"/>
  <c r="T1082" i="5" s="1"/>
  <c r="AG1082" i="5" s="1"/>
  <c r="T1083" i="5"/>
  <c r="S1083" i="5"/>
  <c r="O1083" i="5" s="1"/>
  <c r="R1083" i="5"/>
  <c r="N1083" i="5"/>
  <c r="M1083" i="5"/>
  <c r="L1083" i="5"/>
  <c r="E1083" i="5"/>
  <c r="BA1082" i="5"/>
  <c r="AZ1082" i="5"/>
  <c r="AV1082" i="5"/>
  <c r="AU1082" i="5"/>
  <c r="AS1082" i="5"/>
  <c r="AR1082" i="5"/>
  <c r="AQ1082" i="5"/>
  <c r="AP1082" i="5"/>
  <c r="AO1082" i="5"/>
  <c r="AN1082" i="5"/>
  <c r="AM1082" i="5"/>
  <c r="AL1082" i="5"/>
  <c r="AK1082" i="5"/>
  <c r="AB1082" i="5"/>
  <c r="AA1082" i="5"/>
  <c r="U1082" i="5"/>
  <c r="T1081" i="5" s="1"/>
  <c r="AG1081" i="5" s="1"/>
  <c r="S1082" i="5"/>
  <c r="R1082" i="5"/>
  <c r="N1082" i="5"/>
  <c r="M1082" i="5"/>
  <c r="L1082" i="5"/>
  <c r="E1082" i="5"/>
  <c r="K1082" i="5" s="1"/>
  <c r="BA1081" i="5"/>
  <c r="AZ1081" i="5"/>
  <c r="AV1081" i="5"/>
  <c r="AU1081" i="5"/>
  <c r="AS1081" i="5"/>
  <c r="AR1081" i="5"/>
  <c r="AQ1081" i="5"/>
  <c r="AP1081" i="5"/>
  <c r="AO1081" i="5"/>
  <c r="AN1081" i="5"/>
  <c r="AM1081" i="5"/>
  <c r="AL1081" i="5"/>
  <c r="AK1081" i="5"/>
  <c r="AB1081" i="5"/>
  <c r="AA1081" i="5"/>
  <c r="U1081" i="5"/>
  <c r="T1080" i="5" s="1"/>
  <c r="AC1080" i="5" s="1"/>
  <c r="S1081" i="5"/>
  <c r="R1081" i="5"/>
  <c r="Q1081" i="5"/>
  <c r="P1081" i="5"/>
  <c r="O1081" i="5"/>
  <c r="N1081" i="5"/>
  <c r="M1081" i="5"/>
  <c r="L1081" i="5"/>
  <c r="E1081" i="5"/>
  <c r="BA1080" i="5"/>
  <c r="AZ1080" i="5"/>
  <c r="AV1080" i="5"/>
  <c r="AU1080" i="5"/>
  <c r="AS1080" i="5"/>
  <c r="AR1080" i="5"/>
  <c r="AQ1080" i="5"/>
  <c r="AP1080" i="5"/>
  <c r="AO1080" i="5"/>
  <c r="AN1080" i="5"/>
  <c r="AM1080" i="5"/>
  <c r="AL1080" i="5"/>
  <c r="AK1080" i="5"/>
  <c r="AD1080" i="5"/>
  <c r="AB1080" i="5"/>
  <c r="AA1080" i="5"/>
  <c r="U1080" i="5"/>
  <c r="T1079" i="5" s="1"/>
  <c r="S1080" i="5"/>
  <c r="R1080" i="5"/>
  <c r="O1080" i="5"/>
  <c r="N1080" i="5"/>
  <c r="M1080" i="5"/>
  <c r="L1080" i="5"/>
  <c r="E1080" i="5"/>
  <c r="BA1079" i="5"/>
  <c r="AZ1079" i="5"/>
  <c r="AV1079" i="5"/>
  <c r="AU1079" i="5"/>
  <c r="AS1079" i="5"/>
  <c r="AR1079" i="5"/>
  <c r="AQ1079" i="5"/>
  <c r="AP1079" i="5"/>
  <c r="AO1079" i="5"/>
  <c r="AN1079" i="5"/>
  <c r="AM1079" i="5"/>
  <c r="AL1079" i="5"/>
  <c r="AK1079" i="5"/>
  <c r="AB1079" i="5"/>
  <c r="AA1079" i="5"/>
  <c r="U1079" i="5"/>
  <c r="T1078" i="5" s="1"/>
  <c r="S1079" i="5"/>
  <c r="O1079" i="5" s="1"/>
  <c r="R1079" i="5"/>
  <c r="N1079" i="5"/>
  <c r="M1079" i="5"/>
  <c r="L1079" i="5"/>
  <c r="E1079" i="5"/>
  <c r="BA1078" i="5"/>
  <c r="AZ1078" i="5"/>
  <c r="AV1078" i="5"/>
  <c r="AU1078" i="5"/>
  <c r="AS1078" i="5"/>
  <c r="AR1078" i="5"/>
  <c r="AQ1078" i="5"/>
  <c r="AP1078" i="5"/>
  <c r="AO1078" i="5"/>
  <c r="AN1078" i="5"/>
  <c r="AM1078" i="5"/>
  <c r="AL1078" i="5"/>
  <c r="AK1078" i="5"/>
  <c r="AG1078" i="5"/>
  <c r="AB1078" i="5"/>
  <c r="AA1078" i="5"/>
  <c r="U1078" i="5"/>
  <c r="S1078" i="5"/>
  <c r="O1078" i="5" s="1"/>
  <c r="R1078" i="5"/>
  <c r="N1078" i="5"/>
  <c r="M1078" i="5"/>
  <c r="L1078" i="5"/>
  <c r="E1078" i="5"/>
  <c r="BA1077" i="5"/>
  <c r="AZ1077" i="5"/>
  <c r="AV1077" i="5"/>
  <c r="AU1077" i="5"/>
  <c r="AS1077" i="5"/>
  <c r="AR1077" i="5"/>
  <c r="AQ1077" i="5"/>
  <c r="AP1077" i="5"/>
  <c r="AO1077" i="5"/>
  <c r="AN1077" i="5"/>
  <c r="AM1077" i="5"/>
  <c r="AL1077" i="5"/>
  <c r="AK1077" i="5"/>
  <c r="AG1077" i="5"/>
  <c r="AB1077" i="5"/>
  <c r="AA1077" i="5"/>
  <c r="U1077" i="5"/>
  <c r="T1076" i="5" s="1"/>
  <c r="T1077" i="5"/>
  <c r="AD1077" i="5" s="1"/>
  <c r="S1077" i="5"/>
  <c r="R1077" i="5"/>
  <c r="O1077" i="5"/>
  <c r="N1077" i="5"/>
  <c r="M1077" i="5"/>
  <c r="L1077" i="5"/>
  <c r="E1077" i="5"/>
  <c r="BA1076" i="5"/>
  <c r="AZ1076" i="5"/>
  <c r="AV1076" i="5"/>
  <c r="AU1076" i="5"/>
  <c r="AS1076" i="5"/>
  <c r="AR1076" i="5"/>
  <c r="AQ1076" i="5"/>
  <c r="AP1076" i="5"/>
  <c r="AO1076" i="5"/>
  <c r="AN1076" i="5"/>
  <c r="AM1076" i="5"/>
  <c r="AL1076" i="5"/>
  <c r="AK1076" i="5"/>
  <c r="AD1076" i="5"/>
  <c r="AC1076" i="5"/>
  <c r="AB1076" i="5"/>
  <c r="AA1076" i="5"/>
  <c r="U1076" i="5"/>
  <c r="S1076" i="5"/>
  <c r="R1076" i="5"/>
  <c r="O1076" i="5"/>
  <c r="N1076" i="5"/>
  <c r="M1076" i="5"/>
  <c r="L1076" i="5"/>
  <c r="E1076" i="5"/>
  <c r="BA1075" i="5"/>
  <c r="AZ1075" i="5"/>
  <c r="AV1075" i="5"/>
  <c r="AU1075" i="5"/>
  <c r="AS1075" i="5"/>
  <c r="AR1075" i="5"/>
  <c r="AQ1075" i="5"/>
  <c r="AP1075" i="5"/>
  <c r="AO1075" i="5"/>
  <c r="AN1075" i="5"/>
  <c r="AM1075" i="5"/>
  <c r="AL1075" i="5"/>
  <c r="AK1075" i="5"/>
  <c r="AB1075" i="5"/>
  <c r="AA1075" i="5"/>
  <c r="U1075" i="5"/>
  <c r="T1074" i="5" s="1"/>
  <c r="T1075" i="5"/>
  <c r="S1075" i="5"/>
  <c r="O1075" i="5" s="1"/>
  <c r="R1075" i="5"/>
  <c r="N1075" i="5"/>
  <c r="M1075" i="5"/>
  <c r="L1075" i="5"/>
  <c r="E1075" i="5"/>
  <c r="BA1074" i="5"/>
  <c r="AZ1074" i="5"/>
  <c r="AV1074" i="5"/>
  <c r="AU1074" i="5"/>
  <c r="AS1074" i="5"/>
  <c r="AR1074" i="5"/>
  <c r="AQ1074" i="5"/>
  <c r="AP1074" i="5"/>
  <c r="AO1074" i="5"/>
  <c r="AN1074" i="5"/>
  <c r="AM1074" i="5"/>
  <c r="AL1074" i="5"/>
  <c r="AK1074" i="5"/>
  <c r="AG1074" i="5"/>
  <c r="AB1074" i="5"/>
  <c r="AA1074" i="5"/>
  <c r="U1074" i="5"/>
  <c r="S1074" i="5"/>
  <c r="R1074" i="5"/>
  <c r="N1074" i="5"/>
  <c r="M1074" i="5"/>
  <c r="L1074" i="5"/>
  <c r="E1074" i="5"/>
  <c r="BA1073" i="5"/>
  <c r="AZ1073" i="5"/>
  <c r="AV1073" i="5"/>
  <c r="AU1073" i="5"/>
  <c r="AS1073" i="5"/>
  <c r="AR1073" i="5"/>
  <c r="AQ1073" i="5"/>
  <c r="AP1073" i="5"/>
  <c r="AO1073" i="5"/>
  <c r="AN1073" i="5"/>
  <c r="AM1073" i="5"/>
  <c r="AL1073" i="5"/>
  <c r="AK1073" i="5"/>
  <c r="AG1073" i="5"/>
  <c r="AB1073" i="5"/>
  <c r="AA1073" i="5"/>
  <c r="U1073" i="5"/>
  <c r="T1072" i="5" s="1"/>
  <c r="T1073" i="5"/>
  <c r="S1073" i="5"/>
  <c r="R1073" i="5"/>
  <c r="P1073" i="5"/>
  <c r="O1073" i="5"/>
  <c r="Q1073" i="5" s="1"/>
  <c r="N1073" i="5"/>
  <c r="M1073" i="5"/>
  <c r="L1073" i="5"/>
  <c r="E1073" i="5"/>
  <c r="BA1072" i="5"/>
  <c r="AZ1072" i="5"/>
  <c r="AV1072" i="5"/>
  <c r="AU1072" i="5"/>
  <c r="AS1072" i="5"/>
  <c r="AR1072" i="5"/>
  <c r="AQ1072" i="5"/>
  <c r="AP1072" i="5"/>
  <c r="AO1072" i="5"/>
  <c r="AN1072" i="5"/>
  <c r="AM1072" i="5"/>
  <c r="AL1072" i="5"/>
  <c r="AK1072" i="5"/>
  <c r="AD1072" i="5"/>
  <c r="AB1072" i="5"/>
  <c r="AA1072" i="5"/>
  <c r="U1072" i="5"/>
  <c r="T1071" i="5" s="1"/>
  <c r="S1072" i="5"/>
  <c r="R1072" i="5"/>
  <c r="O1072" i="5" s="1"/>
  <c r="N1072" i="5"/>
  <c r="M1072" i="5"/>
  <c r="L1072" i="5"/>
  <c r="E1072" i="5"/>
  <c r="BA1071" i="5"/>
  <c r="AZ1071" i="5"/>
  <c r="AV1071" i="5"/>
  <c r="AU1071" i="5"/>
  <c r="AS1071" i="5"/>
  <c r="AR1071" i="5"/>
  <c r="AQ1071" i="5"/>
  <c r="AP1071" i="5"/>
  <c r="AO1071" i="5"/>
  <c r="AN1071" i="5"/>
  <c r="AM1071" i="5"/>
  <c r="AL1071" i="5"/>
  <c r="AK1071" i="5"/>
  <c r="AB1071" i="5"/>
  <c r="AA1071" i="5"/>
  <c r="U1071" i="5"/>
  <c r="T1070" i="5" s="1"/>
  <c r="S1071" i="5"/>
  <c r="O1071" i="5" s="1"/>
  <c r="R1071" i="5"/>
  <c r="N1071" i="5"/>
  <c r="M1071" i="5"/>
  <c r="L1071" i="5"/>
  <c r="E1071" i="5"/>
  <c r="BA1070" i="5"/>
  <c r="AZ1070" i="5"/>
  <c r="AV1070" i="5"/>
  <c r="AU1070" i="5"/>
  <c r="AS1070" i="5"/>
  <c r="AR1070" i="5"/>
  <c r="AQ1070" i="5"/>
  <c r="AP1070" i="5"/>
  <c r="AO1070" i="5"/>
  <c r="AN1070" i="5"/>
  <c r="AM1070" i="5"/>
  <c r="AL1070" i="5"/>
  <c r="AK1070" i="5"/>
  <c r="AB1070" i="5"/>
  <c r="AA1070" i="5"/>
  <c r="U1070" i="5"/>
  <c r="AG1070" i="5" s="1"/>
  <c r="S1070" i="5"/>
  <c r="R1070" i="5"/>
  <c r="O1070" i="5" s="1"/>
  <c r="N1070" i="5"/>
  <c r="M1070" i="5"/>
  <c r="L1070" i="5"/>
  <c r="E1070" i="5"/>
  <c r="BA1069" i="5"/>
  <c r="AZ1069" i="5"/>
  <c r="AV1069" i="5"/>
  <c r="AU1069" i="5"/>
  <c r="AS1069" i="5"/>
  <c r="AR1069" i="5"/>
  <c r="AQ1069" i="5"/>
  <c r="AP1069" i="5"/>
  <c r="AO1069" i="5"/>
  <c r="AN1069" i="5"/>
  <c r="AM1069" i="5"/>
  <c r="AL1069" i="5"/>
  <c r="AK1069" i="5"/>
  <c r="AB1069" i="5"/>
  <c r="AA1069" i="5"/>
  <c r="U1069" i="5"/>
  <c r="T1068" i="5" s="1"/>
  <c r="S1069" i="5"/>
  <c r="R1069" i="5"/>
  <c r="P1069" i="5"/>
  <c r="O1069" i="5"/>
  <c r="Q1069" i="5" s="1"/>
  <c r="N1069" i="5"/>
  <c r="M1069" i="5"/>
  <c r="L1069" i="5"/>
  <c r="E1069" i="5"/>
  <c r="BA1068" i="5"/>
  <c r="AZ1068" i="5"/>
  <c r="AV1068" i="5"/>
  <c r="AU1068" i="5"/>
  <c r="AS1068" i="5"/>
  <c r="AR1068" i="5"/>
  <c r="AQ1068" i="5"/>
  <c r="AP1068" i="5"/>
  <c r="AO1068" i="5"/>
  <c r="AN1068" i="5"/>
  <c r="AM1068" i="5"/>
  <c r="AL1068" i="5"/>
  <c r="AK1068" i="5"/>
  <c r="AG1068" i="5"/>
  <c r="AB1068" i="5"/>
  <c r="AA1068" i="5"/>
  <c r="U1068" i="5"/>
  <c r="T1067" i="5" s="1"/>
  <c r="AG1067" i="5" s="1"/>
  <c r="S1068" i="5"/>
  <c r="R1068" i="5"/>
  <c r="P1068" i="5"/>
  <c r="O1068" i="5"/>
  <c r="Q1068" i="5" s="1"/>
  <c r="N1068" i="5"/>
  <c r="M1068" i="5"/>
  <c r="L1068" i="5"/>
  <c r="E1068" i="5"/>
  <c r="BA1067" i="5"/>
  <c r="AZ1067" i="5"/>
  <c r="AV1067" i="5"/>
  <c r="AU1067" i="5"/>
  <c r="AS1067" i="5"/>
  <c r="AR1067" i="5"/>
  <c r="AQ1067" i="5"/>
  <c r="AP1067" i="5"/>
  <c r="AO1067" i="5"/>
  <c r="AN1067" i="5"/>
  <c r="AM1067" i="5"/>
  <c r="AL1067" i="5"/>
  <c r="AK1067" i="5"/>
  <c r="AD1067" i="5"/>
  <c r="AB1067" i="5"/>
  <c r="AA1067" i="5"/>
  <c r="U1067" i="5"/>
  <c r="S1067" i="5"/>
  <c r="R1067" i="5"/>
  <c r="O1067" i="5"/>
  <c r="Q1067" i="5" s="1"/>
  <c r="N1067" i="5"/>
  <c r="M1067" i="5"/>
  <c r="L1067" i="5"/>
  <c r="E1067" i="5"/>
  <c r="BA1066" i="5"/>
  <c r="AZ1066" i="5"/>
  <c r="AV1066" i="5"/>
  <c r="AU1066" i="5"/>
  <c r="AS1066" i="5"/>
  <c r="AR1066" i="5"/>
  <c r="AQ1066" i="5"/>
  <c r="AP1066" i="5"/>
  <c r="AO1066" i="5"/>
  <c r="AN1066" i="5"/>
  <c r="AM1066" i="5"/>
  <c r="AL1066" i="5"/>
  <c r="AK1066" i="5"/>
  <c r="AB1066" i="5"/>
  <c r="AA1066" i="5"/>
  <c r="U1066" i="5"/>
  <c r="T1065" i="5" s="1"/>
  <c r="T1066" i="5"/>
  <c r="S1066" i="5"/>
  <c r="O1066" i="5" s="1"/>
  <c r="R1066" i="5"/>
  <c r="N1066" i="5"/>
  <c r="M1066" i="5"/>
  <c r="L1066" i="5"/>
  <c r="E1066" i="5"/>
  <c r="BA1065" i="5"/>
  <c r="AZ1065" i="5"/>
  <c r="AV1065" i="5"/>
  <c r="AU1065" i="5"/>
  <c r="AS1065" i="5"/>
  <c r="AR1065" i="5"/>
  <c r="AQ1065" i="5"/>
  <c r="AP1065" i="5"/>
  <c r="AO1065" i="5"/>
  <c r="AN1065" i="5"/>
  <c r="AM1065" i="5"/>
  <c r="AL1065" i="5"/>
  <c r="AK1065" i="5"/>
  <c r="AG1065" i="5"/>
  <c r="AB1065" i="5"/>
  <c r="AA1065" i="5"/>
  <c r="U1065" i="5"/>
  <c r="T1064" i="5" s="1"/>
  <c r="S1065" i="5"/>
  <c r="O1065" i="5" s="1"/>
  <c r="P1065" i="5" s="1"/>
  <c r="R1065" i="5"/>
  <c r="Q1065" i="5"/>
  <c r="N1065" i="5"/>
  <c r="M1065" i="5"/>
  <c r="L1065" i="5"/>
  <c r="E1065" i="5"/>
  <c r="BA1064" i="5"/>
  <c r="AZ1064" i="5"/>
  <c r="AV1064" i="5"/>
  <c r="AU1064" i="5"/>
  <c r="AS1064" i="5"/>
  <c r="AR1064" i="5"/>
  <c r="AQ1064" i="5"/>
  <c r="AP1064" i="5"/>
  <c r="AO1064" i="5"/>
  <c r="AN1064" i="5"/>
  <c r="AM1064" i="5"/>
  <c r="AL1064" i="5"/>
  <c r="AK1064" i="5"/>
  <c r="AB1064" i="5"/>
  <c r="AA1064" i="5"/>
  <c r="U1064" i="5"/>
  <c r="T1063" i="5" s="1"/>
  <c r="AC1063" i="5" s="1"/>
  <c r="S1064" i="5"/>
  <c r="R1064" i="5"/>
  <c r="P1064" i="5"/>
  <c r="O1064" i="5"/>
  <c r="Q1064" i="5" s="1"/>
  <c r="N1064" i="5"/>
  <c r="M1064" i="5"/>
  <c r="L1064" i="5"/>
  <c r="E1064" i="5"/>
  <c r="BA1063" i="5"/>
  <c r="AZ1063" i="5"/>
  <c r="AV1063" i="5"/>
  <c r="AU1063" i="5"/>
  <c r="AS1063" i="5"/>
  <c r="AR1063" i="5"/>
  <c r="AQ1063" i="5"/>
  <c r="AP1063" i="5"/>
  <c r="AO1063" i="5"/>
  <c r="AN1063" i="5"/>
  <c r="AM1063" i="5"/>
  <c r="AL1063" i="5"/>
  <c r="AK1063" i="5"/>
  <c r="AD1063" i="5"/>
  <c r="AB1063" i="5"/>
  <c r="AA1063" i="5"/>
  <c r="U1063" i="5"/>
  <c r="S1063" i="5"/>
  <c r="R1063" i="5"/>
  <c r="O1063" i="5"/>
  <c r="Q1063" i="5" s="1"/>
  <c r="N1063" i="5"/>
  <c r="M1063" i="5"/>
  <c r="L1063" i="5"/>
  <c r="E1063" i="5"/>
  <c r="BA1062" i="5"/>
  <c r="AZ1062" i="5"/>
  <c r="AV1062" i="5"/>
  <c r="AU1062" i="5"/>
  <c r="AS1062" i="5"/>
  <c r="AR1062" i="5"/>
  <c r="AQ1062" i="5"/>
  <c r="AP1062" i="5"/>
  <c r="AO1062" i="5"/>
  <c r="AN1062" i="5"/>
  <c r="AM1062" i="5"/>
  <c r="AL1062" i="5"/>
  <c r="AK1062" i="5"/>
  <c r="AB1062" i="5"/>
  <c r="AA1062" i="5"/>
  <c r="U1062" i="5"/>
  <c r="T1061" i="5" s="1"/>
  <c r="T1062" i="5"/>
  <c r="S1062" i="5"/>
  <c r="O1062" i="5" s="1"/>
  <c r="R1062" i="5"/>
  <c r="N1062" i="5"/>
  <c r="M1062" i="5"/>
  <c r="L1062" i="5"/>
  <c r="E1062" i="5"/>
  <c r="BA1061" i="5"/>
  <c r="AZ1061" i="5"/>
  <c r="AV1061" i="5"/>
  <c r="AU1061" i="5"/>
  <c r="AS1061" i="5"/>
  <c r="AR1061" i="5"/>
  <c r="AQ1061" i="5"/>
  <c r="AP1061" i="5"/>
  <c r="AO1061" i="5"/>
  <c r="AN1061" i="5"/>
  <c r="AM1061" i="5"/>
  <c r="AL1061" i="5"/>
  <c r="AK1061" i="5"/>
  <c r="AG1061" i="5"/>
  <c r="AB1061" i="5"/>
  <c r="AA1061" i="5"/>
  <c r="U1061" i="5"/>
  <c r="T1060" i="5" s="1"/>
  <c r="S1061" i="5"/>
  <c r="R1061" i="5"/>
  <c r="N1061" i="5"/>
  <c r="M1061" i="5"/>
  <c r="L1061" i="5"/>
  <c r="E1061" i="5"/>
  <c r="BA1060" i="5"/>
  <c r="AZ1060" i="5"/>
  <c r="AV1060" i="5"/>
  <c r="AU1060" i="5"/>
  <c r="AS1060" i="5"/>
  <c r="AR1060" i="5"/>
  <c r="AQ1060" i="5"/>
  <c r="AP1060" i="5"/>
  <c r="AO1060" i="5"/>
  <c r="AN1060" i="5"/>
  <c r="AM1060" i="5"/>
  <c r="AL1060" i="5"/>
  <c r="AK1060" i="5"/>
  <c r="AB1060" i="5"/>
  <c r="AA1060" i="5"/>
  <c r="U1060" i="5"/>
  <c r="T1059" i="5" s="1"/>
  <c r="S1060" i="5"/>
  <c r="R1060" i="5"/>
  <c r="O1060" i="5"/>
  <c r="Q1060" i="5" s="1"/>
  <c r="N1060" i="5"/>
  <c r="M1060" i="5"/>
  <c r="L1060" i="5"/>
  <c r="E1060" i="5"/>
  <c r="BA1059" i="5"/>
  <c r="AZ1059" i="5"/>
  <c r="AV1059" i="5"/>
  <c r="AU1059" i="5"/>
  <c r="AS1059" i="5"/>
  <c r="AR1059" i="5"/>
  <c r="AQ1059" i="5"/>
  <c r="AP1059" i="5"/>
  <c r="AO1059" i="5"/>
  <c r="AN1059" i="5"/>
  <c r="AM1059" i="5"/>
  <c r="AL1059" i="5"/>
  <c r="AK1059" i="5"/>
  <c r="AC1059" i="5"/>
  <c r="AB1059" i="5"/>
  <c r="AA1059" i="5"/>
  <c r="U1059" i="5"/>
  <c r="T1058" i="5" s="1"/>
  <c r="S1059" i="5"/>
  <c r="R1059" i="5"/>
  <c r="O1059" i="5"/>
  <c r="Q1059" i="5" s="1"/>
  <c r="N1059" i="5"/>
  <c r="M1059" i="5"/>
  <c r="L1059" i="5"/>
  <c r="E1059" i="5"/>
  <c r="BA1058" i="5"/>
  <c r="AZ1058" i="5"/>
  <c r="AV1058" i="5"/>
  <c r="AU1058" i="5"/>
  <c r="AS1058" i="5"/>
  <c r="AR1058" i="5"/>
  <c r="AQ1058" i="5"/>
  <c r="AP1058" i="5"/>
  <c r="AO1058" i="5"/>
  <c r="AN1058" i="5"/>
  <c r="AM1058" i="5"/>
  <c r="AL1058" i="5"/>
  <c r="AK1058" i="5"/>
  <c r="AB1058" i="5"/>
  <c r="AA1058" i="5"/>
  <c r="U1058" i="5"/>
  <c r="T1057" i="5" s="1"/>
  <c r="S1058" i="5"/>
  <c r="O1058" i="5" s="1"/>
  <c r="R1058" i="5"/>
  <c r="N1058" i="5"/>
  <c r="M1058" i="5"/>
  <c r="L1058" i="5"/>
  <c r="E1058" i="5"/>
  <c r="BA1057" i="5"/>
  <c r="AZ1057" i="5"/>
  <c r="AV1057" i="5"/>
  <c r="AU1057" i="5"/>
  <c r="AS1057" i="5"/>
  <c r="AR1057" i="5"/>
  <c r="AQ1057" i="5"/>
  <c r="AP1057" i="5"/>
  <c r="AO1057" i="5"/>
  <c r="AN1057" i="5"/>
  <c r="AM1057" i="5"/>
  <c r="AL1057" i="5"/>
  <c r="AK1057" i="5"/>
  <c r="AG1057" i="5"/>
  <c r="AB1057" i="5"/>
  <c r="AA1057" i="5"/>
  <c r="U1057" i="5"/>
  <c r="T1056" i="5" s="1"/>
  <c r="S1057" i="5"/>
  <c r="R1057" i="5"/>
  <c r="N1057" i="5"/>
  <c r="M1057" i="5"/>
  <c r="L1057" i="5"/>
  <c r="E1057" i="5"/>
  <c r="BA1056" i="5"/>
  <c r="AZ1056" i="5"/>
  <c r="AV1056" i="5"/>
  <c r="AU1056" i="5"/>
  <c r="AS1056" i="5"/>
  <c r="AR1056" i="5"/>
  <c r="AQ1056" i="5"/>
  <c r="AP1056" i="5"/>
  <c r="AO1056" i="5"/>
  <c r="AN1056" i="5"/>
  <c r="AM1056" i="5"/>
  <c r="AL1056" i="5"/>
  <c r="AK1056" i="5"/>
  <c r="AB1056" i="5"/>
  <c r="AA1056" i="5"/>
  <c r="U1056" i="5"/>
  <c r="T1055" i="5" s="1"/>
  <c r="AC1055" i="5" s="1"/>
  <c r="S1056" i="5"/>
  <c r="R1056" i="5"/>
  <c r="O1056" i="5"/>
  <c r="N1056" i="5"/>
  <c r="M1056" i="5"/>
  <c r="L1056" i="5"/>
  <c r="E1056" i="5"/>
  <c r="BA1055" i="5"/>
  <c r="AZ1055" i="5"/>
  <c r="AV1055" i="5"/>
  <c r="AU1055" i="5"/>
  <c r="AS1055" i="5"/>
  <c r="AR1055" i="5"/>
  <c r="AQ1055" i="5"/>
  <c r="AP1055" i="5"/>
  <c r="AO1055" i="5"/>
  <c r="AN1055" i="5"/>
  <c r="AM1055" i="5"/>
  <c r="AL1055" i="5"/>
  <c r="AK1055" i="5"/>
  <c r="AD1055" i="5"/>
  <c r="AB1055" i="5"/>
  <c r="AA1055" i="5"/>
  <c r="U1055" i="5"/>
  <c r="T1054" i="5" s="1"/>
  <c r="S1055" i="5"/>
  <c r="R1055" i="5"/>
  <c r="O1055" i="5"/>
  <c r="Q1055" i="5" s="1"/>
  <c r="N1055" i="5"/>
  <c r="M1055" i="5"/>
  <c r="L1055" i="5"/>
  <c r="E1055" i="5"/>
  <c r="BA1054" i="5"/>
  <c r="AZ1054" i="5"/>
  <c r="AV1054" i="5"/>
  <c r="AU1054" i="5"/>
  <c r="AS1054" i="5"/>
  <c r="AR1054" i="5"/>
  <c r="AQ1054" i="5"/>
  <c r="AP1054" i="5"/>
  <c r="AO1054" i="5"/>
  <c r="AN1054" i="5"/>
  <c r="AM1054" i="5"/>
  <c r="AL1054" i="5"/>
  <c r="AK1054" i="5"/>
  <c r="AB1054" i="5"/>
  <c r="AA1054" i="5"/>
  <c r="U1054" i="5"/>
  <c r="T1053" i="5" s="1"/>
  <c r="S1054" i="5"/>
  <c r="O1054" i="5" s="1"/>
  <c r="R1054" i="5"/>
  <c r="N1054" i="5"/>
  <c r="M1054" i="5"/>
  <c r="L1054" i="5"/>
  <c r="E1054" i="5"/>
  <c r="BA1053" i="5"/>
  <c r="AZ1053" i="5"/>
  <c r="AV1053" i="5"/>
  <c r="AU1053" i="5"/>
  <c r="AS1053" i="5"/>
  <c r="AR1053" i="5"/>
  <c r="AQ1053" i="5"/>
  <c r="AP1053" i="5"/>
  <c r="AO1053" i="5"/>
  <c r="AN1053" i="5"/>
  <c r="AM1053" i="5"/>
  <c r="AL1053" i="5"/>
  <c r="AK1053" i="5"/>
  <c r="AG1053" i="5"/>
  <c r="AB1053" i="5"/>
  <c r="AA1053" i="5"/>
  <c r="U1053" i="5"/>
  <c r="T1052" i="5" s="1"/>
  <c r="S1053" i="5"/>
  <c r="O1053" i="5" s="1"/>
  <c r="R1053" i="5"/>
  <c r="N1053" i="5"/>
  <c r="M1053" i="5"/>
  <c r="L1053" i="5"/>
  <c r="E1053" i="5"/>
  <c r="BA1052" i="5"/>
  <c r="AZ1052" i="5"/>
  <c r="AV1052" i="5"/>
  <c r="AU1052" i="5"/>
  <c r="AS1052" i="5"/>
  <c r="AR1052" i="5"/>
  <c r="AQ1052" i="5"/>
  <c r="AP1052" i="5"/>
  <c r="AO1052" i="5"/>
  <c r="AN1052" i="5"/>
  <c r="AM1052" i="5"/>
  <c r="AL1052" i="5"/>
  <c r="AK1052" i="5"/>
  <c r="AB1052" i="5"/>
  <c r="AA1052" i="5"/>
  <c r="U1052" i="5"/>
  <c r="T1051" i="5" s="1"/>
  <c r="AC1051" i="5" s="1"/>
  <c r="S1052" i="5"/>
  <c r="R1052" i="5"/>
  <c r="P1052" i="5"/>
  <c r="O1052" i="5"/>
  <c r="Q1052" i="5" s="1"/>
  <c r="N1052" i="5"/>
  <c r="M1052" i="5"/>
  <c r="L1052" i="5"/>
  <c r="E1052" i="5"/>
  <c r="BA1051" i="5"/>
  <c r="AZ1051" i="5"/>
  <c r="AV1051" i="5"/>
  <c r="AU1051" i="5"/>
  <c r="AS1051" i="5"/>
  <c r="AR1051" i="5"/>
  <c r="AQ1051" i="5"/>
  <c r="AP1051" i="5"/>
  <c r="AO1051" i="5"/>
  <c r="AN1051" i="5"/>
  <c r="AM1051" i="5"/>
  <c r="AL1051" i="5"/>
  <c r="AK1051" i="5"/>
  <c r="AB1051" i="5"/>
  <c r="AA1051" i="5"/>
  <c r="U1051" i="5"/>
  <c r="S1051" i="5"/>
  <c r="R1051" i="5"/>
  <c r="O1051" i="5"/>
  <c r="Q1051" i="5" s="1"/>
  <c r="N1051" i="5"/>
  <c r="M1051" i="5"/>
  <c r="L1051" i="5"/>
  <c r="E1051" i="5"/>
  <c r="BA1050" i="5"/>
  <c r="AZ1050" i="5"/>
  <c r="AV1050" i="5"/>
  <c r="AU1050" i="5"/>
  <c r="AS1050" i="5"/>
  <c r="AR1050" i="5"/>
  <c r="AQ1050" i="5"/>
  <c r="AP1050" i="5"/>
  <c r="AO1050" i="5"/>
  <c r="AN1050" i="5"/>
  <c r="AM1050" i="5"/>
  <c r="AL1050" i="5"/>
  <c r="AK1050" i="5"/>
  <c r="AB1050" i="5"/>
  <c r="AA1050" i="5"/>
  <c r="U1050" i="5"/>
  <c r="T1049" i="5" s="1"/>
  <c r="T1050" i="5"/>
  <c r="S1050" i="5"/>
  <c r="O1050" i="5" s="1"/>
  <c r="R1050" i="5"/>
  <c r="N1050" i="5"/>
  <c r="M1050" i="5"/>
  <c r="L1050" i="5"/>
  <c r="E1050" i="5"/>
  <c r="BA1049" i="5"/>
  <c r="AZ1049" i="5"/>
  <c r="AV1049" i="5"/>
  <c r="AU1049" i="5"/>
  <c r="AS1049" i="5"/>
  <c r="AR1049" i="5"/>
  <c r="AQ1049" i="5"/>
  <c r="AP1049" i="5"/>
  <c r="AO1049" i="5"/>
  <c r="AN1049" i="5"/>
  <c r="AM1049" i="5"/>
  <c r="AL1049" i="5"/>
  <c r="AK1049" i="5"/>
  <c r="AG1049" i="5"/>
  <c r="AB1049" i="5"/>
  <c r="AA1049" i="5"/>
  <c r="U1049" i="5"/>
  <c r="T1048" i="5" s="1"/>
  <c r="S1049" i="5"/>
  <c r="O1049" i="5" s="1"/>
  <c r="P1049" i="5" s="1"/>
  <c r="R1049" i="5"/>
  <c r="N1049" i="5"/>
  <c r="M1049" i="5"/>
  <c r="L1049" i="5"/>
  <c r="E1049" i="5"/>
  <c r="BA1048" i="5"/>
  <c r="AZ1048" i="5"/>
  <c r="AV1048" i="5"/>
  <c r="AU1048" i="5"/>
  <c r="AS1048" i="5"/>
  <c r="AR1048" i="5"/>
  <c r="AQ1048" i="5"/>
  <c r="AP1048" i="5"/>
  <c r="AO1048" i="5"/>
  <c r="AN1048" i="5"/>
  <c r="AM1048" i="5"/>
  <c r="AL1048" i="5"/>
  <c r="AK1048" i="5"/>
  <c r="AB1048" i="5"/>
  <c r="AA1048" i="5"/>
  <c r="U1048" i="5"/>
  <c r="T1047" i="5" s="1"/>
  <c r="AG1047" i="5" s="1"/>
  <c r="S1048" i="5"/>
  <c r="R1048" i="5"/>
  <c r="P1048" i="5"/>
  <c r="O1048" i="5"/>
  <c r="Q1048" i="5" s="1"/>
  <c r="N1048" i="5"/>
  <c r="M1048" i="5"/>
  <c r="L1048" i="5"/>
  <c r="E1048" i="5"/>
  <c r="BA1047" i="5"/>
  <c r="AZ1047" i="5"/>
  <c r="AV1047" i="5"/>
  <c r="AU1047" i="5"/>
  <c r="AS1047" i="5"/>
  <c r="AR1047" i="5"/>
  <c r="AQ1047" i="5"/>
  <c r="AP1047" i="5"/>
  <c r="AO1047" i="5"/>
  <c r="AN1047" i="5"/>
  <c r="AM1047" i="5"/>
  <c r="AL1047" i="5"/>
  <c r="AK1047" i="5"/>
  <c r="AB1047" i="5"/>
  <c r="AA1047" i="5"/>
  <c r="U1047" i="5"/>
  <c r="S1047" i="5"/>
  <c r="R1047" i="5"/>
  <c r="O1047" i="5"/>
  <c r="Q1047" i="5" s="1"/>
  <c r="N1047" i="5"/>
  <c r="M1047" i="5"/>
  <c r="L1047" i="5"/>
  <c r="E1047" i="5"/>
  <c r="BA1046" i="5"/>
  <c r="AZ1046" i="5"/>
  <c r="AV1046" i="5"/>
  <c r="AU1046" i="5"/>
  <c r="AS1046" i="5"/>
  <c r="AR1046" i="5"/>
  <c r="AQ1046" i="5"/>
  <c r="AP1046" i="5"/>
  <c r="AO1046" i="5"/>
  <c r="AN1046" i="5"/>
  <c r="AM1046" i="5"/>
  <c r="AL1046" i="5"/>
  <c r="AK1046" i="5"/>
  <c r="AB1046" i="5"/>
  <c r="AA1046" i="5"/>
  <c r="U1046" i="5"/>
  <c r="T1045" i="5" s="1"/>
  <c r="T1046" i="5"/>
  <c r="S1046" i="5"/>
  <c r="O1046" i="5" s="1"/>
  <c r="R1046" i="5"/>
  <c r="N1046" i="5"/>
  <c r="M1046" i="5"/>
  <c r="L1046" i="5"/>
  <c r="E1046" i="5"/>
  <c r="BA1045" i="5"/>
  <c r="AZ1045" i="5"/>
  <c r="AV1045" i="5"/>
  <c r="AU1045" i="5"/>
  <c r="AS1045" i="5"/>
  <c r="AR1045" i="5"/>
  <c r="AQ1045" i="5"/>
  <c r="AP1045" i="5"/>
  <c r="AO1045" i="5"/>
  <c r="AN1045" i="5"/>
  <c r="AM1045" i="5"/>
  <c r="AL1045" i="5"/>
  <c r="AK1045" i="5"/>
  <c r="AG1045" i="5"/>
  <c r="AB1045" i="5"/>
  <c r="AA1045" i="5"/>
  <c r="U1045" i="5"/>
  <c r="T1044" i="5" s="1"/>
  <c r="S1045" i="5"/>
  <c r="O1045" i="5" s="1"/>
  <c r="P1045" i="5" s="1"/>
  <c r="R1045" i="5"/>
  <c r="Q1045" i="5"/>
  <c r="N1045" i="5"/>
  <c r="M1045" i="5"/>
  <c r="L1045" i="5"/>
  <c r="E1045" i="5"/>
  <c r="BA1044" i="5"/>
  <c r="AZ1044" i="5"/>
  <c r="AV1044" i="5"/>
  <c r="AU1044" i="5"/>
  <c r="AS1044" i="5"/>
  <c r="AR1044" i="5"/>
  <c r="AQ1044" i="5"/>
  <c r="AP1044" i="5"/>
  <c r="AO1044" i="5"/>
  <c r="AN1044" i="5"/>
  <c r="AM1044" i="5"/>
  <c r="AL1044" i="5"/>
  <c r="AK1044" i="5"/>
  <c r="AB1044" i="5"/>
  <c r="AA1044" i="5"/>
  <c r="U1044" i="5"/>
  <c r="T1043" i="5" s="1"/>
  <c r="S1044" i="5"/>
  <c r="R1044" i="5"/>
  <c r="P1044" i="5"/>
  <c r="O1044" i="5"/>
  <c r="Q1044" i="5" s="1"/>
  <c r="N1044" i="5"/>
  <c r="M1044" i="5"/>
  <c r="L1044" i="5"/>
  <c r="E1044" i="5"/>
  <c r="BA1043" i="5"/>
  <c r="AZ1043" i="5"/>
  <c r="AV1043" i="5"/>
  <c r="AU1043" i="5"/>
  <c r="AS1043" i="5"/>
  <c r="AR1043" i="5"/>
  <c r="AQ1043" i="5"/>
  <c r="AP1043" i="5"/>
  <c r="AO1043" i="5"/>
  <c r="AN1043" i="5"/>
  <c r="AM1043" i="5"/>
  <c r="AL1043" i="5"/>
  <c r="AK1043" i="5"/>
  <c r="AC1043" i="5"/>
  <c r="AB1043" i="5"/>
  <c r="AA1043" i="5"/>
  <c r="U1043" i="5"/>
  <c r="T1042" i="5" s="1"/>
  <c r="S1043" i="5"/>
  <c r="R1043" i="5"/>
  <c r="O1043" i="5"/>
  <c r="Q1043" i="5" s="1"/>
  <c r="N1043" i="5"/>
  <c r="M1043" i="5"/>
  <c r="L1043" i="5"/>
  <c r="E1043" i="5"/>
  <c r="BA1042" i="5"/>
  <c r="AZ1042" i="5"/>
  <c r="AV1042" i="5"/>
  <c r="AU1042" i="5"/>
  <c r="AS1042" i="5"/>
  <c r="AR1042" i="5"/>
  <c r="AQ1042" i="5"/>
  <c r="AP1042" i="5"/>
  <c r="AO1042" i="5"/>
  <c r="AN1042" i="5"/>
  <c r="AM1042" i="5"/>
  <c r="AL1042" i="5"/>
  <c r="AK1042" i="5"/>
  <c r="AB1042" i="5"/>
  <c r="AA1042" i="5"/>
  <c r="U1042" i="5"/>
  <c r="T1041" i="5" s="1"/>
  <c r="S1042" i="5"/>
  <c r="O1042" i="5" s="1"/>
  <c r="R1042" i="5"/>
  <c r="N1042" i="5"/>
  <c r="M1042" i="5"/>
  <c r="L1042" i="5"/>
  <c r="E1042" i="5"/>
  <c r="BA1041" i="5"/>
  <c r="AZ1041" i="5"/>
  <c r="AV1041" i="5"/>
  <c r="AU1041" i="5"/>
  <c r="AS1041" i="5"/>
  <c r="AR1041" i="5"/>
  <c r="AQ1041" i="5"/>
  <c r="AP1041" i="5"/>
  <c r="AO1041" i="5"/>
  <c r="AN1041" i="5"/>
  <c r="AM1041" i="5"/>
  <c r="AL1041" i="5"/>
  <c r="AK1041" i="5"/>
  <c r="AG1041" i="5"/>
  <c r="AB1041" i="5"/>
  <c r="AA1041" i="5"/>
  <c r="U1041" i="5"/>
  <c r="T1040" i="5" s="1"/>
  <c r="S1041" i="5"/>
  <c r="R1041" i="5"/>
  <c r="N1041" i="5"/>
  <c r="M1041" i="5"/>
  <c r="L1041" i="5"/>
  <c r="E1041" i="5"/>
  <c r="BA1040" i="5"/>
  <c r="AZ1040" i="5"/>
  <c r="AV1040" i="5"/>
  <c r="AU1040" i="5"/>
  <c r="AS1040" i="5"/>
  <c r="AR1040" i="5"/>
  <c r="AQ1040" i="5"/>
  <c r="AP1040" i="5"/>
  <c r="AO1040" i="5"/>
  <c r="AN1040" i="5"/>
  <c r="AM1040" i="5"/>
  <c r="AL1040" i="5"/>
  <c r="AK1040" i="5"/>
  <c r="AG1040" i="5"/>
  <c r="AB1040" i="5"/>
  <c r="AA1040" i="5"/>
  <c r="U1040" i="5"/>
  <c r="T1039" i="5" s="1"/>
  <c r="AD1039" i="5" s="1"/>
  <c r="S1040" i="5"/>
  <c r="R1040" i="5"/>
  <c r="O1040" i="5"/>
  <c r="Q1040" i="5" s="1"/>
  <c r="N1040" i="5"/>
  <c r="M1040" i="5"/>
  <c r="L1040" i="5"/>
  <c r="E1040" i="5"/>
  <c r="BA1039" i="5"/>
  <c r="AZ1039" i="5"/>
  <c r="AV1039" i="5"/>
  <c r="AU1039" i="5"/>
  <c r="AS1039" i="5"/>
  <c r="AR1039" i="5"/>
  <c r="AQ1039" i="5"/>
  <c r="AP1039" i="5"/>
  <c r="AO1039" i="5"/>
  <c r="AN1039" i="5"/>
  <c r="AM1039" i="5"/>
  <c r="AL1039" i="5"/>
  <c r="AK1039" i="5"/>
  <c r="AC1039" i="5"/>
  <c r="AB1039" i="5"/>
  <c r="AA1039" i="5"/>
  <c r="U1039" i="5"/>
  <c r="S1039" i="5"/>
  <c r="R1039" i="5"/>
  <c r="O1039" i="5"/>
  <c r="N1039" i="5"/>
  <c r="M1039" i="5"/>
  <c r="L1039" i="5"/>
  <c r="E1039" i="5"/>
  <c r="BA1038" i="5"/>
  <c r="AZ1038" i="5"/>
  <c r="AV1038" i="5"/>
  <c r="AU1038" i="5"/>
  <c r="AS1038" i="5"/>
  <c r="AR1038" i="5"/>
  <c r="AQ1038" i="5"/>
  <c r="AP1038" i="5"/>
  <c r="AO1038" i="5"/>
  <c r="AN1038" i="5"/>
  <c r="AM1038" i="5"/>
  <c r="AL1038" i="5"/>
  <c r="AK1038" i="5"/>
  <c r="AB1038" i="5"/>
  <c r="AA1038" i="5"/>
  <c r="U1038" i="5"/>
  <c r="T1037" i="5" s="1"/>
  <c r="T1038" i="5"/>
  <c r="S1038" i="5"/>
  <c r="O1038" i="5" s="1"/>
  <c r="R1038" i="5"/>
  <c r="N1038" i="5"/>
  <c r="M1038" i="5"/>
  <c r="L1038" i="5"/>
  <c r="E1038" i="5"/>
  <c r="BA1037" i="5"/>
  <c r="AZ1037" i="5"/>
  <c r="AV1037" i="5"/>
  <c r="AU1037" i="5"/>
  <c r="AS1037" i="5"/>
  <c r="AR1037" i="5"/>
  <c r="AQ1037" i="5"/>
  <c r="AP1037" i="5"/>
  <c r="AO1037" i="5"/>
  <c r="AN1037" i="5"/>
  <c r="AM1037" i="5"/>
  <c r="AL1037" i="5"/>
  <c r="AK1037" i="5"/>
  <c r="AG1037" i="5"/>
  <c r="AB1037" i="5"/>
  <c r="AA1037" i="5"/>
  <c r="U1037" i="5"/>
  <c r="T1036" i="5" s="1"/>
  <c r="S1037" i="5"/>
  <c r="R1037" i="5"/>
  <c r="N1037" i="5"/>
  <c r="M1037" i="5"/>
  <c r="L1037" i="5"/>
  <c r="E1037" i="5"/>
  <c r="BA1036" i="5"/>
  <c r="AZ1036" i="5"/>
  <c r="AV1036" i="5"/>
  <c r="AU1036" i="5"/>
  <c r="AS1036" i="5"/>
  <c r="AR1036" i="5"/>
  <c r="AQ1036" i="5"/>
  <c r="AP1036" i="5"/>
  <c r="AO1036" i="5"/>
  <c r="AN1036" i="5"/>
  <c r="AM1036" i="5"/>
  <c r="AL1036" i="5"/>
  <c r="AK1036" i="5"/>
  <c r="AG1036" i="5"/>
  <c r="AB1036" i="5"/>
  <c r="AA1036" i="5"/>
  <c r="U1036" i="5"/>
  <c r="T1035" i="5" s="1"/>
  <c r="S1036" i="5"/>
  <c r="R1036" i="5"/>
  <c r="O1036" i="5"/>
  <c r="Q1036" i="5" s="1"/>
  <c r="N1036" i="5"/>
  <c r="M1036" i="5"/>
  <c r="L1036" i="5"/>
  <c r="E1036" i="5"/>
  <c r="BA1035" i="5"/>
  <c r="AZ1035" i="5"/>
  <c r="AV1035" i="5"/>
  <c r="AU1035" i="5"/>
  <c r="AS1035" i="5"/>
  <c r="AR1035" i="5"/>
  <c r="AQ1035" i="5"/>
  <c r="AP1035" i="5"/>
  <c r="AO1035" i="5"/>
  <c r="AN1035" i="5"/>
  <c r="AM1035" i="5"/>
  <c r="AL1035" i="5"/>
  <c r="AK1035" i="5"/>
  <c r="AC1035" i="5"/>
  <c r="AB1035" i="5"/>
  <c r="AA1035" i="5"/>
  <c r="U1035" i="5"/>
  <c r="T1034" i="5" s="1"/>
  <c r="S1035" i="5"/>
  <c r="R1035" i="5"/>
  <c r="O1035" i="5"/>
  <c r="N1035" i="5"/>
  <c r="M1035" i="5"/>
  <c r="L1035" i="5"/>
  <c r="E1035" i="5"/>
  <c r="BA1034" i="5"/>
  <c r="AZ1034" i="5"/>
  <c r="AV1034" i="5"/>
  <c r="AU1034" i="5"/>
  <c r="AS1034" i="5"/>
  <c r="AR1034" i="5"/>
  <c r="AQ1034" i="5"/>
  <c r="AP1034" i="5"/>
  <c r="AO1034" i="5"/>
  <c r="AN1034" i="5"/>
  <c r="AM1034" i="5"/>
  <c r="AL1034" i="5"/>
  <c r="AK1034" i="5"/>
  <c r="AB1034" i="5"/>
  <c r="AA1034" i="5"/>
  <c r="U1034" i="5"/>
  <c r="T1033" i="5" s="1"/>
  <c r="AG1033" i="5" s="1"/>
  <c r="S1034" i="5"/>
  <c r="O1034" i="5" s="1"/>
  <c r="R1034" i="5"/>
  <c r="N1034" i="5"/>
  <c r="M1034" i="5"/>
  <c r="L1034" i="5"/>
  <c r="E1034" i="5"/>
  <c r="BA1033" i="5"/>
  <c r="AZ1033" i="5"/>
  <c r="AV1033" i="5"/>
  <c r="AU1033" i="5"/>
  <c r="AS1033" i="5"/>
  <c r="AR1033" i="5"/>
  <c r="AQ1033" i="5"/>
  <c r="AP1033" i="5"/>
  <c r="AO1033" i="5"/>
  <c r="AN1033" i="5"/>
  <c r="AM1033" i="5"/>
  <c r="AL1033" i="5"/>
  <c r="AK1033" i="5"/>
  <c r="AB1033" i="5"/>
  <c r="AA1033" i="5"/>
  <c r="U1033" i="5"/>
  <c r="T1032" i="5" s="1"/>
  <c r="AG1032" i="5" s="1"/>
  <c r="S1033" i="5"/>
  <c r="O1033" i="5" s="1"/>
  <c r="P1033" i="5" s="1"/>
  <c r="R1033" i="5"/>
  <c r="Q1033" i="5"/>
  <c r="N1033" i="5"/>
  <c r="M1033" i="5"/>
  <c r="L1033" i="5"/>
  <c r="E1033" i="5"/>
  <c r="BA1032" i="5"/>
  <c r="AZ1032" i="5"/>
  <c r="AV1032" i="5"/>
  <c r="AU1032" i="5"/>
  <c r="AS1032" i="5"/>
  <c r="AR1032" i="5"/>
  <c r="AQ1032" i="5"/>
  <c r="AP1032" i="5"/>
  <c r="AO1032" i="5"/>
  <c r="AN1032" i="5"/>
  <c r="AM1032" i="5"/>
  <c r="AL1032" i="5"/>
  <c r="AK1032" i="5"/>
  <c r="AB1032" i="5"/>
  <c r="AA1032" i="5"/>
  <c r="U1032" i="5"/>
  <c r="T1031" i="5" s="1"/>
  <c r="AD1031" i="5" s="1"/>
  <c r="S1032" i="5"/>
  <c r="O1032" i="5" s="1"/>
  <c r="R1032" i="5"/>
  <c r="N1032" i="5"/>
  <c r="M1032" i="5"/>
  <c r="L1032" i="5"/>
  <c r="E1032" i="5"/>
  <c r="BA1031" i="5"/>
  <c r="AZ1031" i="5"/>
  <c r="AV1031" i="5"/>
  <c r="AU1031" i="5"/>
  <c r="AS1031" i="5"/>
  <c r="AR1031" i="5"/>
  <c r="AQ1031" i="5"/>
  <c r="AP1031" i="5"/>
  <c r="AO1031" i="5"/>
  <c r="AN1031" i="5"/>
  <c r="AM1031" i="5"/>
  <c r="AL1031" i="5"/>
  <c r="AK1031" i="5"/>
  <c r="AG1031" i="5"/>
  <c r="AB1031" i="5"/>
  <c r="AA1031" i="5"/>
  <c r="U1031" i="5"/>
  <c r="S1031" i="5"/>
  <c r="R1031" i="5"/>
  <c r="Q1031" i="5"/>
  <c r="O1031" i="5"/>
  <c r="P1031" i="5" s="1"/>
  <c r="N1031" i="5"/>
  <c r="M1031" i="5"/>
  <c r="L1031" i="5"/>
  <c r="E1031" i="5"/>
  <c r="BA1030" i="5"/>
  <c r="AZ1030" i="5"/>
  <c r="AV1030" i="5"/>
  <c r="AU1030" i="5"/>
  <c r="AS1030" i="5"/>
  <c r="AR1030" i="5"/>
  <c r="AQ1030" i="5"/>
  <c r="AP1030" i="5"/>
  <c r="AO1030" i="5"/>
  <c r="AN1030" i="5"/>
  <c r="AM1030" i="5"/>
  <c r="AL1030" i="5"/>
  <c r="AK1030" i="5"/>
  <c r="AC1030" i="5"/>
  <c r="AB1030" i="5"/>
  <c r="AA1030" i="5"/>
  <c r="U1030" i="5"/>
  <c r="T1029" i="5" s="1"/>
  <c r="AD1029" i="5" s="1"/>
  <c r="T1030" i="5"/>
  <c r="S1030" i="5"/>
  <c r="R1030" i="5"/>
  <c r="O1030" i="5"/>
  <c r="N1030" i="5"/>
  <c r="M1030" i="5"/>
  <c r="L1030" i="5"/>
  <c r="E1030" i="5"/>
  <c r="BA1029" i="5"/>
  <c r="AZ1029" i="5"/>
  <c r="AV1029" i="5"/>
  <c r="AU1029" i="5"/>
  <c r="AS1029" i="5"/>
  <c r="AR1029" i="5"/>
  <c r="AQ1029" i="5"/>
  <c r="AP1029" i="5"/>
  <c r="AO1029" i="5"/>
  <c r="AN1029" i="5"/>
  <c r="AM1029" i="5"/>
  <c r="AL1029" i="5"/>
  <c r="AK1029" i="5"/>
  <c r="AG1029" i="5"/>
  <c r="AC1029" i="5"/>
  <c r="AB1029" i="5"/>
  <c r="AA1029" i="5"/>
  <c r="U1029" i="5"/>
  <c r="T1028" i="5" s="1"/>
  <c r="AD1028" i="5" s="1"/>
  <c r="S1029" i="5"/>
  <c r="R1029" i="5"/>
  <c r="N1029" i="5"/>
  <c r="M1029" i="5"/>
  <c r="L1029" i="5"/>
  <c r="E1029" i="5"/>
  <c r="BA1028" i="5"/>
  <c r="AZ1028" i="5"/>
  <c r="AV1028" i="5"/>
  <c r="AU1028" i="5"/>
  <c r="AS1028" i="5"/>
  <c r="AR1028" i="5"/>
  <c r="AQ1028" i="5"/>
  <c r="AP1028" i="5"/>
  <c r="AO1028" i="5"/>
  <c r="AN1028" i="5"/>
  <c r="AM1028" i="5"/>
  <c r="AL1028" i="5"/>
  <c r="AK1028" i="5"/>
  <c r="AG1028" i="5"/>
  <c r="AC1028" i="5"/>
  <c r="AB1028" i="5"/>
  <c r="AA1028" i="5"/>
  <c r="U1028" i="5"/>
  <c r="T1027" i="5" s="1"/>
  <c r="AC1027" i="5" s="1"/>
  <c r="S1028" i="5"/>
  <c r="R1028" i="5"/>
  <c r="O1028" i="5"/>
  <c r="Q1028" i="5" s="1"/>
  <c r="N1028" i="5"/>
  <c r="M1028" i="5"/>
  <c r="L1028" i="5"/>
  <c r="E1028" i="5"/>
  <c r="BA1027" i="5"/>
  <c r="AZ1027" i="5"/>
  <c r="AV1027" i="5"/>
  <c r="AU1027" i="5"/>
  <c r="AS1027" i="5"/>
  <c r="AR1027" i="5"/>
  <c r="AQ1027" i="5"/>
  <c r="AP1027" i="5"/>
  <c r="AO1027" i="5"/>
  <c r="AN1027" i="5"/>
  <c r="AM1027" i="5"/>
  <c r="AL1027" i="5"/>
  <c r="AK1027" i="5"/>
  <c r="AG1027" i="5"/>
  <c r="AD1027" i="5"/>
  <c r="AB1027" i="5"/>
  <c r="AA1027" i="5"/>
  <c r="U1027" i="5"/>
  <c r="S1027" i="5"/>
  <c r="O1027" i="5" s="1"/>
  <c r="R1027" i="5"/>
  <c r="N1027" i="5"/>
  <c r="M1027" i="5"/>
  <c r="L1027" i="5"/>
  <c r="E1027" i="5"/>
  <c r="BA1026" i="5"/>
  <c r="AZ1026" i="5"/>
  <c r="AV1026" i="5"/>
  <c r="AU1026" i="5"/>
  <c r="AS1026" i="5"/>
  <c r="AR1026" i="5"/>
  <c r="AQ1026" i="5"/>
  <c r="AP1026" i="5"/>
  <c r="AO1026" i="5"/>
  <c r="AN1026" i="5"/>
  <c r="AM1026" i="5"/>
  <c r="AL1026" i="5"/>
  <c r="AK1026" i="5"/>
  <c r="AB1026" i="5"/>
  <c r="AA1026" i="5"/>
  <c r="U1026" i="5"/>
  <c r="T1025" i="5" s="1"/>
  <c r="T1026" i="5"/>
  <c r="AC1026" i="5" s="1"/>
  <c r="S1026" i="5"/>
  <c r="O1026" i="5" s="1"/>
  <c r="R1026" i="5"/>
  <c r="N1026" i="5"/>
  <c r="M1026" i="5"/>
  <c r="L1026" i="5"/>
  <c r="E1026" i="5"/>
  <c r="BA1025" i="5"/>
  <c r="AZ1025" i="5"/>
  <c r="AV1025" i="5"/>
  <c r="AU1025" i="5"/>
  <c r="AS1025" i="5"/>
  <c r="AR1025" i="5"/>
  <c r="AQ1025" i="5"/>
  <c r="AP1025" i="5"/>
  <c r="AO1025" i="5"/>
  <c r="AN1025" i="5"/>
  <c r="AM1025" i="5"/>
  <c r="AL1025" i="5"/>
  <c r="AK1025" i="5"/>
  <c r="AB1025" i="5"/>
  <c r="AA1025" i="5"/>
  <c r="U1025" i="5"/>
  <c r="T1024" i="5" s="1"/>
  <c r="AG1024" i="5" s="1"/>
  <c r="S1025" i="5"/>
  <c r="R1025" i="5"/>
  <c r="O1025" i="5" s="1"/>
  <c r="N1025" i="5"/>
  <c r="M1025" i="5"/>
  <c r="L1025" i="5"/>
  <c r="E1025" i="5"/>
  <c r="BA1024" i="5"/>
  <c r="AZ1024" i="5"/>
  <c r="AV1024" i="5"/>
  <c r="AU1024" i="5"/>
  <c r="AS1024" i="5"/>
  <c r="AR1024" i="5"/>
  <c r="AQ1024" i="5"/>
  <c r="AP1024" i="5"/>
  <c r="AO1024" i="5"/>
  <c r="AN1024" i="5"/>
  <c r="AM1024" i="5"/>
  <c r="AL1024" i="5"/>
  <c r="AK1024" i="5"/>
  <c r="AB1024" i="5"/>
  <c r="AA1024" i="5"/>
  <c r="U1024" i="5"/>
  <c r="S1024" i="5"/>
  <c r="R1024" i="5"/>
  <c r="N1024" i="5"/>
  <c r="M1024" i="5"/>
  <c r="L1024" i="5"/>
  <c r="E1024" i="5"/>
  <c r="BA1023" i="5"/>
  <c r="AZ1023" i="5"/>
  <c r="AV1023" i="5"/>
  <c r="AU1023" i="5"/>
  <c r="AS1023" i="5"/>
  <c r="AR1023" i="5"/>
  <c r="AQ1023" i="5"/>
  <c r="AP1023" i="5"/>
  <c r="AO1023" i="5"/>
  <c r="AN1023" i="5"/>
  <c r="AM1023" i="5"/>
  <c r="AL1023" i="5"/>
  <c r="AK1023" i="5"/>
  <c r="AD1023" i="5"/>
  <c r="AB1023" i="5"/>
  <c r="AA1023" i="5"/>
  <c r="U1023" i="5"/>
  <c r="T1022" i="5" s="1"/>
  <c r="T1023" i="5"/>
  <c r="AC1023" i="5" s="1"/>
  <c r="S1023" i="5"/>
  <c r="R1023" i="5"/>
  <c r="O1023" i="5"/>
  <c r="Q1023" i="5" s="1"/>
  <c r="N1023" i="5"/>
  <c r="M1023" i="5"/>
  <c r="L1023" i="5"/>
  <c r="E1023" i="5"/>
  <c r="BA1022" i="5"/>
  <c r="AZ1022" i="5"/>
  <c r="AV1022" i="5"/>
  <c r="AU1022" i="5"/>
  <c r="AS1022" i="5"/>
  <c r="AR1022" i="5"/>
  <c r="AQ1022" i="5"/>
  <c r="AP1022" i="5"/>
  <c r="AO1022" i="5"/>
  <c r="AN1022" i="5"/>
  <c r="AM1022" i="5"/>
  <c r="AL1022" i="5"/>
  <c r="AK1022" i="5"/>
  <c r="AB1022" i="5"/>
  <c r="AA1022" i="5"/>
  <c r="U1022" i="5"/>
  <c r="T1021" i="5" s="1"/>
  <c r="S1022" i="5"/>
  <c r="R1022" i="5"/>
  <c r="Q1022" i="5"/>
  <c r="O1022" i="5"/>
  <c r="P1022" i="5" s="1"/>
  <c r="N1022" i="5"/>
  <c r="M1022" i="5"/>
  <c r="L1022" i="5"/>
  <c r="E1022" i="5"/>
  <c r="BA1021" i="5"/>
  <c r="AZ1021" i="5"/>
  <c r="AV1021" i="5"/>
  <c r="AU1021" i="5"/>
  <c r="AS1021" i="5"/>
  <c r="AR1021" i="5"/>
  <c r="AQ1021" i="5"/>
  <c r="AP1021" i="5"/>
  <c r="AO1021" i="5"/>
  <c r="AN1021" i="5"/>
  <c r="AM1021" i="5"/>
  <c r="AL1021" i="5"/>
  <c r="AK1021" i="5"/>
  <c r="AB1021" i="5"/>
  <c r="AA1021" i="5"/>
  <c r="U1021" i="5"/>
  <c r="S1021" i="5"/>
  <c r="O1021" i="5" s="1"/>
  <c r="R1021" i="5"/>
  <c r="N1021" i="5"/>
  <c r="M1021" i="5"/>
  <c r="L1021" i="5"/>
  <c r="E1021" i="5"/>
  <c r="BA1020" i="5"/>
  <c r="AZ1020" i="5"/>
  <c r="AV1020" i="5"/>
  <c r="AU1020" i="5"/>
  <c r="AS1020" i="5"/>
  <c r="AR1020" i="5"/>
  <c r="AQ1020" i="5"/>
  <c r="AP1020" i="5"/>
  <c r="AO1020" i="5"/>
  <c r="AN1020" i="5"/>
  <c r="AM1020" i="5"/>
  <c r="AL1020" i="5"/>
  <c r="AK1020" i="5"/>
  <c r="AG1020" i="5"/>
  <c r="AB1020" i="5"/>
  <c r="AA1020" i="5"/>
  <c r="U1020" i="5"/>
  <c r="T1019" i="5" s="1"/>
  <c r="AC1018" i="5" s="1"/>
  <c r="T1020" i="5"/>
  <c r="S1020" i="5"/>
  <c r="R1020" i="5"/>
  <c r="Q1020" i="5"/>
  <c r="P1020" i="5"/>
  <c r="O1020" i="5"/>
  <c r="N1020" i="5"/>
  <c r="M1020" i="5"/>
  <c r="L1020" i="5"/>
  <c r="E1020" i="5"/>
  <c r="BA1019" i="5"/>
  <c r="AZ1019" i="5"/>
  <c r="AV1019" i="5"/>
  <c r="AU1019" i="5"/>
  <c r="AS1019" i="5"/>
  <c r="AR1019" i="5"/>
  <c r="AQ1019" i="5"/>
  <c r="AP1019" i="5"/>
  <c r="AO1019" i="5"/>
  <c r="AN1019" i="5"/>
  <c r="AM1019" i="5"/>
  <c r="AL1019" i="5"/>
  <c r="AK1019" i="5"/>
  <c r="AB1019" i="5"/>
  <c r="AA1019" i="5"/>
  <c r="U1019" i="5"/>
  <c r="S1019" i="5"/>
  <c r="R1019" i="5"/>
  <c r="O1019" i="5"/>
  <c r="N1019" i="5"/>
  <c r="M1019" i="5"/>
  <c r="L1019" i="5"/>
  <c r="E1019" i="5"/>
  <c r="BA1018" i="5"/>
  <c r="AZ1018" i="5"/>
  <c r="AV1018" i="5"/>
  <c r="AU1018" i="5"/>
  <c r="AS1018" i="5"/>
  <c r="AR1018" i="5"/>
  <c r="AQ1018" i="5"/>
  <c r="AP1018" i="5"/>
  <c r="AO1018" i="5"/>
  <c r="AN1018" i="5"/>
  <c r="AM1018" i="5"/>
  <c r="AL1018" i="5"/>
  <c r="AK1018" i="5"/>
  <c r="AB1018" i="5"/>
  <c r="AA1018" i="5"/>
  <c r="U1018" i="5"/>
  <c r="T1017" i="5" s="1"/>
  <c r="T1018" i="5"/>
  <c r="AG1018" i="5" s="1"/>
  <c r="S1018" i="5"/>
  <c r="O1018" i="5" s="1"/>
  <c r="R1018" i="5"/>
  <c r="N1018" i="5"/>
  <c r="M1018" i="5"/>
  <c r="L1018" i="5"/>
  <c r="E1018" i="5"/>
  <c r="BA1017" i="5"/>
  <c r="AZ1017" i="5"/>
  <c r="AV1017" i="5"/>
  <c r="AU1017" i="5"/>
  <c r="AS1017" i="5"/>
  <c r="AR1017" i="5"/>
  <c r="AQ1017" i="5"/>
  <c r="AP1017" i="5"/>
  <c r="AO1017" i="5"/>
  <c r="AN1017" i="5"/>
  <c r="AM1017" i="5"/>
  <c r="AL1017" i="5"/>
  <c r="AK1017" i="5"/>
  <c r="AB1017" i="5"/>
  <c r="AA1017" i="5"/>
  <c r="U1017" i="5"/>
  <c r="S1017" i="5"/>
  <c r="O1017" i="5" s="1"/>
  <c r="R1017" i="5"/>
  <c r="N1017" i="5"/>
  <c r="M1017" i="5"/>
  <c r="L1017" i="5"/>
  <c r="E1017" i="5"/>
  <c r="BA1016" i="5"/>
  <c r="AZ1016" i="5"/>
  <c r="AV1016" i="5"/>
  <c r="AU1016" i="5"/>
  <c r="AS1016" i="5"/>
  <c r="AR1016" i="5"/>
  <c r="AQ1016" i="5"/>
  <c r="AP1016" i="5"/>
  <c r="AO1016" i="5"/>
  <c r="AN1016" i="5"/>
  <c r="AM1016" i="5"/>
  <c r="AL1016" i="5"/>
  <c r="AK1016" i="5"/>
  <c r="AG1016" i="5"/>
  <c r="AB1016" i="5"/>
  <c r="AA1016" i="5"/>
  <c r="U1016" i="5"/>
  <c r="T1015" i="5" s="1"/>
  <c r="T1016" i="5"/>
  <c r="AD1016" i="5" s="1"/>
  <c r="S1016" i="5"/>
  <c r="R1016" i="5"/>
  <c r="Q1016" i="5"/>
  <c r="P1016" i="5"/>
  <c r="O1016" i="5"/>
  <c r="N1016" i="5"/>
  <c r="M1016" i="5"/>
  <c r="L1016" i="5"/>
  <c r="E1016" i="5"/>
  <c r="K1016" i="5" s="1"/>
  <c r="BA1015" i="5"/>
  <c r="AZ1015" i="5"/>
  <c r="AV1015" i="5"/>
  <c r="AU1015" i="5"/>
  <c r="AS1015" i="5"/>
  <c r="AR1015" i="5"/>
  <c r="AQ1015" i="5"/>
  <c r="AP1015" i="5"/>
  <c r="AO1015" i="5"/>
  <c r="AN1015" i="5"/>
  <c r="AM1015" i="5"/>
  <c r="AL1015" i="5"/>
  <c r="AK1015" i="5"/>
  <c r="AB1015" i="5"/>
  <c r="AA1015" i="5"/>
  <c r="U1015" i="5"/>
  <c r="S1015" i="5"/>
  <c r="R1015" i="5"/>
  <c r="O1015" i="5"/>
  <c r="N1015" i="5"/>
  <c r="M1015" i="5"/>
  <c r="L1015" i="5"/>
  <c r="E1015" i="5"/>
  <c r="BA1014" i="5"/>
  <c r="AZ1014" i="5"/>
  <c r="AV1014" i="5"/>
  <c r="AU1014" i="5"/>
  <c r="AS1014" i="5"/>
  <c r="AR1014" i="5"/>
  <c r="AQ1014" i="5"/>
  <c r="AP1014" i="5"/>
  <c r="AO1014" i="5"/>
  <c r="AN1014" i="5"/>
  <c r="AM1014" i="5"/>
  <c r="AL1014" i="5"/>
  <c r="AK1014" i="5"/>
  <c r="AC1014" i="5"/>
  <c r="AB1014" i="5"/>
  <c r="AA1014" i="5"/>
  <c r="U1014" i="5"/>
  <c r="T1014" i="5"/>
  <c r="AD1014" i="5" s="1"/>
  <c r="S1014" i="5"/>
  <c r="O1014" i="5" s="1"/>
  <c r="R1014" i="5"/>
  <c r="N1014" i="5"/>
  <c r="M1014" i="5"/>
  <c r="L1014" i="5"/>
  <c r="E1014" i="5"/>
  <c r="BA1013" i="5"/>
  <c r="AZ1013" i="5"/>
  <c r="AV1013" i="5"/>
  <c r="AU1013" i="5"/>
  <c r="AS1013" i="5"/>
  <c r="AR1013" i="5"/>
  <c r="AQ1013" i="5"/>
  <c r="AP1013" i="5"/>
  <c r="AO1013" i="5"/>
  <c r="AN1013" i="5"/>
  <c r="AM1013" i="5"/>
  <c r="AL1013" i="5"/>
  <c r="AK1013" i="5"/>
  <c r="AB1013" i="5"/>
  <c r="AA1013" i="5"/>
  <c r="U1013" i="5"/>
  <c r="S1013" i="5"/>
  <c r="O1013" i="5" s="1"/>
  <c r="R1013" i="5"/>
  <c r="N1013" i="5"/>
  <c r="M1013" i="5"/>
  <c r="L1013" i="5"/>
  <c r="E1013" i="5"/>
  <c r="BA1012" i="5"/>
  <c r="AZ1012" i="5"/>
  <c r="AV1012" i="5"/>
  <c r="AU1012" i="5"/>
  <c r="AS1012" i="5"/>
  <c r="AR1012" i="5"/>
  <c r="AQ1012" i="5"/>
  <c r="AP1012" i="5"/>
  <c r="AO1012" i="5"/>
  <c r="AN1012" i="5"/>
  <c r="AM1012" i="5"/>
  <c r="AL1012" i="5"/>
  <c r="AK1012" i="5"/>
  <c r="AG1012" i="5"/>
  <c r="AB1012" i="5"/>
  <c r="AA1012" i="5"/>
  <c r="U1012" i="5"/>
  <c r="T1011" i="5" s="1"/>
  <c r="T1012" i="5"/>
  <c r="S1012" i="5"/>
  <c r="R1012" i="5"/>
  <c r="Q1012" i="5"/>
  <c r="P1012" i="5"/>
  <c r="O1012" i="5"/>
  <c r="N1012" i="5"/>
  <c r="M1012" i="5"/>
  <c r="L1012" i="5"/>
  <c r="E1012" i="5"/>
  <c r="BA1011" i="5"/>
  <c r="AZ1011" i="5"/>
  <c r="AV1011" i="5"/>
  <c r="AU1011" i="5"/>
  <c r="AS1011" i="5"/>
  <c r="AR1011" i="5"/>
  <c r="AQ1011" i="5"/>
  <c r="AP1011" i="5"/>
  <c r="AO1011" i="5"/>
  <c r="AN1011" i="5"/>
  <c r="AM1011" i="5"/>
  <c r="AL1011" i="5"/>
  <c r="AK1011" i="5"/>
  <c r="AB1011" i="5"/>
  <c r="AA1011" i="5"/>
  <c r="U1011" i="5"/>
  <c r="S1011" i="5"/>
  <c r="R1011" i="5"/>
  <c r="O1011" i="5"/>
  <c r="N1011" i="5"/>
  <c r="M1011" i="5"/>
  <c r="L1011" i="5"/>
  <c r="E1011" i="5"/>
  <c r="BA1010" i="5"/>
  <c r="AZ1010" i="5"/>
  <c r="AV1010" i="5"/>
  <c r="AU1010" i="5"/>
  <c r="AS1010" i="5"/>
  <c r="AR1010" i="5"/>
  <c r="AQ1010" i="5"/>
  <c r="AP1010" i="5"/>
  <c r="AO1010" i="5"/>
  <c r="AN1010" i="5"/>
  <c r="AM1010" i="5"/>
  <c r="AL1010" i="5"/>
  <c r="AK1010" i="5"/>
  <c r="AB1010" i="5"/>
  <c r="AA1010" i="5"/>
  <c r="U1010" i="5"/>
  <c r="T1010" i="5"/>
  <c r="AD1010" i="5" s="1"/>
  <c r="S1010" i="5"/>
  <c r="O1010" i="5" s="1"/>
  <c r="R1010" i="5"/>
  <c r="N1010" i="5"/>
  <c r="M1010" i="5"/>
  <c r="L1010" i="5"/>
  <c r="E1010" i="5"/>
  <c r="BA1009" i="5"/>
  <c r="AZ1009" i="5"/>
  <c r="AV1009" i="5"/>
  <c r="AU1009" i="5"/>
  <c r="AS1009" i="5"/>
  <c r="AR1009" i="5"/>
  <c r="AQ1009" i="5"/>
  <c r="AP1009" i="5"/>
  <c r="AO1009" i="5"/>
  <c r="AN1009" i="5"/>
  <c r="AM1009" i="5"/>
  <c r="AL1009" i="5"/>
  <c r="AK1009" i="5"/>
  <c r="AB1009" i="5"/>
  <c r="AA1009" i="5"/>
  <c r="U1009" i="5"/>
  <c r="S1009" i="5"/>
  <c r="O1009" i="5" s="1"/>
  <c r="R1009" i="5"/>
  <c r="N1009" i="5"/>
  <c r="M1009" i="5"/>
  <c r="L1009" i="5"/>
  <c r="E1009" i="5"/>
  <c r="BA1008" i="5"/>
  <c r="AZ1008" i="5"/>
  <c r="AV1008" i="5"/>
  <c r="AU1008" i="5"/>
  <c r="AS1008" i="5"/>
  <c r="AR1008" i="5"/>
  <c r="AQ1008" i="5"/>
  <c r="AP1008" i="5"/>
  <c r="AO1008" i="5"/>
  <c r="AN1008" i="5"/>
  <c r="AM1008" i="5"/>
  <c r="AL1008" i="5"/>
  <c r="AK1008" i="5"/>
  <c r="AG1008" i="5"/>
  <c r="AB1008" i="5"/>
  <c r="AA1008" i="5"/>
  <c r="U1008" i="5"/>
  <c r="T1007" i="5" s="1"/>
  <c r="T1008" i="5"/>
  <c r="S1008" i="5"/>
  <c r="R1008" i="5"/>
  <c r="Q1008" i="5"/>
  <c r="P1008" i="5"/>
  <c r="O1008" i="5"/>
  <c r="N1008" i="5"/>
  <c r="M1008" i="5"/>
  <c r="L1008" i="5"/>
  <c r="E1008" i="5"/>
  <c r="BA1007" i="5"/>
  <c r="AZ1007" i="5"/>
  <c r="AV1007" i="5"/>
  <c r="AU1007" i="5"/>
  <c r="AS1007" i="5"/>
  <c r="AR1007" i="5"/>
  <c r="AQ1007" i="5"/>
  <c r="AP1007" i="5"/>
  <c r="AO1007" i="5"/>
  <c r="AN1007" i="5"/>
  <c r="AM1007" i="5"/>
  <c r="AL1007" i="5"/>
  <c r="AK1007" i="5"/>
  <c r="AB1007" i="5"/>
  <c r="AA1007" i="5"/>
  <c r="U1007" i="5"/>
  <c r="S1007" i="5"/>
  <c r="R1007" i="5"/>
  <c r="O1007" i="5"/>
  <c r="N1007" i="5"/>
  <c r="M1007" i="5"/>
  <c r="L1007" i="5"/>
  <c r="E1007" i="5"/>
  <c r="BA1006" i="5"/>
  <c r="AZ1006" i="5"/>
  <c r="AV1006" i="5"/>
  <c r="AU1006" i="5"/>
  <c r="AS1006" i="5"/>
  <c r="AR1006" i="5"/>
  <c r="AQ1006" i="5"/>
  <c r="AP1006" i="5"/>
  <c r="AO1006" i="5"/>
  <c r="AN1006" i="5"/>
  <c r="AM1006" i="5"/>
  <c r="AL1006" i="5"/>
  <c r="AK1006" i="5"/>
  <c r="AB1006" i="5"/>
  <c r="AA1006" i="5"/>
  <c r="U1006" i="5"/>
  <c r="T1006" i="5"/>
  <c r="AD1006" i="5" s="1"/>
  <c r="S1006" i="5"/>
  <c r="O1006" i="5" s="1"/>
  <c r="R1006" i="5"/>
  <c r="N1006" i="5"/>
  <c r="M1006" i="5"/>
  <c r="L1006" i="5"/>
  <c r="E1006" i="5"/>
  <c r="BA1005" i="5"/>
  <c r="AZ1005" i="5"/>
  <c r="AV1005" i="5"/>
  <c r="AU1005" i="5"/>
  <c r="AS1005" i="5"/>
  <c r="AR1005" i="5"/>
  <c r="AQ1005" i="5"/>
  <c r="AP1005" i="5"/>
  <c r="AO1005" i="5"/>
  <c r="AN1005" i="5"/>
  <c r="AM1005" i="5"/>
  <c r="AL1005" i="5"/>
  <c r="AK1005" i="5"/>
  <c r="AB1005" i="5"/>
  <c r="AA1005" i="5"/>
  <c r="U1005" i="5"/>
  <c r="S1005" i="5"/>
  <c r="O1005" i="5" s="1"/>
  <c r="R1005" i="5"/>
  <c r="N1005" i="5"/>
  <c r="M1005" i="5"/>
  <c r="L1005" i="5"/>
  <c r="E1005" i="5"/>
  <c r="BA1004" i="5"/>
  <c r="AZ1004" i="5"/>
  <c r="AV1004" i="5"/>
  <c r="AU1004" i="5"/>
  <c r="AS1004" i="5"/>
  <c r="AR1004" i="5"/>
  <c r="AQ1004" i="5"/>
  <c r="AP1004" i="5"/>
  <c r="AO1004" i="5"/>
  <c r="AN1004" i="5"/>
  <c r="AM1004" i="5"/>
  <c r="AL1004" i="5"/>
  <c r="AK1004" i="5"/>
  <c r="AG1004" i="5"/>
  <c r="AB1004" i="5"/>
  <c r="AA1004" i="5"/>
  <c r="U1004" i="5"/>
  <c r="T1003" i="5" s="1"/>
  <c r="T1004" i="5"/>
  <c r="S1004" i="5"/>
  <c r="R1004" i="5"/>
  <c r="Q1004" i="5"/>
  <c r="P1004" i="5"/>
  <c r="O1004" i="5"/>
  <c r="N1004" i="5"/>
  <c r="M1004" i="5"/>
  <c r="L1004" i="5"/>
  <c r="E1004" i="5"/>
  <c r="BA1003" i="5"/>
  <c r="AZ1003" i="5"/>
  <c r="AV1003" i="5"/>
  <c r="AU1003" i="5"/>
  <c r="AS1003" i="5"/>
  <c r="AR1003" i="5"/>
  <c r="AQ1003" i="5"/>
  <c r="AP1003" i="5"/>
  <c r="AO1003" i="5"/>
  <c r="AN1003" i="5"/>
  <c r="AM1003" i="5"/>
  <c r="AL1003" i="5"/>
  <c r="AK1003" i="5"/>
  <c r="AB1003" i="5"/>
  <c r="AA1003" i="5"/>
  <c r="U1003" i="5"/>
  <c r="S1003" i="5"/>
  <c r="O1003" i="5" s="1"/>
  <c r="R1003" i="5"/>
  <c r="N1003" i="5"/>
  <c r="M1003" i="5"/>
  <c r="L1003" i="5"/>
  <c r="E1003" i="5"/>
  <c r="BA1002" i="5"/>
  <c r="AZ1002" i="5"/>
  <c r="AV1002" i="5"/>
  <c r="AU1002" i="5"/>
  <c r="AS1002" i="5"/>
  <c r="AR1002" i="5"/>
  <c r="AQ1002" i="5"/>
  <c r="AP1002" i="5"/>
  <c r="AO1002" i="5"/>
  <c r="AN1002" i="5"/>
  <c r="AM1002" i="5"/>
  <c r="AL1002" i="5"/>
  <c r="AK1002" i="5"/>
  <c r="AG1002" i="5"/>
  <c r="AC1002" i="5"/>
  <c r="AB1002" i="5"/>
  <c r="AA1002" i="5"/>
  <c r="U1002" i="5"/>
  <c r="T1001" i="5" s="1"/>
  <c r="T1002" i="5"/>
  <c r="AD1002" i="5" s="1"/>
  <c r="S1002" i="5"/>
  <c r="O1002" i="5" s="1"/>
  <c r="P1002" i="5" s="1"/>
  <c r="R1002" i="5"/>
  <c r="N1002" i="5"/>
  <c r="M1002" i="5"/>
  <c r="L1002" i="5"/>
  <c r="E1002" i="5"/>
  <c r="BA1001" i="5"/>
  <c r="AZ1001" i="5"/>
  <c r="AV1001" i="5"/>
  <c r="AU1001" i="5"/>
  <c r="AS1001" i="5"/>
  <c r="AR1001" i="5"/>
  <c r="AQ1001" i="5"/>
  <c r="AP1001" i="5"/>
  <c r="AO1001" i="5"/>
  <c r="AN1001" i="5"/>
  <c r="AM1001" i="5"/>
  <c r="AL1001" i="5"/>
  <c r="AK1001" i="5"/>
  <c r="AB1001" i="5"/>
  <c r="AA1001" i="5"/>
  <c r="U1001" i="5"/>
  <c r="S1001" i="5"/>
  <c r="R1001" i="5"/>
  <c r="O1001" i="5"/>
  <c r="N1001" i="5"/>
  <c r="M1001" i="5"/>
  <c r="L1001" i="5"/>
  <c r="E1001" i="5"/>
  <c r="BA1000" i="5"/>
  <c r="AZ1000" i="5"/>
  <c r="AV1000" i="5"/>
  <c r="AU1000" i="5"/>
  <c r="AS1000" i="5"/>
  <c r="AR1000" i="5"/>
  <c r="AQ1000" i="5"/>
  <c r="AP1000" i="5"/>
  <c r="AO1000" i="5"/>
  <c r="AN1000" i="5"/>
  <c r="AM1000" i="5"/>
  <c r="AL1000" i="5"/>
  <c r="AK1000" i="5"/>
  <c r="AG1000" i="5"/>
  <c r="AC1000" i="5"/>
  <c r="AB1000" i="5"/>
  <c r="AA1000" i="5"/>
  <c r="U1000" i="5"/>
  <c r="T999" i="5" s="1"/>
  <c r="T1000" i="5"/>
  <c r="AD1000" i="5" s="1"/>
  <c r="S1000" i="5"/>
  <c r="R1000" i="5"/>
  <c r="Q1000" i="5"/>
  <c r="P1000" i="5"/>
  <c r="O1000" i="5"/>
  <c r="N1000" i="5"/>
  <c r="M1000" i="5"/>
  <c r="L1000" i="5"/>
  <c r="E1000" i="5"/>
  <c r="BA999" i="5"/>
  <c r="AZ999" i="5"/>
  <c r="AV999" i="5"/>
  <c r="AU999" i="5"/>
  <c r="AS999" i="5"/>
  <c r="AR999" i="5"/>
  <c r="AQ999" i="5"/>
  <c r="AP999" i="5"/>
  <c r="AO999" i="5"/>
  <c r="AN999" i="5"/>
  <c r="AM999" i="5"/>
  <c r="AL999" i="5"/>
  <c r="AK999" i="5"/>
  <c r="AD999" i="5"/>
  <c r="AB999" i="5"/>
  <c r="AA999" i="5"/>
  <c r="U999" i="5"/>
  <c r="S999" i="5"/>
  <c r="R999" i="5"/>
  <c r="O999" i="5"/>
  <c r="N999" i="5"/>
  <c r="M999" i="5"/>
  <c r="L999" i="5"/>
  <c r="E999" i="5"/>
  <c r="BA998" i="5"/>
  <c r="AZ998" i="5"/>
  <c r="AV998" i="5"/>
  <c r="AU998" i="5"/>
  <c r="AS998" i="5"/>
  <c r="AR998" i="5"/>
  <c r="AQ998" i="5"/>
  <c r="AP998" i="5"/>
  <c r="AO998" i="5"/>
  <c r="AN998" i="5"/>
  <c r="AM998" i="5"/>
  <c r="AL998" i="5"/>
  <c r="AK998" i="5"/>
  <c r="AB998" i="5"/>
  <c r="AA998" i="5"/>
  <c r="U998" i="5"/>
  <c r="T997" i="5" s="1"/>
  <c r="T998" i="5"/>
  <c r="AD998" i="5" s="1"/>
  <c r="S998" i="5"/>
  <c r="O998" i="5" s="1"/>
  <c r="P998" i="5" s="1"/>
  <c r="R998" i="5"/>
  <c r="Q998" i="5"/>
  <c r="N998" i="5"/>
  <c r="M998" i="5"/>
  <c r="L998" i="5"/>
  <c r="E998" i="5"/>
  <c r="BA997" i="5"/>
  <c r="AZ997" i="5"/>
  <c r="AV997" i="5"/>
  <c r="AU997" i="5"/>
  <c r="AS997" i="5"/>
  <c r="AR997" i="5"/>
  <c r="AQ997" i="5"/>
  <c r="AP997" i="5"/>
  <c r="AO997" i="5"/>
  <c r="AN997" i="5"/>
  <c r="AM997" i="5"/>
  <c r="AL997" i="5"/>
  <c r="AK997" i="5"/>
  <c r="AB997" i="5"/>
  <c r="AA997" i="5"/>
  <c r="U997" i="5"/>
  <c r="S997" i="5"/>
  <c r="O997" i="5" s="1"/>
  <c r="R997" i="5"/>
  <c r="N997" i="5"/>
  <c r="M997" i="5"/>
  <c r="L997" i="5"/>
  <c r="E997" i="5"/>
  <c r="BA996" i="5"/>
  <c r="AZ996" i="5"/>
  <c r="AV996" i="5"/>
  <c r="AU996" i="5"/>
  <c r="AS996" i="5"/>
  <c r="AR996" i="5"/>
  <c r="AQ996" i="5"/>
  <c r="AP996" i="5"/>
  <c r="AO996" i="5"/>
  <c r="AN996" i="5"/>
  <c r="AM996" i="5"/>
  <c r="AL996" i="5"/>
  <c r="AK996" i="5"/>
  <c r="AB996" i="5"/>
  <c r="AA996" i="5"/>
  <c r="U996" i="5"/>
  <c r="T996" i="5"/>
  <c r="AD996" i="5" s="1"/>
  <c r="S996" i="5"/>
  <c r="R996" i="5"/>
  <c r="Q996" i="5"/>
  <c r="P996" i="5"/>
  <c r="O996" i="5"/>
  <c r="N996" i="5"/>
  <c r="M996" i="5"/>
  <c r="L996" i="5"/>
  <c r="E996" i="5"/>
  <c r="BA995" i="5"/>
  <c r="AZ995" i="5"/>
  <c r="AV995" i="5"/>
  <c r="AU995" i="5"/>
  <c r="AS995" i="5"/>
  <c r="AR995" i="5"/>
  <c r="AQ995" i="5"/>
  <c r="AP995" i="5"/>
  <c r="AO995" i="5"/>
  <c r="AN995" i="5"/>
  <c r="AM995" i="5"/>
  <c r="AL995" i="5"/>
  <c r="AK995" i="5"/>
  <c r="AB995" i="5"/>
  <c r="AA995" i="5"/>
  <c r="U995" i="5"/>
  <c r="S995" i="5"/>
  <c r="R995" i="5"/>
  <c r="O995" i="5"/>
  <c r="N995" i="5"/>
  <c r="M995" i="5"/>
  <c r="L995" i="5"/>
  <c r="E995" i="5"/>
  <c r="BA994" i="5"/>
  <c r="AZ994" i="5"/>
  <c r="AV994" i="5"/>
  <c r="AU994" i="5"/>
  <c r="AS994" i="5"/>
  <c r="AR994" i="5"/>
  <c r="AQ994" i="5"/>
  <c r="AP994" i="5"/>
  <c r="AO994" i="5"/>
  <c r="AN994" i="5"/>
  <c r="AM994" i="5"/>
  <c r="AL994" i="5"/>
  <c r="AK994" i="5"/>
  <c r="AB994" i="5"/>
  <c r="AA994" i="5"/>
  <c r="U994" i="5"/>
  <c r="T993" i="5" s="1"/>
  <c r="T994" i="5"/>
  <c r="AG994" i="5" s="1"/>
  <c r="S994" i="5"/>
  <c r="O994" i="5" s="1"/>
  <c r="P994" i="5" s="1"/>
  <c r="R994" i="5"/>
  <c r="Q994" i="5"/>
  <c r="N994" i="5"/>
  <c r="M994" i="5"/>
  <c r="L994" i="5"/>
  <c r="E994" i="5"/>
  <c r="BA993" i="5"/>
  <c r="AZ993" i="5"/>
  <c r="AV993" i="5"/>
  <c r="AU993" i="5"/>
  <c r="AS993" i="5"/>
  <c r="AR993" i="5"/>
  <c r="AQ993" i="5"/>
  <c r="AP993" i="5"/>
  <c r="AO993" i="5"/>
  <c r="AN993" i="5"/>
  <c r="AM993" i="5"/>
  <c r="AL993" i="5"/>
  <c r="AK993" i="5"/>
  <c r="AG993" i="5"/>
  <c r="AB993" i="5"/>
  <c r="AA993" i="5"/>
  <c r="U993" i="5"/>
  <c r="S993" i="5"/>
  <c r="R993" i="5"/>
  <c r="O993" i="5"/>
  <c r="N993" i="5"/>
  <c r="M993" i="5"/>
  <c r="L993" i="5"/>
  <c r="E993" i="5"/>
  <c r="K993" i="5" s="1"/>
  <c r="BA992" i="5"/>
  <c r="AZ992" i="5"/>
  <c r="AV992" i="5"/>
  <c r="AU992" i="5"/>
  <c r="AS992" i="5"/>
  <c r="AR992" i="5"/>
  <c r="AQ992" i="5"/>
  <c r="AP992" i="5"/>
  <c r="AO992" i="5"/>
  <c r="AN992" i="5"/>
  <c r="AM992" i="5"/>
  <c r="AL992" i="5"/>
  <c r="AK992" i="5"/>
  <c r="AG992" i="5"/>
  <c r="AC992" i="5"/>
  <c r="AB992" i="5"/>
  <c r="AA992" i="5"/>
  <c r="U992" i="5"/>
  <c r="T991" i="5" s="1"/>
  <c r="T992" i="5"/>
  <c r="AD992" i="5" s="1"/>
  <c r="S992" i="5"/>
  <c r="R992" i="5"/>
  <c r="O992" i="5"/>
  <c r="Q992" i="5" s="1"/>
  <c r="N992" i="5"/>
  <c r="M992" i="5"/>
  <c r="L992" i="5"/>
  <c r="E992" i="5"/>
  <c r="BA991" i="5"/>
  <c r="AZ991" i="5"/>
  <c r="AV991" i="5"/>
  <c r="AU991" i="5"/>
  <c r="AS991" i="5"/>
  <c r="AR991" i="5"/>
  <c r="AQ991" i="5"/>
  <c r="AP991" i="5"/>
  <c r="AO991" i="5"/>
  <c r="AN991" i="5"/>
  <c r="AM991" i="5"/>
  <c r="AL991" i="5"/>
  <c r="AK991" i="5"/>
  <c r="AD991" i="5"/>
  <c r="AC991" i="5"/>
  <c r="AB991" i="5"/>
  <c r="AA991" i="5"/>
  <c r="U991" i="5"/>
  <c r="T990" i="5" s="1"/>
  <c r="S991" i="5"/>
  <c r="O991" i="5" s="1"/>
  <c r="R991" i="5"/>
  <c r="N991" i="5"/>
  <c r="M991" i="5"/>
  <c r="L991" i="5"/>
  <c r="E991" i="5"/>
  <c r="BA990" i="5"/>
  <c r="AZ990" i="5"/>
  <c r="AV990" i="5"/>
  <c r="AU990" i="5"/>
  <c r="AS990" i="5"/>
  <c r="AR990" i="5"/>
  <c r="AQ990" i="5"/>
  <c r="AP990" i="5"/>
  <c r="AO990" i="5"/>
  <c r="AN990" i="5"/>
  <c r="AM990" i="5"/>
  <c r="AL990" i="5"/>
  <c r="AK990" i="5"/>
  <c r="AB990" i="5"/>
  <c r="AA990" i="5"/>
  <c r="U990" i="5"/>
  <c r="S990" i="5"/>
  <c r="O990" i="5" s="1"/>
  <c r="P990" i="5" s="1"/>
  <c r="R990" i="5"/>
  <c r="N990" i="5"/>
  <c r="M990" i="5"/>
  <c r="L990" i="5"/>
  <c r="E990" i="5"/>
  <c r="BA989" i="5"/>
  <c r="AZ989" i="5"/>
  <c r="AV989" i="5"/>
  <c r="AU989" i="5"/>
  <c r="AS989" i="5"/>
  <c r="AR989" i="5"/>
  <c r="AQ989" i="5"/>
  <c r="AP989" i="5"/>
  <c r="AO989" i="5"/>
  <c r="AN989" i="5"/>
  <c r="AM989" i="5"/>
  <c r="AL989" i="5"/>
  <c r="AK989" i="5"/>
  <c r="AG989" i="5"/>
  <c r="AB989" i="5"/>
  <c r="AA989" i="5"/>
  <c r="U989" i="5"/>
  <c r="T989" i="5"/>
  <c r="S989" i="5"/>
  <c r="R989" i="5"/>
  <c r="N989" i="5"/>
  <c r="M989" i="5"/>
  <c r="L989" i="5"/>
  <c r="E989" i="5"/>
  <c r="BA988" i="5"/>
  <c r="AZ988" i="5"/>
  <c r="AV988" i="5"/>
  <c r="AU988" i="5"/>
  <c r="AS988" i="5"/>
  <c r="AR988" i="5"/>
  <c r="AQ988" i="5"/>
  <c r="AP988" i="5"/>
  <c r="AO988" i="5"/>
  <c r="AN988" i="5"/>
  <c r="AM988" i="5"/>
  <c r="AL988" i="5"/>
  <c r="AK988" i="5"/>
  <c r="AB988" i="5"/>
  <c r="AA988" i="5"/>
  <c r="U988" i="5"/>
  <c r="T988" i="5"/>
  <c r="AD988" i="5" s="1"/>
  <c r="S988" i="5"/>
  <c r="O988" i="5" s="1"/>
  <c r="Q988" i="5" s="1"/>
  <c r="R988" i="5"/>
  <c r="P988" i="5"/>
  <c r="N988" i="5"/>
  <c r="M988" i="5"/>
  <c r="L988" i="5"/>
  <c r="E988" i="5"/>
  <c r="BA987" i="5"/>
  <c r="AZ987" i="5"/>
  <c r="AV987" i="5"/>
  <c r="AU987" i="5"/>
  <c r="AS987" i="5"/>
  <c r="AR987" i="5"/>
  <c r="AQ987" i="5"/>
  <c r="AP987" i="5"/>
  <c r="AO987" i="5"/>
  <c r="AN987" i="5"/>
  <c r="AM987" i="5"/>
  <c r="AL987" i="5"/>
  <c r="AK987" i="5"/>
  <c r="AG987" i="5"/>
  <c r="AD987" i="5"/>
  <c r="AB987" i="5"/>
  <c r="AA987" i="5"/>
  <c r="U987" i="5"/>
  <c r="T987" i="5"/>
  <c r="AC987" i="5" s="1"/>
  <c r="S987" i="5"/>
  <c r="R987" i="5"/>
  <c r="O987" i="5" s="1"/>
  <c r="N987" i="5"/>
  <c r="M987" i="5"/>
  <c r="L987" i="5"/>
  <c r="E987" i="5"/>
  <c r="BA986" i="5"/>
  <c r="AZ986" i="5"/>
  <c r="AV986" i="5"/>
  <c r="AU986" i="5"/>
  <c r="AS986" i="5"/>
  <c r="AR986" i="5"/>
  <c r="AQ986" i="5"/>
  <c r="AP986" i="5"/>
  <c r="AO986" i="5"/>
  <c r="AN986" i="5"/>
  <c r="AM986" i="5"/>
  <c r="AL986" i="5"/>
  <c r="AK986" i="5"/>
  <c r="AB986" i="5"/>
  <c r="AA986" i="5"/>
  <c r="U986" i="5"/>
  <c r="T985" i="5" s="1"/>
  <c r="T986" i="5"/>
  <c r="S986" i="5"/>
  <c r="R986" i="5"/>
  <c r="P986" i="5"/>
  <c r="O986" i="5"/>
  <c r="Q986" i="5" s="1"/>
  <c r="N986" i="5"/>
  <c r="M986" i="5"/>
  <c r="L986" i="5"/>
  <c r="E986" i="5"/>
  <c r="BA985" i="5"/>
  <c r="AZ985" i="5"/>
  <c r="AV985" i="5"/>
  <c r="AU985" i="5"/>
  <c r="AS985" i="5"/>
  <c r="AR985" i="5"/>
  <c r="AQ985" i="5"/>
  <c r="AP985" i="5"/>
  <c r="AO985" i="5"/>
  <c r="AN985" i="5"/>
  <c r="AM985" i="5"/>
  <c r="AL985" i="5"/>
  <c r="AK985" i="5"/>
  <c r="AB985" i="5"/>
  <c r="AA985" i="5"/>
  <c r="U985" i="5"/>
  <c r="S985" i="5"/>
  <c r="R985" i="5"/>
  <c r="N985" i="5"/>
  <c r="M985" i="5"/>
  <c r="L985" i="5"/>
  <c r="E985" i="5"/>
  <c r="BA984" i="5"/>
  <c r="AZ984" i="5"/>
  <c r="AV984" i="5"/>
  <c r="AU984" i="5"/>
  <c r="AS984" i="5"/>
  <c r="AR984" i="5"/>
  <c r="AQ984" i="5"/>
  <c r="AP984" i="5"/>
  <c r="AO984" i="5"/>
  <c r="AN984" i="5"/>
  <c r="AM984" i="5"/>
  <c r="AL984" i="5"/>
  <c r="AK984" i="5"/>
  <c r="AB984" i="5"/>
  <c r="AA984" i="5"/>
  <c r="U984" i="5"/>
  <c r="T984" i="5"/>
  <c r="AD984" i="5" s="1"/>
  <c r="S984" i="5"/>
  <c r="O984" i="5" s="1"/>
  <c r="Q984" i="5" s="1"/>
  <c r="R984" i="5"/>
  <c r="P984" i="5"/>
  <c r="N984" i="5"/>
  <c r="M984" i="5"/>
  <c r="L984" i="5"/>
  <c r="E984" i="5"/>
  <c r="BA983" i="5"/>
  <c r="AZ983" i="5"/>
  <c r="AV983" i="5"/>
  <c r="AU983" i="5"/>
  <c r="AS983" i="5"/>
  <c r="AR983" i="5"/>
  <c r="AQ983" i="5"/>
  <c r="AP983" i="5"/>
  <c r="AO983" i="5"/>
  <c r="AN983" i="5"/>
  <c r="AM983" i="5"/>
  <c r="AL983" i="5"/>
  <c r="AK983" i="5"/>
  <c r="AG983" i="5"/>
  <c r="AD983" i="5"/>
  <c r="AB983" i="5"/>
  <c r="AA983" i="5"/>
  <c r="U983" i="5"/>
  <c r="T983" i="5"/>
  <c r="AC983" i="5" s="1"/>
  <c r="S983" i="5"/>
  <c r="R983" i="5"/>
  <c r="O983" i="5" s="1"/>
  <c r="N983" i="5"/>
  <c r="M983" i="5"/>
  <c r="L983" i="5"/>
  <c r="E983" i="5"/>
  <c r="BA982" i="5"/>
  <c r="AZ982" i="5"/>
  <c r="AV982" i="5"/>
  <c r="AU982" i="5"/>
  <c r="AS982" i="5"/>
  <c r="AR982" i="5"/>
  <c r="AQ982" i="5"/>
  <c r="AP982" i="5"/>
  <c r="AO982" i="5"/>
  <c r="AN982" i="5"/>
  <c r="AM982" i="5"/>
  <c r="AL982" i="5"/>
  <c r="AK982" i="5"/>
  <c r="AB982" i="5"/>
  <c r="AA982" i="5"/>
  <c r="U982" i="5"/>
  <c r="T981" i="5" s="1"/>
  <c r="T982" i="5"/>
  <c r="S982" i="5"/>
  <c r="R982" i="5"/>
  <c r="P982" i="5"/>
  <c r="O982" i="5"/>
  <c r="Q982" i="5" s="1"/>
  <c r="N982" i="5"/>
  <c r="M982" i="5"/>
  <c r="L982" i="5"/>
  <c r="E982" i="5"/>
  <c r="BA981" i="5"/>
  <c r="AZ981" i="5"/>
  <c r="AV981" i="5"/>
  <c r="AU981" i="5"/>
  <c r="AS981" i="5"/>
  <c r="AR981" i="5"/>
  <c r="AQ981" i="5"/>
  <c r="AP981" i="5"/>
  <c r="AO981" i="5"/>
  <c r="AN981" i="5"/>
  <c r="AM981" i="5"/>
  <c r="AL981" i="5"/>
  <c r="AK981" i="5"/>
  <c r="AB981" i="5"/>
  <c r="AA981" i="5"/>
  <c r="U981" i="5"/>
  <c r="S981" i="5"/>
  <c r="R981" i="5"/>
  <c r="N981" i="5"/>
  <c r="M981" i="5"/>
  <c r="L981" i="5"/>
  <c r="E981" i="5"/>
  <c r="BA980" i="5"/>
  <c r="AZ980" i="5"/>
  <c r="AV980" i="5"/>
  <c r="AU980" i="5"/>
  <c r="AS980" i="5"/>
  <c r="AR980" i="5"/>
  <c r="AQ980" i="5"/>
  <c r="AP980" i="5"/>
  <c r="AO980" i="5"/>
  <c r="AN980" i="5"/>
  <c r="AM980" i="5"/>
  <c r="AL980" i="5"/>
  <c r="AK980" i="5"/>
  <c r="AB980" i="5"/>
  <c r="AA980" i="5"/>
  <c r="U980" i="5"/>
  <c r="T980" i="5"/>
  <c r="AD980" i="5" s="1"/>
  <c r="S980" i="5"/>
  <c r="O980" i="5" s="1"/>
  <c r="Q980" i="5" s="1"/>
  <c r="R980" i="5"/>
  <c r="P980" i="5"/>
  <c r="N980" i="5"/>
  <c r="M980" i="5"/>
  <c r="L980" i="5"/>
  <c r="E980" i="5"/>
  <c r="BA979" i="5"/>
  <c r="AZ979" i="5"/>
  <c r="AV979" i="5"/>
  <c r="AU979" i="5"/>
  <c r="AS979" i="5"/>
  <c r="AR979" i="5"/>
  <c r="AQ979" i="5"/>
  <c r="AP979" i="5"/>
  <c r="AO979" i="5"/>
  <c r="AN979" i="5"/>
  <c r="AM979" i="5"/>
  <c r="AL979" i="5"/>
  <c r="AK979" i="5"/>
  <c r="AG979" i="5"/>
  <c r="AD979" i="5"/>
  <c r="AB979" i="5"/>
  <c r="AA979" i="5"/>
  <c r="U979" i="5"/>
  <c r="T979" i="5"/>
  <c r="AC979" i="5" s="1"/>
  <c r="S979" i="5"/>
  <c r="R979" i="5"/>
  <c r="O979" i="5" s="1"/>
  <c r="N979" i="5"/>
  <c r="M979" i="5"/>
  <c r="L979" i="5"/>
  <c r="E979" i="5"/>
  <c r="BA978" i="5"/>
  <c r="AZ978" i="5"/>
  <c r="AV978" i="5"/>
  <c r="AU978" i="5"/>
  <c r="AS978" i="5"/>
  <c r="AR978" i="5"/>
  <c r="AQ978" i="5"/>
  <c r="AP978" i="5"/>
  <c r="AO978" i="5"/>
  <c r="AN978" i="5"/>
  <c r="AM978" i="5"/>
  <c r="AL978" i="5"/>
  <c r="AK978" i="5"/>
  <c r="AB978" i="5"/>
  <c r="AA978" i="5"/>
  <c r="U978" i="5"/>
  <c r="T977" i="5" s="1"/>
  <c r="T978" i="5"/>
  <c r="S978" i="5"/>
  <c r="R978" i="5"/>
  <c r="P978" i="5"/>
  <c r="O978" i="5"/>
  <c r="Q978" i="5" s="1"/>
  <c r="N978" i="5"/>
  <c r="M978" i="5"/>
  <c r="L978" i="5"/>
  <c r="E978" i="5"/>
  <c r="BA977" i="5"/>
  <c r="AZ977" i="5"/>
  <c r="AV977" i="5"/>
  <c r="AU977" i="5"/>
  <c r="AS977" i="5"/>
  <c r="AR977" i="5"/>
  <c r="AQ977" i="5"/>
  <c r="AP977" i="5"/>
  <c r="AO977" i="5"/>
  <c r="AN977" i="5"/>
  <c r="AM977" i="5"/>
  <c r="AL977" i="5"/>
  <c r="AK977" i="5"/>
  <c r="AB977" i="5"/>
  <c r="AA977" i="5"/>
  <c r="U977" i="5"/>
  <c r="S977" i="5"/>
  <c r="R977" i="5"/>
  <c r="N977" i="5"/>
  <c r="M977" i="5"/>
  <c r="L977" i="5"/>
  <c r="E977" i="5"/>
  <c r="BA976" i="5"/>
  <c r="AZ976" i="5"/>
  <c r="AV976" i="5"/>
  <c r="AU976" i="5"/>
  <c r="AS976" i="5"/>
  <c r="AR976" i="5"/>
  <c r="AQ976" i="5"/>
  <c r="AP976" i="5"/>
  <c r="AO976" i="5"/>
  <c r="AN976" i="5"/>
  <c r="AM976" i="5"/>
  <c r="AL976" i="5"/>
  <c r="AK976" i="5"/>
  <c r="AB976" i="5"/>
  <c r="AA976" i="5"/>
  <c r="U976" i="5"/>
  <c r="T976" i="5"/>
  <c r="AD976" i="5" s="1"/>
  <c r="S976" i="5"/>
  <c r="O976" i="5" s="1"/>
  <c r="Q976" i="5" s="1"/>
  <c r="R976" i="5"/>
  <c r="P976" i="5"/>
  <c r="N976" i="5"/>
  <c r="M976" i="5"/>
  <c r="L976" i="5"/>
  <c r="E976" i="5"/>
  <c r="BA975" i="5"/>
  <c r="AZ975" i="5"/>
  <c r="AV975" i="5"/>
  <c r="AU975" i="5"/>
  <c r="AS975" i="5"/>
  <c r="AR975" i="5"/>
  <c r="AQ975" i="5"/>
  <c r="AP975" i="5"/>
  <c r="AO975" i="5"/>
  <c r="AN975" i="5"/>
  <c r="AM975" i="5"/>
  <c r="AL975" i="5"/>
  <c r="AK975" i="5"/>
  <c r="AG975" i="5"/>
  <c r="AD975" i="5"/>
  <c r="AB975" i="5"/>
  <c r="AA975" i="5"/>
  <c r="U975" i="5"/>
  <c r="T975" i="5"/>
  <c r="AC975" i="5" s="1"/>
  <c r="S975" i="5"/>
  <c r="R975" i="5"/>
  <c r="O975" i="5" s="1"/>
  <c r="N975" i="5"/>
  <c r="M975" i="5"/>
  <c r="L975" i="5"/>
  <c r="E975" i="5"/>
  <c r="BA974" i="5"/>
  <c r="AZ974" i="5"/>
  <c r="AV974" i="5"/>
  <c r="AU974" i="5"/>
  <c r="AS974" i="5"/>
  <c r="AR974" i="5"/>
  <c r="AQ974" i="5"/>
  <c r="AP974" i="5"/>
  <c r="AO974" i="5"/>
  <c r="AN974" i="5"/>
  <c r="AM974" i="5"/>
  <c r="AL974" i="5"/>
  <c r="AK974" i="5"/>
  <c r="AB974" i="5"/>
  <c r="AA974" i="5"/>
  <c r="U974" i="5"/>
  <c r="T973" i="5" s="1"/>
  <c r="T974" i="5"/>
  <c r="S974" i="5"/>
  <c r="R974" i="5"/>
  <c r="P974" i="5"/>
  <c r="O974" i="5"/>
  <c r="Q974" i="5" s="1"/>
  <c r="N974" i="5"/>
  <c r="M974" i="5"/>
  <c r="L974" i="5"/>
  <c r="E974" i="5"/>
  <c r="BA973" i="5"/>
  <c r="AZ973" i="5"/>
  <c r="AV973" i="5"/>
  <c r="AU973" i="5"/>
  <c r="AS973" i="5"/>
  <c r="AR973" i="5"/>
  <c r="AQ973" i="5"/>
  <c r="AP973" i="5"/>
  <c r="AO973" i="5"/>
  <c r="AN973" i="5"/>
  <c r="AM973" i="5"/>
  <c r="AL973" i="5"/>
  <c r="AK973" i="5"/>
  <c r="AB973" i="5"/>
  <c r="AA973" i="5"/>
  <c r="U973" i="5"/>
  <c r="S973" i="5"/>
  <c r="O973" i="5" s="1"/>
  <c r="R973" i="5"/>
  <c r="N973" i="5"/>
  <c r="M973" i="5"/>
  <c r="L973" i="5"/>
  <c r="E973" i="5"/>
  <c r="BA972" i="5"/>
  <c r="AZ972" i="5"/>
  <c r="AV972" i="5"/>
  <c r="AU972" i="5"/>
  <c r="AS972" i="5"/>
  <c r="AR972" i="5"/>
  <c r="AQ972" i="5"/>
  <c r="AP972" i="5"/>
  <c r="AO972" i="5"/>
  <c r="AN972" i="5"/>
  <c r="AM972" i="5"/>
  <c r="AL972" i="5"/>
  <c r="AK972" i="5"/>
  <c r="AB972" i="5"/>
  <c r="AA972" i="5"/>
  <c r="U972" i="5"/>
  <c r="T972" i="5"/>
  <c r="S972" i="5"/>
  <c r="O972" i="5" s="1"/>
  <c r="Q972" i="5" s="1"/>
  <c r="R972" i="5"/>
  <c r="P972" i="5"/>
  <c r="N972" i="5"/>
  <c r="M972" i="5"/>
  <c r="L972" i="5"/>
  <c r="E972" i="5"/>
  <c r="BA971" i="5"/>
  <c r="AZ971" i="5"/>
  <c r="AV971" i="5"/>
  <c r="AU971" i="5"/>
  <c r="AS971" i="5"/>
  <c r="AR971" i="5"/>
  <c r="AQ971" i="5"/>
  <c r="AP971" i="5"/>
  <c r="AO971" i="5"/>
  <c r="AN971" i="5"/>
  <c r="AM971" i="5"/>
  <c r="AL971" i="5"/>
  <c r="AK971" i="5"/>
  <c r="AG971" i="5"/>
  <c r="AD971" i="5"/>
  <c r="AB971" i="5"/>
  <c r="AA971" i="5"/>
  <c r="U971" i="5"/>
  <c r="T971" i="5"/>
  <c r="AC971" i="5" s="1"/>
  <c r="S971" i="5"/>
  <c r="R971" i="5"/>
  <c r="O971" i="5" s="1"/>
  <c r="N971" i="5"/>
  <c r="M971" i="5"/>
  <c r="L971" i="5"/>
  <c r="E971" i="5"/>
  <c r="BA970" i="5"/>
  <c r="AZ970" i="5"/>
  <c r="AV970" i="5"/>
  <c r="AU970" i="5"/>
  <c r="AS970" i="5"/>
  <c r="AR970" i="5"/>
  <c r="AQ970" i="5"/>
  <c r="AP970" i="5"/>
  <c r="AO970" i="5"/>
  <c r="AN970" i="5"/>
  <c r="AM970" i="5"/>
  <c r="AL970" i="5"/>
  <c r="AK970" i="5"/>
  <c r="AB970" i="5"/>
  <c r="AA970" i="5"/>
  <c r="U970" i="5"/>
  <c r="T969" i="5" s="1"/>
  <c r="T970" i="5"/>
  <c r="S970" i="5"/>
  <c r="R970" i="5"/>
  <c r="P970" i="5"/>
  <c r="O970" i="5"/>
  <c r="Q970" i="5" s="1"/>
  <c r="N970" i="5"/>
  <c r="M970" i="5"/>
  <c r="L970" i="5"/>
  <c r="E970" i="5"/>
  <c r="BA969" i="5"/>
  <c r="AZ969" i="5"/>
  <c r="AV969" i="5"/>
  <c r="AU969" i="5"/>
  <c r="AS969" i="5"/>
  <c r="AR969" i="5"/>
  <c r="AQ969" i="5"/>
  <c r="AP969" i="5"/>
  <c r="AO969" i="5"/>
  <c r="AN969" i="5"/>
  <c r="AM969" i="5"/>
  <c r="AL969" i="5"/>
  <c r="AK969" i="5"/>
  <c r="AB969" i="5"/>
  <c r="AA969" i="5"/>
  <c r="U969" i="5"/>
  <c r="S969" i="5"/>
  <c r="O969" i="5" s="1"/>
  <c r="R969" i="5"/>
  <c r="N969" i="5"/>
  <c r="M969" i="5"/>
  <c r="L969" i="5"/>
  <c r="E969" i="5"/>
  <c r="BA968" i="5"/>
  <c r="AZ968" i="5"/>
  <c r="AV968" i="5"/>
  <c r="AU968" i="5"/>
  <c r="AS968" i="5"/>
  <c r="AR968" i="5"/>
  <c r="AQ968" i="5"/>
  <c r="AP968" i="5"/>
  <c r="AO968" i="5"/>
  <c r="AN968" i="5"/>
  <c r="AM968" i="5"/>
  <c r="AL968" i="5"/>
  <c r="AK968" i="5"/>
  <c r="AB968" i="5"/>
  <c r="AA968" i="5"/>
  <c r="U968" i="5"/>
  <c r="T968" i="5"/>
  <c r="S968" i="5"/>
  <c r="O968" i="5" s="1"/>
  <c r="Q968" i="5" s="1"/>
  <c r="R968" i="5"/>
  <c r="P968" i="5"/>
  <c r="N968" i="5"/>
  <c r="M968" i="5"/>
  <c r="L968" i="5"/>
  <c r="E968" i="5"/>
  <c r="BA967" i="5"/>
  <c r="AZ967" i="5"/>
  <c r="AV967" i="5"/>
  <c r="AU967" i="5"/>
  <c r="AS967" i="5"/>
  <c r="AR967" i="5"/>
  <c r="AQ967" i="5"/>
  <c r="AP967" i="5"/>
  <c r="AO967" i="5"/>
  <c r="AN967" i="5"/>
  <c r="AM967" i="5"/>
  <c r="AL967" i="5"/>
  <c r="AK967" i="5"/>
  <c r="AG967" i="5"/>
  <c r="AD967" i="5"/>
  <c r="AB967" i="5"/>
  <c r="AA967" i="5"/>
  <c r="U967" i="5"/>
  <c r="T967" i="5"/>
  <c r="AC967" i="5" s="1"/>
  <c r="S967" i="5"/>
  <c r="R967" i="5"/>
  <c r="O967" i="5" s="1"/>
  <c r="N967" i="5"/>
  <c r="M967" i="5"/>
  <c r="L967" i="5"/>
  <c r="E967" i="5"/>
  <c r="BA966" i="5"/>
  <c r="AZ966" i="5"/>
  <c r="AV966" i="5"/>
  <c r="AU966" i="5"/>
  <c r="AS966" i="5"/>
  <c r="AR966" i="5"/>
  <c r="AQ966" i="5"/>
  <c r="AP966" i="5"/>
  <c r="AO966" i="5"/>
  <c r="AN966" i="5"/>
  <c r="AM966" i="5"/>
  <c r="AL966" i="5"/>
  <c r="AK966" i="5"/>
  <c r="AB966" i="5"/>
  <c r="AA966" i="5"/>
  <c r="U966" i="5"/>
  <c r="T965" i="5" s="1"/>
  <c r="T966" i="5"/>
  <c r="S966" i="5"/>
  <c r="R966" i="5"/>
  <c r="P966" i="5"/>
  <c r="O966" i="5"/>
  <c r="Q966" i="5" s="1"/>
  <c r="N966" i="5"/>
  <c r="M966" i="5"/>
  <c r="L966" i="5"/>
  <c r="E966" i="5"/>
  <c r="BA965" i="5"/>
  <c r="AZ965" i="5"/>
  <c r="AV965" i="5"/>
  <c r="AU965" i="5"/>
  <c r="AS965" i="5"/>
  <c r="AR965" i="5"/>
  <c r="AQ965" i="5"/>
  <c r="AP965" i="5"/>
  <c r="AO965" i="5"/>
  <c r="AN965" i="5"/>
  <c r="AM965" i="5"/>
  <c r="AL965" i="5"/>
  <c r="AK965" i="5"/>
  <c r="AB965" i="5"/>
  <c r="AA965" i="5"/>
  <c r="U965" i="5"/>
  <c r="S965" i="5"/>
  <c r="O965" i="5" s="1"/>
  <c r="R965" i="5"/>
  <c r="N965" i="5"/>
  <c r="M965" i="5"/>
  <c r="L965" i="5"/>
  <c r="E965" i="5"/>
  <c r="BA964" i="5"/>
  <c r="AZ964" i="5"/>
  <c r="AV964" i="5"/>
  <c r="AU964" i="5"/>
  <c r="AS964" i="5"/>
  <c r="AR964" i="5"/>
  <c r="AQ964" i="5"/>
  <c r="AP964" i="5"/>
  <c r="AO964" i="5"/>
  <c r="AN964" i="5"/>
  <c r="AM964" i="5"/>
  <c r="AL964" i="5"/>
  <c r="AK964" i="5"/>
  <c r="AB964" i="5"/>
  <c r="AA964" i="5"/>
  <c r="U964" i="5"/>
  <c r="T963" i="5" s="1"/>
  <c r="AD963" i="5" s="1"/>
  <c r="T964" i="5"/>
  <c r="S964" i="5"/>
  <c r="O964" i="5" s="1"/>
  <c r="Q964" i="5" s="1"/>
  <c r="R964" i="5"/>
  <c r="P964" i="5"/>
  <c r="N964" i="5"/>
  <c r="M964" i="5"/>
  <c r="L964" i="5"/>
  <c r="E964" i="5"/>
  <c r="BA963" i="5"/>
  <c r="AZ963" i="5"/>
  <c r="AV963" i="5"/>
  <c r="AU963" i="5"/>
  <c r="AS963" i="5"/>
  <c r="AR963" i="5"/>
  <c r="AQ963" i="5"/>
  <c r="AP963" i="5"/>
  <c r="AO963" i="5"/>
  <c r="AN963" i="5"/>
  <c r="AM963" i="5"/>
  <c r="AL963" i="5"/>
  <c r="AK963" i="5"/>
  <c r="AB963" i="5"/>
  <c r="AA963" i="5"/>
  <c r="U963" i="5"/>
  <c r="S963" i="5"/>
  <c r="R963" i="5"/>
  <c r="O963" i="5" s="1"/>
  <c r="N963" i="5"/>
  <c r="M963" i="5"/>
  <c r="L963" i="5"/>
  <c r="E963" i="5"/>
  <c r="BA962" i="5"/>
  <c r="AZ962" i="5"/>
  <c r="AV962" i="5"/>
  <c r="AU962" i="5"/>
  <c r="AS962" i="5"/>
  <c r="AR962" i="5"/>
  <c r="AQ962" i="5"/>
  <c r="AP962" i="5"/>
  <c r="AO962" i="5"/>
  <c r="AN962" i="5"/>
  <c r="AM962" i="5"/>
  <c r="AL962" i="5"/>
  <c r="AK962" i="5"/>
  <c r="AB962" i="5"/>
  <c r="AA962" i="5"/>
  <c r="U962" i="5"/>
  <c r="T961" i="5" s="1"/>
  <c r="T962" i="5"/>
  <c r="S962" i="5"/>
  <c r="R962" i="5"/>
  <c r="P962" i="5"/>
  <c r="O962" i="5"/>
  <c r="Q962" i="5" s="1"/>
  <c r="N962" i="5"/>
  <c r="M962" i="5"/>
  <c r="L962" i="5"/>
  <c r="E962" i="5"/>
  <c r="BA961" i="5"/>
  <c r="AZ961" i="5"/>
  <c r="AV961" i="5"/>
  <c r="AU961" i="5"/>
  <c r="AS961" i="5"/>
  <c r="AR961" i="5"/>
  <c r="AQ961" i="5"/>
  <c r="AP961" i="5"/>
  <c r="AO961" i="5"/>
  <c r="AN961" i="5"/>
  <c r="AM961" i="5"/>
  <c r="AL961" i="5"/>
  <c r="AK961" i="5"/>
  <c r="AB961" i="5"/>
  <c r="AA961" i="5"/>
  <c r="U961" i="5"/>
  <c r="S961" i="5"/>
  <c r="R961" i="5"/>
  <c r="O961" i="5" s="1"/>
  <c r="N961" i="5"/>
  <c r="M961" i="5"/>
  <c r="L961" i="5"/>
  <c r="E961" i="5"/>
  <c r="BA960" i="5"/>
  <c r="AZ960" i="5"/>
  <c r="AV960" i="5"/>
  <c r="AU960" i="5"/>
  <c r="AS960" i="5"/>
  <c r="AR960" i="5"/>
  <c r="AQ960" i="5"/>
  <c r="AP960" i="5"/>
  <c r="AO960" i="5"/>
  <c r="AN960" i="5"/>
  <c r="AM960" i="5"/>
  <c r="AL960" i="5"/>
  <c r="AK960" i="5"/>
  <c r="AB960" i="5"/>
  <c r="AA960" i="5"/>
  <c r="U960" i="5"/>
  <c r="T959" i="5" s="1"/>
  <c r="T960" i="5"/>
  <c r="AD960" i="5" s="1"/>
  <c r="S960" i="5"/>
  <c r="O960" i="5" s="1"/>
  <c r="Q960" i="5" s="1"/>
  <c r="R960" i="5"/>
  <c r="N960" i="5"/>
  <c r="M960" i="5"/>
  <c r="L960" i="5"/>
  <c r="E960" i="5"/>
  <c r="BA959" i="5"/>
  <c r="AZ959" i="5"/>
  <c r="AV959" i="5"/>
  <c r="AU959" i="5"/>
  <c r="AS959" i="5"/>
  <c r="AR959" i="5"/>
  <c r="AQ959" i="5"/>
  <c r="AP959" i="5"/>
  <c r="AO959" i="5"/>
  <c r="AN959" i="5"/>
  <c r="AM959" i="5"/>
  <c r="AL959" i="5"/>
  <c r="AK959" i="5"/>
  <c r="AB959" i="5"/>
  <c r="AA959" i="5"/>
  <c r="U959" i="5"/>
  <c r="S959" i="5"/>
  <c r="O959" i="5" s="1"/>
  <c r="R959" i="5"/>
  <c r="N959" i="5"/>
  <c r="M959" i="5"/>
  <c r="L959" i="5"/>
  <c r="E959" i="5"/>
  <c r="BA958" i="5"/>
  <c r="AZ958" i="5"/>
  <c r="AV958" i="5"/>
  <c r="AU958" i="5"/>
  <c r="AS958" i="5"/>
  <c r="AR958" i="5"/>
  <c r="AQ958" i="5"/>
  <c r="AP958" i="5"/>
  <c r="AO958" i="5"/>
  <c r="AN958" i="5"/>
  <c r="AM958" i="5"/>
  <c r="AL958" i="5"/>
  <c r="AK958" i="5"/>
  <c r="AB958" i="5"/>
  <c r="AA958" i="5"/>
  <c r="U958" i="5"/>
  <c r="T957" i="5" s="1"/>
  <c r="T958" i="5"/>
  <c r="S958" i="5"/>
  <c r="R958" i="5"/>
  <c r="P958" i="5"/>
  <c r="O958" i="5"/>
  <c r="Q958" i="5" s="1"/>
  <c r="N958" i="5"/>
  <c r="M958" i="5"/>
  <c r="L958" i="5"/>
  <c r="E958" i="5"/>
  <c r="BA957" i="5"/>
  <c r="AZ957" i="5"/>
  <c r="AV957" i="5"/>
  <c r="AU957" i="5"/>
  <c r="AS957" i="5"/>
  <c r="AR957" i="5"/>
  <c r="AQ957" i="5"/>
  <c r="AP957" i="5"/>
  <c r="AO957" i="5"/>
  <c r="AN957" i="5"/>
  <c r="AM957" i="5"/>
  <c r="AL957" i="5"/>
  <c r="AK957" i="5"/>
  <c r="AD957" i="5"/>
  <c r="AB957" i="5"/>
  <c r="AA957" i="5"/>
  <c r="U957" i="5"/>
  <c r="S957" i="5"/>
  <c r="R957" i="5"/>
  <c r="O957" i="5" s="1"/>
  <c r="N957" i="5"/>
  <c r="M957" i="5"/>
  <c r="L957" i="5"/>
  <c r="E957" i="5"/>
  <c r="BA956" i="5"/>
  <c r="AZ956" i="5"/>
  <c r="AV956" i="5"/>
  <c r="AU956" i="5"/>
  <c r="AS956" i="5"/>
  <c r="AR956" i="5"/>
  <c r="AQ956" i="5"/>
  <c r="AP956" i="5"/>
  <c r="AO956" i="5"/>
  <c r="AN956" i="5"/>
  <c r="AM956" i="5"/>
  <c r="AL956" i="5"/>
  <c r="AK956" i="5"/>
  <c r="AB956" i="5"/>
  <c r="AA956" i="5"/>
  <c r="U956" i="5"/>
  <c r="T955" i="5" s="1"/>
  <c r="T956" i="5"/>
  <c r="S956" i="5"/>
  <c r="O956" i="5" s="1"/>
  <c r="Q956" i="5" s="1"/>
  <c r="R956" i="5"/>
  <c r="P956" i="5"/>
  <c r="N956" i="5"/>
  <c r="M956" i="5"/>
  <c r="L956" i="5"/>
  <c r="E956" i="5"/>
  <c r="BA955" i="5"/>
  <c r="AZ955" i="5"/>
  <c r="AV955" i="5"/>
  <c r="AU955" i="5"/>
  <c r="AS955" i="5"/>
  <c r="AR955" i="5"/>
  <c r="AQ955" i="5"/>
  <c r="AP955" i="5"/>
  <c r="AO955" i="5"/>
  <c r="AN955" i="5"/>
  <c r="AM955" i="5"/>
  <c r="AL955" i="5"/>
  <c r="AK955" i="5"/>
  <c r="AB955" i="5"/>
  <c r="AA955" i="5"/>
  <c r="U955" i="5"/>
  <c r="S955" i="5"/>
  <c r="O955" i="5" s="1"/>
  <c r="R955" i="5"/>
  <c r="N955" i="5"/>
  <c r="M955" i="5"/>
  <c r="L955" i="5"/>
  <c r="E955" i="5"/>
  <c r="BA954" i="5"/>
  <c r="AZ954" i="5"/>
  <c r="AV954" i="5"/>
  <c r="AU954" i="5"/>
  <c r="AS954" i="5"/>
  <c r="AR954" i="5"/>
  <c r="AQ954" i="5"/>
  <c r="AP954" i="5"/>
  <c r="AO954" i="5"/>
  <c r="AN954" i="5"/>
  <c r="AM954" i="5"/>
  <c r="AL954" i="5"/>
  <c r="AK954" i="5"/>
  <c r="AB954" i="5"/>
  <c r="AA954" i="5"/>
  <c r="U954" i="5"/>
  <c r="T953" i="5" s="1"/>
  <c r="AD953" i="5" s="1"/>
  <c r="T954" i="5"/>
  <c r="S954" i="5"/>
  <c r="R954" i="5"/>
  <c r="P954" i="5"/>
  <c r="O954" i="5"/>
  <c r="Q954" i="5" s="1"/>
  <c r="N954" i="5"/>
  <c r="M954" i="5"/>
  <c r="L954" i="5"/>
  <c r="E954" i="5"/>
  <c r="BA953" i="5"/>
  <c r="AZ953" i="5"/>
  <c r="AV953" i="5"/>
  <c r="AU953" i="5"/>
  <c r="AS953" i="5"/>
  <c r="AR953" i="5"/>
  <c r="AQ953" i="5"/>
  <c r="AP953" i="5"/>
  <c r="AO953" i="5"/>
  <c r="AN953" i="5"/>
  <c r="AM953" i="5"/>
  <c r="AL953" i="5"/>
  <c r="AK953" i="5"/>
  <c r="AB953" i="5"/>
  <c r="AA953" i="5"/>
  <c r="U953" i="5"/>
  <c r="S953" i="5"/>
  <c r="R953" i="5"/>
  <c r="O953" i="5" s="1"/>
  <c r="N953" i="5"/>
  <c r="M953" i="5"/>
  <c r="L953" i="5"/>
  <c r="E953" i="5"/>
  <c r="BA952" i="5"/>
  <c r="AZ952" i="5"/>
  <c r="AV952" i="5"/>
  <c r="AU952" i="5"/>
  <c r="AS952" i="5"/>
  <c r="AR952" i="5"/>
  <c r="AQ952" i="5"/>
  <c r="AP952" i="5"/>
  <c r="AO952" i="5"/>
  <c r="AN952" i="5"/>
  <c r="AM952" i="5"/>
  <c r="AL952" i="5"/>
  <c r="AK952" i="5"/>
  <c r="AB952" i="5"/>
  <c r="AA952" i="5"/>
  <c r="U952" i="5"/>
  <c r="T951" i="5" s="1"/>
  <c r="AC951" i="5" s="1"/>
  <c r="T952" i="5"/>
  <c r="S952" i="5"/>
  <c r="O952" i="5" s="1"/>
  <c r="Q952" i="5" s="1"/>
  <c r="R952" i="5"/>
  <c r="N952" i="5"/>
  <c r="M952" i="5"/>
  <c r="L952" i="5"/>
  <c r="E952" i="5"/>
  <c r="BA951" i="5"/>
  <c r="AZ951" i="5"/>
  <c r="AV951" i="5"/>
  <c r="AU951" i="5"/>
  <c r="AS951" i="5"/>
  <c r="AR951" i="5"/>
  <c r="AQ951" i="5"/>
  <c r="AP951" i="5"/>
  <c r="AO951" i="5"/>
  <c r="AN951" i="5"/>
  <c r="AM951" i="5"/>
  <c r="AL951" i="5"/>
  <c r="AK951" i="5"/>
  <c r="AG951" i="5"/>
  <c r="AB951" i="5"/>
  <c r="AA951" i="5"/>
  <c r="U951" i="5"/>
  <c r="S951" i="5"/>
  <c r="O951" i="5" s="1"/>
  <c r="P951" i="5" s="1"/>
  <c r="R951" i="5"/>
  <c r="Q951" i="5"/>
  <c r="N951" i="5"/>
  <c r="M951" i="5"/>
  <c r="L951" i="5"/>
  <c r="E951" i="5"/>
  <c r="BA950" i="5"/>
  <c r="AZ950" i="5"/>
  <c r="AV950" i="5"/>
  <c r="AU950" i="5"/>
  <c r="AS950" i="5"/>
  <c r="AR950" i="5"/>
  <c r="AQ950" i="5"/>
  <c r="AP950" i="5"/>
  <c r="AO950" i="5"/>
  <c r="AN950" i="5"/>
  <c r="AM950" i="5"/>
  <c r="AL950" i="5"/>
  <c r="AK950" i="5"/>
  <c r="AG950" i="5"/>
  <c r="AB950" i="5"/>
  <c r="AA950" i="5"/>
  <c r="U950" i="5"/>
  <c r="T949" i="5" s="1"/>
  <c r="AD949" i="5" s="1"/>
  <c r="T950" i="5"/>
  <c r="S950" i="5"/>
  <c r="R950" i="5"/>
  <c r="Q950" i="5"/>
  <c r="P950" i="5"/>
  <c r="O950" i="5"/>
  <c r="N950" i="5"/>
  <c r="M950" i="5"/>
  <c r="L950" i="5"/>
  <c r="E950" i="5"/>
  <c r="BA949" i="5"/>
  <c r="AZ949" i="5"/>
  <c r="AV949" i="5"/>
  <c r="AU949" i="5"/>
  <c r="AS949" i="5"/>
  <c r="AR949" i="5"/>
  <c r="AQ949" i="5"/>
  <c r="AP949" i="5"/>
  <c r="AO949" i="5"/>
  <c r="AN949" i="5"/>
  <c r="AM949" i="5"/>
  <c r="AL949" i="5"/>
  <c r="AK949" i="5"/>
  <c r="AC949" i="5"/>
  <c r="AB949" i="5"/>
  <c r="AA949" i="5"/>
  <c r="U949" i="5"/>
  <c r="T948" i="5" s="1"/>
  <c r="S949" i="5"/>
  <c r="R949" i="5"/>
  <c r="O949" i="5"/>
  <c r="N949" i="5"/>
  <c r="M949" i="5"/>
  <c r="L949" i="5"/>
  <c r="E949" i="5"/>
  <c r="BA948" i="5"/>
  <c r="AZ948" i="5"/>
  <c r="AV948" i="5"/>
  <c r="AU948" i="5"/>
  <c r="AS948" i="5"/>
  <c r="AR948" i="5"/>
  <c r="AQ948" i="5"/>
  <c r="AP948" i="5"/>
  <c r="AO948" i="5"/>
  <c r="AN948" i="5"/>
  <c r="AM948" i="5"/>
  <c r="AL948" i="5"/>
  <c r="AK948" i="5"/>
  <c r="AB948" i="5"/>
  <c r="AA948" i="5"/>
  <c r="U948" i="5"/>
  <c r="T947" i="5" s="1"/>
  <c r="S948" i="5"/>
  <c r="O948" i="5" s="1"/>
  <c r="R948" i="5"/>
  <c r="N948" i="5"/>
  <c r="M948" i="5"/>
  <c r="L948" i="5"/>
  <c r="E948" i="5"/>
  <c r="BA947" i="5"/>
  <c r="AZ947" i="5"/>
  <c r="AV947" i="5"/>
  <c r="AU947" i="5"/>
  <c r="AS947" i="5"/>
  <c r="AR947" i="5"/>
  <c r="AQ947" i="5"/>
  <c r="AP947" i="5"/>
  <c r="AO947" i="5"/>
  <c r="AN947" i="5"/>
  <c r="AM947" i="5"/>
  <c r="AL947" i="5"/>
  <c r="AK947" i="5"/>
  <c r="AB947" i="5"/>
  <c r="AA947" i="5"/>
  <c r="U947" i="5"/>
  <c r="S947" i="5"/>
  <c r="R947" i="5"/>
  <c r="O947" i="5"/>
  <c r="N947" i="5"/>
  <c r="M947" i="5"/>
  <c r="L947" i="5"/>
  <c r="E947" i="5"/>
  <c r="BA946" i="5"/>
  <c r="AZ946" i="5"/>
  <c r="AV946" i="5"/>
  <c r="AU946" i="5"/>
  <c r="AS946" i="5"/>
  <c r="AR946" i="5"/>
  <c r="AQ946" i="5"/>
  <c r="AP946" i="5"/>
  <c r="AO946" i="5"/>
  <c r="AN946" i="5"/>
  <c r="AM946" i="5"/>
  <c r="AL946" i="5"/>
  <c r="AK946" i="5"/>
  <c r="AB946" i="5"/>
  <c r="AA946" i="5"/>
  <c r="U946" i="5"/>
  <c r="T945" i="5" s="1"/>
  <c r="T946" i="5"/>
  <c r="S946" i="5"/>
  <c r="R946" i="5"/>
  <c r="Q946" i="5"/>
  <c r="O946" i="5"/>
  <c r="P946" i="5" s="1"/>
  <c r="N946" i="5"/>
  <c r="M946" i="5"/>
  <c r="L946" i="5"/>
  <c r="E946" i="5"/>
  <c r="BA945" i="5"/>
  <c r="AZ945" i="5"/>
  <c r="AV945" i="5"/>
  <c r="AU945" i="5"/>
  <c r="AS945" i="5"/>
  <c r="AR945" i="5"/>
  <c r="AQ945" i="5"/>
  <c r="AP945" i="5"/>
  <c r="AO945" i="5"/>
  <c r="AN945" i="5"/>
  <c r="AM945" i="5"/>
  <c r="AL945" i="5"/>
  <c r="AK945" i="5"/>
  <c r="AC945" i="5"/>
  <c r="AB945" i="5"/>
  <c r="AA945" i="5"/>
  <c r="U945" i="5"/>
  <c r="T944" i="5" s="1"/>
  <c r="S945" i="5"/>
  <c r="R945" i="5"/>
  <c r="O945" i="5" s="1"/>
  <c r="N945" i="5"/>
  <c r="M945" i="5"/>
  <c r="L945" i="5"/>
  <c r="E945" i="5"/>
  <c r="BA944" i="5"/>
  <c r="AZ944" i="5"/>
  <c r="AV944" i="5"/>
  <c r="AU944" i="5"/>
  <c r="AS944" i="5"/>
  <c r="AR944" i="5"/>
  <c r="AQ944" i="5"/>
  <c r="AP944" i="5"/>
  <c r="AO944" i="5"/>
  <c r="AN944" i="5"/>
  <c r="AM944" i="5"/>
  <c r="AL944" i="5"/>
  <c r="AK944" i="5"/>
  <c r="AB944" i="5"/>
  <c r="AA944" i="5"/>
  <c r="U944" i="5"/>
  <c r="S944" i="5"/>
  <c r="O944" i="5" s="1"/>
  <c r="R944" i="5"/>
  <c r="N944" i="5"/>
  <c r="M944" i="5"/>
  <c r="L944" i="5"/>
  <c r="E944" i="5"/>
  <c r="BA943" i="5"/>
  <c r="AZ943" i="5"/>
  <c r="AV943" i="5"/>
  <c r="AU943" i="5"/>
  <c r="AS943" i="5"/>
  <c r="AR943" i="5"/>
  <c r="AQ943" i="5"/>
  <c r="AP943" i="5"/>
  <c r="AO943" i="5"/>
  <c r="AN943" i="5"/>
  <c r="AM943" i="5"/>
  <c r="AL943" i="5"/>
  <c r="AK943" i="5"/>
  <c r="AG943" i="5"/>
  <c r="AB943" i="5"/>
  <c r="AA943" i="5"/>
  <c r="U943" i="5"/>
  <c r="T943" i="5"/>
  <c r="S943" i="5"/>
  <c r="O943" i="5" s="1"/>
  <c r="P943" i="5" s="1"/>
  <c r="R943" i="5"/>
  <c r="Q943" i="5"/>
  <c r="N943" i="5"/>
  <c r="M943" i="5"/>
  <c r="L943" i="5"/>
  <c r="E943" i="5"/>
  <c r="BA942" i="5"/>
  <c r="AZ942" i="5"/>
  <c r="AV942" i="5"/>
  <c r="AU942" i="5"/>
  <c r="AS942" i="5"/>
  <c r="AR942" i="5"/>
  <c r="AQ942" i="5"/>
  <c r="AP942" i="5"/>
  <c r="AO942" i="5"/>
  <c r="AN942" i="5"/>
  <c r="AM942" i="5"/>
  <c r="AL942" i="5"/>
  <c r="AK942" i="5"/>
  <c r="AB942" i="5"/>
  <c r="AA942" i="5"/>
  <c r="U942" i="5"/>
  <c r="T941" i="5" s="1"/>
  <c r="T942" i="5"/>
  <c r="AC942" i="5" s="1"/>
  <c r="S942" i="5"/>
  <c r="R942" i="5"/>
  <c r="O942" i="5"/>
  <c r="N942" i="5"/>
  <c r="M942" i="5"/>
  <c r="L942" i="5"/>
  <c r="E942" i="5"/>
  <c r="BA941" i="5"/>
  <c r="AZ941" i="5"/>
  <c r="AV941" i="5"/>
  <c r="AU941" i="5"/>
  <c r="AS941" i="5"/>
  <c r="AR941" i="5"/>
  <c r="AQ941" i="5"/>
  <c r="AP941" i="5"/>
  <c r="AO941" i="5"/>
  <c r="AN941" i="5"/>
  <c r="AM941" i="5"/>
  <c r="AL941" i="5"/>
  <c r="AK941" i="5"/>
  <c r="AB941" i="5"/>
  <c r="AA941" i="5"/>
  <c r="U941" i="5"/>
  <c r="T940" i="5" s="1"/>
  <c r="S941" i="5"/>
  <c r="R941" i="5"/>
  <c r="O941" i="5" s="1"/>
  <c r="N941" i="5"/>
  <c r="M941" i="5"/>
  <c r="L941" i="5"/>
  <c r="E941" i="5"/>
  <c r="BA940" i="5"/>
  <c r="AZ940" i="5"/>
  <c r="AV940" i="5"/>
  <c r="AU940" i="5"/>
  <c r="AS940" i="5"/>
  <c r="AR940" i="5"/>
  <c r="AQ940" i="5"/>
  <c r="AP940" i="5"/>
  <c r="AO940" i="5"/>
  <c r="AN940" i="5"/>
  <c r="AM940" i="5"/>
  <c r="AL940" i="5"/>
  <c r="AK940" i="5"/>
  <c r="AB940" i="5"/>
  <c r="AA940" i="5"/>
  <c r="U940" i="5"/>
  <c r="S940" i="5"/>
  <c r="O940" i="5" s="1"/>
  <c r="R940" i="5"/>
  <c r="N940" i="5"/>
  <c r="M940" i="5"/>
  <c r="L940" i="5"/>
  <c r="E940" i="5"/>
  <c r="BA939" i="5"/>
  <c r="AZ939" i="5"/>
  <c r="AV939" i="5"/>
  <c r="AU939" i="5"/>
  <c r="AS939" i="5"/>
  <c r="AR939" i="5"/>
  <c r="AQ939" i="5"/>
  <c r="AP939" i="5"/>
  <c r="AO939" i="5"/>
  <c r="AN939" i="5"/>
  <c r="AM939" i="5"/>
  <c r="AL939" i="5"/>
  <c r="AK939" i="5"/>
  <c r="AG939" i="5"/>
  <c r="AB939" i="5"/>
  <c r="AA939" i="5"/>
  <c r="U939" i="5"/>
  <c r="T939" i="5"/>
  <c r="AD939" i="5" s="1"/>
  <c r="S939" i="5"/>
  <c r="O939" i="5" s="1"/>
  <c r="P939" i="5" s="1"/>
  <c r="R939" i="5"/>
  <c r="Q939" i="5"/>
  <c r="N939" i="5"/>
  <c r="M939" i="5"/>
  <c r="L939" i="5"/>
  <c r="E939" i="5"/>
  <c r="BA938" i="5"/>
  <c r="AZ938" i="5"/>
  <c r="AV938" i="5"/>
  <c r="AU938" i="5"/>
  <c r="AS938" i="5"/>
  <c r="AR938" i="5"/>
  <c r="AQ938" i="5"/>
  <c r="AP938" i="5"/>
  <c r="AO938" i="5"/>
  <c r="AN938" i="5"/>
  <c r="AM938" i="5"/>
  <c r="AL938" i="5"/>
  <c r="AK938" i="5"/>
  <c r="AB938" i="5"/>
  <c r="AA938" i="5"/>
  <c r="U938" i="5"/>
  <c r="T937" i="5" s="1"/>
  <c r="T938" i="5"/>
  <c r="AC938" i="5" s="1"/>
  <c r="S938" i="5"/>
  <c r="R938" i="5"/>
  <c r="O938" i="5"/>
  <c r="N938" i="5"/>
  <c r="M938" i="5"/>
  <c r="L938" i="5"/>
  <c r="E938" i="5"/>
  <c r="BA937" i="5"/>
  <c r="AZ937" i="5"/>
  <c r="AV937" i="5"/>
  <c r="AU937" i="5"/>
  <c r="AS937" i="5"/>
  <c r="AR937" i="5"/>
  <c r="AQ937" i="5"/>
  <c r="AP937" i="5"/>
  <c r="AO937" i="5"/>
  <c r="AN937" i="5"/>
  <c r="AM937" i="5"/>
  <c r="AL937" i="5"/>
  <c r="AK937" i="5"/>
  <c r="AB937" i="5"/>
  <c r="AA937" i="5"/>
  <c r="U937" i="5"/>
  <c r="T936" i="5" s="1"/>
  <c r="S937" i="5"/>
  <c r="R937" i="5"/>
  <c r="O937" i="5" s="1"/>
  <c r="N937" i="5"/>
  <c r="M937" i="5"/>
  <c r="L937" i="5"/>
  <c r="E937" i="5"/>
  <c r="BA936" i="5"/>
  <c r="AZ936" i="5"/>
  <c r="AV936" i="5"/>
  <c r="AU936" i="5"/>
  <c r="AS936" i="5"/>
  <c r="AR936" i="5"/>
  <c r="AQ936" i="5"/>
  <c r="AP936" i="5"/>
  <c r="AO936" i="5"/>
  <c r="AN936" i="5"/>
  <c r="AM936" i="5"/>
  <c r="AL936" i="5"/>
  <c r="AK936" i="5"/>
  <c r="AB936" i="5"/>
  <c r="AA936" i="5"/>
  <c r="U936" i="5"/>
  <c r="S936" i="5"/>
  <c r="O936" i="5" s="1"/>
  <c r="R936" i="5"/>
  <c r="N936" i="5"/>
  <c r="M936" i="5"/>
  <c r="L936" i="5"/>
  <c r="E936" i="5"/>
  <c r="BA935" i="5"/>
  <c r="AZ935" i="5"/>
  <c r="AV935" i="5"/>
  <c r="AU935" i="5"/>
  <c r="AS935" i="5"/>
  <c r="AR935" i="5"/>
  <c r="AQ935" i="5"/>
  <c r="AP935" i="5"/>
  <c r="AO935" i="5"/>
  <c r="AN935" i="5"/>
  <c r="AM935" i="5"/>
  <c r="AL935" i="5"/>
  <c r="AK935" i="5"/>
  <c r="AG935" i="5"/>
  <c r="AB935" i="5"/>
  <c r="AA935" i="5"/>
  <c r="U935" i="5"/>
  <c r="T935" i="5"/>
  <c r="AD935" i="5" s="1"/>
  <c r="S935" i="5"/>
  <c r="O935" i="5" s="1"/>
  <c r="R935" i="5"/>
  <c r="N935" i="5"/>
  <c r="M935" i="5"/>
  <c r="L935" i="5"/>
  <c r="E935" i="5"/>
  <c r="BA934" i="5"/>
  <c r="AZ934" i="5"/>
  <c r="AV934" i="5"/>
  <c r="AU934" i="5"/>
  <c r="AS934" i="5"/>
  <c r="AR934" i="5"/>
  <c r="AQ934" i="5"/>
  <c r="AP934" i="5"/>
  <c r="AO934" i="5"/>
  <c r="AN934" i="5"/>
  <c r="AM934" i="5"/>
  <c r="AL934" i="5"/>
  <c r="AK934" i="5"/>
  <c r="AB934" i="5"/>
  <c r="AA934" i="5"/>
  <c r="U934" i="5"/>
  <c r="T933" i="5" s="1"/>
  <c r="T934" i="5"/>
  <c r="AC934" i="5" s="1"/>
  <c r="S934" i="5"/>
  <c r="R934" i="5"/>
  <c r="O934" i="5"/>
  <c r="N934" i="5"/>
  <c r="M934" i="5"/>
  <c r="L934" i="5"/>
  <c r="E934" i="5"/>
  <c r="BA933" i="5"/>
  <c r="AZ933" i="5"/>
  <c r="AV933" i="5"/>
  <c r="AU933" i="5"/>
  <c r="AS933" i="5"/>
  <c r="AR933" i="5"/>
  <c r="AQ933" i="5"/>
  <c r="AP933" i="5"/>
  <c r="AO933" i="5"/>
  <c r="AN933" i="5"/>
  <c r="AM933" i="5"/>
  <c r="AL933" i="5"/>
  <c r="AK933" i="5"/>
  <c r="AC933" i="5"/>
  <c r="AB933" i="5"/>
  <c r="AA933" i="5"/>
  <c r="U933" i="5"/>
  <c r="T932" i="5" s="1"/>
  <c r="S933" i="5"/>
  <c r="R933" i="5"/>
  <c r="O933" i="5" s="1"/>
  <c r="N933" i="5"/>
  <c r="M933" i="5"/>
  <c r="L933" i="5"/>
  <c r="E933" i="5"/>
  <c r="BA932" i="5"/>
  <c r="AZ932" i="5"/>
  <c r="AV932" i="5"/>
  <c r="AU932" i="5"/>
  <c r="AS932" i="5"/>
  <c r="AR932" i="5"/>
  <c r="AQ932" i="5"/>
  <c r="AP932" i="5"/>
  <c r="AO932" i="5"/>
  <c r="AN932" i="5"/>
  <c r="AM932" i="5"/>
  <c r="AL932" i="5"/>
  <c r="AK932" i="5"/>
  <c r="AB932" i="5"/>
  <c r="AA932" i="5"/>
  <c r="U932" i="5"/>
  <c r="S932" i="5"/>
  <c r="O932" i="5" s="1"/>
  <c r="R932" i="5"/>
  <c r="N932" i="5"/>
  <c r="M932" i="5"/>
  <c r="L932" i="5"/>
  <c r="E932" i="5"/>
  <c r="BA931" i="5"/>
  <c r="AZ931" i="5"/>
  <c r="AV931" i="5"/>
  <c r="AU931" i="5"/>
  <c r="AS931" i="5"/>
  <c r="AR931" i="5"/>
  <c r="AQ931" i="5"/>
  <c r="AP931" i="5"/>
  <c r="AO931" i="5"/>
  <c r="AN931" i="5"/>
  <c r="AM931" i="5"/>
  <c r="AL931" i="5"/>
  <c r="AK931" i="5"/>
  <c r="AG931" i="5"/>
  <c r="AB931" i="5"/>
  <c r="AA931" i="5"/>
  <c r="U931" i="5"/>
  <c r="T931" i="5"/>
  <c r="S931" i="5"/>
  <c r="O931" i="5" s="1"/>
  <c r="P931" i="5" s="1"/>
  <c r="R931" i="5"/>
  <c r="N931" i="5"/>
  <c r="M931" i="5"/>
  <c r="L931" i="5"/>
  <c r="E931" i="5"/>
  <c r="BA930" i="5"/>
  <c r="AZ930" i="5"/>
  <c r="AV930" i="5"/>
  <c r="AU930" i="5"/>
  <c r="AS930" i="5"/>
  <c r="AR930" i="5"/>
  <c r="AQ930" i="5"/>
  <c r="AP930" i="5"/>
  <c r="AO930" i="5"/>
  <c r="AN930" i="5"/>
  <c r="AM930" i="5"/>
  <c r="AL930" i="5"/>
  <c r="AK930" i="5"/>
  <c r="AB930" i="5"/>
  <c r="AA930" i="5"/>
  <c r="U930" i="5"/>
  <c r="T929" i="5" s="1"/>
  <c r="T930" i="5"/>
  <c r="AC930" i="5" s="1"/>
  <c r="S930" i="5"/>
  <c r="R930" i="5"/>
  <c r="O930" i="5"/>
  <c r="N930" i="5"/>
  <c r="M930" i="5"/>
  <c r="L930" i="5"/>
  <c r="E930" i="5"/>
  <c r="BA929" i="5"/>
  <c r="AZ929" i="5"/>
  <c r="AV929" i="5"/>
  <c r="AU929" i="5"/>
  <c r="AS929" i="5"/>
  <c r="AR929" i="5"/>
  <c r="AQ929" i="5"/>
  <c r="AP929" i="5"/>
  <c r="AO929" i="5"/>
  <c r="AN929" i="5"/>
  <c r="AM929" i="5"/>
  <c r="AL929" i="5"/>
  <c r="AK929" i="5"/>
  <c r="AC929" i="5"/>
  <c r="AB929" i="5"/>
  <c r="AA929" i="5"/>
  <c r="U929" i="5"/>
  <c r="T928" i="5" s="1"/>
  <c r="S929" i="5"/>
  <c r="R929" i="5"/>
  <c r="O929" i="5" s="1"/>
  <c r="N929" i="5"/>
  <c r="M929" i="5"/>
  <c r="L929" i="5"/>
  <c r="E929" i="5"/>
  <c r="BA928" i="5"/>
  <c r="AZ928" i="5"/>
  <c r="AV928" i="5"/>
  <c r="AU928" i="5"/>
  <c r="AS928" i="5"/>
  <c r="AR928" i="5"/>
  <c r="AQ928" i="5"/>
  <c r="AP928" i="5"/>
  <c r="AO928" i="5"/>
  <c r="AN928" i="5"/>
  <c r="AM928" i="5"/>
  <c r="AL928" i="5"/>
  <c r="AK928" i="5"/>
  <c r="AB928" i="5"/>
  <c r="AA928" i="5"/>
  <c r="U928" i="5"/>
  <c r="S928" i="5"/>
  <c r="O928" i="5" s="1"/>
  <c r="R928" i="5"/>
  <c r="N928" i="5"/>
  <c r="M928" i="5"/>
  <c r="L928" i="5"/>
  <c r="E928" i="5"/>
  <c r="BA927" i="5"/>
  <c r="AZ927" i="5"/>
  <c r="AV927" i="5"/>
  <c r="AU927" i="5"/>
  <c r="AS927" i="5"/>
  <c r="AR927" i="5"/>
  <c r="AQ927" i="5"/>
  <c r="AP927" i="5"/>
  <c r="AO927" i="5"/>
  <c r="AN927" i="5"/>
  <c r="AM927" i="5"/>
  <c r="AL927" i="5"/>
  <c r="AK927" i="5"/>
  <c r="AG927" i="5"/>
  <c r="AB927" i="5"/>
  <c r="AA927" i="5"/>
  <c r="U927" i="5"/>
  <c r="T927" i="5"/>
  <c r="S927" i="5"/>
  <c r="O927" i="5" s="1"/>
  <c r="P927" i="5" s="1"/>
  <c r="R927" i="5"/>
  <c r="Q927" i="5"/>
  <c r="N927" i="5"/>
  <c r="M927" i="5"/>
  <c r="L927" i="5"/>
  <c r="E927" i="5"/>
  <c r="BA926" i="5"/>
  <c r="AZ926" i="5"/>
  <c r="AV926" i="5"/>
  <c r="AU926" i="5"/>
  <c r="AS926" i="5"/>
  <c r="AR926" i="5"/>
  <c r="AQ926" i="5"/>
  <c r="AP926" i="5"/>
  <c r="AO926" i="5"/>
  <c r="AN926" i="5"/>
  <c r="AM926" i="5"/>
  <c r="AL926" i="5"/>
  <c r="AK926" i="5"/>
  <c r="AB926" i="5"/>
  <c r="AA926" i="5"/>
  <c r="U926" i="5"/>
  <c r="T925" i="5" s="1"/>
  <c r="T926" i="5"/>
  <c r="AC926" i="5" s="1"/>
  <c r="S926" i="5"/>
  <c r="R926" i="5"/>
  <c r="O926" i="5"/>
  <c r="N926" i="5"/>
  <c r="M926" i="5"/>
  <c r="L926" i="5"/>
  <c r="E926" i="5"/>
  <c r="BA925" i="5"/>
  <c r="AZ925" i="5"/>
  <c r="AV925" i="5"/>
  <c r="AU925" i="5"/>
  <c r="AS925" i="5"/>
  <c r="AR925" i="5"/>
  <c r="AQ925" i="5"/>
  <c r="AP925" i="5"/>
  <c r="AO925" i="5"/>
  <c r="AN925" i="5"/>
  <c r="AM925" i="5"/>
  <c r="AL925" i="5"/>
  <c r="AK925" i="5"/>
  <c r="AB925" i="5"/>
  <c r="AA925" i="5"/>
  <c r="U925" i="5"/>
  <c r="T924" i="5" s="1"/>
  <c r="S925" i="5"/>
  <c r="R925" i="5"/>
  <c r="O925" i="5" s="1"/>
  <c r="N925" i="5"/>
  <c r="M925" i="5"/>
  <c r="L925" i="5"/>
  <c r="E925" i="5"/>
  <c r="BA924" i="5"/>
  <c r="AZ924" i="5"/>
  <c r="AV924" i="5"/>
  <c r="AU924" i="5"/>
  <c r="AS924" i="5"/>
  <c r="AR924" i="5"/>
  <c r="AQ924" i="5"/>
  <c r="AP924" i="5"/>
  <c r="AO924" i="5"/>
  <c r="AN924" i="5"/>
  <c r="AM924" i="5"/>
  <c r="AL924" i="5"/>
  <c r="AK924" i="5"/>
  <c r="AB924" i="5"/>
  <c r="AA924" i="5"/>
  <c r="U924" i="5"/>
  <c r="S924" i="5"/>
  <c r="O924" i="5" s="1"/>
  <c r="R924" i="5"/>
  <c r="N924" i="5"/>
  <c r="M924" i="5"/>
  <c r="L924" i="5"/>
  <c r="E924" i="5"/>
  <c r="BA923" i="5"/>
  <c r="AZ923" i="5"/>
  <c r="AV923" i="5"/>
  <c r="AU923" i="5"/>
  <c r="AS923" i="5"/>
  <c r="AR923" i="5"/>
  <c r="AQ923" i="5"/>
  <c r="AP923" i="5"/>
  <c r="AO923" i="5"/>
  <c r="AN923" i="5"/>
  <c r="AM923" i="5"/>
  <c r="AL923" i="5"/>
  <c r="AK923" i="5"/>
  <c r="AG923" i="5"/>
  <c r="AB923" i="5"/>
  <c r="AA923" i="5"/>
  <c r="U923" i="5"/>
  <c r="T923" i="5"/>
  <c r="AD923" i="5" s="1"/>
  <c r="S923" i="5"/>
  <c r="O923" i="5" s="1"/>
  <c r="P923" i="5" s="1"/>
  <c r="R923" i="5"/>
  <c r="Q923" i="5"/>
  <c r="N923" i="5"/>
  <c r="M923" i="5"/>
  <c r="L923" i="5"/>
  <c r="E923" i="5"/>
  <c r="BA922" i="5"/>
  <c r="AZ922" i="5"/>
  <c r="AV922" i="5"/>
  <c r="AU922" i="5"/>
  <c r="AS922" i="5"/>
  <c r="AR922" i="5"/>
  <c r="AQ922" i="5"/>
  <c r="AP922" i="5"/>
  <c r="AO922" i="5"/>
  <c r="AN922" i="5"/>
  <c r="AM922" i="5"/>
  <c r="AL922" i="5"/>
  <c r="AK922" i="5"/>
  <c r="AB922" i="5"/>
  <c r="AA922" i="5"/>
  <c r="U922" i="5"/>
  <c r="T921" i="5" s="1"/>
  <c r="T922" i="5"/>
  <c r="AC922" i="5" s="1"/>
  <c r="S922" i="5"/>
  <c r="R922" i="5"/>
  <c r="O922" i="5"/>
  <c r="N922" i="5"/>
  <c r="M922" i="5"/>
  <c r="L922" i="5"/>
  <c r="E922" i="5"/>
  <c r="BA921" i="5"/>
  <c r="AZ921" i="5"/>
  <c r="AV921" i="5"/>
  <c r="AU921" i="5"/>
  <c r="AS921" i="5"/>
  <c r="AR921" i="5"/>
  <c r="AQ921" i="5"/>
  <c r="AP921" i="5"/>
  <c r="AO921" i="5"/>
  <c r="AN921" i="5"/>
  <c r="AM921" i="5"/>
  <c r="AL921" i="5"/>
  <c r="AK921" i="5"/>
  <c r="AB921" i="5"/>
  <c r="AA921" i="5"/>
  <c r="U921" i="5"/>
  <c r="T920" i="5" s="1"/>
  <c r="S921" i="5"/>
  <c r="R921" i="5"/>
  <c r="O921" i="5" s="1"/>
  <c r="N921" i="5"/>
  <c r="M921" i="5"/>
  <c r="L921" i="5"/>
  <c r="E921" i="5"/>
  <c r="BA920" i="5"/>
  <c r="AZ920" i="5"/>
  <c r="AV920" i="5"/>
  <c r="AU920" i="5"/>
  <c r="AS920" i="5"/>
  <c r="AR920" i="5"/>
  <c r="AQ920" i="5"/>
  <c r="AP920" i="5"/>
  <c r="AO920" i="5"/>
  <c r="AN920" i="5"/>
  <c r="AM920" i="5"/>
  <c r="AL920" i="5"/>
  <c r="AK920" i="5"/>
  <c r="AB920" i="5"/>
  <c r="AA920" i="5"/>
  <c r="U920" i="5"/>
  <c r="S920" i="5"/>
  <c r="O920" i="5" s="1"/>
  <c r="R920" i="5"/>
  <c r="N920" i="5"/>
  <c r="M920" i="5"/>
  <c r="L920" i="5"/>
  <c r="E920" i="5"/>
  <c r="BA919" i="5"/>
  <c r="AZ919" i="5"/>
  <c r="AV919" i="5"/>
  <c r="AU919" i="5"/>
  <c r="AS919" i="5"/>
  <c r="AR919" i="5"/>
  <c r="AQ919" i="5"/>
  <c r="AP919" i="5"/>
  <c r="AO919" i="5"/>
  <c r="AN919" i="5"/>
  <c r="AM919" i="5"/>
  <c r="AL919" i="5"/>
  <c r="AK919" i="5"/>
  <c r="AG919" i="5"/>
  <c r="AB919" i="5"/>
  <c r="AA919" i="5"/>
  <c r="U919" i="5"/>
  <c r="T919" i="5"/>
  <c r="AD919" i="5" s="1"/>
  <c r="S919" i="5"/>
  <c r="O919" i="5" s="1"/>
  <c r="P919" i="5" s="1"/>
  <c r="R919" i="5"/>
  <c r="N919" i="5"/>
  <c r="M919" i="5"/>
  <c r="L919" i="5"/>
  <c r="E919" i="5"/>
  <c r="BA918" i="5"/>
  <c r="AZ918" i="5"/>
  <c r="AV918" i="5"/>
  <c r="AU918" i="5"/>
  <c r="AS918" i="5"/>
  <c r="AR918" i="5"/>
  <c r="AQ918" i="5"/>
  <c r="AP918" i="5"/>
  <c r="AO918" i="5"/>
  <c r="AN918" i="5"/>
  <c r="AM918" i="5"/>
  <c r="AL918" i="5"/>
  <c r="AK918" i="5"/>
  <c r="AB918" i="5"/>
  <c r="AA918" i="5"/>
  <c r="U918" i="5"/>
  <c r="T917" i="5" s="1"/>
  <c r="T918" i="5"/>
  <c r="AC918" i="5" s="1"/>
  <c r="S918" i="5"/>
  <c r="R918" i="5"/>
  <c r="O918" i="5"/>
  <c r="N918" i="5"/>
  <c r="M918" i="5"/>
  <c r="L918" i="5"/>
  <c r="E918" i="5"/>
  <c r="BA917" i="5"/>
  <c r="AZ917" i="5"/>
  <c r="AV917" i="5"/>
  <c r="AU917" i="5"/>
  <c r="AS917" i="5"/>
  <c r="AR917" i="5"/>
  <c r="AQ917" i="5"/>
  <c r="AP917" i="5"/>
  <c r="AO917" i="5"/>
  <c r="AN917" i="5"/>
  <c r="AM917" i="5"/>
  <c r="AL917" i="5"/>
  <c r="AK917" i="5"/>
  <c r="AB917" i="5"/>
  <c r="AA917" i="5"/>
  <c r="U917" i="5"/>
  <c r="T916" i="5" s="1"/>
  <c r="S917" i="5"/>
  <c r="R917" i="5"/>
  <c r="O917" i="5" s="1"/>
  <c r="N917" i="5"/>
  <c r="M917" i="5"/>
  <c r="L917" i="5"/>
  <c r="E917" i="5"/>
  <c r="BA916" i="5"/>
  <c r="AZ916" i="5"/>
  <c r="AV916" i="5"/>
  <c r="AU916" i="5"/>
  <c r="AS916" i="5"/>
  <c r="AR916" i="5"/>
  <c r="AQ916" i="5"/>
  <c r="AP916" i="5"/>
  <c r="AO916" i="5"/>
  <c r="AN916" i="5"/>
  <c r="AM916" i="5"/>
  <c r="AL916" i="5"/>
  <c r="AK916" i="5"/>
  <c r="AB916" i="5"/>
  <c r="AA916" i="5"/>
  <c r="U916" i="5"/>
  <c r="S916" i="5"/>
  <c r="O916" i="5" s="1"/>
  <c r="R916" i="5"/>
  <c r="N916" i="5"/>
  <c r="M916" i="5"/>
  <c r="L916" i="5"/>
  <c r="E916" i="5"/>
  <c r="BA915" i="5"/>
  <c r="AZ915" i="5"/>
  <c r="AV915" i="5"/>
  <c r="AU915" i="5"/>
  <c r="AS915" i="5"/>
  <c r="AR915" i="5"/>
  <c r="AQ915" i="5"/>
  <c r="AP915" i="5"/>
  <c r="AO915" i="5"/>
  <c r="AN915" i="5"/>
  <c r="AM915" i="5"/>
  <c r="AL915" i="5"/>
  <c r="AK915" i="5"/>
  <c r="AG915" i="5"/>
  <c r="AB915" i="5"/>
  <c r="AA915" i="5"/>
  <c r="U915" i="5"/>
  <c r="T915" i="5"/>
  <c r="S915" i="5"/>
  <c r="O915" i="5" s="1"/>
  <c r="P915" i="5" s="1"/>
  <c r="R915" i="5"/>
  <c r="N915" i="5"/>
  <c r="M915" i="5"/>
  <c r="L915" i="5"/>
  <c r="E915" i="5"/>
  <c r="BA914" i="5"/>
  <c r="AZ914" i="5"/>
  <c r="AV914" i="5"/>
  <c r="AU914" i="5"/>
  <c r="AS914" i="5"/>
  <c r="AR914" i="5"/>
  <c r="AQ914" i="5"/>
  <c r="AP914" i="5"/>
  <c r="AO914" i="5"/>
  <c r="AN914" i="5"/>
  <c r="AM914" i="5"/>
  <c r="AL914" i="5"/>
  <c r="AK914" i="5"/>
  <c r="AB914" i="5"/>
  <c r="AA914" i="5"/>
  <c r="U914" i="5"/>
  <c r="T913" i="5" s="1"/>
  <c r="T914" i="5"/>
  <c r="AC914" i="5" s="1"/>
  <c r="S914" i="5"/>
  <c r="R914" i="5"/>
  <c r="O914" i="5"/>
  <c r="N914" i="5"/>
  <c r="M914" i="5"/>
  <c r="L914" i="5"/>
  <c r="E914" i="5"/>
  <c r="BA913" i="5"/>
  <c r="AZ913" i="5"/>
  <c r="AV913" i="5"/>
  <c r="AU913" i="5"/>
  <c r="AS913" i="5"/>
  <c r="AR913" i="5"/>
  <c r="AQ913" i="5"/>
  <c r="AP913" i="5"/>
  <c r="AO913" i="5"/>
  <c r="AN913" i="5"/>
  <c r="AM913" i="5"/>
  <c r="AL913" i="5"/>
  <c r="AK913" i="5"/>
  <c r="AC913" i="5"/>
  <c r="AB913" i="5"/>
  <c r="AA913" i="5"/>
  <c r="U913" i="5"/>
  <c r="T912" i="5" s="1"/>
  <c r="S913" i="5"/>
  <c r="R913" i="5"/>
  <c r="O913" i="5" s="1"/>
  <c r="N913" i="5"/>
  <c r="M913" i="5"/>
  <c r="L913" i="5"/>
  <c r="E913" i="5"/>
  <c r="BA912" i="5"/>
  <c r="AZ912" i="5"/>
  <c r="AV912" i="5"/>
  <c r="AU912" i="5"/>
  <c r="AS912" i="5"/>
  <c r="AR912" i="5"/>
  <c r="AQ912" i="5"/>
  <c r="AP912" i="5"/>
  <c r="AO912" i="5"/>
  <c r="AN912" i="5"/>
  <c r="AM912" i="5"/>
  <c r="AL912" i="5"/>
  <c r="AK912" i="5"/>
  <c r="AB912" i="5"/>
  <c r="AA912" i="5"/>
  <c r="U912" i="5"/>
  <c r="S912" i="5"/>
  <c r="O912" i="5" s="1"/>
  <c r="R912" i="5"/>
  <c r="N912" i="5"/>
  <c r="M912" i="5"/>
  <c r="L912" i="5"/>
  <c r="E912" i="5"/>
  <c r="BA911" i="5"/>
  <c r="AZ911" i="5"/>
  <c r="AV911" i="5"/>
  <c r="AU911" i="5"/>
  <c r="AS911" i="5"/>
  <c r="AR911" i="5"/>
  <c r="AQ911" i="5"/>
  <c r="AP911" i="5"/>
  <c r="AO911" i="5"/>
  <c r="AN911" i="5"/>
  <c r="AM911" i="5"/>
  <c r="AL911" i="5"/>
  <c r="AK911" i="5"/>
  <c r="AG911" i="5"/>
  <c r="AB911" i="5"/>
  <c r="AA911" i="5"/>
  <c r="U911" i="5"/>
  <c r="T911" i="5"/>
  <c r="S911" i="5"/>
  <c r="O911" i="5" s="1"/>
  <c r="P911" i="5" s="1"/>
  <c r="R911" i="5"/>
  <c r="Q911" i="5"/>
  <c r="N911" i="5"/>
  <c r="M911" i="5"/>
  <c r="L911" i="5"/>
  <c r="E911" i="5"/>
  <c r="BA910" i="5"/>
  <c r="AZ910" i="5"/>
  <c r="AV910" i="5"/>
  <c r="AU910" i="5"/>
  <c r="AS910" i="5"/>
  <c r="AR910" i="5"/>
  <c r="AQ910" i="5"/>
  <c r="AP910" i="5"/>
  <c r="AO910" i="5"/>
  <c r="AN910" i="5"/>
  <c r="AM910" i="5"/>
  <c r="AL910" i="5"/>
  <c r="AK910" i="5"/>
  <c r="AB910" i="5"/>
  <c r="AA910" i="5"/>
  <c r="U910" i="5"/>
  <c r="T909" i="5" s="1"/>
  <c r="T910" i="5"/>
  <c r="AC910" i="5" s="1"/>
  <c r="S910" i="5"/>
  <c r="R910" i="5"/>
  <c r="O910" i="5"/>
  <c r="N910" i="5"/>
  <c r="M910" i="5"/>
  <c r="L910" i="5"/>
  <c r="E910" i="5"/>
  <c r="BA909" i="5"/>
  <c r="AZ909" i="5"/>
  <c r="AV909" i="5"/>
  <c r="AU909" i="5"/>
  <c r="AS909" i="5"/>
  <c r="AR909" i="5"/>
  <c r="AQ909" i="5"/>
  <c r="AP909" i="5"/>
  <c r="AO909" i="5"/>
  <c r="AN909" i="5"/>
  <c r="AM909" i="5"/>
  <c r="AL909" i="5"/>
  <c r="AK909" i="5"/>
  <c r="AB909" i="5"/>
  <c r="AA909" i="5"/>
  <c r="U909" i="5"/>
  <c r="T908" i="5" s="1"/>
  <c r="S909" i="5"/>
  <c r="R909" i="5"/>
  <c r="O909" i="5" s="1"/>
  <c r="N909" i="5"/>
  <c r="M909" i="5"/>
  <c r="L909" i="5"/>
  <c r="E909" i="5"/>
  <c r="BA908" i="5"/>
  <c r="AZ908" i="5"/>
  <c r="AV908" i="5"/>
  <c r="AU908" i="5"/>
  <c r="AS908" i="5"/>
  <c r="AR908" i="5"/>
  <c r="AQ908" i="5"/>
  <c r="AP908" i="5"/>
  <c r="AO908" i="5"/>
  <c r="AN908" i="5"/>
  <c r="AM908" i="5"/>
  <c r="AL908" i="5"/>
  <c r="AK908" i="5"/>
  <c r="AB908" i="5"/>
  <c r="AA908" i="5"/>
  <c r="U908" i="5"/>
  <c r="S908" i="5"/>
  <c r="O908" i="5" s="1"/>
  <c r="R908" i="5"/>
  <c r="N908" i="5"/>
  <c r="M908" i="5"/>
  <c r="L908" i="5"/>
  <c r="E908" i="5"/>
  <c r="BA907" i="5"/>
  <c r="AZ907" i="5"/>
  <c r="AV907" i="5"/>
  <c r="AU907" i="5"/>
  <c r="AS907" i="5"/>
  <c r="AR907" i="5"/>
  <c r="AQ907" i="5"/>
  <c r="AP907" i="5"/>
  <c r="AO907" i="5"/>
  <c r="AN907" i="5"/>
  <c r="AM907" i="5"/>
  <c r="AL907" i="5"/>
  <c r="AK907" i="5"/>
  <c r="AG907" i="5"/>
  <c r="AB907" i="5"/>
  <c r="AA907" i="5"/>
  <c r="U907" i="5"/>
  <c r="T907" i="5"/>
  <c r="AD907" i="5" s="1"/>
  <c r="S907" i="5"/>
  <c r="O907" i="5" s="1"/>
  <c r="P907" i="5" s="1"/>
  <c r="R907" i="5"/>
  <c r="Q907" i="5"/>
  <c r="N907" i="5"/>
  <c r="M907" i="5"/>
  <c r="L907" i="5"/>
  <c r="E907" i="5"/>
  <c r="BA906" i="5"/>
  <c r="AZ906" i="5"/>
  <c r="AV906" i="5"/>
  <c r="AU906" i="5"/>
  <c r="AS906" i="5"/>
  <c r="AR906" i="5"/>
  <c r="AQ906" i="5"/>
  <c r="AP906" i="5"/>
  <c r="AO906" i="5"/>
  <c r="AN906" i="5"/>
  <c r="AM906" i="5"/>
  <c r="AL906" i="5"/>
  <c r="AK906" i="5"/>
  <c r="AB906" i="5"/>
  <c r="AA906" i="5"/>
  <c r="U906" i="5"/>
  <c r="T905" i="5" s="1"/>
  <c r="T906" i="5"/>
  <c r="AC906" i="5" s="1"/>
  <c r="S906" i="5"/>
  <c r="R906" i="5"/>
  <c r="O906" i="5"/>
  <c r="N906" i="5"/>
  <c r="M906" i="5"/>
  <c r="L906" i="5"/>
  <c r="E906" i="5"/>
  <c r="BA905" i="5"/>
  <c r="AZ905" i="5"/>
  <c r="AV905" i="5"/>
  <c r="AU905" i="5"/>
  <c r="AS905" i="5"/>
  <c r="AR905" i="5"/>
  <c r="AQ905" i="5"/>
  <c r="AP905" i="5"/>
  <c r="AO905" i="5"/>
  <c r="AN905" i="5"/>
  <c r="AM905" i="5"/>
  <c r="AL905" i="5"/>
  <c r="AK905" i="5"/>
  <c r="AB905" i="5"/>
  <c r="AA905" i="5"/>
  <c r="U905" i="5"/>
  <c r="T904" i="5" s="1"/>
  <c r="S905" i="5"/>
  <c r="R905" i="5"/>
  <c r="O905" i="5" s="1"/>
  <c r="N905" i="5"/>
  <c r="M905" i="5"/>
  <c r="L905" i="5"/>
  <c r="E905" i="5"/>
  <c r="BA904" i="5"/>
  <c r="AZ904" i="5"/>
  <c r="AV904" i="5"/>
  <c r="AU904" i="5"/>
  <c r="AS904" i="5"/>
  <c r="AR904" i="5"/>
  <c r="AQ904" i="5"/>
  <c r="AP904" i="5"/>
  <c r="AO904" i="5"/>
  <c r="AN904" i="5"/>
  <c r="AM904" i="5"/>
  <c r="AL904" i="5"/>
  <c r="AK904" i="5"/>
  <c r="AB904" i="5"/>
  <c r="AA904" i="5"/>
  <c r="U904" i="5"/>
  <c r="S904" i="5"/>
  <c r="O904" i="5" s="1"/>
  <c r="R904" i="5"/>
  <c r="N904" i="5"/>
  <c r="M904" i="5"/>
  <c r="L904" i="5"/>
  <c r="E904" i="5"/>
  <c r="BA903" i="5"/>
  <c r="AZ903" i="5"/>
  <c r="AV903" i="5"/>
  <c r="AU903" i="5"/>
  <c r="AS903" i="5"/>
  <c r="AR903" i="5"/>
  <c r="AQ903" i="5"/>
  <c r="AP903" i="5"/>
  <c r="AO903" i="5"/>
  <c r="AN903" i="5"/>
  <c r="AM903" i="5"/>
  <c r="AL903" i="5"/>
  <c r="AK903" i="5"/>
  <c r="AG903" i="5"/>
  <c r="AB903" i="5"/>
  <c r="AA903" i="5"/>
  <c r="U903" i="5"/>
  <c r="T903" i="5"/>
  <c r="AD903" i="5" s="1"/>
  <c r="S903" i="5"/>
  <c r="O903" i="5" s="1"/>
  <c r="R903" i="5"/>
  <c r="N903" i="5"/>
  <c r="M903" i="5"/>
  <c r="L903" i="5"/>
  <c r="E903" i="5"/>
  <c r="BA902" i="5"/>
  <c r="AZ902" i="5"/>
  <c r="AV902" i="5"/>
  <c r="AU902" i="5"/>
  <c r="AS902" i="5"/>
  <c r="AR902" i="5"/>
  <c r="AQ902" i="5"/>
  <c r="AP902" i="5"/>
  <c r="AO902" i="5"/>
  <c r="AN902" i="5"/>
  <c r="AM902" i="5"/>
  <c r="AL902" i="5"/>
  <c r="AK902" i="5"/>
  <c r="AB902" i="5"/>
  <c r="AA902" i="5"/>
  <c r="U902" i="5"/>
  <c r="T901" i="5" s="1"/>
  <c r="AC901" i="5" s="1"/>
  <c r="T902" i="5"/>
  <c r="AC902" i="5" s="1"/>
  <c r="S902" i="5"/>
  <c r="R902" i="5"/>
  <c r="O902" i="5"/>
  <c r="N902" i="5"/>
  <c r="M902" i="5"/>
  <c r="L902" i="5"/>
  <c r="E902" i="5"/>
  <c r="BA901" i="5"/>
  <c r="AZ901" i="5"/>
  <c r="AV901" i="5"/>
  <c r="AU901" i="5"/>
  <c r="AS901" i="5"/>
  <c r="AR901" i="5"/>
  <c r="AQ901" i="5"/>
  <c r="AP901" i="5"/>
  <c r="AO901" i="5"/>
  <c r="AN901" i="5"/>
  <c r="AM901" i="5"/>
  <c r="AL901" i="5"/>
  <c r="AK901" i="5"/>
  <c r="AB901" i="5"/>
  <c r="AA901" i="5"/>
  <c r="U901" i="5"/>
  <c r="T900" i="5" s="1"/>
  <c r="S901" i="5"/>
  <c r="R901" i="5"/>
  <c r="O901" i="5" s="1"/>
  <c r="N901" i="5"/>
  <c r="M901" i="5"/>
  <c r="L901" i="5"/>
  <c r="E901" i="5"/>
  <c r="BA900" i="5"/>
  <c r="AZ900" i="5"/>
  <c r="AV900" i="5"/>
  <c r="AU900" i="5"/>
  <c r="AS900" i="5"/>
  <c r="AR900" i="5"/>
  <c r="AQ900" i="5"/>
  <c r="AP900" i="5"/>
  <c r="AO900" i="5"/>
  <c r="AN900" i="5"/>
  <c r="AM900" i="5"/>
  <c r="AL900" i="5"/>
  <c r="AK900" i="5"/>
  <c r="AB900" i="5"/>
  <c r="AA900" i="5"/>
  <c r="U900" i="5"/>
  <c r="S900" i="5"/>
  <c r="O900" i="5" s="1"/>
  <c r="R900" i="5"/>
  <c r="N900" i="5"/>
  <c r="M900" i="5"/>
  <c r="L900" i="5"/>
  <c r="E900" i="5"/>
  <c r="BA899" i="5"/>
  <c r="AZ899" i="5"/>
  <c r="AV899" i="5"/>
  <c r="AU899" i="5"/>
  <c r="AS899" i="5"/>
  <c r="AR899" i="5"/>
  <c r="AQ899" i="5"/>
  <c r="AP899" i="5"/>
  <c r="AO899" i="5"/>
  <c r="AN899" i="5"/>
  <c r="AM899" i="5"/>
  <c r="AL899" i="5"/>
  <c r="AK899" i="5"/>
  <c r="AG899" i="5"/>
  <c r="AB899" i="5"/>
  <c r="AA899" i="5"/>
  <c r="U899" i="5"/>
  <c r="T899" i="5"/>
  <c r="S899" i="5"/>
  <c r="O899" i="5" s="1"/>
  <c r="P899" i="5" s="1"/>
  <c r="R899" i="5"/>
  <c r="N899" i="5"/>
  <c r="M899" i="5"/>
  <c r="L899" i="5"/>
  <c r="E899" i="5"/>
  <c r="BA898" i="5"/>
  <c r="AZ898" i="5"/>
  <c r="AV898" i="5"/>
  <c r="AU898" i="5"/>
  <c r="AS898" i="5"/>
  <c r="AR898" i="5"/>
  <c r="AQ898" i="5"/>
  <c r="AP898" i="5"/>
  <c r="AO898" i="5"/>
  <c r="AN898" i="5"/>
  <c r="AM898" i="5"/>
  <c r="AL898" i="5"/>
  <c r="AK898" i="5"/>
  <c r="AB898" i="5"/>
  <c r="AA898" i="5"/>
  <c r="U898" i="5"/>
  <c r="T897" i="5" s="1"/>
  <c r="AG897" i="5" s="1"/>
  <c r="T898" i="5"/>
  <c r="AC898" i="5" s="1"/>
  <c r="S898" i="5"/>
  <c r="R898" i="5"/>
  <c r="O898" i="5"/>
  <c r="N898" i="5"/>
  <c r="M898" i="5"/>
  <c r="L898" i="5"/>
  <c r="E898" i="5"/>
  <c r="BA897" i="5"/>
  <c r="AZ897" i="5"/>
  <c r="AV897" i="5"/>
  <c r="AU897" i="5"/>
  <c r="AS897" i="5"/>
  <c r="AR897" i="5"/>
  <c r="AQ897" i="5"/>
  <c r="AP897" i="5"/>
  <c r="AO897" i="5"/>
  <c r="AN897" i="5"/>
  <c r="AM897" i="5"/>
  <c r="AL897" i="5"/>
  <c r="AK897" i="5"/>
  <c r="AD897" i="5"/>
  <c r="AB897" i="5"/>
  <c r="AA897" i="5"/>
  <c r="U897" i="5"/>
  <c r="S897" i="5"/>
  <c r="R897" i="5"/>
  <c r="O897" i="5" s="1"/>
  <c r="N897" i="5"/>
  <c r="M897" i="5"/>
  <c r="L897" i="5"/>
  <c r="E897" i="5"/>
  <c r="BA896" i="5"/>
  <c r="AZ896" i="5"/>
  <c r="AV896" i="5"/>
  <c r="AU896" i="5"/>
  <c r="AS896" i="5"/>
  <c r="AR896" i="5"/>
  <c r="AQ896" i="5"/>
  <c r="AP896" i="5"/>
  <c r="AO896" i="5"/>
  <c r="AN896" i="5"/>
  <c r="AM896" i="5"/>
  <c r="AL896" i="5"/>
  <c r="AK896" i="5"/>
  <c r="AD896" i="5"/>
  <c r="AB896" i="5"/>
  <c r="AA896" i="5"/>
  <c r="U896" i="5"/>
  <c r="T896" i="5"/>
  <c r="S896" i="5"/>
  <c r="O896" i="5" s="1"/>
  <c r="R896" i="5"/>
  <c r="N896" i="5"/>
  <c r="M896" i="5"/>
  <c r="L896" i="5"/>
  <c r="E896" i="5"/>
  <c r="BA895" i="5"/>
  <c r="AZ895" i="5"/>
  <c r="AV895" i="5"/>
  <c r="AU895" i="5"/>
  <c r="AS895" i="5"/>
  <c r="AR895" i="5"/>
  <c r="AQ895" i="5"/>
  <c r="AP895" i="5"/>
  <c r="AO895" i="5"/>
  <c r="AN895" i="5"/>
  <c r="AM895" i="5"/>
  <c r="AL895" i="5"/>
  <c r="AK895" i="5"/>
  <c r="AB895" i="5"/>
  <c r="AA895" i="5"/>
  <c r="U895" i="5"/>
  <c r="T895" i="5"/>
  <c r="AG895" i="5" s="1"/>
  <c r="S895" i="5"/>
  <c r="O895" i="5" s="1"/>
  <c r="P895" i="5" s="1"/>
  <c r="R895" i="5"/>
  <c r="N895" i="5"/>
  <c r="M895" i="5"/>
  <c r="L895" i="5"/>
  <c r="E895" i="5"/>
  <c r="BA894" i="5"/>
  <c r="AZ894" i="5"/>
  <c r="AV894" i="5"/>
  <c r="AU894" i="5"/>
  <c r="AS894" i="5"/>
  <c r="AR894" i="5"/>
  <c r="AQ894" i="5"/>
  <c r="AP894" i="5"/>
  <c r="AO894" i="5"/>
  <c r="AN894" i="5"/>
  <c r="AM894" i="5"/>
  <c r="AL894" i="5"/>
  <c r="AK894" i="5"/>
  <c r="AB894" i="5"/>
  <c r="AA894" i="5"/>
  <c r="U894" i="5"/>
  <c r="T893" i="5" s="1"/>
  <c r="AG893" i="5" s="1"/>
  <c r="T894" i="5"/>
  <c r="AC894" i="5" s="1"/>
  <c r="S894" i="5"/>
  <c r="R894" i="5"/>
  <c r="O894" i="5"/>
  <c r="N894" i="5"/>
  <c r="M894" i="5"/>
  <c r="L894" i="5"/>
  <c r="E894" i="5"/>
  <c r="BA893" i="5"/>
  <c r="AZ893" i="5"/>
  <c r="AV893" i="5"/>
  <c r="AU893" i="5"/>
  <c r="AS893" i="5"/>
  <c r="AR893" i="5"/>
  <c r="AQ893" i="5"/>
  <c r="AP893" i="5"/>
  <c r="AO893" i="5"/>
  <c r="AN893" i="5"/>
  <c r="AM893" i="5"/>
  <c r="AL893" i="5"/>
  <c r="AK893" i="5"/>
  <c r="AC893" i="5"/>
  <c r="AB893" i="5"/>
  <c r="AA893" i="5"/>
  <c r="U893" i="5"/>
  <c r="S893" i="5"/>
  <c r="R893" i="5"/>
  <c r="O893" i="5" s="1"/>
  <c r="N893" i="5"/>
  <c r="M893" i="5"/>
  <c r="L893" i="5"/>
  <c r="E893" i="5"/>
  <c r="BA892" i="5"/>
  <c r="AZ892" i="5"/>
  <c r="AV892" i="5"/>
  <c r="AU892" i="5"/>
  <c r="AS892" i="5"/>
  <c r="AR892" i="5"/>
  <c r="AQ892" i="5"/>
  <c r="AP892" i="5"/>
  <c r="AO892" i="5"/>
  <c r="AN892" i="5"/>
  <c r="AM892" i="5"/>
  <c r="AL892" i="5"/>
  <c r="AK892" i="5"/>
  <c r="AD892" i="5"/>
  <c r="AB892" i="5"/>
  <c r="AA892" i="5"/>
  <c r="U892" i="5"/>
  <c r="T892" i="5"/>
  <c r="S892" i="5"/>
  <c r="O892" i="5" s="1"/>
  <c r="Q892" i="5" s="1"/>
  <c r="R892" i="5"/>
  <c r="N892" i="5"/>
  <c r="M892" i="5"/>
  <c r="L892" i="5"/>
  <c r="E892" i="5"/>
  <c r="BA891" i="5"/>
  <c r="AZ891" i="5"/>
  <c r="AV891" i="5"/>
  <c r="AU891" i="5"/>
  <c r="AS891" i="5"/>
  <c r="AR891" i="5"/>
  <c r="AQ891" i="5"/>
  <c r="AP891" i="5"/>
  <c r="AO891" i="5"/>
  <c r="AN891" i="5"/>
  <c r="AM891" i="5"/>
  <c r="AL891" i="5"/>
  <c r="AK891" i="5"/>
  <c r="AG891" i="5"/>
  <c r="AB891" i="5"/>
  <c r="AA891" i="5"/>
  <c r="U891" i="5"/>
  <c r="T891" i="5"/>
  <c r="S891" i="5"/>
  <c r="R891" i="5"/>
  <c r="N891" i="5"/>
  <c r="M891" i="5"/>
  <c r="L891" i="5"/>
  <c r="E891" i="5"/>
  <c r="BA890" i="5"/>
  <c r="AZ890" i="5"/>
  <c r="AV890" i="5"/>
  <c r="AU890" i="5"/>
  <c r="AS890" i="5"/>
  <c r="AR890" i="5"/>
  <c r="AQ890" i="5"/>
  <c r="AP890" i="5"/>
  <c r="AO890" i="5"/>
  <c r="AN890" i="5"/>
  <c r="AM890" i="5"/>
  <c r="AL890" i="5"/>
  <c r="AK890" i="5"/>
  <c r="AB890" i="5"/>
  <c r="AA890" i="5"/>
  <c r="U890" i="5"/>
  <c r="T889" i="5" s="1"/>
  <c r="T890" i="5"/>
  <c r="S890" i="5"/>
  <c r="R890" i="5"/>
  <c r="O890" i="5" s="1"/>
  <c r="N890" i="5"/>
  <c r="M890" i="5"/>
  <c r="L890" i="5"/>
  <c r="E890" i="5"/>
  <c r="BA889" i="5"/>
  <c r="AZ889" i="5"/>
  <c r="AV889" i="5"/>
  <c r="AU889" i="5"/>
  <c r="AS889" i="5"/>
  <c r="AR889" i="5"/>
  <c r="AQ889" i="5"/>
  <c r="AP889" i="5"/>
  <c r="AO889" i="5"/>
  <c r="AN889" i="5"/>
  <c r="AM889" i="5"/>
  <c r="AL889" i="5"/>
  <c r="AK889" i="5"/>
  <c r="AC889" i="5"/>
  <c r="AB889" i="5"/>
  <c r="AA889" i="5"/>
  <c r="U889" i="5"/>
  <c r="S889" i="5"/>
  <c r="R889" i="5"/>
  <c r="O889" i="5" s="1"/>
  <c r="Q889" i="5" s="1"/>
  <c r="N889" i="5"/>
  <c r="M889" i="5"/>
  <c r="L889" i="5"/>
  <c r="E889" i="5"/>
  <c r="BA888" i="5"/>
  <c r="AZ888" i="5"/>
  <c r="AV888" i="5"/>
  <c r="AU888" i="5"/>
  <c r="AS888" i="5"/>
  <c r="AR888" i="5"/>
  <c r="AQ888" i="5"/>
  <c r="AP888" i="5"/>
  <c r="AO888" i="5"/>
  <c r="AN888" i="5"/>
  <c r="AM888" i="5"/>
  <c r="AL888" i="5"/>
  <c r="AK888" i="5"/>
  <c r="AB888" i="5"/>
  <c r="AA888" i="5"/>
  <c r="U888" i="5"/>
  <c r="T888" i="5"/>
  <c r="AD888" i="5" s="1"/>
  <c r="S888" i="5"/>
  <c r="O888" i="5" s="1"/>
  <c r="Q888" i="5" s="1"/>
  <c r="R888" i="5"/>
  <c r="P888" i="5"/>
  <c r="N888" i="5"/>
  <c r="M888" i="5"/>
  <c r="L888" i="5"/>
  <c r="E888" i="5"/>
  <c r="BA887" i="5"/>
  <c r="AZ887" i="5"/>
  <c r="AV887" i="5"/>
  <c r="AU887" i="5"/>
  <c r="AS887" i="5"/>
  <c r="AR887" i="5"/>
  <c r="AQ887" i="5"/>
  <c r="AP887" i="5"/>
  <c r="AO887" i="5"/>
  <c r="AN887" i="5"/>
  <c r="AM887" i="5"/>
  <c r="AL887" i="5"/>
  <c r="AK887" i="5"/>
  <c r="AB887" i="5"/>
  <c r="AA887" i="5"/>
  <c r="U887" i="5"/>
  <c r="T887" i="5"/>
  <c r="AD887" i="5" s="1"/>
  <c r="S887" i="5"/>
  <c r="R887" i="5"/>
  <c r="N887" i="5"/>
  <c r="M887" i="5"/>
  <c r="L887" i="5"/>
  <c r="E887" i="5"/>
  <c r="BA886" i="5"/>
  <c r="AZ886" i="5"/>
  <c r="AV886" i="5"/>
  <c r="AU886" i="5"/>
  <c r="AS886" i="5"/>
  <c r="AR886" i="5"/>
  <c r="AQ886" i="5"/>
  <c r="AP886" i="5"/>
  <c r="AO886" i="5"/>
  <c r="AN886" i="5"/>
  <c r="AM886" i="5"/>
  <c r="AL886" i="5"/>
  <c r="AK886" i="5"/>
  <c r="AB886" i="5"/>
  <c r="AA886" i="5"/>
  <c r="U886" i="5"/>
  <c r="T885" i="5" s="1"/>
  <c r="T886" i="5"/>
  <c r="S886" i="5"/>
  <c r="R886" i="5"/>
  <c r="O886" i="5"/>
  <c r="Q886" i="5" s="1"/>
  <c r="N886" i="5"/>
  <c r="M886" i="5"/>
  <c r="L886" i="5"/>
  <c r="E886" i="5"/>
  <c r="BA885" i="5"/>
  <c r="AZ885" i="5"/>
  <c r="AV885" i="5"/>
  <c r="AU885" i="5"/>
  <c r="AS885" i="5"/>
  <c r="AR885" i="5"/>
  <c r="AQ885" i="5"/>
  <c r="AP885" i="5"/>
  <c r="AO885" i="5"/>
  <c r="AN885" i="5"/>
  <c r="AM885" i="5"/>
  <c r="AL885" i="5"/>
  <c r="AK885" i="5"/>
  <c r="AB885" i="5"/>
  <c r="AA885" i="5"/>
  <c r="U885" i="5"/>
  <c r="S885" i="5"/>
  <c r="R885" i="5"/>
  <c r="O885" i="5" s="1"/>
  <c r="Q885" i="5" s="1"/>
  <c r="N885" i="5"/>
  <c r="M885" i="5"/>
  <c r="L885" i="5"/>
  <c r="E885" i="5"/>
  <c r="BA884" i="5"/>
  <c r="AZ884" i="5"/>
  <c r="AV884" i="5"/>
  <c r="AU884" i="5"/>
  <c r="AS884" i="5"/>
  <c r="AR884" i="5"/>
  <c r="AQ884" i="5"/>
  <c r="AP884" i="5"/>
  <c r="AO884" i="5"/>
  <c r="AN884" i="5"/>
  <c r="AM884" i="5"/>
  <c r="AL884" i="5"/>
  <c r="AK884" i="5"/>
  <c r="AD884" i="5"/>
  <c r="AB884" i="5"/>
  <c r="AA884" i="5"/>
  <c r="U884" i="5"/>
  <c r="T884" i="5"/>
  <c r="S884" i="5"/>
  <c r="O884" i="5" s="1"/>
  <c r="Q884" i="5" s="1"/>
  <c r="R884" i="5"/>
  <c r="N884" i="5"/>
  <c r="M884" i="5"/>
  <c r="L884" i="5"/>
  <c r="E884" i="5"/>
  <c r="BA883" i="5"/>
  <c r="AZ883" i="5"/>
  <c r="AV883" i="5"/>
  <c r="AU883" i="5"/>
  <c r="AS883" i="5"/>
  <c r="AR883" i="5"/>
  <c r="AQ883" i="5"/>
  <c r="AP883" i="5"/>
  <c r="AO883" i="5"/>
  <c r="AN883" i="5"/>
  <c r="AM883" i="5"/>
  <c r="AL883" i="5"/>
  <c r="AK883" i="5"/>
  <c r="AB883" i="5"/>
  <c r="AA883" i="5"/>
  <c r="U883" i="5"/>
  <c r="T883" i="5"/>
  <c r="AC883" i="5" s="1"/>
  <c r="S883" i="5"/>
  <c r="R883" i="5"/>
  <c r="N883" i="5"/>
  <c r="M883" i="5"/>
  <c r="L883" i="5"/>
  <c r="E883" i="5"/>
  <c r="BA882" i="5"/>
  <c r="AZ882" i="5"/>
  <c r="AV882" i="5"/>
  <c r="AU882" i="5"/>
  <c r="AS882" i="5"/>
  <c r="AR882" i="5"/>
  <c r="AQ882" i="5"/>
  <c r="AP882" i="5"/>
  <c r="AO882" i="5"/>
  <c r="AN882" i="5"/>
  <c r="AM882" i="5"/>
  <c r="AL882" i="5"/>
  <c r="AK882" i="5"/>
  <c r="AB882" i="5"/>
  <c r="AA882" i="5"/>
  <c r="U882" i="5"/>
  <c r="T881" i="5" s="1"/>
  <c r="T882" i="5"/>
  <c r="S882" i="5"/>
  <c r="R882" i="5"/>
  <c r="O882" i="5" s="1"/>
  <c r="N882" i="5"/>
  <c r="M882" i="5"/>
  <c r="L882" i="5"/>
  <c r="E882" i="5"/>
  <c r="BA881" i="5"/>
  <c r="AZ881" i="5"/>
  <c r="AV881" i="5"/>
  <c r="AU881" i="5"/>
  <c r="AS881" i="5"/>
  <c r="AR881" i="5"/>
  <c r="AQ881" i="5"/>
  <c r="AP881" i="5"/>
  <c r="AO881" i="5"/>
  <c r="AN881" i="5"/>
  <c r="AM881" i="5"/>
  <c r="AL881" i="5"/>
  <c r="AK881" i="5"/>
  <c r="AD881" i="5"/>
  <c r="AB881" i="5"/>
  <c r="AA881" i="5"/>
  <c r="U881" i="5"/>
  <c r="T880" i="5" s="1"/>
  <c r="S881" i="5"/>
  <c r="R881" i="5"/>
  <c r="O881" i="5"/>
  <c r="Q881" i="5" s="1"/>
  <c r="N881" i="5"/>
  <c r="M881" i="5"/>
  <c r="L881" i="5"/>
  <c r="E881" i="5"/>
  <c r="BA880" i="5"/>
  <c r="AZ880" i="5"/>
  <c r="AV880" i="5"/>
  <c r="AU880" i="5"/>
  <c r="AS880" i="5"/>
  <c r="AR880" i="5"/>
  <c r="AQ880" i="5"/>
  <c r="AP880" i="5"/>
  <c r="AO880" i="5"/>
  <c r="AN880" i="5"/>
  <c r="AM880" i="5"/>
  <c r="AL880" i="5"/>
  <c r="AK880" i="5"/>
  <c r="AB880" i="5"/>
  <c r="AA880" i="5"/>
  <c r="U880" i="5"/>
  <c r="S880" i="5"/>
  <c r="O880" i="5" s="1"/>
  <c r="R880" i="5"/>
  <c r="N880" i="5"/>
  <c r="M880" i="5"/>
  <c r="L880" i="5"/>
  <c r="E880" i="5"/>
  <c r="BA879" i="5"/>
  <c r="AZ879" i="5"/>
  <c r="AV879" i="5"/>
  <c r="AU879" i="5"/>
  <c r="AS879" i="5"/>
  <c r="AR879" i="5"/>
  <c r="AQ879" i="5"/>
  <c r="AP879" i="5"/>
  <c r="AO879" i="5"/>
  <c r="AN879" i="5"/>
  <c r="AM879" i="5"/>
  <c r="AL879" i="5"/>
  <c r="AK879" i="5"/>
  <c r="AB879" i="5"/>
  <c r="AA879" i="5"/>
  <c r="U879" i="5"/>
  <c r="T879" i="5"/>
  <c r="S879" i="5"/>
  <c r="O879" i="5" s="1"/>
  <c r="R879" i="5"/>
  <c r="N879" i="5"/>
  <c r="M879" i="5"/>
  <c r="L879" i="5"/>
  <c r="E879" i="5"/>
  <c r="K877" i="5" s="1"/>
  <c r="BA878" i="5"/>
  <c r="AZ878" i="5"/>
  <c r="AV878" i="5"/>
  <c r="AU878" i="5"/>
  <c r="AS878" i="5"/>
  <c r="AR878" i="5"/>
  <c r="AQ878" i="5"/>
  <c r="AP878" i="5"/>
  <c r="AO878" i="5"/>
  <c r="AN878" i="5"/>
  <c r="AM878" i="5"/>
  <c r="AL878" i="5"/>
  <c r="AK878" i="5"/>
  <c r="AB878" i="5"/>
  <c r="AA878" i="5"/>
  <c r="U878" i="5"/>
  <c r="T877" i="5" s="1"/>
  <c r="T878" i="5"/>
  <c r="AC878" i="5" s="1"/>
  <c r="S878" i="5"/>
  <c r="R878" i="5"/>
  <c r="O878" i="5" s="1"/>
  <c r="N878" i="5"/>
  <c r="M878" i="5"/>
  <c r="L878" i="5"/>
  <c r="E878" i="5"/>
  <c r="BA877" i="5"/>
  <c r="AZ877" i="5"/>
  <c r="AV877" i="5"/>
  <c r="AU877" i="5"/>
  <c r="AS877" i="5"/>
  <c r="AR877" i="5"/>
  <c r="AQ877" i="5"/>
  <c r="AP877" i="5"/>
  <c r="AO877" i="5"/>
  <c r="AN877" i="5"/>
  <c r="AM877" i="5"/>
  <c r="AL877" i="5"/>
  <c r="AK877" i="5"/>
  <c r="AD877" i="5"/>
  <c r="AB877" i="5"/>
  <c r="AA877" i="5"/>
  <c r="U877" i="5"/>
  <c r="T876" i="5" s="1"/>
  <c r="S877" i="5"/>
  <c r="R877" i="5"/>
  <c r="O877" i="5"/>
  <c r="Q877" i="5" s="1"/>
  <c r="N877" i="5"/>
  <c r="M877" i="5"/>
  <c r="L877" i="5"/>
  <c r="E877" i="5"/>
  <c r="BA876" i="5"/>
  <c r="AZ876" i="5"/>
  <c r="AV876" i="5"/>
  <c r="AU876" i="5"/>
  <c r="AS876" i="5"/>
  <c r="AR876" i="5"/>
  <c r="AQ876" i="5"/>
  <c r="AP876" i="5"/>
  <c r="AO876" i="5"/>
  <c r="AN876" i="5"/>
  <c r="AM876" i="5"/>
  <c r="AL876" i="5"/>
  <c r="AK876" i="5"/>
  <c r="AB876" i="5"/>
  <c r="AA876" i="5"/>
  <c r="U876" i="5"/>
  <c r="S876" i="5"/>
  <c r="O876" i="5" s="1"/>
  <c r="R876" i="5"/>
  <c r="N876" i="5"/>
  <c r="M876" i="5"/>
  <c r="L876" i="5"/>
  <c r="E876" i="5"/>
  <c r="BA875" i="5"/>
  <c r="AZ875" i="5"/>
  <c r="AV875" i="5"/>
  <c r="AU875" i="5"/>
  <c r="AS875" i="5"/>
  <c r="AR875" i="5"/>
  <c r="AQ875" i="5"/>
  <c r="AP875" i="5"/>
  <c r="AO875" i="5"/>
  <c r="AN875" i="5"/>
  <c r="AM875" i="5"/>
  <c r="AL875" i="5"/>
  <c r="AK875" i="5"/>
  <c r="AB875" i="5"/>
  <c r="AA875" i="5"/>
  <c r="U875" i="5"/>
  <c r="T875" i="5"/>
  <c r="S875" i="5"/>
  <c r="O875" i="5" s="1"/>
  <c r="R875" i="5"/>
  <c r="N875" i="5"/>
  <c r="M875" i="5"/>
  <c r="L875" i="5"/>
  <c r="E875" i="5"/>
  <c r="K872" i="5" s="1"/>
  <c r="BA874" i="5"/>
  <c r="AZ874" i="5"/>
  <c r="AV874" i="5"/>
  <c r="AU874" i="5"/>
  <c r="AS874" i="5"/>
  <c r="AR874" i="5"/>
  <c r="AQ874" i="5"/>
  <c r="AP874" i="5"/>
  <c r="AO874" i="5"/>
  <c r="AN874" i="5"/>
  <c r="AM874" i="5"/>
  <c r="AL874" i="5"/>
  <c r="AK874" i="5"/>
  <c r="AG874" i="5"/>
  <c r="AB874" i="5"/>
  <c r="AA874" i="5"/>
  <c r="U874" i="5"/>
  <c r="T873" i="5" s="1"/>
  <c r="T874" i="5"/>
  <c r="AD874" i="5" s="1"/>
  <c r="S874" i="5"/>
  <c r="R874" i="5"/>
  <c r="O874" i="5"/>
  <c r="N874" i="5"/>
  <c r="M874" i="5"/>
  <c r="L874" i="5"/>
  <c r="E874" i="5"/>
  <c r="BA873" i="5"/>
  <c r="AZ873" i="5"/>
  <c r="AV873" i="5"/>
  <c r="AU873" i="5"/>
  <c r="AS873" i="5"/>
  <c r="AR873" i="5"/>
  <c r="AQ873" i="5"/>
  <c r="AP873" i="5"/>
  <c r="AO873" i="5"/>
  <c r="AN873" i="5"/>
  <c r="AM873" i="5"/>
  <c r="AL873" i="5"/>
  <c r="AK873" i="5"/>
  <c r="AB873" i="5"/>
  <c r="AA873" i="5"/>
  <c r="U873" i="5"/>
  <c r="T872" i="5" s="1"/>
  <c r="S873" i="5"/>
  <c r="R873" i="5"/>
  <c r="Q873" i="5"/>
  <c r="O873" i="5"/>
  <c r="P873" i="5" s="1"/>
  <c r="N873" i="5"/>
  <c r="M873" i="5"/>
  <c r="L873" i="5"/>
  <c r="E873" i="5"/>
  <c r="BA872" i="5"/>
  <c r="AZ872" i="5"/>
  <c r="AV872" i="5"/>
  <c r="AU872" i="5"/>
  <c r="AS872" i="5"/>
  <c r="AR872" i="5"/>
  <c r="AQ872" i="5"/>
  <c r="AP872" i="5"/>
  <c r="AO872" i="5"/>
  <c r="AN872" i="5"/>
  <c r="AM872" i="5"/>
  <c r="AL872" i="5"/>
  <c r="AK872" i="5"/>
  <c r="AB872" i="5"/>
  <c r="AA872" i="5"/>
  <c r="U872" i="5"/>
  <c r="T871" i="5" s="1"/>
  <c r="AG871" i="5" s="1"/>
  <c r="S872" i="5"/>
  <c r="O872" i="5" s="1"/>
  <c r="R872" i="5"/>
  <c r="N872" i="5"/>
  <c r="M872" i="5"/>
  <c r="L872" i="5"/>
  <c r="E872" i="5"/>
  <c r="BA871" i="5"/>
  <c r="AZ871" i="5"/>
  <c r="AV871" i="5"/>
  <c r="AU871" i="5"/>
  <c r="AS871" i="5"/>
  <c r="AR871" i="5"/>
  <c r="AQ871" i="5"/>
  <c r="AP871" i="5"/>
  <c r="AO871" i="5"/>
  <c r="AN871" i="5"/>
  <c r="AM871" i="5"/>
  <c r="AL871" i="5"/>
  <c r="AK871" i="5"/>
  <c r="AB871" i="5"/>
  <c r="AA871" i="5"/>
  <c r="U871" i="5"/>
  <c r="T870" i="5" s="1"/>
  <c r="S871" i="5"/>
  <c r="O871" i="5" s="1"/>
  <c r="P871" i="5" s="1"/>
  <c r="R871" i="5"/>
  <c r="Q871" i="5"/>
  <c r="N871" i="5"/>
  <c r="M871" i="5"/>
  <c r="L871" i="5"/>
  <c r="E871" i="5"/>
  <c r="BA870" i="5"/>
  <c r="AZ870" i="5"/>
  <c r="AV870" i="5"/>
  <c r="AU870" i="5"/>
  <c r="AS870" i="5"/>
  <c r="AR870" i="5"/>
  <c r="AQ870" i="5"/>
  <c r="AP870" i="5"/>
  <c r="AO870" i="5"/>
  <c r="AN870" i="5"/>
  <c r="AM870" i="5"/>
  <c r="AL870" i="5"/>
  <c r="AK870" i="5"/>
  <c r="AB870" i="5"/>
  <c r="AA870" i="5"/>
  <c r="U870" i="5"/>
  <c r="T869" i="5" s="1"/>
  <c r="S870" i="5"/>
  <c r="R870" i="5"/>
  <c r="O870" i="5"/>
  <c r="N870" i="5"/>
  <c r="M870" i="5"/>
  <c r="L870" i="5"/>
  <c r="E870" i="5"/>
  <c r="BA869" i="5"/>
  <c r="AZ869" i="5"/>
  <c r="AV869" i="5"/>
  <c r="AU869" i="5"/>
  <c r="AS869" i="5"/>
  <c r="AR869" i="5"/>
  <c r="AQ869" i="5"/>
  <c r="AP869" i="5"/>
  <c r="AO869" i="5"/>
  <c r="AN869" i="5"/>
  <c r="AM869" i="5"/>
  <c r="AL869" i="5"/>
  <c r="AK869" i="5"/>
  <c r="AB869" i="5"/>
  <c r="AA869" i="5"/>
  <c r="U869" i="5"/>
  <c r="T868" i="5" s="1"/>
  <c r="S869" i="5"/>
  <c r="R869" i="5"/>
  <c r="Q869" i="5"/>
  <c r="O869" i="5"/>
  <c r="P869" i="5" s="1"/>
  <c r="N869" i="5"/>
  <c r="M869" i="5"/>
  <c r="L869" i="5"/>
  <c r="E869" i="5"/>
  <c r="BA868" i="5"/>
  <c r="AZ868" i="5"/>
  <c r="AV868" i="5"/>
  <c r="AU868" i="5"/>
  <c r="AS868" i="5"/>
  <c r="AR868" i="5"/>
  <c r="AQ868" i="5"/>
  <c r="AP868" i="5"/>
  <c r="AO868" i="5"/>
  <c r="AN868" i="5"/>
  <c r="AM868" i="5"/>
  <c r="AL868" i="5"/>
  <c r="AK868" i="5"/>
  <c r="AB868" i="5"/>
  <c r="AA868" i="5"/>
  <c r="U868" i="5"/>
  <c r="T867" i="5" s="1"/>
  <c r="S868" i="5"/>
  <c r="O868" i="5" s="1"/>
  <c r="R868" i="5"/>
  <c r="N868" i="5"/>
  <c r="M868" i="5"/>
  <c r="L868" i="5"/>
  <c r="K868" i="5"/>
  <c r="E868" i="5"/>
  <c r="BA867" i="5"/>
  <c r="AZ867" i="5"/>
  <c r="AV867" i="5"/>
  <c r="AU867" i="5"/>
  <c r="AS867" i="5"/>
  <c r="AR867" i="5"/>
  <c r="AQ867" i="5"/>
  <c r="AP867" i="5"/>
  <c r="AO867" i="5"/>
  <c r="AN867" i="5"/>
  <c r="AM867" i="5"/>
  <c r="AL867" i="5"/>
  <c r="AK867" i="5"/>
  <c r="AG867" i="5"/>
  <c r="AB867" i="5"/>
  <c r="AA867" i="5"/>
  <c r="U867" i="5"/>
  <c r="T866" i="5" s="1"/>
  <c r="S867" i="5"/>
  <c r="O867" i="5" s="1"/>
  <c r="P867" i="5" s="1"/>
  <c r="R867" i="5"/>
  <c r="Q867" i="5"/>
  <c r="N867" i="5"/>
  <c r="M867" i="5"/>
  <c r="L867" i="5"/>
  <c r="E867" i="5"/>
  <c r="BA866" i="5"/>
  <c r="AZ866" i="5"/>
  <c r="AV866" i="5"/>
  <c r="AU866" i="5"/>
  <c r="AS866" i="5"/>
  <c r="AR866" i="5"/>
  <c r="AQ866" i="5"/>
  <c r="AP866" i="5"/>
  <c r="AO866" i="5"/>
  <c r="AN866" i="5"/>
  <c r="AM866" i="5"/>
  <c r="AL866" i="5"/>
  <c r="AK866" i="5"/>
  <c r="AB866" i="5"/>
  <c r="AA866" i="5"/>
  <c r="U866" i="5"/>
  <c r="T865" i="5" s="1"/>
  <c r="S866" i="5"/>
  <c r="R866" i="5"/>
  <c r="O866" i="5"/>
  <c r="N866" i="5"/>
  <c r="M866" i="5"/>
  <c r="L866" i="5"/>
  <c r="E866" i="5"/>
  <c r="BA865" i="5"/>
  <c r="AZ865" i="5"/>
  <c r="AV865" i="5"/>
  <c r="AU865" i="5"/>
  <c r="AS865" i="5"/>
  <c r="AR865" i="5"/>
  <c r="AQ865" i="5"/>
  <c r="AP865" i="5"/>
  <c r="AO865" i="5"/>
  <c r="AN865" i="5"/>
  <c r="AM865" i="5"/>
  <c r="AL865" i="5"/>
  <c r="AK865" i="5"/>
  <c r="AB865" i="5"/>
  <c r="AA865" i="5"/>
  <c r="U865" i="5"/>
  <c r="T864" i="5" s="1"/>
  <c r="S865" i="5"/>
  <c r="R865" i="5"/>
  <c r="Q865" i="5"/>
  <c r="O865" i="5"/>
  <c r="P865" i="5" s="1"/>
  <c r="N865" i="5"/>
  <c r="M865" i="5"/>
  <c r="L865" i="5"/>
  <c r="E865" i="5"/>
  <c r="BA864" i="5"/>
  <c r="AZ864" i="5"/>
  <c r="AV864" i="5"/>
  <c r="AU864" i="5"/>
  <c r="AS864" i="5"/>
  <c r="AR864" i="5"/>
  <c r="AQ864" i="5"/>
  <c r="AP864" i="5"/>
  <c r="AO864" i="5"/>
  <c r="AN864" i="5"/>
  <c r="AM864" i="5"/>
  <c r="AL864" i="5"/>
  <c r="AK864" i="5"/>
  <c r="AB864" i="5"/>
  <c r="AA864" i="5"/>
  <c r="U864" i="5"/>
  <c r="T863" i="5" s="1"/>
  <c r="S864" i="5"/>
  <c r="O864" i="5" s="1"/>
  <c r="R864" i="5"/>
  <c r="N864" i="5"/>
  <c r="M864" i="5"/>
  <c r="L864" i="5"/>
  <c r="E864" i="5"/>
  <c r="BA863" i="5"/>
  <c r="AZ863" i="5"/>
  <c r="AV863" i="5"/>
  <c r="AU863" i="5"/>
  <c r="AS863" i="5"/>
  <c r="AR863" i="5"/>
  <c r="AQ863" i="5"/>
  <c r="AP863" i="5"/>
  <c r="AO863" i="5"/>
  <c r="AN863" i="5"/>
  <c r="AM863" i="5"/>
  <c r="AL863" i="5"/>
  <c r="AK863" i="5"/>
  <c r="AG863" i="5"/>
  <c r="AB863" i="5"/>
  <c r="AA863" i="5"/>
  <c r="U863" i="5"/>
  <c r="T862" i="5" s="1"/>
  <c r="S863" i="5"/>
  <c r="O863" i="5" s="1"/>
  <c r="P863" i="5" s="1"/>
  <c r="R863" i="5"/>
  <c r="Q863" i="5"/>
  <c r="N863" i="5"/>
  <c r="M863" i="5"/>
  <c r="L863" i="5"/>
  <c r="E863" i="5"/>
  <c r="BA862" i="5"/>
  <c r="AZ862" i="5"/>
  <c r="AV862" i="5"/>
  <c r="AU862" i="5"/>
  <c r="AS862" i="5"/>
  <c r="AR862" i="5"/>
  <c r="AQ862" i="5"/>
  <c r="AP862" i="5"/>
  <c r="AO862" i="5"/>
  <c r="AN862" i="5"/>
  <c r="AM862" i="5"/>
  <c r="AL862" i="5"/>
  <c r="AK862" i="5"/>
  <c r="AB862" i="5"/>
  <c r="AA862" i="5"/>
  <c r="U862" i="5"/>
  <c r="T861" i="5" s="1"/>
  <c r="S862" i="5"/>
  <c r="R862" i="5"/>
  <c r="O862" i="5"/>
  <c r="N862" i="5"/>
  <c r="M862" i="5"/>
  <c r="L862" i="5"/>
  <c r="E862" i="5"/>
  <c r="BA861" i="5"/>
  <c r="AZ861" i="5"/>
  <c r="AV861" i="5"/>
  <c r="AU861" i="5"/>
  <c r="AS861" i="5"/>
  <c r="AR861" i="5"/>
  <c r="AQ861" i="5"/>
  <c r="AP861" i="5"/>
  <c r="AO861" i="5"/>
  <c r="AN861" i="5"/>
  <c r="AM861" i="5"/>
  <c r="AL861" i="5"/>
  <c r="AK861" i="5"/>
  <c r="AB861" i="5"/>
  <c r="AA861" i="5"/>
  <c r="U861" i="5"/>
  <c r="T860" i="5" s="1"/>
  <c r="S861" i="5"/>
  <c r="R861" i="5"/>
  <c r="Q861" i="5"/>
  <c r="O861" i="5"/>
  <c r="P861" i="5" s="1"/>
  <c r="N861" i="5"/>
  <c r="M861" i="5"/>
  <c r="L861" i="5"/>
  <c r="E861" i="5"/>
  <c r="BA860" i="5"/>
  <c r="AZ860" i="5"/>
  <c r="AV860" i="5"/>
  <c r="AU860" i="5"/>
  <c r="AS860" i="5"/>
  <c r="AR860" i="5"/>
  <c r="AQ860" i="5"/>
  <c r="AP860" i="5"/>
  <c r="AO860" i="5"/>
  <c r="AN860" i="5"/>
  <c r="AM860" i="5"/>
  <c r="AL860" i="5"/>
  <c r="AK860" i="5"/>
  <c r="AB860" i="5"/>
  <c r="AA860" i="5"/>
  <c r="U860" i="5"/>
  <c r="T859" i="5" s="1"/>
  <c r="S860" i="5"/>
  <c r="O860" i="5" s="1"/>
  <c r="R860" i="5"/>
  <c r="N860" i="5"/>
  <c r="M860" i="5"/>
  <c r="L860" i="5"/>
  <c r="E860" i="5"/>
  <c r="BA859" i="5"/>
  <c r="AZ859" i="5"/>
  <c r="AV859" i="5"/>
  <c r="AU859" i="5"/>
  <c r="AS859" i="5"/>
  <c r="AR859" i="5"/>
  <c r="AQ859" i="5"/>
  <c r="AP859" i="5"/>
  <c r="AO859" i="5"/>
  <c r="AN859" i="5"/>
  <c r="AM859" i="5"/>
  <c r="AL859" i="5"/>
  <c r="AK859" i="5"/>
  <c r="AB859" i="5"/>
  <c r="AA859" i="5"/>
  <c r="U859" i="5"/>
  <c r="T858" i="5" s="1"/>
  <c r="S859" i="5"/>
  <c r="O859" i="5" s="1"/>
  <c r="P859" i="5" s="1"/>
  <c r="R859" i="5"/>
  <c r="N859" i="5"/>
  <c r="M859" i="5"/>
  <c r="L859" i="5"/>
  <c r="E859" i="5"/>
  <c r="BA858" i="5"/>
  <c r="AZ858" i="5"/>
  <c r="AV858" i="5"/>
  <c r="AU858" i="5"/>
  <c r="AS858" i="5"/>
  <c r="AR858" i="5"/>
  <c r="AQ858" i="5"/>
  <c r="AP858" i="5"/>
  <c r="AO858" i="5"/>
  <c r="AN858" i="5"/>
  <c r="AM858" i="5"/>
  <c r="AL858" i="5"/>
  <c r="AK858" i="5"/>
  <c r="AB858" i="5"/>
  <c r="AA858" i="5"/>
  <c r="U858" i="5"/>
  <c r="T857" i="5" s="1"/>
  <c r="S858" i="5"/>
  <c r="R858" i="5"/>
  <c r="O858" i="5"/>
  <c r="N858" i="5"/>
  <c r="M858" i="5"/>
  <c r="L858" i="5"/>
  <c r="E858" i="5"/>
  <c r="BA857" i="5"/>
  <c r="AZ857" i="5"/>
  <c r="AV857" i="5"/>
  <c r="AU857" i="5"/>
  <c r="AS857" i="5"/>
  <c r="AR857" i="5"/>
  <c r="AQ857" i="5"/>
  <c r="AP857" i="5"/>
  <c r="AO857" i="5"/>
  <c r="AN857" i="5"/>
  <c r="AM857" i="5"/>
  <c r="AL857" i="5"/>
  <c r="AK857" i="5"/>
  <c r="AC857" i="5"/>
  <c r="AB857" i="5"/>
  <c r="AA857" i="5"/>
  <c r="U857" i="5"/>
  <c r="T856" i="5" s="1"/>
  <c r="S857" i="5"/>
  <c r="R857" i="5"/>
  <c r="Q857" i="5"/>
  <c r="O857" i="5"/>
  <c r="P857" i="5" s="1"/>
  <c r="N857" i="5"/>
  <c r="M857" i="5"/>
  <c r="L857" i="5"/>
  <c r="E857" i="5"/>
  <c r="BA856" i="5"/>
  <c r="AZ856" i="5"/>
  <c r="AV856" i="5"/>
  <c r="AU856" i="5"/>
  <c r="AS856" i="5"/>
  <c r="AR856" i="5"/>
  <c r="AQ856" i="5"/>
  <c r="AP856" i="5"/>
  <c r="AO856" i="5"/>
  <c r="AN856" i="5"/>
  <c r="AM856" i="5"/>
  <c r="AL856" i="5"/>
  <c r="AK856" i="5"/>
  <c r="AB856" i="5"/>
  <c r="AA856" i="5"/>
  <c r="U856" i="5"/>
  <c r="T855" i="5" s="1"/>
  <c r="S856" i="5"/>
  <c r="O856" i="5" s="1"/>
  <c r="R856" i="5"/>
  <c r="N856" i="5"/>
  <c r="M856" i="5"/>
  <c r="L856" i="5"/>
  <c r="E856" i="5"/>
  <c r="BA855" i="5"/>
  <c r="AZ855" i="5"/>
  <c r="AV855" i="5"/>
  <c r="AU855" i="5"/>
  <c r="AS855" i="5"/>
  <c r="AR855" i="5"/>
  <c r="AQ855" i="5"/>
  <c r="AP855" i="5"/>
  <c r="AO855" i="5"/>
  <c r="AN855" i="5"/>
  <c r="AM855" i="5"/>
  <c r="AL855" i="5"/>
  <c r="AK855" i="5"/>
  <c r="AB855" i="5"/>
  <c r="AA855" i="5"/>
  <c r="U855" i="5"/>
  <c r="T854" i="5" s="1"/>
  <c r="S855" i="5"/>
  <c r="O855" i="5" s="1"/>
  <c r="P855" i="5" s="1"/>
  <c r="R855" i="5"/>
  <c r="N855" i="5"/>
  <c r="M855" i="5"/>
  <c r="L855" i="5"/>
  <c r="E855" i="5"/>
  <c r="BA854" i="5"/>
  <c r="AZ854" i="5"/>
  <c r="AV854" i="5"/>
  <c r="AU854" i="5"/>
  <c r="AS854" i="5"/>
  <c r="AR854" i="5"/>
  <c r="AQ854" i="5"/>
  <c r="AP854" i="5"/>
  <c r="AO854" i="5"/>
  <c r="AN854" i="5"/>
  <c r="AM854" i="5"/>
  <c r="AL854" i="5"/>
  <c r="AK854" i="5"/>
  <c r="AB854" i="5"/>
  <c r="AA854" i="5"/>
  <c r="U854" i="5"/>
  <c r="T853" i="5" s="1"/>
  <c r="S854" i="5"/>
  <c r="R854" i="5"/>
  <c r="O854" i="5"/>
  <c r="N854" i="5"/>
  <c r="M854" i="5"/>
  <c r="L854" i="5"/>
  <c r="E854" i="5"/>
  <c r="BA853" i="5"/>
  <c r="AZ853" i="5"/>
  <c r="AV853" i="5"/>
  <c r="AU853" i="5"/>
  <c r="AS853" i="5"/>
  <c r="AR853" i="5"/>
  <c r="AQ853" i="5"/>
  <c r="AP853" i="5"/>
  <c r="AO853" i="5"/>
  <c r="AN853" i="5"/>
  <c r="AM853" i="5"/>
  <c r="AL853" i="5"/>
  <c r="AK853" i="5"/>
  <c r="AC853" i="5"/>
  <c r="AB853" i="5"/>
  <c r="AA853" i="5"/>
  <c r="U853" i="5"/>
  <c r="T852" i="5" s="1"/>
  <c r="S853" i="5"/>
  <c r="R853" i="5"/>
  <c r="Q853" i="5"/>
  <c r="O853" i="5"/>
  <c r="P853" i="5" s="1"/>
  <c r="N853" i="5"/>
  <c r="M853" i="5"/>
  <c r="L853" i="5"/>
  <c r="E853" i="5"/>
  <c r="BA852" i="5"/>
  <c r="AZ852" i="5"/>
  <c r="AV852" i="5"/>
  <c r="AU852" i="5"/>
  <c r="AS852" i="5"/>
  <c r="AR852" i="5"/>
  <c r="AQ852" i="5"/>
  <c r="AP852" i="5"/>
  <c r="AO852" i="5"/>
  <c r="AN852" i="5"/>
  <c r="AM852" i="5"/>
  <c r="AL852" i="5"/>
  <c r="AK852" i="5"/>
  <c r="AB852" i="5"/>
  <c r="AA852" i="5"/>
  <c r="U852" i="5"/>
  <c r="T851" i="5" s="1"/>
  <c r="S852" i="5"/>
  <c r="O852" i="5" s="1"/>
  <c r="R852" i="5"/>
  <c r="N852" i="5"/>
  <c r="M852" i="5"/>
  <c r="L852" i="5"/>
  <c r="E852" i="5"/>
  <c r="BA851" i="5"/>
  <c r="AZ851" i="5"/>
  <c r="AV851" i="5"/>
  <c r="AU851" i="5"/>
  <c r="AS851" i="5"/>
  <c r="AR851" i="5"/>
  <c r="AQ851" i="5"/>
  <c r="AP851" i="5"/>
  <c r="AO851" i="5"/>
  <c r="AN851" i="5"/>
  <c r="AM851" i="5"/>
  <c r="AL851" i="5"/>
  <c r="AK851" i="5"/>
  <c r="AB851" i="5"/>
  <c r="AA851" i="5"/>
  <c r="U851" i="5"/>
  <c r="T850" i="5" s="1"/>
  <c r="S851" i="5"/>
  <c r="O851" i="5" s="1"/>
  <c r="P851" i="5" s="1"/>
  <c r="R851" i="5"/>
  <c r="Q851" i="5"/>
  <c r="N851" i="5"/>
  <c r="M851" i="5"/>
  <c r="L851" i="5"/>
  <c r="E851" i="5"/>
  <c r="BA850" i="5"/>
  <c r="AZ850" i="5"/>
  <c r="AV850" i="5"/>
  <c r="AU850" i="5"/>
  <c r="AS850" i="5"/>
  <c r="AR850" i="5"/>
  <c r="AQ850" i="5"/>
  <c r="AP850" i="5"/>
  <c r="AO850" i="5"/>
  <c r="AN850" i="5"/>
  <c r="AM850" i="5"/>
  <c r="AL850" i="5"/>
  <c r="AK850" i="5"/>
  <c r="AB850" i="5"/>
  <c r="AA850" i="5"/>
  <c r="U850" i="5"/>
  <c r="T849" i="5" s="1"/>
  <c r="AC849" i="5" s="1"/>
  <c r="S850" i="5"/>
  <c r="R850" i="5"/>
  <c r="O850" i="5"/>
  <c r="N850" i="5"/>
  <c r="M850" i="5"/>
  <c r="L850" i="5"/>
  <c r="E850" i="5"/>
  <c r="BA849" i="5"/>
  <c r="AZ849" i="5"/>
  <c r="AV849" i="5"/>
  <c r="AU849" i="5"/>
  <c r="AS849" i="5"/>
  <c r="AR849" i="5"/>
  <c r="AQ849" i="5"/>
  <c r="AP849" i="5"/>
  <c r="AO849" i="5"/>
  <c r="AN849" i="5"/>
  <c r="AM849" i="5"/>
  <c r="AL849" i="5"/>
  <c r="AK849" i="5"/>
  <c r="AB849" i="5"/>
  <c r="AA849" i="5"/>
  <c r="U849" i="5"/>
  <c r="T848" i="5" s="1"/>
  <c r="S849" i="5"/>
  <c r="R849" i="5"/>
  <c r="Q849" i="5"/>
  <c r="O849" i="5"/>
  <c r="P849" i="5" s="1"/>
  <c r="N849" i="5"/>
  <c r="M849" i="5"/>
  <c r="L849" i="5"/>
  <c r="E849" i="5"/>
  <c r="BA848" i="5"/>
  <c r="AZ848" i="5"/>
  <c r="AV848" i="5"/>
  <c r="AU848" i="5"/>
  <c r="AS848" i="5"/>
  <c r="AR848" i="5"/>
  <c r="AQ848" i="5"/>
  <c r="AP848" i="5"/>
  <c r="AO848" i="5"/>
  <c r="AN848" i="5"/>
  <c r="AM848" i="5"/>
  <c r="AL848" i="5"/>
  <c r="AK848" i="5"/>
  <c r="AB848" i="5"/>
  <c r="AA848" i="5"/>
  <c r="U848" i="5"/>
  <c r="T847" i="5" s="1"/>
  <c r="S848" i="5"/>
  <c r="O848" i="5" s="1"/>
  <c r="R848" i="5"/>
  <c r="N848" i="5"/>
  <c r="M848" i="5"/>
  <c r="L848" i="5"/>
  <c r="E848" i="5"/>
  <c r="BA847" i="5"/>
  <c r="AZ847" i="5"/>
  <c r="AV847" i="5"/>
  <c r="AU847" i="5"/>
  <c r="AS847" i="5"/>
  <c r="AR847" i="5"/>
  <c r="AQ847" i="5"/>
  <c r="AP847" i="5"/>
  <c r="AO847" i="5"/>
  <c r="AN847" i="5"/>
  <c r="AM847" i="5"/>
  <c r="AL847" i="5"/>
  <c r="AK847" i="5"/>
  <c r="AG847" i="5"/>
  <c r="AB847" i="5"/>
  <c r="AA847" i="5"/>
  <c r="U847" i="5"/>
  <c r="T846" i="5" s="1"/>
  <c r="S847" i="5"/>
  <c r="O847" i="5" s="1"/>
  <c r="R847" i="5"/>
  <c r="N847" i="5"/>
  <c r="M847" i="5"/>
  <c r="L847" i="5"/>
  <c r="E847" i="5"/>
  <c r="BA846" i="5"/>
  <c r="AZ846" i="5"/>
  <c r="AV846" i="5"/>
  <c r="AU846" i="5"/>
  <c r="AS846" i="5"/>
  <c r="AR846" i="5"/>
  <c r="AQ846" i="5"/>
  <c r="AP846" i="5"/>
  <c r="AO846" i="5"/>
  <c r="AN846" i="5"/>
  <c r="AM846" i="5"/>
  <c r="AL846" i="5"/>
  <c r="AK846" i="5"/>
  <c r="AB846" i="5"/>
  <c r="AA846" i="5"/>
  <c r="U846" i="5"/>
  <c r="T845" i="5" s="1"/>
  <c r="S846" i="5"/>
  <c r="R846" i="5"/>
  <c r="O846" i="5"/>
  <c r="N846" i="5"/>
  <c r="M846" i="5"/>
  <c r="L846" i="5"/>
  <c r="E846" i="5"/>
  <c r="BA845" i="5"/>
  <c r="AZ845" i="5"/>
  <c r="AV845" i="5"/>
  <c r="AU845" i="5"/>
  <c r="AS845" i="5"/>
  <c r="AR845" i="5"/>
  <c r="AQ845" i="5"/>
  <c r="AP845" i="5"/>
  <c r="AO845" i="5"/>
  <c r="AN845" i="5"/>
  <c r="AM845" i="5"/>
  <c r="AL845" i="5"/>
  <c r="AK845" i="5"/>
  <c r="AC845" i="5"/>
  <c r="AB845" i="5"/>
  <c r="AA845" i="5"/>
  <c r="U845" i="5"/>
  <c r="T844" i="5" s="1"/>
  <c r="S845" i="5"/>
  <c r="R845" i="5"/>
  <c r="Q845" i="5"/>
  <c r="O845" i="5"/>
  <c r="P845" i="5" s="1"/>
  <c r="N845" i="5"/>
  <c r="M845" i="5"/>
  <c r="L845" i="5"/>
  <c r="E845" i="5"/>
  <c r="BA844" i="5"/>
  <c r="AZ844" i="5"/>
  <c r="AV844" i="5"/>
  <c r="AU844" i="5"/>
  <c r="AS844" i="5"/>
  <c r="AR844" i="5"/>
  <c r="AQ844" i="5"/>
  <c r="AP844" i="5"/>
  <c r="AO844" i="5"/>
  <c r="AN844" i="5"/>
  <c r="AM844" i="5"/>
  <c r="AL844" i="5"/>
  <c r="AK844" i="5"/>
  <c r="AB844" i="5"/>
  <c r="AA844" i="5"/>
  <c r="U844" i="5"/>
  <c r="T843" i="5" s="1"/>
  <c r="S844" i="5"/>
  <c r="O844" i="5" s="1"/>
  <c r="R844" i="5"/>
  <c r="N844" i="5"/>
  <c r="M844" i="5"/>
  <c r="L844" i="5"/>
  <c r="E844" i="5"/>
  <c r="BA843" i="5"/>
  <c r="AZ843" i="5"/>
  <c r="AV843" i="5"/>
  <c r="AU843" i="5"/>
  <c r="AS843" i="5"/>
  <c r="AR843" i="5"/>
  <c r="AQ843" i="5"/>
  <c r="AP843" i="5"/>
  <c r="AO843" i="5"/>
  <c r="AN843" i="5"/>
  <c r="AM843" i="5"/>
  <c r="AL843" i="5"/>
  <c r="AK843" i="5"/>
  <c r="AG843" i="5"/>
  <c r="AB843" i="5"/>
  <c r="AA843" i="5"/>
  <c r="U843" i="5"/>
  <c r="T842" i="5" s="1"/>
  <c r="S843" i="5"/>
  <c r="O843" i="5" s="1"/>
  <c r="P843" i="5" s="1"/>
  <c r="R843" i="5"/>
  <c r="N843" i="5"/>
  <c r="M843" i="5"/>
  <c r="L843" i="5"/>
  <c r="E843" i="5"/>
  <c r="BA842" i="5"/>
  <c r="AZ842" i="5"/>
  <c r="AV842" i="5"/>
  <c r="AU842" i="5"/>
  <c r="AS842" i="5"/>
  <c r="AR842" i="5"/>
  <c r="AQ842" i="5"/>
  <c r="AP842" i="5"/>
  <c r="AO842" i="5"/>
  <c r="AN842" i="5"/>
  <c r="AM842" i="5"/>
  <c r="AL842" i="5"/>
  <c r="AK842" i="5"/>
  <c r="AB842" i="5"/>
  <c r="AA842" i="5"/>
  <c r="U842" i="5"/>
  <c r="T841" i="5" s="1"/>
  <c r="S842" i="5"/>
  <c r="R842" i="5"/>
  <c r="O842" i="5"/>
  <c r="N842" i="5"/>
  <c r="M842" i="5"/>
  <c r="L842" i="5"/>
  <c r="E842" i="5"/>
  <c r="BA841" i="5"/>
  <c r="AZ841" i="5"/>
  <c r="AV841" i="5"/>
  <c r="AU841" i="5"/>
  <c r="AS841" i="5"/>
  <c r="AR841" i="5"/>
  <c r="AQ841" i="5"/>
  <c r="AP841" i="5"/>
  <c r="AO841" i="5"/>
  <c r="AN841" i="5"/>
  <c r="AM841" i="5"/>
  <c r="AL841" i="5"/>
  <c r="AK841" i="5"/>
  <c r="AC841" i="5"/>
  <c r="AB841" i="5"/>
  <c r="AA841" i="5"/>
  <c r="U841" i="5"/>
  <c r="T840" i="5" s="1"/>
  <c r="S841" i="5"/>
  <c r="R841" i="5"/>
  <c r="Q841" i="5"/>
  <c r="O841" i="5"/>
  <c r="P841" i="5" s="1"/>
  <c r="N841" i="5"/>
  <c r="M841" i="5"/>
  <c r="L841" i="5"/>
  <c r="E841" i="5"/>
  <c r="BA840" i="5"/>
  <c r="AZ840" i="5"/>
  <c r="AV840" i="5"/>
  <c r="AU840" i="5"/>
  <c r="AS840" i="5"/>
  <c r="AR840" i="5"/>
  <c r="AQ840" i="5"/>
  <c r="AP840" i="5"/>
  <c r="AO840" i="5"/>
  <c r="AN840" i="5"/>
  <c r="AM840" i="5"/>
  <c r="AL840" i="5"/>
  <c r="AK840" i="5"/>
  <c r="AB840" i="5"/>
  <c r="AA840" i="5"/>
  <c r="U840" i="5"/>
  <c r="T839" i="5" s="1"/>
  <c r="AG839" i="5" s="1"/>
  <c r="S840" i="5"/>
  <c r="O840" i="5" s="1"/>
  <c r="R840" i="5"/>
  <c r="N840" i="5"/>
  <c r="M840" i="5"/>
  <c r="L840" i="5"/>
  <c r="E840" i="5"/>
  <c r="BA839" i="5"/>
  <c r="AZ839" i="5"/>
  <c r="AV839" i="5"/>
  <c r="AU839" i="5"/>
  <c r="AS839" i="5"/>
  <c r="AR839" i="5"/>
  <c r="AQ839" i="5"/>
  <c r="AP839" i="5"/>
  <c r="AO839" i="5"/>
  <c r="AN839" i="5"/>
  <c r="AM839" i="5"/>
  <c r="AL839" i="5"/>
  <c r="AK839" i="5"/>
  <c r="AB839" i="5"/>
  <c r="AA839" i="5"/>
  <c r="U839" i="5"/>
  <c r="T838" i="5" s="1"/>
  <c r="S839" i="5"/>
  <c r="O839" i="5" s="1"/>
  <c r="P839" i="5" s="1"/>
  <c r="R839" i="5"/>
  <c r="Q839" i="5"/>
  <c r="N839" i="5"/>
  <c r="M839" i="5"/>
  <c r="L839" i="5"/>
  <c r="E839" i="5"/>
  <c r="BA838" i="5"/>
  <c r="AZ838" i="5"/>
  <c r="AV838" i="5"/>
  <c r="AU838" i="5"/>
  <c r="AS838" i="5"/>
  <c r="AR838" i="5"/>
  <c r="AQ838" i="5"/>
  <c r="AP838" i="5"/>
  <c r="AO838" i="5"/>
  <c r="AN838" i="5"/>
  <c r="AM838" i="5"/>
  <c r="AL838" i="5"/>
  <c r="AK838" i="5"/>
  <c r="AB838" i="5"/>
  <c r="AA838" i="5"/>
  <c r="U838" i="5"/>
  <c r="T837" i="5" s="1"/>
  <c r="S838" i="5"/>
  <c r="R838" i="5"/>
  <c r="O838" i="5"/>
  <c r="N838" i="5"/>
  <c r="M838" i="5"/>
  <c r="L838" i="5"/>
  <c r="E838" i="5"/>
  <c r="BA837" i="5"/>
  <c r="AZ837" i="5"/>
  <c r="AV837" i="5"/>
  <c r="AU837" i="5"/>
  <c r="AS837" i="5"/>
  <c r="AR837" i="5"/>
  <c r="AQ837" i="5"/>
  <c r="AP837" i="5"/>
  <c r="AO837" i="5"/>
  <c r="AN837" i="5"/>
  <c r="AM837" i="5"/>
  <c r="AL837" i="5"/>
  <c r="AK837" i="5"/>
  <c r="AB837" i="5"/>
  <c r="AA837" i="5"/>
  <c r="U837" i="5"/>
  <c r="T836" i="5" s="1"/>
  <c r="S837" i="5"/>
  <c r="R837" i="5"/>
  <c r="Q837" i="5"/>
  <c r="O837" i="5"/>
  <c r="P837" i="5" s="1"/>
  <c r="N837" i="5"/>
  <c r="M837" i="5"/>
  <c r="L837" i="5"/>
  <c r="E837" i="5"/>
  <c r="BA836" i="5"/>
  <c r="AZ836" i="5"/>
  <c r="AV836" i="5"/>
  <c r="AU836" i="5"/>
  <c r="AS836" i="5"/>
  <c r="AR836" i="5"/>
  <c r="AQ836" i="5"/>
  <c r="AP836" i="5"/>
  <c r="AO836" i="5"/>
  <c r="AN836" i="5"/>
  <c r="AM836" i="5"/>
  <c r="AL836" i="5"/>
  <c r="AK836" i="5"/>
  <c r="AB836" i="5"/>
  <c r="AA836" i="5"/>
  <c r="U836" i="5"/>
  <c r="T835" i="5" s="1"/>
  <c r="S836" i="5"/>
  <c r="O836" i="5" s="1"/>
  <c r="R836" i="5"/>
  <c r="N836" i="5"/>
  <c r="M836" i="5"/>
  <c r="L836" i="5"/>
  <c r="K836" i="5"/>
  <c r="E836" i="5"/>
  <c r="BA835" i="5"/>
  <c r="AZ835" i="5"/>
  <c r="AV835" i="5"/>
  <c r="AU835" i="5"/>
  <c r="AS835" i="5"/>
  <c r="AR835" i="5"/>
  <c r="AQ835" i="5"/>
  <c r="AP835" i="5"/>
  <c r="AO835" i="5"/>
  <c r="AN835" i="5"/>
  <c r="AM835" i="5"/>
  <c r="AL835" i="5"/>
  <c r="AK835" i="5"/>
  <c r="AG835" i="5"/>
  <c r="AB835" i="5"/>
  <c r="AA835" i="5"/>
  <c r="U835" i="5"/>
  <c r="T834" i="5" s="1"/>
  <c r="S835" i="5"/>
  <c r="O835" i="5" s="1"/>
  <c r="P835" i="5" s="1"/>
  <c r="R835" i="5"/>
  <c r="Q835" i="5"/>
  <c r="N835" i="5"/>
  <c r="M835" i="5"/>
  <c r="L835" i="5"/>
  <c r="E835" i="5"/>
  <c r="BA834" i="5"/>
  <c r="AZ834" i="5"/>
  <c r="AV834" i="5"/>
  <c r="AU834" i="5"/>
  <c r="AS834" i="5"/>
  <c r="AR834" i="5"/>
  <c r="AQ834" i="5"/>
  <c r="AP834" i="5"/>
  <c r="AO834" i="5"/>
  <c r="AN834" i="5"/>
  <c r="AM834" i="5"/>
  <c r="AL834" i="5"/>
  <c r="AK834" i="5"/>
  <c r="AB834" i="5"/>
  <c r="AA834" i="5"/>
  <c r="U834" i="5"/>
  <c r="T833" i="5" s="1"/>
  <c r="S834" i="5"/>
  <c r="R834" i="5"/>
  <c r="O834" i="5"/>
  <c r="N834" i="5"/>
  <c r="M834" i="5"/>
  <c r="L834" i="5"/>
  <c r="E834" i="5"/>
  <c r="BA833" i="5"/>
  <c r="AZ833" i="5"/>
  <c r="AV833" i="5"/>
  <c r="AU833" i="5"/>
  <c r="AS833" i="5"/>
  <c r="AR833" i="5"/>
  <c r="AQ833" i="5"/>
  <c r="AP833" i="5"/>
  <c r="AO833" i="5"/>
  <c r="AN833" i="5"/>
  <c r="AM833" i="5"/>
  <c r="AL833" i="5"/>
  <c r="AK833" i="5"/>
  <c r="AB833" i="5"/>
  <c r="AA833" i="5"/>
  <c r="U833" i="5"/>
  <c r="T832" i="5" s="1"/>
  <c r="S833" i="5"/>
  <c r="R833" i="5"/>
  <c r="Q833" i="5"/>
  <c r="O833" i="5"/>
  <c r="P833" i="5" s="1"/>
  <c r="N833" i="5"/>
  <c r="M833" i="5"/>
  <c r="L833" i="5"/>
  <c r="E833" i="5"/>
  <c r="BA832" i="5"/>
  <c r="AZ832" i="5"/>
  <c r="AV832" i="5"/>
  <c r="AU832" i="5"/>
  <c r="AS832" i="5"/>
  <c r="AR832" i="5"/>
  <c r="AQ832" i="5"/>
  <c r="AP832" i="5"/>
  <c r="AO832" i="5"/>
  <c r="AN832" i="5"/>
  <c r="AM832" i="5"/>
  <c r="AL832" i="5"/>
  <c r="AK832" i="5"/>
  <c r="AB832" i="5"/>
  <c r="AA832" i="5"/>
  <c r="U832" i="5"/>
  <c r="T831" i="5" s="1"/>
  <c r="S832" i="5"/>
  <c r="O832" i="5" s="1"/>
  <c r="R832" i="5"/>
  <c r="N832" i="5"/>
  <c r="M832" i="5"/>
  <c r="L832" i="5"/>
  <c r="E832" i="5"/>
  <c r="BA831" i="5"/>
  <c r="AZ831" i="5"/>
  <c r="AV831" i="5"/>
  <c r="AU831" i="5"/>
  <c r="AS831" i="5"/>
  <c r="AR831" i="5"/>
  <c r="AQ831" i="5"/>
  <c r="AP831" i="5"/>
  <c r="AO831" i="5"/>
  <c r="AN831" i="5"/>
  <c r="AM831" i="5"/>
  <c r="AL831" i="5"/>
  <c r="AK831" i="5"/>
  <c r="AG831" i="5"/>
  <c r="AB831" i="5"/>
  <c r="AA831" i="5"/>
  <c r="U831" i="5"/>
  <c r="T830" i="5" s="1"/>
  <c r="S831" i="5"/>
  <c r="O831" i="5" s="1"/>
  <c r="P831" i="5" s="1"/>
  <c r="R831" i="5"/>
  <c r="Q831" i="5"/>
  <c r="N831" i="5"/>
  <c r="M831" i="5"/>
  <c r="L831" i="5"/>
  <c r="E831" i="5"/>
  <c r="BA830" i="5"/>
  <c r="AZ830" i="5"/>
  <c r="AV830" i="5"/>
  <c r="AU830" i="5"/>
  <c r="AS830" i="5"/>
  <c r="AR830" i="5"/>
  <c r="AQ830" i="5"/>
  <c r="AP830" i="5"/>
  <c r="AO830" i="5"/>
  <c r="AN830" i="5"/>
  <c r="AM830" i="5"/>
  <c r="AL830" i="5"/>
  <c r="AK830" i="5"/>
  <c r="AB830" i="5"/>
  <c r="AA830" i="5"/>
  <c r="U830" i="5"/>
  <c r="T829" i="5" s="1"/>
  <c r="S830" i="5"/>
  <c r="R830" i="5"/>
  <c r="O830" i="5"/>
  <c r="N830" i="5"/>
  <c r="M830" i="5"/>
  <c r="L830" i="5"/>
  <c r="E830" i="5"/>
  <c r="BA829" i="5"/>
  <c r="AZ829" i="5"/>
  <c r="AV829" i="5"/>
  <c r="AU829" i="5"/>
  <c r="AS829" i="5"/>
  <c r="AR829" i="5"/>
  <c r="AQ829" i="5"/>
  <c r="AP829" i="5"/>
  <c r="AO829" i="5"/>
  <c r="AN829" i="5"/>
  <c r="AM829" i="5"/>
  <c r="AL829" i="5"/>
  <c r="AK829" i="5"/>
  <c r="AB829" i="5"/>
  <c r="AA829" i="5"/>
  <c r="U829" i="5"/>
  <c r="T828" i="5" s="1"/>
  <c r="S829" i="5"/>
  <c r="R829" i="5"/>
  <c r="Q829" i="5"/>
  <c r="O829" i="5"/>
  <c r="P829" i="5" s="1"/>
  <c r="N829" i="5"/>
  <c r="M829" i="5"/>
  <c r="L829" i="5"/>
  <c r="E829" i="5"/>
  <c r="BA828" i="5"/>
  <c r="AZ828" i="5"/>
  <c r="AV828" i="5"/>
  <c r="AU828" i="5"/>
  <c r="AS828" i="5"/>
  <c r="AR828" i="5"/>
  <c r="AQ828" i="5"/>
  <c r="AP828" i="5"/>
  <c r="AO828" i="5"/>
  <c r="AN828" i="5"/>
  <c r="AM828" i="5"/>
  <c r="AL828" i="5"/>
  <c r="AK828" i="5"/>
  <c r="AB828" i="5"/>
  <c r="AA828" i="5"/>
  <c r="U828" i="5"/>
  <c r="T827" i="5" s="1"/>
  <c r="S828" i="5"/>
  <c r="O828" i="5" s="1"/>
  <c r="R828" i="5"/>
  <c r="N828" i="5"/>
  <c r="M828" i="5"/>
  <c r="L828" i="5"/>
  <c r="E828" i="5"/>
  <c r="BA827" i="5"/>
  <c r="AZ827" i="5"/>
  <c r="AV827" i="5"/>
  <c r="AU827" i="5"/>
  <c r="AS827" i="5"/>
  <c r="AR827" i="5"/>
  <c r="AQ827" i="5"/>
  <c r="AP827" i="5"/>
  <c r="AO827" i="5"/>
  <c r="AN827" i="5"/>
  <c r="AM827" i="5"/>
  <c r="AL827" i="5"/>
  <c r="AK827" i="5"/>
  <c r="AB827" i="5"/>
  <c r="AA827" i="5"/>
  <c r="U827" i="5"/>
  <c r="T826" i="5" s="1"/>
  <c r="S827" i="5"/>
  <c r="O827" i="5" s="1"/>
  <c r="P827" i="5" s="1"/>
  <c r="R827" i="5"/>
  <c r="N827" i="5"/>
  <c r="M827" i="5"/>
  <c r="L827" i="5"/>
  <c r="E827" i="5"/>
  <c r="BA826" i="5"/>
  <c r="AZ826" i="5"/>
  <c r="AV826" i="5"/>
  <c r="AU826" i="5"/>
  <c r="AS826" i="5"/>
  <c r="AR826" i="5"/>
  <c r="AQ826" i="5"/>
  <c r="AP826" i="5"/>
  <c r="AO826" i="5"/>
  <c r="AN826" i="5"/>
  <c r="AM826" i="5"/>
  <c r="AL826" i="5"/>
  <c r="AK826" i="5"/>
  <c r="AB826" i="5"/>
  <c r="AA826" i="5"/>
  <c r="U826" i="5"/>
  <c r="T825" i="5" s="1"/>
  <c r="S826" i="5"/>
  <c r="R826" i="5"/>
  <c r="O826" i="5"/>
  <c r="N826" i="5"/>
  <c r="M826" i="5"/>
  <c r="L826" i="5"/>
  <c r="E826" i="5"/>
  <c r="BA825" i="5"/>
  <c r="AZ825" i="5"/>
  <c r="AV825" i="5"/>
  <c r="AU825" i="5"/>
  <c r="AS825" i="5"/>
  <c r="AR825" i="5"/>
  <c r="AQ825" i="5"/>
  <c r="AP825" i="5"/>
  <c r="AO825" i="5"/>
  <c r="AN825" i="5"/>
  <c r="AM825" i="5"/>
  <c r="AL825" i="5"/>
  <c r="AK825" i="5"/>
  <c r="AC825" i="5"/>
  <c r="AB825" i="5"/>
  <c r="AA825" i="5"/>
  <c r="U825" i="5"/>
  <c r="T824" i="5" s="1"/>
  <c r="S825" i="5"/>
  <c r="R825" i="5"/>
  <c r="Q825" i="5"/>
  <c r="O825" i="5"/>
  <c r="P825" i="5" s="1"/>
  <c r="N825" i="5"/>
  <c r="M825" i="5"/>
  <c r="L825" i="5"/>
  <c r="E825" i="5"/>
  <c r="BA824" i="5"/>
  <c r="AZ824" i="5"/>
  <c r="AV824" i="5"/>
  <c r="AU824" i="5"/>
  <c r="AS824" i="5"/>
  <c r="AR824" i="5"/>
  <c r="AQ824" i="5"/>
  <c r="AP824" i="5"/>
  <c r="AO824" i="5"/>
  <c r="AN824" i="5"/>
  <c r="AM824" i="5"/>
  <c r="AL824" i="5"/>
  <c r="AK824" i="5"/>
  <c r="AB824" i="5"/>
  <c r="AA824" i="5"/>
  <c r="U824" i="5"/>
  <c r="T823" i="5" s="1"/>
  <c r="S824" i="5"/>
  <c r="O824" i="5" s="1"/>
  <c r="R824" i="5"/>
  <c r="N824" i="5"/>
  <c r="M824" i="5"/>
  <c r="L824" i="5"/>
  <c r="E824" i="5"/>
  <c r="BA823" i="5"/>
  <c r="AZ823" i="5"/>
  <c r="AV823" i="5"/>
  <c r="AU823" i="5"/>
  <c r="AS823" i="5"/>
  <c r="AR823" i="5"/>
  <c r="AQ823" i="5"/>
  <c r="AP823" i="5"/>
  <c r="AO823" i="5"/>
  <c r="AN823" i="5"/>
  <c r="AM823" i="5"/>
  <c r="AL823" i="5"/>
  <c r="AK823" i="5"/>
  <c r="AB823" i="5"/>
  <c r="AA823" i="5"/>
  <c r="U823" i="5"/>
  <c r="T822" i="5" s="1"/>
  <c r="S823" i="5"/>
  <c r="O823" i="5" s="1"/>
  <c r="P823" i="5" s="1"/>
  <c r="R823" i="5"/>
  <c r="N823" i="5"/>
  <c r="M823" i="5"/>
  <c r="L823" i="5"/>
  <c r="E823" i="5"/>
  <c r="K823" i="5" s="1"/>
  <c r="BA822" i="5"/>
  <c r="AZ822" i="5"/>
  <c r="AV822" i="5"/>
  <c r="AU822" i="5"/>
  <c r="AS822" i="5"/>
  <c r="AR822" i="5"/>
  <c r="AQ822" i="5"/>
  <c r="AP822" i="5"/>
  <c r="AO822" i="5"/>
  <c r="AN822" i="5"/>
  <c r="AM822" i="5"/>
  <c r="AL822" i="5"/>
  <c r="AK822" i="5"/>
  <c r="AB822" i="5"/>
  <c r="AA822" i="5"/>
  <c r="U822" i="5"/>
  <c r="T821" i="5" s="1"/>
  <c r="AD821" i="5" s="1"/>
  <c r="S822" i="5"/>
  <c r="R822" i="5"/>
  <c r="O822" i="5"/>
  <c r="N822" i="5"/>
  <c r="M822" i="5"/>
  <c r="L822" i="5"/>
  <c r="E822" i="5"/>
  <c r="BA821" i="5"/>
  <c r="AZ821" i="5"/>
  <c r="AV821" i="5"/>
  <c r="AU821" i="5"/>
  <c r="AS821" i="5"/>
  <c r="AR821" i="5"/>
  <c r="AQ821" i="5"/>
  <c r="AP821" i="5"/>
  <c r="AO821" i="5"/>
  <c r="AN821" i="5"/>
  <c r="AM821" i="5"/>
  <c r="AL821" i="5"/>
  <c r="AK821" i="5"/>
  <c r="AC821" i="5"/>
  <c r="AB821" i="5"/>
  <c r="AA821" i="5"/>
  <c r="U821" i="5"/>
  <c r="T820" i="5" s="1"/>
  <c r="S821" i="5"/>
  <c r="R821" i="5"/>
  <c r="Q821" i="5"/>
  <c r="O821" i="5"/>
  <c r="P821" i="5" s="1"/>
  <c r="N821" i="5"/>
  <c r="M821" i="5"/>
  <c r="L821" i="5"/>
  <c r="E821" i="5"/>
  <c r="BA820" i="5"/>
  <c r="AZ820" i="5"/>
  <c r="AV820" i="5"/>
  <c r="AU820" i="5"/>
  <c r="AS820" i="5"/>
  <c r="AR820" i="5"/>
  <c r="AQ820" i="5"/>
  <c r="AP820" i="5"/>
  <c r="AO820" i="5"/>
  <c r="AN820" i="5"/>
  <c r="AM820" i="5"/>
  <c r="AL820" i="5"/>
  <c r="AK820" i="5"/>
  <c r="AB820" i="5"/>
  <c r="AA820" i="5"/>
  <c r="U820" i="5"/>
  <c r="T819" i="5" s="1"/>
  <c r="S820" i="5"/>
  <c r="R820" i="5"/>
  <c r="O820" i="5"/>
  <c r="N820" i="5"/>
  <c r="M820" i="5"/>
  <c r="L820" i="5"/>
  <c r="E820" i="5"/>
  <c r="BA819" i="5"/>
  <c r="AZ819" i="5"/>
  <c r="AV819" i="5"/>
  <c r="AU819" i="5"/>
  <c r="AS819" i="5"/>
  <c r="AR819" i="5"/>
  <c r="AQ819" i="5"/>
  <c r="AP819" i="5"/>
  <c r="AO819" i="5"/>
  <c r="AN819" i="5"/>
  <c r="AM819" i="5"/>
  <c r="AL819" i="5"/>
  <c r="AK819" i="5"/>
  <c r="AG819" i="5"/>
  <c r="AB819" i="5"/>
  <c r="AA819" i="5"/>
  <c r="U819" i="5"/>
  <c r="T818" i="5" s="1"/>
  <c r="S819" i="5"/>
  <c r="O819" i="5" s="1"/>
  <c r="P819" i="5" s="1"/>
  <c r="R819" i="5"/>
  <c r="N819" i="5"/>
  <c r="M819" i="5"/>
  <c r="L819" i="5"/>
  <c r="E819" i="5"/>
  <c r="K819" i="5" s="1"/>
  <c r="BA818" i="5"/>
  <c r="AZ818" i="5"/>
  <c r="AV818" i="5"/>
  <c r="AU818" i="5"/>
  <c r="AS818" i="5"/>
  <c r="AR818" i="5"/>
  <c r="AQ818" i="5"/>
  <c r="AP818" i="5"/>
  <c r="AO818" i="5"/>
  <c r="AN818" i="5"/>
  <c r="AM818" i="5"/>
  <c r="AL818" i="5"/>
  <c r="AK818" i="5"/>
  <c r="AB818" i="5"/>
  <c r="AA818" i="5"/>
  <c r="U818" i="5"/>
  <c r="T817" i="5" s="1"/>
  <c r="AD817" i="5" s="1"/>
  <c r="S818" i="5"/>
  <c r="R818" i="5"/>
  <c r="O818" i="5"/>
  <c r="N818" i="5"/>
  <c r="M818" i="5"/>
  <c r="L818" i="5"/>
  <c r="E818" i="5"/>
  <c r="BA817" i="5"/>
  <c r="AZ817" i="5"/>
  <c r="AV817" i="5"/>
  <c r="AU817" i="5"/>
  <c r="AS817" i="5"/>
  <c r="AR817" i="5"/>
  <c r="AQ817" i="5"/>
  <c r="AP817" i="5"/>
  <c r="AO817" i="5"/>
  <c r="AN817" i="5"/>
  <c r="AM817" i="5"/>
  <c r="AL817" i="5"/>
  <c r="AK817" i="5"/>
  <c r="AB817" i="5"/>
  <c r="AA817" i="5"/>
  <c r="U817" i="5"/>
  <c r="T816" i="5" s="1"/>
  <c r="S817" i="5"/>
  <c r="R817" i="5"/>
  <c r="Q817" i="5"/>
  <c r="O817" i="5"/>
  <c r="P817" i="5" s="1"/>
  <c r="N817" i="5"/>
  <c r="M817" i="5"/>
  <c r="L817" i="5"/>
  <c r="E817" i="5"/>
  <c r="BA816" i="5"/>
  <c r="AZ816" i="5"/>
  <c r="AV816" i="5"/>
  <c r="AU816" i="5"/>
  <c r="AS816" i="5"/>
  <c r="AR816" i="5"/>
  <c r="AQ816" i="5"/>
  <c r="AP816" i="5"/>
  <c r="AO816" i="5"/>
  <c r="AN816" i="5"/>
  <c r="AM816" i="5"/>
  <c r="AL816" i="5"/>
  <c r="AK816" i="5"/>
  <c r="AB816" i="5"/>
  <c r="AA816" i="5"/>
  <c r="U816" i="5"/>
  <c r="T815" i="5" s="1"/>
  <c r="AD815" i="5" s="1"/>
  <c r="S816" i="5"/>
  <c r="O816" i="5" s="1"/>
  <c r="R816" i="5"/>
  <c r="N816" i="5"/>
  <c r="M816" i="5"/>
  <c r="L816" i="5"/>
  <c r="E816" i="5"/>
  <c r="BA815" i="5"/>
  <c r="AZ815" i="5"/>
  <c r="AV815" i="5"/>
  <c r="AU815" i="5"/>
  <c r="AS815" i="5"/>
  <c r="AR815" i="5"/>
  <c r="AQ815" i="5"/>
  <c r="AP815" i="5"/>
  <c r="AO815" i="5"/>
  <c r="AN815" i="5"/>
  <c r="AM815" i="5"/>
  <c r="AL815" i="5"/>
  <c r="AK815" i="5"/>
  <c r="AG815" i="5"/>
  <c r="AC815" i="5"/>
  <c r="AB815" i="5"/>
  <c r="AA815" i="5"/>
  <c r="U815" i="5"/>
  <c r="T814" i="5" s="1"/>
  <c r="S815" i="5"/>
  <c r="O815" i="5" s="1"/>
  <c r="P815" i="5" s="1"/>
  <c r="R815" i="5"/>
  <c r="Q815" i="5"/>
  <c r="N815" i="5"/>
  <c r="M815" i="5"/>
  <c r="L815" i="5"/>
  <c r="E815" i="5"/>
  <c r="BA814" i="5"/>
  <c r="AZ814" i="5"/>
  <c r="AV814" i="5"/>
  <c r="AU814" i="5"/>
  <c r="AS814" i="5"/>
  <c r="AR814" i="5"/>
  <c r="AQ814" i="5"/>
  <c r="AP814" i="5"/>
  <c r="AO814" i="5"/>
  <c r="AN814" i="5"/>
  <c r="AM814" i="5"/>
  <c r="AL814" i="5"/>
  <c r="AK814" i="5"/>
  <c r="AB814" i="5"/>
  <c r="AA814" i="5"/>
  <c r="U814" i="5"/>
  <c r="T813" i="5" s="1"/>
  <c r="S814" i="5"/>
  <c r="R814" i="5"/>
  <c r="O814" i="5"/>
  <c r="N814" i="5"/>
  <c r="M814" i="5"/>
  <c r="L814" i="5"/>
  <c r="E814" i="5"/>
  <c r="BA813" i="5"/>
  <c r="AZ813" i="5"/>
  <c r="AV813" i="5"/>
  <c r="AU813" i="5"/>
  <c r="AS813" i="5"/>
  <c r="AR813" i="5"/>
  <c r="AQ813" i="5"/>
  <c r="AP813" i="5"/>
  <c r="AO813" i="5"/>
  <c r="AN813" i="5"/>
  <c r="AM813" i="5"/>
  <c r="AL813" i="5"/>
  <c r="AK813" i="5"/>
  <c r="AB813" i="5"/>
  <c r="AA813" i="5"/>
  <c r="U813" i="5"/>
  <c r="T812" i="5" s="1"/>
  <c r="S813" i="5"/>
  <c r="R813" i="5"/>
  <c r="Q813" i="5"/>
  <c r="O813" i="5"/>
  <c r="P813" i="5" s="1"/>
  <c r="N813" i="5"/>
  <c r="M813" i="5"/>
  <c r="L813" i="5"/>
  <c r="E813" i="5"/>
  <c r="BA812" i="5"/>
  <c r="AZ812" i="5"/>
  <c r="AV812" i="5"/>
  <c r="AU812" i="5"/>
  <c r="AS812" i="5"/>
  <c r="AR812" i="5"/>
  <c r="AQ812" i="5"/>
  <c r="AP812" i="5"/>
  <c r="AO812" i="5"/>
  <c r="AN812" i="5"/>
  <c r="AM812" i="5"/>
  <c r="AL812" i="5"/>
  <c r="AK812" i="5"/>
  <c r="AB812" i="5"/>
  <c r="AA812" i="5"/>
  <c r="U812" i="5"/>
  <c r="T811" i="5" s="1"/>
  <c r="AD811" i="5" s="1"/>
  <c r="S812" i="5"/>
  <c r="O812" i="5" s="1"/>
  <c r="R812" i="5"/>
  <c r="N812" i="5"/>
  <c r="M812" i="5"/>
  <c r="L812" i="5"/>
  <c r="E812" i="5"/>
  <c r="BA811" i="5"/>
  <c r="AZ811" i="5"/>
  <c r="AV811" i="5"/>
  <c r="AU811" i="5"/>
  <c r="AS811" i="5"/>
  <c r="AR811" i="5"/>
  <c r="AQ811" i="5"/>
  <c r="AP811" i="5"/>
  <c r="AO811" i="5"/>
  <c r="AN811" i="5"/>
  <c r="AM811" i="5"/>
  <c r="AL811" i="5"/>
  <c r="AK811" i="5"/>
  <c r="AC811" i="5"/>
  <c r="AB811" i="5"/>
  <c r="AA811" i="5"/>
  <c r="U811" i="5"/>
  <c r="T810" i="5" s="1"/>
  <c r="S811" i="5"/>
  <c r="O811" i="5" s="1"/>
  <c r="R811" i="5"/>
  <c r="N811" i="5"/>
  <c r="M811" i="5"/>
  <c r="L811" i="5"/>
  <c r="E811" i="5"/>
  <c r="BA810" i="5"/>
  <c r="AZ810" i="5"/>
  <c r="AV810" i="5"/>
  <c r="AU810" i="5"/>
  <c r="AS810" i="5"/>
  <c r="AR810" i="5"/>
  <c r="AQ810" i="5"/>
  <c r="AP810" i="5"/>
  <c r="AO810" i="5"/>
  <c r="AN810" i="5"/>
  <c r="AM810" i="5"/>
  <c r="AL810" i="5"/>
  <c r="AK810" i="5"/>
  <c r="AB810" i="5"/>
  <c r="AA810" i="5"/>
  <c r="U810" i="5"/>
  <c r="T809" i="5" s="1"/>
  <c r="AC809" i="5" s="1"/>
  <c r="S810" i="5"/>
  <c r="R810" i="5"/>
  <c r="O810" i="5"/>
  <c r="N810" i="5"/>
  <c r="M810" i="5"/>
  <c r="L810" i="5"/>
  <c r="E810" i="5"/>
  <c r="BA809" i="5"/>
  <c r="AZ809" i="5"/>
  <c r="AV809" i="5"/>
  <c r="AU809" i="5"/>
  <c r="AS809" i="5"/>
  <c r="AR809" i="5"/>
  <c r="AQ809" i="5"/>
  <c r="AP809" i="5"/>
  <c r="AO809" i="5"/>
  <c r="AN809" i="5"/>
  <c r="AM809" i="5"/>
  <c r="AL809" i="5"/>
  <c r="AK809" i="5"/>
  <c r="AB809" i="5"/>
  <c r="AA809" i="5"/>
  <c r="U809" i="5"/>
  <c r="S809" i="5"/>
  <c r="R809" i="5"/>
  <c r="Q809" i="5"/>
  <c r="O809" i="5"/>
  <c r="P809" i="5" s="1"/>
  <c r="N809" i="5"/>
  <c r="M809" i="5"/>
  <c r="L809" i="5"/>
  <c r="E809" i="5"/>
  <c r="BA808" i="5"/>
  <c r="AZ808" i="5"/>
  <c r="AV808" i="5"/>
  <c r="AU808" i="5"/>
  <c r="AS808" i="5"/>
  <c r="AR808" i="5"/>
  <c r="AQ808" i="5"/>
  <c r="AP808" i="5"/>
  <c r="AO808" i="5"/>
  <c r="AN808" i="5"/>
  <c r="AM808" i="5"/>
  <c r="AL808" i="5"/>
  <c r="AK808" i="5"/>
  <c r="AB808" i="5"/>
  <c r="AA808" i="5"/>
  <c r="U808" i="5"/>
  <c r="T807" i="5" s="1"/>
  <c r="S808" i="5"/>
  <c r="R808" i="5"/>
  <c r="O808" i="5"/>
  <c r="N808" i="5"/>
  <c r="M808" i="5"/>
  <c r="L808" i="5"/>
  <c r="E808" i="5"/>
  <c r="BA807" i="5"/>
  <c r="AZ807" i="5"/>
  <c r="AV807" i="5"/>
  <c r="AU807" i="5"/>
  <c r="AS807" i="5"/>
  <c r="AR807" i="5"/>
  <c r="AQ807" i="5"/>
  <c r="AP807" i="5"/>
  <c r="AO807" i="5"/>
  <c r="AN807" i="5"/>
  <c r="AM807" i="5"/>
  <c r="AL807" i="5"/>
  <c r="AK807" i="5"/>
  <c r="AB807" i="5"/>
  <c r="AA807" i="5"/>
  <c r="U807" i="5"/>
  <c r="T806" i="5" s="1"/>
  <c r="S807" i="5"/>
  <c r="R807" i="5"/>
  <c r="O807" i="5" s="1"/>
  <c r="P807" i="5" s="1"/>
  <c r="Q807" i="5"/>
  <c r="N807" i="5"/>
  <c r="M807" i="5"/>
  <c r="L807" i="5"/>
  <c r="E807" i="5"/>
  <c r="BA806" i="5"/>
  <c r="AZ806" i="5"/>
  <c r="AV806" i="5"/>
  <c r="AU806" i="5"/>
  <c r="AS806" i="5"/>
  <c r="AR806" i="5"/>
  <c r="AQ806" i="5"/>
  <c r="AP806" i="5"/>
  <c r="AO806" i="5"/>
  <c r="AN806" i="5"/>
  <c r="AM806" i="5"/>
  <c r="AL806" i="5"/>
  <c r="AK806" i="5"/>
  <c r="AB806" i="5"/>
  <c r="AA806" i="5"/>
  <c r="U806" i="5"/>
  <c r="T805" i="5" s="1"/>
  <c r="S806" i="5"/>
  <c r="O806" i="5" s="1"/>
  <c r="R806" i="5"/>
  <c r="N806" i="5"/>
  <c r="M806" i="5"/>
  <c r="L806" i="5"/>
  <c r="E806" i="5"/>
  <c r="BA805" i="5"/>
  <c r="AZ805" i="5"/>
  <c r="AV805" i="5"/>
  <c r="AU805" i="5"/>
  <c r="AS805" i="5"/>
  <c r="AR805" i="5"/>
  <c r="AQ805" i="5"/>
  <c r="AP805" i="5"/>
  <c r="AO805" i="5"/>
  <c r="AN805" i="5"/>
  <c r="AM805" i="5"/>
  <c r="AL805" i="5"/>
  <c r="AK805" i="5"/>
  <c r="AC805" i="5"/>
  <c r="AB805" i="5"/>
  <c r="AA805" i="5"/>
  <c r="U805" i="5"/>
  <c r="T804" i="5" s="1"/>
  <c r="S805" i="5"/>
  <c r="R805" i="5"/>
  <c r="Q805" i="5"/>
  <c r="O805" i="5"/>
  <c r="P805" i="5" s="1"/>
  <c r="N805" i="5"/>
  <c r="M805" i="5"/>
  <c r="L805" i="5"/>
  <c r="E805" i="5"/>
  <c r="BA804" i="5"/>
  <c r="AZ804" i="5"/>
  <c r="AV804" i="5"/>
  <c r="AU804" i="5"/>
  <c r="AS804" i="5"/>
  <c r="AR804" i="5"/>
  <c r="AQ804" i="5"/>
  <c r="AP804" i="5"/>
  <c r="AO804" i="5"/>
  <c r="AN804" i="5"/>
  <c r="AM804" i="5"/>
  <c r="AL804" i="5"/>
  <c r="AK804" i="5"/>
  <c r="AB804" i="5"/>
  <c r="AA804" i="5"/>
  <c r="U804" i="5"/>
  <c r="T803" i="5" s="1"/>
  <c r="S804" i="5"/>
  <c r="R804" i="5"/>
  <c r="O804" i="5"/>
  <c r="N804" i="5"/>
  <c r="M804" i="5"/>
  <c r="L804" i="5"/>
  <c r="E804" i="5"/>
  <c r="BA803" i="5"/>
  <c r="AZ803" i="5"/>
  <c r="AV803" i="5"/>
  <c r="AU803" i="5"/>
  <c r="AS803" i="5"/>
  <c r="AR803" i="5"/>
  <c r="AQ803" i="5"/>
  <c r="AP803" i="5"/>
  <c r="AO803" i="5"/>
  <c r="AN803" i="5"/>
  <c r="AM803" i="5"/>
  <c r="AL803" i="5"/>
  <c r="AK803" i="5"/>
  <c r="AG803" i="5"/>
  <c r="AB803" i="5"/>
  <c r="AA803" i="5"/>
  <c r="U803" i="5"/>
  <c r="T802" i="5" s="1"/>
  <c r="S803" i="5"/>
  <c r="R803" i="5"/>
  <c r="O803" i="5" s="1"/>
  <c r="P803" i="5" s="1"/>
  <c r="Q803" i="5"/>
  <c r="N803" i="5"/>
  <c r="M803" i="5"/>
  <c r="L803" i="5"/>
  <c r="E803" i="5"/>
  <c r="BA802" i="5"/>
  <c r="AZ802" i="5"/>
  <c r="AV802" i="5"/>
  <c r="AU802" i="5"/>
  <c r="AS802" i="5"/>
  <c r="AR802" i="5"/>
  <c r="AQ802" i="5"/>
  <c r="AP802" i="5"/>
  <c r="AO802" i="5"/>
  <c r="AN802" i="5"/>
  <c r="AM802" i="5"/>
  <c r="AL802" i="5"/>
  <c r="AK802" i="5"/>
  <c r="AB802" i="5"/>
  <c r="AA802" i="5"/>
  <c r="U802" i="5"/>
  <c r="T801" i="5" s="1"/>
  <c r="S802" i="5"/>
  <c r="O802" i="5" s="1"/>
  <c r="R802" i="5"/>
  <c r="N802" i="5"/>
  <c r="M802" i="5"/>
  <c r="L802" i="5"/>
  <c r="K802" i="5"/>
  <c r="E802" i="5"/>
  <c r="BA801" i="5"/>
  <c r="AZ801" i="5"/>
  <c r="AV801" i="5"/>
  <c r="AU801" i="5"/>
  <c r="AS801" i="5"/>
  <c r="AR801" i="5"/>
  <c r="AQ801" i="5"/>
  <c r="AP801" i="5"/>
  <c r="AO801" i="5"/>
  <c r="AN801" i="5"/>
  <c r="AM801" i="5"/>
  <c r="AL801" i="5"/>
  <c r="AK801" i="5"/>
  <c r="AC801" i="5"/>
  <c r="AB801" i="5"/>
  <c r="AA801" i="5"/>
  <c r="U801" i="5"/>
  <c r="T800" i="5" s="1"/>
  <c r="S801" i="5"/>
  <c r="R801" i="5"/>
  <c r="Q801" i="5"/>
  <c r="O801" i="5"/>
  <c r="P801" i="5" s="1"/>
  <c r="N801" i="5"/>
  <c r="M801" i="5"/>
  <c r="L801" i="5"/>
  <c r="E801" i="5"/>
  <c r="BA800" i="5"/>
  <c r="AZ800" i="5"/>
  <c r="AV800" i="5"/>
  <c r="AU800" i="5"/>
  <c r="AS800" i="5"/>
  <c r="AR800" i="5"/>
  <c r="AQ800" i="5"/>
  <c r="AP800" i="5"/>
  <c r="AO800" i="5"/>
  <c r="AN800" i="5"/>
  <c r="AM800" i="5"/>
  <c r="AL800" i="5"/>
  <c r="AK800" i="5"/>
  <c r="AB800" i="5"/>
  <c r="AA800" i="5"/>
  <c r="U800" i="5"/>
  <c r="T799" i="5" s="1"/>
  <c r="AD799" i="5" s="1"/>
  <c r="S800" i="5"/>
  <c r="R800" i="5"/>
  <c r="O800" i="5"/>
  <c r="N800" i="5"/>
  <c r="M800" i="5"/>
  <c r="L800" i="5"/>
  <c r="E800" i="5"/>
  <c r="BA799" i="5"/>
  <c r="AZ799" i="5"/>
  <c r="AV799" i="5"/>
  <c r="AU799" i="5"/>
  <c r="AS799" i="5"/>
  <c r="AR799" i="5"/>
  <c r="AQ799" i="5"/>
  <c r="AP799" i="5"/>
  <c r="AO799" i="5"/>
  <c r="AN799" i="5"/>
  <c r="AM799" i="5"/>
  <c r="AL799" i="5"/>
  <c r="AK799" i="5"/>
  <c r="AB799" i="5"/>
  <c r="AA799" i="5"/>
  <c r="U799" i="5"/>
  <c r="S799" i="5"/>
  <c r="R799" i="5"/>
  <c r="O799" i="5" s="1"/>
  <c r="P799" i="5" s="1"/>
  <c r="Q799" i="5"/>
  <c r="N799" i="5"/>
  <c r="M799" i="5"/>
  <c r="L799" i="5"/>
  <c r="E799" i="5"/>
  <c r="BA798" i="5"/>
  <c r="AZ798" i="5"/>
  <c r="AV798" i="5"/>
  <c r="AU798" i="5"/>
  <c r="AS798" i="5"/>
  <c r="AR798" i="5"/>
  <c r="AQ798" i="5"/>
  <c r="AP798" i="5"/>
  <c r="AO798" i="5"/>
  <c r="AN798" i="5"/>
  <c r="AM798" i="5"/>
  <c r="AL798" i="5"/>
  <c r="AK798" i="5"/>
  <c r="AB798" i="5"/>
  <c r="AA798" i="5"/>
  <c r="U798" i="5"/>
  <c r="T797" i="5" s="1"/>
  <c r="S798" i="5"/>
  <c r="R798" i="5"/>
  <c r="O798" i="5"/>
  <c r="N798" i="5"/>
  <c r="M798" i="5"/>
  <c r="L798" i="5"/>
  <c r="E798" i="5"/>
  <c r="BA797" i="5"/>
  <c r="AZ797" i="5"/>
  <c r="AV797" i="5"/>
  <c r="AU797" i="5"/>
  <c r="AS797" i="5"/>
  <c r="AR797" i="5"/>
  <c r="AQ797" i="5"/>
  <c r="AP797" i="5"/>
  <c r="AO797" i="5"/>
  <c r="AN797" i="5"/>
  <c r="AM797" i="5"/>
  <c r="AL797" i="5"/>
  <c r="AK797" i="5"/>
  <c r="AG797" i="5"/>
  <c r="AB797" i="5"/>
  <c r="AA797" i="5"/>
  <c r="U797" i="5"/>
  <c r="T796" i="5" s="1"/>
  <c r="S797" i="5"/>
  <c r="O797" i="5" s="1"/>
  <c r="P797" i="5" s="1"/>
  <c r="R797" i="5"/>
  <c r="N797" i="5"/>
  <c r="M797" i="5"/>
  <c r="L797" i="5"/>
  <c r="E797" i="5"/>
  <c r="BA796" i="5"/>
  <c r="AZ796" i="5"/>
  <c r="AV796" i="5"/>
  <c r="AU796" i="5"/>
  <c r="AS796" i="5"/>
  <c r="AR796" i="5"/>
  <c r="AQ796" i="5"/>
  <c r="AP796" i="5"/>
  <c r="AO796" i="5"/>
  <c r="AN796" i="5"/>
  <c r="AM796" i="5"/>
  <c r="AL796" i="5"/>
  <c r="AK796" i="5"/>
  <c r="AB796" i="5"/>
  <c r="AA796" i="5"/>
  <c r="U796" i="5"/>
  <c r="T795" i="5" s="1"/>
  <c r="AD795" i="5" s="1"/>
  <c r="S796" i="5"/>
  <c r="R796" i="5"/>
  <c r="O796" i="5"/>
  <c r="N796" i="5"/>
  <c r="M796" i="5"/>
  <c r="L796" i="5"/>
  <c r="E796" i="5"/>
  <c r="BA795" i="5"/>
  <c r="AZ795" i="5"/>
  <c r="AV795" i="5"/>
  <c r="AU795" i="5"/>
  <c r="AS795" i="5"/>
  <c r="AR795" i="5"/>
  <c r="AQ795" i="5"/>
  <c r="AP795" i="5"/>
  <c r="AO795" i="5"/>
  <c r="AN795" i="5"/>
  <c r="AM795" i="5"/>
  <c r="AL795" i="5"/>
  <c r="AK795" i="5"/>
  <c r="AB795" i="5"/>
  <c r="AA795" i="5"/>
  <c r="U795" i="5"/>
  <c r="T794" i="5" s="1"/>
  <c r="S795" i="5"/>
  <c r="R795" i="5"/>
  <c r="Q795" i="5"/>
  <c r="O795" i="5"/>
  <c r="P795" i="5" s="1"/>
  <c r="N795" i="5"/>
  <c r="M795" i="5"/>
  <c r="L795" i="5"/>
  <c r="E795" i="5"/>
  <c r="BA794" i="5"/>
  <c r="AZ794" i="5"/>
  <c r="AV794" i="5"/>
  <c r="AU794" i="5"/>
  <c r="AS794" i="5"/>
  <c r="AR794" i="5"/>
  <c r="AQ794" i="5"/>
  <c r="AP794" i="5"/>
  <c r="AO794" i="5"/>
  <c r="AN794" i="5"/>
  <c r="AM794" i="5"/>
  <c r="AL794" i="5"/>
  <c r="AK794" i="5"/>
  <c r="AB794" i="5"/>
  <c r="AA794" i="5"/>
  <c r="U794" i="5"/>
  <c r="T793" i="5" s="1"/>
  <c r="AD793" i="5" s="1"/>
  <c r="S794" i="5"/>
  <c r="O794" i="5" s="1"/>
  <c r="R794" i="5"/>
  <c r="N794" i="5"/>
  <c r="M794" i="5"/>
  <c r="L794" i="5"/>
  <c r="E794" i="5"/>
  <c r="BA793" i="5"/>
  <c r="AZ793" i="5"/>
  <c r="AV793" i="5"/>
  <c r="AU793" i="5"/>
  <c r="AS793" i="5"/>
  <c r="AR793" i="5"/>
  <c r="AQ793" i="5"/>
  <c r="AP793" i="5"/>
  <c r="AO793" i="5"/>
  <c r="AN793" i="5"/>
  <c r="AM793" i="5"/>
  <c r="AL793" i="5"/>
  <c r="AK793" i="5"/>
  <c r="AG793" i="5"/>
  <c r="AC793" i="5"/>
  <c r="AB793" i="5"/>
  <c r="AA793" i="5"/>
  <c r="U793" i="5"/>
  <c r="T792" i="5" s="1"/>
  <c r="S793" i="5"/>
  <c r="O793" i="5" s="1"/>
  <c r="P793" i="5" s="1"/>
  <c r="R793" i="5"/>
  <c r="Q793" i="5"/>
  <c r="N793" i="5"/>
  <c r="M793" i="5"/>
  <c r="L793" i="5"/>
  <c r="E793" i="5"/>
  <c r="BA792" i="5"/>
  <c r="AZ792" i="5"/>
  <c r="AV792" i="5"/>
  <c r="AU792" i="5"/>
  <c r="AS792" i="5"/>
  <c r="AR792" i="5"/>
  <c r="AQ792" i="5"/>
  <c r="AP792" i="5"/>
  <c r="AO792" i="5"/>
  <c r="AN792" i="5"/>
  <c r="AM792" i="5"/>
  <c r="AL792" i="5"/>
  <c r="AK792" i="5"/>
  <c r="AB792" i="5"/>
  <c r="AA792" i="5"/>
  <c r="U792" i="5"/>
  <c r="T791" i="5" s="1"/>
  <c r="S792" i="5"/>
  <c r="R792" i="5"/>
  <c r="Q792" i="5"/>
  <c r="O792" i="5"/>
  <c r="P792" i="5" s="1"/>
  <c r="N792" i="5"/>
  <c r="M792" i="5"/>
  <c r="L792" i="5"/>
  <c r="K792" i="5"/>
  <c r="E792" i="5"/>
  <c r="BA791" i="5"/>
  <c r="AZ791" i="5"/>
  <c r="AV791" i="5"/>
  <c r="AU791" i="5"/>
  <c r="AS791" i="5"/>
  <c r="AR791" i="5"/>
  <c r="AQ791" i="5"/>
  <c r="AP791" i="5"/>
  <c r="AO791" i="5"/>
  <c r="AN791" i="5"/>
  <c r="AM791" i="5"/>
  <c r="AL791" i="5"/>
  <c r="AK791" i="5"/>
  <c r="AB791" i="5"/>
  <c r="AA791" i="5"/>
  <c r="U791" i="5"/>
  <c r="T790" i="5" s="1"/>
  <c r="S791" i="5"/>
  <c r="R791" i="5"/>
  <c r="Q791" i="5"/>
  <c r="O791" i="5"/>
  <c r="P791" i="5" s="1"/>
  <c r="N791" i="5"/>
  <c r="M791" i="5"/>
  <c r="L791" i="5"/>
  <c r="E791" i="5"/>
  <c r="BA790" i="5"/>
  <c r="AZ790" i="5"/>
  <c r="AV790" i="5"/>
  <c r="AU790" i="5"/>
  <c r="AS790" i="5"/>
  <c r="AR790" i="5"/>
  <c r="AQ790" i="5"/>
  <c r="AP790" i="5"/>
  <c r="AO790" i="5"/>
  <c r="AN790" i="5"/>
  <c r="AM790" i="5"/>
  <c r="AL790" i="5"/>
  <c r="AK790" i="5"/>
  <c r="AG790" i="5"/>
  <c r="AC790" i="5"/>
  <c r="AB790" i="5"/>
  <c r="AA790" i="5"/>
  <c r="U790" i="5"/>
  <c r="T789" i="5" s="1"/>
  <c r="AG789" i="5" s="1"/>
  <c r="S790" i="5"/>
  <c r="O790" i="5" s="1"/>
  <c r="R790" i="5"/>
  <c r="N790" i="5"/>
  <c r="M790" i="5"/>
  <c r="L790" i="5"/>
  <c r="E790" i="5"/>
  <c r="BA789" i="5"/>
  <c r="AZ789" i="5"/>
  <c r="AV789" i="5"/>
  <c r="AU789" i="5"/>
  <c r="AS789" i="5"/>
  <c r="AR789" i="5"/>
  <c r="AQ789" i="5"/>
  <c r="AP789" i="5"/>
  <c r="AO789" i="5"/>
  <c r="AN789" i="5"/>
  <c r="AM789" i="5"/>
  <c r="AL789" i="5"/>
  <c r="AK789" i="5"/>
  <c r="AD789" i="5"/>
  <c r="AC789" i="5"/>
  <c r="AB789" i="5"/>
  <c r="AA789" i="5"/>
  <c r="U789" i="5"/>
  <c r="S789" i="5"/>
  <c r="O789" i="5" s="1"/>
  <c r="P789" i="5" s="1"/>
  <c r="R789" i="5"/>
  <c r="N789" i="5"/>
  <c r="M789" i="5"/>
  <c r="L789" i="5"/>
  <c r="E789" i="5"/>
  <c r="BA788" i="5"/>
  <c r="AZ788" i="5"/>
  <c r="AV788" i="5"/>
  <c r="AU788" i="5"/>
  <c r="AS788" i="5"/>
  <c r="AR788" i="5"/>
  <c r="AQ788" i="5"/>
  <c r="AP788" i="5"/>
  <c r="AO788" i="5"/>
  <c r="AN788" i="5"/>
  <c r="AM788" i="5"/>
  <c r="AL788" i="5"/>
  <c r="AK788" i="5"/>
  <c r="AG788" i="5"/>
  <c r="AB788" i="5"/>
  <c r="AA788" i="5"/>
  <c r="U788" i="5"/>
  <c r="T787" i="5" s="1"/>
  <c r="T788" i="5"/>
  <c r="AD788" i="5" s="1"/>
  <c r="S788" i="5"/>
  <c r="R788" i="5"/>
  <c r="Q788" i="5"/>
  <c r="O788" i="5"/>
  <c r="P788" i="5" s="1"/>
  <c r="N788" i="5"/>
  <c r="M788" i="5"/>
  <c r="L788" i="5"/>
  <c r="E788" i="5"/>
  <c r="BA787" i="5"/>
  <c r="AZ787" i="5"/>
  <c r="AV787" i="5"/>
  <c r="AU787" i="5"/>
  <c r="AS787" i="5"/>
  <c r="AR787" i="5"/>
  <c r="AQ787" i="5"/>
  <c r="AP787" i="5"/>
  <c r="AO787" i="5"/>
  <c r="AN787" i="5"/>
  <c r="AM787" i="5"/>
  <c r="AL787" i="5"/>
  <c r="AK787" i="5"/>
  <c r="AC787" i="5"/>
  <c r="AB787" i="5"/>
  <c r="AA787" i="5"/>
  <c r="U787" i="5"/>
  <c r="AG787" i="5" s="1"/>
  <c r="S787" i="5"/>
  <c r="O787" i="5" s="1"/>
  <c r="R787" i="5"/>
  <c r="N787" i="5"/>
  <c r="M787" i="5"/>
  <c r="L787" i="5"/>
  <c r="E787" i="5"/>
  <c r="K787" i="5" s="1"/>
  <c r="BA786" i="5"/>
  <c r="AZ786" i="5"/>
  <c r="AV786" i="5"/>
  <c r="AU786" i="5"/>
  <c r="AS786" i="5"/>
  <c r="AR786" i="5"/>
  <c r="AQ786" i="5"/>
  <c r="AP786" i="5"/>
  <c r="AO786" i="5"/>
  <c r="AN786" i="5"/>
  <c r="AM786" i="5"/>
  <c r="AL786" i="5"/>
  <c r="AK786" i="5"/>
  <c r="AC786" i="5"/>
  <c r="AB786" i="5"/>
  <c r="AA786" i="5"/>
  <c r="U786" i="5"/>
  <c r="T786" i="5"/>
  <c r="AD786" i="5" s="1"/>
  <c r="S786" i="5"/>
  <c r="O786" i="5" s="1"/>
  <c r="R786" i="5"/>
  <c r="N786" i="5"/>
  <c r="M786" i="5"/>
  <c r="L786" i="5"/>
  <c r="E786" i="5"/>
  <c r="BA785" i="5"/>
  <c r="AZ785" i="5"/>
  <c r="AV785" i="5"/>
  <c r="AU785" i="5"/>
  <c r="AS785" i="5"/>
  <c r="AR785" i="5"/>
  <c r="AQ785" i="5"/>
  <c r="AP785" i="5"/>
  <c r="AO785" i="5"/>
  <c r="AN785" i="5"/>
  <c r="AM785" i="5"/>
  <c r="AL785" i="5"/>
  <c r="AK785" i="5"/>
  <c r="AB785" i="5"/>
  <c r="AA785" i="5"/>
  <c r="U785" i="5"/>
  <c r="T784" i="5" s="1"/>
  <c r="T785" i="5"/>
  <c r="AC785" i="5" s="1"/>
  <c r="S785" i="5"/>
  <c r="R785" i="5"/>
  <c r="O785" i="5"/>
  <c r="N785" i="5"/>
  <c r="M785" i="5"/>
  <c r="L785" i="5"/>
  <c r="E785" i="5"/>
  <c r="K785" i="5" s="1"/>
  <c r="BA784" i="5"/>
  <c r="AZ784" i="5"/>
  <c r="AV784" i="5"/>
  <c r="AU784" i="5"/>
  <c r="AS784" i="5"/>
  <c r="AR784" i="5"/>
  <c r="AQ784" i="5"/>
  <c r="AP784" i="5"/>
  <c r="AO784" i="5"/>
  <c r="AN784" i="5"/>
  <c r="AM784" i="5"/>
  <c r="AL784" i="5"/>
  <c r="AK784" i="5"/>
  <c r="AC784" i="5"/>
  <c r="AB784" i="5"/>
  <c r="AA784" i="5"/>
  <c r="U784" i="5"/>
  <c r="T783" i="5" s="1"/>
  <c r="S784" i="5"/>
  <c r="R784" i="5"/>
  <c r="O784" i="5" s="1"/>
  <c r="N784" i="5"/>
  <c r="M784" i="5"/>
  <c r="L784" i="5"/>
  <c r="E784" i="5"/>
  <c r="K784" i="5" s="1"/>
  <c r="BA783" i="5"/>
  <c r="AZ783" i="5"/>
  <c r="AV783" i="5"/>
  <c r="AU783" i="5"/>
  <c r="AS783" i="5"/>
  <c r="AR783" i="5"/>
  <c r="AQ783" i="5"/>
  <c r="AP783" i="5"/>
  <c r="AO783" i="5"/>
  <c r="AN783" i="5"/>
  <c r="AM783" i="5"/>
  <c r="AL783" i="5"/>
  <c r="AK783" i="5"/>
  <c r="AB783" i="5"/>
  <c r="AA783" i="5"/>
  <c r="U783" i="5"/>
  <c r="S783" i="5"/>
  <c r="O783" i="5" s="1"/>
  <c r="R783" i="5"/>
  <c r="N783" i="5"/>
  <c r="M783" i="5"/>
  <c r="L783" i="5"/>
  <c r="K783" i="5"/>
  <c r="E783" i="5"/>
  <c r="BA782" i="5"/>
  <c r="AZ782" i="5"/>
  <c r="AV782" i="5"/>
  <c r="AU782" i="5"/>
  <c r="AS782" i="5"/>
  <c r="AR782" i="5"/>
  <c r="AQ782" i="5"/>
  <c r="AP782" i="5"/>
  <c r="AO782" i="5"/>
  <c r="AN782" i="5"/>
  <c r="AM782" i="5"/>
  <c r="AL782" i="5"/>
  <c r="AK782" i="5"/>
  <c r="AG782" i="5"/>
  <c r="AB782" i="5"/>
  <c r="AA782" i="5"/>
  <c r="U782" i="5"/>
  <c r="T782" i="5"/>
  <c r="AC782" i="5" s="1"/>
  <c r="S782" i="5"/>
  <c r="O782" i="5" s="1"/>
  <c r="P782" i="5" s="1"/>
  <c r="R782" i="5"/>
  <c r="Q782" i="5"/>
  <c r="N782" i="5"/>
  <c r="M782" i="5"/>
  <c r="L782" i="5"/>
  <c r="E782" i="5"/>
  <c r="K782" i="5" s="1"/>
  <c r="BA781" i="5"/>
  <c r="AZ781" i="5"/>
  <c r="AV781" i="5"/>
  <c r="AU781" i="5"/>
  <c r="AS781" i="5"/>
  <c r="AR781" i="5"/>
  <c r="AQ781" i="5"/>
  <c r="AP781" i="5"/>
  <c r="AO781" i="5"/>
  <c r="AN781" i="5"/>
  <c r="AM781" i="5"/>
  <c r="AL781" i="5"/>
  <c r="AK781" i="5"/>
  <c r="AB781" i="5"/>
  <c r="AA781" i="5"/>
  <c r="U781" i="5"/>
  <c r="T780" i="5" s="1"/>
  <c r="T781" i="5"/>
  <c r="AC781" i="5" s="1"/>
  <c r="S781" i="5"/>
  <c r="R781" i="5"/>
  <c r="O781" i="5"/>
  <c r="N781" i="5"/>
  <c r="M781" i="5"/>
  <c r="L781" i="5"/>
  <c r="E781" i="5"/>
  <c r="K781" i="5" s="1"/>
  <c r="BA780" i="5"/>
  <c r="AZ780" i="5"/>
  <c r="AV780" i="5"/>
  <c r="AU780" i="5"/>
  <c r="AS780" i="5"/>
  <c r="AR780" i="5"/>
  <c r="AQ780" i="5"/>
  <c r="AP780" i="5"/>
  <c r="AO780" i="5"/>
  <c r="AN780" i="5"/>
  <c r="AM780" i="5"/>
  <c r="AL780" i="5"/>
  <c r="AK780" i="5"/>
  <c r="AB780" i="5"/>
  <c r="AA780" i="5"/>
  <c r="U780" i="5"/>
  <c r="T779" i="5" s="1"/>
  <c r="S780" i="5"/>
  <c r="R780" i="5"/>
  <c r="O780" i="5" s="1"/>
  <c r="N780" i="5"/>
  <c r="M780" i="5"/>
  <c r="L780" i="5"/>
  <c r="E780" i="5"/>
  <c r="K780" i="5" s="1"/>
  <c r="BA779" i="5"/>
  <c r="AZ779" i="5"/>
  <c r="AV779" i="5"/>
  <c r="AU779" i="5"/>
  <c r="AS779" i="5"/>
  <c r="AR779" i="5"/>
  <c r="AQ779" i="5"/>
  <c r="AP779" i="5"/>
  <c r="AO779" i="5"/>
  <c r="AN779" i="5"/>
  <c r="AM779" i="5"/>
  <c r="AL779" i="5"/>
  <c r="AK779" i="5"/>
  <c r="AB779" i="5"/>
  <c r="AA779" i="5"/>
  <c r="U779" i="5"/>
  <c r="S779" i="5"/>
  <c r="O779" i="5" s="1"/>
  <c r="R779" i="5"/>
  <c r="N779" i="5"/>
  <c r="M779" i="5"/>
  <c r="L779" i="5"/>
  <c r="K779" i="5"/>
  <c r="E779" i="5"/>
  <c r="BA778" i="5"/>
  <c r="AZ778" i="5"/>
  <c r="AV778" i="5"/>
  <c r="AU778" i="5"/>
  <c r="AS778" i="5"/>
  <c r="AR778" i="5"/>
  <c r="AQ778" i="5"/>
  <c r="AP778" i="5"/>
  <c r="AO778" i="5"/>
  <c r="AN778" i="5"/>
  <c r="AM778" i="5"/>
  <c r="AL778" i="5"/>
  <c r="AK778" i="5"/>
  <c r="AG778" i="5"/>
  <c r="AB778" i="5"/>
  <c r="AA778" i="5"/>
  <c r="U778" i="5"/>
  <c r="T778" i="5"/>
  <c r="S778" i="5"/>
  <c r="O778" i="5" s="1"/>
  <c r="R778" i="5"/>
  <c r="N778" i="5"/>
  <c r="M778" i="5"/>
  <c r="L778" i="5"/>
  <c r="E778" i="5"/>
  <c r="K778" i="5" s="1"/>
  <c r="BA777" i="5"/>
  <c r="AZ777" i="5"/>
  <c r="AV777" i="5"/>
  <c r="AU777" i="5"/>
  <c r="AS777" i="5"/>
  <c r="AR777" i="5"/>
  <c r="AQ777" i="5"/>
  <c r="AP777" i="5"/>
  <c r="AO777" i="5"/>
  <c r="AN777" i="5"/>
  <c r="AM777" i="5"/>
  <c r="AL777" i="5"/>
  <c r="AK777" i="5"/>
  <c r="AB777" i="5"/>
  <c r="AA777" i="5"/>
  <c r="U777" i="5"/>
  <c r="T776" i="5" s="1"/>
  <c r="T777" i="5"/>
  <c r="AC777" i="5" s="1"/>
  <c r="S777" i="5"/>
  <c r="R777" i="5"/>
  <c r="O777" i="5"/>
  <c r="N777" i="5"/>
  <c r="M777" i="5"/>
  <c r="L777" i="5"/>
  <c r="E777" i="5"/>
  <c r="K777" i="5" s="1"/>
  <c r="BA776" i="5"/>
  <c r="AZ776" i="5"/>
  <c r="AV776" i="5"/>
  <c r="AU776" i="5"/>
  <c r="AS776" i="5"/>
  <c r="AR776" i="5"/>
  <c r="AQ776" i="5"/>
  <c r="AP776" i="5"/>
  <c r="AO776" i="5"/>
  <c r="AN776" i="5"/>
  <c r="AM776" i="5"/>
  <c r="AL776" i="5"/>
  <c r="AK776" i="5"/>
  <c r="AB776" i="5"/>
  <c r="AA776" i="5"/>
  <c r="U776" i="5"/>
  <c r="T775" i="5" s="1"/>
  <c r="S776" i="5"/>
  <c r="R776" i="5"/>
  <c r="O776" i="5" s="1"/>
  <c r="N776" i="5"/>
  <c r="M776" i="5"/>
  <c r="L776" i="5"/>
  <c r="E776" i="5"/>
  <c r="K776" i="5" s="1"/>
  <c r="BA775" i="5"/>
  <c r="AZ775" i="5"/>
  <c r="AV775" i="5"/>
  <c r="AU775" i="5"/>
  <c r="AS775" i="5"/>
  <c r="AR775" i="5"/>
  <c r="AQ775" i="5"/>
  <c r="AP775" i="5"/>
  <c r="AO775" i="5"/>
  <c r="AN775" i="5"/>
  <c r="AM775" i="5"/>
  <c r="AL775" i="5"/>
  <c r="AK775" i="5"/>
  <c r="AB775" i="5"/>
  <c r="AA775" i="5"/>
  <c r="U775" i="5"/>
  <c r="S775" i="5"/>
  <c r="O775" i="5" s="1"/>
  <c r="R775" i="5"/>
  <c r="N775" i="5"/>
  <c r="M775" i="5"/>
  <c r="L775" i="5"/>
  <c r="K775" i="5"/>
  <c r="E775" i="5"/>
  <c r="BA774" i="5"/>
  <c r="AZ774" i="5"/>
  <c r="AV774" i="5"/>
  <c r="AU774" i="5"/>
  <c r="AS774" i="5"/>
  <c r="AR774" i="5"/>
  <c r="AQ774" i="5"/>
  <c r="AP774" i="5"/>
  <c r="AO774" i="5"/>
  <c r="AN774" i="5"/>
  <c r="AM774" i="5"/>
  <c r="AL774" i="5"/>
  <c r="AK774" i="5"/>
  <c r="AG774" i="5"/>
  <c r="AB774" i="5"/>
  <c r="AA774" i="5"/>
  <c r="U774" i="5"/>
  <c r="T774" i="5"/>
  <c r="S774" i="5"/>
  <c r="O774" i="5" s="1"/>
  <c r="P774" i="5" s="1"/>
  <c r="R774" i="5"/>
  <c r="N774" i="5"/>
  <c r="M774" i="5"/>
  <c r="L774" i="5"/>
  <c r="E774" i="5"/>
  <c r="K774" i="5" s="1"/>
  <c r="BA773" i="5"/>
  <c r="AZ773" i="5"/>
  <c r="AV773" i="5"/>
  <c r="AU773" i="5"/>
  <c r="AS773" i="5"/>
  <c r="AR773" i="5"/>
  <c r="AQ773" i="5"/>
  <c r="AP773" i="5"/>
  <c r="AO773" i="5"/>
  <c r="AN773" i="5"/>
  <c r="AM773" i="5"/>
  <c r="AL773" i="5"/>
  <c r="AK773" i="5"/>
  <c r="AB773" i="5"/>
  <c r="AA773" i="5"/>
  <c r="U773" i="5"/>
  <c r="T772" i="5" s="1"/>
  <c r="T773" i="5"/>
  <c r="AC773" i="5" s="1"/>
  <c r="S773" i="5"/>
  <c r="R773" i="5"/>
  <c r="O773" i="5"/>
  <c r="N773" i="5"/>
  <c r="M773" i="5"/>
  <c r="L773" i="5"/>
  <c r="E773" i="5"/>
  <c r="K773" i="5" s="1"/>
  <c r="BA772" i="5"/>
  <c r="AZ772" i="5"/>
  <c r="AV772" i="5"/>
  <c r="AU772" i="5"/>
  <c r="AS772" i="5"/>
  <c r="AR772" i="5"/>
  <c r="AQ772" i="5"/>
  <c r="AP772" i="5"/>
  <c r="AO772" i="5"/>
  <c r="AN772" i="5"/>
  <c r="AM772" i="5"/>
  <c r="AL772" i="5"/>
  <c r="AK772" i="5"/>
  <c r="AC772" i="5"/>
  <c r="AB772" i="5"/>
  <c r="AA772" i="5"/>
  <c r="U772" i="5"/>
  <c r="T771" i="5" s="1"/>
  <c r="S772" i="5"/>
  <c r="R772" i="5"/>
  <c r="O772" i="5" s="1"/>
  <c r="N772" i="5"/>
  <c r="M772" i="5"/>
  <c r="L772" i="5"/>
  <c r="E772" i="5"/>
  <c r="K772" i="5" s="1"/>
  <c r="BA771" i="5"/>
  <c r="AZ771" i="5"/>
  <c r="AV771" i="5"/>
  <c r="AU771" i="5"/>
  <c r="AS771" i="5"/>
  <c r="AR771" i="5"/>
  <c r="AQ771" i="5"/>
  <c r="AP771" i="5"/>
  <c r="AO771" i="5"/>
  <c r="AN771" i="5"/>
  <c r="AM771" i="5"/>
  <c r="AL771" i="5"/>
  <c r="AK771" i="5"/>
  <c r="AB771" i="5"/>
  <c r="AA771" i="5"/>
  <c r="U771" i="5"/>
  <c r="S771" i="5"/>
  <c r="O771" i="5" s="1"/>
  <c r="R771" i="5"/>
  <c r="N771" i="5"/>
  <c r="M771" i="5"/>
  <c r="L771" i="5"/>
  <c r="K771" i="5"/>
  <c r="E771" i="5"/>
  <c r="BA770" i="5"/>
  <c r="AZ770" i="5"/>
  <c r="AV770" i="5"/>
  <c r="AU770" i="5"/>
  <c r="AS770" i="5"/>
  <c r="AR770" i="5"/>
  <c r="AQ770" i="5"/>
  <c r="AP770" i="5"/>
  <c r="AO770" i="5"/>
  <c r="AN770" i="5"/>
  <c r="AM770" i="5"/>
  <c r="AL770" i="5"/>
  <c r="AK770" i="5"/>
  <c r="AG770" i="5"/>
  <c r="AB770" i="5"/>
  <c r="AA770" i="5"/>
  <c r="U770" i="5"/>
  <c r="T770" i="5"/>
  <c r="AC770" i="5" s="1"/>
  <c r="S770" i="5"/>
  <c r="O770" i="5" s="1"/>
  <c r="P770" i="5" s="1"/>
  <c r="R770" i="5"/>
  <c r="Q770" i="5"/>
  <c r="N770" i="5"/>
  <c r="M770" i="5"/>
  <c r="L770" i="5"/>
  <c r="E770" i="5"/>
  <c r="K770" i="5" s="1"/>
  <c r="BA769" i="5"/>
  <c r="AZ769" i="5"/>
  <c r="AV769" i="5"/>
  <c r="AU769" i="5"/>
  <c r="AS769" i="5"/>
  <c r="AR769" i="5"/>
  <c r="AQ769" i="5"/>
  <c r="AP769" i="5"/>
  <c r="AO769" i="5"/>
  <c r="AN769" i="5"/>
  <c r="AM769" i="5"/>
  <c r="AL769" i="5"/>
  <c r="AK769" i="5"/>
  <c r="AB769" i="5"/>
  <c r="AA769" i="5"/>
  <c r="U769" i="5"/>
  <c r="T768" i="5" s="1"/>
  <c r="T769" i="5"/>
  <c r="AC769" i="5" s="1"/>
  <c r="S769" i="5"/>
  <c r="R769" i="5"/>
  <c r="O769" i="5"/>
  <c r="N769" i="5"/>
  <c r="M769" i="5"/>
  <c r="L769" i="5"/>
  <c r="E769" i="5"/>
  <c r="K769" i="5" s="1"/>
  <c r="BA768" i="5"/>
  <c r="AZ768" i="5"/>
  <c r="AV768" i="5"/>
  <c r="AU768" i="5"/>
  <c r="AS768" i="5"/>
  <c r="AR768" i="5"/>
  <c r="AQ768" i="5"/>
  <c r="AP768" i="5"/>
  <c r="AO768" i="5"/>
  <c r="AN768" i="5"/>
  <c r="AM768" i="5"/>
  <c r="AL768" i="5"/>
  <c r="AK768" i="5"/>
  <c r="AB768" i="5"/>
  <c r="AA768" i="5"/>
  <c r="U768" i="5"/>
  <c r="T767" i="5" s="1"/>
  <c r="S768" i="5"/>
  <c r="R768" i="5"/>
  <c r="O768" i="5" s="1"/>
  <c r="N768" i="5"/>
  <c r="M768" i="5"/>
  <c r="L768" i="5"/>
  <c r="E768" i="5"/>
  <c r="K768" i="5" s="1"/>
  <c r="BA767" i="5"/>
  <c r="AZ767" i="5"/>
  <c r="AV767" i="5"/>
  <c r="AU767" i="5"/>
  <c r="AS767" i="5"/>
  <c r="AR767" i="5"/>
  <c r="AQ767" i="5"/>
  <c r="AP767" i="5"/>
  <c r="AO767" i="5"/>
  <c r="AN767" i="5"/>
  <c r="AM767" i="5"/>
  <c r="AL767" i="5"/>
  <c r="AK767" i="5"/>
  <c r="AB767" i="5"/>
  <c r="AA767" i="5"/>
  <c r="U767" i="5"/>
  <c r="S767" i="5"/>
  <c r="O767" i="5" s="1"/>
  <c r="R767" i="5"/>
  <c r="N767" i="5"/>
  <c r="M767" i="5"/>
  <c r="L767" i="5"/>
  <c r="K767" i="5"/>
  <c r="E767" i="5"/>
  <c r="BA766" i="5"/>
  <c r="AZ766" i="5"/>
  <c r="AV766" i="5"/>
  <c r="AU766" i="5"/>
  <c r="AS766" i="5"/>
  <c r="AR766" i="5"/>
  <c r="AQ766" i="5"/>
  <c r="AP766" i="5"/>
  <c r="AO766" i="5"/>
  <c r="AN766" i="5"/>
  <c r="AM766" i="5"/>
  <c r="AL766" i="5"/>
  <c r="AK766" i="5"/>
  <c r="AG766" i="5"/>
  <c r="AB766" i="5"/>
  <c r="AA766" i="5"/>
  <c r="U766" i="5"/>
  <c r="T766" i="5"/>
  <c r="S766" i="5"/>
  <c r="O766" i="5" s="1"/>
  <c r="R766" i="5"/>
  <c r="N766" i="5"/>
  <c r="M766" i="5"/>
  <c r="L766" i="5"/>
  <c r="E766" i="5"/>
  <c r="K766" i="5" s="1"/>
  <c r="BA765" i="5"/>
  <c r="AZ765" i="5"/>
  <c r="AV765" i="5"/>
  <c r="AU765" i="5"/>
  <c r="AS765" i="5"/>
  <c r="AR765" i="5"/>
  <c r="AQ765" i="5"/>
  <c r="AP765" i="5"/>
  <c r="AO765" i="5"/>
  <c r="AN765" i="5"/>
  <c r="AM765" i="5"/>
  <c r="AL765" i="5"/>
  <c r="AK765" i="5"/>
  <c r="AB765" i="5"/>
  <c r="AA765" i="5"/>
  <c r="U765" i="5"/>
  <c r="T764" i="5" s="1"/>
  <c r="AC764" i="5" s="1"/>
  <c r="T765" i="5"/>
  <c r="AC765" i="5" s="1"/>
  <c r="S765" i="5"/>
  <c r="R765" i="5"/>
  <c r="O765" i="5"/>
  <c r="N765" i="5"/>
  <c r="M765" i="5"/>
  <c r="L765" i="5"/>
  <c r="E765" i="5"/>
  <c r="K765" i="5" s="1"/>
  <c r="BA764" i="5"/>
  <c r="AZ764" i="5"/>
  <c r="AV764" i="5"/>
  <c r="AU764" i="5"/>
  <c r="AS764" i="5"/>
  <c r="AR764" i="5"/>
  <c r="AQ764" i="5"/>
  <c r="AP764" i="5"/>
  <c r="AO764" i="5"/>
  <c r="AN764" i="5"/>
  <c r="AM764" i="5"/>
  <c r="AL764" i="5"/>
  <c r="AK764" i="5"/>
  <c r="AB764" i="5"/>
  <c r="AA764" i="5"/>
  <c r="U764" i="5"/>
  <c r="T763" i="5" s="1"/>
  <c r="S764" i="5"/>
  <c r="R764" i="5"/>
  <c r="O764" i="5" s="1"/>
  <c r="N764" i="5"/>
  <c r="M764" i="5"/>
  <c r="L764" i="5"/>
  <c r="E764" i="5"/>
  <c r="K764" i="5" s="1"/>
  <c r="BA763" i="5"/>
  <c r="AZ763" i="5"/>
  <c r="AV763" i="5"/>
  <c r="AU763" i="5"/>
  <c r="AS763" i="5"/>
  <c r="AR763" i="5"/>
  <c r="AQ763" i="5"/>
  <c r="AP763" i="5"/>
  <c r="AO763" i="5"/>
  <c r="AN763" i="5"/>
  <c r="AM763" i="5"/>
  <c r="AL763" i="5"/>
  <c r="AK763" i="5"/>
  <c r="AB763" i="5"/>
  <c r="AA763" i="5"/>
  <c r="U763" i="5"/>
  <c r="S763" i="5"/>
  <c r="O763" i="5" s="1"/>
  <c r="R763" i="5"/>
  <c r="N763" i="5"/>
  <c r="M763" i="5"/>
  <c r="L763" i="5"/>
  <c r="K763" i="5"/>
  <c r="E763" i="5"/>
  <c r="BA762" i="5"/>
  <c r="AZ762" i="5"/>
  <c r="AV762" i="5"/>
  <c r="AU762" i="5"/>
  <c r="AS762" i="5"/>
  <c r="AR762" i="5"/>
  <c r="AQ762" i="5"/>
  <c r="AP762" i="5"/>
  <c r="AO762" i="5"/>
  <c r="AN762" i="5"/>
  <c r="AM762" i="5"/>
  <c r="AL762" i="5"/>
  <c r="AK762" i="5"/>
  <c r="AG762" i="5"/>
  <c r="AB762" i="5"/>
  <c r="AA762" i="5"/>
  <c r="U762" i="5"/>
  <c r="T762" i="5"/>
  <c r="AC762" i="5" s="1"/>
  <c r="S762" i="5"/>
  <c r="O762" i="5" s="1"/>
  <c r="P762" i="5" s="1"/>
  <c r="R762" i="5"/>
  <c r="N762" i="5"/>
  <c r="M762" i="5"/>
  <c r="L762" i="5"/>
  <c r="E762" i="5"/>
  <c r="K762" i="5" s="1"/>
  <c r="BA761" i="5"/>
  <c r="AZ761" i="5"/>
  <c r="AV761" i="5"/>
  <c r="AU761" i="5"/>
  <c r="AS761" i="5"/>
  <c r="AR761" i="5"/>
  <c r="AQ761" i="5"/>
  <c r="AP761" i="5"/>
  <c r="AO761" i="5"/>
  <c r="AN761" i="5"/>
  <c r="AM761" i="5"/>
  <c r="AL761" i="5"/>
  <c r="AK761" i="5"/>
  <c r="AB761" i="5"/>
  <c r="AA761" i="5"/>
  <c r="U761" i="5"/>
  <c r="T760" i="5" s="1"/>
  <c r="T761" i="5"/>
  <c r="AC761" i="5" s="1"/>
  <c r="S761" i="5"/>
  <c r="R761" i="5"/>
  <c r="O761" i="5"/>
  <c r="N761" i="5"/>
  <c r="M761" i="5"/>
  <c r="L761" i="5"/>
  <c r="E761" i="5"/>
  <c r="K761" i="5" s="1"/>
  <c r="BA760" i="5"/>
  <c r="AZ760" i="5"/>
  <c r="AV760" i="5"/>
  <c r="AU760" i="5"/>
  <c r="AS760" i="5"/>
  <c r="AR760" i="5"/>
  <c r="AQ760" i="5"/>
  <c r="AP760" i="5"/>
  <c r="AO760" i="5"/>
  <c r="AN760" i="5"/>
  <c r="AM760" i="5"/>
  <c r="AL760" i="5"/>
  <c r="AK760" i="5"/>
  <c r="AC760" i="5"/>
  <c r="AB760" i="5"/>
  <c r="AA760" i="5"/>
  <c r="U760" i="5"/>
  <c r="T759" i="5" s="1"/>
  <c r="S760" i="5"/>
  <c r="R760" i="5"/>
  <c r="O760" i="5" s="1"/>
  <c r="N760" i="5"/>
  <c r="M760" i="5"/>
  <c r="L760" i="5"/>
  <c r="E760" i="5"/>
  <c r="K760" i="5" s="1"/>
  <c r="BA759" i="5"/>
  <c r="AZ759" i="5"/>
  <c r="AV759" i="5"/>
  <c r="AU759" i="5"/>
  <c r="AS759" i="5"/>
  <c r="AR759" i="5"/>
  <c r="AQ759" i="5"/>
  <c r="AP759" i="5"/>
  <c r="AO759" i="5"/>
  <c r="AN759" i="5"/>
  <c r="AM759" i="5"/>
  <c r="AL759" i="5"/>
  <c r="AK759" i="5"/>
  <c r="AB759" i="5"/>
  <c r="AA759" i="5"/>
  <c r="U759" i="5"/>
  <c r="S759" i="5"/>
  <c r="O759" i="5" s="1"/>
  <c r="R759" i="5"/>
  <c r="N759" i="5"/>
  <c r="M759" i="5"/>
  <c r="L759" i="5"/>
  <c r="K759" i="5"/>
  <c r="E759" i="5"/>
  <c r="BA758" i="5"/>
  <c r="AZ758" i="5"/>
  <c r="AV758" i="5"/>
  <c r="AU758" i="5"/>
  <c r="AS758" i="5"/>
  <c r="AR758" i="5"/>
  <c r="AQ758" i="5"/>
  <c r="AP758" i="5"/>
  <c r="AO758" i="5"/>
  <c r="AN758" i="5"/>
  <c r="AM758" i="5"/>
  <c r="AL758" i="5"/>
  <c r="AK758" i="5"/>
  <c r="AG758" i="5"/>
  <c r="AB758" i="5"/>
  <c r="AA758" i="5"/>
  <c r="U758" i="5"/>
  <c r="T758" i="5"/>
  <c r="S758" i="5"/>
  <c r="O758" i="5" s="1"/>
  <c r="P758" i="5" s="1"/>
  <c r="R758" i="5"/>
  <c r="Q758" i="5"/>
  <c r="N758" i="5"/>
  <c r="M758" i="5"/>
  <c r="L758" i="5"/>
  <c r="E758" i="5"/>
  <c r="K758" i="5" s="1"/>
  <c r="BA757" i="5"/>
  <c r="AZ757" i="5"/>
  <c r="AV757" i="5"/>
  <c r="AU757" i="5"/>
  <c r="AS757" i="5"/>
  <c r="AR757" i="5"/>
  <c r="AQ757" i="5"/>
  <c r="AP757" i="5"/>
  <c r="AO757" i="5"/>
  <c r="AN757" i="5"/>
  <c r="AM757" i="5"/>
  <c r="AL757" i="5"/>
  <c r="AK757" i="5"/>
  <c r="AB757" i="5"/>
  <c r="AA757" i="5"/>
  <c r="U757" i="5"/>
  <c r="T756" i="5" s="1"/>
  <c r="T757" i="5"/>
  <c r="AC757" i="5" s="1"/>
  <c r="S757" i="5"/>
  <c r="R757" i="5"/>
  <c r="O757" i="5"/>
  <c r="N757" i="5"/>
  <c r="M757" i="5"/>
  <c r="L757" i="5"/>
  <c r="E757" i="5"/>
  <c r="K757" i="5" s="1"/>
  <c r="BA756" i="5"/>
  <c r="AZ756" i="5"/>
  <c r="AV756" i="5"/>
  <c r="AU756" i="5"/>
  <c r="AS756" i="5"/>
  <c r="AR756" i="5"/>
  <c r="AQ756" i="5"/>
  <c r="AP756" i="5"/>
  <c r="AO756" i="5"/>
  <c r="AN756" i="5"/>
  <c r="AM756" i="5"/>
  <c r="AL756" i="5"/>
  <c r="AK756" i="5"/>
  <c r="AB756" i="5"/>
  <c r="AA756" i="5"/>
  <c r="U756" i="5"/>
  <c r="T755" i="5" s="1"/>
  <c r="S756" i="5"/>
  <c r="R756" i="5"/>
  <c r="O756" i="5" s="1"/>
  <c r="N756" i="5"/>
  <c r="M756" i="5"/>
  <c r="L756" i="5"/>
  <c r="E756" i="5"/>
  <c r="K756" i="5" s="1"/>
  <c r="BA755" i="5"/>
  <c r="AZ755" i="5"/>
  <c r="AV755" i="5"/>
  <c r="AU755" i="5"/>
  <c r="AS755" i="5"/>
  <c r="AR755" i="5"/>
  <c r="AQ755" i="5"/>
  <c r="AP755" i="5"/>
  <c r="AO755" i="5"/>
  <c r="AN755" i="5"/>
  <c r="AM755" i="5"/>
  <c r="AL755" i="5"/>
  <c r="AK755" i="5"/>
  <c r="AB755" i="5"/>
  <c r="AA755" i="5"/>
  <c r="U755" i="5"/>
  <c r="S755" i="5"/>
  <c r="O755" i="5" s="1"/>
  <c r="R755" i="5"/>
  <c r="N755" i="5"/>
  <c r="M755" i="5"/>
  <c r="L755" i="5"/>
  <c r="K755" i="5"/>
  <c r="E755" i="5"/>
  <c r="BA754" i="5"/>
  <c r="AZ754" i="5"/>
  <c r="AV754" i="5"/>
  <c r="AU754" i="5"/>
  <c r="AS754" i="5"/>
  <c r="AR754" i="5"/>
  <c r="AQ754" i="5"/>
  <c r="AP754" i="5"/>
  <c r="AO754" i="5"/>
  <c r="AN754" i="5"/>
  <c r="AM754" i="5"/>
  <c r="AL754" i="5"/>
  <c r="AK754" i="5"/>
  <c r="AG754" i="5"/>
  <c r="AB754" i="5"/>
  <c r="AA754" i="5"/>
  <c r="U754" i="5"/>
  <c r="T754" i="5"/>
  <c r="S754" i="5"/>
  <c r="O754" i="5" s="1"/>
  <c r="P754" i="5" s="1"/>
  <c r="R754" i="5"/>
  <c r="N754" i="5"/>
  <c r="M754" i="5"/>
  <c r="L754" i="5"/>
  <c r="E754" i="5"/>
  <c r="K754" i="5" s="1"/>
  <c r="BA753" i="5"/>
  <c r="AZ753" i="5"/>
  <c r="AV753" i="5"/>
  <c r="AU753" i="5"/>
  <c r="AS753" i="5"/>
  <c r="AR753" i="5"/>
  <c r="AQ753" i="5"/>
  <c r="AP753" i="5"/>
  <c r="AO753" i="5"/>
  <c r="AN753" i="5"/>
  <c r="AM753" i="5"/>
  <c r="AL753" i="5"/>
  <c r="AK753" i="5"/>
  <c r="AB753" i="5"/>
  <c r="AA753" i="5"/>
  <c r="U753" i="5"/>
  <c r="T752" i="5" s="1"/>
  <c r="T753" i="5"/>
  <c r="AC753" i="5" s="1"/>
  <c r="S753" i="5"/>
  <c r="R753" i="5"/>
  <c r="O753" i="5"/>
  <c r="N753" i="5"/>
  <c r="M753" i="5"/>
  <c r="L753" i="5"/>
  <c r="E753" i="5"/>
  <c r="K753" i="5" s="1"/>
  <c r="BA752" i="5"/>
  <c r="AZ752" i="5"/>
  <c r="AV752" i="5"/>
  <c r="AU752" i="5"/>
  <c r="AS752" i="5"/>
  <c r="AR752" i="5"/>
  <c r="AQ752" i="5"/>
  <c r="AP752" i="5"/>
  <c r="AO752" i="5"/>
  <c r="AN752" i="5"/>
  <c r="AM752" i="5"/>
  <c r="AL752" i="5"/>
  <c r="AK752" i="5"/>
  <c r="AB752" i="5"/>
  <c r="AA752" i="5"/>
  <c r="U752" i="5"/>
  <c r="T751" i="5" s="1"/>
  <c r="S752" i="5"/>
  <c r="R752" i="5"/>
  <c r="O752" i="5" s="1"/>
  <c r="N752" i="5"/>
  <c r="M752" i="5"/>
  <c r="L752" i="5"/>
  <c r="E752" i="5"/>
  <c r="K752" i="5" s="1"/>
  <c r="BA751" i="5"/>
  <c r="AZ751" i="5"/>
  <c r="AV751" i="5"/>
  <c r="AU751" i="5"/>
  <c r="AS751" i="5"/>
  <c r="AR751" i="5"/>
  <c r="AQ751" i="5"/>
  <c r="AP751" i="5"/>
  <c r="AO751" i="5"/>
  <c r="AN751" i="5"/>
  <c r="AM751" i="5"/>
  <c r="AL751" i="5"/>
  <c r="AK751" i="5"/>
  <c r="AB751" i="5"/>
  <c r="AA751" i="5"/>
  <c r="U751" i="5"/>
  <c r="S751" i="5"/>
  <c r="O751" i="5" s="1"/>
  <c r="R751" i="5"/>
  <c r="N751" i="5"/>
  <c r="M751" i="5"/>
  <c r="L751" i="5"/>
  <c r="K751" i="5"/>
  <c r="E751" i="5"/>
  <c r="BA750" i="5"/>
  <c r="AZ750" i="5"/>
  <c r="AV750" i="5"/>
  <c r="AU750" i="5"/>
  <c r="AS750" i="5"/>
  <c r="AR750" i="5"/>
  <c r="AQ750" i="5"/>
  <c r="AP750" i="5"/>
  <c r="AO750" i="5"/>
  <c r="AN750" i="5"/>
  <c r="AM750" i="5"/>
  <c r="AL750" i="5"/>
  <c r="AK750" i="5"/>
  <c r="AG750" i="5"/>
  <c r="AB750" i="5"/>
  <c r="AA750" i="5"/>
  <c r="U750" i="5"/>
  <c r="T750" i="5"/>
  <c r="AC750" i="5" s="1"/>
  <c r="S750" i="5"/>
  <c r="O750" i="5" s="1"/>
  <c r="P750" i="5" s="1"/>
  <c r="R750" i="5"/>
  <c r="Q750" i="5"/>
  <c r="N750" i="5"/>
  <c r="M750" i="5"/>
  <c r="L750" i="5"/>
  <c r="E750" i="5"/>
  <c r="K750" i="5" s="1"/>
  <c r="BA749" i="5"/>
  <c r="AZ749" i="5"/>
  <c r="AV749" i="5"/>
  <c r="AU749" i="5"/>
  <c r="AS749" i="5"/>
  <c r="AR749" i="5"/>
  <c r="AQ749" i="5"/>
  <c r="AP749" i="5"/>
  <c r="AO749" i="5"/>
  <c r="AN749" i="5"/>
  <c r="AM749" i="5"/>
  <c r="AL749" i="5"/>
  <c r="AK749" i="5"/>
  <c r="AB749" i="5"/>
  <c r="AA749" i="5"/>
  <c r="U749" i="5"/>
  <c r="T748" i="5" s="1"/>
  <c r="T749" i="5"/>
  <c r="AC749" i="5" s="1"/>
  <c r="S749" i="5"/>
  <c r="R749" i="5"/>
  <c r="O749" i="5"/>
  <c r="N749" i="5"/>
  <c r="M749" i="5"/>
  <c r="L749" i="5"/>
  <c r="E749" i="5"/>
  <c r="K749" i="5" s="1"/>
  <c r="BA748" i="5"/>
  <c r="AZ748" i="5"/>
  <c r="AV748" i="5"/>
  <c r="AU748" i="5"/>
  <c r="AS748" i="5"/>
  <c r="AR748" i="5"/>
  <c r="AQ748" i="5"/>
  <c r="AP748" i="5"/>
  <c r="AO748" i="5"/>
  <c r="AN748" i="5"/>
  <c r="AM748" i="5"/>
  <c r="AL748" i="5"/>
  <c r="AK748" i="5"/>
  <c r="AC748" i="5"/>
  <c r="AB748" i="5"/>
  <c r="AA748" i="5"/>
  <c r="U748" i="5"/>
  <c r="T747" i="5" s="1"/>
  <c r="S748" i="5"/>
  <c r="R748" i="5"/>
  <c r="O748" i="5" s="1"/>
  <c r="N748" i="5"/>
  <c r="M748" i="5"/>
  <c r="L748" i="5"/>
  <c r="E748" i="5"/>
  <c r="K748" i="5" s="1"/>
  <c r="BA747" i="5"/>
  <c r="AZ747" i="5"/>
  <c r="AV747" i="5"/>
  <c r="AU747" i="5"/>
  <c r="AS747" i="5"/>
  <c r="AR747" i="5"/>
  <c r="AQ747" i="5"/>
  <c r="AP747" i="5"/>
  <c r="AO747" i="5"/>
  <c r="AN747" i="5"/>
  <c r="AM747" i="5"/>
  <c r="AL747" i="5"/>
  <c r="AK747" i="5"/>
  <c r="AB747" i="5"/>
  <c r="AA747" i="5"/>
  <c r="U747" i="5"/>
  <c r="S747" i="5"/>
  <c r="O747" i="5" s="1"/>
  <c r="R747" i="5"/>
  <c r="N747" i="5"/>
  <c r="M747" i="5"/>
  <c r="L747" i="5"/>
  <c r="K747" i="5"/>
  <c r="E747" i="5"/>
  <c r="BA746" i="5"/>
  <c r="AZ746" i="5"/>
  <c r="AV746" i="5"/>
  <c r="AU746" i="5"/>
  <c r="AS746" i="5"/>
  <c r="AR746" i="5"/>
  <c r="AQ746" i="5"/>
  <c r="AP746" i="5"/>
  <c r="AO746" i="5"/>
  <c r="AN746" i="5"/>
  <c r="AM746" i="5"/>
  <c r="AL746" i="5"/>
  <c r="AK746" i="5"/>
  <c r="AG746" i="5"/>
  <c r="AB746" i="5"/>
  <c r="AA746" i="5"/>
  <c r="U746" i="5"/>
  <c r="T746" i="5"/>
  <c r="S746" i="5"/>
  <c r="O746" i="5" s="1"/>
  <c r="R746" i="5"/>
  <c r="N746" i="5"/>
  <c r="M746" i="5"/>
  <c r="L746" i="5"/>
  <c r="E746" i="5"/>
  <c r="K746" i="5" s="1"/>
  <c r="BA745" i="5"/>
  <c r="AZ745" i="5"/>
  <c r="AV745" i="5"/>
  <c r="AU745" i="5"/>
  <c r="AS745" i="5"/>
  <c r="AR745" i="5"/>
  <c r="AQ745" i="5"/>
  <c r="AP745" i="5"/>
  <c r="AO745" i="5"/>
  <c r="AN745" i="5"/>
  <c r="AM745" i="5"/>
  <c r="AL745" i="5"/>
  <c r="AK745" i="5"/>
  <c r="AB745" i="5"/>
  <c r="AA745" i="5"/>
  <c r="U745" i="5"/>
  <c r="T744" i="5" s="1"/>
  <c r="T745" i="5"/>
  <c r="AC745" i="5" s="1"/>
  <c r="S745" i="5"/>
  <c r="R745" i="5"/>
  <c r="O745" i="5"/>
  <c r="N745" i="5"/>
  <c r="M745" i="5"/>
  <c r="L745" i="5"/>
  <c r="E745" i="5"/>
  <c r="K745" i="5" s="1"/>
  <c r="BA744" i="5"/>
  <c r="AZ744" i="5"/>
  <c r="AV744" i="5"/>
  <c r="AU744" i="5"/>
  <c r="AS744" i="5"/>
  <c r="AR744" i="5"/>
  <c r="AQ744" i="5"/>
  <c r="AP744" i="5"/>
  <c r="AO744" i="5"/>
  <c r="AN744" i="5"/>
  <c r="AM744" i="5"/>
  <c r="AL744" i="5"/>
  <c r="AK744" i="5"/>
  <c r="AB744" i="5"/>
  <c r="AA744" i="5"/>
  <c r="U744" i="5"/>
  <c r="S744" i="5"/>
  <c r="R744" i="5"/>
  <c r="O744" i="5" s="1"/>
  <c r="N744" i="5"/>
  <c r="M744" i="5"/>
  <c r="L744" i="5"/>
  <c r="E744" i="5"/>
  <c r="K744" i="5" s="1"/>
  <c r="BA743" i="5"/>
  <c r="AZ743" i="5"/>
  <c r="AV743" i="5"/>
  <c r="AU743" i="5"/>
  <c r="AS743" i="5"/>
  <c r="AR743" i="5"/>
  <c r="AQ743" i="5"/>
  <c r="AP743" i="5"/>
  <c r="AO743" i="5"/>
  <c r="AN743" i="5"/>
  <c r="AM743" i="5"/>
  <c r="AL743" i="5"/>
  <c r="AK743" i="5"/>
  <c r="AB743" i="5"/>
  <c r="AA743" i="5"/>
  <c r="U743" i="5"/>
  <c r="T743" i="5"/>
  <c r="S743" i="5"/>
  <c r="O743" i="5" s="1"/>
  <c r="R743" i="5"/>
  <c r="N743" i="5"/>
  <c r="M743" i="5"/>
  <c r="L743" i="5"/>
  <c r="K743" i="5"/>
  <c r="E743" i="5"/>
  <c r="BA742" i="5"/>
  <c r="AZ742" i="5"/>
  <c r="AV742" i="5"/>
  <c r="AU742" i="5"/>
  <c r="AS742" i="5"/>
  <c r="AR742" i="5"/>
  <c r="AQ742" i="5"/>
  <c r="AP742" i="5"/>
  <c r="AO742" i="5"/>
  <c r="AN742" i="5"/>
  <c r="AM742" i="5"/>
  <c r="AL742" i="5"/>
  <c r="AK742" i="5"/>
  <c r="AG742" i="5"/>
  <c r="AB742" i="5"/>
  <c r="AA742" i="5"/>
  <c r="U742" i="5"/>
  <c r="T742" i="5"/>
  <c r="S742" i="5"/>
  <c r="O742" i="5" s="1"/>
  <c r="P742" i="5" s="1"/>
  <c r="R742" i="5"/>
  <c r="Q742" i="5"/>
  <c r="N742" i="5"/>
  <c r="M742" i="5"/>
  <c r="L742" i="5"/>
  <c r="E742" i="5"/>
  <c r="K742" i="5" s="1"/>
  <c r="BA741" i="5"/>
  <c r="AZ741" i="5"/>
  <c r="AV741" i="5"/>
  <c r="AU741" i="5"/>
  <c r="AS741" i="5"/>
  <c r="AR741" i="5"/>
  <c r="AQ741" i="5"/>
  <c r="AP741" i="5"/>
  <c r="AO741" i="5"/>
  <c r="AN741" i="5"/>
  <c r="AM741" i="5"/>
  <c r="AL741" i="5"/>
  <c r="AK741" i="5"/>
  <c r="AB741" i="5"/>
  <c r="AA741" i="5"/>
  <c r="U741" i="5"/>
  <c r="T740" i="5" s="1"/>
  <c r="T741" i="5"/>
  <c r="AC741" i="5" s="1"/>
  <c r="S741" i="5"/>
  <c r="R741" i="5"/>
  <c r="O741" i="5"/>
  <c r="N741" i="5"/>
  <c r="M741" i="5"/>
  <c r="L741" i="5"/>
  <c r="E741" i="5"/>
  <c r="K741" i="5" s="1"/>
  <c r="BA740" i="5"/>
  <c r="AZ740" i="5"/>
  <c r="AV740" i="5"/>
  <c r="AU740" i="5"/>
  <c r="AS740" i="5"/>
  <c r="AR740" i="5"/>
  <c r="AQ740" i="5"/>
  <c r="AP740" i="5"/>
  <c r="AO740" i="5"/>
  <c r="AN740" i="5"/>
  <c r="AM740" i="5"/>
  <c r="AL740" i="5"/>
  <c r="AK740" i="5"/>
  <c r="AB740" i="5"/>
  <c r="AA740" i="5"/>
  <c r="U740" i="5"/>
  <c r="S740" i="5"/>
  <c r="R740" i="5"/>
  <c r="O740" i="5" s="1"/>
  <c r="N740" i="5"/>
  <c r="M740" i="5"/>
  <c r="L740" i="5"/>
  <c r="E740" i="5"/>
  <c r="K740" i="5" s="1"/>
  <c r="BA739" i="5"/>
  <c r="AZ739" i="5"/>
  <c r="AV739" i="5"/>
  <c r="AU739" i="5"/>
  <c r="AS739" i="5"/>
  <c r="AR739" i="5"/>
  <c r="AQ739" i="5"/>
  <c r="AP739" i="5"/>
  <c r="AO739" i="5"/>
  <c r="AN739" i="5"/>
  <c r="AM739" i="5"/>
  <c r="AL739" i="5"/>
  <c r="AK739" i="5"/>
  <c r="AB739" i="5"/>
  <c r="AA739" i="5"/>
  <c r="U739" i="5"/>
  <c r="T739" i="5"/>
  <c r="S739" i="5"/>
  <c r="O739" i="5" s="1"/>
  <c r="R739" i="5"/>
  <c r="N739" i="5"/>
  <c r="M739" i="5"/>
  <c r="L739" i="5"/>
  <c r="K739" i="5"/>
  <c r="E739" i="5"/>
  <c r="BA738" i="5"/>
  <c r="AZ738" i="5"/>
  <c r="AV738" i="5"/>
  <c r="AU738" i="5"/>
  <c r="AS738" i="5"/>
  <c r="AR738" i="5"/>
  <c r="AQ738" i="5"/>
  <c r="AP738" i="5"/>
  <c r="AO738" i="5"/>
  <c r="AN738" i="5"/>
  <c r="AM738" i="5"/>
  <c r="AL738" i="5"/>
  <c r="AK738" i="5"/>
  <c r="AG738" i="5"/>
  <c r="AB738" i="5"/>
  <c r="AA738" i="5"/>
  <c r="U738" i="5"/>
  <c r="T738" i="5"/>
  <c r="S738" i="5"/>
  <c r="O738" i="5" s="1"/>
  <c r="R738" i="5"/>
  <c r="N738" i="5"/>
  <c r="M738" i="5"/>
  <c r="L738" i="5"/>
  <c r="E738" i="5"/>
  <c r="K738" i="5" s="1"/>
  <c r="BA737" i="5"/>
  <c r="AZ737" i="5"/>
  <c r="AV737" i="5"/>
  <c r="AU737" i="5"/>
  <c r="AS737" i="5"/>
  <c r="AR737" i="5"/>
  <c r="AQ737" i="5"/>
  <c r="AP737" i="5"/>
  <c r="AO737" i="5"/>
  <c r="AN737" i="5"/>
  <c r="AM737" i="5"/>
  <c r="AL737" i="5"/>
  <c r="AK737" i="5"/>
  <c r="AB737" i="5"/>
  <c r="AA737" i="5"/>
  <c r="U737" i="5"/>
  <c r="T736" i="5" s="1"/>
  <c r="AD736" i="5" s="1"/>
  <c r="T737" i="5"/>
  <c r="AC737" i="5" s="1"/>
  <c r="S737" i="5"/>
  <c r="R737" i="5"/>
  <c r="O737" i="5"/>
  <c r="Q737" i="5" s="1"/>
  <c r="N737" i="5"/>
  <c r="M737" i="5"/>
  <c r="L737" i="5"/>
  <c r="E737" i="5"/>
  <c r="K737" i="5" s="1"/>
  <c r="BA736" i="5"/>
  <c r="AZ736" i="5"/>
  <c r="AV736" i="5"/>
  <c r="AU736" i="5"/>
  <c r="AS736" i="5"/>
  <c r="AR736" i="5"/>
  <c r="AQ736" i="5"/>
  <c r="AP736" i="5"/>
  <c r="AO736" i="5"/>
  <c r="AN736" i="5"/>
  <c r="AM736" i="5"/>
  <c r="AL736" i="5"/>
  <c r="AK736" i="5"/>
  <c r="AB736" i="5"/>
  <c r="AA736" i="5"/>
  <c r="U736" i="5"/>
  <c r="T735" i="5" s="1"/>
  <c r="S736" i="5"/>
  <c r="R736" i="5"/>
  <c r="O736" i="5" s="1"/>
  <c r="N736" i="5"/>
  <c r="M736" i="5"/>
  <c r="L736" i="5"/>
  <c r="E736" i="5"/>
  <c r="BA735" i="5"/>
  <c r="AZ735" i="5"/>
  <c r="AV735" i="5"/>
  <c r="AU735" i="5"/>
  <c r="AS735" i="5"/>
  <c r="AR735" i="5"/>
  <c r="AQ735" i="5"/>
  <c r="AP735" i="5"/>
  <c r="AO735" i="5"/>
  <c r="AN735" i="5"/>
  <c r="AM735" i="5"/>
  <c r="AL735" i="5"/>
  <c r="AK735" i="5"/>
  <c r="AB735" i="5"/>
  <c r="AA735" i="5"/>
  <c r="U735" i="5"/>
  <c r="S735" i="5"/>
  <c r="O735" i="5" s="1"/>
  <c r="R735" i="5"/>
  <c r="N735" i="5"/>
  <c r="M735" i="5"/>
  <c r="L735" i="5"/>
  <c r="K735" i="5"/>
  <c r="E735" i="5"/>
  <c r="BA734" i="5"/>
  <c r="AZ734" i="5"/>
  <c r="AV734" i="5"/>
  <c r="AU734" i="5"/>
  <c r="AS734" i="5"/>
  <c r="AR734" i="5"/>
  <c r="AQ734" i="5"/>
  <c r="AP734" i="5"/>
  <c r="AO734" i="5"/>
  <c r="AN734" i="5"/>
  <c r="AM734" i="5"/>
  <c r="AL734" i="5"/>
  <c r="AK734" i="5"/>
  <c r="AG734" i="5"/>
  <c r="AB734" i="5"/>
  <c r="AA734" i="5"/>
  <c r="U734" i="5"/>
  <c r="T734" i="5"/>
  <c r="S734" i="5"/>
  <c r="R734" i="5"/>
  <c r="N734" i="5"/>
  <c r="M734" i="5"/>
  <c r="L734" i="5"/>
  <c r="E734" i="5"/>
  <c r="BA733" i="5"/>
  <c r="AZ733" i="5"/>
  <c r="AV733" i="5"/>
  <c r="AU733" i="5"/>
  <c r="AS733" i="5"/>
  <c r="AR733" i="5"/>
  <c r="AQ733" i="5"/>
  <c r="AP733" i="5"/>
  <c r="AO733" i="5"/>
  <c r="AN733" i="5"/>
  <c r="AM733" i="5"/>
  <c r="AL733" i="5"/>
  <c r="AK733" i="5"/>
  <c r="AB733" i="5"/>
  <c r="AA733" i="5"/>
  <c r="U733" i="5"/>
  <c r="T732" i="5" s="1"/>
  <c r="AC732" i="5" s="1"/>
  <c r="T733" i="5"/>
  <c r="AC733" i="5" s="1"/>
  <c r="S733" i="5"/>
  <c r="R733" i="5"/>
  <c r="P733" i="5"/>
  <c r="O733" i="5"/>
  <c r="Q733" i="5" s="1"/>
  <c r="N733" i="5"/>
  <c r="M733" i="5"/>
  <c r="L733" i="5"/>
  <c r="E733" i="5"/>
  <c r="K733" i="5" s="1"/>
  <c r="BA732" i="5"/>
  <c r="AZ732" i="5"/>
  <c r="AV732" i="5"/>
  <c r="AU732" i="5"/>
  <c r="AS732" i="5"/>
  <c r="AR732" i="5"/>
  <c r="AQ732" i="5"/>
  <c r="AP732" i="5"/>
  <c r="AO732" i="5"/>
  <c r="AN732" i="5"/>
  <c r="AM732" i="5"/>
  <c r="AL732" i="5"/>
  <c r="AK732" i="5"/>
  <c r="AD732" i="5"/>
  <c r="AB732" i="5"/>
  <c r="AA732" i="5"/>
  <c r="U732" i="5"/>
  <c r="T731" i="5" s="1"/>
  <c r="S732" i="5"/>
  <c r="R732" i="5"/>
  <c r="O732" i="5" s="1"/>
  <c r="N732" i="5"/>
  <c r="M732" i="5"/>
  <c r="L732" i="5"/>
  <c r="E732" i="5"/>
  <c r="K732" i="5" s="1"/>
  <c r="BA731" i="5"/>
  <c r="AZ731" i="5"/>
  <c r="AV731" i="5"/>
  <c r="AU731" i="5"/>
  <c r="AS731" i="5"/>
  <c r="AR731" i="5"/>
  <c r="AQ731" i="5"/>
  <c r="AP731" i="5"/>
  <c r="AO731" i="5"/>
  <c r="AN731" i="5"/>
  <c r="AM731" i="5"/>
  <c r="AL731" i="5"/>
  <c r="AK731" i="5"/>
  <c r="AB731" i="5"/>
  <c r="AA731" i="5"/>
  <c r="U731" i="5"/>
  <c r="S731" i="5"/>
  <c r="O731" i="5" s="1"/>
  <c r="R731" i="5"/>
  <c r="N731" i="5"/>
  <c r="M731" i="5"/>
  <c r="L731" i="5"/>
  <c r="E731" i="5"/>
  <c r="BA730" i="5"/>
  <c r="AZ730" i="5"/>
  <c r="AV730" i="5"/>
  <c r="AU730" i="5"/>
  <c r="AS730" i="5"/>
  <c r="AR730" i="5"/>
  <c r="AQ730" i="5"/>
  <c r="AP730" i="5"/>
  <c r="AO730" i="5"/>
  <c r="AN730" i="5"/>
  <c r="AM730" i="5"/>
  <c r="AL730" i="5"/>
  <c r="AK730" i="5"/>
  <c r="AG730" i="5"/>
  <c r="AB730" i="5"/>
  <c r="AA730" i="5"/>
  <c r="U730" i="5"/>
  <c r="T730" i="5"/>
  <c r="AC730" i="5" s="1"/>
  <c r="S730" i="5"/>
  <c r="R730" i="5"/>
  <c r="N730" i="5"/>
  <c r="M730" i="5"/>
  <c r="L730" i="5"/>
  <c r="E730" i="5"/>
  <c r="BA729" i="5"/>
  <c r="AZ729" i="5"/>
  <c r="AV729" i="5"/>
  <c r="AU729" i="5"/>
  <c r="AS729" i="5"/>
  <c r="AR729" i="5"/>
  <c r="AQ729" i="5"/>
  <c r="AP729" i="5"/>
  <c r="AO729" i="5"/>
  <c r="AN729" i="5"/>
  <c r="AM729" i="5"/>
  <c r="AL729" i="5"/>
  <c r="AK729" i="5"/>
  <c r="AB729" i="5"/>
  <c r="AA729" i="5"/>
  <c r="U729" i="5"/>
  <c r="T728" i="5" s="1"/>
  <c r="T729" i="5"/>
  <c r="AC729" i="5" s="1"/>
  <c r="S729" i="5"/>
  <c r="R729" i="5"/>
  <c r="P729" i="5"/>
  <c r="O729" i="5"/>
  <c r="Q729" i="5" s="1"/>
  <c r="N729" i="5"/>
  <c r="M729" i="5"/>
  <c r="L729" i="5"/>
  <c r="E729" i="5"/>
  <c r="BA728" i="5"/>
  <c r="AZ728" i="5"/>
  <c r="AV728" i="5"/>
  <c r="AU728" i="5"/>
  <c r="AS728" i="5"/>
  <c r="AR728" i="5"/>
  <c r="AQ728" i="5"/>
  <c r="AP728" i="5"/>
  <c r="AO728" i="5"/>
  <c r="AN728" i="5"/>
  <c r="AM728" i="5"/>
  <c r="AL728" i="5"/>
  <c r="AK728" i="5"/>
  <c r="AD728" i="5"/>
  <c r="AC728" i="5"/>
  <c r="AB728" i="5"/>
  <c r="AA728" i="5"/>
  <c r="U728" i="5"/>
  <c r="S728" i="5"/>
  <c r="R728" i="5"/>
  <c r="O728" i="5" s="1"/>
  <c r="N728" i="5"/>
  <c r="M728" i="5"/>
  <c r="L728" i="5"/>
  <c r="E728" i="5"/>
  <c r="BA727" i="5"/>
  <c r="AZ727" i="5"/>
  <c r="AV727" i="5"/>
  <c r="AU727" i="5"/>
  <c r="AS727" i="5"/>
  <c r="AR727" i="5"/>
  <c r="AQ727" i="5"/>
  <c r="AP727" i="5"/>
  <c r="AO727" i="5"/>
  <c r="AN727" i="5"/>
  <c r="AM727" i="5"/>
  <c r="AL727" i="5"/>
  <c r="AK727" i="5"/>
  <c r="AB727" i="5"/>
  <c r="AA727" i="5"/>
  <c r="U727" i="5"/>
  <c r="T727" i="5"/>
  <c r="S727" i="5"/>
  <c r="O727" i="5" s="1"/>
  <c r="R727" i="5"/>
  <c r="N727" i="5"/>
  <c r="M727" i="5"/>
  <c r="L727" i="5"/>
  <c r="E727" i="5"/>
  <c r="BA726" i="5"/>
  <c r="AZ726" i="5"/>
  <c r="AV726" i="5"/>
  <c r="AU726" i="5"/>
  <c r="AS726" i="5"/>
  <c r="AR726" i="5"/>
  <c r="AQ726" i="5"/>
  <c r="AP726" i="5"/>
  <c r="AO726" i="5"/>
  <c r="AN726" i="5"/>
  <c r="AM726" i="5"/>
  <c r="AL726" i="5"/>
  <c r="AK726" i="5"/>
  <c r="AG726" i="5"/>
  <c r="AB726" i="5"/>
  <c r="AA726" i="5"/>
  <c r="U726" i="5"/>
  <c r="T726" i="5"/>
  <c r="S726" i="5"/>
  <c r="O726" i="5" s="1"/>
  <c r="P726" i="5" s="1"/>
  <c r="R726" i="5"/>
  <c r="Q726" i="5"/>
  <c r="N726" i="5"/>
  <c r="M726" i="5"/>
  <c r="L726" i="5"/>
  <c r="E726" i="5"/>
  <c r="BA725" i="5"/>
  <c r="AZ725" i="5"/>
  <c r="AV725" i="5"/>
  <c r="AU725" i="5"/>
  <c r="AS725" i="5"/>
  <c r="AR725" i="5"/>
  <c r="AQ725" i="5"/>
  <c r="AP725" i="5"/>
  <c r="AO725" i="5"/>
  <c r="AN725" i="5"/>
  <c r="AM725" i="5"/>
  <c r="AL725" i="5"/>
  <c r="AK725" i="5"/>
  <c r="AB725" i="5"/>
  <c r="AA725" i="5"/>
  <c r="U725" i="5"/>
  <c r="T724" i="5" s="1"/>
  <c r="T725" i="5"/>
  <c r="AC725" i="5" s="1"/>
  <c r="S725" i="5"/>
  <c r="R725" i="5"/>
  <c r="O725" i="5"/>
  <c r="N725" i="5"/>
  <c r="M725" i="5"/>
  <c r="L725" i="5"/>
  <c r="E725" i="5"/>
  <c r="BA724" i="5"/>
  <c r="AZ724" i="5"/>
  <c r="AV724" i="5"/>
  <c r="AU724" i="5"/>
  <c r="AS724" i="5"/>
  <c r="AR724" i="5"/>
  <c r="AQ724" i="5"/>
  <c r="AP724" i="5"/>
  <c r="AO724" i="5"/>
  <c r="AN724" i="5"/>
  <c r="AM724" i="5"/>
  <c r="AL724" i="5"/>
  <c r="AK724" i="5"/>
  <c r="AB724" i="5"/>
  <c r="AA724" i="5"/>
  <c r="U724" i="5"/>
  <c r="S724" i="5"/>
  <c r="R724" i="5"/>
  <c r="O724" i="5" s="1"/>
  <c r="N724" i="5"/>
  <c r="M724" i="5"/>
  <c r="L724" i="5"/>
  <c r="E724" i="5"/>
  <c r="BA723" i="5"/>
  <c r="AZ723" i="5"/>
  <c r="AV723" i="5"/>
  <c r="AU723" i="5"/>
  <c r="AS723" i="5"/>
  <c r="AR723" i="5"/>
  <c r="AQ723" i="5"/>
  <c r="AP723" i="5"/>
  <c r="AO723" i="5"/>
  <c r="AN723" i="5"/>
  <c r="AM723" i="5"/>
  <c r="AL723" i="5"/>
  <c r="AK723" i="5"/>
  <c r="AB723" i="5"/>
  <c r="AA723" i="5"/>
  <c r="U723" i="5"/>
  <c r="T723" i="5"/>
  <c r="S723" i="5"/>
  <c r="O723" i="5" s="1"/>
  <c r="R723" i="5"/>
  <c r="N723" i="5"/>
  <c r="M723" i="5"/>
  <c r="L723" i="5"/>
  <c r="K723" i="5"/>
  <c r="E723" i="5"/>
  <c r="BA722" i="5"/>
  <c r="AZ722" i="5"/>
  <c r="AV722" i="5"/>
  <c r="AU722" i="5"/>
  <c r="AS722" i="5"/>
  <c r="AR722" i="5"/>
  <c r="AQ722" i="5"/>
  <c r="AP722" i="5"/>
  <c r="AO722" i="5"/>
  <c r="AN722" i="5"/>
  <c r="AM722" i="5"/>
  <c r="AL722" i="5"/>
  <c r="AK722" i="5"/>
  <c r="AG722" i="5"/>
  <c r="AB722" i="5"/>
  <c r="AA722" i="5"/>
  <c r="U722" i="5"/>
  <c r="T722" i="5"/>
  <c r="S722" i="5"/>
  <c r="O722" i="5" s="1"/>
  <c r="R722" i="5"/>
  <c r="N722" i="5"/>
  <c r="M722" i="5"/>
  <c r="L722" i="5"/>
  <c r="E722" i="5"/>
  <c r="BA721" i="5"/>
  <c r="AZ721" i="5"/>
  <c r="AV721" i="5"/>
  <c r="AU721" i="5"/>
  <c r="AS721" i="5"/>
  <c r="AR721" i="5"/>
  <c r="AQ721" i="5"/>
  <c r="AP721" i="5"/>
  <c r="AO721" i="5"/>
  <c r="AN721" i="5"/>
  <c r="AM721" i="5"/>
  <c r="AL721" i="5"/>
  <c r="AK721" i="5"/>
  <c r="AB721" i="5"/>
  <c r="AA721" i="5"/>
  <c r="U721" i="5"/>
  <c r="T720" i="5" s="1"/>
  <c r="AD720" i="5" s="1"/>
  <c r="T721" i="5"/>
  <c r="AC721" i="5" s="1"/>
  <c r="S721" i="5"/>
  <c r="R721" i="5"/>
  <c r="O721" i="5"/>
  <c r="Q721" i="5" s="1"/>
  <c r="N721" i="5"/>
  <c r="M721" i="5"/>
  <c r="L721" i="5"/>
  <c r="E721" i="5"/>
  <c r="BA720" i="5"/>
  <c r="AZ720" i="5"/>
  <c r="AV720" i="5"/>
  <c r="AU720" i="5"/>
  <c r="AS720" i="5"/>
  <c r="AR720" i="5"/>
  <c r="AQ720" i="5"/>
  <c r="AP720" i="5"/>
  <c r="AO720" i="5"/>
  <c r="AN720" i="5"/>
  <c r="AM720" i="5"/>
  <c r="AL720" i="5"/>
  <c r="AK720" i="5"/>
  <c r="AB720" i="5"/>
  <c r="AA720" i="5"/>
  <c r="U720" i="5"/>
  <c r="T719" i="5" s="1"/>
  <c r="S720" i="5"/>
  <c r="R720" i="5"/>
  <c r="O720" i="5" s="1"/>
  <c r="N720" i="5"/>
  <c r="M720" i="5"/>
  <c r="L720" i="5"/>
  <c r="E720" i="5"/>
  <c r="BA719" i="5"/>
  <c r="AZ719" i="5"/>
  <c r="AV719" i="5"/>
  <c r="AU719" i="5"/>
  <c r="AS719" i="5"/>
  <c r="AR719" i="5"/>
  <c r="AQ719" i="5"/>
  <c r="AP719" i="5"/>
  <c r="AO719" i="5"/>
  <c r="AN719" i="5"/>
  <c r="AM719" i="5"/>
  <c r="AL719" i="5"/>
  <c r="AK719" i="5"/>
  <c r="AB719" i="5"/>
  <c r="AA719" i="5"/>
  <c r="U719" i="5"/>
  <c r="S719" i="5"/>
  <c r="O719" i="5" s="1"/>
  <c r="R719" i="5"/>
  <c r="N719" i="5"/>
  <c r="M719" i="5"/>
  <c r="L719" i="5"/>
  <c r="E719" i="5"/>
  <c r="BA718" i="5"/>
  <c r="AZ718" i="5"/>
  <c r="AV718" i="5"/>
  <c r="AU718" i="5"/>
  <c r="AS718" i="5"/>
  <c r="AR718" i="5"/>
  <c r="AQ718" i="5"/>
  <c r="AP718" i="5"/>
  <c r="AO718" i="5"/>
  <c r="AN718" i="5"/>
  <c r="AM718" i="5"/>
  <c r="AL718" i="5"/>
  <c r="AK718" i="5"/>
  <c r="AG718" i="5"/>
  <c r="AB718" i="5"/>
  <c r="AA718" i="5"/>
  <c r="U718" i="5"/>
  <c r="T718" i="5"/>
  <c r="S718" i="5"/>
  <c r="R718" i="5"/>
  <c r="N718" i="5"/>
  <c r="M718" i="5"/>
  <c r="L718" i="5"/>
  <c r="E718" i="5"/>
  <c r="BA717" i="5"/>
  <c r="AZ717" i="5"/>
  <c r="AV717" i="5"/>
  <c r="AU717" i="5"/>
  <c r="AS717" i="5"/>
  <c r="AR717" i="5"/>
  <c r="AQ717" i="5"/>
  <c r="AP717" i="5"/>
  <c r="AO717" i="5"/>
  <c r="AN717" i="5"/>
  <c r="AM717" i="5"/>
  <c r="AL717" i="5"/>
  <c r="AK717" i="5"/>
  <c r="AB717" i="5"/>
  <c r="AA717" i="5"/>
  <c r="U717" i="5"/>
  <c r="T716" i="5" s="1"/>
  <c r="T717" i="5"/>
  <c r="S717" i="5"/>
  <c r="R717" i="5"/>
  <c r="P717" i="5"/>
  <c r="O717" i="5"/>
  <c r="Q717" i="5" s="1"/>
  <c r="N717" i="5"/>
  <c r="M717" i="5"/>
  <c r="L717" i="5"/>
  <c r="E717" i="5"/>
  <c r="BA716" i="5"/>
  <c r="AZ716" i="5"/>
  <c r="AV716" i="5"/>
  <c r="AU716" i="5"/>
  <c r="AS716" i="5"/>
  <c r="AR716" i="5"/>
  <c r="AQ716" i="5"/>
  <c r="AP716" i="5"/>
  <c r="AO716" i="5"/>
  <c r="AN716" i="5"/>
  <c r="AM716" i="5"/>
  <c r="AL716" i="5"/>
  <c r="AK716" i="5"/>
  <c r="AD716" i="5"/>
  <c r="AC716" i="5"/>
  <c r="AB716" i="5"/>
  <c r="AA716" i="5"/>
  <c r="U716" i="5"/>
  <c r="S716" i="5"/>
  <c r="R716" i="5"/>
  <c r="O716" i="5" s="1"/>
  <c r="Q716" i="5" s="1"/>
  <c r="N716" i="5"/>
  <c r="M716" i="5"/>
  <c r="L716" i="5"/>
  <c r="E716" i="5"/>
  <c r="BA715" i="5"/>
  <c r="AZ715" i="5"/>
  <c r="AV715" i="5"/>
  <c r="AU715" i="5"/>
  <c r="AS715" i="5"/>
  <c r="AR715" i="5"/>
  <c r="AQ715" i="5"/>
  <c r="AP715" i="5"/>
  <c r="AO715" i="5"/>
  <c r="AN715" i="5"/>
  <c r="AM715" i="5"/>
  <c r="AL715" i="5"/>
  <c r="AK715" i="5"/>
  <c r="AC715" i="5"/>
  <c r="AB715" i="5"/>
  <c r="AA715" i="5"/>
  <c r="U715" i="5"/>
  <c r="T714" i="5" s="1"/>
  <c r="T715" i="5"/>
  <c r="AD715" i="5" s="1"/>
  <c r="S715" i="5"/>
  <c r="O715" i="5" s="1"/>
  <c r="Q715" i="5" s="1"/>
  <c r="R715" i="5"/>
  <c r="N715" i="5"/>
  <c r="M715" i="5"/>
  <c r="L715" i="5"/>
  <c r="E715" i="5"/>
  <c r="BA714" i="5"/>
  <c r="AZ714" i="5"/>
  <c r="AV714" i="5"/>
  <c r="AU714" i="5"/>
  <c r="AS714" i="5"/>
  <c r="AR714" i="5"/>
  <c r="AQ714" i="5"/>
  <c r="AP714" i="5"/>
  <c r="AO714" i="5"/>
  <c r="AN714" i="5"/>
  <c r="AM714" i="5"/>
  <c r="AL714" i="5"/>
  <c r="AK714" i="5"/>
  <c r="AB714" i="5"/>
  <c r="AA714" i="5"/>
  <c r="U714" i="5"/>
  <c r="S714" i="5"/>
  <c r="R714" i="5"/>
  <c r="N714" i="5"/>
  <c r="M714" i="5"/>
  <c r="L714" i="5"/>
  <c r="K714" i="5"/>
  <c r="E714" i="5"/>
  <c r="BA713" i="5"/>
  <c r="AZ713" i="5"/>
  <c r="AV713" i="5"/>
  <c r="AU713" i="5"/>
  <c r="AS713" i="5"/>
  <c r="AR713" i="5"/>
  <c r="AQ713" i="5"/>
  <c r="AP713" i="5"/>
  <c r="AO713" i="5"/>
  <c r="AN713" i="5"/>
  <c r="AM713" i="5"/>
  <c r="AL713" i="5"/>
  <c r="AK713" i="5"/>
  <c r="AG713" i="5"/>
  <c r="AB713" i="5"/>
  <c r="AA713" i="5"/>
  <c r="U713" i="5"/>
  <c r="T712" i="5" s="1"/>
  <c r="AC712" i="5" s="1"/>
  <c r="T713" i="5"/>
  <c r="S713" i="5"/>
  <c r="R713" i="5"/>
  <c r="Q713" i="5"/>
  <c r="P713" i="5"/>
  <c r="O713" i="5"/>
  <c r="N713" i="5"/>
  <c r="M713" i="5"/>
  <c r="L713" i="5"/>
  <c r="E713" i="5"/>
  <c r="BA712" i="5"/>
  <c r="AZ712" i="5"/>
  <c r="AV712" i="5"/>
  <c r="AU712" i="5"/>
  <c r="AS712" i="5"/>
  <c r="AR712" i="5"/>
  <c r="AQ712" i="5"/>
  <c r="AP712" i="5"/>
  <c r="AO712" i="5"/>
  <c r="AN712" i="5"/>
  <c r="AM712" i="5"/>
  <c r="AL712" i="5"/>
  <c r="AK712" i="5"/>
  <c r="AD712" i="5"/>
  <c r="AB712" i="5"/>
  <c r="AA712" i="5"/>
  <c r="U712" i="5"/>
  <c r="T711" i="5" s="1"/>
  <c r="S712" i="5"/>
  <c r="R712" i="5"/>
  <c r="O712" i="5" s="1"/>
  <c r="N712" i="5"/>
  <c r="M712" i="5"/>
  <c r="L712" i="5"/>
  <c r="E712" i="5"/>
  <c r="BA711" i="5"/>
  <c r="AZ711" i="5"/>
  <c r="AV711" i="5"/>
  <c r="AU711" i="5"/>
  <c r="AS711" i="5"/>
  <c r="AR711" i="5"/>
  <c r="AQ711" i="5"/>
  <c r="AP711" i="5"/>
  <c r="AO711" i="5"/>
  <c r="AN711" i="5"/>
  <c r="AM711" i="5"/>
  <c r="AL711" i="5"/>
  <c r="AK711" i="5"/>
  <c r="AB711" i="5"/>
  <c r="AA711" i="5"/>
  <c r="U711" i="5"/>
  <c r="T710" i="5" s="1"/>
  <c r="S711" i="5"/>
  <c r="O711" i="5" s="1"/>
  <c r="Q711" i="5" s="1"/>
  <c r="R711" i="5"/>
  <c r="P711" i="5"/>
  <c r="N711" i="5"/>
  <c r="M711" i="5"/>
  <c r="L711" i="5"/>
  <c r="E711" i="5"/>
  <c r="BA710" i="5"/>
  <c r="AZ710" i="5"/>
  <c r="AV710" i="5"/>
  <c r="AU710" i="5"/>
  <c r="AS710" i="5"/>
  <c r="AR710" i="5"/>
  <c r="AQ710" i="5"/>
  <c r="AP710" i="5"/>
  <c r="AO710" i="5"/>
  <c r="AN710" i="5"/>
  <c r="AM710" i="5"/>
  <c r="AL710" i="5"/>
  <c r="AK710" i="5"/>
  <c r="AB710" i="5"/>
  <c r="AA710" i="5"/>
  <c r="U710" i="5"/>
  <c r="S710" i="5"/>
  <c r="R710" i="5"/>
  <c r="O710" i="5"/>
  <c r="N710" i="5"/>
  <c r="M710" i="5"/>
  <c r="L710" i="5"/>
  <c r="E710" i="5"/>
  <c r="K710" i="5" s="1"/>
  <c r="BA709" i="5"/>
  <c r="AZ709" i="5"/>
  <c r="AV709" i="5"/>
  <c r="AU709" i="5"/>
  <c r="AS709" i="5"/>
  <c r="AR709" i="5"/>
  <c r="AQ709" i="5"/>
  <c r="AP709" i="5"/>
  <c r="AO709" i="5"/>
  <c r="AN709" i="5"/>
  <c r="AM709" i="5"/>
  <c r="AL709" i="5"/>
  <c r="AK709" i="5"/>
  <c r="AB709" i="5"/>
  <c r="AA709" i="5"/>
  <c r="U709" i="5"/>
  <c r="T708" i="5" s="1"/>
  <c r="T709" i="5"/>
  <c r="AC708" i="5" s="1"/>
  <c r="S709" i="5"/>
  <c r="R709" i="5"/>
  <c r="Q709" i="5"/>
  <c r="O709" i="5"/>
  <c r="P709" i="5" s="1"/>
  <c r="N709" i="5"/>
  <c r="M709" i="5"/>
  <c r="L709" i="5"/>
  <c r="E709" i="5"/>
  <c r="BA708" i="5"/>
  <c r="AZ708" i="5"/>
  <c r="AV708" i="5"/>
  <c r="AU708" i="5"/>
  <c r="AS708" i="5"/>
  <c r="AR708" i="5"/>
  <c r="AQ708" i="5"/>
  <c r="AP708" i="5"/>
  <c r="AO708" i="5"/>
  <c r="AN708" i="5"/>
  <c r="AM708" i="5"/>
  <c r="AL708" i="5"/>
  <c r="AK708" i="5"/>
  <c r="AD708" i="5"/>
  <c r="AB708" i="5"/>
  <c r="AA708" i="5"/>
  <c r="U708" i="5"/>
  <c r="T707" i="5" s="1"/>
  <c r="S708" i="5"/>
  <c r="O708" i="5" s="1"/>
  <c r="Q708" i="5" s="1"/>
  <c r="R708" i="5"/>
  <c r="N708" i="5"/>
  <c r="M708" i="5"/>
  <c r="L708" i="5"/>
  <c r="E708" i="5"/>
  <c r="BA707" i="5"/>
  <c r="AZ707" i="5"/>
  <c r="AV707" i="5"/>
  <c r="AU707" i="5"/>
  <c r="AS707" i="5"/>
  <c r="AR707" i="5"/>
  <c r="AQ707" i="5"/>
  <c r="AP707" i="5"/>
  <c r="AO707" i="5"/>
  <c r="AN707" i="5"/>
  <c r="AM707" i="5"/>
  <c r="AL707" i="5"/>
  <c r="AK707" i="5"/>
  <c r="AD707" i="5"/>
  <c r="AB707" i="5"/>
  <c r="AA707" i="5"/>
  <c r="U707" i="5"/>
  <c r="S707" i="5"/>
  <c r="O707" i="5" s="1"/>
  <c r="R707" i="5"/>
  <c r="N707" i="5"/>
  <c r="M707" i="5"/>
  <c r="L707" i="5"/>
  <c r="K707" i="5"/>
  <c r="E707" i="5"/>
  <c r="BA706" i="5"/>
  <c r="AZ706" i="5"/>
  <c r="AV706" i="5"/>
  <c r="AU706" i="5"/>
  <c r="AS706" i="5"/>
  <c r="AR706" i="5"/>
  <c r="AQ706" i="5"/>
  <c r="AP706" i="5"/>
  <c r="AO706" i="5"/>
  <c r="AN706" i="5"/>
  <c r="AM706" i="5"/>
  <c r="AL706" i="5"/>
  <c r="AK706" i="5"/>
  <c r="AB706" i="5"/>
  <c r="AA706" i="5"/>
  <c r="U706" i="5"/>
  <c r="T706" i="5"/>
  <c r="S706" i="5"/>
  <c r="R706" i="5"/>
  <c r="Q706" i="5"/>
  <c r="O706" i="5"/>
  <c r="P706" i="5" s="1"/>
  <c r="N706" i="5"/>
  <c r="M706" i="5"/>
  <c r="L706" i="5"/>
  <c r="E706" i="5"/>
  <c r="K706" i="5" s="1"/>
  <c r="BA705" i="5"/>
  <c r="AZ705" i="5"/>
  <c r="AV705" i="5"/>
  <c r="AU705" i="5"/>
  <c r="AS705" i="5"/>
  <c r="AR705" i="5"/>
  <c r="AQ705" i="5"/>
  <c r="AP705" i="5"/>
  <c r="AO705" i="5"/>
  <c r="AN705" i="5"/>
  <c r="AM705" i="5"/>
  <c r="AL705" i="5"/>
  <c r="AK705" i="5"/>
  <c r="AB705" i="5"/>
  <c r="AA705" i="5"/>
  <c r="U705" i="5"/>
  <c r="T704" i="5" s="1"/>
  <c r="T705" i="5"/>
  <c r="S705" i="5"/>
  <c r="R705" i="5"/>
  <c r="O705" i="5" s="1"/>
  <c r="N705" i="5"/>
  <c r="M705" i="5"/>
  <c r="L705" i="5"/>
  <c r="E705" i="5"/>
  <c r="BA704" i="5"/>
  <c r="AZ704" i="5"/>
  <c r="AV704" i="5"/>
  <c r="AU704" i="5"/>
  <c r="AS704" i="5"/>
  <c r="AR704" i="5"/>
  <c r="AQ704" i="5"/>
  <c r="AP704" i="5"/>
  <c r="AO704" i="5"/>
  <c r="AN704" i="5"/>
  <c r="AM704" i="5"/>
  <c r="AL704" i="5"/>
  <c r="AK704" i="5"/>
  <c r="AC704" i="5"/>
  <c r="AB704" i="5"/>
  <c r="AA704" i="5"/>
  <c r="U704" i="5"/>
  <c r="T703" i="5" s="1"/>
  <c r="S704" i="5"/>
  <c r="O704" i="5" s="1"/>
  <c r="Q704" i="5" s="1"/>
  <c r="R704" i="5"/>
  <c r="N704" i="5"/>
  <c r="M704" i="5"/>
  <c r="L704" i="5"/>
  <c r="E704" i="5"/>
  <c r="BA703" i="5"/>
  <c r="AZ703" i="5"/>
  <c r="AV703" i="5"/>
  <c r="AU703" i="5"/>
  <c r="AS703" i="5"/>
  <c r="AR703" i="5"/>
  <c r="AQ703" i="5"/>
  <c r="AP703" i="5"/>
  <c r="AO703" i="5"/>
  <c r="AN703" i="5"/>
  <c r="AM703" i="5"/>
  <c r="AL703" i="5"/>
  <c r="AK703" i="5"/>
  <c r="AD703" i="5"/>
  <c r="AB703" i="5"/>
  <c r="AA703" i="5"/>
  <c r="U703" i="5"/>
  <c r="S703" i="5"/>
  <c r="O703" i="5" s="1"/>
  <c r="R703" i="5"/>
  <c r="N703" i="5"/>
  <c r="M703" i="5"/>
  <c r="L703" i="5"/>
  <c r="K703" i="5"/>
  <c r="E703" i="5"/>
  <c r="BA702" i="5"/>
  <c r="AZ702" i="5"/>
  <c r="AV702" i="5"/>
  <c r="AU702" i="5"/>
  <c r="AS702" i="5"/>
  <c r="AR702" i="5"/>
  <c r="AQ702" i="5"/>
  <c r="AP702" i="5"/>
  <c r="AO702" i="5"/>
  <c r="AN702" i="5"/>
  <c r="AM702" i="5"/>
  <c r="AL702" i="5"/>
  <c r="AK702" i="5"/>
  <c r="AG702" i="5"/>
  <c r="AB702" i="5"/>
  <c r="AA702" i="5"/>
  <c r="U702" i="5"/>
  <c r="T702" i="5"/>
  <c r="S702" i="5"/>
  <c r="R702" i="5"/>
  <c r="Q702" i="5"/>
  <c r="O702" i="5"/>
  <c r="P702" i="5" s="1"/>
  <c r="N702" i="5"/>
  <c r="M702" i="5"/>
  <c r="L702" i="5"/>
  <c r="E702" i="5"/>
  <c r="K702" i="5" s="1"/>
  <c r="BA701" i="5"/>
  <c r="AZ701" i="5"/>
  <c r="AV701" i="5"/>
  <c r="AU701" i="5"/>
  <c r="AS701" i="5"/>
  <c r="AR701" i="5"/>
  <c r="AQ701" i="5"/>
  <c r="AP701" i="5"/>
  <c r="AO701" i="5"/>
  <c r="AN701" i="5"/>
  <c r="AM701" i="5"/>
  <c r="AL701" i="5"/>
  <c r="AK701" i="5"/>
  <c r="AB701" i="5"/>
  <c r="AA701" i="5"/>
  <c r="U701" i="5"/>
  <c r="T700" i="5" s="1"/>
  <c r="T701" i="5"/>
  <c r="AD701" i="5" s="1"/>
  <c r="S701" i="5"/>
  <c r="R701" i="5"/>
  <c r="O701" i="5"/>
  <c r="N701" i="5"/>
  <c r="M701" i="5"/>
  <c r="L701" i="5"/>
  <c r="E701" i="5"/>
  <c r="BA700" i="5"/>
  <c r="AZ700" i="5"/>
  <c r="AV700" i="5"/>
  <c r="AU700" i="5"/>
  <c r="AS700" i="5"/>
  <c r="AR700" i="5"/>
  <c r="AQ700" i="5"/>
  <c r="AP700" i="5"/>
  <c r="AO700" i="5"/>
  <c r="AN700" i="5"/>
  <c r="AM700" i="5"/>
  <c r="AL700" i="5"/>
  <c r="AK700" i="5"/>
  <c r="AC700" i="5"/>
  <c r="AB700" i="5"/>
  <c r="AA700" i="5"/>
  <c r="U700" i="5"/>
  <c r="T699" i="5" s="1"/>
  <c r="S700" i="5"/>
  <c r="O700" i="5" s="1"/>
  <c r="Q700" i="5" s="1"/>
  <c r="R700" i="5"/>
  <c r="P700" i="5"/>
  <c r="N700" i="5"/>
  <c r="M700" i="5"/>
  <c r="L700" i="5"/>
  <c r="E700" i="5"/>
  <c r="BA699" i="5"/>
  <c r="AZ699" i="5"/>
  <c r="AV699" i="5"/>
  <c r="AU699" i="5"/>
  <c r="AS699" i="5"/>
  <c r="AR699" i="5"/>
  <c r="AQ699" i="5"/>
  <c r="AP699" i="5"/>
  <c r="AO699" i="5"/>
  <c r="AN699" i="5"/>
  <c r="AM699" i="5"/>
  <c r="AL699" i="5"/>
  <c r="AK699" i="5"/>
  <c r="AB699" i="5"/>
  <c r="AA699" i="5"/>
  <c r="U699" i="5"/>
  <c r="S699" i="5"/>
  <c r="O699" i="5" s="1"/>
  <c r="R699" i="5"/>
  <c r="N699" i="5"/>
  <c r="M699" i="5"/>
  <c r="L699" i="5"/>
  <c r="E699" i="5"/>
  <c r="BA698" i="5"/>
  <c r="AZ698" i="5"/>
  <c r="AV698" i="5"/>
  <c r="AU698" i="5"/>
  <c r="AS698" i="5"/>
  <c r="AR698" i="5"/>
  <c r="AQ698" i="5"/>
  <c r="AP698" i="5"/>
  <c r="AO698" i="5"/>
  <c r="AN698" i="5"/>
  <c r="AM698" i="5"/>
  <c r="AL698" i="5"/>
  <c r="AK698" i="5"/>
  <c r="AB698" i="5"/>
  <c r="AA698" i="5"/>
  <c r="U698" i="5"/>
  <c r="T698" i="5"/>
  <c r="AG698" i="5" s="1"/>
  <c r="S698" i="5"/>
  <c r="R698" i="5"/>
  <c r="Q698" i="5"/>
  <c r="O698" i="5"/>
  <c r="P698" i="5" s="1"/>
  <c r="N698" i="5"/>
  <c r="M698" i="5"/>
  <c r="L698" i="5"/>
  <c r="E698" i="5"/>
  <c r="BA697" i="5"/>
  <c r="AZ697" i="5"/>
  <c r="AV697" i="5"/>
  <c r="AU697" i="5"/>
  <c r="AS697" i="5"/>
  <c r="AR697" i="5"/>
  <c r="AQ697" i="5"/>
  <c r="AP697" i="5"/>
  <c r="AO697" i="5"/>
  <c r="AN697" i="5"/>
  <c r="AM697" i="5"/>
  <c r="AL697" i="5"/>
  <c r="AK697" i="5"/>
  <c r="AB697" i="5"/>
  <c r="AA697" i="5"/>
  <c r="U697" i="5"/>
  <c r="T696" i="5" s="1"/>
  <c r="AC696" i="5" s="1"/>
  <c r="T697" i="5"/>
  <c r="S697" i="5"/>
  <c r="R697" i="5"/>
  <c r="O697" i="5" s="1"/>
  <c r="N697" i="5"/>
  <c r="M697" i="5"/>
  <c r="L697" i="5"/>
  <c r="E697" i="5"/>
  <c r="BA696" i="5"/>
  <c r="AZ696" i="5"/>
  <c r="AV696" i="5"/>
  <c r="AU696" i="5"/>
  <c r="AS696" i="5"/>
  <c r="AR696" i="5"/>
  <c r="AQ696" i="5"/>
  <c r="AP696" i="5"/>
  <c r="AO696" i="5"/>
  <c r="AN696" i="5"/>
  <c r="AM696" i="5"/>
  <c r="AL696" i="5"/>
  <c r="AK696" i="5"/>
  <c r="AB696" i="5"/>
  <c r="AA696" i="5"/>
  <c r="U696" i="5"/>
  <c r="T695" i="5" s="1"/>
  <c r="S696" i="5"/>
  <c r="O696" i="5" s="1"/>
  <c r="R696" i="5"/>
  <c r="N696" i="5"/>
  <c r="M696" i="5"/>
  <c r="L696" i="5"/>
  <c r="E696" i="5"/>
  <c r="BA695" i="5"/>
  <c r="AZ695" i="5"/>
  <c r="AV695" i="5"/>
  <c r="AU695" i="5"/>
  <c r="AS695" i="5"/>
  <c r="AR695" i="5"/>
  <c r="AQ695" i="5"/>
  <c r="AP695" i="5"/>
  <c r="AO695" i="5"/>
  <c r="AN695" i="5"/>
  <c r="AM695" i="5"/>
  <c r="AL695" i="5"/>
  <c r="AK695" i="5"/>
  <c r="AB695" i="5"/>
  <c r="AA695" i="5"/>
  <c r="U695" i="5"/>
  <c r="S695" i="5"/>
  <c r="O695" i="5" s="1"/>
  <c r="R695" i="5"/>
  <c r="N695" i="5"/>
  <c r="M695" i="5"/>
  <c r="L695" i="5"/>
  <c r="E695" i="5"/>
  <c r="BA694" i="5"/>
  <c r="AZ694" i="5"/>
  <c r="AV694" i="5"/>
  <c r="AU694" i="5"/>
  <c r="AS694" i="5"/>
  <c r="AR694" i="5"/>
  <c r="AQ694" i="5"/>
  <c r="AP694" i="5"/>
  <c r="AO694" i="5"/>
  <c r="AN694" i="5"/>
  <c r="AM694" i="5"/>
  <c r="AL694" i="5"/>
  <c r="AK694" i="5"/>
  <c r="AG694" i="5"/>
  <c r="AB694" i="5"/>
  <c r="AA694" i="5"/>
  <c r="U694" i="5"/>
  <c r="T694" i="5"/>
  <c r="S694" i="5"/>
  <c r="R694" i="5"/>
  <c r="Q694" i="5"/>
  <c r="O694" i="5"/>
  <c r="P694" i="5" s="1"/>
  <c r="N694" i="5"/>
  <c r="M694" i="5"/>
  <c r="L694" i="5"/>
  <c r="E694" i="5"/>
  <c r="BA693" i="5"/>
  <c r="AZ693" i="5"/>
  <c r="AV693" i="5"/>
  <c r="AU693" i="5"/>
  <c r="AS693" i="5"/>
  <c r="AR693" i="5"/>
  <c r="AQ693" i="5"/>
  <c r="AP693" i="5"/>
  <c r="AO693" i="5"/>
  <c r="AN693" i="5"/>
  <c r="AM693" i="5"/>
  <c r="AL693" i="5"/>
  <c r="AK693" i="5"/>
  <c r="AB693" i="5"/>
  <c r="AA693" i="5"/>
  <c r="U693" i="5"/>
  <c r="T692" i="5" s="1"/>
  <c r="T693" i="5"/>
  <c r="AD693" i="5" s="1"/>
  <c r="S693" i="5"/>
  <c r="R693" i="5"/>
  <c r="O693" i="5"/>
  <c r="N693" i="5"/>
  <c r="M693" i="5"/>
  <c r="L693" i="5"/>
  <c r="E693" i="5"/>
  <c r="BA692" i="5"/>
  <c r="AZ692" i="5"/>
  <c r="AV692" i="5"/>
  <c r="AU692" i="5"/>
  <c r="AS692" i="5"/>
  <c r="AR692" i="5"/>
  <c r="AQ692" i="5"/>
  <c r="AP692" i="5"/>
  <c r="AO692" i="5"/>
  <c r="AN692" i="5"/>
  <c r="AM692" i="5"/>
  <c r="AL692" i="5"/>
  <c r="AK692" i="5"/>
  <c r="AC692" i="5"/>
  <c r="AB692" i="5"/>
  <c r="AA692" i="5"/>
  <c r="U692" i="5"/>
  <c r="T691" i="5" s="1"/>
  <c r="S692" i="5"/>
  <c r="O692" i="5" s="1"/>
  <c r="Q692" i="5" s="1"/>
  <c r="R692" i="5"/>
  <c r="N692" i="5"/>
  <c r="M692" i="5"/>
  <c r="L692" i="5"/>
  <c r="E692" i="5"/>
  <c r="BA691" i="5"/>
  <c r="AZ691" i="5"/>
  <c r="AV691" i="5"/>
  <c r="AU691" i="5"/>
  <c r="AS691" i="5"/>
  <c r="AR691" i="5"/>
  <c r="AQ691" i="5"/>
  <c r="AP691" i="5"/>
  <c r="AO691" i="5"/>
  <c r="AN691" i="5"/>
  <c r="AM691" i="5"/>
  <c r="AL691" i="5"/>
  <c r="AK691" i="5"/>
  <c r="AB691" i="5"/>
  <c r="AA691" i="5"/>
  <c r="U691" i="5"/>
  <c r="S691" i="5"/>
  <c r="O691" i="5" s="1"/>
  <c r="R691" i="5"/>
  <c r="N691" i="5"/>
  <c r="M691" i="5"/>
  <c r="L691" i="5"/>
  <c r="E691" i="5"/>
  <c r="BA690" i="5"/>
  <c r="AZ690" i="5"/>
  <c r="AV690" i="5"/>
  <c r="AU690" i="5"/>
  <c r="AS690" i="5"/>
  <c r="AR690" i="5"/>
  <c r="AQ690" i="5"/>
  <c r="AP690" i="5"/>
  <c r="AO690" i="5"/>
  <c r="AN690" i="5"/>
  <c r="AM690" i="5"/>
  <c r="AL690" i="5"/>
  <c r="AK690" i="5"/>
  <c r="AB690" i="5"/>
  <c r="AA690" i="5"/>
  <c r="U690" i="5"/>
  <c r="T690" i="5"/>
  <c r="S690" i="5"/>
  <c r="R690" i="5"/>
  <c r="Q690" i="5"/>
  <c r="O690" i="5"/>
  <c r="P690" i="5" s="1"/>
  <c r="N690" i="5"/>
  <c r="M690" i="5"/>
  <c r="L690" i="5"/>
  <c r="E690" i="5"/>
  <c r="BA689" i="5"/>
  <c r="AZ689" i="5"/>
  <c r="AV689" i="5"/>
  <c r="AU689" i="5"/>
  <c r="AS689" i="5"/>
  <c r="AR689" i="5"/>
  <c r="AQ689" i="5"/>
  <c r="AP689" i="5"/>
  <c r="AO689" i="5"/>
  <c r="AN689" i="5"/>
  <c r="AM689" i="5"/>
  <c r="AL689" i="5"/>
  <c r="AK689" i="5"/>
  <c r="AB689" i="5"/>
  <c r="AA689" i="5"/>
  <c r="U689" i="5"/>
  <c r="T688" i="5" s="1"/>
  <c r="T689" i="5"/>
  <c r="S689" i="5"/>
  <c r="R689" i="5"/>
  <c r="O689" i="5" s="1"/>
  <c r="N689" i="5"/>
  <c r="M689" i="5"/>
  <c r="L689" i="5"/>
  <c r="E689" i="5"/>
  <c r="BA688" i="5"/>
  <c r="AZ688" i="5"/>
  <c r="AV688" i="5"/>
  <c r="AU688" i="5"/>
  <c r="AS688" i="5"/>
  <c r="AR688" i="5"/>
  <c r="AQ688" i="5"/>
  <c r="AP688" i="5"/>
  <c r="AO688" i="5"/>
  <c r="AN688" i="5"/>
  <c r="AM688" i="5"/>
  <c r="AL688" i="5"/>
  <c r="AK688" i="5"/>
  <c r="AC688" i="5"/>
  <c r="AB688" i="5"/>
  <c r="AA688" i="5"/>
  <c r="U688" i="5"/>
  <c r="T687" i="5" s="1"/>
  <c r="S688" i="5"/>
  <c r="O688" i="5" s="1"/>
  <c r="Q688" i="5" s="1"/>
  <c r="R688" i="5"/>
  <c r="N688" i="5"/>
  <c r="M688" i="5"/>
  <c r="L688" i="5"/>
  <c r="E688" i="5"/>
  <c r="BA687" i="5"/>
  <c r="AZ687" i="5"/>
  <c r="AV687" i="5"/>
  <c r="AU687" i="5"/>
  <c r="AS687" i="5"/>
  <c r="AR687" i="5"/>
  <c r="AQ687" i="5"/>
  <c r="AP687" i="5"/>
  <c r="AO687" i="5"/>
  <c r="AN687" i="5"/>
  <c r="AM687" i="5"/>
  <c r="AL687" i="5"/>
  <c r="AK687" i="5"/>
  <c r="AD687" i="5"/>
  <c r="AB687" i="5"/>
  <c r="AA687" i="5"/>
  <c r="U687" i="5"/>
  <c r="S687" i="5"/>
  <c r="O687" i="5" s="1"/>
  <c r="R687" i="5"/>
  <c r="N687" i="5"/>
  <c r="M687" i="5"/>
  <c r="L687" i="5"/>
  <c r="E687" i="5"/>
  <c r="BA686" i="5"/>
  <c r="AZ686" i="5"/>
  <c r="AV686" i="5"/>
  <c r="AU686" i="5"/>
  <c r="AS686" i="5"/>
  <c r="AR686" i="5"/>
  <c r="AQ686" i="5"/>
  <c r="AP686" i="5"/>
  <c r="AO686" i="5"/>
  <c r="AN686" i="5"/>
  <c r="AM686" i="5"/>
  <c r="AL686" i="5"/>
  <c r="AK686" i="5"/>
  <c r="AG686" i="5"/>
  <c r="AB686" i="5"/>
  <c r="AA686" i="5"/>
  <c r="U686" i="5"/>
  <c r="T686" i="5"/>
  <c r="S686" i="5"/>
  <c r="R686" i="5"/>
  <c r="Q686" i="5"/>
  <c r="O686" i="5"/>
  <c r="P686" i="5" s="1"/>
  <c r="N686" i="5"/>
  <c r="M686" i="5"/>
  <c r="L686" i="5"/>
  <c r="E686" i="5"/>
  <c r="BA685" i="5"/>
  <c r="AZ685" i="5"/>
  <c r="AV685" i="5"/>
  <c r="AU685" i="5"/>
  <c r="AS685" i="5"/>
  <c r="AR685" i="5"/>
  <c r="AQ685" i="5"/>
  <c r="AP685" i="5"/>
  <c r="AO685" i="5"/>
  <c r="AN685" i="5"/>
  <c r="AM685" i="5"/>
  <c r="AL685" i="5"/>
  <c r="AK685" i="5"/>
  <c r="AB685" i="5"/>
  <c r="AA685" i="5"/>
  <c r="U685" i="5"/>
  <c r="T684" i="5" s="1"/>
  <c r="T685" i="5"/>
  <c r="AD685" i="5" s="1"/>
  <c r="S685" i="5"/>
  <c r="R685" i="5"/>
  <c r="O685" i="5"/>
  <c r="N685" i="5"/>
  <c r="M685" i="5"/>
  <c r="L685" i="5"/>
  <c r="E685" i="5"/>
  <c r="BA684" i="5"/>
  <c r="AZ684" i="5"/>
  <c r="AV684" i="5"/>
  <c r="AU684" i="5"/>
  <c r="AS684" i="5"/>
  <c r="AR684" i="5"/>
  <c r="AQ684" i="5"/>
  <c r="AP684" i="5"/>
  <c r="AO684" i="5"/>
  <c r="AN684" i="5"/>
  <c r="AM684" i="5"/>
  <c r="AL684" i="5"/>
  <c r="AK684" i="5"/>
  <c r="AC684" i="5"/>
  <c r="AB684" i="5"/>
  <c r="AA684" i="5"/>
  <c r="U684" i="5"/>
  <c r="T683" i="5" s="1"/>
  <c r="S684" i="5"/>
  <c r="O684" i="5" s="1"/>
  <c r="Q684" i="5" s="1"/>
  <c r="R684" i="5"/>
  <c r="P684" i="5"/>
  <c r="N684" i="5"/>
  <c r="M684" i="5"/>
  <c r="L684" i="5"/>
  <c r="E684" i="5"/>
  <c r="BA683" i="5"/>
  <c r="AZ683" i="5"/>
  <c r="AV683" i="5"/>
  <c r="AU683" i="5"/>
  <c r="AS683" i="5"/>
  <c r="AR683" i="5"/>
  <c r="AQ683" i="5"/>
  <c r="AP683" i="5"/>
  <c r="AO683" i="5"/>
  <c r="AN683" i="5"/>
  <c r="AM683" i="5"/>
  <c r="AL683" i="5"/>
  <c r="AK683" i="5"/>
  <c r="AB683" i="5"/>
  <c r="AA683" i="5"/>
  <c r="U683" i="5"/>
  <c r="S683" i="5"/>
  <c r="O683" i="5" s="1"/>
  <c r="R683" i="5"/>
  <c r="N683" i="5"/>
  <c r="M683" i="5"/>
  <c r="L683" i="5"/>
  <c r="E683" i="5"/>
  <c r="BA682" i="5"/>
  <c r="AZ682" i="5"/>
  <c r="AV682" i="5"/>
  <c r="AU682" i="5"/>
  <c r="AS682" i="5"/>
  <c r="AR682" i="5"/>
  <c r="AQ682" i="5"/>
  <c r="AP682" i="5"/>
  <c r="AO682" i="5"/>
  <c r="AN682" i="5"/>
  <c r="AM682" i="5"/>
  <c r="AL682" i="5"/>
  <c r="AK682" i="5"/>
  <c r="AB682" i="5"/>
  <c r="AA682" i="5"/>
  <c r="U682" i="5"/>
  <c r="T681" i="5" s="1"/>
  <c r="T682" i="5"/>
  <c r="AG682" i="5" s="1"/>
  <c r="S682" i="5"/>
  <c r="R682" i="5"/>
  <c r="Q682" i="5"/>
  <c r="O682" i="5"/>
  <c r="P682" i="5" s="1"/>
  <c r="N682" i="5"/>
  <c r="M682" i="5"/>
  <c r="L682" i="5"/>
  <c r="E682" i="5"/>
  <c r="BA681" i="5"/>
  <c r="AZ681" i="5"/>
  <c r="AV681" i="5"/>
  <c r="AU681" i="5"/>
  <c r="AS681" i="5"/>
  <c r="AR681" i="5"/>
  <c r="AQ681" i="5"/>
  <c r="AP681" i="5"/>
  <c r="AO681" i="5"/>
  <c r="AN681" i="5"/>
  <c r="AM681" i="5"/>
  <c r="AL681" i="5"/>
  <c r="AK681" i="5"/>
  <c r="AB681" i="5"/>
  <c r="AA681" i="5"/>
  <c r="U681" i="5"/>
  <c r="T680" i="5" s="1"/>
  <c r="S681" i="5"/>
  <c r="R681" i="5"/>
  <c r="O681" i="5"/>
  <c r="N681" i="5"/>
  <c r="M681" i="5"/>
  <c r="L681" i="5"/>
  <c r="E681" i="5"/>
  <c r="BA680" i="5"/>
  <c r="AZ680" i="5"/>
  <c r="AV680" i="5"/>
  <c r="AU680" i="5"/>
  <c r="AS680" i="5"/>
  <c r="AR680" i="5"/>
  <c r="AQ680" i="5"/>
  <c r="AP680" i="5"/>
  <c r="AO680" i="5"/>
  <c r="AN680" i="5"/>
  <c r="AM680" i="5"/>
  <c r="AL680" i="5"/>
  <c r="AK680" i="5"/>
  <c r="AC680" i="5"/>
  <c r="AB680" i="5"/>
  <c r="AA680" i="5"/>
  <c r="U680" i="5"/>
  <c r="T679" i="5" s="1"/>
  <c r="S680" i="5"/>
  <c r="O680" i="5" s="1"/>
  <c r="Q680" i="5" s="1"/>
  <c r="R680" i="5"/>
  <c r="P680" i="5"/>
  <c r="N680" i="5"/>
  <c r="M680" i="5"/>
  <c r="L680" i="5"/>
  <c r="E680" i="5"/>
  <c r="BA679" i="5"/>
  <c r="AZ679" i="5"/>
  <c r="AV679" i="5"/>
  <c r="AU679" i="5"/>
  <c r="AS679" i="5"/>
  <c r="AR679" i="5"/>
  <c r="AQ679" i="5"/>
  <c r="AP679" i="5"/>
  <c r="AO679" i="5"/>
  <c r="AN679" i="5"/>
  <c r="AM679" i="5"/>
  <c r="AL679" i="5"/>
  <c r="AK679" i="5"/>
  <c r="AD679" i="5"/>
  <c r="AB679" i="5"/>
  <c r="AA679" i="5"/>
  <c r="U679" i="5"/>
  <c r="S679" i="5"/>
  <c r="O679" i="5" s="1"/>
  <c r="R679" i="5"/>
  <c r="N679" i="5"/>
  <c r="M679" i="5"/>
  <c r="L679" i="5"/>
  <c r="E679" i="5"/>
  <c r="BA678" i="5"/>
  <c r="AZ678" i="5"/>
  <c r="AV678" i="5"/>
  <c r="AU678" i="5"/>
  <c r="AS678" i="5"/>
  <c r="AR678" i="5"/>
  <c r="AQ678" i="5"/>
  <c r="AP678" i="5"/>
  <c r="AO678" i="5"/>
  <c r="AN678" i="5"/>
  <c r="AM678" i="5"/>
  <c r="AL678" i="5"/>
  <c r="AK678" i="5"/>
  <c r="AG678" i="5"/>
  <c r="AB678" i="5"/>
  <c r="AA678" i="5"/>
  <c r="U678" i="5"/>
  <c r="T677" i="5" s="1"/>
  <c r="T678" i="5"/>
  <c r="S678" i="5"/>
  <c r="R678" i="5"/>
  <c r="Q678" i="5"/>
  <c r="O678" i="5"/>
  <c r="P678" i="5" s="1"/>
  <c r="N678" i="5"/>
  <c r="M678" i="5"/>
  <c r="L678" i="5"/>
  <c r="E678" i="5"/>
  <c r="BA677" i="5"/>
  <c r="AZ677" i="5"/>
  <c r="AV677" i="5"/>
  <c r="AU677" i="5"/>
  <c r="AS677" i="5"/>
  <c r="AR677" i="5"/>
  <c r="AQ677" i="5"/>
  <c r="AP677" i="5"/>
  <c r="AO677" i="5"/>
  <c r="AN677" i="5"/>
  <c r="AM677" i="5"/>
  <c r="AL677" i="5"/>
  <c r="AK677" i="5"/>
  <c r="AB677" i="5"/>
  <c r="AA677" i="5"/>
  <c r="U677" i="5"/>
  <c r="T676" i="5" s="1"/>
  <c r="S677" i="5"/>
  <c r="R677" i="5"/>
  <c r="O677" i="5" s="1"/>
  <c r="N677" i="5"/>
  <c r="M677" i="5"/>
  <c r="L677" i="5"/>
  <c r="E677" i="5"/>
  <c r="BA676" i="5"/>
  <c r="AZ676" i="5"/>
  <c r="AV676" i="5"/>
  <c r="AU676" i="5"/>
  <c r="AS676" i="5"/>
  <c r="AR676" i="5"/>
  <c r="AQ676" i="5"/>
  <c r="AP676" i="5"/>
  <c r="AO676" i="5"/>
  <c r="AN676" i="5"/>
  <c r="AM676" i="5"/>
  <c r="AL676" i="5"/>
  <c r="AK676" i="5"/>
  <c r="AC676" i="5"/>
  <c r="AB676" i="5"/>
  <c r="AA676" i="5"/>
  <c r="U676" i="5"/>
  <c r="T675" i="5" s="1"/>
  <c r="S676" i="5"/>
  <c r="O676" i="5" s="1"/>
  <c r="R676" i="5"/>
  <c r="N676" i="5"/>
  <c r="M676" i="5"/>
  <c r="L676" i="5"/>
  <c r="E676" i="5"/>
  <c r="BA675" i="5"/>
  <c r="AZ675" i="5"/>
  <c r="AV675" i="5"/>
  <c r="AU675" i="5"/>
  <c r="AS675" i="5"/>
  <c r="AR675" i="5"/>
  <c r="AQ675" i="5"/>
  <c r="AP675" i="5"/>
  <c r="AO675" i="5"/>
  <c r="AN675" i="5"/>
  <c r="AM675" i="5"/>
  <c r="AL675" i="5"/>
  <c r="AK675" i="5"/>
  <c r="AB675" i="5"/>
  <c r="AA675" i="5"/>
  <c r="U675" i="5"/>
  <c r="S675" i="5"/>
  <c r="O675" i="5" s="1"/>
  <c r="R675" i="5"/>
  <c r="N675" i="5"/>
  <c r="M675" i="5"/>
  <c r="L675" i="5"/>
  <c r="E675" i="5"/>
  <c r="BA674" i="5"/>
  <c r="AZ674" i="5"/>
  <c r="AV674" i="5"/>
  <c r="AU674" i="5"/>
  <c r="AS674" i="5"/>
  <c r="AR674" i="5"/>
  <c r="AQ674" i="5"/>
  <c r="AP674" i="5"/>
  <c r="AO674" i="5"/>
  <c r="AN674" i="5"/>
  <c r="AM674" i="5"/>
  <c r="AL674" i="5"/>
  <c r="AK674" i="5"/>
  <c r="AG674" i="5"/>
  <c r="AB674" i="5"/>
  <c r="AA674" i="5"/>
  <c r="U674" i="5"/>
  <c r="T673" i="5" s="1"/>
  <c r="T674" i="5"/>
  <c r="S674" i="5"/>
  <c r="R674" i="5"/>
  <c r="Q674" i="5"/>
  <c r="O674" i="5"/>
  <c r="P674" i="5" s="1"/>
  <c r="N674" i="5"/>
  <c r="M674" i="5"/>
  <c r="L674" i="5"/>
  <c r="E674" i="5"/>
  <c r="BA673" i="5"/>
  <c r="AZ673" i="5"/>
  <c r="AV673" i="5"/>
  <c r="AU673" i="5"/>
  <c r="AS673" i="5"/>
  <c r="AR673" i="5"/>
  <c r="AQ673" i="5"/>
  <c r="AP673" i="5"/>
  <c r="AO673" i="5"/>
  <c r="AN673" i="5"/>
  <c r="AM673" i="5"/>
  <c r="AL673" i="5"/>
  <c r="AK673" i="5"/>
  <c r="AB673" i="5"/>
  <c r="AA673" i="5"/>
  <c r="U673" i="5"/>
  <c r="T672" i="5" s="1"/>
  <c r="S673" i="5"/>
  <c r="R673" i="5"/>
  <c r="O673" i="5"/>
  <c r="N673" i="5"/>
  <c r="M673" i="5"/>
  <c r="L673" i="5"/>
  <c r="E673" i="5"/>
  <c r="BA672" i="5"/>
  <c r="AZ672" i="5"/>
  <c r="AV672" i="5"/>
  <c r="AU672" i="5"/>
  <c r="AS672" i="5"/>
  <c r="AR672" i="5"/>
  <c r="AQ672" i="5"/>
  <c r="AP672" i="5"/>
  <c r="AO672" i="5"/>
  <c r="AN672" i="5"/>
  <c r="AM672" i="5"/>
  <c r="AL672" i="5"/>
  <c r="AK672" i="5"/>
  <c r="AB672" i="5"/>
  <c r="AA672" i="5"/>
  <c r="U672" i="5"/>
  <c r="T671" i="5" s="1"/>
  <c r="S672" i="5"/>
  <c r="O672" i="5" s="1"/>
  <c r="R672" i="5"/>
  <c r="N672" i="5"/>
  <c r="M672" i="5"/>
  <c r="L672" i="5"/>
  <c r="E672" i="5"/>
  <c r="BA671" i="5"/>
  <c r="AZ671" i="5"/>
  <c r="AV671" i="5"/>
  <c r="AU671" i="5"/>
  <c r="AS671" i="5"/>
  <c r="AR671" i="5"/>
  <c r="AQ671" i="5"/>
  <c r="AP671" i="5"/>
  <c r="AO671" i="5"/>
  <c r="AN671" i="5"/>
  <c r="AM671" i="5"/>
  <c r="AL671" i="5"/>
  <c r="AK671" i="5"/>
  <c r="AB671" i="5"/>
  <c r="AA671" i="5"/>
  <c r="U671" i="5"/>
  <c r="S671" i="5"/>
  <c r="O671" i="5" s="1"/>
  <c r="R671" i="5"/>
  <c r="N671" i="5"/>
  <c r="M671" i="5"/>
  <c r="L671" i="5"/>
  <c r="E671" i="5"/>
  <c r="BA670" i="5"/>
  <c r="AZ670" i="5"/>
  <c r="AV670" i="5"/>
  <c r="AU670" i="5"/>
  <c r="AS670" i="5"/>
  <c r="AR670" i="5"/>
  <c r="AQ670" i="5"/>
  <c r="AP670" i="5"/>
  <c r="AO670" i="5"/>
  <c r="AN670" i="5"/>
  <c r="AM670" i="5"/>
  <c r="AL670" i="5"/>
  <c r="AK670" i="5"/>
  <c r="AG670" i="5"/>
  <c r="AB670" i="5"/>
  <c r="AA670" i="5"/>
  <c r="U670" i="5"/>
  <c r="T669" i="5" s="1"/>
  <c r="T670" i="5"/>
  <c r="S670" i="5"/>
  <c r="R670" i="5"/>
  <c r="Q670" i="5"/>
  <c r="O670" i="5"/>
  <c r="P670" i="5" s="1"/>
  <c r="N670" i="5"/>
  <c r="M670" i="5"/>
  <c r="L670" i="5"/>
  <c r="E670" i="5"/>
  <c r="BA669" i="5"/>
  <c r="AZ669" i="5"/>
  <c r="AV669" i="5"/>
  <c r="AU669" i="5"/>
  <c r="AS669" i="5"/>
  <c r="AR669" i="5"/>
  <c r="AQ669" i="5"/>
  <c r="AP669" i="5"/>
  <c r="AO669" i="5"/>
  <c r="AN669" i="5"/>
  <c r="AM669" i="5"/>
  <c r="AL669" i="5"/>
  <c r="AK669" i="5"/>
  <c r="AB669" i="5"/>
  <c r="AA669" i="5"/>
  <c r="U669" i="5"/>
  <c r="T668" i="5" s="1"/>
  <c r="S669" i="5"/>
  <c r="R669" i="5"/>
  <c r="O669" i="5"/>
  <c r="N669" i="5"/>
  <c r="M669" i="5"/>
  <c r="L669" i="5"/>
  <c r="E669" i="5"/>
  <c r="BA668" i="5"/>
  <c r="AZ668" i="5"/>
  <c r="AV668" i="5"/>
  <c r="AU668" i="5"/>
  <c r="AS668" i="5"/>
  <c r="AR668" i="5"/>
  <c r="AQ668" i="5"/>
  <c r="AP668" i="5"/>
  <c r="AO668" i="5"/>
  <c r="AN668" i="5"/>
  <c r="AM668" i="5"/>
  <c r="AL668" i="5"/>
  <c r="AK668" i="5"/>
  <c r="AC668" i="5"/>
  <c r="AB668" i="5"/>
  <c r="AA668" i="5"/>
  <c r="U668" i="5"/>
  <c r="T667" i="5" s="1"/>
  <c r="S668" i="5"/>
  <c r="O668" i="5" s="1"/>
  <c r="Q668" i="5" s="1"/>
  <c r="R668" i="5"/>
  <c r="N668" i="5"/>
  <c r="M668" i="5"/>
  <c r="L668" i="5"/>
  <c r="E668" i="5"/>
  <c r="BA667" i="5"/>
  <c r="AZ667" i="5"/>
  <c r="AV667" i="5"/>
  <c r="AU667" i="5"/>
  <c r="AS667" i="5"/>
  <c r="AR667" i="5"/>
  <c r="AQ667" i="5"/>
  <c r="AP667" i="5"/>
  <c r="AO667" i="5"/>
  <c r="AN667" i="5"/>
  <c r="AM667" i="5"/>
  <c r="AL667" i="5"/>
  <c r="AK667" i="5"/>
  <c r="AB667" i="5"/>
  <c r="AA667" i="5"/>
  <c r="U667" i="5"/>
  <c r="S667" i="5"/>
  <c r="O667" i="5" s="1"/>
  <c r="R667" i="5"/>
  <c r="N667" i="5"/>
  <c r="M667" i="5"/>
  <c r="L667" i="5"/>
  <c r="E667" i="5"/>
  <c r="BA666" i="5"/>
  <c r="AZ666" i="5"/>
  <c r="AV666" i="5"/>
  <c r="AU666" i="5"/>
  <c r="AS666" i="5"/>
  <c r="AR666" i="5"/>
  <c r="AQ666" i="5"/>
  <c r="AP666" i="5"/>
  <c r="AO666" i="5"/>
  <c r="AN666" i="5"/>
  <c r="AM666" i="5"/>
  <c r="AL666" i="5"/>
  <c r="AK666" i="5"/>
  <c r="AB666" i="5"/>
  <c r="AA666" i="5"/>
  <c r="U666" i="5"/>
  <c r="T665" i="5" s="1"/>
  <c r="T666" i="5"/>
  <c r="S666" i="5"/>
  <c r="R666" i="5"/>
  <c r="Q666" i="5"/>
  <c r="O666" i="5"/>
  <c r="P666" i="5" s="1"/>
  <c r="N666" i="5"/>
  <c r="M666" i="5"/>
  <c r="L666" i="5"/>
  <c r="E666" i="5"/>
  <c r="BA665" i="5"/>
  <c r="AZ665" i="5"/>
  <c r="AV665" i="5"/>
  <c r="AU665" i="5"/>
  <c r="AS665" i="5"/>
  <c r="AR665" i="5"/>
  <c r="AQ665" i="5"/>
  <c r="AP665" i="5"/>
  <c r="AO665" i="5"/>
  <c r="AN665" i="5"/>
  <c r="AM665" i="5"/>
  <c r="AL665" i="5"/>
  <c r="AK665" i="5"/>
  <c r="AB665" i="5"/>
  <c r="AA665" i="5"/>
  <c r="U665" i="5"/>
  <c r="T664" i="5" s="1"/>
  <c r="S665" i="5"/>
  <c r="R665" i="5"/>
  <c r="O665" i="5" s="1"/>
  <c r="N665" i="5"/>
  <c r="M665" i="5"/>
  <c r="L665" i="5"/>
  <c r="E665" i="5"/>
  <c r="BA664" i="5"/>
  <c r="AZ664" i="5"/>
  <c r="AV664" i="5"/>
  <c r="AU664" i="5"/>
  <c r="AS664" i="5"/>
  <c r="AR664" i="5"/>
  <c r="AQ664" i="5"/>
  <c r="AP664" i="5"/>
  <c r="AO664" i="5"/>
  <c r="AN664" i="5"/>
  <c r="AM664" i="5"/>
  <c r="AL664" i="5"/>
  <c r="AK664" i="5"/>
  <c r="AC664" i="5"/>
  <c r="AB664" i="5"/>
  <c r="AA664" i="5"/>
  <c r="U664" i="5"/>
  <c r="T663" i="5" s="1"/>
  <c r="S664" i="5"/>
  <c r="O664" i="5" s="1"/>
  <c r="Q664" i="5" s="1"/>
  <c r="R664" i="5"/>
  <c r="N664" i="5"/>
  <c r="M664" i="5"/>
  <c r="L664" i="5"/>
  <c r="E664" i="5"/>
  <c r="BA663" i="5"/>
  <c r="AZ663" i="5"/>
  <c r="AV663" i="5"/>
  <c r="AU663" i="5"/>
  <c r="AS663" i="5"/>
  <c r="AR663" i="5"/>
  <c r="AQ663" i="5"/>
  <c r="AP663" i="5"/>
  <c r="AO663" i="5"/>
  <c r="AN663" i="5"/>
  <c r="AM663" i="5"/>
  <c r="AL663" i="5"/>
  <c r="AK663" i="5"/>
  <c r="AG663" i="5"/>
  <c r="AB663" i="5"/>
  <c r="AA663" i="5"/>
  <c r="U663" i="5"/>
  <c r="S663" i="5"/>
  <c r="O663" i="5" s="1"/>
  <c r="P663" i="5" s="1"/>
  <c r="R663" i="5"/>
  <c r="Q663" i="5"/>
  <c r="N663" i="5"/>
  <c r="M663" i="5"/>
  <c r="L663" i="5"/>
  <c r="E663" i="5"/>
  <c r="BA662" i="5"/>
  <c r="AZ662" i="5"/>
  <c r="AV662" i="5"/>
  <c r="AU662" i="5"/>
  <c r="AS662" i="5"/>
  <c r="AR662" i="5"/>
  <c r="AQ662" i="5"/>
  <c r="AP662" i="5"/>
  <c r="AO662" i="5"/>
  <c r="AN662" i="5"/>
  <c r="AM662" i="5"/>
  <c r="AL662" i="5"/>
  <c r="AK662" i="5"/>
  <c r="AG662" i="5"/>
  <c r="AB662" i="5"/>
  <c r="AA662" i="5"/>
  <c r="U662" i="5"/>
  <c r="T661" i="5" s="1"/>
  <c r="T662" i="5"/>
  <c r="S662" i="5"/>
  <c r="R662" i="5"/>
  <c r="O662" i="5"/>
  <c r="N662" i="5"/>
  <c r="M662" i="5"/>
  <c r="L662" i="5"/>
  <c r="E662" i="5"/>
  <c r="BA661" i="5"/>
  <c r="AZ661" i="5"/>
  <c r="AV661" i="5"/>
  <c r="AU661" i="5"/>
  <c r="AS661" i="5"/>
  <c r="AR661" i="5"/>
  <c r="AQ661" i="5"/>
  <c r="AP661" i="5"/>
  <c r="AO661" i="5"/>
  <c r="AN661" i="5"/>
  <c r="AM661" i="5"/>
  <c r="AL661" i="5"/>
  <c r="AK661" i="5"/>
  <c r="AC661" i="5"/>
  <c r="AB661" i="5"/>
  <c r="AA661" i="5"/>
  <c r="U661" i="5"/>
  <c r="T660" i="5" s="1"/>
  <c r="S661" i="5"/>
  <c r="R661" i="5"/>
  <c r="O661" i="5"/>
  <c r="N661" i="5"/>
  <c r="M661" i="5"/>
  <c r="L661" i="5"/>
  <c r="E661" i="5"/>
  <c r="BA660" i="5"/>
  <c r="AZ660" i="5"/>
  <c r="AV660" i="5"/>
  <c r="AU660" i="5"/>
  <c r="AS660" i="5"/>
  <c r="AR660" i="5"/>
  <c r="AQ660" i="5"/>
  <c r="AP660" i="5"/>
  <c r="AO660" i="5"/>
  <c r="AN660" i="5"/>
  <c r="AM660" i="5"/>
  <c r="AL660" i="5"/>
  <c r="AK660" i="5"/>
  <c r="AC660" i="5"/>
  <c r="AB660" i="5"/>
  <c r="AA660" i="5"/>
  <c r="U660" i="5"/>
  <c r="T659" i="5" s="1"/>
  <c r="S660" i="5"/>
  <c r="O660" i="5" s="1"/>
  <c r="Q660" i="5" s="1"/>
  <c r="R660" i="5"/>
  <c r="P660" i="5"/>
  <c r="N660" i="5"/>
  <c r="M660" i="5"/>
  <c r="L660" i="5"/>
  <c r="E660" i="5"/>
  <c r="BA659" i="5"/>
  <c r="AZ659" i="5"/>
  <c r="AV659" i="5"/>
  <c r="AU659" i="5"/>
  <c r="AS659" i="5"/>
  <c r="AR659" i="5"/>
  <c r="AQ659" i="5"/>
  <c r="AP659" i="5"/>
  <c r="AO659" i="5"/>
  <c r="AN659" i="5"/>
  <c r="AM659" i="5"/>
  <c r="AL659" i="5"/>
  <c r="AK659" i="5"/>
  <c r="AB659" i="5"/>
  <c r="AA659" i="5"/>
  <c r="U659" i="5"/>
  <c r="S659" i="5"/>
  <c r="R659" i="5"/>
  <c r="O659" i="5"/>
  <c r="N659" i="5"/>
  <c r="M659" i="5"/>
  <c r="L659" i="5"/>
  <c r="E659" i="5"/>
  <c r="BA658" i="5"/>
  <c r="AZ658" i="5"/>
  <c r="AV658" i="5"/>
  <c r="AU658" i="5"/>
  <c r="AS658" i="5"/>
  <c r="AR658" i="5"/>
  <c r="AQ658" i="5"/>
  <c r="AP658" i="5"/>
  <c r="AO658" i="5"/>
  <c r="AN658" i="5"/>
  <c r="AM658" i="5"/>
  <c r="AL658" i="5"/>
  <c r="AK658" i="5"/>
  <c r="AB658" i="5"/>
  <c r="AA658" i="5"/>
  <c r="U658" i="5"/>
  <c r="T657" i="5" s="1"/>
  <c r="T658" i="5"/>
  <c r="AG658" i="5" s="1"/>
  <c r="S658" i="5"/>
  <c r="R658" i="5"/>
  <c r="O658" i="5"/>
  <c r="P658" i="5" s="1"/>
  <c r="N658" i="5"/>
  <c r="M658" i="5"/>
  <c r="L658" i="5"/>
  <c r="E658" i="5"/>
  <c r="BA657" i="5"/>
  <c r="AZ657" i="5"/>
  <c r="AV657" i="5"/>
  <c r="AU657" i="5"/>
  <c r="AS657" i="5"/>
  <c r="AR657" i="5"/>
  <c r="AQ657" i="5"/>
  <c r="AP657" i="5"/>
  <c r="AO657" i="5"/>
  <c r="AN657" i="5"/>
  <c r="AM657" i="5"/>
  <c r="AL657" i="5"/>
  <c r="AK657" i="5"/>
  <c r="AB657" i="5"/>
  <c r="AA657" i="5"/>
  <c r="U657" i="5"/>
  <c r="T656" i="5" s="1"/>
  <c r="S657" i="5"/>
  <c r="R657" i="5"/>
  <c r="O657" i="5"/>
  <c r="N657" i="5"/>
  <c r="M657" i="5"/>
  <c r="L657" i="5"/>
  <c r="E657" i="5"/>
  <c r="BA656" i="5"/>
  <c r="AZ656" i="5"/>
  <c r="AV656" i="5"/>
  <c r="AU656" i="5"/>
  <c r="AS656" i="5"/>
  <c r="AR656" i="5"/>
  <c r="AQ656" i="5"/>
  <c r="AP656" i="5"/>
  <c r="AO656" i="5"/>
  <c r="AN656" i="5"/>
  <c r="AM656" i="5"/>
  <c r="AL656" i="5"/>
  <c r="AK656" i="5"/>
  <c r="AB656" i="5"/>
  <c r="AA656" i="5"/>
  <c r="U656" i="5"/>
  <c r="S656" i="5"/>
  <c r="O656" i="5" s="1"/>
  <c r="Q656" i="5" s="1"/>
  <c r="R656" i="5"/>
  <c r="P656" i="5"/>
  <c r="N656" i="5"/>
  <c r="M656" i="5"/>
  <c r="L656" i="5"/>
  <c r="E656" i="5"/>
  <c r="BA655" i="5"/>
  <c r="AZ655" i="5"/>
  <c r="AV655" i="5"/>
  <c r="AU655" i="5"/>
  <c r="AS655" i="5"/>
  <c r="AR655" i="5"/>
  <c r="AQ655" i="5"/>
  <c r="AP655" i="5"/>
  <c r="AO655" i="5"/>
  <c r="AN655" i="5"/>
  <c r="AM655" i="5"/>
  <c r="AL655" i="5"/>
  <c r="AK655" i="5"/>
  <c r="AG655" i="5"/>
  <c r="AB655" i="5"/>
  <c r="AA655" i="5"/>
  <c r="U655" i="5"/>
  <c r="T655" i="5"/>
  <c r="AD655" i="5" s="1"/>
  <c r="S655" i="5"/>
  <c r="R655" i="5"/>
  <c r="Q655" i="5"/>
  <c r="O655" i="5"/>
  <c r="P655" i="5" s="1"/>
  <c r="N655" i="5"/>
  <c r="M655" i="5"/>
  <c r="L655" i="5"/>
  <c r="E655" i="5"/>
  <c r="BA654" i="5"/>
  <c r="AZ654" i="5"/>
  <c r="AV654" i="5"/>
  <c r="AU654" i="5"/>
  <c r="AS654" i="5"/>
  <c r="AR654" i="5"/>
  <c r="AQ654" i="5"/>
  <c r="AP654" i="5"/>
  <c r="AO654" i="5"/>
  <c r="AN654" i="5"/>
  <c r="AM654" i="5"/>
  <c r="AL654" i="5"/>
  <c r="AK654" i="5"/>
  <c r="AC654" i="5"/>
  <c r="AB654" i="5"/>
  <c r="AA654" i="5"/>
  <c r="U654" i="5"/>
  <c r="T653" i="5" s="1"/>
  <c r="T654" i="5"/>
  <c r="S654" i="5"/>
  <c r="R654" i="5"/>
  <c r="O654" i="5"/>
  <c r="P654" i="5" s="1"/>
  <c r="N654" i="5"/>
  <c r="M654" i="5"/>
  <c r="L654" i="5"/>
  <c r="E654" i="5"/>
  <c r="BA653" i="5"/>
  <c r="AZ653" i="5"/>
  <c r="AV653" i="5"/>
  <c r="AU653" i="5"/>
  <c r="AS653" i="5"/>
  <c r="AR653" i="5"/>
  <c r="AQ653" i="5"/>
  <c r="AP653" i="5"/>
  <c r="AO653" i="5"/>
  <c r="AN653" i="5"/>
  <c r="AM653" i="5"/>
  <c r="AL653" i="5"/>
  <c r="AK653" i="5"/>
  <c r="AB653" i="5"/>
  <c r="AA653" i="5"/>
  <c r="U653" i="5"/>
  <c r="T652" i="5" s="1"/>
  <c r="S653" i="5"/>
  <c r="R653" i="5"/>
  <c r="O653" i="5"/>
  <c r="N653" i="5"/>
  <c r="M653" i="5"/>
  <c r="L653" i="5"/>
  <c r="E653" i="5"/>
  <c r="BA652" i="5"/>
  <c r="AZ652" i="5"/>
  <c r="AV652" i="5"/>
  <c r="AU652" i="5"/>
  <c r="AS652" i="5"/>
  <c r="AR652" i="5"/>
  <c r="AQ652" i="5"/>
  <c r="AP652" i="5"/>
  <c r="AO652" i="5"/>
  <c r="AN652" i="5"/>
  <c r="AM652" i="5"/>
  <c r="AL652" i="5"/>
  <c r="AK652" i="5"/>
  <c r="AG652" i="5"/>
  <c r="AB652" i="5"/>
  <c r="AA652" i="5"/>
  <c r="U652" i="5"/>
  <c r="T651" i="5" s="1"/>
  <c r="S652" i="5"/>
  <c r="O652" i="5" s="1"/>
  <c r="Q652" i="5" s="1"/>
  <c r="R652" i="5"/>
  <c r="P652" i="5"/>
  <c r="N652" i="5"/>
  <c r="M652" i="5"/>
  <c r="L652" i="5"/>
  <c r="E652" i="5"/>
  <c r="BA651" i="5"/>
  <c r="AZ651" i="5"/>
  <c r="AV651" i="5"/>
  <c r="AU651" i="5"/>
  <c r="AS651" i="5"/>
  <c r="AR651" i="5"/>
  <c r="AQ651" i="5"/>
  <c r="AP651" i="5"/>
  <c r="AO651" i="5"/>
  <c r="AN651" i="5"/>
  <c r="AM651" i="5"/>
  <c r="AL651" i="5"/>
  <c r="AK651" i="5"/>
  <c r="AB651" i="5"/>
  <c r="AA651" i="5"/>
  <c r="U651" i="5"/>
  <c r="S651" i="5"/>
  <c r="R651" i="5"/>
  <c r="Q651" i="5"/>
  <c r="O651" i="5"/>
  <c r="P651" i="5" s="1"/>
  <c r="N651" i="5"/>
  <c r="M651" i="5"/>
  <c r="L651" i="5"/>
  <c r="E651" i="5"/>
  <c r="BA650" i="5"/>
  <c r="AZ650" i="5"/>
  <c r="AV650" i="5"/>
  <c r="AU650" i="5"/>
  <c r="AS650" i="5"/>
  <c r="AR650" i="5"/>
  <c r="AQ650" i="5"/>
  <c r="AP650" i="5"/>
  <c r="AO650" i="5"/>
  <c r="AN650" i="5"/>
  <c r="AM650" i="5"/>
  <c r="AL650" i="5"/>
  <c r="AK650" i="5"/>
  <c r="AG650" i="5"/>
  <c r="AB650" i="5"/>
  <c r="AA650" i="5"/>
  <c r="U650" i="5"/>
  <c r="T650" i="5"/>
  <c r="AD650" i="5" s="1"/>
  <c r="S650" i="5"/>
  <c r="R650" i="5"/>
  <c r="O650" i="5"/>
  <c r="N650" i="5"/>
  <c r="M650" i="5"/>
  <c r="L650" i="5"/>
  <c r="E650" i="5"/>
  <c r="BA649" i="5"/>
  <c r="AZ649" i="5"/>
  <c r="AV649" i="5"/>
  <c r="AU649" i="5"/>
  <c r="AS649" i="5"/>
  <c r="AR649" i="5"/>
  <c r="AQ649" i="5"/>
  <c r="AP649" i="5"/>
  <c r="AO649" i="5"/>
  <c r="AN649" i="5"/>
  <c r="AM649" i="5"/>
  <c r="AL649" i="5"/>
  <c r="AK649" i="5"/>
  <c r="AB649" i="5"/>
  <c r="AA649" i="5"/>
  <c r="U649" i="5"/>
  <c r="T648" i="5" s="1"/>
  <c r="T649" i="5"/>
  <c r="AC649" i="5" s="1"/>
  <c r="S649" i="5"/>
  <c r="O649" i="5" s="1"/>
  <c r="R649" i="5"/>
  <c r="N649" i="5"/>
  <c r="M649" i="5"/>
  <c r="L649" i="5"/>
  <c r="E649" i="5"/>
  <c r="BA648" i="5"/>
  <c r="AZ648" i="5"/>
  <c r="AV648" i="5"/>
  <c r="AU648" i="5"/>
  <c r="AS648" i="5"/>
  <c r="AR648" i="5"/>
  <c r="AQ648" i="5"/>
  <c r="AP648" i="5"/>
  <c r="AO648" i="5"/>
  <c r="AN648" i="5"/>
  <c r="AM648" i="5"/>
  <c r="AL648" i="5"/>
  <c r="AK648" i="5"/>
  <c r="AD648" i="5"/>
  <c r="AB648" i="5"/>
  <c r="AA648" i="5"/>
  <c r="U648" i="5"/>
  <c r="T647" i="5" s="1"/>
  <c r="S648" i="5"/>
  <c r="R648" i="5"/>
  <c r="N648" i="5"/>
  <c r="M648" i="5"/>
  <c r="L648" i="5"/>
  <c r="K648" i="5"/>
  <c r="E648" i="5"/>
  <c r="BA647" i="5"/>
  <c r="AZ647" i="5"/>
  <c r="AV647" i="5"/>
  <c r="AU647" i="5"/>
  <c r="AS647" i="5"/>
  <c r="AR647" i="5"/>
  <c r="AQ647" i="5"/>
  <c r="AP647" i="5"/>
  <c r="AO647" i="5"/>
  <c r="AN647" i="5"/>
  <c r="AM647" i="5"/>
  <c r="AL647" i="5"/>
  <c r="AK647" i="5"/>
  <c r="AB647" i="5"/>
  <c r="AA647" i="5"/>
  <c r="U647" i="5"/>
  <c r="S647" i="5"/>
  <c r="R647" i="5"/>
  <c r="Q647" i="5"/>
  <c r="O647" i="5"/>
  <c r="P647" i="5" s="1"/>
  <c r="N647" i="5"/>
  <c r="M647" i="5"/>
  <c r="L647" i="5"/>
  <c r="E647" i="5"/>
  <c r="BA646" i="5"/>
  <c r="AZ646" i="5"/>
  <c r="AV646" i="5"/>
  <c r="AU646" i="5"/>
  <c r="AS646" i="5"/>
  <c r="AR646" i="5"/>
  <c r="AQ646" i="5"/>
  <c r="AP646" i="5"/>
  <c r="AO646" i="5"/>
  <c r="AN646" i="5"/>
  <c r="AM646" i="5"/>
  <c r="AL646" i="5"/>
  <c r="AK646" i="5"/>
  <c r="AG646" i="5"/>
  <c r="AB646" i="5"/>
  <c r="AA646" i="5"/>
  <c r="U646" i="5"/>
  <c r="T646" i="5"/>
  <c r="AD646" i="5" s="1"/>
  <c r="S646" i="5"/>
  <c r="R646" i="5"/>
  <c r="O646" i="5"/>
  <c r="N646" i="5"/>
  <c r="M646" i="5"/>
  <c r="L646" i="5"/>
  <c r="E646" i="5"/>
  <c r="BA645" i="5"/>
  <c r="AZ645" i="5"/>
  <c r="AV645" i="5"/>
  <c r="AU645" i="5"/>
  <c r="AS645" i="5"/>
  <c r="AR645" i="5"/>
  <c r="AQ645" i="5"/>
  <c r="AP645" i="5"/>
  <c r="AO645" i="5"/>
  <c r="AN645" i="5"/>
  <c r="AM645" i="5"/>
  <c r="AL645" i="5"/>
  <c r="AK645" i="5"/>
  <c r="AB645" i="5"/>
  <c r="AA645" i="5"/>
  <c r="U645" i="5"/>
  <c r="T644" i="5" s="1"/>
  <c r="T645" i="5"/>
  <c r="AC645" i="5" s="1"/>
  <c r="S645" i="5"/>
  <c r="O645" i="5" s="1"/>
  <c r="R645" i="5"/>
  <c r="N645" i="5"/>
  <c r="M645" i="5"/>
  <c r="L645" i="5"/>
  <c r="E645" i="5"/>
  <c r="BA644" i="5"/>
  <c r="AZ644" i="5"/>
  <c r="AV644" i="5"/>
  <c r="AU644" i="5"/>
  <c r="AS644" i="5"/>
  <c r="AR644" i="5"/>
  <c r="AQ644" i="5"/>
  <c r="AP644" i="5"/>
  <c r="AO644" i="5"/>
  <c r="AN644" i="5"/>
  <c r="AM644" i="5"/>
  <c r="AL644" i="5"/>
  <c r="AK644" i="5"/>
  <c r="AD644" i="5"/>
  <c r="AB644" i="5"/>
  <c r="AA644" i="5"/>
  <c r="U644" i="5"/>
  <c r="T643" i="5" s="1"/>
  <c r="S644" i="5"/>
  <c r="O644" i="5" s="1"/>
  <c r="Q644" i="5" s="1"/>
  <c r="R644" i="5"/>
  <c r="P644" i="5"/>
  <c r="N644" i="5"/>
  <c r="M644" i="5"/>
  <c r="L644" i="5"/>
  <c r="E644" i="5"/>
  <c r="BA643" i="5"/>
  <c r="AZ643" i="5"/>
  <c r="AV643" i="5"/>
  <c r="AU643" i="5"/>
  <c r="AS643" i="5"/>
  <c r="AR643" i="5"/>
  <c r="AQ643" i="5"/>
  <c r="AP643" i="5"/>
  <c r="AO643" i="5"/>
  <c r="AN643" i="5"/>
  <c r="AM643" i="5"/>
  <c r="AL643" i="5"/>
  <c r="AK643" i="5"/>
  <c r="AB643" i="5"/>
  <c r="AA643" i="5"/>
  <c r="U643" i="5"/>
  <c r="S643" i="5"/>
  <c r="R643" i="5"/>
  <c r="Q643" i="5"/>
  <c r="O643" i="5"/>
  <c r="P643" i="5" s="1"/>
  <c r="N643" i="5"/>
  <c r="M643" i="5"/>
  <c r="L643" i="5"/>
  <c r="E643" i="5"/>
  <c r="BA642" i="5"/>
  <c r="AZ642" i="5"/>
  <c r="AV642" i="5"/>
  <c r="AU642" i="5"/>
  <c r="AS642" i="5"/>
  <c r="AR642" i="5"/>
  <c r="AQ642" i="5"/>
  <c r="AP642" i="5"/>
  <c r="AO642" i="5"/>
  <c r="AN642" i="5"/>
  <c r="AM642" i="5"/>
  <c r="AL642" i="5"/>
  <c r="AK642" i="5"/>
  <c r="AG642" i="5"/>
  <c r="AB642" i="5"/>
  <c r="AA642" i="5"/>
  <c r="U642" i="5"/>
  <c r="T642" i="5"/>
  <c r="S642" i="5"/>
  <c r="R642" i="5"/>
  <c r="O642" i="5"/>
  <c r="N642" i="5"/>
  <c r="M642" i="5"/>
  <c r="L642" i="5"/>
  <c r="E642" i="5"/>
  <c r="BA641" i="5"/>
  <c r="AZ641" i="5"/>
  <c r="AV641" i="5"/>
  <c r="AU641" i="5"/>
  <c r="AS641" i="5"/>
  <c r="AR641" i="5"/>
  <c r="AQ641" i="5"/>
  <c r="AP641" i="5"/>
  <c r="AO641" i="5"/>
  <c r="AN641" i="5"/>
  <c r="AM641" i="5"/>
  <c r="AL641" i="5"/>
  <c r="AK641" i="5"/>
  <c r="AB641" i="5"/>
  <c r="AA641" i="5"/>
  <c r="U641" i="5"/>
  <c r="T640" i="5" s="1"/>
  <c r="T641" i="5"/>
  <c r="AC641" i="5" s="1"/>
  <c r="S641" i="5"/>
  <c r="R641" i="5"/>
  <c r="P641" i="5"/>
  <c r="O641" i="5"/>
  <c r="Q641" i="5" s="1"/>
  <c r="N641" i="5"/>
  <c r="M641" i="5"/>
  <c r="L641" i="5"/>
  <c r="E641" i="5"/>
  <c r="BA640" i="5"/>
  <c r="AZ640" i="5"/>
  <c r="AV640" i="5"/>
  <c r="AU640" i="5"/>
  <c r="AS640" i="5"/>
  <c r="AR640" i="5"/>
  <c r="AQ640" i="5"/>
  <c r="AP640" i="5"/>
  <c r="AO640" i="5"/>
  <c r="AN640" i="5"/>
  <c r="AM640" i="5"/>
  <c r="AL640" i="5"/>
  <c r="AK640" i="5"/>
  <c r="AB640" i="5"/>
  <c r="AA640" i="5"/>
  <c r="U640" i="5"/>
  <c r="T639" i="5" s="1"/>
  <c r="S640" i="5"/>
  <c r="O640" i="5" s="1"/>
  <c r="Q640" i="5" s="1"/>
  <c r="R640" i="5"/>
  <c r="P640" i="5"/>
  <c r="N640" i="5"/>
  <c r="M640" i="5"/>
  <c r="L640" i="5"/>
  <c r="E640" i="5"/>
  <c r="BA639" i="5"/>
  <c r="AZ639" i="5"/>
  <c r="AV639" i="5"/>
  <c r="AU639" i="5"/>
  <c r="AS639" i="5"/>
  <c r="AR639" i="5"/>
  <c r="AQ639" i="5"/>
  <c r="AP639" i="5"/>
  <c r="AO639" i="5"/>
  <c r="AN639" i="5"/>
  <c r="AM639" i="5"/>
  <c r="AL639" i="5"/>
  <c r="AK639" i="5"/>
  <c r="AB639" i="5"/>
  <c r="AA639" i="5"/>
  <c r="U639" i="5"/>
  <c r="S639" i="5"/>
  <c r="O639" i="5" s="1"/>
  <c r="R639" i="5"/>
  <c r="N639" i="5"/>
  <c r="M639" i="5"/>
  <c r="L639" i="5"/>
  <c r="E639" i="5"/>
  <c r="BA638" i="5"/>
  <c r="AZ638" i="5"/>
  <c r="AV638" i="5"/>
  <c r="AU638" i="5"/>
  <c r="AS638" i="5"/>
  <c r="AR638" i="5"/>
  <c r="AQ638" i="5"/>
  <c r="AP638" i="5"/>
  <c r="AO638" i="5"/>
  <c r="AN638" i="5"/>
  <c r="AM638" i="5"/>
  <c r="AL638" i="5"/>
  <c r="AK638" i="5"/>
  <c r="AG638" i="5"/>
  <c r="AB638" i="5"/>
  <c r="AA638" i="5"/>
  <c r="U638" i="5"/>
  <c r="T638" i="5"/>
  <c r="AC638" i="5" s="1"/>
  <c r="S638" i="5"/>
  <c r="R638" i="5"/>
  <c r="O638" i="5"/>
  <c r="N638" i="5"/>
  <c r="M638" i="5"/>
  <c r="L638" i="5"/>
  <c r="E638" i="5"/>
  <c r="BA637" i="5"/>
  <c r="AZ637" i="5"/>
  <c r="AV637" i="5"/>
  <c r="AU637" i="5"/>
  <c r="AS637" i="5"/>
  <c r="AR637" i="5"/>
  <c r="AQ637" i="5"/>
  <c r="AP637" i="5"/>
  <c r="AO637" i="5"/>
  <c r="AN637" i="5"/>
  <c r="AM637" i="5"/>
  <c r="AL637" i="5"/>
  <c r="AK637" i="5"/>
  <c r="AB637" i="5"/>
  <c r="AA637" i="5"/>
  <c r="U637" i="5"/>
  <c r="T636" i="5" s="1"/>
  <c r="T637" i="5"/>
  <c r="AC637" i="5" s="1"/>
  <c r="S637" i="5"/>
  <c r="O637" i="5" s="1"/>
  <c r="R637" i="5"/>
  <c r="N637" i="5"/>
  <c r="M637" i="5"/>
  <c r="L637" i="5"/>
  <c r="E637" i="5"/>
  <c r="BA636" i="5"/>
  <c r="AZ636" i="5"/>
  <c r="AV636" i="5"/>
  <c r="AU636" i="5"/>
  <c r="AS636" i="5"/>
  <c r="AR636" i="5"/>
  <c r="AQ636" i="5"/>
  <c r="AP636" i="5"/>
  <c r="AO636" i="5"/>
  <c r="AN636" i="5"/>
  <c r="AM636" i="5"/>
  <c r="AL636" i="5"/>
  <c r="AK636" i="5"/>
  <c r="AB636" i="5"/>
  <c r="AA636" i="5"/>
  <c r="U636" i="5"/>
  <c r="T635" i="5" s="1"/>
  <c r="S636" i="5"/>
  <c r="O636" i="5" s="1"/>
  <c r="Q636" i="5" s="1"/>
  <c r="R636" i="5"/>
  <c r="P636" i="5"/>
  <c r="N636" i="5"/>
  <c r="M636" i="5"/>
  <c r="L636" i="5"/>
  <c r="E636" i="5"/>
  <c r="BA635" i="5"/>
  <c r="AZ635" i="5"/>
  <c r="AV635" i="5"/>
  <c r="AU635" i="5"/>
  <c r="AS635" i="5"/>
  <c r="AR635" i="5"/>
  <c r="AQ635" i="5"/>
  <c r="AP635" i="5"/>
  <c r="AO635" i="5"/>
  <c r="AN635" i="5"/>
  <c r="AM635" i="5"/>
  <c r="AL635" i="5"/>
  <c r="AK635" i="5"/>
  <c r="AB635" i="5"/>
  <c r="AA635" i="5"/>
  <c r="U635" i="5"/>
  <c r="S635" i="5"/>
  <c r="R635" i="5"/>
  <c r="Q635" i="5"/>
  <c r="P635" i="5"/>
  <c r="O635" i="5"/>
  <c r="N635" i="5"/>
  <c r="M635" i="5"/>
  <c r="L635" i="5"/>
  <c r="E635" i="5"/>
  <c r="BA634" i="5"/>
  <c r="AZ634" i="5"/>
  <c r="AV634" i="5"/>
  <c r="AU634" i="5"/>
  <c r="AS634" i="5"/>
  <c r="AR634" i="5"/>
  <c r="AQ634" i="5"/>
  <c r="AP634" i="5"/>
  <c r="AO634" i="5"/>
  <c r="AN634" i="5"/>
  <c r="AM634" i="5"/>
  <c r="AL634" i="5"/>
  <c r="AK634" i="5"/>
  <c r="AG634" i="5"/>
  <c r="AB634" i="5"/>
  <c r="AA634" i="5"/>
  <c r="U634" i="5"/>
  <c r="T634" i="5"/>
  <c r="AC634" i="5" s="1"/>
  <c r="S634" i="5"/>
  <c r="R634" i="5"/>
  <c r="O634" i="5"/>
  <c r="N634" i="5"/>
  <c r="M634" i="5"/>
  <c r="L634" i="5"/>
  <c r="E634" i="5"/>
  <c r="BA633" i="5"/>
  <c r="AZ633" i="5"/>
  <c r="AV633" i="5"/>
  <c r="AU633" i="5"/>
  <c r="AS633" i="5"/>
  <c r="AR633" i="5"/>
  <c r="AQ633" i="5"/>
  <c r="AP633" i="5"/>
  <c r="AO633" i="5"/>
  <c r="AN633" i="5"/>
  <c r="AM633" i="5"/>
  <c r="AL633" i="5"/>
  <c r="AK633" i="5"/>
  <c r="AB633" i="5"/>
  <c r="AA633" i="5"/>
  <c r="U633" i="5"/>
  <c r="T632" i="5" s="1"/>
  <c r="T633" i="5"/>
  <c r="AC633" i="5" s="1"/>
  <c r="S633" i="5"/>
  <c r="R633" i="5"/>
  <c r="P633" i="5"/>
  <c r="O633" i="5"/>
  <c r="Q633" i="5" s="1"/>
  <c r="N633" i="5"/>
  <c r="M633" i="5"/>
  <c r="L633" i="5"/>
  <c r="E633" i="5"/>
  <c r="BA632" i="5"/>
  <c r="AZ632" i="5"/>
  <c r="AV632" i="5"/>
  <c r="AU632" i="5"/>
  <c r="AS632" i="5"/>
  <c r="AR632" i="5"/>
  <c r="AQ632" i="5"/>
  <c r="AP632" i="5"/>
  <c r="AO632" i="5"/>
  <c r="AN632" i="5"/>
  <c r="AM632" i="5"/>
  <c r="AL632" i="5"/>
  <c r="AK632" i="5"/>
  <c r="AD632" i="5"/>
  <c r="AB632" i="5"/>
  <c r="AA632" i="5"/>
  <c r="U632" i="5"/>
  <c r="T631" i="5" s="1"/>
  <c r="S632" i="5"/>
  <c r="O632" i="5" s="1"/>
  <c r="Q632" i="5" s="1"/>
  <c r="R632" i="5"/>
  <c r="P632" i="5"/>
  <c r="N632" i="5"/>
  <c r="M632" i="5"/>
  <c r="L632" i="5"/>
  <c r="E632" i="5"/>
  <c r="BA631" i="5"/>
  <c r="AZ631" i="5"/>
  <c r="AV631" i="5"/>
  <c r="AU631" i="5"/>
  <c r="AS631" i="5"/>
  <c r="AR631" i="5"/>
  <c r="AQ631" i="5"/>
  <c r="AP631" i="5"/>
  <c r="AO631" i="5"/>
  <c r="AN631" i="5"/>
  <c r="AM631" i="5"/>
  <c r="AL631" i="5"/>
  <c r="AK631" i="5"/>
  <c r="AB631" i="5"/>
  <c r="AA631" i="5"/>
  <c r="U631" i="5"/>
  <c r="S631" i="5"/>
  <c r="R631" i="5"/>
  <c r="Q631" i="5"/>
  <c r="O631" i="5"/>
  <c r="P631" i="5" s="1"/>
  <c r="N631" i="5"/>
  <c r="M631" i="5"/>
  <c r="L631" i="5"/>
  <c r="E631" i="5"/>
  <c r="BA630" i="5"/>
  <c r="AZ630" i="5"/>
  <c r="AV630" i="5"/>
  <c r="AU630" i="5"/>
  <c r="AS630" i="5"/>
  <c r="AR630" i="5"/>
  <c r="AQ630" i="5"/>
  <c r="AP630" i="5"/>
  <c r="AO630" i="5"/>
  <c r="AN630" i="5"/>
  <c r="AM630" i="5"/>
  <c r="AL630" i="5"/>
  <c r="AK630" i="5"/>
  <c r="AG630" i="5"/>
  <c r="AB630" i="5"/>
  <c r="AA630" i="5"/>
  <c r="U630" i="5"/>
  <c r="T630" i="5"/>
  <c r="S630" i="5"/>
  <c r="R630" i="5"/>
  <c r="O630" i="5"/>
  <c r="N630" i="5"/>
  <c r="M630" i="5"/>
  <c r="L630" i="5"/>
  <c r="E630" i="5"/>
  <c r="BA629" i="5"/>
  <c r="AZ629" i="5"/>
  <c r="AV629" i="5"/>
  <c r="AU629" i="5"/>
  <c r="AS629" i="5"/>
  <c r="AR629" i="5"/>
  <c r="AQ629" i="5"/>
  <c r="AP629" i="5"/>
  <c r="AO629" i="5"/>
  <c r="AN629" i="5"/>
  <c r="AM629" i="5"/>
  <c r="AL629" i="5"/>
  <c r="AK629" i="5"/>
  <c r="AB629" i="5"/>
  <c r="AA629" i="5"/>
  <c r="U629" i="5"/>
  <c r="T628" i="5" s="1"/>
  <c r="T629" i="5"/>
  <c r="AC629" i="5" s="1"/>
  <c r="S629" i="5"/>
  <c r="R629" i="5"/>
  <c r="P629" i="5"/>
  <c r="O629" i="5"/>
  <c r="Q629" i="5" s="1"/>
  <c r="N629" i="5"/>
  <c r="M629" i="5"/>
  <c r="L629" i="5"/>
  <c r="E629" i="5"/>
  <c r="BA628" i="5"/>
  <c r="AZ628" i="5"/>
  <c r="AV628" i="5"/>
  <c r="AU628" i="5"/>
  <c r="AS628" i="5"/>
  <c r="AR628" i="5"/>
  <c r="AQ628" i="5"/>
  <c r="AP628" i="5"/>
  <c r="AO628" i="5"/>
  <c r="AN628" i="5"/>
  <c r="AM628" i="5"/>
  <c r="AL628" i="5"/>
  <c r="AK628" i="5"/>
  <c r="AD628" i="5"/>
  <c r="AB628" i="5"/>
  <c r="AA628" i="5"/>
  <c r="U628" i="5"/>
  <c r="T627" i="5" s="1"/>
  <c r="S628" i="5"/>
  <c r="R628" i="5"/>
  <c r="Q628" i="5"/>
  <c r="O628" i="5"/>
  <c r="P628" i="5" s="1"/>
  <c r="N628" i="5"/>
  <c r="M628" i="5"/>
  <c r="L628" i="5"/>
  <c r="E628" i="5"/>
  <c r="BA627" i="5"/>
  <c r="AZ627" i="5"/>
  <c r="AV627" i="5"/>
  <c r="AU627" i="5"/>
  <c r="AS627" i="5"/>
  <c r="AR627" i="5"/>
  <c r="AQ627" i="5"/>
  <c r="AP627" i="5"/>
  <c r="AO627" i="5"/>
  <c r="AN627" i="5"/>
  <c r="AM627" i="5"/>
  <c r="AL627" i="5"/>
  <c r="AK627" i="5"/>
  <c r="AB627" i="5"/>
  <c r="AA627" i="5"/>
  <c r="U627" i="5"/>
  <c r="S627" i="5"/>
  <c r="O627" i="5" s="1"/>
  <c r="R627" i="5"/>
  <c r="N627" i="5"/>
  <c r="M627" i="5"/>
  <c r="L627" i="5"/>
  <c r="E627" i="5"/>
  <c r="BA626" i="5"/>
  <c r="AZ626" i="5"/>
  <c r="AV626" i="5"/>
  <c r="AU626" i="5"/>
  <c r="AS626" i="5"/>
  <c r="AR626" i="5"/>
  <c r="AQ626" i="5"/>
  <c r="AP626" i="5"/>
  <c r="AO626" i="5"/>
  <c r="AN626" i="5"/>
  <c r="AM626" i="5"/>
  <c r="AL626" i="5"/>
  <c r="AK626" i="5"/>
  <c r="AG626" i="5"/>
  <c r="AB626" i="5"/>
  <c r="AA626" i="5"/>
  <c r="U626" i="5"/>
  <c r="T625" i="5" s="1"/>
  <c r="T626" i="5"/>
  <c r="S626" i="5"/>
  <c r="O626" i="5" s="1"/>
  <c r="P626" i="5" s="1"/>
  <c r="R626" i="5"/>
  <c r="N626" i="5"/>
  <c r="M626" i="5"/>
  <c r="L626" i="5"/>
  <c r="E626" i="5"/>
  <c r="BA625" i="5"/>
  <c r="AZ625" i="5"/>
  <c r="AV625" i="5"/>
  <c r="AU625" i="5"/>
  <c r="AS625" i="5"/>
  <c r="AR625" i="5"/>
  <c r="AQ625" i="5"/>
  <c r="AP625" i="5"/>
  <c r="AO625" i="5"/>
  <c r="AN625" i="5"/>
  <c r="AM625" i="5"/>
  <c r="AL625" i="5"/>
  <c r="AK625" i="5"/>
  <c r="AB625" i="5"/>
  <c r="AA625" i="5"/>
  <c r="U625" i="5"/>
  <c r="S625" i="5"/>
  <c r="R625" i="5"/>
  <c r="P625" i="5"/>
  <c r="O625" i="5"/>
  <c r="Q625" i="5" s="1"/>
  <c r="N625" i="5"/>
  <c r="M625" i="5"/>
  <c r="L625" i="5"/>
  <c r="E625" i="5"/>
  <c r="BA624" i="5"/>
  <c r="AZ624" i="5"/>
  <c r="AV624" i="5"/>
  <c r="AU624" i="5"/>
  <c r="AS624" i="5"/>
  <c r="AR624" i="5"/>
  <c r="AQ624" i="5"/>
  <c r="AP624" i="5"/>
  <c r="AO624" i="5"/>
  <c r="AN624" i="5"/>
  <c r="AM624" i="5"/>
  <c r="AL624" i="5"/>
  <c r="AK624" i="5"/>
  <c r="AD624" i="5"/>
  <c r="AC624" i="5"/>
  <c r="AB624" i="5"/>
  <c r="AA624" i="5"/>
  <c r="U624" i="5"/>
  <c r="AG624" i="5" s="1"/>
  <c r="T624" i="5"/>
  <c r="S624" i="5"/>
  <c r="R624" i="5"/>
  <c r="Q624" i="5"/>
  <c r="O624" i="5"/>
  <c r="P624" i="5" s="1"/>
  <c r="N624" i="5"/>
  <c r="M624" i="5"/>
  <c r="L624" i="5"/>
  <c r="E624" i="5"/>
  <c r="BA623" i="5"/>
  <c r="AZ623" i="5"/>
  <c r="AV623" i="5"/>
  <c r="AU623" i="5"/>
  <c r="AS623" i="5"/>
  <c r="AR623" i="5"/>
  <c r="AQ623" i="5"/>
  <c r="AP623" i="5"/>
  <c r="AO623" i="5"/>
  <c r="AN623" i="5"/>
  <c r="AM623" i="5"/>
  <c r="AL623" i="5"/>
  <c r="AK623" i="5"/>
  <c r="AB623" i="5"/>
  <c r="AA623" i="5"/>
  <c r="U623" i="5"/>
  <c r="T623" i="5"/>
  <c r="S623" i="5"/>
  <c r="O623" i="5" s="1"/>
  <c r="R623" i="5"/>
  <c r="N623" i="5"/>
  <c r="M623" i="5"/>
  <c r="L623" i="5"/>
  <c r="E623" i="5"/>
  <c r="BA622" i="5"/>
  <c r="AZ622" i="5"/>
  <c r="AV622" i="5"/>
  <c r="AU622" i="5"/>
  <c r="AS622" i="5"/>
  <c r="AR622" i="5"/>
  <c r="AQ622" i="5"/>
  <c r="AP622" i="5"/>
  <c r="AO622" i="5"/>
  <c r="AN622" i="5"/>
  <c r="AM622" i="5"/>
  <c r="AL622" i="5"/>
  <c r="AK622" i="5"/>
  <c r="AG622" i="5"/>
  <c r="AB622" i="5"/>
  <c r="AA622" i="5"/>
  <c r="U622" i="5"/>
  <c r="T621" i="5" s="1"/>
  <c r="T622" i="5"/>
  <c r="AD622" i="5" s="1"/>
  <c r="S622" i="5"/>
  <c r="O622" i="5" s="1"/>
  <c r="R622" i="5"/>
  <c r="N622" i="5"/>
  <c r="M622" i="5"/>
  <c r="L622" i="5"/>
  <c r="E622" i="5"/>
  <c r="BA621" i="5"/>
  <c r="AZ621" i="5"/>
  <c r="AV621" i="5"/>
  <c r="AU621" i="5"/>
  <c r="AS621" i="5"/>
  <c r="AR621" i="5"/>
  <c r="AQ621" i="5"/>
  <c r="AP621" i="5"/>
  <c r="AO621" i="5"/>
  <c r="AN621" i="5"/>
  <c r="AM621" i="5"/>
  <c r="AL621" i="5"/>
  <c r="AK621" i="5"/>
  <c r="AB621" i="5"/>
  <c r="AA621" i="5"/>
  <c r="U621" i="5"/>
  <c r="S621" i="5"/>
  <c r="R621" i="5"/>
  <c r="P621" i="5"/>
  <c r="O621" i="5"/>
  <c r="Q621" i="5" s="1"/>
  <c r="N621" i="5"/>
  <c r="M621" i="5"/>
  <c r="L621" i="5"/>
  <c r="E621" i="5"/>
  <c r="BA620" i="5"/>
  <c r="AZ620" i="5"/>
  <c r="AV620" i="5"/>
  <c r="AU620" i="5"/>
  <c r="AS620" i="5"/>
  <c r="AR620" i="5"/>
  <c r="AQ620" i="5"/>
  <c r="AP620" i="5"/>
  <c r="AO620" i="5"/>
  <c r="AN620" i="5"/>
  <c r="AM620" i="5"/>
  <c r="AL620" i="5"/>
  <c r="AK620" i="5"/>
  <c r="AC620" i="5"/>
  <c r="AB620" i="5"/>
  <c r="AA620" i="5"/>
  <c r="U620" i="5"/>
  <c r="AG620" i="5" s="1"/>
  <c r="T620" i="5"/>
  <c r="S620" i="5"/>
  <c r="R620" i="5"/>
  <c r="Q620" i="5"/>
  <c r="O620" i="5"/>
  <c r="P620" i="5" s="1"/>
  <c r="N620" i="5"/>
  <c r="M620" i="5"/>
  <c r="L620" i="5"/>
  <c r="E620" i="5"/>
  <c r="BA619" i="5"/>
  <c r="AZ619" i="5"/>
  <c r="AV619" i="5"/>
  <c r="AU619" i="5"/>
  <c r="AS619" i="5"/>
  <c r="AR619" i="5"/>
  <c r="AQ619" i="5"/>
  <c r="AP619" i="5"/>
  <c r="AO619" i="5"/>
  <c r="AN619" i="5"/>
  <c r="AM619" i="5"/>
  <c r="AL619" i="5"/>
  <c r="AK619" i="5"/>
  <c r="AB619" i="5"/>
  <c r="AA619" i="5"/>
  <c r="U619" i="5"/>
  <c r="T618" i="5" s="1"/>
  <c r="S619" i="5"/>
  <c r="O619" i="5" s="1"/>
  <c r="R619" i="5"/>
  <c r="N619" i="5"/>
  <c r="M619" i="5"/>
  <c r="L619" i="5"/>
  <c r="E619" i="5"/>
  <c r="BA618" i="5"/>
  <c r="AZ618" i="5"/>
  <c r="AV618" i="5"/>
  <c r="AU618" i="5"/>
  <c r="AS618" i="5"/>
  <c r="AR618" i="5"/>
  <c r="AQ618" i="5"/>
  <c r="AP618" i="5"/>
  <c r="AO618" i="5"/>
  <c r="AN618" i="5"/>
  <c r="AM618" i="5"/>
  <c r="AL618" i="5"/>
  <c r="AK618" i="5"/>
  <c r="AG618" i="5"/>
  <c r="AB618" i="5"/>
  <c r="AA618" i="5"/>
  <c r="U618" i="5"/>
  <c r="T617" i="5" s="1"/>
  <c r="S618" i="5"/>
  <c r="R618" i="5"/>
  <c r="N618" i="5"/>
  <c r="M618" i="5"/>
  <c r="L618" i="5"/>
  <c r="E618" i="5"/>
  <c r="BA617" i="5"/>
  <c r="AZ617" i="5"/>
  <c r="AV617" i="5"/>
  <c r="AU617" i="5"/>
  <c r="AS617" i="5"/>
  <c r="AR617" i="5"/>
  <c r="AQ617" i="5"/>
  <c r="AP617" i="5"/>
  <c r="AO617" i="5"/>
  <c r="AN617" i="5"/>
  <c r="AM617" i="5"/>
  <c r="AL617" i="5"/>
  <c r="AK617" i="5"/>
  <c r="AB617" i="5"/>
  <c r="AA617" i="5"/>
  <c r="U617" i="5"/>
  <c r="S617" i="5"/>
  <c r="R617" i="5"/>
  <c r="O617" i="5"/>
  <c r="Q617" i="5" s="1"/>
  <c r="N617" i="5"/>
  <c r="M617" i="5"/>
  <c r="L617" i="5"/>
  <c r="E617" i="5"/>
  <c r="BA616" i="5"/>
  <c r="AZ616" i="5"/>
  <c r="AV616" i="5"/>
  <c r="AU616" i="5"/>
  <c r="AS616" i="5"/>
  <c r="AR616" i="5"/>
  <c r="AQ616" i="5"/>
  <c r="AP616" i="5"/>
  <c r="AO616" i="5"/>
  <c r="AN616" i="5"/>
  <c r="AM616" i="5"/>
  <c r="AL616" i="5"/>
  <c r="AK616" i="5"/>
  <c r="AD616" i="5"/>
  <c r="AC616" i="5"/>
  <c r="AB616" i="5"/>
  <c r="AA616" i="5"/>
  <c r="U616" i="5"/>
  <c r="AG616" i="5" s="1"/>
  <c r="T616" i="5"/>
  <c r="S616" i="5"/>
  <c r="R616" i="5"/>
  <c r="Q616" i="5"/>
  <c r="O616" i="5"/>
  <c r="P616" i="5" s="1"/>
  <c r="N616" i="5"/>
  <c r="M616" i="5"/>
  <c r="L616" i="5"/>
  <c r="E616" i="5"/>
  <c r="BA615" i="5"/>
  <c r="AZ615" i="5"/>
  <c r="AV615" i="5"/>
  <c r="AU615" i="5"/>
  <c r="AS615" i="5"/>
  <c r="AR615" i="5"/>
  <c r="AQ615" i="5"/>
  <c r="AP615" i="5"/>
  <c r="AO615" i="5"/>
  <c r="AN615" i="5"/>
  <c r="AM615" i="5"/>
  <c r="AL615" i="5"/>
  <c r="AK615" i="5"/>
  <c r="AB615" i="5"/>
  <c r="AA615" i="5"/>
  <c r="U615" i="5"/>
  <c r="T614" i="5" s="1"/>
  <c r="T615" i="5"/>
  <c r="S615" i="5"/>
  <c r="O615" i="5" s="1"/>
  <c r="R615" i="5"/>
  <c r="N615" i="5"/>
  <c r="M615" i="5"/>
  <c r="L615" i="5"/>
  <c r="E615" i="5"/>
  <c r="BA614" i="5"/>
  <c r="AZ614" i="5"/>
  <c r="AV614" i="5"/>
  <c r="AU614" i="5"/>
  <c r="AS614" i="5"/>
  <c r="AR614" i="5"/>
  <c r="AQ614" i="5"/>
  <c r="AP614" i="5"/>
  <c r="AO614" i="5"/>
  <c r="AN614" i="5"/>
  <c r="AM614" i="5"/>
  <c r="AL614" i="5"/>
  <c r="AK614" i="5"/>
  <c r="AB614" i="5"/>
  <c r="AA614" i="5"/>
  <c r="U614" i="5"/>
  <c r="T613" i="5" s="1"/>
  <c r="S614" i="5"/>
  <c r="R614" i="5"/>
  <c r="N614" i="5"/>
  <c r="M614" i="5"/>
  <c r="L614" i="5"/>
  <c r="E614" i="5"/>
  <c r="BA613" i="5"/>
  <c r="AZ613" i="5"/>
  <c r="AV613" i="5"/>
  <c r="AU613" i="5"/>
  <c r="AS613" i="5"/>
  <c r="AR613" i="5"/>
  <c r="AQ613" i="5"/>
  <c r="AP613" i="5"/>
  <c r="AO613" i="5"/>
  <c r="AN613" i="5"/>
  <c r="AM613" i="5"/>
  <c r="AL613" i="5"/>
  <c r="AK613" i="5"/>
  <c r="AB613" i="5"/>
  <c r="AA613" i="5"/>
  <c r="U613" i="5"/>
  <c r="S613" i="5"/>
  <c r="R613" i="5"/>
  <c r="O613" i="5"/>
  <c r="N613" i="5"/>
  <c r="M613" i="5"/>
  <c r="L613" i="5"/>
  <c r="E613" i="5"/>
  <c r="BA612" i="5"/>
  <c r="AZ612" i="5"/>
  <c r="AV612" i="5"/>
  <c r="AU612" i="5"/>
  <c r="AS612" i="5"/>
  <c r="AR612" i="5"/>
  <c r="AQ612" i="5"/>
  <c r="AP612" i="5"/>
  <c r="AO612" i="5"/>
  <c r="AN612" i="5"/>
  <c r="AM612" i="5"/>
  <c r="AL612" i="5"/>
  <c r="AK612" i="5"/>
  <c r="AD612" i="5"/>
  <c r="AC612" i="5"/>
  <c r="AB612" i="5"/>
  <c r="AA612" i="5"/>
  <c r="U612" i="5"/>
  <c r="T612" i="5"/>
  <c r="S612" i="5"/>
  <c r="R612" i="5"/>
  <c r="Q612" i="5"/>
  <c r="O612" i="5"/>
  <c r="P612" i="5" s="1"/>
  <c r="N612" i="5"/>
  <c r="M612" i="5"/>
  <c r="L612" i="5"/>
  <c r="E612" i="5"/>
  <c r="BA611" i="5"/>
  <c r="AZ611" i="5"/>
  <c r="AV611" i="5"/>
  <c r="AU611" i="5"/>
  <c r="AS611" i="5"/>
  <c r="AR611" i="5"/>
  <c r="AQ611" i="5"/>
  <c r="AP611" i="5"/>
  <c r="AO611" i="5"/>
  <c r="AN611" i="5"/>
  <c r="AM611" i="5"/>
  <c r="AL611" i="5"/>
  <c r="AK611" i="5"/>
  <c r="AB611" i="5"/>
  <c r="AA611" i="5"/>
  <c r="U611" i="5"/>
  <c r="T610" i="5" s="1"/>
  <c r="S611" i="5"/>
  <c r="O611" i="5" s="1"/>
  <c r="R611" i="5"/>
  <c r="N611" i="5"/>
  <c r="M611" i="5"/>
  <c r="L611" i="5"/>
  <c r="E611" i="5"/>
  <c r="BA610" i="5"/>
  <c r="AZ610" i="5"/>
  <c r="AV610" i="5"/>
  <c r="AU610" i="5"/>
  <c r="AS610" i="5"/>
  <c r="AR610" i="5"/>
  <c r="AQ610" i="5"/>
  <c r="AP610" i="5"/>
  <c r="AO610" i="5"/>
  <c r="AN610" i="5"/>
  <c r="AM610" i="5"/>
  <c r="AL610" i="5"/>
  <c r="AK610" i="5"/>
  <c r="AG610" i="5"/>
  <c r="AB610" i="5"/>
  <c r="AA610" i="5"/>
  <c r="U610" i="5"/>
  <c r="T609" i="5" s="1"/>
  <c r="S610" i="5"/>
  <c r="O610" i="5" s="1"/>
  <c r="P610" i="5" s="1"/>
  <c r="R610" i="5"/>
  <c r="Q610" i="5"/>
  <c r="N610" i="5"/>
  <c r="M610" i="5"/>
  <c r="L610" i="5"/>
  <c r="E610" i="5"/>
  <c r="BA609" i="5"/>
  <c r="AZ609" i="5"/>
  <c r="AV609" i="5"/>
  <c r="AU609" i="5"/>
  <c r="AS609" i="5"/>
  <c r="AR609" i="5"/>
  <c r="AQ609" i="5"/>
  <c r="AP609" i="5"/>
  <c r="AO609" i="5"/>
  <c r="AN609" i="5"/>
  <c r="AM609" i="5"/>
  <c r="AL609" i="5"/>
  <c r="AK609" i="5"/>
  <c r="AB609" i="5"/>
  <c r="AA609" i="5"/>
  <c r="U609" i="5"/>
  <c r="S609" i="5"/>
  <c r="R609" i="5"/>
  <c r="P609" i="5"/>
  <c r="O609" i="5"/>
  <c r="Q609" i="5" s="1"/>
  <c r="N609" i="5"/>
  <c r="M609" i="5"/>
  <c r="L609" i="5"/>
  <c r="E609" i="5"/>
  <c r="BA608" i="5"/>
  <c r="AZ608" i="5"/>
  <c r="AV608" i="5"/>
  <c r="AU608" i="5"/>
  <c r="AS608" i="5"/>
  <c r="AR608" i="5"/>
  <c r="AQ608" i="5"/>
  <c r="AP608" i="5"/>
  <c r="AO608" i="5"/>
  <c r="AN608" i="5"/>
  <c r="AM608" i="5"/>
  <c r="AL608" i="5"/>
  <c r="AK608" i="5"/>
  <c r="AC608" i="5"/>
  <c r="AB608" i="5"/>
  <c r="AA608" i="5"/>
  <c r="U608" i="5"/>
  <c r="AG608" i="5" s="1"/>
  <c r="T608" i="5"/>
  <c r="S608" i="5"/>
  <c r="R608" i="5"/>
  <c r="Q608" i="5"/>
  <c r="O608" i="5"/>
  <c r="P608" i="5" s="1"/>
  <c r="N608" i="5"/>
  <c r="M608" i="5"/>
  <c r="L608" i="5"/>
  <c r="E608" i="5"/>
  <c r="BA607" i="5"/>
  <c r="AZ607" i="5"/>
  <c r="AV607" i="5"/>
  <c r="AU607" i="5"/>
  <c r="AS607" i="5"/>
  <c r="AR607" i="5"/>
  <c r="AQ607" i="5"/>
  <c r="AP607" i="5"/>
  <c r="AO607" i="5"/>
  <c r="AN607" i="5"/>
  <c r="AM607" i="5"/>
  <c r="AL607" i="5"/>
  <c r="AK607" i="5"/>
  <c r="AB607" i="5"/>
  <c r="AA607" i="5"/>
  <c r="U607" i="5"/>
  <c r="T606" i="5" s="1"/>
  <c r="T607" i="5"/>
  <c r="S607" i="5"/>
  <c r="O607" i="5" s="1"/>
  <c r="R607" i="5"/>
  <c r="N607" i="5"/>
  <c r="M607" i="5"/>
  <c r="L607" i="5"/>
  <c r="E607" i="5"/>
  <c r="BA606" i="5"/>
  <c r="AZ606" i="5"/>
  <c r="AV606" i="5"/>
  <c r="AU606" i="5"/>
  <c r="AS606" i="5"/>
  <c r="AR606" i="5"/>
  <c r="AQ606" i="5"/>
  <c r="AP606" i="5"/>
  <c r="AO606" i="5"/>
  <c r="AN606" i="5"/>
  <c r="AM606" i="5"/>
  <c r="AL606" i="5"/>
  <c r="AK606" i="5"/>
  <c r="AG606" i="5"/>
  <c r="AB606" i="5"/>
  <c r="AA606" i="5"/>
  <c r="U606" i="5"/>
  <c r="T605" i="5" s="1"/>
  <c r="S606" i="5"/>
  <c r="O606" i="5" s="1"/>
  <c r="P606" i="5" s="1"/>
  <c r="R606" i="5"/>
  <c r="N606" i="5"/>
  <c r="M606" i="5"/>
  <c r="L606" i="5"/>
  <c r="E606" i="5"/>
  <c r="BA605" i="5"/>
  <c r="AZ605" i="5"/>
  <c r="AV605" i="5"/>
  <c r="AU605" i="5"/>
  <c r="AS605" i="5"/>
  <c r="AR605" i="5"/>
  <c r="AQ605" i="5"/>
  <c r="AP605" i="5"/>
  <c r="AO605" i="5"/>
  <c r="AN605" i="5"/>
  <c r="AM605" i="5"/>
  <c r="AL605" i="5"/>
  <c r="AK605" i="5"/>
  <c r="AB605" i="5"/>
  <c r="AA605" i="5"/>
  <c r="U605" i="5"/>
  <c r="S605" i="5"/>
  <c r="R605" i="5"/>
  <c r="P605" i="5"/>
  <c r="O605" i="5"/>
  <c r="Q605" i="5" s="1"/>
  <c r="N605" i="5"/>
  <c r="M605" i="5"/>
  <c r="L605" i="5"/>
  <c r="E605" i="5"/>
  <c r="BA604" i="5"/>
  <c r="AZ604" i="5"/>
  <c r="AV604" i="5"/>
  <c r="AU604" i="5"/>
  <c r="AS604" i="5"/>
  <c r="AR604" i="5"/>
  <c r="AQ604" i="5"/>
  <c r="AP604" i="5"/>
  <c r="AO604" i="5"/>
  <c r="AN604" i="5"/>
  <c r="AM604" i="5"/>
  <c r="AL604" i="5"/>
  <c r="AK604" i="5"/>
  <c r="AB604" i="5"/>
  <c r="AA604" i="5"/>
  <c r="U604" i="5"/>
  <c r="AG604" i="5" s="1"/>
  <c r="T604" i="5"/>
  <c r="S604" i="5"/>
  <c r="R604" i="5"/>
  <c r="Q604" i="5"/>
  <c r="O604" i="5"/>
  <c r="P604" i="5" s="1"/>
  <c r="N604" i="5"/>
  <c r="M604" i="5"/>
  <c r="L604" i="5"/>
  <c r="E604" i="5"/>
  <c r="BA603" i="5"/>
  <c r="AZ603" i="5"/>
  <c r="AV603" i="5"/>
  <c r="AU603" i="5"/>
  <c r="AS603" i="5"/>
  <c r="AR603" i="5"/>
  <c r="AQ603" i="5"/>
  <c r="AP603" i="5"/>
  <c r="AO603" i="5"/>
  <c r="AN603" i="5"/>
  <c r="AM603" i="5"/>
  <c r="AL603" i="5"/>
  <c r="AK603" i="5"/>
  <c r="AB603" i="5"/>
  <c r="AA603" i="5"/>
  <c r="U603" i="5"/>
  <c r="T602" i="5" s="1"/>
  <c r="S603" i="5"/>
  <c r="O603" i="5" s="1"/>
  <c r="R603" i="5"/>
  <c r="N603" i="5"/>
  <c r="M603" i="5"/>
  <c r="L603" i="5"/>
  <c r="E603" i="5"/>
  <c r="BA602" i="5"/>
  <c r="AZ602" i="5"/>
  <c r="AV602" i="5"/>
  <c r="AU602" i="5"/>
  <c r="AS602" i="5"/>
  <c r="AR602" i="5"/>
  <c r="AQ602" i="5"/>
  <c r="AP602" i="5"/>
  <c r="AO602" i="5"/>
  <c r="AN602" i="5"/>
  <c r="AM602" i="5"/>
  <c r="AL602" i="5"/>
  <c r="AK602" i="5"/>
  <c r="AG602" i="5"/>
  <c r="AB602" i="5"/>
  <c r="AA602" i="5"/>
  <c r="U602" i="5"/>
  <c r="T601" i="5" s="1"/>
  <c r="S602" i="5"/>
  <c r="O602" i="5" s="1"/>
  <c r="R602" i="5"/>
  <c r="N602" i="5"/>
  <c r="M602" i="5"/>
  <c r="L602" i="5"/>
  <c r="E602" i="5"/>
  <c r="BA601" i="5"/>
  <c r="AZ601" i="5"/>
  <c r="AV601" i="5"/>
  <c r="AU601" i="5"/>
  <c r="AS601" i="5"/>
  <c r="AR601" i="5"/>
  <c r="AQ601" i="5"/>
  <c r="AP601" i="5"/>
  <c r="AO601" i="5"/>
  <c r="AN601" i="5"/>
  <c r="AM601" i="5"/>
  <c r="AL601" i="5"/>
  <c r="AK601" i="5"/>
  <c r="AB601" i="5"/>
  <c r="AA601" i="5"/>
  <c r="U601" i="5"/>
  <c r="S601" i="5"/>
  <c r="R601" i="5"/>
  <c r="P601" i="5"/>
  <c r="O601" i="5"/>
  <c r="Q601" i="5" s="1"/>
  <c r="N601" i="5"/>
  <c r="M601" i="5"/>
  <c r="L601" i="5"/>
  <c r="E601" i="5"/>
  <c r="BA600" i="5"/>
  <c r="AZ600" i="5"/>
  <c r="AV600" i="5"/>
  <c r="AU600" i="5"/>
  <c r="AS600" i="5"/>
  <c r="AR600" i="5"/>
  <c r="AQ600" i="5"/>
  <c r="AP600" i="5"/>
  <c r="AO600" i="5"/>
  <c r="AN600" i="5"/>
  <c r="AM600" i="5"/>
  <c r="AL600" i="5"/>
  <c r="AK600" i="5"/>
  <c r="AD600" i="5"/>
  <c r="AB600" i="5"/>
  <c r="AA600" i="5"/>
  <c r="U600" i="5"/>
  <c r="AG600" i="5" s="1"/>
  <c r="T600" i="5"/>
  <c r="S600" i="5"/>
  <c r="R600" i="5"/>
  <c r="Q600" i="5"/>
  <c r="O600" i="5"/>
  <c r="P600" i="5" s="1"/>
  <c r="N600" i="5"/>
  <c r="M600" i="5"/>
  <c r="L600" i="5"/>
  <c r="E600" i="5"/>
  <c r="BA599" i="5"/>
  <c r="AZ599" i="5"/>
  <c r="AV599" i="5"/>
  <c r="AU599" i="5"/>
  <c r="AS599" i="5"/>
  <c r="AR599" i="5"/>
  <c r="AQ599" i="5"/>
  <c r="AP599" i="5"/>
  <c r="AO599" i="5"/>
  <c r="AN599" i="5"/>
  <c r="AM599" i="5"/>
  <c r="AL599" i="5"/>
  <c r="AK599" i="5"/>
  <c r="AB599" i="5"/>
  <c r="AA599" i="5"/>
  <c r="U599" i="5"/>
  <c r="T598" i="5" s="1"/>
  <c r="S599" i="5"/>
  <c r="O599" i="5" s="1"/>
  <c r="R599" i="5"/>
  <c r="N599" i="5"/>
  <c r="M599" i="5"/>
  <c r="L599" i="5"/>
  <c r="E599" i="5"/>
  <c r="BA598" i="5"/>
  <c r="AZ598" i="5"/>
  <c r="AV598" i="5"/>
  <c r="AU598" i="5"/>
  <c r="AS598" i="5"/>
  <c r="AR598" i="5"/>
  <c r="AQ598" i="5"/>
  <c r="AP598" i="5"/>
  <c r="AO598" i="5"/>
  <c r="AN598" i="5"/>
  <c r="AM598" i="5"/>
  <c r="AL598" i="5"/>
  <c r="AK598" i="5"/>
  <c r="AG598" i="5"/>
  <c r="AB598" i="5"/>
  <c r="AA598" i="5"/>
  <c r="U598" i="5"/>
  <c r="T597" i="5" s="1"/>
  <c r="S598" i="5"/>
  <c r="R598" i="5"/>
  <c r="N598" i="5"/>
  <c r="M598" i="5"/>
  <c r="L598" i="5"/>
  <c r="E598" i="5"/>
  <c r="BA597" i="5"/>
  <c r="AZ597" i="5"/>
  <c r="AV597" i="5"/>
  <c r="AU597" i="5"/>
  <c r="AS597" i="5"/>
  <c r="AR597" i="5"/>
  <c r="AQ597" i="5"/>
  <c r="AP597" i="5"/>
  <c r="AO597" i="5"/>
  <c r="AN597" i="5"/>
  <c r="AM597" i="5"/>
  <c r="AL597" i="5"/>
  <c r="AK597" i="5"/>
  <c r="AB597" i="5"/>
  <c r="AA597" i="5"/>
  <c r="U597" i="5"/>
  <c r="S597" i="5"/>
  <c r="R597" i="5"/>
  <c r="O597" i="5"/>
  <c r="Q597" i="5" s="1"/>
  <c r="N597" i="5"/>
  <c r="M597" i="5"/>
  <c r="L597" i="5"/>
  <c r="E597" i="5"/>
  <c r="BA596" i="5"/>
  <c r="AZ596" i="5"/>
  <c r="AV596" i="5"/>
  <c r="AU596" i="5"/>
  <c r="AS596" i="5"/>
  <c r="AR596" i="5"/>
  <c r="AQ596" i="5"/>
  <c r="AP596" i="5"/>
  <c r="AO596" i="5"/>
  <c r="AN596" i="5"/>
  <c r="AM596" i="5"/>
  <c r="AL596" i="5"/>
  <c r="AK596" i="5"/>
  <c r="AD596" i="5"/>
  <c r="AC596" i="5"/>
  <c r="AB596" i="5"/>
  <c r="AA596" i="5"/>
  <c r="U596" i="5"/>
  <c r="AG596" i="5" s="1"/>
  <c r="T596" i="5"/>
  <c r="S596" i="5"/>
  <c r="R596" i="5"/>
  <c r="Q596" i="5"/>
  <c r="O596" i="5"/>
  <c r="P596" i="5" s="1"/>
  <c r="N596" i="5"/>
  <c r="M596" i="5"/>
  <c r="L596" i="5"/>
  <c r="E596" i="5"/>
  <c r="BA595" i="5"/>
  <c r="AZ595" i="5"/>
  <c r="AV595" i="5"/>
  <c r="AU595" i="5"/>
  <c r="AS595" i="5"/>
  <c r="AR595" i="5"/>
  <c r="AQ595" i="5"/>
  <c r="AP595" i="5"/>
  <c r="AO595" i="5"/>
  <c r="AN595" i="5"/>
  <c r="AM595" i="5"/>
  <c r="AL595" i="5"/>
  <c r="AK595" i="5"/>
  <c r="AB595" i="5"/>
  <c r="AA595" i="5"/>
  <c r="U595" i="5"/>
  <c r="T594" i="5" s="1"/>
  <c r="T595" i="5"/>
  <c r="S595" i="5"/>
  <c r="O595" i="5" s="1"/>
  <c r="R595" i="5"/>
  <c r="N595" i="5"/>
  <c r="M595" i="5"/>
  <c r="L595" i="5"/>
  <c r="E595" i="5"/>
  <c r="BA594" i="5"/>
  <c r="AZ594" i="5"/>
  <c r="AV594" i="5"/>
  <c r="AU594" i="5"/>
  <c r="AS594" i="5"/>
  <c r="AR594" i="5"/>
  <c r="AQ594" i="5"/>
  <c r="AP594" i="5"/>
  <c r="AO594" i="5"/>
  <c r="AN594" i="5"/>
  <c r="AM594" i="5"/>
  <c r="AL594" i="5"/>
  <c r="AK594" i="5"/>
  <c r="AB594" i="5"/>
  <c r="AA594" i="5"/>
  <c r="U594" i="5"/>
  <c r="T593" i="5" s="1"/>
  <c r="S594" i="5"/>
  <c r="R594" i="5"/>
  <c r="N594" i="5"/>
  <c r="M594" i="5"/>
  <c r="L594" i="5"/>
  <c r="E594" i="5"/>
  <c r="BA593" i="5"/>
  <c r="AZ593" i="5"/>
  <c r="AV593" i="5"/>
  <c r="AU593" i="5"/>
  <c r="AS593" i="5"/>
  <c r="AR593" i="5"/>
  <c r="AQ593" i="5"/>
  <c r="AP593" i="5"/>
  <c r="AO593" i="5"/>
  <c r="AN593" i="5"/>
  <c r="AM593" i="5"/>
  <c r="AL593" i="5"/>
  <c r="AK593" i="5"/>
  <c r="AB593" i="5"/>
  <c r="AA593" i="5"/>
  <c r="U593" i="5"/>
  <c r="S593" i="5"/>
  <c r="R593" i="5"/>
  <c r="O593" i="5"/>
  <c r="Q593" i="5" s="1"/>
  <c r="N593" i="5"/>
  <c r="M593" i="5"/>
  <c r="L593" i="5"/>
  <c r="E593" i="5"/>
  <c r="BA592" i="5"/>
  <c r="AZ592" i="5"/>
  <c r="AV592" i="5"/>
  <c r="AU592" i="5"/>
  <c r="AS592" i="5"/>
  <c r="AR592" i="5"/>
  <c r="AQ592" i="5"/>
  <c r="AP592" i="5"/>
  <c r="AO592" i="5"/>
  <c r="AN592" i="5"/>
  <c r="AM592" i="5"/>
  <c r="AL592" i="5"/>
  <c r="AK592" i="5"/>
  <c r="AB592" i="5"/>
  <c r="AA592" i="5"/>
  <c r="U592" i="5"/>
  <c r="T592" i="5"/>
  <c r="S592" i="5"/>
  <c r="R592" i="5"/>
  <c r="Q592" i="5"/>
  <c r="O592" i="5"/>
  <c r="P592" i="5" s="1"/>
  <c r="N592" i="5"/>
  <c r="M592" i="5"/>
  <c r="L592" i="5"/>
  <c r="E592" i="5"/>
  <c r="BA591" i="5"/>
  <c r="AZ591" i="5"/>
  <c r="AV591" i="5"/>
  <c r="AU591" i="5"/>
  <c r="AS591" i="5"/>
  <c r="AR591" i="5"/>
  <c r="AQ591" i="5"/>
  <c r="AP591" i="5"/>
  <c r="AO591" i="5"/>
  <c r="AN591" i="5"/>
  <c r="AM591" i="5"/>
  <c r="AL591" i="5"/>
  <c r="AK591" i="5"/>
  <c r="AB591" i="5"/>
  <c r="AA591" i="5"/>
  <c r="U591" i="5"/>
  <c r="T590" i="5" s="1"/>
  <c r="S591" i="5"/>
  <c r="O591" i="5" s="1"/>
  <c r="R591" i="5"/>
  <c r="N591" i="5"/>
  <c r="M591" i="5"/>
  <c r="L591" i="5"/>
  <c r="E591" i="5"/>
  <c r="BA590" i="5"/>
  <c r="AZ590" i="5"/>
  <c r="AV590" i="5"/>
  <c r="AU590" i="5"/>
  <c r="AS590" i="5"/>
  <c r="AR590" i="5"/>
  <c r="AQ590" i="5"/>
  <c r="AP590" i="5"/>
  <c r="AO590" i="5"/>
  <c r="AN590" i="5"/>
  <c r="AM590" i="5"/>
  <c r="AL590" i="5"/>
  <c r="AK590" i="5"/>
  <c r="AG590" i="5"/>
  <c r="AB590" i="5"/>
  <c r="AA590" i="5"/>
  <c r="U590" i="5"/>
  <c r="T589" i="5" s="1"/>
  <c r="S590" i="5"/>
  <c r="O590" i="5" s="1"/>
  <c r="R590" i="5"/>
  <c r="N590" i="5"/>
  <c r="M590" i="5"/>
  <c r="L590" i="5"/>
  <c r="E590" i="5"/>
  <c r="BA589" i="5"/>
  <c r="AZ589" i="5"/>
  <c r="AV589" i="5"/>
  <c r="AU589" i="5"/>
  <c r="AS589" i="5"/>
  <c r="AR589" i="5"/>
  <c r="AQ589" i="5"/>
  <c r="AP589" i="5"/>
  <c r="AO589" i="5"/>
  <c r="AN589" i="5"/>
  <c r="AM589" i="5"/>
  <c r="AL589" i="5"/>
  <c r="AK589" i="5"/>
  <c r="AB589" i="5"/>
  <c r="AA589" i="5"/>
  <c r="U589" i="5"/>
  <c r="S589" i="5"/>
  <c r="R589" i="5"/>
  <c r="P589" i="5"/>
  <c r="O589" i="5"/>
  <c r="Q589" i="5" s="1"/>
  <c r="N589" i="5"/>
  <c r="M589" i="5"/>
  <c r="L589" i="5"/>
  <c r="E589" i="5"/>
  <c r="BA588" i="5"/>
  <c r="AZ588" i="5"/>
  <c r="AV588" i="5"/>
  <c r="AU588" i="5"/>
  <c r="AS588" i="5"/>
  <c r="AR588" i="5"/>
  <c r="AQ588" i="5"/>
  <c r="AP588" i="5"/>
  <c r="AO588" i="5"/>
  <c r="AN588" i="5"/>
  <c r="AM588" i="5"/>
  <c r="AL588" i="5"/>
  <c r="AK588" i="5"/>
  <c r="AB588" i="5"/>
  <c r="AA588" i="5"/>
  <c r="U588" i="5"/>
  <c r="AG588" i="5" s="1"/>
  <c r="T588" i="5"/>
  <c r="S588" i="5"/>
  <c r="R588" i="5"/>
  <c r="Q588" i="5"/>
  <c r="O588" i="5"/>
  <c r="P588" i="5" s="1"/>
  <c r="N588" i="5"/>
  <c r="M588" i="5"/>
  <c r="L588" i="5"/>
  <c r="E588" i="5"/>
  <c r="BA587" i="5"/>
  <c r="AZ587" i="5"/>
  <c r="AV587" i="5"/>
  <c r="AU587" i="5"/>
  <c r="AS587" i="5"/>
  <c r="AR587" i="5"/>
  <c r="AQ587" i="5"/>
  <c r="AP587" i="5"/>
  <c r="AO587" i="5"/>
  <c r="AN587" i="5"/>
  <c r="AM587" i="5"/>
  <c r="AL587" i="5"/>
  <c r="AK587" i="5"/>
  <c r="AB587" i="5"/>
  <c r="AA587" i="5"/>
  <c r="U587" i="5"/>
  <c r="T586" i="5" s="1"/>
  <c r="S587" i="5"/>
  <c r="O587" i="5" s="1"/>
  <c r="R587" i="5"/>
  <c r="N587" i="5"/>
  <c r="M587" i="5"/>
  <c r="L587" i="5"/>
  <c r="E587" i="5"/>
  <c r="BA586" i="5"/>
  <c r="AZ586" i="5"/>
  <c r="AV586" i="5"/>
  <c r="AU586" i="5"/>
  <c r="AS586" i="5"/>
  <c r="AR586" i="5"/>
  <c r="AQ586" i="5"/>
  <c r="AP586" i="5"/>
  <c r="AO586" i="5"/>
  <c r="AN586" i="5"/>
  <c r="AM586" i="5"/>
  <c r="AL586" i="5"/>
  <c r="AK586" i="5"/>
  <c r="AG586" i="5"/>
  <c r="AB586" i="5"/>
  <c r="AA586" i="5"/>
  <c r="U586" i="5"/>
  <c r="T585" i="5" s="1"/>
  <c r="S586" i="5"/>
  <c r="R586" i="5"/>
  <c r="N586" i="5"/>
  <c r="M586" i="5"/>
  <c r="L586" i="5"/>
  <c r="E586" i="5"/>
  <c r="BA585" i="5"/>
  <c r="AZ585" i="5"/>
  <c r="AV585" i="5"/>
  <c r="AU585" i="5"/>
  <c r="AS585" i="5"/>
  <c r="AR585" i="5"/>
  <c r="AQ585" i="5"/>
  <c r="AP585" i="5"/>
  <c r="AO585" i="5"/>
  <c r="AN585" i="5"/>
  <c r="AM585" i="5"/>
  <c r="AL585" i="5"/>
  <c r="AK585" i="5"/>
  <c r="AB585" i="5"/>
  <c r="AA585" i="5"/>
  <c r="U585" i="5"/>
  <c r="S585" i="5"/>
  <c r="R585" i="5"/>
  <c r="O585" i="5"/>
  <c r="Q585" i="5" s="1"/>
  <c r="N585" i="5"/>
  <c r="M585" i="5"/>
  <c r="L585" i="5"/>
  <c r="E585" i="5"/>
  <c r="BA584" i="5"/>
  <c r="AZ584" i="5"/>
  <c r="AV584" i="5"/>
  <c r="AU584" i="5"/>
  <c r="AS584" i="5"/>
  <c r="AR584" i="5"/>
  <c r="AQ584" i="5"/>
  <c r="AP584" i="5"/>
  <c r="AO584" i="5"/>
  <c r="AN584" i="5"/>
  <c r="AM584" i="5"/>
  <c r="AL584" i="5"/>
  <c r="AK584" i="5"/>
  <c r="AD584" i="5"/>
  <c r="AC584" i="5"/>
  <c r="AB584" i="5"/>
  <c r="AA584" i="5"/>
  <c r="U584" i="5"/>
  <c r="AG584" i="5" s="1"/>
  <c r="T584" i="5"/>
  <c r="S584" i="5"/>
  <c r="R584" i="5"/>
  <c r="Q584" i="5"/>
  <c r="O584" i="5"/>
  <c r="P584" i="5" s="1"/>
  <c r="N584" i="5"/>
  <c r="M584" i="5"/>
  <c r="L584" i="5"/>
  <c r="E584" i="5"/>
  <c r="BA583" i="5"/>
  <c r="AZ583" i="5"/>
  <c r="AV583" i="5"/>
  <c r="AU583" i="5"/>
  <c r="AS583" i="5"/>
  <c r="AR583" i="5"/>
  <c r="AQ583" i="5"/>
  <c r="AP583" i="5"/>
  <c r="AO583" i="5"/>
  <c r="AN583" i="5"/>
  <c r="AM583" i="5"/>
  <c r="AL583" i="5"/>
  <c r="AK583" i="5"/>
  <c r="AB583" i="5"/>
  <c r="AA583" i="5"/>
  <c r="U583" i="5"/>
  <c r="T582" i="5" s="1"/>
  <c r="T583" i="5"/>
  <c r="S583" i="5"/>
  <c r="O583" i="5" s="1"/>
  <c r="R583" i="5"/>
  <c r="N583" i="5"/>
  <c r="M583" i="5"/>
  <c r="L583" i="5"/>
  <c r="E583" i="5"/>
  <c r="BA582" i="5"/>
  <c r="AZ582" i="5"/>
  <c r="AV582" i="5"/>
  <c r="AU582" i="5"/>
  <c r="AS582" i="5"/>
  <c r="AR582" i="5"/>
  <c r="AQ582" i="5"/>
  <c r="AP582" i="5"/>
  <c r="AO582" i="5"/>
  <c r="AN582" i="5"/>
  <c r="AM582" i="5"/>
  <c r="AL582" i="5"/>
  <c r="AK582" i="5"/>
  <c r="AB582" i="5"/>
  <c r="AA582" i="5"/>
  <c r="U582" i="5"/>
  <c r="T581" i="5" s="1"/>
  <c r="S582" i="5"/>
  <c r="R582" i="5"/>
  <c r="N582" i="5"/>
  <c r="M582" i="5"/>
  <c r="L582" i="5"/>
  <c r="E582" i="5"/>
  <c r="BA581" i="5"/>
  <c r="AZ581" i="5"/>
  <c r="AV581" i="5"/>
  <c r="AU581" i="5"/>
  <c r="AS581" i="5"/>
  <c r="AR581" i="5"/>
  <c r="AQ581" i="5"/>
  <c r="AP581" i="5"/>
  <c r="AO581" i="5"/>
  <c r="AN581" i="5"/>
  <c r="AM581" i="5"/>
  <c r="AL581" i="5"/>
  <c r="AK581" i="5"/>
  <c r="AB581" i="5"/>
  <c r="AA581" i="5"/>
  <c r="U581" i="5"/>
  <c r="S581" i="5"/>
  <c r="R581" i="5"/>
  <c r="O581" i="5"/>
  <c r="Q581" i="5" s="1"/>
  <c r="N581" i="5"/>
  <c r="M581" i="5"/>
  <c r="L581" i="5"/>
  <c r="E581" i="5"/>
  <c r="BA580" i="5"/>
  <c r="AZ580" i="5"/>
  <c r="AV580" i="5"/>
  <c r="AU580" i="5"/>
  <c r="AS580" i="5"/>
  <c r="AR580" i="5"/>
  <c r="AQ580" i="5"/>
  <c r="AP580" i="5"/>
  <c r="AO580" i="5"/>
  <c r="AN580" i="5"/>
  <c r="AM580" i="5"/>
  <c r="AL580" i="5"/>
  <c r="AK580" i="5"/>
  <c r="AG580" i="5"/>
  <c r="AD580" i="5"/>
  <c r="AC580" i="5"/>
  <c r="AB580" i="5"/>
  <c r="AA580" i="5"/>
  <c r="U580" i="5"/>
  <c r="T580" i="5"/>
  <c r="S580" i="5"/>
  <c r="R580" i="5"/>
  <c r="Q580" i="5"/>
  <c r="O580" i="5"/>
  <c r="P580" i="5" s="1"/>
  <c r="N580" i="5"/>
  <c r="M580" i="5"/>
  <c r="L580" i="5"/>
  <c r="E580" i="5"/>
  <c r="BA579" i="5"/>
  <c r="AZ579" i="5"/>
  <c r="AV579" i="5"/>
  <c r="AU579" i="5"/>
  <c r="AS579" i="5"/>
  <c r="AR579" i="5"/>
  <c r="AQ579" i="5"/>
  <c r="AP579" i="5"/>
  <c r="AO579" i="5"/>
  <c r="AN579" i="5"/>
  <c r="AM579" i="5"/>
  <c r="AL579" i="5"/>
  <c r="AK579" i="5"/>
  <c r="AB579" i="5"/>
  <c r="AA579" i="5"/>
  <c r="U579" i="5"/>
  <c r="T578" i="5" s="1"/>
  <c r="AD578" i="5" s="1"/>
  <c r="T579" i="5"/>
  <c r="S579" i="5"/>
  <c r="R579" i="5"/>
  <c r="O579" i="5"/>
  <c r="N579" i="5"/>
  <c r="M579" i="5"/>
  <c r="L579" i="5"/>
  <c r="E579" i="5"/>
  <c r="BA578" i="5"/>
  <c r="AZ578" i="5"/>
  <c r="AV578" i="5"/>
  <c r="AU578" i="5"/>
  <c r="AS578" i="5"/>
  <c r="AR578" i="5"/>
  <c r="AQ578" i="5"/>
  <c r="AP578" i="5"/>
  <c r="AO578" i="5"/>
  <c r="AN578" i="5"/>
  <c r="AM578" i="5"/>
  <c r="AL578" i="5"/>
  <c r="AK578" i="5"/>
  <c r="AC578" i="5"/>
  <c r="AB578" i="5"/>
  <c r="AA578" i="5"/>
  <c r="U578" i="5"/>
  <c r="T577" i="5" s="1"/>
  <c r="AD576" i="5" s="1"/>
  <c r="S578" i="5"/>
  <c r="R578" i="5"/>
  <c r="N578" i="5"/>
  <c r="M578" i="5"/>
  <c r="L578" i="5"/>
  <c r="E578" i="5"/>
  <c r="BA577" i="5"/>
  <c r="AZ577" i="5"/>
  <c r="AV577" i="5"/>
  <c r="AU577" i="5"/>
  <c r="AS577" i="5"/>
  <c r="AR577" i="5"/>
  <c r="AQ577" i="5"/>
  <c r="AP577" i="5"/>
  <c r="AO577" i="5"/>
  <c r="AN577" i="5"/>
  <c r="AM577" i="5"/>
  <c r="AL577" i="5"/>
  <c r="AK577" i="5"/>
  <c r="AB577" i="5"/>
  <c r="AA577" i="5"/>
  <c r="U577" i="5"/>
  <c r="S577" i="5"/>
  <c r="R577" i="5"/>
  <c r="O577" i="5"/>
  <c r="N577" i="5"/>
  <c r="M577" i="5"/>
  <c r="L577" i="5"/>
  <c r="E577" i="5"/>
  <c r="BA576" i="5"/>
  <c r="AZ576" i="5"/>
  <c r="AV576" i="5"/>
  <c r="AU576" i="5"/>
  <c r="AS576" i="5"/>
  <c r="AR576" i="5"/>
  <c r="AQ576" i="5"/>
  <c r="AP576" i="5"/>
  <c r="AO576" i="5"/>
  <c r="AN576" i="5"/>
  <c r="AM576" i="5"/>
  <c r="AL576" i="5"/>
  <c r="AK576" i="5"/>
  <c r="AC576" i="5"/>
  <c r="AB576" i="5"/>
  <c r="AA576" i="5"/>
  <c r="U576" i="5"/>
  <c r="AG576" i="5" s="1"/>
  <c r="T576" i="5"/>
  <c r="S576" i="5"/>
  <c r="R576" i="5"/>
  <c r="Q576" i="5"/>
  <c r="O576" i="5"/>
  <c r="P576" i="5" s="1"/>
  <c r="N576" i="5"/>
  <c r="M576" i="5"/>
  <c r="L576" i="5"/>
  <c r="E576" i="5"/>
  <c r="BA575" i="5"/>
  <c r="AZ575" i="5"/>
  <c r="AV575" i="5"/>
  <c r="AU575" i="5"/>
  <c r="AS575" i="5"/>
  <c r="AR575" i="5"/>
  <c r="AQ575" i="5"/>
  <c r="AP575" i="5"/>
  <c r="AO575" i="5"/>
  <c r="AN575" i="5"/>
  <c r="AM575" i="5"/>
  <c r="AL575" i="5"/>
  <c r="AK575" i="5"/>
  <c r="AB575" i="5"/>
  <c r="AA575" i="5"/>
  <c r="U575" i="5"/>
  <c r="T574" i="5" s="1"/>
  <c r="AG574" i="5" s="1"/>
  <c r="T575" i="5"/>
  <c r="S575" i="5"/>
  <c r="R575" i="5"/>
  <c r="O575" i="5"/>
  <c r="N575" i="5"/>
  <c r="M575" i="5"/>
  <c r="L575" i="5"/>
  <c r="E575" i="5"/>
  <c r="BA574" i="5"/>
  <c r="AZ574" i="5"/>
  <c r="AV574" i="5"/>
  <c r="AU574" i="5"/>
  <c r="AS574" i="5"/>
  <c r="AR574" i="5"/>
  <c r="AQ574" i="5"/>
  <c r="AP574" i="5"/>
  <c r="AO574" i="5"/>
  <c r="AN574" i="5"/>
  <c r="AM574" i="5"/>
  <c r="AL574" i="5"/>
  <c r="AK574" i="5"/>
  <c r="AB574" i="5"/>
  <c r="AA574" i="5"/>
  <c r="U574" i="5"/>
  <c r="T573" i="5" s="1"/>
  <c r="AD572" i="5" s="1"/>
  <c r="S574" i="5"/>
  <c r="O574" i="5" s="1"/>
  <c r="P574" i="5" s="1"/>
  <c r="R574" i="5"/>
  <c r="N574" i="5"/>
  <c r="M574" i="5"/>
  <c r="L574" i="5"/>
  <c r="E574" i="5"/>
  <c r="BA573" i="5"/>
  <c r="AZ573" i="5"/>
  <c r="AV573" i="5"/>
  <c r="AU573" i="5"/>
  <c r="AS573" i="5"/>
  <c r="AR573" i="5"/>
  <c r="AQ573" i="5"/>
  <c r="AP573" i="5"/>
  <c r="AO573" i="5"/>
  <c r="AN573" i="5"/>
  <c r="AM573" i="5"/>
  <c r="AL573" i="5"/>
  <c r="AK573" i="5"/>
  <c r="AB573" i="5"/>
  <c r="AA573" i="5"/>
  <c r="U573" i="5"/>
  <c r="S573" i="5"/>
  <c r="O573" i="5" s="1"/>
  <c r="R573" i="5"/>
  <c r="N573" i="5"/>
  <c r="M573" i="5"/>
  <c r="L573" i="5"/>
  <c r="E573" i="5"/>
  <c r="BA572" i="5"/>
  <c r="AZ572" i="5"/>
  <c r="AV572" i="5"/>
  <c r="AU572" i="5"/>
  <c r="AS572" i="5"/>
  <c r="AR572" i="5"/>
  <c r="AQ572" i="5"/>
  <c r="AP572" i="5"/>
  <c r="AO572" i="5"/>
  <c r="AN572" i="5"/>
  <c r="AM572" i="5"/>
  <c r="AL572" i="5"/>
  <c r="AK572" i="5"/>
  <c r="AG572" i="5"/>
  <c r="AB572" i="5"/>
  <c r="AA572" i="5"/>
  <c r="U572" i="5"/>
  <c r="T572" i="5"/>
  <c r="S572" i="5"/>
  <c r="R572" i="5"/>
  <c r="Q572" i="5"/>
  <c r="O572" i="5"/>
  <c r="P572" i="5" s="1"/>
  <c r="N572" i="5"/>
  <c r="M572" i="5"/>
  <c r="L572" i="5"/>
  <c r="E572" i="5"/>
  <c r="BA571" i="5"/>
  <c r="AZ571" i="5"/>
  <c r="AV571" i="5"/>
  <c r="AU571" i="5"/>
  <c r="AS571" i="5"/>
  <c r="AR571" i="5"/>
  <c r="AQ571" i="5"/>
  <c r="AP571" i="5"/>
  <c r="AO571" i="5"/>
  <c r="AN571" i="5"/>
  <c r="AM571" i="5"/>
  <c r="AL571" i="5"/>
  <c r="AK571" i="5"/>
  <c r="AB571" i="5"/>
  <c r="AA571" i="5"/>
  <c r="U571" i="5"/>
  <c r="T570" i="5" s="1"/>
  <c r="AC570" i="5" s="1"/>
  <c r="T571" i="5"/>
  <c r="S571" i="5"/>
  <c r="O571" i="5" s="1"/>
  <c r="R571" i="5"/>
  <c r="N571" i="5"/>
  <c r="M571" i="5"/>
  <c r="L571" i="5"/>
  <c r="E571" i="5"/>
  <c r="BA570" i="5"/>
  <c r="AZ570" i="5"/>
  <c r="AV570" i="5"/>
  <c r="AU570" i="5"/>
  <c r="AS570" i="5"/>
  <c r="AR570" i="5"/>
  <c r="AQ570" i="5"/>
  <c r="AP570" i="5"/>
  <c r="AO570" i="5"/>
  <c r="AN570" i="5"/>
  <c r="AM570" i="5"/>
  <c r="AL570" i="5"/>
  <c r="AK570" i="5"/>
  <c r="AG570" i="5"/>
  <c r="AB570" i="5"/>
  <c r="AA570" i="5"/>
  <c r="U570" i="5"/>
  <c r="T569" i="5" s="1"/>
  <c r="AC568" i="5" s="1"/>
  <c r="S570" i="5"/>
  <c r="R570" i="5"/>
  <c r="N570" i="5"/>
  <c r="M570" i="5"/>
  <c r="L570" i="5"/>
  <c r="E570" i="5"/>
  <c r="BA569" i="5"/>
  <c r="AZ569" i="5"/>
  <c r="AV569" i="5"/>
  <c r="AU569" i="5"/>
  <c r="AS569" i="5"/>
  <c r="AR569" i="5"/>
  <c r="AQ569" i="5"/>
  <c r="AP569" i="5"/>
  <c r="AO569" i="5"/>
  <c r="AN569" i="5"/>
  <c r="AM569" i="5"/>
  <c r="AL569" i="5"/>
  <c r="AK569" i="5"/>
  <c r="AB569" i="5"/>
  <c r="AA569" i="5"/>
  <c r="U569" i="5"/>
  <c r="S569" i="5"/>
  <c r="O569" i="5" s="1"/>
  <c r="R569" i="5"/>
  <c r="N569" i="5"/>
  <c r="M569" i="5"/>
  <c r="L569" i="5"/>
  <c r="E569" i="5"/>
  <c r="BA568" i="5"/>
  <c r="AZ568" i="5"/>
  <c r="AV568" i="5"/>
  <c r="AU568" i="5"/>
  <c r="AS568" i="5"/>
  <c r="AR568" i="5"/>
  <c r="AQ568" i="5"/>
  <c r="AP568" i="5"/>
  <c r="AO568" i="5"/>
  <c r="AN568" i="5"/>
  <c r="AM568" i="5"/>
  <c r="AL568" i="5"/>
  <c r="AK568" i="5"/>
  <c r="AG568" i="5"/>
  <c r="AD568" i="5"/>
  <c r="AB568" i="5"/>
  <c r="AA568" i="5"/>
  <c r="U568" i="5"/>
  <c r="T568" i="5"/>
  <c r="S568" i="5"/>
  <c r="R568" i="5"/>
  <c r="Q568" i="5"/>
  <c r="O568" i="5"/>
  <c r="P568" i="5" s="1"/>
  <c r="N568" i="5"/>
  <c r="M568" i="5"/>
  <c r="L568" i="5"/>
  <c r="E568" i="5"/>
  <c r="BA567" i="5"/>
  <c r="AZ567" i="5"/>
  <c r="AV567" i="5"/>
  <c r="AU567" i="5"/>
  <c r="AS567" i="5"/>
  <c r="AR567" i="5"/>
  <c r="AQ567" i="5"/>
  <c r="AP567" i="5"/>
  <c r="AO567" i="5"/>
  <c r="AN567" i="5"/>
  <c r="AM567" i="5"/>
  <c r="AL567" i="5"/>
  <c r="AK567" i="5"/>
  <c r="AB567" i="5"/>
  <c r="AA567" i="5"/>
  <c r="U567" i="5"/>
  <c r="T566" i="5" s="1"/>
  <c r="AG566" i="5" s="1"/>
  <c r="T567" i="5"/>
  <c r="AC567" i="5" s="1"/>
  <c r="S567" i="5"/>
  <c r="O567" i="5" s="1"/>
  <c r="R567" i="5"/>
  <c r="N567" i="5"/>
  <c r="M567" i="5"/>
  <c r="L567" i="5"/>
  <c r="E567" i="5"/>
  <c r="BA566" i="5"/>
  <c r="AZ566" i="5"/>
  <c r="AV566" i="5"/>
  <c r="AU566" i="5"/>
  <c r="AS566" i="5"/>
  <c r="AR566" i="5"/>
  <c r="AQ566" i="5"/>
  <c r="AP566" i="5"/>
  <c r="AO566" i="5"/>
  <c r="AN566" i="5"/>
  <c r="AM566" i="5"/>
  <c r="AL566" i="5"/>
  <c r="AK566" i="5"/>
  <c r="AB566" i="5"/>
  <c r="AA566" i="5"/>
  <c r="U566" i="5"/>
  <c r="T565" i="5" s="1"/>
  <c r="AD564" i="5" s="1"/>
  <c r="S566" i="5"/>
  <c r="O566" i="5" s="1"/>
  <c r="P566" i="5" s="1"/>
  <c r="R566" i="5"/>
  <c r="N566" i="5"/>
  <c r="M566" i="5"/>
  <c r="L566" i="5"/>
  <c r="E566" i="5"/>
  <c r="BA565" i="5"/>
  <c r="AZ565" i="5"/>
  <c r="AV565" i="5"/>
  <c r="AU565" i="5"/>
  <c r="AS565" i="5"/>
  <c r="AR565" i="5"/>
  <c r="AQ565" i="5"/>
  <c r="AP565" i="5"/>
  <c r="AO565" i="5"/>
  <c r="AN565" i="5"/>
  <c r="AM565" i="5"/>
  <c r="AL565" i="5"/>
  <c r="AK565" i="5"/>
  <c r="AB565" i="5"/>
  <c r="AA565" i="5"/>
  <c r="U565" i="5"/>
  <c r="S565" i="5"/>
  <c r="O565" i="5" s="1"/>
  <c r="R565" i="5"/>
  <c r="N565" i="5"/>
  <c r="M565" i="5"/>
  <c r="L565" i="5"/>
  <c r="E565" i="5"/>
  <c r="BA564" i="5"/>
  <c r="AZ564" i="5"/>
  <c r="AV564" i="5"/>
  <c r="AU564" i="5"/>
  <c r="AS564" i="5"/>
  <c r="AR564" i="5"/>
  <c r="AQ564" i="5"/>
  <c r="AP564" i="5"/>
  <c r="AO564" i="5"/>
  <c r="AN564" i="5"/>
  <c r="AM564" i="5"/>
  <c r="AL564" i="5"/>
  <c r="AK564" i="5"/>
  <c r="AB564" i="5"/>
  <c r="AA564" i="5"/>
  <c r="U564" i="5"/>
  <c r="AG564" i="5" s="1"/>
  <c r="T564" i="5"/>
  <c r="S564" i="5"/>
  <c r="R564" i="5"/>
  <c r="Q564" i="5"/>
  <c r="O564" i="5"/>
  <c r="P564" i="5" s="1"/>
  <c r="N564" i="5"/>
  <c r="M564" i="5"/>
  <c r="L564" i="5"/>
  <c r="E564" i="5"/>
  <c r="BA563" i="5"/>
  <c r="AZ563" i="5"/>
  <c r="AV563" i="5"/>
  <c r="AU563" i="5"/>
  <c r="AS563" i="5"/>
  <c r="AR563" i="5"/>
  <c r="AQ563" i="5"/>
  <c r="AP563" i="5"/>
  <c r="AO563" i="5"/>
  <c r="AN563" i="5"/>
  <c r="AM563" i="5"/>
  <c r="AL563" i="5"/>
  <c r="AK563" i="5"/>
  <c r="AB563" i="5"/>
  <c r="AA563" i="5"/>
  <c r="U563" i="5"/>
  <c r="T562" i="5" s="1"/>
  <c r="S563" i="5"/>
  <c r="O563" i="5" s="1"/>
  <c r="R563" i="5"/>
  <c r="N563" i="5"/>
  <c r="M563" i="5"/>
  <c r="L563" i="5"/>
  <c r="E563" i="5"/>
  <c r="BA562" i="5"/>
  <c r="AZ562" i="5"/>
  <c r="AV562" i="5"/>
  <c r="AU562" i="5"/>
  <c r="AS562" i="5"/>
  <c r="AR562" i="5"/>
  <c r="AQ562" i="5"/>
  <c r="AP562" i="5"/>
  <c r="AO562" i="5"/>
  <c r="AN562" i="5"/>
  <c r="AM562" i="5"/>
  <c r="AL562" i="5"/>
  <c r="AK562" i="5"/>
  <c r="AB562" i="5"/>
  <c r="AA562" i="5"/>
  <c r="U562" i="5"/>
  <c r="T561" i="5" s="1"/>
  <c r="S562" i="5"/>
  <c r="O562" i="5" s="1"/>
  <c r="R562" i="5"/>
  <c r="Q562" i="5"/>
  <c r="P562" i="5"/>
  <c r="N562" i="5"/>
  <c r="M562" i="5"/>
  <c r="L562" i="5"/>
  <c r="E562" i="5"/>
  <c r="BA561" i="5"/>
  <c r="AZ561" i="5"/>
  <c r="AV561" i="5"/>
  <c r="AU561" i="5"/>
  <c r="AS561" i="5"/>
  <c r="AR561" i="5"/>
  <c r="AQ561" i="5"/>
  <c r="AP561" i="5"/>
  <c r="AO561" i="5"/>
  <c r="AN561" i="5"/>
  <c r="AM561" i="5"/>
  <c r="AL561" i="5"/>
  <c r="AK561" i="5"/>
  <c r="AD561" i="5"/>
  <c r="AB561" i="5"/>
  <c r="AA561" i="5"/>
  <c r="U561" i="5"/>
  <c r="S561" i="5"/>
  <c r="O561" i="5" s="1"/>
  <c r="R561" i="5"/>
  <c r="N561" i="5"/>
  <c r="M561" i="5"/>
  <c r="L561" i="5"/>
  <c r="E561" i="5"/>
  <c r="BA560" i="5"/>
  <c r="AZ560" i="5"/>
  <c r="AV560" i="5"/>
  <c r="AU560" i="5"/>
  <c r="AS560" i="5"/>
  <c r="AR560" i="5"/>
  <c r="AQ560" i="5"/>
  <c r="AP560" i="5"/>
  <c r="AO560" i="5"/>
  <c r="AN560" i="5"/>
  <c r="AM560" i="5"/>
  <c r="AL560" i="5"/>
  <c r="AK560" i="5"/>
  <c r="AB560" i="5"/>
  <c r="AA560" i="5"/>
  <c r="U560" i="5"/>
  <c r="T559" i="5" s="1"/>
  <c r="T560" i="5"/>
  <c r="AC560" i="5" s="1"/>
  <c r="S560" i="5"/>
  <c r="R560" i="5"/>
  <c r="Q560" i="5"/>
  <c r="O560" i="5"/>
  <c r="P560" i="5" s="1"/>
  <c r="N560" i="5"/>
  <c r="M560" i="5"/>
  <c r="L560" i="5"/>
  <c r="E560" i="5"/>
  <c r="BA559" i="5"/>
  <c r="AZ559" i="5"/>
  <c r="AV559" i="5"/>
  <c r="AU559" i="5"/>
  <c r="AS559" i="5"/>
  <c r="AR559" i="5"/>
  <c r="AQ559" i="5"/>
  <c r="AP559" i="5"/>
  <c r="AO559" i="5"/>
  <c r="AN559" i="5"/>
  <c r="AM559" i="5"/>
  <c r="AL559" i="5"/>
  <c r="AK559" i="5"/>
  <c r="AB559" i="5"/>
  <c r="AA559" i="5"/>
  <c r="U559" i="5"/>
  <c r="T558" i="5" s="1"/>
  <c r="S559" i="5"/>
  <c r="R559" i="5"/>
  <c r="O559" i="5"/>
  <c r="N559" i="5"/>
  <c r="M559" i="5"/>
  <c r="L559" i="5"/>
  <c r="E559" i="5"/>
  <c r="BA558" i="5"/>
  <c r="AZ558" i="5"/>
  <c r="AV558" i="5"/>
  <c r="AU558" i="5"/>
  <c r="AS558" i="5"/>
  <c r="AR558" i="5"/>
  <c r="AQ558" i="5"/>
  <c r="AP558" i="5"/>
  <c r="AO558" i="5"/>
  <c r="AN558" i="5"/>
  <c r="AM558" i="5"/>
  <c r="AL558" i="5"/>
  <c r="AK558" i="5"/>
  <c r="AB558" i="5"/>
  <c r="AA558" i="5"/>
  <c r="U558" i="5"/>
  <c r="S558" i="5"/>
  <c r="R558" i="5"/>
  <c r="O558" i="5"/>
  <c r="Q558" i="5" s="1"/>
  <c r="N558" i="5"/>
  <c r="M558" i="5"/>
  <c r="L558" i="5"/>
  <c r="E558" i="5"/>
  <c r="BA557" i="5"/>
  <c r="AZ557" i="5"/>
  <c r="AV557" i="5"/>
  <c r="AU557" i="5"/>
  <c r="AS557" i="5"/>
  <c r="AR557" i="5"/>
  <c r="AQ557" i="5"/>
  <c r="AP557" i="5"/>
  <c r="AO557" i="5"/>
  <c r="AN557" i="5"/>
  <c r="AM557" i="5"/>
  <c r="AL557" i="5"/>
  <c r="AK557" i="5"/>
  <c r="AD557" i="5"/>
  <c r="AC557" i="5"/>
  <c r="AB557" i="5"/>
  <c r="AA557" i="5"/>
  <c r="U557" i="5"/>
  <c r="AG557" i="5" s="1"/>
  <c r="T557" i="5"/>
  <c r="S557" i="5"/>
  <c r="O557" i="5" s="1"/>
  <c r="R557" i="5"/>
  <c r="N557" i="5"/>
  <c r="M557" i="5"/>
  <c r="L557" i="5"/>
  <c r="E557" i="5"/>
  <c r="BA556" i="5"/>
  <c r="AZ556" i="5"/>
  <c r="AV556" i="5"/>
  <c r="AU556" i="5"/>
  <c r="AS556" i="5"/>
  <c r="AR556" i="5"/>
  <c r="AQ556" i="5"/>
  <c r="AP556" i="5"/>
  <c r="AO556" i="5"/>
  <c r="AN556" i="5"/>
  <c r="AM556" i="5"/>
  <c r="AL556" i="5"/>
  <c r="AK556" i="5"/>
  <c r="AB556" i="5"/>
  <c r="AA556" i="5"/>
  <c r="U556" i="5"/>
  <c r="T556" i="5"/>
  <c r="S556" i="5"/>
  <c r="O556" i="5" s="1"/>
  <c r="R556" i="5"/>
  <c r="N556" i="5"/>
  <c r="M556" i="5"/>
  <c r="L556" i="5"/>
  <c r="E556" i="5"/>
  <c r="BA555" i="5"/>
  <c r="AZ555" i="5"/>
  <c r="AV555" i="5"/>
  <c r="AU555" i="5"/>
  <c r="AS555" i="5"/>
  <c r="AR555" i="5"/>
  <c r="AQ555" i="5"/>
  <c r="AP555" i="5"/>
  <c r="AO555" i="5"/>
  <c r="AN555" i="5"/>
  <c r="AM555" i="5"/>
  <c r="AL555" i="5"/>
  <c r="AK555" i="5"/>
  <c r="AG555" i="5"/>
  <c r="AB555" i="5"/>
  <c r="AA555" i="5"/>
  <c r="U555" i="5"/>
  <c r="T554" i="5" s="1"/>
  <c r="T555" i="5"/>
  <c r="S555" i="5"/>
  <c r="R555" i="5"/>
  <c r="O555" i="5" s="1"/>
  <c r="P555" i="5" s="1"/>
  <c r="Q555" i="5"/>
  <c r="N555" i="5"/>
  <c r="M555" i="5"/>
  <c r="L555" i="5"/>
  <c r="E555" i="5"/>
  <c r="BA554" i="5"/>
  <c r="AZ554" i="5"/>
  <c r="AV554" i="5"/>
  <c r="AU554" i="5"/>
  <c r="AS554" i="5"/>
  <c r="AR554" i="5"/>
  <c r="AQ554" i="5"/>
  <c r="AP554" i="5"/>
  <c r="AO554" i="5"/>
  <c r="AN554" i="5"/>
  <c r="AM554" i="5"/>
  <c r="AL554" i="5"/>
  <c r="AK554" i="5"/>
  <c r="AB554" i="5"/>
  <c r="AA554" i="5"/>
  <c r="U554" i="5"/>
  <c r="S554" i="5"/>
  <c r="R554" i="5"/>
  <c r="O554" i="5"/>
  <c r="Q554" i="5" s="1"/>
  <c r="N554" i="5"/>
  <c r="M554" i="5"/>
  <c r="L554" i="5"/>
  <c r="E554" i="5"/>
  <c r="BA553" i="5"/>
  <c r="AZ553" i="5"/>
  <c r="AV553" i="5"/>
  <c r="AU553" i="5"/>
  <c r="AS553" i="5"/>
  <c r="AR553" i="5"/>
  <c r="AQ553" i="5"/>
  <c r="AP553" i="5"/>
  <c r="AO553" i="5"/>
  <c r="AN553" i="5"/>
  <c r="AM553" i="5"/>
  <c r="AL553" i="5"/>
  <c r="AK553" i="5"/>
  <c r="AC553" i="5"/>
  <c r="AB553" i="5"/>
  <c r="AA553" i="5"/>
  <c r="U553" i="5"/>
  <c r="T553" i="5"/>
  <c r="S553" i="5"/>
  <c r="O553" i="5" s="1"/>
  <c r="R553" i="5"/>
  <c r="N553" i="5"/>
  <c r="M553" i="5"/>
  <c r="L553" i="5"/>
  <c r="E553" i="5"/>
  <c r="BA552" i="5"/>
  <c r="AZ552" i="5"/>
  <c r="AV552" i="5"/>
  <c r="AU552" i="5"/>
  <c r="AS552" i="5"/>
  <c r="AR552" i="5"/>
  <c r="AQ552" i="5"/>
  <c r="AP552" i="5"/>
  <c r="AO552" i="5"/>
  <c r="AN552" i="5"/>
  <c r="AM552" i="5"/>
  <c r="AL552" i="5"/>
  <c r="AK552" i="5"/>
  <c r="AB552" i="5"/>
  <c r="AA552" i="5"/>
  <c r="U552" i="5"/>
  <c r="S552" i="5"/>
  <c r="O552" i="5" s="1"/>
  <c r="R552" i="5"/>
  <c r="N552" i="5"/>
  <c r="M552" i="5"/>
  <c r="L552" i="5"/>
  <c r="E552" i="5"/>
  <c r="BA551" i="5"/>
  <c r="AZ551" i="5"/>
  <c r="AV551" i="5"/>
  <c r="AU551" i="5"/>
  <c r="AS551" i="5"/>
  <c r="AR551" i="5"/>
  <c r="AQ551" i="5"/>
  <c r="AP551" i="5"/>
  <c r="AO551" i="5"/>
  <c r="AN551" i="5"/>
  <c r="AM551" i="5"/>
  <c r="AL551" i="5"/>
  <c r="AK551" i="5"/>
  <c r="AG551" i="5"/>
  <c r="AB551" i="5"/>
  <c r="AA551" i="5"/>
  <c r="U551" i="5"/>
  <c r="T550" i="5" s="1"/>
  <c r="T551" i="5"/>
  <c r="S551" i="5"/>
  <c r="R551" i="5"/>
  <c r="O551" i="5" s="1"/>
  <c r="N551" i="5"/>
  <c r="M551" i="5"/>
  <c r="L551" i="5"/>
  <c r="E551" i="5"/>
  <c r="BA550" i="5"/>
  <c r="AZ550" i="5"/>
  <c r="AV550" i="5"/>
  <c r="AU550" i="5"/>
  <c r="AS550" i="5"/>
  <c r="AR550" i="5"/>
  <c r="AQ550" i="5"/>
  <c r="AP550" i="5"/>
  <c r="AO550" i="5"/>
  <c r="AN550" i="5"/>
  <c r="AM550" i="5"/>
  <c r="AL550" i="5"/>
  <c r="AK550" i="5"/>
  <c r="AB550" i="5"/>
  <c r="AA550" i="5"/>
  <c r="U550" i="5"/>
  <c r="S550" i="5"/>
  <c r="R550" i="5"/>
  <c r="P550" i="5"/>
  <c r="O550" i="5"/>
  <c r="Q550" i="5" s="1"/>
  <c r="N550" i="5"/>
  <c r="M550" i="5"/>
  <c r="L550" i="5"/>
  <c r="E550" i="5"/>
  <c r="BA549" i="5"/>
  <c r="AZ549" i="5"/>
  <c r="AV549" i="5"/>
  <c r="AU549" i="5"/>
  <c r="AS549" i="5"/>
  <c r="AR549" i="5"/>
  <c r="AQ549" i="5"/>
  <c r="AP549" i="5"/>
  <c r="AO549" i="5"/>
  <c r="AN549" i="5"/>
  <c r="AM549" i="5"/>
  <c r="AL549" i="5"/>
  <c r="AK549" i="5"/>
  <c r="AD549" i="5"/>
  <c r="AC549" i="5"/>
  <c r="AB549" i="5"/>
  <c r="AA549" i="5"/>
  <c r="U549" i="5"/>
  <c r="AG549" i="5" s="1"/>
  <c r="T549" i="5"/>
  <c r="S549" i="5"/>
  <c r="O549" i="5" s="1"/>
  <c r="R549" i="5"/>
  <c r="N549" i="5"/>
  <c r="M549" i="5"/>
  <c r="L549" i="5"/>
  <c r="E549" i="5"/>
  <c r="K549" i="5" s="1"/>
  <c r="BA548" i="5"/>
  <c r="AZ548" i="5"/>
  <c r="AV548" i="5"/>
  <c r="AU548" i="5"/>
  <c r="AS548" i="5"/>
  <c r="AR548" i="5"/>
  <c r="AQ548" i="5"/>
  <c r="AP548" i="5"/>
  <c r="AO548" i="5"/>
  <c r="AN548" i="5"/>
  <c r="AM548" i="5"/>
  <c r="AL548" i="5"/>
  <c r="AK548" i="5"/>
  <c r="AB548" i="5"/>
  <c r="AA548" i="5"/>
  <c r="U548" i="5"/>
  <c r="S548" i="5"/>
  <c r="O548" i="5" s="1"/>
  <c r="R548" i="5"/>
  <c r="N548" i="5"/>
  <c r="M548" i="5"/>
  <c r="L548" i="5"/>
  <c r="E548" i="5"/>
  <c r="BA547" i="5"/>
  <c r="AZ547" i="5"/>
  <c r="AV547" i="5"/>
  <c r="AU547" i="5"/>
  <c r="AS547" i="5"/>
  <c r="AR547" i="5"/>
  <c r="AQ547" i="5"/>
  <c r="AP547" i="5"/>
  <c r="AO547" i="5"/>
  <c r="AN547" i="5"/>
  <c r="AM547" i="5"/>
  <c r="AL547" i="5"/>
  <c r="AK547" i="5"/>
  <c r="AG547" i="5"/>
  <c r="AB547" i="5"/>
  <c r="AA547" i="5"/>
  <c r="U547" i="5"/>
  <c r="T546" i="5" s="1"/>
  <c r="T547" i="5"/>
  <c r="S547" i="5"/>
  <c r="R547" i="5"/>
  <c r="O547" i="5" s="1"/>
  <c r="P547" i="5" s="1"/>
  <c r="Q547" i="5"/>
  <c r="N547" i="5"/>
  <c r="M547" i="5"/>
  <c r="L547" i="5"/>
  <c r="E547" i="5"/>
  <c r="BA546" i="5"/>
  <c r="AZ546" i="5"/>
  <c r="AV546" i="5"/>
  <c r="AU546" i="5"/>
  <c r="AS546" i="5"/>
  <c r="AR546" i="5"/>
  <c r="AQ546" i="5"/>
  <c r="AP546" i="5"/>
  <c r="AO546" i="5"/>
  <c r="AN546" i="5"/>
  <c r="AM546" i="5"/>
  <c r="AL546" i="5"/>
  <c r="AK546" i="5"/>
  <c r="AB546" i="5"/>
  <c r="AA546" i="5"/>
  <c r="U546" i="5"/>
  <c r="S546" i="5"/>
  <c r="R546" i="5"/>
  <c r="P546" i="5"/>
  <c r="O546" i="5"/>
  <c r="Q546" i="5" s="1"/>
  <c r="N546" i="5"/>
  <c r="M546" i="5"/>
  <c r="L546" i="5"/>
  <c r="E546" i="5"/>
  <c r="BA545" i="5"/>
  <c r="AZ545" i="5"/>
  <c r="AV545" i="5"/>
  <c r="AU545" i="5"/>
  <c r="AS545" i="5"/>
  <c r="AR545" i="5"/>
  <c r="AQ545" i="5"/>
  <c r="AP545" i="5"/>
  <c r="AO545" i="5"/>
  <c r="AN545" i="5"/>
  <c r="AM545" i="5"/>
  <c r="AL545" i="5"/>
  <c r="AK545" i="5"/>
  <c r="AB545" i="5"/>
  <c r="AA545" i="5"/>
  <c r="U545" i="5"/>
  <c r="AG545" i="5" s="1"/>
  <c r="T545" i="5"/>
  <c r="S545" i="5"/>
  <c r="O545" i="5" s="1"/>
  <c r="R545" i="5"/>
  <c r="N545" i="5"/>
  <c r="M545" i="5"/>
  <c r="L545" i="5"/>
  <c r="E545" i="5"/>
  <c r="BA544" i="5"/>
  <c r="AZ544" i="5"/>
  <c r="AV544" i="5"/>
  <c r="AU544" i="5"/>
  <c r="AS544" i="5"/>
  <c r="AR544" i="5"/>
  <c r="AQ544" i="5"/>
  <c r="AP544" i="5"/>
  <c r="AO544" i="5"/>
  <c r="AN544" i="5"/>
  <c r="AM544" i="5"/>
  <c r="AL544" i="5"/>
  <c r="AK544" i="5"/>
  <c r="AB544" i="5"/>
  <c r="AA544" i="5"/>
  <c r="U544" i="5"/>
  <c r="S544" i="5"/>
  <c r="O544" i="5" s="1"/>
  <c r="R544" i="5"/>
  <c r="N544" i="5"/>
  <c r="M544" i="5"/>
  <c r="L544" i="5"/>
  <c r="E544" i="5"/>
  <c r="BA543" i="5"/>
  <c r="AZ543" i="5"/>
  <c r="AV543" i="5"/>
  <c r="AU543" i="5"/>
  <c r="AS543" i="5"/>
  <c r="AR543" i="5"/>
  <c r="AQ543" i="5"/>
  <c r="AP543" i="5"/>
  <c r="AO543" i="5"/>
  <c r="AN543" i="5"/>
  <c r="AM543" i="5"/>
  <c r="AL543" i="5"/>
  <c r="AK543" i="5"/>
  <c r="AG543" i="5"/>
  <c r="AB543" i="5"/>
  <c r="AA543" i="5"/>
  <c r="U543" i="5"/>
  <c r="T542" i="5" s="1"/>
  <c r="T543" i="5"/>
  <c r="S543" i="5"/>
  <c r="R543" i="5"/>
  <c r="O543" i="5" s="1"/>
  <c r="P543" i="5" s="1"/>
  <c r="N543" i="5"/>
  <c r="M543" i="5"/>
  <c r="L543" i="5"/>
  <c r="E543" i="5"/>
  <c r="BA542" i="5"/>
  <c r="AZ542" i="5"/>
  <c r="AV542" i="5"/>
  <c r="AU542" i="5"/>
  <c r="AS542" i="5"/>
  <c r="AR542" i="5"/>
  <c r="AQ542" i="5"/>
  <c r="AP542" i="5"/>
  <c r="AO542" i="5"/>
  <c r="AN542" i="5"/>
  <c r="AM542" i="5"/>
  <c r="AL542" i="5"/>
  <c r="AK542" i="5"/>
  <c r="AB542" i="5"/>
  <c r="AA542" i="5"/>
  <c r="U542" i="5"/>
  <c r="S542" i="5"/>
  <c r="R542" i="5"/>
  <c r="O542" i="5"/>
  <c r="Q542" i="5" s="1"/>
  <c r="N542" i="5"/>
  <c r="M542" i="5"/>
  <c r="L542" i="5"/>
  <c r="E542" i="5"/>
  <c r="BA541" i="5"/>
  <c r="AZ541" i="5"/>
  <c r="AV541" i="5"/>
  <c r="AU541" i="5"/>
  <c r="AS541" i="5"/>
  <c r="AR541" i="5"/>
  <c r="AQ541" i="5"/>
  <c r="AP541" i="5"/>
  <c r="AO541" i="5"/>
  <c r="AN541" i="5"/>
  <c r="AM541" i="5"/>
  <c r="AL541" i="5"/>
  <c r="AK541" i="5"/>
  <c r="AD541" i="5"/>
  <c r="AC541" i="5"/>
  <c r="AB541" i="5"/>
  <c r="AA541" i="5"/>
  <c r="U541" i="5"/>
  <c r="AG541" i="5" s="1"/>
  <c r="T541" i="5"/>
  <c r="S541" i="5"/>
  <c r="O541" i="5" s="1"/>
  <c r="R541" i="5"/>
  <c r="N541" i="5"/>
  <c r="M541" i="5"/>
  <c r="L541" i="5"/>
  <c r="E541" i="5"/>
  <c r="BA540" i="5"/>
  <c r="AZ540" i="5"/>
  <c r="AV540" i="5"/>
  <c r="AU540" i="5"/>
  <c r="AS540" i="5"/>
  <c r="AR540" i="5"/>
  <c r="AQ540" i="5"/>
  <c r="AP540" i="5"/>
  <c r="AO540" i="5"/>
  <c r="AN540" i="5"/>
  <c r="AM540" i="5"/>
  <c r="AL540" i="5"/>
  <c r="AK540" i="5"/>
  <c r="AB540" i="5"/>
  <c r="AA540" i="5"/>
  <c r="U540" i="5"/>
  <c r="T540" i="5"/>
  <c r="S540" i="5"/>
  <c r="O540" i="5" s="1"/>
  <c r="R540" i="5"/>
  <c r="N540" i="5"/>
  <c r="M540" i="5"/>
  <c r="L540" i="5"/>
  <c r="E540" i="5"/>
  <c r="BA539" i="5"/>
  <c r="AZ539" i="5"/>
  <c r="AV539" i="5"/>
  <c r="AU539" i="5"/>
  <c r="AS539" i="5"/>
  <c r="AR539" i="5"/>
  <c r="AQ539" i="5"/>
  <c r="AP539" i="5"/>
  <c r="AO539" i="5"/>
  <c r="AN539" i="5"/>
  <c r="AM539" i="5"/>
  <c r="AL539" i="5"/>
  <c r="AK539" i="5"/>
  <c r="AG539" i="5"/>
  <c r="AB539" i="5"/>
  <c r="AA539" i="5"/>
  <c r="U539" i="5"/>
  <c r="T538" i="5" s="1"/>
  <c r="T539" i="5"/>
  <c r="S539" i="5"/>
  <c r="R539" i="5"/>
  <c r="O539" i="5" s="1"/>
  <c r="P539" i="5" s="1"/>
  <c r="Q539" i="5"/>
  <c r="N539" i="5"/>
  <c r="M539" i="5"/>
  <c r="L539" i="5"/>
  <c r="E539" i="5"/>
  <c r="BA538" i="5"/>
  <c r="AZ538" i="5"/>
  <c r="AV538" i="5"/>
  <c r="AU538" i="5"/>
  <c r="AS538" i="5"/>
  <c r="AR538" i="5"/>
  <c r="AQ538" i="5"/>
  <c r="AP538" i="5"/>
  <c r="AO538" i="5"/>
  <c r="AN538" i="5"/>
  <c r="AM538" i="5"/>
  <c r="AL538" i="5"/>
  <c r="AK538" i="5"/>
  <c r="AB538" i="5"/>
  <c r="AA538" i="5"/>
  <c r="U538" i="5"/>
  <c r="S538" i="5"/>
  <c r="R538" i="5"/>
  <c r="O538" i="5"/>
  <c r="Q538" i="5" s="1"/>
  <c r="N538" i="5"/>
  <c r="M538" i="5"/>
  <c r="L538" i="5"/>
  <c r="E538" i="5"/>
  <c r="BA537" i="5"/>
  <c r="AZ537" i="5"/>
  <c r="AV537" i="5"/>
  <c r="AU537" i="5"/>
  <c r="AS537" i="5"/>
  <c r="AR537" i="5"/>
  <c r="AQ537" i="5"/>
  <c r="AP537" i="5"/>
  <c r="AO537" i="5"/>
  <c r="AN537" i="5"/>
  <c r="AM537" i="5"/>
  <c r="AL537" i="5"/>
  <c r="AK537" i="5"/>
  <c r="AC537" i="5"/>
  <c r="AB537" i="5"/>
  <c r="AA537" i="5"/>
  <c r="U537" i="5"/>
  <c r="T537" i="5"/>
  <c r="S537" i="5"/>
  <c r="O537" i="5" s="1"/>
  <c r="R537" i="5"/>
  <c r="N537" i="5"/>
  <c r="M537" i="5"/>
  <c r="L537" i="5"/>
  <c r="E537" i="5"/>
  <c r="BA536" i="5"/>
  <c r="AZ536" i="5"/>
  <c r="AV536" i="5"/>
  <c r="AU536" i="5"/>
  <c r="AS536" i="5"/>
  <c r="AR536" i="5"/>
  <c r="AQ536" i="5"/>
  <c r="AP536" i="5"/>
  <c r="AO536" i="5"/>
  <c r="AN536" i="5"/>
  <c r="AM536" i="5"/>
  <c r="AL536" i="5"/>
  <c r="AK536" i="5"/>
  <c r="AB536" i="5"/>
  <c r="AA536" i="5"/>
  <c r="U536" i="5"/>
  <c r="S536" i="5"/>
  <c r="O536" i="5" s="1"/>
  <c r="R536" i="5"/>
  <c r="N536" i="5"/>
  <c r="M536" i="5"/>
  <c r="L536" i="5"/>
  <c r="E536" i="5"/>
  <c r="BA535" i="5"/>
  <c r="AZ535" i="5"/>
  <c r="AV535" i="5"/>
  <c r="AU535" i="5"/>
  <c r="AS535" i="5"/>
  <c r="AR535" i="5"/>
  <c r="AQ535" i="5"/>
  <c r="AP535" i="5"/>
  <c r="AO535" i="5"/>
  <c r="AN535" i="5"/>
  <c r="AM535" i="5"/>
  <c r="AL535" i="5"/>
  <c r="AK535" i="5"/>
  <c r="AG535" i="5"/>
  <c r="AB535" i="5"/>
  <c r="AA535" i="5"/>
  <c r="U535" i="5"/>
  <c r="T534" i="5" s="1"/>
  <c r="T535" i="5"/>
  <c r="S535" i="5"/>
  <c r="R535" i="5"/>
  <c r="O535" i="5" s="1"/>
  <c r="N535" i="5"/>
  <c r="M535" i="5"/>
  <c r="L535" i="5"/>
  <c r="E535" i="5"/>
  <c r="BA534" i="5"/>
  <c r="AZ534" i="5"/>
  <c r="AV534" i="5"/>
  <c r="AU534" i="5"/>
  <c r="AS534" i="5"/>
  <c r="AR534" i="5"/>
  <c r="AQ534" i="5"/>
  <c r="AP534" i="5"/>
  <c r="AO534" i="5"/>
  <c r="AN534" i="5"/>
  <c r="AM534" i="5"/>
  <c r="AL534" i="5"/>
  <c r="AK534" i="5"/>
  <c r="AB534" i="5"/>
  <c r="AA534" i="5"/>
  <c r="U534" i="5"/>
  <c r="S534" i="5"/>
  <c r="R534" i="5"/>
  <c r="P534" i="5"/>
  <c r="O534" i="5"/>
  <c r="Q534" i="5" s="1"/>
  <c r="N534" i="5"/>
  <c r="M534" i="5"/>
  <c r="L534" i="5"/>
  <c r="E534" i="5"/>
  <c r="BA533" i="5"/>
  <c r="AZ533" i="5"/>
  <c r="AV533" i="5"/>
  <c r="AU533" i="5"/>
  <c r="AS533" i="5"/>
  <c r="AR533" i="5"/>
  <c r="AQ533" i="5"/>
  <c r="AP533" i="5"/>
  <c r="AO533" i="5"/>
  <c r="AN533" i="5"/>
  <c r="AM533" i="5"/>
  <c r="AL533" i="5"/>
  <c r="AK533" i="5"/>
  <c r="AD533" i="5"/>
  <c r="AC533" i="5"/>
  <c r="AB533" i="5"/>
  <c r="AA533" i="5"/>
  <c r="U533" i="5"/>
  <c r="AG533" i="5" s="1"/>
  <c r="T533" i="5"/>
  <c r="S533" i="5"/>
  <c r="O533" i="5" s="1"/>
  <c r="R533" i="5"/>
  <c r="N533" i="5"/>
  <c r="M533" i="5"/>
  <c r="L533" i="5"/>
  <c r="E533" i="5"/>
  <c r="BA532" i="5"/>
  <c r="AZ532" i="5"/>
  <c r="AV532" i="5"/>
  <c r="AU532" i="5"/>
  <c r="AS532" i="5"/>
  <c r="AR532" i="5"/>
  <c r="AQ532" i="5"/>
  <c r="AP532" i="5"/>
  <c r="AO532" i="5"/>
  <c r="AN532" i="5"/>
  <c r="AM532" i="5"/>
  <c r="AL532" i="5"/>
  <c r="AK532" i="5"/>
  <c r="AB532" i="5"/>
  <c r="AA532" i="5"/>
  <c r="U532" i="5"/>
  <c r="S532" i="5"/>
  <c r="O532" i="5" s="1"/>
  <c r="R532" i="5"/>
  <c r="N532" i="5"/>
  <c r="M532" i="5"/>
  <c r="L532" i="5"/>
  <c r="E532" i="5"/>
  <c r="BA531" i="5"/>
  <c r="AZ531" i="5"/>
  <c r="AV531" i="5"/>
  <c r="AU531" i="5"/>
  <c r="AS531" i="5"/>
  <c r="AR531" i="5"/>
  <c r="AQ531" i="5"/>
  <c r="AP531" i="5"/>
  <c r="AO531" i="5"/>
  <c r="AN531" i="5"/>
  <c r="AM531" i="5"/>
  <c r="AL531" i="5"/>
  <c r="AK531" i="5"/>
  <c r="AG531" i="5"/>
  <c r="AB531" i="5"/>
  <c r="AA531" i="5"/>
  <c r="U531" i="5"/>
  <c r="T530" i="5" s="1"/>
  <c r="AC529" i="5" s="1"/>
  <c r="T531" i="5"/>
  <c r="S531" i="5"/>
  <c r="R531" i="5"/>
  <c r="O531" i="5" s="1"/>
  <c r="P531" i="5" s="1"/>
  <c r="Q531" i="5"/>
  <c r="N531" i="5"/>
  <c r="M531" i="5"/>
  <c r="L531" i="5"/>
  <c r="E531" i="5"/>
  <c r="BA530" i="5"/>
  <c r="AZ530" i="5"/>
  <c r="AV530" i="5"/>
  <c r="AU530" i="5"/>
  <c r="AS530" i="5"/>
  <c r="AR530" i="5"/>
  <c r="AQ530" i="5"/>
  <c r="AP530" i="5"/>
  <c r="AO530" i="5"/>
  <c r="AN530" i="5"/>
  <c r="AM530" i="5"/>
  <c r="AL530" i="5"/>
  <c r="AK530" i="5"/>
  <c r="AB530" i="5"/>
  <c r="AA530" i="5"/>
  <c r="U530" i="5"/>
  <c r="S530" i="5"/>
  <c r="R530" i="5"/>
  <c r="P530" i="5"/>
  <c r="O530" i="5"/>
  <c r="Q530" i="5" s="1"/>
  <c r="N530" i="5"/>
  <c r="M530" i="5"/>
  <c r="L530" i="5"/>
  <c r="E530" i="5"/>
  <c r="BA529" i="5"/>
  <c r="AZ529" i="5"/>
  <c r="AV529" i="5"/>
  <c r="AU529" i="5"/>
  <c r="AS529" i="5"/>
  <c r="AR529" i="5"/>
  <c r="AQ529" i="5"/>
  <c r="AP529" i="5"/>
  <c r="AO529" i="5"/>
  <c r="AN529" i="5"/>
  <c r="AM529" i="5"/>
  <c r="AL529" i="5"/>
  <c r="AK529" i="5"/>
  <c r="AB529" i="5"/>
  <c r="AA529" i="5"/>
  <c r="U529" i="5"/>
  <c r="AG529" i="5" s="1"/>
  <c r="T529" i="5"/>
  <c r="S529" i="5"/>
  <c r="O529" i="5" s="1"/>
  <c r="R529" i="5"/>
  <c r="N529" i="5"/>
  <c r="M529" i="5"/>
  <c r="L529" i="5"/>
  <c r="E529" i="5"/>
  <c r="BA528" i="5"/>
  <c r="AZ528" i="5"/>
  <c r="AV528" i="5"/>
  <c r="AU528" i="5"/>
  <c r="AS528" i="5"/>
  <c r="AR528" i="5"/>
  <c r="AQ528" i="5"/>
  <c r="AP528" i="5"/>
  <c r="AO528" i="5"/>
  <c r="AN528" i="5"/>
  <c r="AM528" i="5"/>
  <c r="AL528" i="5"/>
  <c r="AK528" i="5"/>
  <c r="AB528" i="5"/>
  <c r="AA528" i="5"/>
  <c r="U528" i="5"/>
  <c r="S528" i="5"/>
  <c r="O528" i="5" s="1"/>
  <c r="R528" i="5"/>
  <c r="N528" i="5"/>
  <c r="M528" i="5"/>
  <c r="L528" i="5"/>
  <c r="E528" i="5"/>
  <c r="BA527" i="5"/>
  <c r="AZ527" i="5"/>
  <c r="AV527" i="5"/>
  <c r="AU527" i="5"/>
  <c r="AS527" i="5"/>
  <c r="AR527" i="5"/>
  <c r="AQ527" i="5"/>
  <c r="AP527" i="5"/>
  <c r="AO527" i="5"/>
  <c r="AN527" i="5"/>
  <c r="AM527" i="5"/>
  <c r="AL527" i="5"/>
  <c r="AK527" i="5"/>
  <c r="AG527" i="5"/>
  <c r="AB527" i="5"/>
  <c r="AA527" i="5"/>
  <c r="U527" i="5"/>
  <c r="T526" i="5" s="1"/>
  <c r="T527" i="5"/>
  <c r="S527" i="5"/>
  <c r="R527" i="5"/>
  <c r="O527" i="5" s="1"/>
  <c r="P527" i="5" s="1"/>
  <c r="N527" i="5"/>
  <c r="M527" i="5"/>
  <c r="L527" i="5"/>
  <c r="E527" i="5"/>
  <c r="BA526" i="5"/>
  <c r="AZ526" i="5"/>
  <c r="AV526" i="5"/>
  <c r="AU526" i="5"/>
  <c r="AS526" i="5"/>
  <c r="AR526" i="5"/>
  <c r="AQ526" i="5"/>
  <c r="AP526" i="5"/>
  <c r="AO526" i="5"/>
  <c r="AN526" i="5"/>
  <c r="AM526" i="5"/>
  <c r="AL526" i="5"/>
  <c r="AK526" i="5"/>
  <c r="AB526" i="5"/>
  <c r="AA526" i="5"/>
  <c r="U526" i="5"/>
  <c r="S526" i="5"/>
  <c r="R526" i="5"/>
  <c r="O526" i="5"/>
  <c r="Q526" i="5" s="1"/>
  <c r="N526" i="5"/>
  <c r="M526" i="5"/>
  <c r="L526" i="5"/>
  <c r="E526" i="5"/>
  <c r="BA525" i="5"/>
  <c r="AZ525" i="5"/>
  <c r="AV525" i="5"/>
  <c r="AU525" i="5"/>
  <c r="AS525" i="5"/>
  <c r="AR525" i="5"/>
  <c r="AQ525" i="5"/>
  <c r="AP525" i="5"/>
  <c r="AO525" i="5"/>
  <c r="AN525" i="5"/>
  <c r="AM525" i="5"/>
  <c r="AL525" i="5"/>
  <c r="AK525" i="5"/>
  <c r="AD525" i="5"/>
  <c r="AC525" i="5"/>
  <c r="AB525" i="5"/>
  <c r="AA525" i="5"/>
  <c r="U525" i="5"/>
  <c r="AG525" i="5" s="1"/>
  <c r="T525" i="5"/>
  <c r="S525" i="5"/>
  <c r="O525" i="5" s="1"/>
  <c r="R525" i="5"/>
  <c r="N525" i="5"/>
  <c r="M525" i="5"/>
  <c r="L525" i="5"/>
  <c r="E525" i="5"/>
  <c r="BA524" i="5"/>
  <c r="AZ524" i="5"/>
  <c r="AV524" i="5"/>
  <c r="AU524" i="5"/>
  <c r="AS524" i="5"/>
  <c r="AR524" i="5"/>
  <c r="AQ524" i="5"/>
  <c r="AP524" i="5"/>
  <c r="AO524" i="5"/>
  <c r="AN524" i="5"/>
  <c r="AM524" i="5"/>
  <c r="AL524" i="5"/>
  <c r="AK524" i="5"/>
  <c r="AB524" i="5"/>
  <c r="AA524" i="5"/>
  <c r="U524" i="5"/>
  <c r="T524" i="5"/>
  <c r="S524" i="5"/>
  <c r="O524" i="5" s="1"/>
  <c r="R524" i="5"/>
  <c r="N524" i="5"/>
  <c r="M524" i="5"/>
  <c r="L524" i="5"/>
  <c r="E524" i="5"/>
  <c r="BA523" i="5"/>
  <c r="AZ523" i="5"/>
  <c r="AV523" i="5"/>
  <c r="AU523" i="5"/>
  <c r="AS523" i="5"/>
  <c r="AR523" i="5"/>
  <c r="AQ523" i="5"/>
  <c r="AP523" i="5"/>
  <c r="AO523" i="5"/>
  <c r="AN523" i="5"/>
  <c r="AM523" i="5"/>
  <c r="AL523" i="5"/>
  <c r="AK523" i="5"/>
  <c r="AG523" i="5"/>
  <c r="AC523" i="5"/>
  <c r="AB523" i="5"/>
  <c r="AA523" i="5"/>
  <c r="U523" i="5"/>
  <c r="T522" i="5" s="1"/>
  <c r="T523" i="5"/>
  <c r="S523" i="5"/>
  <c r="R523" i="5"/>
  <c r="O523" i="5" s="1"/>
  <c r="P523" i="5" s="1"/>
  <c r="N523" i="5"/>
  <c r="M523" i="5"/>
  <c r="L523" i="5"/>
  <c r="E523" i="5"/>
  <c r="BA522" i="5"/>
  <c r="AZ522" i="5"/>
  <c r="AV522" i="5"/>
  <c r="AU522" i="5"/>
  <c r="AS522" i="5"/>
  <c r="AR522" i="5"/>
  <c r="AQ522" i="5"/>
  <c r="AP522" i="5"/>
  <c r="AO522" i="5"/>
  <c r="AN522" i="5"/>
  <c r="AM522" i="5"/>
  <c r="AL522" i="5"/>
  <c r="AK522" i="5"/>
  <c r="AB522" i="5"/>
  <c r="AA522" i="5"/>
  <c r="U522" i="5"/>
  <c r="S522" i="5"/>
  <c r="R522" i="5"/>
  <c r="P522" i="5"/>
  <c r="O522" i="5"/>
  <c r="Q522" i="5" s="1"/>
  <c r="N522" i="5"/>
  <c r="M522" i="5"/>
  <c r="L522" i="5"/>
  <c r="E522" i="5"/>
  <c r="BA521" i="5"/>
  <c r="AZ521" i="5"/>
  <c r="AV521" i="5"/>
  <c r="AU521" i="5"/>
  <c r="AS521" i="5"/>
  <c r="AR521" i="5"/>
  <c r="AQ521" i="5"/>
  <c r="AP521" i="5"/>
  <c r="AO521" i="5"/>
  <c r="AN521" i="5"/>
  <c r="AM521" i="5"/>
  <c r="AL521" i="5"/>
  <c r="AK521" i="5"/>
  <c r="AG521" i="5"/>
  <c r="AD521" i="5"/>
  <c r="AC521" i="5"/>
  <c r="AB521" i="5"/>
  <c r="AA521" i="5"/>
  <c r="U521" i="5"/>
  <c r="T521" i="5"/>
  <c r="S521" i="5"/>
  <c r="O521" i="5" s="1"/>
  <c r="R521" i="5"/>
  <c r="N521" i="5"/>
  <c r="M521" i="5"/>
  <c r="L521" i="5"/>
  <c r="E521" i="5"/>
  <c r="BA520" i="5"/>
  <c r="AZ520" i="5"/>
  <c r="AV520" i="5"/>
  <c r="AU520" i="5"/>
  <c r="AS520" i="5"/>
  <c r="AR520" i="5"/>
  <c r="AQ520" i="5"/>
  <c r="AP520" i="5"/>
  <c r="AO520" i="5"/>
  <c r="AN520" i="5"/>
  <c r="AM520" i="5"/>
  <c r="AL520" i="5"/>
  <c r="AK520" i="5"/>
  <c r="AB520" i="5"/>
  <c r="AA520" i="5"/>
  <c r="U520" i="5"/>
  <c r="T520" i="5"/>
  <c r="S520" i="5"/>
  <c r="R520" i="5"/>
  <c r="O520" i="5"/>
  <c r="N520" i="5"/>
  <c r="M520" i="5"/>
  <c r="L520" i="5"/>
  <c r="E520" i="5"/>
  <c r="BA519" i="5"/>
  <c r="AZ519" i="5"/>
  <c r="AV519" i="5"/>
  <c r="AU519" i="5"/>
  <c r="AS519" i="5"/>
  <c r="AR519" i="5"/>
  <c r="AQ519" i="5"/>
  <c r="AP519" i="5"/>
  <c r="AO519" i="5"/>
  <c r="AN519" i="5"/>
  <c r="AM519" i="5"/>
  <c r="AL519" i="5"/>
  <c r="AK519" i="5"/>
  <c r="AD519" i="5"/>
  <c r="AC519" i="5"/>
  <c r="AB519" i="5"/>
  <c r="AA519" i="5"/>
  <c r="U519" i="5"/>
  <c r="AG519" i="5" s="1"/>
  <c r="T519" i="5"/>
  <c r="S519" i="5"/>
  <c r="R519" i="5"/>
  <c r="O519" i="5" s="1"/>
  <c r="N519" i="5"/>
  <c r="M519" i="5"/>
  <c r="L519" i="5"/>
  <c r="E519" i="5"/>
  <c r="BA518" i="5"/>
  <c r="AZ518" i="5"/>
  <c r="AV518" i="5"/>
  <c r="AU518" i="5"/>
  <c r="AS518" i="5"/>
  <c r="AR518" i="5"/>
  <c r="AQ518" i="5"/>
  <c r="AP518" i="5"/>
  <c r="AO518" i="5"/>
  <c r="AN518" i="5"/>
  <c r="AM518" i="5"/>
  <c r="AL518" i="5"/>
  <c r="AK518" i="5"/>
  <c r="AB518" i="5"/>
  <c r="AA518" i="5"/>
  <c r="U518" i="5"/>
  <c r="T518" i="5"/>
  <c r="S518" i="5"/>
  <c r="O518" i="5" s="1"/>
  <c r="R518" i="5"/>
  <c r="N518" i="5"/>
  <c r="M518" i="5"/>
  <c r="L518" i="5"/>
  <c r="E518" i="5"/>
  <c r="BA517" i="5"/>
  <c r="AZ517" i="5"/>
  <c r="AV517" i="5"/>
  <c r="AU517" i="5"/>
  <c r="AS517" i="5"/>
  <c r="AR517" i="5"/>
  <c r="AQ517" i="5"/>
  <c r="AP517" i="5"/>
  <c r="AO517" i="5"/>
  <c r="AN517" i="5"/>
  <c r="AM517" i="5"/>
  <c r="AL517" i="5"/>
  <c r="AK517" i="5"/>
  <c r="AB517" i="5"/>
  <c r="AA517" i="5"/>
  <c r="U517" i="5"/>
  <c r="AG517" i="5" s="1"/>
  <c r="T517" i="5"/>
  <c r="S517" i="5"/>
  <c r="O517" i="5" s="1"/>
  <c r="P517" i="5" s="1"/>
  <c r="R517" i="5"/>
  <c r="Q517" i="5"/>
  <c r="N517" i="5"/>
  <c r="M517" i="5"/>
  <c r="L517" i="5"/>
  <c r="E517" i="5"/>
  <c r="BA516" i="5"/>
  <c r="AZ516" i="5"/>
  <c r="AV516" i="5"/>
  <c r="AU516" i="5"/>
  <c r="AS516" i="5"/>
  <c r="AR516" i="5"/>
  <c r="AQ516" i="5"/>
  <c r="AP516" i="5"/>
  <c r="AO516" i="5"/>
  <c r="AN516" i="5"/>
  <c r="AM516" i="5"/>
  <c r="AL516" i="5"/>
  <c r="AK516" i="5"/>
  <c r="AB516" i="5"/>
  <c r="AA516" i="5"/>
  <c r="U516" i="5"/>
  <c r="T516" i="5"/>
  <c r="S516" i="5"/>
  <c r="R516" i="5"/>
  <c r="O516" i="5"/>
  <c r="N516" i="5"/>
  <c r="M516" i="5"/>
  <c r="L516" i="5"/>
  <c r="E516" i="5"/>
  <c r="BA515" i="5"/>
  <c r="AZ515" i="5"/>
  <c r="AV515" i="5"/>
  <c r="AU515" i="5"/>
  <c r="AS515" i="5"/>
  <c r="AR515" i="5"/>
  <c r="AQ515" i="5"/>
  <c r="AP515" i="5"/>
  <c r="AO515" i="5"/>
  <c r="AN515" i="5"/>
  <c r="AM515" i="5"/>
  <c r="AL515" i="5"/>
  <c r="AK515" i="5"/>
  <c r="AG515" i="5"/>
  <c r="AD515" i="5"/>
  <c r="AB515" i="5"/>
  <c r="AA515" i="5"/>
  <c r="U515" i="5"/>
  <c r="T514" i="5" s="1"/>
  <c r="T515" i="5"/>
  <c r="S515" i="5"/>
  <c r="R515" i="5"/>
  <c r="O515" i="5" s="1"/>
  <c r="P515" i="5" s="1"/>
  <c r="Q515" i="5"/>
  <c r="N515" i="5"/>
  <c r="M515" i="5"/>
  <c r="L515" i="5"/>
  <c r="E515" i="5"/>
  <c r="BA514" i="5"/>
  <c r="AZ514" i="5"/>
  <c r="AV514" i="5"/>
  <c r="AU514" i="5"/>
  <c r="AS514" i="5"/>
  <c r="AR514" i="5"/>
  <c r="AQ514" i="5"/>
  <c r="AP514" i="5"/>
  <c r="AO514" i="5"/>
  <c r="AN514" i="5"/>
  <c r="AM514" i="5"/>
  <c r="AL514" i="5"/>
  <c r="AK514" i="5"/>
  <c r="AB514" i="5"/>
  <c r="AA514" i="5"/>
  <c r="W514" i="5"/>
  <c r="W513" i="5" s="1"/>
  <c r="W512" i="5" s="1"/>
  <c r="W511" i="5" s="1"/>
  <c r="W510" i="5" s="1"/>
  <c r="W509" i="5" s="1"/>
  <c r="W508" i="5" s="1"/>
  <c r="W507" i="5" s="1"/>
  <c r="W506" i="5" s="1"/>
  <c r="W505" i="5" s="1"/>
  <c r="W504" i="5" s="1"/>
  <c r="W503" i="5" s="1"/>
  <c r="W502" i="5" s="1"/>
  <c r="W501" i="5" s="1"/>
  <c r="W500" i="5" s="1"/>
  <c r="W499" i="5" s="1"/>
  <c r="W498" i="5" s="1"/>
  <c r="W497" i="5" s="1"/>
  <c r="W496" i="5" s="1"/>
  <c r="W495" i="5" s="1"/>
  <c r="W494" i="5" s="1"/>
  <c r="W493" i="5" s="1"/>
  <c r="W492" i="5" s="1"/>
  <c r="W491" i="5" s="1"/>
  <c r="W490" i="5" s="1"/>
  <c r="W489" i="5" s="1"/>
  <c r="W488" i="5" s="1"/>
  <c r="W487" i="5" s="1"/>
  <c r="W486" i="5" s="1"/>
  <c r="W485" i="5" s="1"/>
  <c r="W484" i="5" s="1"/>
  <c r="W483" i="5" s="1"/>
  <c r="W482" i="5" s="1"/>
  <c r="W481" i="5" s="1"/>
  <c r="W480" i="5" s="1"/>
  <c r="W479" i="5" s="1"/>
  <c r="W478" i="5" s="1"/>
  <c r="W477" i="5" s="1"/>
  <c r="W476" i="5" s="1"/>
  <c r="W475" i="5" s="1"/>
  <c r="W474" i="5" s="1"/>
  <c r="W473" i="5" s="1"/>
  <c r="W472" i="5" s="1"/>
  <c r="W471" i="5" s="1"/>
  <c r="W470" i="5" s="1"/>
  <c r="W469" i="5" s="1"/>
  <c r="W468" i="5" s="1"/>
  <c r="W467" i="5" s="1"/>
  <c r="W466" i="5" s="1"/>
  <c r="W465" i="5" s="1"/>
  <c r="W464" i="5" s="1"/>
  <c r="W463" i="5" s="1"/>
  <c r="W462" i="5" s="1"/>
  <c r="W461" i="5" s="1"/>
  <c r="W460" i="5" s="1"/>
  <c r="W459" i="5" s="1"/>
  <c r="W458" i="5" s="1"/>
  <c r="W457" i="5" s="1"/>
  <c r="W456" i="5" s="1"/>
  <c r="W455" i="5" s="1"/>
  <c r="W454" i="5" s="1"/>
  <c r="W453" i="5" s="1"/>
  <c r="W452" i="5" s="1"/>
  <c r="W451" i="5" s="1"/>
  <c r="W450" i="5" s="1"/>
  <c r="W449" i="5" s="1"/>
  <c r="W448" i="5" s="1"/>
  <c r="W447" i="5" s="1"/>
  <c r="W446" i="5" s="1"/>
  <c r="W445" i="5" s="1"/>
  <c r="W444" i="5" s="1"/>
  <c r="W443" i="5" s="1"/>
  <c r="W442" i="5" s="1"/>
  <c r="W441" i="5" s="1"/>
  <c r="W440" i="5" s="1"/>
  <c r="W439" i="5" s="1"/>
  <c r="W438" i="5" s="1"/>
  <c r="W437" i="5" s="1"/>
  <c r="W436" i="5" s="1"/>
  <c r="W435" i="5" s="1"/>
  <c r="W434" i="5" s="1"/>
  <c r="W433" i="5" s="1"/>
  <c r="W432" i="5" s="1"/>
  <c r="W431" i="5" s="1"/>
  <c r="W430" i="5" s="1"/>
  <c r="W429" i="5" s="1"/>
  <c r="W428" i="5" s="1"/>
  <c r="W427" i="5" s="1"/>
  <c r="W426" i="5" s="1"/>
  <c r="W425" i="5" s="1"/>
  <c r="W424" i="5" s="1"/>
  <c r="W423" i="5" s="1"/>
  <c r="W422" i="5" s="1"/>
  <c r="W421" i="5" s="1"/>
  <c r="W420" i="5" s="1"/>
  <c r="W419" i="5" s="1"/>
  <c r="W418" i="5" s="1"/>
  <c r="W417" i="5" s="1"/>
  <c r="W416" i="5" s="1"/>
  <c r="W415" i="5" s="1"/>
  <c r="W414" i="5" s="1"/>
  <c r="W413" i="5" s="1"/>
  <c r="U514" i="5"/>
  <c r="S514" i="5"/>
  <c r="O514" i="5" s="1"/>
  <c r="R514" i="5"/>
  <c r="N514" i="5"/>
  <c r="M514" i="5"/>
  <c r="L514" i="5"/>
  <c r="E514" i="5"/>
  <c r="BA513" i="5"/>
  <c r="AZ513" i="5"/>
  <c r="AV513" i="5"/>
  <c r="AU513" i="5"/>
  <c r="AS513" i="5"/>
  <c r="AR513" i="5"/>
  <c r="AQ513" i="5"/>
  <c r="AP513" i="5"/>
  <c r="AO513" i="5"/>
  <c r="AN513" i="5"/>
  <c r="AM513" i="5"/>
  <c r="AL513" i="5"/>
  <c r="AK513" i="5"/>
  <c r="AB513" i="5"/>
  <c r="AA513" i="5"/>
  <c r="U513" i="5"/>
  <c r="AG513" i="5" s="1"/>
  <c r="T513" i="5"/>
  <c r="S513" i="5"/>
  <c r="R513" i="5"/>
  <c r="N513" i="5"/>
  <c r="M513" i="5"/>
  <c r="L513" i="5"/>
  <c r="E513" i="5"/>
  <c r="BA512" i="5"/>
  <c r="AZ512" i="5"/>
  <c r="AV512" i="5"/>
  <c r="AU512" i="5"/>
  <c r="AS512" i="5"/>
  <c r="AR512" i="5"/>
  <c r="AQ512" i="5"/>
  <c r="AP512" i="5"/>
  <c r="AO512" i="5"/>
  <c r="AN512" i="5"/>
  <c r="AM512" i="5"/>
  <c r="AL512" i="5"/>
  <c r="AK512" i="5"/>
  <c r="AB512" i="5"/>
  <c r="AA512" i="5"/>
  <c r="U512" i="5"/>
  <c r="T512" i="5"/>
  <c r="S512" i="5"/>
  <c r="O512" i="5" s="1"/>
  <c r="R512" i="5"/>
  <c r="N512" i="5"/>
  <c r="M512" i="5"/>
  <c r="L512" i="5"/>
  <c r="E512" i="5"/>
  <c r="BA511" i="5"/>
  <c r="AZ511" i="5"/>
  <c r="AV511" i="5"/>
  <c r="AU511" i="5"/>
  <c r="AS511" i="5"/>
  <c r="AR511" i="5"/>
  <c r="AQ511" i="5"/>
  <c r="AP511" i="5"/>
  <c r="AO511" i="5"/>
  <c r="AN511" i="5"/>
  <c r="AM511" i="5"/>
  <c r="AL511" i="5"/>
  <c r="AK511" i="5"/>
  <c r="AB511" i="5"/>
  <c r="AA511" i="5"/>
  <c r="U511" i="5"/>
  <c r="AG511" i="5" s="1"/>
  <c r="T511" i="5"/>
  <c r="S511" i="5"/>
  <c r="R511" i="5"/>
  <c r="O511" i="5" s="1"/>
  <c r="P511" i="5" s="1"/>
  <c r="N511" i="5"/>
  <c r="M511" i="5"/>
  <c r="L511" i="5"/>
  <c r="E511" i="5"/>
  <c r="BA510" i="5"/>
  <c r="AZ510" i="5"/>
  <c r="AV510" i="5"/>
  <c r="AU510" i="5"/>
  <c r="AS510" i="5"/>
  <c r="AR510" i="5"/>
  <c r="AQ510" i="5"/>
  <c r="AP510" i="5"/>
  <c r="AO510" i="5"/>
  <c r="AN510" i="5"/>
  <c r="AM510" i="5"/>
  <c r="AL510" i="5"/>
  <c r="AK510" i="5"/>
  <c r="AB510" i="5"/>
  <c r="AA510" i="5"/>
  <c r="U510" i="5"/>
  <c r="T510" i="5"/>
  <c r="S510" i="5"/>
  <c r="R510" i="5"/>
  <c r="O510" i="5"/>
  <c r="N510" i="5"/>
  <c r="M510" i="5"/>
  <c r="L510" i="5"/>
  <c r="E510" i="5"/>
  <c r="BA509" i="5"/>
  <c r="AZ509" i="5"/>
  <c r="AV509" i="5"/>
  <c r="AU509" i="5"/>
  <c r="AS509" i="5"/>
  <c r="AR509" i="5"/>
  <c r="AQ509" i="5"/>
  <c r="AP509" i="5"/>
  <c r="AO509" i="5"/>
  <c r="AN509" i="5"/>
  <c r="AM509" i="5"/>
  <c r="AL509" i="5"/>
  <c r="AK509" i="5"/>
  <c r="AD509" i="5"/>
  <c r="AC509" i="5"/>
  <c r="AB509" i="5"/>
  <c r="AA509" i="5"/>
  <c r="U509" i="5"/>
  <c r="AG509" i="5" s="1"/>
  <c r="T509" i="5"/>
  <c r="S509" i="5"/>
  <c r="O509" i="5" s="1"/>
  <c r="R509" i="5"/>
  <c r="N509" i="5"/>
  <c r="M509" i="5"/>
  <c r="L509" i="5"/>
  <c r="E509" i="5"/>
  <c r="BA508" i="5"/>
  <c r="AZ508" i="5"/>
  <c r="AV508" i="5"/>
  <c r="AU508" i="5"/>
  <c r="AS508" i="5"/>
  <c r="AR508" i="5"/>
  <c r="AQ508" i="5"/>
  <c r="AP508" i="5"/>
  <c r="AO508" i="5"/>
  <c r="AN508" i="5"/>
  <c r="AM508" i="5"/>
  <c r="AL508" i="5"/>
  <c r="AK508" i="5"/>
  <c r="AB508" i="5"/>
  <c r="AA508" i="5"/>
  <c r="U508" i="5"/>
  <c r="T508" i="5"/>
  <c r="S508" i="5"/>
  <c r="R508" i="5"/>
  <c r="O508" i="5"/>
  <c r="Q508" i="5" s="1"/>
  <c r="N508" i="5"/>
  <c r="M508" i="5"/>
  <c r="L508" i="5"/>
  <c r="E508" i="5"/>
  <c r="BA507" i="5"/>
  <c r="AZ507" i="5"/>
  <c r="AV507" i="5"/>
  <c r="AU507" i="5"/>
  <c r="AS507" i="5"/>
  <c r="AR507" i="5"/>
  <c r="AQ507" i="5"/>
  <c r="AP507" i="5"/>
  <c r="AO507" i="5"/>
  <c r="AN507" i="5"/>
  <c r="AM507" i="5"/>
  <c r="AL507" i="5"/>
  <c r="AK507" i="5"/>
  <c r="AB507" i="5"/>
  <c r="AA507" i="5"/>
  <c r="U507" i="5"/>
  <c r="AG507" i="5" s="1"/>
  <c r="T507" i="5"/>
  <c r="S507" i="5"/>
  <c r="R507" i="5"/>
  <c r="O507" i="5" s="1"/>
  <c r="P507" i="5" s="1"/>
  <c r="Q507" i="5"/>
  <c r="N507" i="5"/>
  <c r="M507" i="5"/>
  <c r="L507" i="5"/>
  <c r="E507" i="5"/>
  <c r="BA506" i="5"/>
  <c r="AZ506" i="5"/>
  <c r="AV506" i="5"/>
  <c r="AU506" i="5"/>
  <c r="AS506" i="5"/>
  <c r="AR506" i="5"/>
  <c r="AQ506" i="5"/>
  <c r="AP506" i="5"/>
  <c r="AO506" i="5"/>
  <c r="AN506" i="5"/>
  <c r="AM506" i="5"/>
  <c r="AL506" i="5"/>
  <c r="AK506" i="5"/>
  <c r="AB506" i="5"/>
  <c r="AA506" i="5"/>
  <c r="U506" i="5"/>
  <c r="S506" i="5"/>
  <c r="O506" i="5" s="1"/>
  <c r="Q506" i="5" s="1"/>
  <c r="R506" i="5"/>
  <c r="P506" i="5"/>
  <c r="N506" i="5"/>
  <c r="M506" i="5"/>
  <c r="L506" i="5"/>
  <c r="E506" i="5"/>
  <c r="BA505" i="5"/>
  <c r="AZ505" i="5"/>
  <c r="AV505" i="5"/>
  <c r="AU505" i="5"/>
  <c r="AS505" i="5"/>
  <c r="AR505" i="5"/>
  <c r="AQ505" i="5"/>
  <c r="AP505" i="5"/>
  <c r="AO505" i="5"/>
  <c r="AN505" i="5"/>
  <c r="AM505" i="5"/>
  <c r="AL505" i="5"/>
  <c r="AK505" i="5"/>
  <c r="AG505" i="5"/>
  <c r="AB505" i="5"/>
  <c r="AA505" i="5"/>
  <c r="U505" i="5"/>
  <c r="T504" i="5" s="1"/>
  <c r="T505" i="5"/>
  <c r="S505" i="5"/>
  <c r="R505" i="5"/>
  <c r="N505" i="5"/>
  <c r="M505" i="5"/>
  <c r="L505" i="5"/>
  <c r="E505" i="5"/>
  <c r="BA504" i="5"/>
  <c r="AZ504" i="5"/>
  <c r="AV504" i="5"/>
  <c r="AU504" i="5"/>
  <c r="AS504" i="5"/>
  <c r="AR504" i="5"/>
  <c r="AQ504" i="5"/>
  <c r="AP504" i="5"/>
  <c r="AO504" i="5"/>
  <c r="AN504" i="5"/>
  <c r="AM504" i="5"/>
  <c r="AL504" i="5"/>
  <c r="AK504" i="5"/>
  <c r="AB504" i="5"/>
  <c r="AA504" i="5"/>
  <c r="U504" i="5"/>
  <c r="S504" i="5"/>
  <c r="R504" i="5"/>
  <c r="O504" i="5"/>
  <c r="Q504" i="5" s="1"/>
  <c r="N504" i="5"/>
  <c r="M504" i="5"/>
  <c r="L504" i="5"/>
  <c r="E504" i="5"/>
  <c r="BA503" i="5"/>
  <c r="AZ503" i="5"/>
  <c r="AV503" i="5"/>
  <c r="AU503" i="5"/>
  <c r="AS503" i="5"/>
  <c r="AR503" i="5"/>
  <c r="AQ503" i="5"/>
  <c r="AP503" i="5"/>
  <c r="AO503" i="5"/>
  <c r="AN503" i="5"/>
  <c r="AM503" i="5"/>
  <c r="AL503" i="5"/>
  <c r="AK503" i="5"/>
  <c r="AC503" i="5"/>
  <c r="AB503" i="5"/>
  <c r="AA503" i="5"/>
  <c r="U503" i="5"/>
  <c r="AG503" i="5" s="1"/>
  <c r="T503" i="5"/>
  <c r="S503" i="5"/>
  <c r="R503" i="5"/>
  <c r="O503" i="5" s="1"/>
  <c r="N503" i="5"/>
  <c r="M503" i="5"/>
  <c r="L503" i="5"/>
  <c r="E503" i="5"/>
  <c r="BA502" i="5"/>
  <c r="AZ502" i="5"/>
  <c r="AV502" i="5"/>
  <c r="AU502" i="5"/>
  <c r="AS502" i="5"/>
  <c r="AR502" i="5"/>
  <c r="AQ502" i="5"/>
  <c r="AP502" i="5"/>
  <c r="AO502" i="5"/>
  <c r="AN502" i="5"/>
  <c r="AM502" i="5"/>
  <c r="AL502" i="5"/>
  <c r="AK502" i="5"/>
  <c r="AB502" i="5"/>
  <c r="AA502" i="5"/>
  <c r="U502" i="5"/>
  <c r="T502" i="5"/>
  <c r="S502" i="5"/>
  <c r="O502" i="5" s="1"/>
  <c r="R502" i="5"/>
  <c r="N502" i="5"/>
  <c r="M502" i="5"/>
  <c r="L502" i="5"/>
  <c r="E502" i="5"/>
  <c r="BA501" i="5"/>
  <c r="AZ501" i="5"/>
  <c r="AV501" i="5"/>
  <c r="AU501" i="5"/>
  <c r="AS501" i="5"/>
  <c r="AR501" i="5"/>
  <c r="AQ501" i="5"/>
  <c r="AP501" i="5"/>
  <c r="AO501" i="5"/>
  <c r="AN501" i="5"/>
  <c r="AM501" i="5"/>
  <c r="AL501" i="5"/>
  <c r="AK501" i="5"/>
  <c r="AB501" i="5"/>
  <c r="AA501" i="5"/>
  <c r="U501" i="5"/>
  <c r="AG501" i="5" s="1"/>
  <c r="T501" i="5"/>
  <c r="S501" i="5"/>
  <c r="O501" i="5" s="1"/>
  <c r="P501" i="5" s="1"/>
  <c r="R501" i="5"/>
  <c r="Q501" i="5"/>
  <c r="N501" i="5"/>
  <c r="M501" i="5"/>
  <c r="L501" i="5"/>
  <c r="E501" i="5"/>
  <c r="BA500" i="5"/>
  <c r="AZ500" i="5"/>
  <c r="AV500" i="5"/>
  <c r="AU500" i="5"/>
  <c r="AS500" i="5"/>
  <c r="AR500" i="5"/>
  <c r="AQ500" i="5"/>
  <c r="AP500" i="5"/>
  <c r="AO500" i="5"/>
  <c r="AN500" i="5"/>
  <c r="AM500" i="5"/>
  <c r="AL500" i="5"/>
  <c r="AK500" i="5"/>
  <c r="AB500" i="5"/>
  <c r="AA500" i="5"/>
  <c r="U500" i="5"/>
  <c r="T500" i="5"/>
  <c r="S500" i="5"/>
  <c r="R500" i="5"/>
  <c r="P500" i="5"/>
  <c r="O500" i="5"/>
  <c r="Q500" i="5" s="1"/>
  <c r="N500" i="5"/>
  <c r="M500" i="5"/>
  <c r="L500" i="5"/>
  <c r="E500" i="5"/>
  <c r="BA499" i="5"/>
  <c r="AZ499" i="5"/>
  <c r="AV499" i="5"/>
  <c r="AU499" i="5"/>
  <c r="AS499" i="5"/>
  <c r="AR499" i="5"/>
  <c r="AQ499" i="5"/>
  <c r="AP499" i="5"/>
  <c r="AO499" i="5"/>
  <c r="AN499" i="5"/>
  <c r="AM499" i="5"/>
  <c r="AL499" i="5"/>
  <c r="AK499" i="5"/>
  <c r="AD499" i="5"/>
  <c r="AB499" i="5"/>
  <c r="AA499" i="5"/>
  <c r="U499" i="5"/>
  <c r="T498" i="5" s="1"/>
  <c r="T499" i="5"/>
  <c r="S499" i="5"/>
  <c r="R499" i="5"/>
  <c r="O499" i="5" s="1"/>
  <c r="P499" i="5" s="1"/>
  <c r="Q499" i="5"/>
  <c r="N499" i="5"/>
  <c r="M499" i="5"/>
  <c r="L499" i="5"/>
  <c r="E499" i="5"/>
  <c r="BA498" i="5"/>
  <c r="AZ498" i="5"/>
  <c r="AV498" i="5"/>
  <c r="AU498" i="5"/>
  <c r="AS498" i="5"/>
  <c r="AR498" i="5"/>
  <c r="AQ498" i="5"/>
  <c r="AP498" i="5"/>
  <c r="AO498" i="5"/>
  <c r="AN498" i="5"/>
  <c r="AM498" i="5"/>
  <c r="AL498" i="5"/>
  <c r="AK498" i="5"/>
  <c r="AB498" i="5"/>
  <c r="AA498" i="5"/>
  <c r="U498" i="5"/>
  <c r="S498" i="5"/>
  <c r="O498" i="5" s="1"/>
  <c r="R498" i="5"/>
  <c r="N498" i="5"/>
  <c r="M498" i="5"/>
  <c r="L498" i="5"/>
  <c r="E498" i="5"/>
  <c r="BA497" i="5"/>
  <c r="AZ497" i="5"/>
  <c r="AV497" i="5"/>
  <c r="AU497" i="5"/>
  <c r="AS497" i="5"/>
  <c r="AR497" i="5"/>
  <c r="AQ497" i="5"/>
  <c r="AP497" i="5"/>
  <c r="AO497" i="5"/>
  <c r="AN497" i="5"/>
  <c r="AM497" i="5"/>
  <c r="AL497" i="5"/>
  <c r="AK497" i="5"/>
  <c r="AB497" i="5"/>
  <c r="AA497" i="5"/>
  <c r="U497" i="5"/>
  <c r="AG497" i="5" s="1"/>
  <c r="T497" i="5"/>
  <c r="S497" i="5"/>
  <c r="R497" i="5"/>
  <c r="N497" i="5"/>
  <c r="M497" i="5"/>
  <c r="L497" i="5"/>
  <c r="E497" i="5"/>
  <c r="BA496" i="5"/>
  <c r="AZ496" i="5"/>
  <c r="AV496" i="5"/>
  <c r="AU496" i="5"/>
  <c r="AS496" i="5"/>
  <c r="AR496" i="5"/>
  <c r="AQ496" i="5"/>
  <c r="AP496" i="5"/>
  <c r="AO496" i="5"/>
  <c r="AN496" i="5"/>
  <c r="AM496" i="5"/>
  <c r="AL496" i="5"/>
  <c r="AK496" i="5"/>
  <c r="AB496" i="5"/>
  <c r="AA496" i="5"/>
  <c r="U496" i="5"/>
  <c r="T496" i="5"/>
  <c r="S496" i="5"/>
  <c r="O496" i="5" s="1"/>
  <c r="R496" i="5"/>
  <c r="N496" i="5"/>
  <c r="M496" i="5"/>
  <c r="L496" i="5"/>
  <c r="E496" i="5"/>
  <c r="BA495" i="5"/>
  <c r="AZ495" i="5"/>
  <c r="AV495" i="5"/>
  <c r="AU495" i="5"/>
  <c r="AS495" i="5"/>
  <c r="AR495" i="5"/>
  <c r="AQ495" i="5"/>
  <c r="AP495" i="5"/>
  <c r="AO495" i="5"/>
  <c r="AN495" i="5"/>
  <c r="AM495" i="5"/>
  <c r="AL495" i="5"/>
  <c r="AK495" i="5"/>
  <c r="AB495" i="5"/>
  <c r="AA495" i="5"/>
  <c r="U495" i="5"/>
  <c r="AG495" i="5" s="1"/>
  <c r="T495" i="5"/>
  <c r="S495" i="5"/>
  <c r="R495" i="5"/>
  <c r="O495" i="5" s="1"/>
  <c r="P495" i="5" s="1"/>
  <c r="N495" i="5"/>
  <c r="M495" i="5"/>
  <c r="L495" i="5"/>
  <c r="E495" i="5"/>
  <c r="BA494" i="5"/>
  <c r="AZ494" i="5"/>
  <c r="AV494" i="5"/>
  <c r="AU494" i="5"/>
  <c r="AS494" i="5"/>
  <c r="AR494" i="5"/>
  <c r="AQ494" i="5"/>
  <c r="AP494" i="5"/>
  <c r="AO494" i="5"/>
  <c r="AN494" i="5"/>
  <c r="AM494" i="5"/>
  <c r="AL494" i="5"/>
  <c r="AK494" i="5"/>
  <c r="AB494" i="5"/>
  <c r="AA494" i="5"/>
  <c r="U494" i="5"/>
  <c r="T494" i="5"/>
  <c r="S494" i="5"/>
  <c r="R494" i="5"/>
  <c r="O494" i="5"/>
  <c r="N494" i="5"/>
  <c r="M494" i="5"/>
  <c r="L494" i="5"/>
  <c r="E494" i="5"/>
  <c r="BA493" i="5"/>
  <c r="AZ493" i="5"/>
  <c r="AV493" i="5"/>
  <c r="AU493" i="5"/>
  <c r="AS493" i="5"/>
  <c r="AR493" i="5"/>
  <c r="AQ493" i="5"/>
  <c r="AP493" i="5"/>
  <c r="AO493" i="5"/>
  <c r="AN493" i="5"/>
  <c r="AM493" i="5"/>
  <c r="AL493" i="5"/>
  <c r="AK493" i="5"/>
  <c r="AB493" i="5"/>
  <c r="AA493" i="5"/>
  <c r="U493" i="5"/>
  <c r="T492" i="5" s="1"/>
  <c r="T493" i="5"/>
  <c r="AC493" i="5" s="1"/>
  <c r="S493" i="5"/>
  <c r="O493" i="5" s="1"/>
  <c r="P493" i="5" s="1"/>
  <c r="R493" i="5"/>
  <c r="Q493" i="5"/>
  <c r="N493" i="5"/>
  <c r="M493" i="5"/>
  <c r="L493" i="5"/>
  <c r="E493" i="5"/>
  <c r="BA492" i="5"/>
  <c r="AZ492" i="5"/>
  <c r="AV492" i="5"/>
  <c r="AU492" i="5"/>
  <c r="AS492" i="5"/>
  <c r="AR492" i="5"/>
  <c r="AQ492" i="5"/>
  <c r="AP492" i="5"/>
  <c r="AO492" i="5"/>
  <c r="AN492" i="5"/>
  <c r="AM492" i="5"/>
  <c r="AL492" i="5"/>
  <c r="AK492" i="5"/>
  <c r="AB492" i="5"/>
  <c r="AA492" i="5"/>
  <c r="U492" i="5"/>
  <c r="S492" i="5"/>
  <c r="R492" i="5"/>
  <c r="O492" i="5"/>
  <c r="N492" i="5"/>
  <c r="M492" i="5"/>
  <c r="L492" i="5"/>
  <c r="E492" i="5"/>
  <c r="BA491" i="5"/>
  <c r="AZ491" i="5"/>
  <c r="AV491" i="5"/>
  <c r="AU491" i="5"/>
  <c r="AS491" i="5"/>
  <c r="AR491" i="5"/>
  <c r="AQ491" i="5"/>
  <c r="AP491" i="5"/>
  <c r="AO491" i="5"/>
  <c r="AN491" i="5"/>
  <c r="AM491" i="5"/>
  <c r="AL491" i="5"/>
  <c r="AK491" i="5"/>
  <c r="AG491" i="5"/>
  <c r="AB491" i="5"/>
  <c r="AA491" i="5"/>
  <c r="U491" i="5"/>
  <c r="T491" i="5"/>
  <c r="S491" i="5"/>
  <c r="R491" i="5"/>
  <c r="O491" i="5" s="1"/>
  <c r="Q491" i="5" s="1"/>
  <c r="N491" i="5"/>
  <c r="M491" i="5"/>
  <c r="L491" i="5"/>
  <c r="E491" i="5"/>
  <c r="BA490" i="5"/>
  <c r="AZ490" i="5"/>
  <c r="AV490" i="5"/>
  <c r="AU490" i="5"/>
  <c r="AS490" i="5"/>
  <c r="AR490" i="5"/>
  <c r="AQ490" i="5"/>
  <c r="AP490" i="5"/>
  <c r="AO490" i="5"/>
  <c r="AN490" i="5"/>
  <c r="AM490" i="5"/>
  <c r="AL490" i="5"/>
  <c r="AK490" i="5"/>
  <c r="AC490" i="5"/>
  <c r="AB490" i="5"/>
  <c r="AA490" i="5"/>
  <c r="U490" i="5"/>
  <c r="T489" i="5" s="1"/>
  <c r="T490" i="5"/>
  <c r="S490" i="5"/>
  <c r="O490" i="5" s="1"/>
  <c r="R490" i="5"/>
  <c r="N490" i="5"/>
  <c r="M490" i="5"/>
  <c r="L490" i="5"/>
  <c r="E490" i="5"/>
  <c r="BA489" i="5"/>
  <c r="AZ489" i="5"/>
  <c r="AV489" i="5"/>
  <c r="AU489" i="5"/>
  <c r="AS489" i="5"/>
  <c r="AR489" i="5"/>
  <c r="AQ489" i="5"/>
  <c r="AP489" i="5"/>
  <c r="AO489" i="5"/>
  <c r="AN489" i="5"/>
  <c r="AM489" i="5"/>
  <c r="AL489" i="5"/>
  <c r="AK489" i="5"/>
  <c r="AB489" i="5"/>
  <c r="AA489" i="5"/>
  <c r="U489" i="5"/>
  <c r="S489" i="5"/>
  <c r="R489" i="5"/>
  <c r="N489" i="5"/>
  <c r="M489" i="5"/>
  <c r="L489" i="5"/>
  <c r="E489" i="5"/>
  <c r="BA488" i="5"/>
  <c r="AZ488" i="5"/>
  <c r="AV488" i="5"/>
  <c r="AU488" i="5"/>
  <c r="AS488" i="5"/>
  <c r="AR488" i="5"/>
  <c r="AQ488" i="5"/>
  <c r="AP488" i="5"/>
  <c r="AO488" i="5"/>
  <c r="AN488" i="5"/>
  <c r="AM488" i="5"/>
  <c r="AL488" i="5"/>
  <c r="AK488" i="5"/>
  <c r="AG488" i="5"/>
  <c r="AB488" i="5"/>
  <c r="AA488" i="5"/>
  <c r="U488" i="5"/>
  <c r="T487" i="5" s="1"/>
  <c r="T488" i="5"/>
  <c r="AD488" i="5" s="1"/>
  <c r="S488" i="5"/>
  <c r="R488" i="5"/>
  <c r="O488" i="5" s="1"/>
  <c r="Q488" i="5" s="1"/>
  <c r="P488" i="5"/>
  <c r="N488" i="5"/>
  <c r="M488" i="5"/>
  <c r="L488" i="5"/>
  <c r="E488" i="5"/>
  <c r="BA487" i="5"/>
  <c r="AZ487" i="5"/>
  <c r="AV487" i="5"/>
  <c r="AU487" i="5"/>
  <c r="AS487" i="5"/>
  <c r="AR487" i="5"/>
  <c r="AQ487" i="5"/>
  <c r="AP487" i="5"/>
  <c r="AO487" i="5"/>
  <c r="AN487" i="5"/>
  <c r="AM487" i="5"/>
  <c r="AL487" i="5"/>
  <c r="AK487" i="5"/>
  <c r="AB487" i="5"/>
  <c r="AA487" i="5"/>
  <c r="U487" i="5"/>
  <c r="S487" i="5"/>
  <c r="R487" i="5"/>
  <c r="O487" i="5"/>
  <c r="N487" i="5"/>
  <c r="M487" i="5"/>
  <c r="L487" i="5"/>
  <c r="E487" i="5"/>
  <c r="BA486" i="5"/>
  <c r="AZ486" i="5"/>
  <c r="AV486" i="5"/>
  <c r="AU486" i="5"/>
  <c r="AS486" i="5"/>
  <c r="AR486" i="5"/>
  <c r="AQ486" i="5"/>
  <c r="AP486" i="5"/>
  <c r="AO486" i="5"/>
  <c r="AN486" i="5"/>
  <c r="AM486" i="5"/>
  <c r="AL486" i="5"/>
  <c r="AK486" i="5"/>
  <c r="AC486" i="5"/>
  <c r="AB486" i="5"/>
  <c r="AA486" i="5"/>
  <c r="U486" i="5"/>
  <c r="T485" i="5" s="1"/>
  <c r="T486" i="5"/>
  <c r="S486" i="5"/>
  <c r="O486" i="5" s="1"/>
  <c r="R486" i="5"/>
  <c r="N486" i="5"/>
  <c r="M486" i="5"/>
  <c r="L486" i="5"/>
  <c r="E486" i="5"/>
  <c r="BA485" i="5"/>
  <c r="AZ485" i="5"/>
  <c r="AV485" i="5"/>
  <c r="AU485" i="5"/>
  <c r="AS485" i="5"/>
  <c r="AR485" i="5"/>
  <c r="AQ485" i="5"/>
  <c r="AP485" i="5"/>
  <c r="AO485" i="5"/>
  <c r="AN485" i="5"/>
  <c r="AM485" i="5"/>
  <c r="AL485" i="5"/>
  <c r="AK485" i="5"/>
  <c r="AB485" i="5"/>
  <c r="AA485" i="5"/>
  <c r="U485" i="5"/>
  <c r="S485" i="5"/>
  <c r="O485" i="5" s="1"/>
  <c r="R485" i="5"/>
  <c r="N485" i="5"/>
  <c r="M485" i="5"/>
  <c r="L485" i="5"/>
  <c r="E485" i="5"/>
  <c r="BA484" i="5"/>
  <c r="AZ484" i="5"/>
  <c r="AV484" i="5"/>
  <c r="AU484" i="5"/>
  <c r="AS484" i="5"/>
  <c r="AR484" i="5"/>
  <c r="AQ484" i="5"/>
  <c r="AP484" i="5"/>
  <c r="AO484" i="5"/>
  <c r="AN484" i="5"/>
  <c r="AM484" i="5"/>
  <c r="AL484" i="5"/>
  <c r="AK484" i="5"/>
  <c r="AG484" i="5"/>
  <c r="AB484" i="5"/>
  <c r="AA484" i="5"/>
  <c r="U484" i="5"/>
  <c r="T483" i="5" s="1"/>
  <c r="T484" i="5"/>
  <c r="AD484" i="5" s="1"/>
  <c r="S484" i="5"/>
  <c r="R484" i="5"/>
  <c r="O484" i="5" s="1"/>
  <c r="P484" i="5" s="1"/>
  <c r="Q484" i="5"/>
  <c r="N484" i="5"/>
  <c r="M484" i="5"/>
  <c r="L484" i="5"/>
  <c r="E484" i="5"/>
  <c r="BA483" i="5"/>
  <c r="AZ483" i="5"/>
  <c r="AV483" i="5"/>
  <c r="AU483" i="5"/>
  <c r="AS483" i="5"/>
  <c r="AR483" i="5"/>
  <c r="AQ483" i="5"/>
  <c r="AP483" i="5"/>
  <c r="AO483" i="5"/>
  <c r="AN483" i="5"/>
  <c r="AM483" i="5"/>
  <c r="AL483" i="5"/>
  <c r="AK483" i="5"/>
  <c r="AD483" i="5"/>
  <c r="AB483" i="5"/>
  <c r="AA483" i="5"/>
  <c r="U483" i="5"/>
  <c r="S483" i="5"/>
  <c r="R483" i="5"/>
  <c r="O483" i="5"/>
  <c r="N483" i="5"/>
  <c r="M483" i="5"/>
  <c r="L483" i="5"/>
  <c r="E483" i="5"/>
  <c r="BA482" i="5"/>
  <c r="AZ482" i="5"/>
  <c r="AV482" i="5"/>
  <c r="AU482" i="5"/>
  <c r="AS482" i="5"/>
  <c r="AR482" i="5"/>
  <c r="AQ482" i="5"/>
  <c r="AP482" i="5"/>
  <c r="AO482" i="5"/>
  <c r="AN482" i="5"/>
  <c r="AM482" i="5"/>
  <c r="AL482" i="5"/>
  <c r="AK482" i="5"/>
  <c r="AC482" i="5"/>
  <c r="AB482" i="5"/>
  <c r="AA482" i="5"/>
  <c r="U482" i="5"/>
  <c r="T481" i="5" s="1"/>
  <c r="T482" i="5"/>
  <c r="S482" i="5"/>
  <c r="O482" i="5" s="1"/>
  <c r="R482" i="5"/>
  <c r="N482" i="5"/>
  <c r="M482" i="5"/>
  <c r="L482" i="5"/>
  <c r="E482" i="5"/>
  <c r="BA481" i="5"/>
  <c r="AZ481" i="5"/>
  <c r="AV481" i="5"/>
  <c r="AU481" i="5"/>
  <c r="AS481" i="5"/>
  <c r="AR481" i="5"/>
  <c r="AQ481" i="5"/>
  <c r="AP481" i="5"/>
  <c r="AO481" i="5"/>
  <c r="AN481" i="5"/>
  <c r="AM481" i="5"/>
  <c r="AL481" i="5"/>
  <c r="AK481" i="5"/>
  <c r="AB481" i="5"/>
  <c r="AA481" i="5"/>
  <c r="U481" i="5"/>
  <c r="S481" i="5"/>
  <c r="R481" i="5"/>
  <c r="N481" i="5"/>
  <c r="M481" i="5"/>
  <c r="L481" i="5"/>
  <c r="E481" i="5"/>
  <c r="BA480" i="5"/>
  <c r="AZ480" i="5"/>
  <c r="AV480" i="5"/>
  <c r="AU480" i="5"/>
  <c r="AS480" i="5"/>
  <c r="AR480" i="5"/>
  <c r="AQ480" i="5"/>
  <c r="AP480" i="5"/>
  <c r="AO480" i="5"/>
  <c r="AN480" i="5"/>
  <c r="AM480" i="5"/>
  <c r="AL480" i="5"/>
  <c r="AK480" i="5"/>
  <c r="AG480" i="5"/>
  <c r="AB480" i="5"/>
  <c r="AA480" i="5"/>
  <c r="U480" i="5"/>
  <c r="T479" i="5" s="1"/>
  <c r="T480" i="5"/>
  <c r="AD480" i="5" s="1"/>
  <c r="S480" i="5"/>
  <c r="R480" i="5"/>
  <c r="O480" i="5" s="1"/>
  <c r="Q480" i="5" s="1"/>
  <c r="P480" i="5"/>
  <c r="N480" i="5"/>
  <c r="M480" i="5"/>
  <c r="L480" i="5"/>
  <c r="E480" i="5"/>
  <c r="BA479" i="5"/>
  <c r="AZ479" i="5"/>
  <c r="AV479" i="5"/>
  <c r="AU479" i="5"/>
  <c r="AS479" i="5"/>
  <c r="AR479" i="5"/>
  <c r="AQ479" i="5"/>
  <c r="AP479" i="5"/>
  <c r="AO479" i="5"/>
  <c r="AN479" i="5"/>
  <c r="AM479" i="5"/>
  <c r="AL479" i="5"/>
  <c r="AK479" i="5"/>
  <c r="AD479" i="5"/>
  <c r="AB479" i="5"/>
  <c r="AA479" i="5"/>
  <c r="U479" i="5"/>
  <c r="S479" i="5"/>
  <c r="R479" i="5"/>
  <c r="O479" i="5"/>
  <c r="N479" i="5"/>
  <c r="M479" i="5"/>
  <c r="L479" i="5"/>
  <c r="E479" i="5"/>
  <c r="BA478" i="5"/>
  <c r="AZ478" i="5"/>
  <c r="AV478" i="5"/>
  <c r="AU478" i="5"/>
  <c r="AS478" i="5"/>
  <c r="AR478" i="5"/>
  <c r="AQ478" i="5"/>
  <c r="AP478" i="5"/>
  <c r="AO478" i="5"/>
  <c r="AN478" i="5"/>
  <c r="AM478" i="5"/>
  <c r="AL478" i="5"/>
  <c r="AK478" i="5"/>
  <c r="AB478" i="5"/>
  <c r="AA478" i="5"/>
  <c r="U478" i="5"/>
  <c r="T477" i="5" s="1"/>
  <c r="T478" i="5"/>
  <c r="S478" i="5"/>
  <c r="O478" i="5" s="1"/>
  <c r="R478" i="5"/>
  <c r="N478" i="5"/>
  <c r="M478" i="5"/>
  <c r="L478" i="5"/>
  <c r="E478" i="5"/>
  <c r="BA477" i="5"/>
  <c r="AZ477" i="5"/>
  <c r="AV477" i="5"/>
  <c r="AU477" i="5"/>
  <c r="AS477" i="5"/>
  <c r="AR477" i="5"/>
  <c r="AQ477" i="5"/>
  <c r="AP477" i="5"/>
  <c r="AO477" i="5"/>
  <c r="AN477" i="5"/>
  <c r="AM477" i="5"/>
  <c r="AL477" i="5"/>
  <c r="AK477" i="5"/>
  <c r="AB477" i="5"/>
  <c r="AA477" i="5"/>
  <c r="U477" i="5"/>
  <c r="S477" i="5"/>
  <c r="O477" i="5" s="1"/>
  <c r="R477" i="5"/>
  <c r="N477" i="5"/>
  <c r="M477" i="5"/>
  <c r="L477" i="5"/>
  <c r="E477" i="5"/>
  <c r="BA476" i="5"/>
  <c r="AZ476" i="5"/>
  <c r="AV476" i="5"/>
  <c r="AU476" i="5"/>
  <c r="AS476" i="5"/>
  <c r="AR476" i="5"/>
  <c r="AQ476" i="5"/>
  <c r="AP476" i="5"/>
  <c r="AO476" i="5"/>
  <c r="AN476" i="5"/>
  <c r="AM476" i="5"/>
  <c r="AL476" i="5"/>
  <c r="AK476" i="5"/>
  <c r="AG476" i="5"/>
  <c r="AB476" i="5"/>
  <c r="AA476" i="5"/>
  <c r="U476" i="5"/>
  <c r="T475" i="5" s="1"/>
  <c r="T476" i="5"/>
  <c r="AD476" i="5" s="1"/>
  <c r="S476" i="5"/>
  <c r="R476" i="5"/>
  <c r="O476" i="5" s="1"/>
  <c r="Q476" i="5"/>
  <c r="P476" i="5"/>
  <c r="N476" i="5"/>
  <c r="M476" i="5"/>
  <c r="L476" i="5"/>
  <c r="E476" i="5"/>
  <c r="BA475" i="5"/>
  <c r="AZ475" i="5"/>
  <c r="AV475" i="5"/>
  <c r="AU475" i="5"/>
  <c r="AS475" i="5"/>
  <c r="AR475" i="5"/>
  <c r="AQ475" i="5"/>
  <c r="AP475" i="5"/>
  <c r="AO475" i="5"/>
  <c r="AN475" i="5"/>
  <c r="AM475" i="5"/>
  <c r="AL475" i="5"/>
  <c r="AK475" i="5"/>
  <c r="AD475" i="5"/>
  <c r="AB475" i="5"/>
  <c r="AA475" i="5"/>
  <c r="U475" i="5"/>
  <c r="S475" i="5"/>
  <c r="R475" i="5"/>
  <c r="O475" i="5"/>
  <c r="N475" i="5"/>
  <c r="M475" i="5"/>
  <c r="L475" i="5"/>
  <c r="E475" i="5"/>
  <c r="BA474" i="5"/>
  <c r="AZ474" i="5"/>
  <c r="AV474" i="5"/>
  <c r="AU474" i="5"/>
  <c r="AS474" i="5"/>
  <c r="AR474" i="5"/>
  <c r="AQ474" i="5"/>
  <c r="AP474" i="5"/>
  <c r="AO474" i="5"/>
  <c r="AN474" i="5"/>
  <c r="AM474" i="5"/>
  <c r="AL474" i="5"/>
  <c r="AK474" i="5"/>
  <c r="AB474" i="5"/>
  <c r="AA474" i="5"/>
  <c r="U474" i="5"/>
  <c r="T473" i="5" s="1"/>
  <c r="T474" i="5"/>
  <c r="S474" i="5"/>
  <c r="O474" i="5" s="1"/>
  <c r="R474" i="5"/>
  <c r="N474" i="5"/>
  <c r="M474" i="5"/>
  <c r="L474" i="5"/>
  <c r="E474" i="5"/>
  <c r="BA473" i="5"/>
  <c r="AZ473" i="5"/>
  <c r="AV473" i="5"/>
  <c r="AU473" i="5"/>
  <c r="AS473" i="5"/>
  <c r="AR473" i="5"/>
  <c r="AQ473" i="5"/>
  <c r="AP473" i="5"/>
  <c r="AO473" i="5"/>
  <c r="AN473" i="5"/>
  <c r="AM473" i="5"/>
  <c r="AL473" i="5"/>
  <c r="AK473" i="5"/>
  <c r="AB473" i="5"/>
  <c r="AA473" i="5"/>
  <c r="U473" i="5"/>
  <c r="S473" i="5"/>
  <c r="O473" i="5" s="1"/>
  <c r="R473" i="5"/>
  <c r="N473" i="5"/>
  <c r="M473" i="5"/>
  <c r="L473" i="5"/>
  <c r="E473" i="5"/>
  <c r="BA472" i="5"/>
  <c r="AZ472" i="5"/>
  <c r="AV472" i="5"/>
  <c r="AU472" i="5"/>
  <c r="AS472" i="5"/>
  <c r="AR472" i="5"/>
  <c r="AQ472" i="5"/>
  <c r="AP472" i="5"/>
  <c r="AO472" i="5"/>
  <c r="AN472" i="5"/>
  <c r="AM472" i="5"/>
  <c r="AL472" i="5"/>
  <c r="AK472" i="5"/>
  <c r="AG472" i="5"/>
  <c r="AB472" i="5"/>
  <c r="AA472" i="5"/>
  <c r="U472" i="5"/>
  <c r="T471" i="5" s="1"/>
  <c r="T472" i="5"/>
  <c r="AD472" i="5" s="1"/>
  <c r="S472" i="5"/>
  <c r="R472" i="5"/>
  <c r="O472" i="5" s="1"/>
  <c r="N472" i="5"/>
  <c r="M472" i="5"/>
  <c r="L472" i="5"/>
  <c r="E472" i="5"/>
  <c r="BA471" i="5"/>
  <c r="AZ471" i="5"/>
  <c r="AV471" i="5"/>
  <c r="AU471" i="5"/>
  <c r="AS471" i="5"/>
  <c r="AR471" i="5"/>
  <c r="AQ471" i="5"/>
  <c r="AP471" i="5"/>
  <c r="AO471" i="5"/>
  <c r="AN471" i="5"/>
  <c r="AM471" i="5"/>
  <c r="AL471" i="5"/>
  <c r="AK471" i="5"/>
  <c r="AD471" i="5"/>
  <c r="AB471" i="5"/>
  <c r="AA471" i="5"/>
  <c r="U471" i="5"/>
  <c r="S471" i="5"/>
  <c r="R471" i="5"/>
  <c r="O471" i="5"/>
  <c r="N471" i="5"/>
  <c r="M471" i="5"/>
  <c r="L471" i="5"/>
  <c r="E471" i="5"/>
  <c r="BA470" i="5"/>
  <c r="AZ470" i="5"/>
  <c r="AV470" i="5"/>
  <c r="AU470" i="5"/>
  <c r="AS470" i="5"/>
  <c r="AR470" i="5"/>
  <c r="AQ470" i="5"/>
  <c r="AP470" i="5"/>
  <c r="AO470" i="5"/>
  <c r="AN470" i="5"/>
  <c r="AM470" i="5"/>
  <c r="AL470" i="5"/>
  <c r="AK470" i="5"/>
  <c r="AB470" i="5"/>
  <c r="AA470" i="5"/>
  <c r="U470" i="5"/>
  <c r="T469" i="5" s="1"/>
  <c r="T470" i="5"/>
  <c r="S470" i="5"/>
  <c r="O470" i="5" s="1"/>
  <c r="R470" i="5"/>
  <c r="N470" i="5"/>
  <c r="M470" i="5"/>
  <c r="L470" i="5"/>
  <c r="E470" i="5"/>
  <c r="BA469" i="5"/>
  <c r="AZ469" i="5"/>
  <c r="AV469" i="5"/>
  <c r="AU469" i="5"/>
  <c r="AS469" i="5"/>
  <c r="AR469" i="5"/>
  <c r="AQ469" i="5"/>
  <c r="AP469" i="5"/>
  <c r="AO469" i="5"/>
  <c r="AN469" i="5"/>
  <c r="AM469" i="5"/>
  <c r="AL469" i="5"/>
  <c r="AK469" i="5"/>
  <c r="AB469" i="5"/>
  <c r="AA469" i="5"/>
  <c r="U469" i="5"/>
  <c r="S469" i="5"/>
  <c r="O469" i="5" s="1"/>
  <c r="R469" i="5"/>
  <c r="N469" i="5"/>
  <c r="M469" i="5"/>
  <c r="L469" i="5"/>
  <c r="E469" i="5"/>
  <c r="BA468" i="5"/>
  <c r="AZ468" i="5"/>
  <c r="AV468" i="5"/>
  <c r="AU468" i="5"/>
  <c r="AS468" i="5"/>
  <c r="AR468" i="5"/>
  <c r="AQ468" i="5"/>
  <c r="AP468" i="5"/>
  <c r="AO468" i="5"/>
  <c r="AN468" i="5"/>
  <c r="AM468" i="5"/>
  <c r="AL468" i="5"/>
  <c r="AK468" i="5"/>
  <c r="AG468" i="5"/>
  <c r="AB468" i="5"/>
  <c r="AA468" i="5"/>
  <c r="U468" i="5"/>
  <c r="T467" i="5" s="1"/>
  <c r="T468" i="5"/>
  <c r="AD468" i="5" s="1"/>
  <c r="S468" i="5"/>
  <c r="R468" i="5"/>
  <c r="O468" i="5" s="1"/>
  <c r="Q468" i="5" s="1"/>
  <c r="N468" i="5"/>
  <c r="M468" i="5"/>
  <c r="L468" i="5"/>
  <c r="E468" i="5"/>
  <c r="BA467" i="5"/>
  <c r="AZ467" i="5"/>
  <c r="AV467" i="5"/>
  <c r="AU467" i="5"/>
  <c r="AS467" i="5"/>
  <c r="AR467" i="5"/>
  <c r="AQ467" i="5"/>
  <c r="AP467" i="5"/>
  <c r="AO467" i="5"/>
  <c r="AN467" i="5"/>
  <c r="AM467" i="5"/>
  <c r="AL467" i="5"/>
  <c r="AK467" i="5"/>
  <c r="AD467" i="5"/>
  <c r="AB467" i="5"/>
  <c r="AA467" i="5"/>
  <c r="U467" i="5"/>
  <c r="S467" i="5"/>
  <c r="R467" i="5"/>
  <c r="O467" i="5"/>
  <c r="N467" i="5"/>
  <c r="M467" i="5"/>
  <c r="L467" i="5"/>
  <c r="E467" i="5"/>
  <c r="BA466" i="5"/>
  <c r="AZ466" i="5"/>
  <c r="AV466" i="5"/>
  <c r="AU466" i="5"/>
  <c r="AS466" i="5"/>
  <c r="AR466" i="5"/>
  <c r="AQ466" i="5"/>
  <c r="AP466" i="5"/>
  <c r="AO466" i="5"/>
  <c r="AN466" i="5"/>
  <c r="AM466" i="5"/>
  <c r="AL466" i="5"/>
  <c r="AK466" i="5"/>
  <c r="AB466" i="5"/>
  <c r="AA466" i="5"/>
  <c r="U466" i="5"/>
  <c r="T465" i="5" s="1"/>
  <c r="T466" i="5"/>
  <c r="S466" i="5"/>
  <c r="O466" i="5" s="1"/>
  <c r="R466" i="5"/>
  <c r="N466" i="5"/>
  <c r="M466" i="5"/>
  <c r="L466" i="5"/>
  <c r="E466" i="5"/>
  <c r="BA465" i="5"/>
  <c r="AZ465" i="5"/>
  <c r="AV465" i="5"/>
  <c r="AU465" i="5"/>
  <c r="AS465" i="5"/>
  <c r="AR465" i="5"/>
  <c r="AQ465" i="5"/>
  <c r="AP465" i="5"/>
  <c r="AO465" i="5"/>
  <c r="AN465" i="5"/>
  <c r="AM465" i="5"/>
  <c r="AL465" i="5"/>
  <c r="AK465" i="5"/>
  <c r="AB465" i="5"/>
  <c r="AA465" i="5"/>
  <c r="U465" i="5"/>
  <c r="S465" i="5"/>
  <c r="R465" i="5"/>
  <c r="N465" i="5"/>
  <c r="M465" i="5"/>
  <c r="L465" i="5"/>
  <c r="E465" i="5"/>
  <c r="BA464" i="5"/>
  <c r="AZ464" i="5"/>
  <c r="AV464" i="5"/>
  <c r="AU464" i="5"/>
  <c r="AS464" i="5"/>
  <c r="AR464" i="5"/>
  <c r="AQ464" i="5"/>
  <c r="AP464" i="5"/>
  <c r="AO464" i="5"/>
  <c r="AN464" i="5"/>
  <c r="AM464" i="5"/>
  <c r="AL464" i="5"/>
  <c r="AK464" i="5"/>
  <c r="AG464" i="5"/>
  <c r="AB464" i="5"/>
  <c r="AA464" i="5"/>
  <c r="U464" i="5"/>
  <c r="T463" i="5" s="1"/>
  <c r="T464" i="5"/>
  <c r="AD464" i="5" s="1"/>
  <c r="S464" i="5"/>
  <c r="R464" i="5"/>
  <c r="O464" i="5" s="1"/>
  <c r="Q464" i="5" s="1"/>
  <c r="P464" i="5"/>
  <c r="N464" i="5"/>
  <c r="M464" i="5"/>
  <c r="L464" i="5"/>
  <c r="E464" i="5"/>
  <c r="BA463" i="5"/>
  <c r="AZ463" i="5"/>
  <c r="AV463" i="5"/>
  <c r="AU463" i="5"/>
  <c r="AS463" i="5"/>
  <c r="AR463" i="5"/>
  <c r="AQ463" i="5"/>
  <c r="AP463" i="5"/>
  <c r="AO463" i="5"/>
  <c r="AN463" i="5"/>
  <c r="AM463" i="5"/>
  <c r="AL463" i="5"/>
  <c r="AK463" i="5"/>
  <c r="AB463" i="5"/>
  <c r="AA463" i="5"/>
  <c r="U463" i="5"/>
  <c r="S463" i="5"/>
  <c r="R463" i="5"/>
  <c r="O463" i="5"/>
  <c r="N463" i="5"/>
  <c r="M463" i="5"/>
  <c r="L463" i="5"/>
  <c r="E463" i="5"/>
  <c r="BA462" i="5"/>
  <c r="AZ462" i="5"/>
  <c r="AV462" i="5"/>
  <c r="AU462" i="5"/>
  <c r="AS462" i="5"/>
  <c r="AR462" i="5"/>
  <c r="AQ462" i="5"/>
  <c r="AP462" i="5"/>
  <c r="AO462" i="5"/>
  <c r="AN462" i="5"/>
  <c r="AM462" i="5"/>
  <c r="AL462" i="5"/>
  <c r="AK462" i="5"/>
  <c r="AB462" i="5"/>
  <c r="AA462" i="5"/>
  <c r="U462" i="5"/>
  <c r="T461" i="5" s="1"/>
  <c r="T462" i="5"/>
  <c r="S462" i="5"/>
  <c r="O462" i="5" s="1"/>
  <c r="R462" i="5"/>
  <c r="N462" i="5"/>
  <c r="M462" i="5"/>
  <c r="L462" i="5"/>
  <c r="E462" i="5"/>
  <c r="BA461" i="5"/>
  <c r="AZ461" i="5"/>
  <c r="AV461" i="5"/>
  <c r="AU461" i="5"/>
  <c r="AS461" i="5"/>
  <c r="AR461" i="5"/>
  <c r="AQ461" i="5"/>
  <c r="AP461" i="5"/>
  <c r="AO461" i="5"/>
  <c r="AN461" i="5"/>
  <c r="AM461" i="5"/>
  <c r="AL461" i="5"/>
  <c r="AK461" i="5"/>
  <c r="AB461" i="5"/>
  <c r="AA461" i="5"/>
  <c r="U461" i="5"/>
  <c r="S461" i="5"/>
  <c r="R461" i="5"/>
  <c r="N461" i="5"/>
  <c r="M461" i="5"/>
  <c r="L461" i="5"/>
  <c r="E461" i="5"/>
  <c r="BA460" i="5"/>
  <c r="AZ460" i="5"/>
  <c r="AV460" i="5"/>
  <c r="AU460" i="5"/>
  <c r="AS460" i="5"/>
  <c r="AR460" i="5"/>
  <c r="AQ460" i="5"/>
  <c r="AP460" i="5"/>
  <c r="AO460" i="5"/>
  <c r="AN460" i="5"/>
  <c r="AM460" i="5"/>
  <c r="AL460" i="5"/>
  <c r="AK460" i="5"/>
  <c r="AG460" i="5"/>
  <c r="AB460" i="5"/>
  <c r="AA460" i="5"/>
  <c r="U460" i="5"/>
  <c r="T459" i="5" s="1"/>
  <c r="T460" i="5"/>
  <c r="S460" i="5"/>
  <c r="R460" i="5"/>
  <c r="O460" i="5" s="1"/>
  <c r="Q460" i="5"/>
  <c r="P460" i="5"/>
  <c r="N460" i="5"/>
  <c r="M460" i="5"/>
  <c r="L460" i="5"/>
  <c r="E460" i="5"/>
  <c r="BA459" i="5"/>
  <c r="AZ459" i="5"/>
  <c r="AV459" i="5"/>
  <c r="AU459" i="5"/>
  <c r="AS459" i="5"/>
  <c r="AR459" i="5"/>
  <c r="AQ459" i="5"/>
  <c r="AP459" i="5"/>
  <c r="AO459" i="5"/>
  <c r="AN459" i="5"/>
  <c r="AM459" i="5"/>
  <c r="AL459" i="5"/>
  <c r="AK459" i="5"/>
  <c r="AD459" i="5"/>
  <c r="AB459" i="5"/>
  <c r="AA459" i="5"/>
  <c r="U459" i="5"/>
  <c r="S459" i="5"/>
  <c r="R459" i="5"/>
  <c r="P459" i="5"/>
  <c r="O459" i="5"/>
  <c r="Q459" i="5" s="1"/>
  <c r="N459" i="5"/>
  <c r="M459" i="5"/>
  <c r="L459" i="5"/>
  <c r="E459" i="5"/>
  <c r="BA458" i="5"/>
  <c r="AZ458" i="5"/>
  <c r="AV458" i="5"/>
  <c r="AU458" i="5"/>
  <c r="AS458" i="5"/>
  <c r="AR458" i="5"/>
  <c r="AQ458" i="5"/>
  <c r="AP458" i="5"/>
  <c r="AO458" i="5"/>
  <c r="AN458" i="5"/>
  <c r="AM458" i="5"/>
  <c r="AL458" i="5"/>
  <c r="AK458" i="5"/>
  <c r="AD458" i="5"/>
  <c r="AC458" i="5"/>
  <c r="AB458" i="5"/>
  <c r="AA458" i="5"/>
  <c r="U458" i="5"/>
  <c r="T458" i="5"/>
  <c r="AG458" i="5" s="1"/>
  <c r="S458" i="5"/>
  <c r="O458" i="5" s="1"/>
  <c r="R458" i="5"/>
  <c r="N458" i="5"/>
  <c r="M458" i="5"/>
  <c r="L458" i="5"/>
  <c r="E458" i="5"/>
  <c r="BA457" i="5"/>
  <c r="AZ457" i="5"/>
  <c r="AV457" i="5"/>
  <c r="AU457" i="5"/>
  <c r="AS457" i="5"/>
  <c r="AR457" i="5"/>
  <c r="AQ457" i="5"/>
  <c r="AP457" i="5"/>
  <c r="AO457" i="5"/>
  <c r="AN457" i="5"/>
  <c r="AM457" i="5"/>
  <c r="AL457" i="5"/>
  <c r="AK457" i="5"/>
  <c r="AB457" i="5"/>
  <c r="AA457" i="5"/>
  <c r="U457" i="5"/>
  <c r="T457" i="5"/>
  <c r="S457" i="5"/>
  <c r="O457" i="5" s="1"/>
  <c r="R457" i="5"/>
  <c r="N457" i="5"/>
  <c r="M457" i="5"/>
  <c r="L457" i="5"/>
  <c r="E457" i="5"/>
  <c r="BA456" i="5"/>
  <c r="AZ456" i="5"/>
  <c r="AV456" i="5"/>
  <c r="AU456" i="5"/>
  <c r="AS456" i="5"/>
  <c r="AR456" i="5"/>
  <c r="AQ456" i="5"/>
  <c r="AP456" i="5"/>
  <c r="AO456" i="5"/>
  <c r="AN456" i="5"/>
  <c r="AM456" i="5"/>
  <c r="AL456" i="5"/>
  <c r="AK456" i="5"/>
  <c r="AG456" i="5"/>
  <c r="AB456" i="5"/>
  <c r="AA456" i="5"/>
  <c r="U456" i="5"/>
  <c r="T455" i="5" s="1"/>
  <c r="T456" i="5"/>
  <c r="S456" i="5"/>
  <c r="R456" i="5"/>
  <c r="O456" i="5" s="1"/>
  <c r="Q456" i="5"/>
  <c r="P456" i="5"/>
  <c r="N456" i="5"/>
  <c r="M456" i="5"/>
  <c r="L456" i="5"/>
  <c r="E456" i="5"/>
  <c r="BA455" i="5"/>
  <c r="AZ455" i="5"/>
  <c r="AV455" i="5"/>
  <c r="AU455" i="5"/>
  <c r="AS455" i="5"/>
  <c r="AR455" i="5"/>
  <c r="AQ455" i="5"/>
  <c r="AP455" i="5"/>
  <c r="AO455" i="5"/>
  <c r="AN455" i="5"/>
  <c r="AM455" i="5"/>
  <c r="AL455" i="5"/>
  <c r="AK455" i="5"/>
  <c r="AB455" i="5"/>
  <c r="AA455" i="5"/>
  <c r="U455" i="5"/>
  <c r="S455" i="5"/>
  <c r="R455" i="5"/>
  <c r="O455" i="5"/>
  <c r="Q455" i="5" s="1"/>
  <c r="N455" i="5"/>
  <c r="M455" i="5"/>
  <c r="L455" i="5"/>
  <c r="E455" i="5"/>
  <c r="BA454" i="5"/>
  <c r="AZ454" i="5"/>
  <c r="AV454" i="5"/>
  <c r="AU454" i="5"/>
  <c r="AS454" i="5"/>
  <c r="AR454" i="5"/>
  <c r="AQ454" i="5"/>
  <c r="AP454" i="5"/>
  <c r="AO454" i="5"/>
  <c r="AN454" i="5"/>
  <c r="AM454" i="5"/>
  <c r="AL454" i="5"/>
  <c r="AK454" i="5"/>
  <c r="AB454" i="5"/>
  <c r="AA454" i="5"/>
  <c r="U454" i="5"/>
  <c r="T453" i="5" s="1"/>
  <c r="T454" i="5"/>
  <c r="AC454" i="5" s="1"/>
  <c r="S454" i="5"/>
  <c r="O454" i="5" s="1"/>
  <c r="R454" i="5"/>
  <c r="N454" i="5"/>
  <c r="M454" i="5"/>
  <c r="L454" i="5"/>
  <c r="E454" i="5"/>
  <c r="BA453" i="5"/>
  <c r="AZ453" i="5"/>
  <c r="AV453" i="5"/>
  <c r="AU453" i="5"/>
  <c r="AS453" i="5"/>
  <c r="AR453" i="5"/>
  <c r="AQ453" i="5"/>
  <c r="AP453" i="5"/>
  <c r="AO453" i="5"/>
  <c r="AN453" i="5"/>
  <c r="AM453" i="5"/>
  <c r="AL453" i="5"/>
  <c r="AK453" i="5"/>
  <c r="AB453" i="5"/>
  <c r="AA453" i="5"/>
  <c r="U453" i="5"/>
  <c r="S453" i="5"/>
  <c r="R453" i="5"/>
  <c r="N453" i="5"/>
  <c r="M453" i="5"/>
  <c r="L453" i="5"/>
  <c r="E453" i="5"/>
  <c r="BA452" i="5"/>
  <c r="AZ452" i="5"/>
  <c r="AV452" i="5"/>
  <c r="AU452" i="5"/>
  <c r="AS452" i="5"/>
  <c r="AR452" i="5"/>
  <c r="AQ452" i="5"/>
  <c r="AP452" i="5"/>
  <c r="AO452" i="5"/>
  <c r="AN452" i="5"/>
  <c r="AM452" i="5"/>
  <c r="AL452" i="5"/>
  <c r="AK452" i="5"/>
  <c r="AG452" i="5"/>
  <c r="AB452" i="5"/>
  <c r="AA452" i="5"/>
  <c r="U452" i="5"/>
  <c r="T451" i="5" s="1"/>
  <c r="T452" i="5"/>
  <c r="S452" i="5"/>
  <c r="R452" i="5"/>
  <c r="O452" i="5" s="1"/>
  <c r="Q452" i="5"/>
  <c r="P452" i="5"/>
  <c r="N452" i="5"/>
  <c r="M452" i="5"/>
  <c r="L452" i="5"/>
  <c r="E452" i="5"/>
  <c r="BA451" i="5"/>
  <c r="AZ451" i="5"/>
  <c r="AV451" i="5"/>
  <c r="AU451" i="5"/>
  <c r="AS451" i="5"/>
  <c r="AR451" i="5"/>
  <c r="AQ451" i="5"/>
  <c r="AP451" i="5"/>
  <c r="AO451" i="5"/>
  <c r="AN451" i="5"/>
  <c r="AM451" i="5"/>
  <c r="AL451" i="5"/>
  <c r="AK451" i="5"/>
  <c r="AD451" i="5"/>
  <c r="AB451" i="5"/>
  <c r="AA451" i="5"/>
  <c r="U451" i="5"/>
  <c r="S451" i="5"/>
  <c r="R451" i="5"/>
  <c r="P451" i="5"/>
  <c r="O451" i="5"/>
  <c r="Q451" i="5" s="1"/>
  <c r="N451" i="5"/>
  <c r="M451" i="5"/>
  <c r="L451" i="5"/>
  <c r="E451" i="5"/>
  <c r="BA450" i="5"/>
  <c r="AZ450" i="5"/>
  <c r="AV450" i="5"/>
  <c r="AU450" i="5"/>
  <c r="AS450" i="5"/>
  <c r="AR450" i="5"/>
  <c r="AQ450" i="5"/>
  <c r="AP450" i="5"/>
  <c r="AO450" i="5"/>
  <c r="AN450" i="5"/>
  <c r="AM450" i="5"/>
  <c r="AL450" i="5"/>
  <c r="AK450" i="5"/>
  <c r="AD450" i="5"/>
  <c r="AC450" i="5"/>
  <c r="AB450" i="5"/>
  <c r="AA450" i="5"/>
  <c r="U450" i="5"/>
  <c r="T450" i="5"/>
  <c r="AG450" i="5" s="1"/>
  <c r="S450" i="5"/>
  <c r="O450" i="5" s="1"/>
  <c r="R450" i="5"/>
  <c r="N450" i="5"/>
  <c r="M450" i="5"/>
  <c r="L450" i="5"/>
  <c r="E450" i="5"/>
  <c r="BA449" i="5"/>
  <c r="AZ449" i="5"/>
  <c r="AV449" i="5"/>
  <c r="AU449" i="5"/>
  <c r="AS449" i="5"/>
  <c r="AR449" i="5"/>
  <c r="AQ449" i="5"/>
  <c r="AP449" i="5"/>
  <c r="AO449" i="5"/>
  <c r="AN449" i="5"/>
  <c r="AM449" i="5"/>
  <c r="AL449" i="5"/>
  <c r="AK449" i="5"/>
  <c r="AB449" i="5"/>
  <c r="AA449" i="5"/>
  <c r="U449" i="5"/>
  <c r="T449" i="5"/>
  <c r="S449" i="5"/>
  <c r="O449" i="5" s="1"/>
  <c r="R449" i="5"/>
  <c r="N449" i="5"/>
  <c r="M449" i="5"/>
  <c r="L449" i="5"/>
  <c r="E449" i="5"/>
  <c r="BA448" i="5"/>
  <c r="AZ448" i="5"/>
  <c r="AV448" i="5"/>
  <c r="AU448" i="5"/>
  <c r="AS448" i="5"/>
  <c r="AR448" i="5"/>
  <c r="AQ448" i="5"/>
  <c r="AP448" i="5"/>
  <c r="AO448" i="5"/>
  <c r="AN448" i="5"/>
  <c r="AM448" i="5"/>
  <c r="AL448" i="5"/>
  <c r="AK448" i="5"/>
  <c r="AG448" i="5"/>
  <c r="AB448" i="5"/>
  <c r="AA448" i="5"/>
  <c r="U448" i="5"/>
  <c r="T447" i="5" s="1"/>
  <c r="T448" i="5"/>
  <c r="S448" i="5"/>
  <c r="R448" i="5"/>
  <c r="O448" i="5" s="1"/>
  <c r="Q448" i="5"/>
  <c r="P448" i="5"/>
  <c r="N448" i="5"/>
  <c r="M448" i="5"/>
  <c r="L448" i="5"/>
  <c r="E448" i="5"/>
  <c r="BA447" i="5"/>
  <c r="AZ447" i="5"/>
  <c r="AV447" i="5"/>
  <c r="AU447" i="5"/>
  <c r="AS447" i="5"/>
  <c r="AR447" i="5"/>
  <c r="AQ447" i="5"/>
  <c r="AP447" i="5"/>
  <c r="AO447" i="5"/>
  <c r="AN447" i="5"/>
  <c r="AM447" i="5"/>
  <c r="AL447" i="5"/>
  <c r="AK447" i="5"/>
  <c r="AB447" i="5"/>
  <c r="AA447" i="5"/>
  <c r="U447" i="5"/>
  <c r="S447" i="5"/>
  <c r="R447" i="5"/>
  <c r="O447" i="5"/>
  <c r="Q447" i="5" s="1"/>
  <c r="N447" i="5"/>
  <c r="M447" i="5"/>
  <c r="L447" i="5"/>
  <c r="E447" i="5"/>
  <c r="BA446" i="5"/>
  <c r="AZ446" i="5"/>
  <c r="AV446" i="5"/>
  <c r="AU446" i="5"/>
  <c r="AS446" i="5"/>
  <c r="AR446" i="5"/>
  <c r="AQ446" i="5"/>
  <c r="AP446" i="5"/>
  <c r="AO446" i="5"/>
  <c r="AN446" i="5"/>
  <c r="AM446" i="5"/>
  <c r="AL446" i="5"/>
  <c r="AK446" i="5"/>
  <c r="AB446" i="5"/>
  <c r="AA446" i="5"/>
  <c r="U446" i="5"/>
  <c r="T445" i="5" s="1"/>
  <c r="T446" i="5"/>
  <c r="S446" i="5"/>
  <c r="O446" i="5" s="1"/>
  <c r="R446" i="5"/>
  <c r="N446" i="5"/>
  <c r="M446" i="5"/>
  <c r="L446" i="5"/>
  <c r="E446" i="5"/>
  <c r="BA445" i="5"/>
  <c r="AZ445" i="5"/>
  <c r="AV445" i="5"/>
  <c r="AU445" i="5"/>
  <c r="AS445" i="5"/>
  <c r="AR445" i="5"/>
  <c r="AQ445" i="5"/>
  <c r="AP445" i="5"/>
  <c r="AO445" i="5"/>
  <c r="AN445" i="5"/>
  <c r="AM445" i="5"/>
  <c r="AL445" i="5"/>
  <c r="AK445" i="5"/>
  <c r="AB445" i="5"/>
  <c r="AA445" i="5"/>
  <c r="U445" i="5"/>
  <c r="S445" i="5"/>
  <c r="R445" i="5"/>
  <c r="N445" i="5"/>
  <c r="M445" i="5"/>
  <c r="L445" i="5"/>
  <c r="E445" i="5"/>
  <c r="BA444" i="5"/>
  <c r="AZ444" i="5"/>
  <c r="AV444" i="5"/>
  <c r="AU444" i="5"/>
  <c r="AS444" i="5"/>
  <c r="AR444" i="5"/>
  <c r="AQ444" i="5"/>
  <c r="AP444" i="5"/>
  <c r="AO444" i="5"/>
  <c r="AN444" i="5"/>
  <c r="AM444" i="5"/>
  <c r="AL444" i="5"/>
  <c r="AK444" i="5"/>
  <c r="AG444" i="5"/>
  <c r="AB444" i="5"/>
  <c r="AA444" i="5"/>
  <c r="U444" i="5"/>
  <c r="T443" i="5" s="1"/>
  <c r="T444" i="5"/>
  <c r="S444" i="5"/>
  <c r="R444" i="5"/>
  <c r="O444" i="5" s="1"/>
  <c r="Q444" i="5"/>
  <c r="P444" i="5"/>
  <c r="N444" i="5"/>
  <c r="M444" i="5"/>
  <c r="L444" i="5"/>
  <c r="E444" i="5"/>
  <c r="BA443" i="5"/>
  <c r="AZ443" i="5"/>
  <c r="AV443" i="5"/>
  <c r="AU443" i="5"/>
  <c r="AS443" i="5"/>
  <c r="AR443" i="5"/>
  <c r="AQ443" i="5"/>
  <c r="AP443" i="5"/>
  <c r="AO443" i="5"/>
  <c r="AN443" i="5"/>
  <c r="AM443" i="5"/>
  <c r="AL443" i="5"/>
  <c r="AK443" i="5"/>
  <c r="AD443" i="5"/>
  <c r="AB443" i="5"/>
  <c r="AA443" i="5"/>
  <c r="U443" i="5"/>
  <c r="S443" i="5"/>
  <c r="R443" i="5"/>
  <c r="P443" i="5"/>
  <c r="O443" i="5"/>
  <c r="Q443" i="5" s="1"/>
  <c r="N443" i="5"/>
  <c r="M443" i="5"/>
  <c r="L443" i="5"/>
  <c r="E443" i="5"/>
  <c r="BA442" i="5"/>
  <c r="AZ442" i="5"/>
  <c r="AV442" i="5"/>
  <c r="AU442" i="5"/>
  <c r="AS442" i="5"/>
  <c r="AR442" i="5"/>
  <c r="AQ442" i="5"/>
  <c r="AP442" i="5"/>
  <c r="AO442" i="5"/>
  <c r="AN442" i="5"/>
  <c r="AM442" i="5"/>
  <c r="AL442" i="5"/>
  <c r="AK442" i="5"/>
  <c r="AD442" i="5"/>
  <c r="AC442" i="5"/>
  <c r="AB442" i="5"/>
  <c r="AA442" i="5"/>
  <c r="U442" i="5"/>
  <c r="T442" i="5"/>
  <c r="AG442" i="5" s="1"/>
  <c r="S442" i="5"/>
  <c r="O442" i="5" s="1"/>
  <c r="R442" i="5"/>
  <c r="N442" i="5"/>
  <c r="M442" i="5"/>
  <c r="L442" i="5"/>
  <c r="E442" i="5"/>
  <c r="BA441" i="5"/>
  <c r="AZ441" i="5"/>
  <c r="AV441" i="5"/>
  <c r="AU441" i="5"/>
  <c r="AS441" i="5"/>
  <c r="AR441" i="5"/>
  <c r="AQ441" i="5"/>
  <c r="AP441" i="5"/>
  <c r="AO441" i="5"/>
  <c r="AN441" i="5"/>
  <c r="AM441" i="5"/>
  <c r="AL441" i="5"/>
  <c r="AK441" i="5"/>
  <c r="AB441" i="5"/>
  <c r="AA441" i="5"/>
  <c r="U441" i="5"/>
  <c r="T441" i="5"/>
  <c r="S441" i="5"/>
  <c r="O441" i="5" s="1"/>
  <c r="R441" i="5"/>
  <c r="N441" i="5"/>
  <c r="M441" i="5"/>
  <c r="L441" i="5"/>
  <c r="E441" i="5"/>
  <c r="BA440" i="5"/>
  <c r="AZ440" i="5"/>
  <c r="AV440" i="5"/>
  <c r="AU440" i="5"/>
  <c r="AS440" i="5"/>
  <c r="AR440" i="5"/>
  <c r="AQ440" i="5"/>
  <c r="AP440" i="5"/>
  <c r="AO440" i="5"/>
  <c r="AN440" i="5"/>
  <c r="AM440" i="5"/>
  <c r="AL440" i="5"/>
  <c r="AK440" i="5"/>
  <c r="AG440" i="5"/>
  <c r="AB440" i="5"/>
  <c r="AA440" i="5"/>
  <c r="U440" i="5"/>
  <c r="T439" i="5" s="1"/>
  <c r="T440" i="5"/>
  <c r="S440" i="5"/>
  <c r="R440" i="5"/>
  <c r="O440" i="5" s="1"/>
  <c r="P440" i="5" s="1"/>
  <c r="Q440" i="5"/>
  <c r="N440" i="5"/>
  <c r="M440" i="5"/>
  <c r="L440" i="5"/>
  <c r="E440" i="5"/>
  <c r="K418" i="5" s="1"/>
  <c r="BA439" i="5"/>
  <c r="AZ439" i="5"/>
  <c r="AV439" i="5"/>
  <c r="AU439" i="5"/>
  <c r="AS439" i="5"/>
  <c r="AR439" i="5"/>
  <c r="AQ439" i="5"/>
  <c r="AP439" i="5"/>
  <c r="AO439" i="5"/>
  <c r="AN439" i="5"/>
  <c r="AM439" i="5"/>
  <c r="AL439" i="5"/>
  <c r="AK439" i="5"/>
  <c r="AB439" i="5"/>
  <c r="AA439" i="5"/>
  <c r="U439" i="5"/>
  <c r="S439" i="5"/>
  <c r="R439" i="5"/>
  <c r="P439" i="5"/>
  <c r="O439" i="5"/>
  <c r="Q439" i="5" s="1"/>
  <c r="N439" i="5"/>
  <c r="M439" i="5"/>
  <c r="L439" i="5"/>
  <c r="E439" i="5"/>
  <c r="BA438" i="5"/>
  <c r="AZ438" i="5"/>
  <c r="AV438" i="5"/>
  <c r="AU438" i="5"/>
  <c r="AS438" i="5"/>
  <c r="AR438" i="5"/>
  <c r="AQ438" i="5"/>
  <c r="AP438" i="5"/>
  <c r="AO438" i="5"/>
  <c r="AN438" i="5"/>
  <c r="AM438" i="5"/>
  <c r="AL438" i="5"/>
  <c r="AK438" i="5"/>
  <c r="AB438" i="5"/>
  <c r="AA438" i="5"/>
  <c r="U438" i="5"/>
  <c r="T437" i="5" s="1"/>
  <c r="T438" i="5"/>
  <c r="AD438" i="5" s="1"/>
  <c r="S438" i="5"/>
  <c r="O438" i="5" s="1"/>
  <c r="R438" i="5"/>
  <c r="N438" i="5"/>
  <c r="M438" i="5"/>
  <c r="L438" i="5"/>
  <c r="E438" i="5"/>
  <c r="BA437" i="5"/>
  <c r="AZ437" i="5"/>
  <c r="AV437" i="5"/>
  <c r="AU437" i="5"/>
  <c r="AS437" i="5"/>
  <c r="AR437" i="5"/>
  <c r="AQ437" i="5"/>
  <c r="AP437" i="5"/>
  <c r="AO437" i="5"/>
  <c r="AN437" i="5"/>
  <c r="AM437" i="5"/>
  <c r="AL437" i="5"/>
  <c r="AK437" i="5"/>
  <c r="AB437" i="5"/>
  <c r="AA437" i="5"/>
  <c r="U437" i="5"/>
  <c r="S437" i="5"/>
  <c r="O437" i="5" s="1"/>
  <c r="R437" i="5"/>
  <c r="N437" i="5"/>
  <c r="M437" i="5"/>
  <c r="L437" i="5"/>
  <c r="E437" i="5"/>
  <c r="BA436" i="5"/>
  <c r="AZ436" i="5"/>
  <c r="AV436" i="5"/>
  <c r="AU436" i="5"/>
  <c r="AS436" i="5"/>
  <c r="AR436" i="5"/>
  <c r="AQ436" i="5"/>
  <c r="AP436" i="5"/>
  <c r="AO436" i="5"/>
  <c r="AN436" i="5"/>
  <c r="AM436" i="5"/>
  <c r="AL436" i="5"/>
  <c r="AK436" i="5"/>
  <c r="AG436" i="5"/>
  <c r="AB436" i="5"/>
  <c r="AA436" i="5"/>
  <c r="U436" i="5"/>
  <c r="T435" i="5" s="1"/>
  <c r="T436" i="5"/>
  <c r="S436" i="5"/>
  <c r="R436" i="5"/>
  <c r="O436" i="5" s="1"/>
  <c r="Q436" i="5"/>
  <c r="P436" i="5"/>
  <c r="N436" i="5"/>
  <c r="M436" i="5"/>
  <c r="L436" i="5"/>
  <c r="E436" i="5"/>
  <c r="BA435" i="5"/>
  <c r="AZ435" i="5"/>
  <c r="AV435" i="5"/>
  <c r="AU435" i="5"/>
  <c r="AS435" i="5"/>
  <c r="AR435" i="5"/>
  <c r="AQ435" i="5"/>
  <c r="AP435" i="5"/>
  <c r="AO435" i="5"/>
  <c r="AN435" i="5"/>
  <c r="AM435" i="5"/>
  <c r="AL435" i="5"/>
  <c r="AK435" i="5"/>
  <c r="AD435" i="5"/>
  <c r="AB435" i="5"/>
  <c r="AA435" i="5"/>
  <c r="U435" i="5"/>
  <c r="S435" i="5"/>
  <c r="O435" i="5" s="1"/>
  <c r="R435" i="5"/>
  <c r="N435" i="5"/>
  <c r="M435" i="5"/>
  <c r="L435" i="5"/>
  <c r="E435" i="5"/>
  <c r="K430" i="5" s="1"/>
  <c r="BA434" i="5"/>
  <c r="AZ434" i="5"/>
  <c r="AV434" i="5"/>
  <c r="AU434" i="5"/>
  <c r="AS434" i="5"/>
  <c r="AR434" i="5"/>
  <c r="AQ434" i="5"/>
  <c r="AP434" i="5"/>
  <c r="AO434" i="5"/>
  <c r="AN434" i="5"/>
  <c r="AM434" i="5"/>
  <c r="AL434" i="5"/>
  <c r="AK434" i="5"/>
  <c r="AB434" i="5"/>
  <c r="AA434" i="5"/>
  <c r="U434" i="5"/>
  <c r="T434" i="5"/>
  <c r="AG434" i="5" s="1"/>
  <c r="S434" i="5"/>
  <c r="O434" i="5" s="1"/>
  <c r="P434" i="5" s="1"/>
  <c r="R434" i="5"/>
  <c r="Q434" i="5"/>
  <c r="N434" i="5"/>
  <c r="M434" i="5"/>
  <c r="L434" i="5"/>
  <c r="E434" i="5"/>
  <c r="BA433" i="5"/>
  <c r="AZ433" i="5"/>
  <c r="AV433" i="5"/>
  <c r="AU433" i="5"/>
  <c r="AS433" i="5"/>
  <c r="AR433" i="5"/>
  <c r="AQ433" i="5"/>
  <c r="AP433" i="5"/>
  <c r="AO433" i="5"/>
  <c r="AN433" i="5"/>
  <c r="AM433" i="5"/>
  <c r="AL433" i="5"/>
  <c r="AK433" i="5"/>
  <c r="AB433" i="5"/>
  <c r="AA433" i="5"/>
  <c r="U433" i="5"/>
  <c r="T433" i="5"/>
  <c r="AD433" i="5" s="1"/>
  <c r="S433" i="5"/>
  <c r="R433" i="5"/>
  <c r="O433" i="5" s="1"/>
  <c r="N433" i="5"/>
  <c r="M433" i="5"/>
  <c r="L433" i="5"/>
  <c r="K433" i="5"/>
  <c r="E433" i="5"/>
  <c r="BA432" i="5"/>
  <c r="AZ432" i="5"/>
  <c r="AV432" i="5"/>
  <c r="AU432" i="5"/>
  <c r="AS432" i="5"/>
  <c r="AR432" i="5"/>
  <c r="AQ432" i="5"/>
  <c r="AP432" i="5"/>
  <c r="AO432" i="5"/>
  <c r="AN432" i="5"/>
  <c r="AM432" i="5"/>
  <c r="AL432" i="5"/>
  <c r="AK432" i="5"/>
  <c r="AB432" i="5"/>
  <c r="AA432" i="5"/>
  <c r="U432" i="5"/>
  <c r="T432" i="5"/>
  <c r="AD432" i="5" s="1"/>
  <c r="S432" i="5"/>
  <c r="R432" i="5"/>
  <c r="P432" i="5"/>
  <c r="O432" i="5"/>
  <c r="Q432" i="5" s="1"/>
  <c r="N432" i="5"/>
  <c r="M432" i="5"/>
  <c r="L432" i="5"/>
  <c r="E432" i="5"/>
  <c r="BA431" i="5"/>
  <c r="AZ431" i="5"/>
  <c r="AV431" i="5"/>
  <c r="AU431" i="5"/>
  <c r="AS431" i="5"/>
  <c r="AR431" i="5"/>
  <c r="AQ431" i="5"/>
  <c r="AP431" i="5"/>
  <c r="AO431" i="5"/>
  <c r="AN431" i="5"/>
  <c r="AM431" i="5"/>
  <c r="AL431" i="5"/>
  <c r="AK431" i="5"/>
  <c r="AB431" i="5"/>
  <c r="AA431" i="5"/>
  <c r="U431" i="5"/>
  <c r="S431" i="5"/>
  <c r="R431" i="5"/>
  <c r="O431" i="5"/>
  <c r="Q431" i="5" s="1"/>
  <c r="N431" i="5"/>
  <c r="M431" i="5"/>
  <c r="L431" i="5"/>
  <c r="E431" i="5"/>
  <c r="BA430" i="5"/>
  <c r="AZ430" i="5"/>
  <c r="AV430" i="5"/>
  <c r="AU430" i="5"/>
  <c r="AS430" i="5"/>
  <c r="AR430" i="5"/>
  <c r="AQ430" i="5"/>
  <c r="AP430" i="5"/>
  <c r="AO430" i="5"/>
  <c r="AN430" i="5"/>
  <c r="AM430" i="5"/>
  <c r="AL430" i="5"/>
  <c r="AK430" i="5"/>
  <c r="AB430" i="5"/>
  <c r="AA430" i="5"/>
  <c r="U430" i="5"/>
  <c r="T430" i="5"/>
  <c r="S430" i="5"/>
  <c r="O430" i="5" s="1"/>
  <c r="P430" i="5" s="1"/>
  <c r="R430" i="5"/>
  <c r="Q430" i="5"/>
  <c r="N430" i="5"/>
  <c r="M430" i="5"/>
  <c r="L430" i="5"/>
  <c r="E430" i="5"/>
  <c r="BA429" i="5"/>
  <c r="AZ429" i="5"/>
  <c r="AV429" i="5"/>
  <c r="AU429" i="5"/>
  <c r="AS429" i="5"/>
  <c r="AR429" i="5"/>
  <c r="AQ429" i="5"/>
  <c r="AP429" i="5"/>
  <c r="AO429" i="5"/>
  <c r="AN429" i="5"/>
  <c r="AM429" i="5"/>
  <c r="AL429" i="5"/>
  <c r="AK429" i="5"/>
  <c r="AD429" i="5"/>
  <c r="AB429" i="5"/>
  <c r="AA429" i="5"/>
  <c r="U429" i="5"/>
  <c r="T429" i="5"/>
  <c r="S429" i="5"/>
  <c r="O429" i="5" s="1"/>
  <c r="R429" i="5"/>
  <c r="N429" i="5"/>
  <c r="M429" i="5"/>
  <c r="L429" i="5"/>
  <c r="E429" i="5"/>
  <c r="BA428" i="5"/>
  <c r="AZ428" i="5"/>
  <c r="AV428" i="5"/>
  <c r="AU428" i="5"/>
  <c r="AS428" i="5"/>
  <c r="AR428" i="5"/>
  <c r="AQ428" i="5"/>
  <c r="AP428" i="5"/>
  <c r="AO428" i="5"/>
  <c r="AN428" i="5"/>
  <c r="AM428" i="5"/>
  <c r="AL428" i="5"/>
  <c r="AK428" i="5"/>
  <c r="AB428" i="5"/>
  <c r="AA428" i="5"/>
  <c r="U428" i="5"/>
  <c r="T428" i="5"/>
  <c r="S428" i="5"/>
  <c r="R428" i="5"/>
  <c r="P428" i="5"/>
  <c r="O428" i="5"/>
  <c r="Q428" i="5" s="1"/>
  <c r="N428" i="5"/>
  <c r="M428" i="5"/>
  <c r="L428" i="5"/>
  <c r="E428" i="5"/>
  <c r="BA427" i="5"/>
  <c r="AZ427" i="5"/>
  <c r="AV427" i="5"/>
  <c r="AU427" i="5"/>
  <c r="AS427" i="5"/>
  <c r="AR427" i="5"/>
  <c r="AQ427" i="5"/>
  <c r="AP427" i="5"/>
  <c r="AO427" i="5"/>
  <c r="AN427" i="5"/>
  <c r="AM427" i="5"/>
  <c r="AL427" i="5"/>
  <c r="AK427" i="5"/>
  <c r="AB427" i="5"/>
  <c r="AA427" i="5"/>
  <c r="U427" i="5"/>
  <c r="S427" i="5"/>
  <c r="R427" i="5"/>
  <c r="O427" i="5"/>
  <c r="Q427" i="5" s="1"/>
  <c r="N427" i="5"/>
  <c r="M427" i="5"/>
  <c r="L427" i="5"/>
  <c r="E427" i="5"/>
  <c r="BA426" i="5"/>
  <c r="AZ426" i="5"/>
  <c r="AV426" i="5"/>
  <c r="AU426" i="5"/>
  <c r="AS426" i="5"/>
  <c r="AR426" i="5"/>
  <c r="AQ426" i="5"/>
  <c r="AP426" i="5"/>
  <c r="AO426" i="5"/>
  <c r="AN426" i="5"/>
  <c r="AM426" i="5"/>
  <c r="AL426" i="5"/>
  <c r="AK426" i="5"/>
  <c r="AB426" i="5"/>
  <c r="AA426" i="5"/>
  <c r="U426" i="5"/>
  <c r="T425" i="5" s="1"/>
  <c r="T426" i="5"/>
  <c r="S426" i="5"/>
  <c r="O426" i="5" s="1"/>
  <c r="P426" i="5" s="1"/>
  <c r="R426" i="5"/>
  <c r="Q426" i="5"/>
  <c r="N426" i="5"/>
  <c r="M426" i="5"/>
  <c r="L426" i="5"/>
  <c r="K426" i="5"/>
  <c r="E426" i="5"/>
  <c r="BA425" i="5"/>
  <c r="AZ425" i="5"/>
  <c r="AV425" i="5"/>
  <c r="AU425" i="5"/>
  <c r="AS425" i="5"/>
  <c r="AR425" i="5"/>
  <c r="AQ425" i="5"/>
  <c r="AP425" i="5"/>
  <c r="AO425" i="5"/>
  <c r="AN425" i="5"/>
  <c r="AM425" i="5"/>
  <c r="AL425" i="5"/>
  <c r="AK425" i="5"/>
  <c r="AB425" i="5"/>
  <c r="AA425" i="5"/>
  <c r="U425" i="5"/>
  <c r="S425" i="5"/>
  <c r="O425" i="5" s="1"/>
  <c r="R425" i="5"/>
  <c r="N425" i="5"/>
  <c r="M425" i="5"/>
  <c r="L425" i="5"/>
  <c r="E425" i="5"/>
  <c r="BA424" i="5"/>
  <c r="AZ424" i="5"/>
  <c r="AV424" i="5"/>
  <c r="AU424" i="5"/>
  <c r="AS424" i="5"/>
  <c r="AR424" i="5"/>
  <c r="AQ424" i="5"/>
  <c r="AP424" i="5"/>
  <c r="AO424" i="5"/>
  <c r="AN424" i="5"/>
  <c r="AM424" i="5"/>
  <c r="AL424" i="5"/>
  <c r="AK424" i="5"/>
  <c r="AB424" i="5"/>
  <c r="AA424" i="5"/>
  <c r="U424" i="5"/>
  <c r="T424" i="5"/>
  <c r="S424" i="5"/>
  <c r="R424" i="5"/>
  <c r="P424" i="5"/>
  <c r="O424" i="5"/>
  <c r="Q424" i="5" s="1"/>
  <c r="N424" i="5"/>
  <c r="M424" i="5"/>
  <c r="L424" i="5"/>
  <c r="E424" i="5"/>
  <c r="BA423" i="5"/>
  <c r="AZ423" i="5"/>
  <c r="AV423" i="5"/>
  <c r="AU423" i="5"/>
  <c r="AS423" i="5"/>
  <c r="AR423" i="5"/>
  <c r="AQ423" i="5"/>
  <c r="AP423" i="5"/>
  <c r="AO423" i="5"/>
  <c r="AN423" i="5"/>
  <c r="AM423" i="5"/>
  <c r="AL423" i="5"/>
  <c r="AK423" i="5"/>
  <c r="AB423" i="5"/>
  <c r="AA423" i="5"/>
  <c r="U423" i="5"/>
  <c r="S423" i="5"/>
  <c r="R423" i="5"/>
  <c r="O423" i="5"/>
  <c r="Q423" i="5" s="1"/>
  <c r="N423" i="5"/>
  <c r="M423" i="5"/>
  <c r="L423" i="5"/>
  <c r="E423" i="5"/>
  <c r="BA422" i="5"/>
  <c r="AZ422" i="5"/>
  <c r="AV422" i="5"/>
  <c r="AU422" i="5"/>
  <c r="AS422" i="5"/>
  <c r="AR422" i="5"/>
  <c r="AQ422" i="5"/>
  <c r="AP422" i="5"/>
  <c r="AO422" i="5"/>
  <c r="AN422" i="5"/>
  <c r="AM422" i="5"/>
  <c r="AL422" i="5"/>
  <c r="AK422" i="5"/>
  <c r="AB422" i="5"/>
  <c r="AA422" i="5"/>
  <c r="U422" i="5"/>
  <c r="T421" i="5" s="1"/>
  <c r="T422" i="5"/>
  <c r="S422" i="5"/>
  <c r="O422" i="5" s="1"/>
  <c r="P422" i="5" s="1"/>
  <c r="R422" i="5"/>
  <c r="Q422" i="5"/>
  <c r="N422" i="5"/>
  <c r="M422" i="5"/>
  <c r="L422" i="5"/>
  <c r="E422" i="5"/>
  <c r="BA421" i="5"/>
  <c r="AZ421" i="5"/>
  <c r="AV421" i="5"/>
  <c r="AU421" i="5"/>
  <c r="AS421" i="5"/>
  <c r="AR421" i="5"/>
  <c r="AQ421" i="5"/>
  <c r="AP421" i="5"/>
  <c r="AO421" i="5"/>
  <c r="AN421" i="5"/>
  <c r="AM421" i="5"/>
  <c r="AL421" i="5"/>
  <c r="AK421" i="5"/>
  <c r="AG421" i="5"/>
  <c r="AB421" i="5"/>
  <c r="AA421" i="5"/>
  <c r="U421" i="5"/>
  <c r="S421" i="5"/>
  <c r="O421" i="5" s="1"/>
  <c r="P421" i="5" s="1"/>
  <c r="R421" i="5"/>
  <c r="N421" i="5"/>
  <c r="M421" i="5"/>
  <c r="L421" i="5"/>
  <c r="E421" i="5"/>
  <c r="BA420" i="5"/>
  <c r="AZ420" i="5"/>
  <c r="AV420" i="5"/>
  <c r="AU420" i="5"/>
  <c r="AS420" i="5"/>
  <c r="AR420" i="5"/>
  <c r="AQ420" i="5"/>
  <c r="AP420" i="5"/>
  <c r="AO420" i="5"/>
  <c r="AN420" i="5"/>
  <c r="AM420" i="5"/>
  <c r="AL420" i="5"/>
  <c r="AK420" i="5"/>
  <c r="AG420" i="5"/>
  <c r="AB420" i="5"/>
  <c r="AA420" i="5"/>
  <c r="U420" i="5"/>
  <c r="T420" i="5"/>
  <c r="AD420" i="5" s="1"/>
  <c r="S420" i="5"/>
  <c r="R420" i="5"/>
  <c r="O420" i="5"/>
  <c r="Q420" i="5" s="1"/>
  <c r="N420" i="5"/>
  <c r="M420" i="5"/>
  <c r="L420" i="5"/>
  <c r="E420" i="5"/>
  <c r="K420" i="5" s="1"/>
  <c r="BA419" i="5"/>
  <c r="AZ419" i="5"/>
  <c r="AV419" i="5"/>
  <c r="AU419" i="5"/>
  <c r="AS419" i="5"/>
  <c r="AR419" i="5"/>
  <c r="AQ419" i="5"/>
  <c r="AP419" i="5"/>
  <c r="AO419" i="5"/>
  <c r="AN419" i="5"/>
  <c r="AM419" i="5"/>
  <c r="AL419" i="5"/>
  <c r="AK419" i="5"/>
  <c r="AD419" i="5"/>
  <c r="AC419" i="5"/>
  <c r="AB419" i="5"/>
  <c r="AA419" i="5"/>
  <c r="U419" i="5"/>
  <c r="T419" i="5"/>
  <c r="S419" i="5"/>
  <c r="R419" i="5"/>
  <c r="O419" i="5"/>
  <c r="Q419" i="5" s="1"/>
  <c r="N419" i="5"/>
  <c r="M419" i="5"/>
  <c r="L419" i="5"/>
  <c r="E419" i="5"/>
  <c r="BA418" i="5"/>
  <c r="AZ418" i="5"/>
  <c r="AV418" i="5"/>
  <c r="AU418" i="5"/>
  <c r="AS418" i="5"/>
  <c r="AR418" i="5"/>
  <c r="AQ418" i="5"/>
  <c r="AP418" i="5"/>
  <c r="AO418" i="5"/>
  <c r="AN418" i="5"/>
  <c r="AM418" i="5"/>
  <c r="AL418" i="5"/>
  <c r="AK418" i="5"/>
  <c r="AB418" i="5"/>
  <c r="AA418" i="5"/>
  <c r="U418" i="5"/>
  <c r="T418" i="5"/>
  <c r="S418" i="5"/>
  <c r="O418" i="5" s="1"/>
  <c r="R418" i="5"/>
  <c r="N418" i="5"/>
  <c r="M418" i="5"/>
  <c r="L418" i="5"/>
  <c r="E418" i="5"/>
  <c r="BA417" i="5"/>
  <c r="AZ417" i="5"/>
  <c r="AV417" i="5"/>
  <c r="AU417" i="5"/>
  <c r="AS417" i="5"/>
  <c r="AR417" i="5"/>
  <c r="AQ417" i="5"/>
  <c r="AP417" i="5"/>
  <c r="AO417" i="5"/>
  <c r="AN417" i="5"/>
  <c r="AM417" i="5"/>
  <c r="AL417" i="5"/>
  <c r="AK417" i="5"/>
  <c r="AG417" i="5"/>
  <c r="AB417" i="5"/>
  <c r="AA417" i="5"/>
  <c r="U417" i="5"/>
  <c r="T417" i="5"/>
  <c r="S417" i="5"/>
  <c r="O417" i="5" s="1"/>
  <c r="P417" i="5" s="1"/>
  <c r="R417" i="5"/>
  <c r="Q417" i="5"/>
  <c r="N417" i="5"/>
  <c r="M417" i="5"/>
  <c r="L417" i="5"/>
  <c r="E417" i="5"/>
  <c r="BA416" i="5"/>
  <c r="AZ416" i="5"/>
  <c r="AV416" i="5"/>
  <c r="AU416" i="5"/>
  <c r="AS416" i="5"/>
  <c r="AR416" i="5"/>
  <c r="AQ416" i="5"/>
  <c r="AP416" i="5"/>
  <c r="AO416" i="5"/>
  <c r="AN416" i="5"/>
  <c r="AM416" i="5"/>
  <c r="AL416" i="5"/>
  <c r="AK416" i="5"/>
  <c r="AG416" i="5"/>
  <c r="AB416" i="5"/>
  <c r="AA416" i="5"/>
  <c r="U416" i="5"/>
  <c r="T416" i="5"/>
  <c r="AD416" i="5" s="1"/>
  <c r="S416" i="5"/>
  <c r="R416" i="5"/>
  <c r="P416" i="5"/>
  <c r="O416" i="5"/>
  <c r="Q416" i="5" s="1"/>
  <c r="N416" i="5"/>
  <c r="M416" i="5"/>
  <c r="L416" i="5"/>
  <c r="E416" i="5"/>
  <c r="BA415" i="5"/>
  <c r="AZ415" i="5"/>
  <c r="AV415" i="5"/>
  <c r="AU415" i="5"/>
  <c r="AS415" i="5"/>
  <c r="AR415" i="5"/>
  <c r="AQ415" i="5"/>
  <c r="AP415" i="5"/>
  <c r="AO415" i="5"/>
  <c r="AN415" i="5"/>
  <c r="AM415" i="5"/>
  <c r="AL415" i="5"/>
  <c r="AK415" i="5"/>
  <c r="AD415" i="5"/>
  <c r="AC415" i="5"/>
  <c r="AB415" i="5"/>
  <c r="AA415" i="5"/>
  <c r="U415" i="5"/>
  <c r="T415" i="5"/>
  <c r="AG415" i="5" s="1"/>
  <c r="S415" i="5"/>
  <c r="R415" i="5"/>
  <c r="O415" i="5"/>
  <c r="Q415" i="5" s="1"/>
  <c r="N415" i="5"/>
  <c r="M415" i="5"/>
  <c r="L415" i="5"/>
  <c r="E415" i="5"/>
  <c r="BA414" i="5"/>
  <c r="AZ414" i="5"/>
  <c r="AV414" i="5"/>
  <c r="AU414" i="5"/>
  <c r="AS414" i="5"/>
  <c r="AR414" i="5"/>
  <c r="AQ414" i="5"/>
  <c r="AP414" i="5"/>
  <c r="AO414" i="5"/>
  <c r="AN414" i="5"/>
  <c r="AM414" i="5"/>
  <c r="AL414" i="5"/>
  <c r="AK414" i="5"/>
  <c r="AB414" i="5"/>
  <c r="AA414" i="5"/>
  <c r="U414" i="5"/>
  <c r="T414" i="5"/>
  <c r="S414" i="5"/>
  <c r="O414" i="5" s="1"/>
  <c r="R414" i="5"/>
  <c r="N414" i="5"/>
  <c r="M414" i="5"/>
  <c r="L414" i="5"/>
  <c r="E414" i="5"/>
  <c r="BA413" i="5"/>
  <c r="AZ413" i="5"/>
  <c r="AV413" i="5"/>
  <c r="AU413" i="5"/>
  <c r="AS413" i="5"/>
  <c r="AR413" i="5"/>
  <c r="AQ413" i="5"/>
  <c r="AP413" i="5"/>
  <c r="AO413" i="5"/>
  <c r="AN413" i="5"/>
  <c r="AM413" i="5"/>
  <c r="AL413" i="5"/>
  <c r="AK413" i="5"/>
  <c r="AG413" i="5"/>
  <c r="AB413" i="5"/>
  <c r="AA413" i="5"/>
  <c r="U413" i="5"/>
  <c r="T413" i="5"/>
  <c r="S413" i="5"/>
  <c r="R413" i="5"/>
  <c r="N413" i="5"/>
  <c r="M413" i="5"/>
  <c r="L413" i="5"/>
  <c r="E413" i="5"/>
  <c r="BA412" i="5"/>
  <c r="AZ412" i="5"/>
  <c r="AV412" i="5"/>
  <c r="AU412" i="5"/>
  <c r="AS412" i="5"/>
  <c r="AR412" i="5"/>
  <c r="AQ412" i="5"/>
  <c r="AP412" i="5"/>
  <c r="AO412" i="5"/>
  <c r="AN412" i="5"/>
  <c r="AM412" i="5"/>
  <c r="AL412" i="5"/>
  <c r="AK412" i="5"/>
  <c r="AG412" i="5"/>
  <c r="AB412" i="5"/>
  <c r="AA412" i="5"/>
  <c r="W412" i="5"/>
  <c r="W411" i="5" s="1"/>
  <c r="W410" i="5" s="1"/>
  <c r="W409" i="5" s="1"/>
  <c r="W408" i="5" s="1"/>
  <c r="W407" i="5" s="1"/>
  <c r="W406" i="5" s="1"/>
  <c r="W405" i="5" s="1"/>
  <c r="W404" i="5" s="1"/>
  <c r="W403" i="5" s="1"/>
  <c r="W402" i="5" s="1"/>
  <c r="W401" i="5" s="1"/>
  <c r="W400" i="5" s="1"/>
  <c r="W399" i="5" s="1"/>
  <c r="W398" i="5" s="1"/>
  <c r="W397" i="5" s="1"/>
  <c r="W396" i="5" s="1"/>
  <c r="W395" i="5" s="1"/>
  <c r="W394" i="5" s="1"/>
  <c r="W393" i="5" s="1"/>
  <c r="W392" i="5" s="1"/>
  <c r="W391" i="5" s="1"/>
  <c r="W390" i="5" s="1"/>
  <c r="W389" i="5" s="1"/>
  <c r="W388" i="5" s="1"/>
  <c r="W387" i="5" s="1"/>
  <c r="W386" i="5" s="1"/>
  <c r="W385" i="5" s="1"/>
  <c r="W384" i="5" s="1"/>
  <c r="W383" i="5" s="1"/>
  <c r="W382" i="5" s="1"/>
  <c r="W381" i="5" s="1"/>
  <c r="W380" i="5" s="1"/>
  <c r="W379" i="5" s="1"/>
  <c r="W378" i="5" s="1"/>
  <c r="W377" i="5" s="1"/>
  <c r="W376" i="5" s="1"/>
  <c r="W375" i="5" s="1"/>
  <c r="W374" i="5" s="1"/>
  <c r="W373" i="5" s="1"/>
  <c r="W372" i="5" s="1"/>
  <c r="W371" i="5" s="1"/>
  <c r="W370" i="5" s="1"/>
  <c r="W369" i="5" s="1"/>
  <c r="W368" i="5" s="1"/>
  <c r="W367" i="5" s="1"/>
  <c r="W366" i="5" s="1"/>
  <c r="W365" i="5" s="1"/>
  <c r="W364" i="5" s="1"/>
  <c r="W363" i="5" s="1"/>
  <c r="W362" i="5" s="1"/>
  <c r="W361" i="5" s="1"/>
  <c r="W360" i="5" s="1"/>
  <c r="W359" i="5" s="1"/>
  <c r="W358" i="5" s="1"/>
  <c r="W357" i="5" s="1"/>
  <c r="W356" i="5" s="1"/>
  <c r="W355" i="5" s="1"/>
  <c r="W354" i="5" s="1"/>
  <c r="W353" i="5" s="1"/>
  <c r="W352" i="5" s="1"/>
  <c r="W351" i="5" s="1"/>
  <c r="W350" i="5" s="1"/>
  <c r="W349" i="5" s="1"/>
  <c r="W348" i="5" s="1"/>
  <c r="W347" i="5" s="1"/>
  <c r="W346" i="5" s="1"/>
  <c r="W345" i="5" s="1"/>
  <c r="W344" i="5" s="1"/>
  <c r="W343" i="5" s="1"/>
  <c r="W342" i="5" s="1"/>
  <c r="W341" i="5" s="1"/>
  <c r="W340" i="5" s="1"/>
  <c r="W339" i="5" s="1"/>
  <c r="W338" i="5" s="1"/>
  <c r="W337" i="5" s="1"/>
  <c r="W336" i="5" s="1"/>
  <c r="W335" i="5" s="1"/>
  <c r="W334" i="5" s="1"/>
  <c r="W333" i="5" s="1"/>
  <c r="W332" i="5" s="1"/>
  <c r="W331" i="5" s="1"/>
  <c r="W330" i="5" s="1"/>
  <c r="W329" i="5" s="1"/>
  <c r="W328" i="5" s="1"/>
  <c r="W327" i="5" s="1"/>
  <c r="W326" i="5" s="1"/>
  <c r="W325" i="5" s="1"/>
  <c r="W324" i="5" s="1"/>
  <c r="W323" i="5" s="1"/>
  <c r="W322" i="5" s="1"/>
  <c r="W321" i="5" s="1"/>
  <c r="W320" i="5" s="1"/>
  <c r="W319" i="5" s="1"/>
  <c r="W318" i="5" s="1"/>
  <c r="W317" i="5" s="1"/>
  <c r="W316" i="5" s="1"/>
  <c r="W315" i="5" s="1"/>
  <c r="W314" i="5" s="1"/>
  <c r="W313" i="5" s="1"/>
  <c r="W312" i="5" s="1"/>
  <c r="W311" i="5" s="1"/>
  <c r="W310" i="5" s="1"/>
  <c r="W309" i="5" s="1"/>
  <c r="W308" i="5" s="1"/>
  <c r="W307" i="5" s="1"/>
  <c r="W306" i="5" s="1"/>
  <c r="W305" i="5" s="1"/>
  <c r="W304" i="5" s="1"/>
  <c r="W303" i="5" s="1"/>
  <c r="W302" i="5" s="1"/>
  <c r="W301" i="5" s="1"/>
  <c r="W300" i="5" s="1"/>
  <c r="W299" i="5" s="1"/>
  <c r="W298" i="5" s="1"/>
  <c r="W297" i="5" s="1"/>
  <c r="W296" i="5" s="1"/>
  <c r="W295" i="5" s="1"/>
  <c r="W294" i="5" s="1"/>
  <c r="W293" i="5" s="1"/>
  <c r="W292" i="5" s="1"/>
  <c r="W291" i="5" s="1"/>
  <c r="W290" i="5" s="1"/>
  <c r="W289" i="5" s="1"/>
  <c r="W288" i="5" s="1"/>
  <c r="W287" i="5" s="1"/>
  <c r="W286" i="5" s="1"/>
  <c r="W285" i="5" s="1"/>
  <c r="W284" i="5" s="1"/>
  <c r="W283" i="5" s="1"/>
  <c r="W282" i="5" s="1"/>
  <c r="W281" i="5" s="1"/>
  <c r="W280" i="5" s="1"/>
  <c r="W279" i="5" s="1"/>
  <c r="W278" i="5" s="1"/>
  <c r="W277" i="5" s="1"/>
  <c r="W276" i="5" s="1"/>
  <c r="W275" i="5" s="1"/>
  <c r="W274" i="5" s="1"/>
  <c r="W273" i="5" s="1"/>
  <c r="W272" i="5" s="1"/>
  <c r="W271" i="5" s="1"/>
  <c r="W270" i="5" s="1"/>
  <c r="W269" i="5" s="1"/>
  <c r="W268" i="5" s="1"/>
  <c r="W267" i="5" s="1"/>
  <c r="W266" i="5" s="1"/>
  <c r="W265" i="5" s="1"/>
  <c r="W264" i="5" s="1"/>
  <c r="W263" i="5" s="1"/>
  <c r="W262" i="5" s="1"/>
  <c r="W261" i="5" s="1"/>
  <c r="W260" i="5" s="1"/>
  <c r="W259" i="5" s="1"/>
  <c r="U412" i="5"/>
  <c r="T412" i="5"/>
  <c r="AD412" i="5" s="1"/>
  <c r="S412" i="5"/>
  <c r="R412" i="5"/>
  <c r="P412" i="5"/>
  <c r="O412" i="5"/>
  <c r="Q412" i="5" s="1"/>
  <c r="N412" i="5"/>
  <c r="M412" i="5"/>
  <c r="L412" i="5"/>
  <c r="E412" i="5"/>
  <c r="BA411" i="5"/>
  <c r="AZ411" i="5"/>
  <c r="AV411" i="5"/>
  <c r="AU411" i="5"/>
  <c r="AS411" i="5"/>
  <c r="AR411" i="5"/>
  <c r="AQ411" i="5"/>
  <c r="AP411" i="5"/>
  <c r="AO411" i="5"/>
  <c r="AN411" i="5"/>
  <c r="AM411" i="5"/>
  <c r="AL411" i="5"/>
  <c r="AK411" i="5"/>
  <c r="AD411" i="5"/>
  <c r="AC411" i="5"/>
  <c r="AB411" i="5"/>
  <c r="AA411" i="5"/>
  <c r="U411" i="5"/>
  <c r="T411" i="5"/>
  <c r="AG411" i="5" s="1"/>
  <c r="S411" i="5"/>
  <c r="R411" i="5"/>
  <c r="O411" i="5"/>
  <c r="Q411" i="5" s="1"/>
  <c r="N411" i="5"/>
  <c r="M411" i="5"/>
  <c r="L411" i="5"/>
  <c r="E411" i="5"/>
  <c r="BA410" i="5"/>
  <c r="AZ410" i="5"/>
  <c r="AV410" i="5"/>
  <c r="AU410" i="5"/>
  <c r="AS410" i="5"/>
  <c r="AR410" i="5"/>
  <c r="AQ410" i="5"/>
  <c r="AP410" i="5"/>
  <c r="AO410" i="5"/>
  <c r="AN410" i="5"/>
  <c r="AM410" i="5"/>
  <c r="AL410" i="5"/>
  <c r="AK410" i="5"/>
  <c r="AB410" i="5"/>
  <c r="AA410" i="5"/>
  <c r="U410" i="5"/>
  <c r="T410" i="5"/>
  <c r="S410" i="5"/>
  <c r="O410" i="5" s="1"/>
  <c r="R410" i="5"/>
  <c r="N410" i="5"/>
  <c r="M410" i="5"/>
  <c r="L410" i="5"/>
  <c r="K410" i="5"/>
  <c r="E410" i="5"/>
  <c r="BA409" i="5"/>
  <c r="AZ409" i="5"/>
  <c r="AV409" i="5"/>
  <c r="AU409" i="5"/>
  <c r="AS409" i="5"/>
  <c r="AR409" i="5"/>
  <c r="AQ409" i="5"/>
  <c r="AP409" i="5"/>
  <c r="AO409" i="5"/>
  <c r="AN409" i="5"/>
  <c r="AM409" i="5"/>
  <c r="AL409" i="5"/>
  <c r="AK409" i="5"/>
  <c r="AG409" i="5"/>
  <c r="AB409" i="5"/>
  <c r="AA409" i="5"/>
  <c r="U409" i="5"/>
  <c r="T409" i="5"/>
  <c r="AD409" i="5" s="1"/>
  <c r="S409" i="5"/>
  <c r="O409" i="5" s="1"/>
  <c r="R409" i="5"/>
  <c r="N409" i="5"/>
  <c r="M409" i="5"/>
  <c r="L409" i="5"/>
  <c r="E409" i="5"/>
  <c r="BA408" i="5"/>
  <c r="AZ408" i="5"/>
  <c r="AV408" i="5"/>
  <c r="AU408" i="5"/>
  <c r="AS408" i="5"/>
  <c r="AR408" i="5"/>
  <c r="AQ408" i="5"/>
  <c r="AP408" i="5"/>
  <c r="AO408" i="5"/>
  <c r="AN408" i="5"/>
  <c r="AM408" i="5"/>
  <c r="AL408" i="5"/>
  <c r="AK408" i="5"/>
  <c r="AG408" i="5"/>
  <c r="AB408" i="5"/>
  <c r="AA408" i="5"/>
  <c r="U408" i="5"/>
  <c r="T408" i="5"/>
  <c r="AD408" i="5" s="1"/>
  <c r="S408" i="5"/>
  <c r="R408" i="5"/>
  <c r="O408" i="5"/>
  <c r="Q408" i="5" s="1"/>
  <c r="N408" i="5"/>
  <c r="M408" i="5"/>
  <c r="L408" i="5"/>
  <c r="E408" i="5"/>
  <c r="BA407" i="5"/>
  <c r="AZ407" i="5"/>
  <c r="AV407" i="5"/>
  <c r="AU407" i="5"/>
  <c r="AS407" i="5"/>
  <c r="AR407" i="5"/>
  <c r="AQ407" i="5"/>
  <c r="AP407" i="5"/>
  <c r="AO407" i="5"/>
  <c r="AN407" i="5"/>
  <c r="AM407" i="5"/>
  <c r="AL407" i="5"/>
  <c r="AK407" i="5"/>
  <c r="AD407" i="5"/>
  <c r="AC407" i="5"/>
  <c r="AB407" i="5"/>
  <c r="AA407" i="5"/>
  <c r="U407" i="5"/>
  <c r="T406" i="5" s="1"/>
  <c r="T407" i="5"/>
  <c r="S407" i="5"/>
  <c r="R407" i="5"/>
  <c r="O407" i="5"/>
  <c r="Q407" i="5" s="1"/>
  <c r="N407" i="5"/>
  <c r="M407" i="5"/>
  <c r="L407" i="5"/>
  <c r="E407" i="5"/>
  <c r="BA406" i="5"/>
  <c r="AZ406" i="5"/>
  <c r="AV406" i="5"/>
  <c r="AU406" i="5"/>
  <c r="AS406" i="5"/>
  <c r="AR406" i="5"/>
  <c r="AQ406" i="5"/>
  <c r="AP406" i="5"/>
  <c r="AO406" i="5"/>
  <c r="AN406" i="5"/>
  <c r="AM406" i="5"/>
  <c r="AL406" i="5"/>
  <c r="AK406" i="5"/>
  <c r="AB406" i="5"/>
  <c r="AA406" i="5"/>
  <c r="U406" i="5"/>
  <c r="S406" i="5"/>
  <c r="O406" i="5" s="1"/>
  <c r="R406" i="5"/>
  <c r="N406" i="5"/>
  <c r="M406" i="5"/>
  <c r="L406" i="5"/>
  <c r="E406" i="5"/>
  <c r="BA405" i="5"/>
  <c r="AZ405" i="5"/>
  <c r="AV405" i="5"/>
  <c r="AU405" i="5"/>
  <c r="AS405" i="5"/>
  <c r="AR405" i="5"/>
  <c r="AQ405" i="5"/>
  <c r="AP405" i="5"/>
  <c r="AO405" i="5"/>
  <c r="AN405" i="5"/>
  <c r="AM405" i="5"/>
  <c r="AL405" i="5"/>
  <c r="AK405" i="5"/>
  <c r="AG405" i="5"/>
  <c r="AB405" i="5"/>
  <c r="AA405" i="5"/>
  <c r="U405" i="5"/>
  <c r="T405" i="5"/>
  <c r="S405" i="5"/>
  <c r="O405" i="5" s="1"/>
  <c r="P405" i="5" s="1"/>
  <c r="R405" i="5"/>
  <c r="N405" i="5"/>
  <c r="M405" i="5"/>
  <c r="L405" i="5"/>
  <c r="E405" i="5"/>
  <c r="BA404" i="5"/>
  <c r="AZ404" i="5"/>
  <c r="AV404" i="5"/>
  <c r="AU404" i="5"/>
  <c r="AS404" i="5"/>
  <c r="AR404" i="5"/>
  <c r="AQ404" i="5"/>
  <c r="AP404" i="5"/>
  <c r="AO404" i="5"/>
  <c r="AN404" i="5"/>
  <c r="AM404" i="5"/>
  <c r="AL404" i="5"/>
  <c r="AK404" i="5"/>
  <c r="AG404" i="5"/>
  <c r="AB404" i="5"/>
  <c r="AA404" i="5"/>
  <c r="U404" i="5"/>
  <c r="T404" i="5"/>
  <c r="AD404" i="5" s="1"/>
  <c r="S404" i="5"/>
  <c r="R404" i="5"/>
  <c r="O404" i="5"/>
  <c r="N404" i="5"/>
  <c r="M404" i="5"/>
  <c r="L404" i="5"/>
  <c r="E404" i="5"/>
  <c r="BA403" i="5"/>
  <c r="AZ403" i="5"/>
  <c r="AV403" i="5"/>
  <c r="AU403" i="5"/>
  <c r="AS403" i="5"/>
  <c r="AR403" i="5"/>
  <c r="AQ403" i="5"/>
  <c r="AP403" i="5"/>
  <c r="AO403" i="5"/>
  <c r="AN403" i="5"/>
  <c r="AM403" i="5"/>
  <c r="AL403" i="5"/>
  <c r="AK403" i="5"/>
  <c r="AD403" i="5"/>
  <c r="AC403" i="5"/>
  <c r="AB403" i="5"/>
  <c r="AA403" i="5"/>
  <c r="U403" i="5"/>
  <c r="T402" i="5" s="1"/>
  <c r="T403" i="5"/>
  <c r="S403" i="5"/>
  <c r="R403" i="5"/>
  <c r="O403" i="5"/>
  <c r="Q403" i="5" s="1"/>
  <c r="N403" i="5"/>
  <c r="M403" i="5"/>
  <c r="L403" i="5"/>
  <c r="E403" i="5"/>
  <c r="BA402" i="5"/>
  <c r="AZ402" i="5"/>
  <c r="AV402" i="5"/>
  <c r="AU402" i="5"/>
  <c r="AS402" i="5"/>
  <c r="AR402" i="5"/>
  <c r="AQ402" i="5"/>
  <c r="AP402" i="5"/>
  <c r="AO402" i="5"/>
  <c r="AN402" i="5"/>
  <c r="AM402" i="5"/>
  <c r="AL402" i="5"/>
  <c r="AK402" i="5"/>
  <c r="AB402" i="5"/>
  <c r="AA402" i="5"/>
  <c r="U402" i="5"/>
  <c r="S402" i="5"/>
  <c r="O402" i="5" s="1"/>
  <c r="R402" i="5"/>
  <c r="N402" i="5"/>
  <c r="M402" i="5"/>
  <c r="L402" i="5"/>
  <c r="E402" i="5"/>
  <c r="BA401" i="5"/>
  <c r="AZ401" i="5"/>
  <c r="AV401" i="5"/>
  <c r="AU401" i="5"/>
  <c r="AS401" i="5"/>
  <c r="AR401" i="5"/>
  <c r="AQ401" i="5"/>
  <c r="AP401" i="5"/>
  <c r="AO401" i="5"/>
  <c r="AN401" i="5"/>
  <c r="AM401" i="5"/>
  <c r="AL401" i="5"/>
  <c r="AK401" i="5"/>
  <c r="AG401" i="5"/>
  <c r="AB401" i="5"/>
  <c r="AA401" i="5"/>
  <c r="U401" i="5"/>
  <c r="T401" i="5"/>
  <c r="S401" i="5"/>
  <c r="R401" i="5"/>
  <c r="N401" i="5"/>
  <c r="M401" i="5"/>
  <c r="L401" i="5"/>
  <c r="E401" i="5"/>
  <c r="BA400" i="5"/>
  <c r="AZ400" i="5"/>
  <c r="AV400" i="5"/>
  <c r="AU400" i="5"/>
  <c r="AS400" i="5"/>
  <c r="AR400" i="5"/>
  <c r="AQ400" i="5"/>
  <c r="AP400" i="5"/>
  <c r="AO400" i="5"/>
  <c r="AN400" i="5"/>
  <c r="AM400" i="5"/>
  <c r="AL400" i="5"/>
  <c r="AK400" i="5"/>
  <c r="AG400" i="5"/>
  <c r="AB400" i="5"/>
  <c r="AA400" i="5"/>
  <c r="U400" i="5"/>
  <c r="T400" i="5"/>
  <c r="AD400" i="5" s="1"/>
  <c r="S400" i="5"/>
  <c r="R400" i="5"/>
  <c r="P400" i="5"/>
  <c r="O400" i="5"/>
  <c r="Q400" i="5" s="1"/>
  <c r="N400" i="5"/>
  <c r="M400" i="5"/>
  <c r="L400" i="5"/>
  <c r="E400" i="5"/>
  <c r="BA399" i="5"/>
  <c r="AZ399" i="5"/>
  <c r="AV399" i="5"/>
  <c r="AU399" i="5"/>
  <c r="AS399" i="5"/>
  <c r="AR399" i="5"/>
  <c r="AQ399" i="5"/>
  <c r="AP399" i="5"/>
  <c r="AO399" i="5"/>
  <c r="AN399" i="5"/>
  <c r="AM399" i="5"/>
  <c r="AL399" i="5"/>
  <c r="AK399" i="5"/>
  <c r="AD399" i="5"/>
  <c r="AC399" i="5"/>
  <c r="AB399" i="5"/>
  <c r="AA399" i="5"/>
  <c r="U399" i="5"/>
  <c r="T399" i="5"/>
  <c r="AG399" i="5" s="1"/>
  <c r="S399" i="5"/>
  <c r="R399" i="5"/>
  <c r="P399" i="5"/>
  <c r="O399" i="5"/>
  <c r="Q399" i="5" s="1"/>
  <c r="N399" i="5"/>
  <c r="M399" i="5"/>
  <c r="L399" i="5"/>
  <c r="E399" i="5"/>
  <c r="BA398" i="5"/>
  <c r="AZ398" i="5"/>
  <c r="AV398" i="5"/>
  <c r="AU398" i="5"/>
  <c r="AS398" i="5"/>
  <c r="AR398" i="5"/>
  <c r="AQ398" i="5"/>
  <c r="AP398" i="5"/>
  <c r="AO398" i="5"/>
  <c r="AN398" i="5"/>
  <c r="AM398" i="5"/>
  <c r="AL398" i="5"/>
  <c r="AK398" i="5"/>
  <c r="AB398" i="5"/>
  <c r="AA398" i="5"/>
  <c r="U398" i="5"/>
  <c r="T398" i="5"/>
  <c r="S398" i="5"/>
  <c r="O398" i="5" s="1"/>
  <c r="R398" i="5"/>
  <c r="N398" i="5"/>
  <c r="M398" i="5"/>
  <c r="L398" i="5"/>
  <c r="E398" i="5"/>
  <c r="BA397" i="5"/>
  <c r="AZ397" i="5"/>
  <c r="AV397" i="5"/>
  <c r="AU397" i="5"/>
  <c r="AS397" i="5"/>
  <c r="AR397" i="5"/>
  <c r="AQ397" i="5"/>
  <c r="AP397" i="5"/>
  <c r="AO397" i="5"/>
  <c r="AN397" i="5"/>
  <c r="AM397" i="5"/>
  <c r="AL397" i="5"/>
  <c r="AK397" i="5"/>
  <c r="AG397" i="5"/>
  <c r="AB397" i="5"/>
  <c r="AA397" i="5"/>
  <c r="U397" i="5"/>
  <c r="T397" i="5"/>
  <c r="AD397" i="5" s="1"/>
  <c r="S397" i="5"/>
  <c r="O397" i="5" s="1"/>
  <c r="R397" i="5"/>
  <c r="N397" i="5"/>
  <c r="M397" i="5"/>
  <c r="L397" i="5"/>
  <c r="E397" i="5"/>
  <c r="BA396" i="5"/>
  <c r="AZ396" i="5"/>
  <c r="AV396" i="5"/>
  <c r="AU396" i="5"/>
  <c r="AS396" i="5"/>
  <c r="AR396" i="5"/>
  <c r="AQ396" i="5"/>
  <c r="AP396" i="5"/>
  <c r="AO396" i="5"/>
  <c r="AN396" i="5"/>
  <c r="AM396" i="5"/>
  <c r="AL396" i="5"/>
  <c r="AK396" i="5"/>
  <c r="AG396" i="5"/>
  <c r="AB396" i="5"/>
  <c r="AA396" i="5"/>
  <c r="U396" i="5"/>
  <c r="T396" i="5"/>
  <c r="AD396" i="5" s="1"/>
  <c r="S396" i="5"/>
  <c r="R396" i="5"/>
  <c r="O396" i="5"/>
  <c r="Q396" i="5" s="1"/>
  <c r="N396" i="5"/>
  <c r="M396" i="5"/>
  <c r="L396" i="5"/>
  <c r="E396" i="5"/>
  <c r="BA395" i="5"/>
  <c r="AZ395" i="5"/>
  <c r="AV395" i="5"/>
  <c r="AU395" i="5"/>
  <c r="AS395" i="5"/>
  <c r="AR395" i="5"/>
  <c r="AQ395" i="5"/>
  <c r="AP395" i="5"/>
  <c r="AO395" i="5"/>
  <c r="AN395" i="5"/>
  <c r="AM395" i="5"/>
  <c r="AL395" i="5"/>
  <c r="AK395" i="5"/>
  <c r="AD395" i="5"/>
  <c r="AC395" i="5"/>
  <c r="AB395" i="5"/>
  <c r="AA395" i="5"/>
  <c r="U395" i="5"/>
  <c r="T395" i="5"/>
  <c r="S395" i="5"/>
  <c r="R395" i="5"/>
  <c r="P395" i="5"/>
  <c r="O395" i="5"/>
  <c r="Q395" i="5" s="1"/>
  <c r="N395" i="5"/>
  <c r="M395" i="5"/>
  <c r="L395" i="5"/>
  <c r="E395" i="5"/>
  <c r="BA394" i="5"/>
  <c r="AZ394" i="5"/>
  <c r="AV394" i="5"/>
  <c r="AU394" i="5"/>
  <c r="AS394" i="5"/>
  <c r="AR394" i="5"/>
  <c r="AQ394" i="5"/>
  <c r="AP394" i="5"/>
  <c r="AO394" i="5"/>
  <c r="AN394" i="5"/>
  <c r="AM394" i="5"/>
  <c r="AL394" i="5"/>
  <c r="AK394" i="5"/>
  <c r="AB394" i="5"/>
  <c r="AA394" i="5"/>
  <c r="U394" i="5"/>
  <c r="T394" i="5"/>
  <c r="S394" i="5"/>
  <c r="O394" i="5" s="1"/>
  <c r="R394" i="5"/>
  <c r="N394" i="5"/>
  <c r="M394" i="5"/>
  <c r="L394" i="5"/>
  <c r="E394" i="5"/>
  <c r="BA393" i="5"/>
  <c r="AZ393" i="5"/>
  <c r="AV393" i="5"/>
  <c r="AU393" i="5"/>
  <c r="AS393" i="5"/>
  <c r="AR393" i="5"/>
  <c r="AQ393" i="5"/>
  <c r="AP393" i="5"/>
  <c r="AO393" i="5"/>
  <c r="AN393" i="5"/>
  <c r="AM393" i="5"/>
  <c r="AL393" i="5"/>
  <c r="AK393" i="5"/>
  <c r="AG393" i="5"/>
  <c r="AB393" i="5"/>
  <c r="AA393" i="5"/>
  <c r="U393" i="5"/>
  <c r="T393" i="5"/>
  <c r="S393" i="5"/>
  <c r="R393" i="5"/>
  <c r="N393" i="5"/>
  <c r="M393" i="5"/>
  <c r="L393" i="5"/>
  <c r="E393" i="5"/>
  <c r="BA392" i="5"/>
  <c r="AZ392" i="5"/>
  <c r="AV392" i="5"/>
  <c r="AU392" i="5"/>
  <c r="AS392" i="5"/>
  <c r="AR392" i="5"/>
  <c r="AQ392" i="5"/>
  <c r="AP392" i="5"/>
  <c r="AO392" i="5"/>
  <c r="AN392" i="5"/>
  <c r="AM392" i="5"/>
  <c r="AL392" i="5"/>
  <c r="AK392" i="5"/>
  <c r="AG392" i="5"/>
  <c r="AB392" i="5"/>
  <c r="AA392" i="5"/>
  <c r="U392" i="5"/>
  <c r="T392" i="5"/>
  <c r="AD392" i="5" s="1"/>
  <c r="S392" i="5"/>
  <c r="R392" i="5"/>
  <c r="P392" i="5"/>
  <c r="O392" i="5"/>
  <c r="Q392" i="5" s="1"/>
  <c r="N392" i="5"/>
  <c r="M392" i="5"/>
  <c r="L392" i="5"/>
  <c r="E392" i="5"/>
  <c r="BA391" i="5"/>
  <c r="AZ391" i="5"/>
  <c r="AV391" i="5"/>
  <c r="AU391" i="5"/>
  <c r="AS391" i="5"/>
  <c r="AR391" i="5"/>
  <c r="AQ391" i="5"/>
  <c r="AP391" i="5"/>
  <c r="AO391" i="5"/>
  <c r="AN391" i="5"/>
  <c r="AM391" i="5"/>
  <c r="AL391" i="5"/>
  <c r="AK391" i="5"/>
  <c r="AD391" i="5"/>
  <c r="AC391" i="5"/>
  <c r="AB391" i="5"/>
  <c r="AA391" i="5"/>
  <c r="U391" i="5"/>
  <c r="T390" i="5" s="1"/>
  <c r="T391" i="5"/>
  <c r="AG391" i="5" s="1"/>
  <c r="S391" i="5"/>
  <c r="R391" i="5"/>
  <c r="P391" i="5"/>
  <c r="O391" i="5"/>
  <c r="Q391" i="5" s="1"/>
  <c r="N391" i="5"/>
  <c r="M391" i="5"/>
  <c r="L391" i="5"/>
  <c r="E391" i="5"/>
  <c r="BA390" i="5"/>
  <c r="AZ390" i="5"/>
  <c r="AV390" i="5"/>
  <c r="AU390" i="5"/>
  <c r="AS390" i="5"/>
  <c r="AR390" i="5"/>
  <c r="AQ390" i="5"/>
  <c r="AP390" i="5"/>
  <c r="AO390" i="5"/>
  <c r="AN390" i="5"/>
  <c r="AM390" i="5"/>
  <c r="AL390" i="5"/>
  <c r="AK390" i="5"/>
  <c r="AB390" i="5"/>
  <c r="AA390" i="5"/>
  <c r="U390" i="5"/>
  <c r="S390" i="5"/>
  <c r="O390" i="5" s="1"/>
  <c r="R390" i="5"/>
  <c r="N390" i="5"/>
  <c r="M390" i="5"/>
  <c r="L390" i="5"/>
  <c r="E390" i="5"/>
  <c r="BA389" i="5"/>
  <c r="AZ389" i="5"/>
  <c r="AV389" i="5"/>
  <c r="AU389" i="5"/>
  <c r="AS389" i="5"/>
  <c r="AR389" i="5"/>
  <c r="AQ389" i="5"/>
  <c r="AP389" i="5"/>
  <c r="AO389" i="5"/>
  <c r="AN389" i="5"/>
  <c r="AM389" i="5"/>
  <c r="AL389" i="5"/>
  <c r="AK389" i="5"/>
  <c r="AG389" i="5"/>
  <c r="AB389" i="5"/>
  <c r="AA389" i="5"/>
  <c r="U389" i="5"/>
  <c r="T389" i="5"/>
  <c r="S389" i="5"/>
  <c r="O389" i="5" s="1"/>
  <c r="P389" i="5" s="1"/>
  <c r="R389" i="5"/>
  <c r="N389" i="5"/>
  <c r="M389" i="5"/>
  <c r="L389" i="5"/>
  <c r="E389" i="5"/>
  <c r="BA388" i="5"/>
  <c r="AZ388" i="5"/>
  <c r="AV388" i="5"/>
  <c r="AU388" i="5"/>
  <c r="AS388" i="5"/>
  <c r="AR388" i="5"/>
  <c r="AQ388" i="5"/>
  <c r="AP388" i="5"/>
  <c r="AO388" i="5"/>
  <c r="AN388" i="5"/>
  <c r="AM388" i="5"/>
  <c r="AL388" i="5"/>
  <c r="AK388" i="5"/>
  <c r="AG388" i="5"/>
  <c r="AB388" i="5"/>
  <c r="AA388" i="5"/>
  <c r="U388" i="5"/>
  <c r="T388" i="5"/>
  <c r="AD388" i="5" s="1"/>
  <c r="S388" i="5"/>
  <c r="R388" i="5"/>
  <c r="O388" i="5"/>
  <c r="Q388" i="5" s="1"/>
  <c r="N388" i="5"/>
  <c r="M388" i="5"/>
  <c r="L388" i="5"/>
  <c r="E388" i="5"/>
  <c r="BA387" i="5"/>
  <c r="AZ387" i="5"/>
  <c r="AV387" i="5"/>
  <c r="AU387" i="5"/>
  <c r="AS387" i="5"/>
  <c r="AR387" i="5"/>
  <c r="AQ387" i="5"/>
  <c r="AP387" i="5"/>
  <c r="AO387" i="5"/>
  <c r="AN387" i="5"/>
  <c r="AM387" i="5"/>
  <c r="AL387" i="5"/>
  <c r="AK387" i="5"/>
  <c r="AD387" i="5"/>
  <c r="AC387" i="5"/>
  <c r="AB387" i="5"/>
  <c r="AA387" i="5"/>
  <c r="U387" i="5"/>
  <c r="T386" i="5" s="1"/>
  <c r="T387" i="5"/>
  <c r="S387" i="5"/>
  <c r="R387" i="5"/>
  <c r="P387" i="5"/>
  <c r="O387" i="5"/>
  <c r="Q387" i="5" s="1"/>
  <c r="N387" i="5"/>
  <c r="M387" i="5"/>
  <c r="L387" i="5"/>
  <c r="E387" i="5"/>
  <c r="BA386" i="5"/>
  <c r="AZ386" i="5"/>
  <c r="AV386" i="5"/>
  <c r="AU386" i="5"/>
  <c r="AS386" i="5"/>
  <c r="AR386" i="5"/>
  <c r="AQ386" i="5"/>
  <c r="AP386" i="5"/>
  <c r="AO386" i="5"/>
  <c r="AN386" i="5"/>
  <c r="AM386" i="5"/>
  <c r="AL386" i="5"/>
  <c r="AK386" i="5"/>
  <c r="AB386" i="5"/>
  <c r="AA386" i="5"/>
  <c r="U386" i="5"/>
  <c r="S386" i="5"/>
  <c r="O386" i="5" s="1"/>
  <c r="R386" i="5"/>
  <c r="N386" i="5"/>
  <c r="M386" i="5"/>
  <c r="L386" i="5"/>
  <c r="E386" i="5"/>
  <c r="BA385" i="5"/>
  <c r="AZ385" i="5"/>
  <c r="AV385" i="5"/>
  <c r="AU385" i="5"/>
  <c r="AS385" i="5"/>
  <c r="AR385" i="5"/>
  <c r="AQ385" i="5"/>
  <c r="AP385" i="5"/>
  <c r="AO385" i="5"/>
  <c r="AN385" i="5"/>
  <c r="AM385" i="5"/>
  <c r="AL385" i="5"/>
  <c r="AK385" i="5"/>
  <c r="AG385" i="5"/>
  <c r="AB385" i="5"/>
  <c r="AA385" i="5"/>
  <c r="U385" i="5"/>
  <c r="T385" i="5"/>
  <c r="S385" i="5"/>
  <c r="R385" i="5"/>
  <c r="N385" i="5"/>
  <c r="M385" i="5"/>
  <c r="L385" i="5"/>
  <c r="E385" i="5"/>
  <c r="K382" i="5" s="1"/>
  <c r="BA384" i="5"/>
  <c r="AZ384" i="5"/>
  <c r="AV384" i="5"/>
  <c r="AU384" i="5"/>
  <c r="AS384" i="5"/>
  <c r="AR384" i="5"/>
  <c r="AQ384" i="5"/>
  <c r="AP384" i="5"/>
  <c r="AO384" i="5"/>
  <c r="AN384" i="5"/>
  <c r="AM384" i="5"/>
  <c r="AL384" i="5"/>
  <c r="AK384" i="5"/>
  <c r="AG384" i="5"/>
  <c r="AB384" i="5"/>
  <c r="AA384" i="5"/>
  <c r="U384" i="5"/>
  <c r="T384" i="5"/>
  <c r="AD384" i="5" s="1"/>
  <c r="S384" i="5"/>
  <c r="R384" i="5"/>
  <c r="P384" i="5"/>
  <c r="O384" i="5"/>
  <c r="Q384" i="5" s="1"/>
  <c r="N384" i="5"/>
  <c r="M384" i="5"/>
  <c r="L384" i="5"/>
  <c r="E384" i="5"/>
  <c r="BA383" i="5"/>
  <c r="AZ383" i="5"/>
  <c r="AV383" i="5"/>
  <c r="AU383" i="5"/>
  <c r="AS383" i="5"/>
  <c r="AR383" i="5"/>
  <c r="AQ383" i="5"/>
  <c r="AP383" i="5"/>
  <c r="AO383" i="5"/>
  <c r="AN383" i="5"/>
  <c r="AM383" i="5"/>
  <c r="AL383" i="5"/>
  <c r="AK383" i="5"/>
  <c r="AD383" i="5"/>
  <c r="AC383" i="5"/>
  <c r="AB383" i="5"/>
  <c r="AA383" i="5"/>
  <c r="U383" i="5"/>
  <c r="T382" i="5" s="1"/>
  <c r="T383" i="5"/>
  <c r="AG383" i="5" s="1"/>
  <c r="S383" i="5"/>
  <c r="R383" i="5"/>
  <c r="P383" i="5"/>
  <c r="O383" i="5"/>
  <c r="Q383" i="5" s="1"/>
  <c r="N383" i="5"/>
  <c r="M383" i="5"/>
  <c r="L383" i="5"/>
  <c r="E383" i="5"/>
  <c r="BA382" i="5"/>
  <c r="AZ382" i="5"/>
  <c r="AV382" i="5"/>
  <c r="AU382" i="5"/>
  <c r="AS382" i="5"/>
  <c r="AR382" i="5"/>
  <c r="AQ382" i="5"/>
  <c r="AP382" i="5"/>
  <c r="AO382" i="5"/>
  <c r="AN382" i="5"/>
  <c r="AM382" i="5"/>
  <c r="AL382" i="5"/>
  <c r="AK382" i="5"/>
  <c r="AB382" i="5"/>
  <c r="AA382" i="5"/>
  <c r="U382" i="5"/>
  <c r="S382" i="5"/>
  <c r="O382" i="5" s="1"/>
  <c r="R382" i="5"/>
  <c r="N382" i="5"/>
  <c r="M382" i="5"/>
  <c r="L382" i="5"/>
  <c r="E382" i="5"/>
  <c r="BA381" i="5"/>
  <c r="AZ381" i="5"/>
  <c r="AV381" i="5"/>
  <c r="AU381" i="5"/>
  <c r="AS381" i="5"/>
  <c r="AR381" i="5"/>
  <c r="AQ381" i="5"/>
  <c r="AP381" i="5"/>
  <c r="AO381" i="5"/>
  <c r="AN381" i="5"/>
  <c r="AM381" i="5"/>
  <c r="AL381" i="5"/>
  <c r="AK381" i="5"/>
  <c r="AG381" i="5"/>
  <c r="AB381" i="5"/>
  <c r="AA381" i="5"/>
  <c r="U381" i="5"/>
  <c r="T381" i="5"/>
  <c r="S381" i="5"/>
  <c r="O381" i="5" s="1"/>
  <c r="R381" i="5"/>
  <c r="N381" i="5"/>
  <c r="M381" i="5"/>
  <c r="L381" i="5"/>
  <c r="E381" i="5"/>
  <c r="BA380" i="5"/>
  <c r="AZ380" i="5"/>
  <c r="AV380" i="5"/>
  <c r="AU380" i="5"/>
  <c r="AS380" i="5"/>
  <c r="AR380" i="5"/>
  <c r="AQ380" i="5"/>
  <c r="AP380" i="5"/>
  <c r="AO380" i="5"/>
  <c r="AN380" i="5"/>
  <c r="AM380" i="5"/>
  <c r="AL380" i="5"/>
  <c r="AK380" i="5"/>
  <c r="AB380" i="5"/>
  <c r="AA380" i="5"/>
  <c r="U380" i="5"/>
  <c r="T380" i="5"/>
  <c r="AD380" i="5" s="1"/>
  <c r="S380" i="5"/>
  <c r="R380" i="5"/>
  <c r="P380" i="5"/>
  <c r="O380" i="5"/>
  <c r="Q380" i="5" s="1"/>
  <c r="N380" i="5"/>
  <c r="M380" i="5"/>
  <c r="L380" i="5"/>
  <c r="E380" i="5"/>
  <c r="BA379" i="5"/>
  <c r="AZ379" i="5"/>
  <c r="AV379" i="5"/>
  <c r="AU379" i="5"/>
  <c r="AS379" i="5"/>
  <c r="AR379" i="5"/>
  <c r="AQ379" i="5"/>
  <c r="AP379" i="5"/>
  <c r="AO379" i="5"/>
  <c r="AN379" i="5"/>
  <c r="AM379" i="5"/>
  <c r="AL379" i="5"/>
  <c r="AK379" i="5"/>
  <c r="AD379" i="5"/>
  <c r="AC379" i="5"/>
  <c r="AB379" i="5"/>
  <c r="AA379" i="5"/>
  <c r="U379" i="5"/>
  <c r="T379" i="5"/>
  <c r="AG379" i="5" s="1"/>
  <c r="S379" i="5"/>
  <c r="R379" i="5"/>
  <c r="O379" i="5" s="1"/>
  <c r="N379" i="5"/>
  <c r="M379" i="5"/>
  <c r="L379" i="5"/>
  <c r="E379" i="5"/>
  <c r="BA378" i="5"/>
  <c r="AZ378" i="5"/>
  <c r="AV378" i="5"/>
  <c r="AU378" i="5"/>
  <c r="AS378" i="5"/>
  <c r="AR378" i="5"/>
  <c r="AQ378" i="5"/>
  <c r="AP378" i="5"/>
  <c r="AO378" i="5"/>
  <c r="AN378" i="5"/>
  <c r="AM378" i="5"/>
  <c r="AL378" i="5"/>
  <c r="AK378" i="5"/>
  <c r="AB378" i="5"/>
  <c r="AA378" i="5"/>
  <c r="U378" i="5"/>
  <c r="T378" i="5"/>
  <c r="S378" i="5"/>
  <c r="O378" i="5" s="1"/>
  <c r="R378" i="5"/>
  <c r="N378" i="5"/>
  <c r="M378" i="5"/>
  <c r="L378" i="5"/>
  <c r="E378" i="5"/>
  <c r="BA377" i="5"/>
  <c r="AZ377" i="5"/>
  <c r="AV377" i="5"/>
  <c r="AU377" i="5"/>
  <c r="AS377" i="5"/>
  <c r="AR377" i="5"/>
  <c r="AQ377" i="5"/>
  <c r="AP377" i="5"/>
  <c r="AO377" i="5"/>
  <c r="AN377" i="5"/>
  <c r="AM377" i="5"/>
  <c r="AL377" i="5"/>
  <c r="AK377" i="5"/>
  <c r="AG377" i="5"/>
  <c r="AB377" i="5"/>
  <c r="AA377" i="5"/>
  <c r="U377" i="5"/>
  <c r="T377" i="5"/>
  <c r="S377" i="5"/>
  <c r="R377" i="5"/>
  <c r="N377" i="5"/>
  <c r="M377" i="5"/>
  <c r="L377" i="5"/>
  <c r="E377" i="5"/>
  <c r="BA376" i="5"/>
  <c r="AZ376" i="5"/>
  <c r="AV376" i="5"/>
  <c r="AU376" i="5"/>
  <c r="AS376" i="5"/>
  <c r="AR376" i="5"/>
  <c r="AQ376" i="5"/>
  <c r="AP376" i="5"/>
  <c r="AO376" i="5"/>
  <c r="AN376" i="5"/>
  <c r="AM376" i="5"/>
  <c r="AL376" i="5"/>
  <c r="AK376" i="5"/>
  <c r="AG376" i="5"/>
  <c r="AB376" i="5"/>
  <c r="AA376" i="5"/>
  <c r="U376" i="5"/>
  <c r="T376" i="5"/>
  <c r="AD376" i="5" s="1"/>
  <c r="S376" i="5"/>
  <c r="R376" i="5"/>
  <c r="Q376" i="5"/>
  <c r="O376" i="5"/>
  <c r="P376" i="5" s="1"/>
  <c r="N376" i="5"/>
  <c r="M376" i="5"/>
  <c r="L376" i="5"/>
  <c r="E376" i="5"/>
  <c r="BA375" i="5"/>
  <c r="AZ375" i="5"/>
  <c r="AV375" i="5"/>
  <c r="AU375" i="5"/>
  <c r="AS375" i="5"/>
  <c r="AR375" i="5"/>
  <c r="AQ375" i="5"/>
  <c r="AP375" i="5"/>
  <c r="AO375" i="5"/>
  <c r="AN375" i="5"/>
  <c r="AM375" i="5"/>
  <c r="AL375" i="5"/>
  <c r="AK375" i="5"/>
  <c r="AD375" i="5"/>
  <c r="AC375" i="5"/>
  <c r="AB375" i="5"/>
  <c r="AA375" i="5"/>
  <c r="U375" i="5"/>
  <c r="T374" i="5" s="1"/>
  <c r="T375" i="5"/>
  <c r="S375" i="5"/>
  <c r="R375" i="5"/>
  <c r="O375" i="5"/>
  <c r="N375" i="5"/>
  <c r="M375" i="5"/>
  <c r="L375" i="5"/>
  <c r="E375" i="5"/>
  <c r="BA374" i="5"/>
  <c r="AZ374" i="5"/>
  <c r="AV374" i="5"/>
  <c r="AU374" i="5"/>
  <c r="AS374" i="5"/>
  <c r="AR374" i="5"/>
  <c r="AQ374" i="5"/>
  <c r="AP374" i="5"/>
  <c r="AO374" i="5"/>
  <c r="AN374" i="5"/>
  <c r="AM374" i="5"/>
  <c r="AL374" i="5"/>
  <c r="AK374" i="5"/>
  <c r="AB374" i="5"/>
  <c r="AA374" i="5"/>
  <c r="U374" i="5"/>
  <c r="S374" i="5"/>
  <c r="O374" i="5" s="1"/>
  <c r="Q374" i="5" s="1"/>
  <c r="R374" i="5"/>
  <c r="P374" i="5"/>
  <c r="N374" i="5"/>
  <c r="M374" i="5"/>
  <c r="L374" i="5"/>
  <c r="E374" i="5"/>
  <c r="BA373" i="5"/>
  <c r="AZ373" i="5"/>
  <c r="AV373" i="5"/>
  <c r="AU373" i="5"/>
  <c r="AS373" i="5"/>
  <c r="AR373" i="5"/>
  <c r="AQ373" i="5"/>
  <c r="AP373" i="5"/>
  <c r="AO373" i="5"/>
  <c r="AN373" i="5"/>
  <c r="AM373" i="5"/>
  <c r="AL373" i="5"/>
  <c r="AK373" i="5"/>
  <c r="AB373" i="5"/>
  <c r="AA373" i="5"/>
  <c r="U373" i="5"/>
  <c r="T373" i="5"/>
  <c r="S373" i="5"/>
  <c r="R373" i="5"/>
  <c r="N373" i="5"/>
  <c r="M373" i="5"/>
  <c r="L373" i="5"/>
  <c r="E373" i="5"/>
  <c r="BA372" i="5"/>
  <c r="AZ372" i="5"/>
  <c r="AV372" i="5"/>
  <c r="AU372" i="5"/>
  <c r="AS372" i="5"/>
  <c r="AR372" i="5"/>
  <c r="AQ372" i="5"/>
  <c r="AP372" i="5"/>
  <c r="AO372" i="5"/>
  <c r="AN372" i="5"/>
  <c r="AM372" i="5"/>
  <c r="AL372" i="5"/>
  <c r="AK372" i="5"/>
  <c r="AB372" i="5"/>
  <c r="AA372" i="5"/>
  <c r="U372" i="5"/>
  <c r="T372" i="5"/>
  <c r="AG372" i="5" s="1"/>
  <c r="S372" i="5"/>
  <c r="R372" i="5"/>
  <c r="O372" i="5"/>
  <c r="N372" i="5"/>
  <c r="M372" i="5"/>
  <c r="L372" i="5"/>
  <c r="E372" i="5"/>
  <c r="BA371" i="5"/>
  <c r="AZ371" i="5"/>
  <c r="AV371" i="5"/>
  <c r="AU371" i="5"/>
  <c r="AS371" i="5"/>
  <c r="AR371" i="5"/>
  <c r="AQ371" i="5"/>
  <c r="AP371" i="5"/>
  <c r="AO371" i="5"/>
  <c r="AN371" i="5"/>
  <c r="AM371" i="5"/>
  <c r="AL371" i="5"/>
  <c r="AK371" i="5"/>
  <c r="AC371" i="5"/>
  <c r="AB371" i="5"/>
  <c r="AA371" i="5"/>
  <c r="U371" i="5"/>
  <c r="T370" i="5" s="1"/>
  <c r="T371" i="5"/>
  <c r="AG371" i="5" s="1"/>
  <c r="S371" i="5"/>
  <c r="R371" i="5"/>
  <c r="O371" i="5" s="1"/>
  <c r="N371" i="5"/>
  <c r="M371" i="5"/>
  <c r="L371" i="5"/>
  <c r="E371" i="5"/>
  <c r="BA370" i="5"/>
  <c r="AZ370" i="5"/>
  <c r="AV370" i="5"/>
  <c r="AU370" i="5"/>
  <c r="AS370" i="5"/>
  <c r="AR370" i="5"/>
  <c r="AQ370" i="5"/>
  <c r="AP370" i="5"/>
  <c r="AO370" i="5"/>
  <c r="AN370" i="5"/>
  <c r="AM370" i="5"/>
  <c r="AL370" i="5"/>
  <c r="AK370" i="5"/>
  <c r="AC370" i="5"/>
  <c r="AB370" i="5"/>
  <c r="AA370" i="5"/>
  <c r="U370" i="5"/>
  <c r="T369" i="5" s="1"/>
  <c r="S370" i="5"/>
  <c r="O370" i="5" s="1"/>
  <c r="Q370" i="5" s="1"/>
  <c r="R370" i="5"/>
  <c r="N370" i="5"/>
  <c r="M370" i="5"/>
  <c r="L370" i="5"/>
  <c r="E370" i="5"/>
  <c r="BA369" i="5"/>
  <c r="AZ369" i="5"/>
  <c r="AV369" i="5"/>
  <c r="AU369" i="5"/>
  <c r="AS369" i="5"/>
  <c r="AR369" i="5"/>
  <c r="AQ369" i="5"/>
  <c r="AP369" i="5"/>
  <c r="AO369" i="5"/>
  <c r="AN369" i="5"/>
  <c r="AM369" i="5"/>
  <c r="AL369" i="5"/>
  <c r="AK369" i="5"/>
  <c r="AB369" i="5"/>
  <c r="AA369" i="5"/>
  <c r="U369" i="5"/>
  <c r="S369" i="5"/>
  <c r="R369" i="5"/>
  <c r="N369" i="5"/>
  <c r="M369" i="5"/>
  <c r="L369" i="5"/>
  <c r="E369" i="5"/>
  <c r="BA368" i="5"/>
  <c r="AZ368" i="5"/>
  <c r="AV368" i="5"/>
  <c r="AU368" i="5"/>
  <c r="AS368" i="5"/>
  <c r="AR368" i="5"/>
  <c r="AQ368" i="5"/>
  <c r="AP368" i="5"/>
  <c r="AO368" i="5"/>
  <c r="AN368" i="5"/>
  <c r="AM368" i="5"/>
  <c r="AL368" i="5"/>
  <c r="AK368" i="5"/>
  <c r="AG368" i="5"/>
  <c r="AB368" i="5"/>
  <c r="AA368" i="5"/>
  <c r="U368" i="5"/>
  <c r="T368" i="5"/>
  <c r="S368" i="5"/>
  <c r="R368" i="5"/>
  <c r="P368" i="5"/>
  <c r="O368" i="5"/>
  <c r="Q368" i="5" s="1"/>
  <c r="N368" i="5"/>
  <c r="M368" i="5"/>
  <c r="L368" i="5"/>
  <c r="E368" i="5"/>
  <c r="K361" i="5" s="1"/>
  <c r="BA367" i="5"/>
  <c r="AZ367" i="5"/>
  <c r="AV367" i="5"/>
  <c r="AU367" i="5"/>
  <c r="AS367" i="5"/>
  <c r="AR367" i="5"/>
  <c r="AQ367" i="5"/>
  <c r="AP367" i="5"/>
  <c r="AO367" i="5"/>
  <c r="AN367" i="5"/>
  <c r="AM367" i="5"/>
  <c r="AL367" i="5"/>
  <c r="AK367" i="5"/>
  <c r="AB367" i="5"/>
  <c r="AA367" i="5"/>
  <c r="U367" i="5"/>
  <c r="T367" i="5"/>
  <c r="AG367" i="5" s="1"/>
  <c r="S367" i="5"/>
  <c r="R367" i="5"/>
  <c r="O367" i="5"/>
  <c r="Q367" i="5" s="1"/>
  <c r="N367" i="5"/>
  <c r="M367" i="5"/>
  <c r="L367" i="5"/>
  <c r="E367" i="5"/>
  <c r="BA366" i="5"/>
  <c r="AZ366" i="5"/>
  <c r="AV366" i="5"/>
  <c r="AU366" i="5"/>
  <c r="AS366" i="5"/>
  <c r="AR366" i="5"/>
  <c r="AQ366" i="5"/>
  <c r="AP366" i="5"/>
  <c r="AO366" i="5"/>
  <c r="AN366" i="5"/>
  <c r="AM366" i="5"/>
  <c r="AL366" i="5"/>
  <c r="AK366" i="5"/>
  <c r="AC366" i="5"/>
  <c r="AB366" i="5"/>
  <c r="AA366" i="5"/>
  <c r="U366" i="5"/>
  <c r="T365" i="5" s="1"/>
  <c r="T366" i="5"/>
  <c r="S366" i="5"/>
  <c r="O366" i="5" s="1"/>
  <c r="Q366" i="5" s="1"/>
  <c r="R366" i="5"/>
  <c r="N366" i="5"/>
  <c r="M366" i="5"/>
  <c r="L366" i="5"/>
  <c r="E366" i="5"/>
  <c r="BA365" i="5"/>
  <c r="AZ365" i="5"/>
  <c r="AV365" i="5"/>
  <c r="AU365" i="5"/>
  <c r="AS365" i="5"/>
  <c r="AR365" i="5"/>
  <c r="AQ365" i="5"/>
  <c r="AP365" i="5"/>
  <c r="AO365" i="5"/>
  <c r="AN365" i="5"/>
  <c r="AM365" i="5"/>
  <c r="AL365" i="5"/>
  <c r="AK365" i="5"/>
  <c r="AB365" i="5"/>
  <c r="AA365" i="5"/>
  <c r="U365" i="5"/>
  <c r="S365" i="5"/>
  <c r="O365" i="5" s="1"/>
  <c r="P365" i="5" s="1"/>
  <c r="R365" i="5"/>
  <c r="Q365" i="5"/>
  <c r="N365" i="5"/>
  <c r="M365" i="5"/>
  <c r="L365" i="5"/>
  <c r="E365" i="5"/>
  <c r="K365" i="5" s="1"/>
  <c r="BA364" i="5"/>
  <c r="AZ364" i="5"/>
  <c r="AV364" i="5"/>
  <c r="AU364" i="5"/>
  <c r="AS364" i="5"/>
  <c r="AR364" i="5"/>
  <c r="AQ364" i="5"/>
  <c r="AP364" i="5"/>
  <c r="AO364" i="5"/>
  <c r="AN364" i="5"/>
  <c r="AM364" i="5"/>
  <c r="AL364" i="5"/>
  <c r="AK364" i="5"/>
  <c r="AG364" i="5"/>
  <c r="AB364" i="5"/>
  <c r="AA364" i="5"/>
  <c r="U364" i="5"/>
  <c r="T364" i="5"/>
  <c r="S364" i="5"/>
  <c r="R364" i="5"/>
  <c r="Q364" i="5"/>
  <c r="P364" i="5"/>
  <c r="O364" i="5"/>
  <c r="N364" i="5"/>
  <c r="M364" i="5"/>
  <c r="L364" i="5"/>
  <c r="E364" i="5"/>
  <c r="BA363" i="5"/>
  <c r="AZ363" i="5"/>
  <c r="AV363" i="5"/>
  <c r="AU363" i="5"/>
  <c r="AS363" i="5"/>
  <c r="AR363" i="5"/>
  <c r="AQ363" i="5"/>
  <c r="AP363" i="5"/>
  <c r="AO363" i="5"/>
  <c r="AN363" i="5"/>
  <c r="AM363" i="5"/>
  <c r="AL363" i="5"/>
  <c r="AK363" i="5"/>
  <c r="AB363" i="5"/>
  <c r="AA363" i="5"/>
  <c r="U363" i="5"/>
  <c r="T362" i="5" s="1"/>
  <c r="T363" i="5"/>
  <c r="AG363" i="5" s="1"/>
  <c r="S363" i="5"/>
  <c r="R363" i="5"/>
  <c r="O363" i="5" s="1"/>
  <c r="Q363" i="5" s="1"/>
  <c r="N363" i="5"/>
  <c r="M363" i="5"/>
  <c r="L363" i="5"/>
  <c r="E363" i="5"/>
  <c r="BA362" i="5"/>
  <c r="AZ362" i="5"/>
  <c r="AV362" i="5"/>
  <c r="AU362" i="5"/>
  <c r="AS362" i="5"/>
  <c r="AR362" i="5"/>
  <c r="AQ362" i="5"/>
  <c r="AP362" i="5"/>
  <c r="AO362" i="5"/>
  <c r="AN362" i="5"/>
  <c r="AM362" i="5"/>
  <c r="AL362" i="5"/>
  <c r="AK362" i="5"/>
  <c r="AB362" i="5"/>
  <c r="AA362" i="5"/>
  <c r="U362" i="5"/>
  <c r="S362" i="5"/>
  <c r="O362" i="5" s="1"/>
  <c r="Q362" i="5" s="1"/>
  <c r="R362" i="5"/>
  <c r="P362" i="5"/>
  <c r="N362" i="5"/>
  <c r="M362" i="5"/>
  <c r="L362" i="5"/>
  <c r="E362" i="5"/>
  <c r="K362" i="5" s="1"/>
  <c r="BA361" i="5"/>
  <c r="AZ361" i="5"/>
  <c r="AV361" i="5"/>
  <c r="AU361" i="5"/>
  <c r="AS361" i="5"/>
  <c r="AR361" i="5"/>
  <c r="AQ361" i="5"/>
  <c r="AP361" i="5"/>
  <c r="AO361" i="5"/>
  <c r="AN361" i="5"/>
  <c r="AM361" i="5"/>
  <c r="AL361" i="5"/>
  <c r="AK361" i="5"/>
  <c r="AD361" i="5"/>
  <c r="AB361" i="5"/>
  <c r="AA361" i="5"/>
  <c r="U361" i="5"/>
  <c r="T361" i="5"/>
  <c r="S361" i="5"/>
  <c r="R361" i="5"/>
  <c r="N361" i="5"/>
  <c r="M361" i="5"/>
  <c r="L361" i="5"/>
  <c r="E361" i="5"/>
  <c r="BA360" i="5"/>
  <c r="AZ360" i="5"/>
  <c r="AV360" i="5"/>
  <c r="AU360" i="5"/>
  <c r="AS360" i="5"/>
  <c r="AR360" i="5"/>
  <c r="AQ360" i="5"/>
  <c r="AP360" i="5"/>
  <c r="AO360" i="5"/>
  <c r="AN360" i="5"/>
  <c r="AM360" i="5"/>
  <c r="AL360" i="5"/>
  <c r="AK360" i="5"/>
  <c r="AB360" i="5"/>
  <c r="AA360" i="5"/>
  <c r="U360" i="5"/>
  <c r="T360" i="5"/>
  <c r="AG360" i="5" s="1"/>
  <c r="S360" i="5"/>
  <c r="R360" i="5"/>
  <c r="O360" i="5" s="1"/>
  <c r="N360" i="5"/>
  <c r="M360" i="5"/>
  <c r="L360" i="5"/>
  <c r="E360" i="5"/>
  <c r="BA359" i="5"/>
  <c r="AZ359" i="5"/>
  <c r="AV359" i="5"/>
  <c r="AU359" i="5"/>
  <c r="AS359" i="5"/>
  <c r="AR359" i="5"/>
  <c r="AQ359" i="5"/>
  <c r="AP359" i="5"/>
  <c r="AO359" i="5"/>
  <c r="AN359" i="5"/>
  <c r="AM359" i="5"/>
  <c r="AL359" i="5"/>
  <c r="AK359" i="5"/>
  <c r="AB359" i="5"/>
  <c r="AA359" i="5"/>
  <c r="U359" i="5"/>
  <c r="T359" i="5"/>
  <c r="AG359" i="5" s="1"/>
  <c r="S359" i="5"/>
  <c r="R359" i="5"/>
  <c r="O359" i="5" s="1"/>
  <c r="N359" i="5"/>
  <c r="M359" i="5"/>
  <c r="L359" i="5"/>
  <c r="E359" i="5"/>
  <c r="BA358" i="5"/>
  <c r="AZ358" i="5"/>
  <c r="AV358" i="5"/>
  <c r="AU358" i="5"/>
  <c r="AS358" i="5"/>
  <c r="AR358" i="5"/>
  <c r="AQ358" i="5"/>
  <c r="AP358" i="5"/>
  <c r="AO358" i="5"/>
  <c r="AN358" i="5"/>
  <c r="AM358" i="5"/>
  <c r="AL358" i="5"/>
  <c r="AK358" i="5"/>
  <c r="AB358" i="5"/>
  <c r="AA358" i="5"/>
  <c r="U358" i="5"/>
  <c r="T357" i="5" s="1"/>
  <c r="T358" i="5"/>
  <c r="S358" i="5"/>
  <c r="R358" i="5"/>
  <c r="N358" i="5"/>
  <c r="M358" i="5"/>
  <c r="L358" i="5"/>
  <c r="E358" i="5"/>
  <c r="K358" i="5" s="1"/>
  <c r="BA357" i="5"/>
  <c r="AZ357" i="5"/>
  <c r="AV357" i="5"/>
  <c r="AU357" i="5"/>
  <c r="AS357" i="5"/>
  <c r="AR357" i="5"/>
  <c r="AQ357" i="5"/>
  <c r="AP357" i="5"/>
  <c r="AO357" i="5"/>
  <c r="AN357" i="5"/>
  <c r="AM357" i="5"/>
  <c r="AL357" i="5"/>
  <c r="AK357" i="5"/>
  <c r="AB357" i="5"/>
  <c r="AA357" i="5"/>
  <c r="U357" i="5"/>
  <c r="T356" i="5" s="1"/>
  <c r="S357" i="5"/>
  <c r="O357" i="5" s="1"/>
  <c r="R357" i="5"/>
  <c r="N357" i="5"/>
  <c r="M357" i="5"/>
  <c r="L357" i="5"/>
  <c r="E357" i="5"/>
  <c r="BA356" i="5"/>
  <c r="AZ356" i="5"/>
  <c r="AV356" i="5"/>
  <c r="AU356" i="5"/>
  <c r="AS356" i="5"/>
  <c r="AR356" i="5"/>
  <c r="AQ356" i="5"/>
  <c r="AP356" i="5"/>
  <c r="AO356" i="5"/>
  <c r="AN356" i="5"/>
  <c r="AM356" i="5"/>
  <c r="AL356" i="5"/>
  <c r="AK356" i="5"/>
  <c r="AB356" i="5"/>
  <c r="AA356" i="5"/>
  <c r="U356" i="5"/>
  <c r="S356" i="5"/>
  <c r="O356" i="5" s="1"/>
  <c r="R356" i="5"/>
  <c r="N356" i="5"/>
  <c r="M356" i="5"/>
  <c r="L356" i="5"/>
  <c r="E356" i="5"/>
  <c r="BA355" i="5"/>
  <c r="AZ355" i="5"/>
  <c r="AV355" i="5"/>
  <c r="AU355" i="5"/>
  <c r="AS355" i="5"/>
  <c r="AR355" i="5"/>
  <c r="AQ355" i="5"/>
  <c r="AP355" i="5"/>
  <c r="AO355" i="5"/>
  <c r="AN355" i="5"/>
  <c r="AM355" i="5"/>
  <c r="AL355" i="5"/>
  <c r="AK355" i="5"/>
  <c r="AG355" i="5"/>
  <c r="AB355" i="5"/>
  <c r="AA355" i="5"/>
  <c r="U355" i="5"/>
  <c r="T355" i="5"/>
  <c r="AD355" i="5" s="1"/>
  <c r="S355" i="5"/>
  <c r="R355" i="5"/>
  <c r="O355" i="5" s="1"/>
  <c r="P355" i="5" s="1"/>
  <c r="N355" i="5"/>
  <c r="M355" i="5"/>
  <c r="L355" i="5"/>
  <c r="E355" i="5"/>
  <c r="BA354" i="5"/>
  <c r="AZ354" i="5"/>
  <c r="AV354" i="5"/>
  <c r="AU354" i="5"/>
  <c r="AS354" i="5"/>
  <c r="AR354" i="5"/>
  <c r="AQ354" i="5"/>
  <c r="AP354" i="5"/>
  <c r="AO354" i="5"/>
  <c r="AN354" i="5"/>
  <c r="AM354" i="5"/>
  <c r="AL354" i="5"/>
  <c r="AK354" i="5"/>
  <c r="AB354" i="5"/>
  <c r="AA354" i="5"/>
  <c r="U354" i="5"/>
  <c r="T353" i="5" s="1"/>
  <c r="T354" i="5"/>
  <c r="AC354" i="5" s="1"/>
  <c r="S354" i="5"/>
  <c r="R354" i="5"/>
  <c r="O354" i="5"/>
  <c r="N354" i="5"/>
  <c r="M354" i="5"/>
  <c r="L354" i="5"/>
  <c r="E354" i="5"/>
  <c r="BA353" i="5"/>
  <c r="AZ353" i="5"/>
  <c r="AV353" i="5"/>
  <c r="AU353" i="5"/>
  <c r="AS353" i="5"/>
  <c r="AR353" i="5"/>
  <c r="AQ353" i="5"/>
  <c r="AP353" i="5"/>
  <c r="AO353" i="5"/>
  <c r="AN353" i="5"/>
  <c r="AM353" i="5"/>
  <c r="AL353" i="5"/>
  <c r="AK353" i="5"/>
  <c r="AC353" i="5"/>
  <c r="AB353" i="5"/>
  <c r="AA353" i="5"/>
  <c r="U353" i="5"/>
  <c r="T352" i="5" s="1"/>
  <c r="S353" i="5"/>
  <c r="O353" i="5" s="1"/>
  <c r="R353" i="5"/>
  <c r="N353" i="5"/>
  <c r="M353" i="5"/>
  <c r="L353" i="5"/>
  <c r="E353" i="5"/>
  <c r="BA352" i="5"/>
  <c r="AZ352" i="5"/>
  <c r="AV352" i="5"/>
  <c r="AU352" i="5"/>
  <c r="AS352" i="5"/>
  <c r="AR352" i="5"/>
  <c r="AQ352" i="5"/>
  <c r="AP352" i="5"/>
  <c r="AO352" i="5"/>
  <c r="AN352" i="5"/>
  <c r="AM352" i="5"/>
  <c r="AL352" i="5"/>
  <c r="AK352" i="5"/>
  <c r="AB352" i="5"/>
  <c r="AA352" i="5"/>
  <c r="U352" i="5"/>
  <c r="S352" i="5"/>
  <c r="O352" i="5" s="1"/>
  <c r="R352" i="5"/>
  <c r="N352" i="5"/>
  <c r="M352" i="5"/>
  <c r="L352" i="5"/>
  <c r="E352" i="5"/>
  <c r="BA351" i="5"/>
  <c r="AZ351" i="5"/>
  <c r="AV351" i="5"/>
  <c r="AU351" i="5"/>
  <c r="AS351" i="5"/>
  <c r="AR351" i="5"/>
  <c r="AQ351" i="5"/>
  <c r="AP351" i="5"/>
  <c r="AO351" i="5"/>
  <c r="AN351" i="5"/>
  <c r="AM351" i="5"/>
  <c r="AL351" i="5"/>
  <c r="AK351" i="5"/>
  <c r="AG351" i="5"/>
  <c r="AB351" i="5"/>
  <c r="AA351" i="5"/>
  <c r="U351" i="5"/>
  <c r="T350" i="5" s="1"/>
  <c r="T351" i="5"/>
  <c r="S351" i="5"/>
  <c r="R351" i="5"/>
  <c r="O351" i="5" s="1"/>
  <c r="P351" i="5" s="1"/>
  <c r="N351" i="5"/>
  <c r="M351" i="5"/>
  <c r="L351" i="5"/>
  <c r="E351" i="5"/>
  <c r="BA350" i="5"/>
  <c r="AZ350" i="5"/>
  <c r="AV350" i="5"/>
  <c r="AU350" i="5"/>
  <c r="AS350" i="5"/>
  <c r="AR350" i="5"/>
  <c r="AQ350" i="5"/>
  <c r="AP350" i="5"/>
  <c r="AO350" i="5"/>
  <c r="AN350" i="5"/>
  <c r="AM350" i="5"/>
  <c r="AL350" i="5"/>
  <c r="AK350" i="5"/>
  <c r="AB350" i="5"/>
  <c r="AA350" i="5"/>
  <c r="U350" i="5"/>
  <c r="T349" i="5" s="1"/>
  <c r="S350" i="5"/>
  <c r="R350" i="5"/>
  <c r="O350" i="5"/>
  <c r="N350" i="5"/>
  <c r="M350" i="5"/>
  <c r="L350" i="5"/>
  <c r="E350" i="5"/>
  <c r="BA349" i="5"/>
  <c r="AZ349" i="5"/>
  <c r="AV349" i="5"/>
  <c r="AU349" i="5"/>
  <c r="AS349" i="5"/>
  <c r="AR349" i="5"/>
  <c r="AQ349" i="5"/>
  <c r="AP349" i="5"/>
  <c r="AO349" i="5"/>
  <c r="AN349" i="5"/>
  <c r="AM349" i="5"/>
  <c r="AL349" i="5"/>
  <c r="AK349" i="5"/>
  <c r="AC349" i="5"/>
  <c r="AB349" i="5"/>
  <c r="AA349" i="5"/>
  <c r="U349" i="5"/>
  <c r="T348" i="5" s="1"/>
  <c r="S349" i="5"/>
  <c r="O349" i="5" s="1"/>
  <c r="R349" i="5"/>
  <c r="N349" i="5"/>
  <c r="M349" i="5"/>
  <c r="L349" i="5"/>
  <c r="E349" i="5"/>
  <c r="BA348" i="5"/>
  <c r="AZ348" i="5"/>
  <c r="AV348" i="5"/>
  <c r="AU348" i="5"/>
  <c r="AS348" i="5"/>
  <c r="AR348" i="5"/>
  <c r="AQ348" i="5"/>
  <c r="AP348" i="5"/>
  <c r="AO348" i="5"/>
  <c r="AN348" i="5"/>
  <c r="AM348" i="5"/>
  <c r="AL348" i="5"/>
  <c r="AK348" i="5"/>
  <c r="AB348" i="5"/>
  <c r="AA348" i="5"/>
  <c r="U348" i="5"/>
  <c r="S348" i="5"/>
  <c r="O348" i="5" s="1"/>
  <c r="R348" i="5"/>
  <c r="N348" i="5"/>
  <c r="M348" i="5"/>
  <c r="L348" i="5"/>
  <c r="K348" i="5"/>
  <c r="E348" i="5"/>
  <c r="BA347" i="5"/>
  <c r="AZ347" i="5"/>
  <c r="AV347" i="5"/>
  <c r="AU347" i="5"/>
  <c r="AS347" i="5"/>
  <c r="AR347" i="5"/>
  <c r="AQ347" i="5"/>
  <c r="AP347" i="5"/>
  <c r="AO347" i="5"/>
  <c r="AN347" i="5"/>
  <c r="AM347" i="5"/>
  <c r="AL347" i="5"/>
  <c r="AK347" i="5"/>
  <c r="AG347" i="5"/>
  <c r="AB347" i="5"/>
  <c r="AA347" i="5"/>
  <c r="U347" i="5"/>
  <c r="T346" i="5" s="1"/>
  <c r="T347" i="5"/>
  <c r="AD347" i="5" s="1"/>
  <c r="S347" i="5"/>
  <c r="R347" i="5"/>
  <c r="O347" i="5" s="1"/>
  <c r="P347" i="5" s="1"/>
  <c r="Q347" i="5"/>
  <c r="N347" i="5"/>
  <c r="M347" i="5"/>
  <c r="L347" i="5"/>
  <c r="E347" i="5"/>
  <c r="BA346" i="5"/>
  <c r="AZ346" i="5"/>
  <c r="AV346" i="5"/>
  <c r="AU346" i="5"/>
  <c r="AS346" i="5"/>
  <c r="AR346" i="5"/>
  <c r="AQ346" i="5"/>
  <c r="AP346" i="5"/>
  <c r="AO346" i="5"/>
  <c r="AN346" i="5"/>
  <c r="AM346" i="5"/>
  <c r="AL346" i="5"/>
  <c r="AK346" i="5"/>
  <c r="AB346" i="5"/>
  <c r="AA346" i="5"/>
  <c r="U346" i="5"/>
  <c r="T345" i="5" s="1"/>
  <c r="S346" i="5"/>
  <c r="R346" i="5"/>
  <c r="O346" i="5"/>
  <c r="N346" i="5"/>
  <c r="M346" i="5"/>
  <c r="L346" i="5"/>
  <c r="E346" i="5"/>
  <c r="BA345" i="5"/>
  <c r="AZ345" i="5"/>
  <c r="AV345" i="5"/>
  <c r="AU345" i="5"/>
  <c r="AS345" i="5"/>
  <c r="AR345" i="5"/>
  <c r="AQ345" i="5"/>
  <c r="AP345" i="5"/>
  <c r="AO345" i="5"/>
  <c r="AN345" i="5"/>
  <c r="AM345" i="5"/>
  <c r="AL345" i="5"/>
  <c r="AK345" i="5"/>
  <c r="AB345" i="5"/>
  <c r="AA345" i="5"/>
  <c r="U345" i="5"/>
  <c r="T344" i="5" s="1"/>
  <c r="S345" i="5"/>
  <c r="O345" i="5" s="1"/>
  <c r="R345" i="5"/>
  <c r="N345" i="5"/>
  <c r="M345" i="5"/>
  <c r="L345" i="5"/>
  <c r="E345" i="5"/>
  <c r="BA344" i="5"/>
  <c r="AZ344" i="5"/>
  <c r="AV344" i="5"/>
  <c r="AU344" i="5"/>
  <c r="AS344" i="5"/>
  <c r="AR344" i="5"/>
  <c r="AQ344" i="5"/>
  <c r="AP344" i="5"/>
  <c r="AO344" i="5"/>
  <c r="AN344" i="5"/>
  <c r="AM344" i="5"/>
  <c r="AL344" i="5"/>
  <c r="AK344" i="5"/>
  <c r="AB344" i="5"/>
  <c r="AA344" i="5"/>
  <c r="U344" i="5"/>
  <c r="S344" i="5"/>
  <c r="O344" i="5" s="1"/>
  <c r="R344" i="5"/>
  <c r="N344" i="5"/>
  <c r="M344" i="5"/>
  <c r="L344" i="5"/>
  <c r="E344" i="5"/>
  <c r="BA343" i="5"/>
  <c r="AZ343" i="5"/>
  <c r="AV343" i="5"/>
  <c r="AU343" i="5"/>
  <c r="AS343" i="5"/>
  <c r="AR343" i="5"/>
  <c r="AQ343" i="5"/>
  <c r="AP343" i="5"/>
  <c r="AO343" i="5"/>
  <c r="AN343" i="5"/>
  <c r="AM343" i="5"/>
  <c r="AL343" i="5"/>
  <c r="AK343" i="5"/>
  <c r="AG343" i="5"/>
  <c r="AB343" i="5"/>
  <c r="AA343" i="5"/>
  <c r="U343" i="5"/>
  <c r="T342" i="5" s="1"/>
  <c r="AC341" i="5" s="1"/>
  <c r="T343" i="5"/>
  <c r="S343" i="5"/>
  <c r="R343" i="5"/>
  <c r="O343" i="5" s="1"/>
  <c r="P343" i="5" s="1"/>
  <c r="N343" i="5"/>
  <c r="M343" i="5"/>
  <c r="L343" i="5"/>
  <c r="E343" i="5"/>
  <c r="BA342" i="5"/>
  <c r="AZ342" i="5"/>
  <c r="AV342" i="5"/>
  <c r="AU342" i="5"/>
  <c r="AS342" i="5"/>
  <c r="AR342" i="5"/>
  <c r="AQ342" i="5"/>
  <c r="AP342" i="5"/>
  <c r="AO342" i="5"/>
  <c r="AN342" i="5"/>
  <c r="AM342" i="5"/>
  <c r="AL342" i="5"/>
  <c r="AK342" i="5"/>
  <c r="AB342" i="5"/>
  <c r="AA342" i="5"/>
  <c r="U342" i="5"/>
  <c r="T341" i="5" s="1"/>
  <c r="S342" i="5"/>
  <c r="R342" i="5"/>
  <c r="O342" i="5"/>
  <c r="N342" i="5"/>
  <c r="M342" i="5"/>
  <c r="L342" i="5"/>
  <c r="E342" i="5"/>
  <c r="K342" i="5" s="1"/>
  <c r="BA341" i="5"/>
  <c r="AZ341" i="5"/>
  <c r="AV341" i="5"/>
  <c r="AU341" i="5"/>
  <c r="AS341" i="5"/>
  <c r="AR341" i="5"/>
  <c r="AQ341" i="5"/>
  <c r="AP341" i="5"/>
  <c r="AO341" i="5"/>
  <c r="AN341" i="5"/>
  <c r="AM341" i="5"/>
  <c r="AL341" i="5"/>
  <c r="AK341" i="5"/>
  <c r="AB341" i="5"/>
  <c r="AA341" i="5"/>
  <c r="U341" i="5"/>
  <c r="T340" i="5" s="1"/>
  <c r="S341" i="5"/>
  <c r="O341" i="5" s="1"/>
  <c r="R341" i="5"/>
  <c r="N341" i="5"/>
  <c r="M341" i="5"/>
  <c r="L341" i="5"/>
  <c r="E341" i="5"/>
  <c r="K341" i="5" s="1"/>
  <c r="BA340" i="5"/>
  <c r="AZ340" i="5"/>
  <c r="AV340" i="5"/>
  <c r="AU340" i="5"/>
  <c r="AS340" i="5"/>
  <c r="AR340" i="5"/>
  <c r="AQ340" i="5"/>
  <c r="AP340" i="5"/>
  <c r="AO340" i="5"/>
  <c r="AN340" i="5"/>
  <c r="AM340" i="5"/>
  <c r="AL340" i="5"/>
  <c r="AK340" i="5"/>
  <c r="AB340" i="5"/>
  <c r="AA340" i="5"/>
  <c r="U340" i="5"/>
  <c r="S340" i="5"/>
  <c r="O340" i="5" s="1"/>
  <c r="R340" i="5"/>
  <c r="N340" i="5"/>
  <c r="M340" i="5"/>
  <c r="L340" i="5"/>
  <c r="E340" i="5"/>
  <c r="BA339" i="5"/>
  <c r="AZ339" i="5"/>
  <c r="AV339" i="5"/>
  <c r="AU339" i="5"/>
  <c r="AS339" i="5"/>
  <c r="AR339" i="5"/>
  <c r="AQ339" i="5"/>
  <c r="AP339" i="5"/>
  <c r="AO339" i="5"/>
  <c r="AN339" i="5"/>
  <c r="AM339" i="5"/>
  <c r="AL339" i="5"/>
  <c r="AK339" i="5"/>
  <c r="AG339" i="5"/>
  <c r="AB339" i="5"/>
  <c r="AA339" i="5"/>
  <c r="U339" i="5"/>
  <c r="T339" i="5"/>
  <c r="AD339" i="5" s="1"/>
  <c r="S339" i="5"/>
  <c r="R339" i="5"/>
  <c r="O339" i="5" s="1"/>
  <c r="P339" i="5" s="1"/>
  <c r="Q339" i="5"/>
  <c r="N339" i="5"/>
  <c r="M339" i="5"/>
  <c r="L339" i="5"/>
  <c r="E339" i="5"/>
  <c r="K339" i="5" s="1"/>
  <c r="BA338" i="5"/>
  <c r="AZ338" i="5"/>
  <c r="AV338" i="5"/>
  <c r="AU338" i="5"/>
  <c r="AS338" i="5"/>
  <c r="AR338" i="5"/>
  <c r="AQ338" i="5"/>
  <c r="AP338" i="5"/>
  <c r="AO338" i="5"/>
  <c r="AN338" i="5"/>
  <c r="AM338" i="5"/>
  <c r="AL338" i="5"/>
  <c r="AK338" i="5"/>
  <c r="AB338" i="5"/>
  <c r="AA338" i="5"/>
  <c r="U338" i="5"/>
  <c r="T337" i="5" s="1"/>
  <c r="T338" i="5"/>
  <c r="AC338" i="5" s="1"/>
  <c r="S338" i="5"/>
  <c r="R338" i="5"/>
  <c r="O338" i="5"/>
  <c r="N338" i="5"/>
  <c r="M338" i="5"/>
  <c r="L338" i="5"/>
  <c r="E338" i="5"/>
  <c r="BA337" i="5"/>
  <c r="AZ337" i="5"/>
  <c r="AV337" i="5"/>
  <c r="AU337" i="5"/>
  <c r="AS337" i="5"/>
  <c r="AR337" i="5"/>
  <c r="AQ337" i="5"/>
  <c r="AP337" i="5"/>
  <c r="AO337" i="5"/>
  <c r="AN337" i="5"/>
  <c r="AM337" i="5"/>
  <c r="AL337" i="5"/>
  <c r="AK337" i="5"/>
  <c r="AB337" i="5"/>
  <c r="AA337" i="5"/>
  <c r="U337" i="5"/>
  <c r="T336" i="5" s="1"/>
  <c r="S337" i="5"/>
  <c r="O337" i="5" s="1"/>
  <c r="R337" i="5"/>
  <c r="N337" i="5"/>
  <c r="M337" i="5"/>
  <c r="L337" i="5"/>
  <c r="E337" i="5"/>
  <c r="BA336" i="5"/>
  <c r="AZ336" i="5"/>
  <c r="AV336" i="5"/>
  <c r="AU336" i="5"/>
  <c r="AS336" i="5"/>
  <c r="AR336" i="5"/>
  <c r="AQ336" i="5"/>
  <c r="AP336" i="5"/>
  <c r="AO336" i="5"/>
  <c r="AN336" i="5"/>
  <c r="AM336" i="5"/>
  <c r="AL336" i="5"/>
  <c r="AK336" i="5"/>
  <c r="AB336" i="5"/>
  <c r="AA336" i="5"/>
  <c r="U336" i="5"/>
  <c r="S336" i="5"/>
  <c r="O336" i="5" s="1"/>
  <c r="R336" i="5"/>
  <c r="N336" i="5"/>
  <c r="M336" i="5"/>
  <c r="L336" i="5"/>
  <c r="E336" i="5"/>
  <c r="BA335" i="5"/>
  <c r="AZ335" i="5"/>
  <c r="AV335" i="5"/>
  <c r="AU335" i="5"/>
  <c r="AS335" i="5"/>
  <c r="AR335" i="5"/>
  <c r="AQ335" i="5"/>
  <c r="AP335" i="5"/>
  <c r="AO335" i="5"/>
  <c r="AN335" i="5"/>
  <c r="AM335" i="5"/>
  <c r="AL335" i="5"/>
  <c r="AK335" i="5"/>
  <c r="AG335" i="5"/>
  <c r="AB335" i="5"/>
  <c r="AA335" i="5"/>
  <c r="U335" i="5"/>
  <c r="T335" i="5"/>
  <c r="AC335" i="5" s="1"/>
  <c r="S335" i="5"/>
  <c r="R335" i="5"/>
  <c r="O335" i="5" s="1"/>
  <c r="P335" i="5" s="1"/>
  <c r="N335" i="5"/>
  <c r="M335" i="5"/>
  <c r="L335" i="5"/>
  <c r="E335" i="5"/>
  <c r="BA334" i="5"/>
  <c r="AZ334" i="5"/>
  <c r="AV334" i="5"/>
  <c r="AU334" i="5"/>
  <c r="AS334" i="5"/>
  <c r="AR334" i="5"/>
  <c r="AQ334" i="5"/>
  <c r="AP334" i="5"/>
  <c r="AO334" i="5"/>
  <c r="AN334" i="5"/>
  <c r="AM334" i="5"/>
  <c r="AL334" i="5"/>
  <c r="AK334" i="5"/>
  <c r="AB334" i="5"/>
  <c r="AA334" i="5"/>
  <c r="U334" i="5"/>
  <c r="T333" i="5" s="1"/>
  <c r="T334" i="5"/>
  <c r="AC334" i="5" s="1"/>
  <c r="S334" i="5"/>
  <c r="R334" i="5"/>
  <c r="O334" i="5"/>
  <c r="N334" i="5"/>
  <c r="M334" i="5"/>
  <c r="L334" i="5"/>
  <c r="E334" i="5"/>
  <c r="BA333" i="5"/>
  <c r="AZ333" i="5"/>
  <c r="AV333" i="5"/>
  <c r="AU333" i="5"/>
  <c r="AS333" i="5"/>
  <c r="AR333" i="5"/>
  <c r="AQ333" i="5"/>
  <c r="AP333" i="5"/>
  <c r="AO333" i="5"/>
  <c r="AN333" i="5"/>
  <c r="AM333" i="5"/>
  <c r="AL333" i="5"/>
  <c r="AK333" i="5"/>
  <c r="AC333" i="5"/>
  <c r="AB333" i="5"/>
  <c r="AA333" i="5"/>
  <c r="U333" i="5"/>
  <c r="T332" i="5" s="1"/>
  <c r="S333" i="5"/>
  <c r="O333" i="5" s="1"/>
  <c r="R333" i="5"/>
  <c r="N333" i="5"/>
  <c r="M333" i="5"/>
  <c r="L333" i="5"/>
  <c r="E333" i="5"/>
  <c r="BA332" i="5"/>
  <c r="AZ332" i="5"/>
  <c r="AV332" i="5"/>
  <c r="AU332" i="5"/>
  <c r="AS332" i="5"/>
  <c r="AR332" i="5"/>
  <c r="AQ332" i="5"/>
  <c r="AP332" i="5"/>
  <c r="AO332" i="5"/>
  <c r="AN332" i="5"/>
  <c r="AM332" i="5"/>
  <c r="AL332" i="5"/>
  <c r="AK332" i="5"/>
  <c r="AB332" i="5"/>
  <c r="AA332" i="5"/>
  <c r="U332" i="5"/>
  <c r="S332" i="5"/>
  <c r="O332" i="5" s="1"/>
  <c r="R332" i="5"/>
  <c r="N332" i="5"/>
  <c r="M332" i="5"/>
  <c r="L332" i="5"/>
  <c r="E332" i="5"/>
  <c r="BA331" i="5"/>
  <c r="AZ331" i="5"/>
  <c r="AV331" i="5"/>
  <c r="AU331" i="5"/>
  <c r="AS331" i="5"/>
  <c r="AR331" i="5"/>
  <c r="AQ331" i="5"/>
  <c r="AP331" i="5"/>
  <c r="AO331" i="5"/>
  <c r="AN331" i="5"/>
  <c r="AM331" i="5"/>
  <c r="AL331" i="5"/>
  <c r="AK331" i="5"/>
  <c r="AG331" i="5"/>
  <c r="AB331" i="5"/>
  <c r="AA331" i="5"/>
  <c r="U331" i="5"/>
  <c r="T331" i="5"/>
  <c r="S331" i="5"/>
  <c r="R331" i="5"/>
  <c r="O331" i="5" s="1"/>
  <c r="P331" i="5" s="1"/>
  <c r="N331" i="5"/>
  <c r="M331" i="5"/>
  <c r="L331" i="5"/>
  <c r="E331" i="5"/>
  <c r="BA330" i="5"/>
  <c r="AZ330" i="5"/>
  <c r="AV330" i="5"/>
  <c r="AU330" i="5"/>
  <c r="AS330" i="5"/>
  <c r="AR330" i="5"/>
  <c r="AQ330" i="5"/>
  <c r="AP330" i="5"/>
  <c r="AO330" i="5"/>
  <c r="AN330" i="5"/>
  <c r="AM330" i="5"/>
  <c r="AL330" i="5"/>
  <c r="AK330" i="5"/>
  <c r="AB330" i="5"/>
  <c r="AA330" i="5"/>
  <c r="U330" i="5"/>
  <c r="T329" i="5" s="1"/>
  <c r="T330" i="5"/>
  <c r="AC330" i="5" s="1"/>
  <c r="S330" i="5"/>
  <c r="R330" i="5"/>
  <c r="O330" i="5"/>
  <c r="N330" i="5"/>
  <c r="M330" i="5"/>
  <c r="L330" i="5"/>
  <c r="E330" i="5"/>
  <c r="BA329" i="5"/>
  <c r="AZ329" i="5"/>
  <c r="AV329" i="5"/>
  <c r="AU329" i="5"/>
  <c r="AS329" i="5"/>
  <c r="AR329" i="5"/>
  <c r="AQ329" i="5"/>
  <c r="AP329" i="5"/>
  <c r="AO329" i="5"/>
  <c r="AN329" i="5"/>
  <c r="AM329" i="5"/>
  <c r="AL329" i="5"/>
  <c r="AK329" i="5"/>
  <c r="AC329" i="5"/>
  <c r="AB329" i="5"/>
  <c r="AA329" i="5"/>
  <c r="U329" i="5"/>
  <c r="T328" i="5" s="1"/>
  <c r="S329" i="5"/>
  <c r="O329" i="5" s="1"/>
  <c r="R329" i="5"/>
  <c r="N329" i="5"/>
  <c r="M329" i="5"/>
  <c r="L329" i="5"/>
  <c r="E329" i="5"/>
  <c r="BA328" i="5"/>
  <c r="AZ328" i="5"/>
  <c r="AV328" i="5"/>
  <c r="AU328" i="5"/>
  <c r="AS328" i="5"/>
  <c r="AR328" i="5"/>
  <c r="AQ328" i="5"/>
  <c r="AP328" i="5"/>
  <c r="AO328" i="5"/>
  <c r="AN328" i="5"/>
  <c r="AM328" i="5"/>
  <c r="AL328" i="5"/>
  <c r="AK328" i="5"/>
  <c r="AB328" i="5"/>
  <c r="AA328" i="5"/>
  <c r="U328" i="5"/>
  <c r="S328" i="5"/>
  <c r="O328" i="5" s="1"/>
  <c r="R328" i="5"/>
  <c r="N328" i="5"/>
  <c r="M328" i="5"/>
  <c r="L328" i="5"/>
  <c r="E328" i="5"/>
  <c r="BA327" i="5"/>
  <c r="AZ327" i="5"/>
  <c r="AV327" i="5"/>
  <c r="AU327" i="5"/>
  <c r="AS327" i="5"/>
  <c r="AR327" i="5"/>
  <c r="AQ327" i="5"/>
  <c r="AP327" i="5"/>
  <c r="AO327" i="5"/>
  <c r="AN327" i="5"/>
  <c r="AM327" i="5"/>
  <c r="AL327" i="5"/>
  <c r="AK327" i="5"/>
  <c r="AG327" i="5"/>
  <c r="AB327" i="5"/>
  <c r="AA327" i="5"/>
  <c r="U327" i="5"/>
  <c r="T327" i="5"/>
  <c r="S327" i="5"/>
  <c r="R327" i="5"/>
  <c r="O327" i="5" s="1"/>
  <c r="P327" i="5" s="1"/>
  <c r="N327" i="5"/>
  <c r="M327" i="5"/>
  <c r="L327" i="5"/>
  <c r="E327" i="5"/>
  <c r="K327" i="5" s="1"/>
  <c r="BA326" i="5"/>
  <c r="AZ326" i="5"/>
  <c r="AV326" i="5"/>
  <c r="AU326" i="5"/>
  <c r="AS326" i="5"/>
  <c r="AR326" i="5"/>
  <c r="AQ326" i="5"/>
  <c r="AP326" i="5"/>
  <c r="AO326" i="5"/>
  <c r="AN326" i="5"/>
  <c r="AM326" i="5"/>
  <c r="AL326" i="5"/>
  <c r="AK326" i="5"/>
  <c r="AB326" i="5"/>
  <c r="AA326" i="5"/>
  <c r="U326" i="5"/>
  <c r="T325" i="5" s="1"/>
  <c r="T326" i="5"/>
  <c r="AC326" i="5" s="1"/>
  <c r="S326" i="5"/>
  <c r="R326" i="5"/>
  <c r="O326" i="5"/>
  <c r="N326" i="5"/>
  <c r="M326" i="5"/>
  <c r="L326" i="5"/>
  <c r="E326" i="5"/>
  <c r="BA325" i="5"/>
  <c r="AZ325" i="5"/>
  <c r="AV325" i="5"/>
  <c r="AU325" i="5"/>
  <c r="AS325" i="5"/>
  <c r="AR325" i="5"/>
  <c r="AQ325" i="5"/>
  <c r="AP325" i="5"/>
  <c r="AO325" i="5"/>
  <c r="AN325" i="5"/>
  <c r="AM325" i="5"/>
  <c r="AL325" i="5"/>
  <c r="AK325" i="5"/>
  <c r="AC325" i="5"/>
  <c r="AB325" i="5"/>
  <c r="AA325" i="5"/>
  <c r="U325" i="5"/>
  <c r="T324" i="5" s="1"/>
  <c r="S325" i="5"/>
  <c r="O325" i="5" s="1"/>
  <c r="R325" i="5"/>
  <c r="N325" i="5"/>
  <c r="M325" i="5"/>
  <c r="L325" i="5"/>
  <c r="E325" i="5"/>
  <c r="BA324" i="5"/>
  <c r="AZ324" i="5"/>
  <c r="AV324" i="5"/>
  <c r="AU324" i="5"/>
  <c r="AS324" i="5"/>
  <c r="AR324" i="5"/>
  <c r="AQ324" i="5"/>
  <c r="AP324" i="5"/>
  <c r="AO324" i="5"/>
  <c r="AN324" i="5"/>
  <c r="AM324" i="5"/>
  <c r="AL324" i="5"/>
  <c r="AK324" i="5"/>
  <c r="AB324" i="5"/>
  <c r="AA324" i="5"/>
  <c r="U324" i="5"/>
  <c r="S324" i="5"/>
  <c r="O324" i="5" s="1"/>
  <c r="R324" i="5"/>
  <c r="N324" i="5"/>
  <c r="M324" i="5"/>
  <c r="L324" i="5"/>
  <c r="K324" i="5"/>
  <c r="E324" i="5"/>
  <c r="BA323" i="5"/>
  <c r="AZ323" i="5"/>
  <c r="AV323" i="5"/>
  <c r="AU323" i="5"/>
  <c r="AS323" i="5"/>
  <c r="AR323" i="5"/>
  <c r="AQ323" i="5"/>
  <c r="AP323" i="5"/>
  <c r="AO323" i="5"/>
  <c r="AN323" i="5"/>
  <c r="AM323" i="5"/>
  <c r="AL323" i="5"/>
  <c r="AK323" i="5"/>
  <c r="AG323" i="5"/>
  <c r="AB323" i="5"/>
  <c r="AA323" i="5"/>
  <c r="U323" i="5"/>
  <c r="T323" i="5"/>
  <c r="AC323" i="5" s="1"/>
  <c r="S323" i="5"/>
  <c r="R323" i="5"/>
  <c r="O323" i="5" s="1"/>
  <c r="P323" i="5" s="1"/>
  <c r="Q323" i="5"/>
  <c r="N323" i="5"/>
  <c r="M323" i="5"/>
  <c r="L323" i="5"/>
  <c r="E323" i="5"/>
  <c r="BA322" i="5"/>
  <c r="AZ322" i="5"/>
  <c r="AV322" i="5"/>
  <c r="AU322" i="5"/>
  <c r="AS322" i="5"/>
  <c r="AR322" i="5"/>
  <c r="AQ322" i="5"/>
  <c r="AP322" i="5"/>
  <c r="AO322" i="5"/>
  <c r="AN322" i="5"/>
  <c r="AM322" i="5"/>
  <c r="AL322" i="5"/>
  <c r="AK322" i="5"/>
  <c r="AB322" i="5"/>
  <c r="AA322" i="5"/>
  <c r="U322" i="5"/>
  <c r="T321" i="5" s="1"/>
  <c r="T322" i="5"/>
  <c r="S322" i="5"/>
  <c r="R322" i="5"/>
  <c r="O322" i="5"/>
  <c r="N322" i="5"/>
  <c r="M322" i="5"/>
  <c r="L322" i="5"/>
  <c r="E322" i="5"/>
  <c r="K322" i="5" s="1"/>
  <c r="BA321" i="5"/>
  <c r="AZ321" i="5"/>
  <c r="AV321" i="5"/>
  <c r="AU321" i="5"/>
  <c r="AS321" i="5"/>
  <c r="AR321" i="5"/>
  <c r="AQ321" i="5"/>
  <c r="AP321" i="5"/>
  <c r="AO321" i="5"/>
  <c r="AN321" i="5"/>
  <c r="AM321" i="5"/>
  <c r="AL321" i="5"/>
  <c r="AK321" i="5"/>
  <c r="AC321" i="5"/>
  <c r="AB321" i="5"/>
  <c r="AA321" i="5"/>
  <c r="U321" i="5"/>
  <c r="T320" i="5" s="1"/>
  <c r="AD319" i="5" s="1"/>
  <c r="S321" i="5"/>
  <c r="O321" i="5" s="1"/>
  <c r="R321" i="5"/>
  <c r="N321" i="5"/>
  <c r="M321" i="5"/>
  <c r="L321" i="5"/>
  <c r="E321" i="5"/>
  <c r="BA320" i="5"/>
  <c r="AZ320" i="5"/>
  <c r="AV320" i="5"/>
  <c r="AU320" i="5"/>
  <c r="AS320" i="5"/>
  <c r="AR320" i="5"/>
  <c r="AQ320" i="5"/>
  <c r="AP320" i="5"/>
  <c r="AO320" i="5"/>
  <c r="AN320" i="5"/>
  <c r="AM320" i="5"/>
  <c r="AL320" i="5"/>
  <c r="AK320" i="5"/>
  <c r="AB320" i="5"/>
  <c r="AA320" i="5"/>
  <c r="U320" i="5"/>
  <c r="S320" i="5"/>
  <c r="O320" i="5" s="1"/>
  <c r="Q320" i="5" s="1"/>
  <c r="R320" i="5"/>
  <c r="P320" i="5"/>
  <c r="N320" i="5"/>
  <c r="M320" i="5"/>
  <c r="L320" i="5"/>
  <c r="K320" i="5"/>
  <c r="E320" i="5"/>
  <c r="BA319" i="5"/>
  <c r="AZ319" i="5"/>
  <c r="AV319" i="5"/>
  <c r="AU319" i="5"/>
  <c r="AS319" i="5"/>
  <c r="AR319" i="5"/>
  <c r="AQ319" i="5"/>
  <c r="AP319" i="5"/>
  <c r="AO319" i="5"/>
  <c r="AN319" i="5"/>
  <c r="AM319" i="5"/>
  <c r="AL319" i="5"/>
  <c r="AK319" i="5"/>
  <c r="AG319" i="5"/>
  <c r="AB319" i="5"/>
  <c r="AA319" i="5"/>
  <c r="U319" i="5"/>
  <c r="T319" i="5"/>
  <c r="AC319" i="5" s="1"/>
  <c r="S319" i="5"/>
  <c r="R319" i="5"/>
  <c r="O319" i="5" s="1"/>
  <c r="P319" i="5" s="1"/>
  <c r="Q319" i="5"/>
  <c r="N319" i="5"/>
  <c r="M319" i="5"/>
  <c r="L319" i="5"/>
  <c r="E319" i="5"/>
  <c r="BA318" i="5"/>
  <c r="AZ318" i="5"/>
  <c r="AV318" i="5"/>
  <c r="AU318" i="5"/>
  <c r="AS318" i="5"/>
  <c r="AR318" i="5"/>
  <c r="AQ318" i="5"/>
  <c r="AP318" i="5"/>
  <c r="AO318" i="5"/>
  <c r="AN318" i="5"/>
  <c r="AM318" i="5"/>
  <c r="AL318" i="5"/>
  <c r="AK318" i="5"/>
  <c r="AB318" i="5"/>
  <c r="AA318" i="5"/>
  <c r="U318" i="5"/>
  <c r="T317" i="5" s="1"/>
  <c r="T318" i="5"/>
  <c r="S318" i="5"/>
  <c r="R318" i="5"/>
  <c r="O318" i="5"/>
  <c r="N318" i="5"/>
  <c r="M318" i="5"/>
  <c r="L318" i="5"/>
  <c r="E318" i="5"/>
  <c r="BA317" i="5"/>
  <c r="AZ317" i="5"/>
  <c r="AV317" i="5"/>
  <c r="AU317" i="5"/>
  <c r="AS317" i="5"/>
  <c r="AR317" i="5"/>
  <c r="AQ317" i="5"/>
  <c r="AP317" i="5"/>
  <c r="AO317" i="5"/>
  <c r="AN317" i="5"/>
  <c r="AM317" i="5"/>
  <c r="AL317" i="5"/>
  <c r="AK317" i="5"/>
  <c r="AC317" i="5"/>
  <c r="AB317" i="5"/>
  <c r="AA317" i="5"/>
  <c r="U317" i="5"/>
  <c r="T316" i="5" s="1"/>
  <c r="S317" i="5"/>
  <c r="R317" i="5"/>
  <c r="N317" i="5"/>
  <c r="M317" i="5"/>
  <c r="L317" i="5"/>
  <c r="E317" i="5"/>
  <c r="K316" i="5" s="1"/>
  <c r="BA316" i="5"/>
  <c r="AZ316" i="5"/>
  <c r="AV316" i="5"/>
  <c r="AU316" i="5"/>
  <c r="AS316" i="5"/>
  <c r="AR316" i="5"/>
  <c r="AQ316" i="5"/>
  <c r="AP316" i="5"/>
  <c r="AO316" i="5"/>
  <c r="AN316" i="5"/>
  <c r="AM316" i="5"/>
  <c r="AL316" i="5"/>
  <c r="AK316" i="5"/>
  <c r="AB316" i="5"/>
  <c r="AA316" i="5"/>
  <c r="U316" i="5"/>
  <c r="S316" i="5"/>
  <c r="O316" i="5" s="1"/>
  <c r="Q316" i="5" s="1"/>
  <c r="R316" i="5"/>
  <c r="N316" i="5"/>
  <c r="M316" i="5"/>
  <c r="L316" i="5"/>
  <c r="E316" i="5"/>
  <c r="BA315" i="5"/>
  <c r="AZ315" i="5"/>
  <c r="AV315" i="5"/>
  <c r="AU315" i="5"/>
  <c r="AS315" i="5"/>
  <c r="AR315" i="5"/>
  <c r="AQ315" i="5"/>
  <c r="AP315" i="5"/>
  <c r="AO315" i="5"/>
  <c r="AN315" i="5"/>
  <c r="AM315" i="5"/>
  <c r="AL315" i="5"/>
  <c r="AK315" i="5"/>
  <c r="AG315" i="5"/>
  <c r="AD315" i="5"/>
  <c r="AB315" i="5"/>
  <c r="AA315" i="5"/>
  <c r="U315" i="5"/>
  <c r="T315" i="5"/>
  <c r="S315" i="5"/>
  <c r="R315" i="5"/>
  <c r="O315" i="5" s="1"/>
  <c r="P315" i="5" s="1"/>
  <c r="N315" i="5"/>
  <c r="M315" i="5"/>
  <c r="L315" i="5"/>
  <c r="E315" i="5"/>
  <c r="K315" i="5" s="1"/>
  <c r="BA314" i="5"/>
  <c r="AZ314" i="5"/>
  <c r="AV314" i="5"/>
  <c r="AU314" i="5"/>
  <c r="AS314" i="5"/>
  <c r="AR314" i="5"/>
  <c r="AQ314" i="5"/>
  <c r="AP314" i="5"/>
  <c r="AO314" i="5"/>
  <c r="AN314" i="5"/>
  <c r="AM314" i="5"/>
  <c r="AL314" i="5"/>
  <c r="AK314" i="5"/>
  <c r="AB314" i="5"/>
  <c r="AA314" i="5"/>
  <c r="U314" i="5"/>
  <c r="T313" i="5" s="1"/>
  <c r="T314" i="5"/>
  <c r="S314" i="5"/>
  <c r="R314" i="5"/>
  <c r="O314" i="5"/>
  <c r="N314" i="5"/>
  <c r="M314" i="5"/>
  <c r="L314" i="5"/>
  <c r="E314" i="5"/>
  <c r="BA313" i="5"/>
  <c r="AZ313" i="5"/>
  <c r="AV313" i="5"/>
  <c r="AU313" i="5"/>
  <c r="AS313" i="5"/>
  <c r="AR313" i="5"/>
  <c r="AQ313" i="5"/>
  <c r="AP313" i="5"/>
  <c r="AO313" i="5"/>
  <c r="AN313" i="5"/>
  <c r="AM313" i="5"/>
  <c r="AL313" i="5"/>
  <c r="AK313" i="5"/>
  <c r="AC313" i="5"/>
  <c r="AB313" i="5"/>
  <c r="AA313" i="5"/>
  <c r="U313" i="5"/>
  <c r="T312" i="5" s="1"/>
  <c r="S313" i="5"/>
  <c r="R313" i="5"/>
  <c r="N313" i="5"/>
  <c r="M313" i="5"/>
  <c r="L313" i="5"/>
  <c r="E313" i="5"/>
  <c r="K312" i="5" s="1"/>
  <c r="BA312" i="5"/>
  <c r="AZ312" i="5"/>
  <c r="AV312" i="5"/>
  <c r="AU312" i="5"/>
  <c r="AS312" i="5"/>
  <c r="AR312" i="5"/>
  <c r="AQ312" i="5"/>
  <c r="AP312" i="5"/>
  <c r="AO312" i="5"/>
  <c r="AN312" i="5"/>
  <c r="AM312" i="5"/>
  <c r="AL312" i="5"/>
  <c r="AK312" i="5"/>
  <c r="AB312" i="5"/>
  <c r="AA312" i="5"/>
  <c r="U312" i="5"/>
  <c r="S312" i="5"/>
  <c r="O312" i="5" s="1"/>
  <c r="Q312" i="5" s="1"/>
  <c r="R312" i="5"/>
  <c r="N312" i="5"/>
  <c r="M312" i="5"/>
  <c r="L312" i="5"/>
  <c r="E312" i="5"/>
  <c r="BA311" i="5"/>
  <c r="AZ311" i="5"/>
  <c r="AV311" i="5"/>
  <c r="AU311" i="5"/>
  <c r="AS311" i="5"/>
  <c r="AR311" i="5"/>
  <c r="AQ311" i="5"/>
  <c r="AP311" i="5"/>
  <c r="AO311" i="5"/>
  <c r="AN311" i="5"/>
  <c r="AM311" i="5"/>
  <c r="AL311" i="5"/>
  <c r="AK311" i="5"/>
  <c r="AG311" i="5"/>
  <c r="AD311" i="5"/>
  <c r="AB311" i="5"/>
  <c r="AA311" i="5"/>
  <c r="U311" i="5"/>
  <c r="T311" i="5"/>
  <c r="AC311" i="5" s="1"/>
  <c r="S311" i="5"/>
  <c r="R311" i="5"/>
  <c r="O311" i="5" s="1"/>
  <c r="P311" i="5" s="1"/>
  <c r="N311" i="5"/>
  <c r="M311" i="5"/>
  <c r="L311" i="5"/>
  <c r="E311" i="5"/>
  <c r="BA310" i="5"/>
  <c r="AZ310" i="5"/>
  <c r="AV310" i="5"/>
  <c r="AU310" i="5"/>
  <c r="AS310" i="5"/>
  <c r="AR310" i="5"/>
  <c r="AQ310" i="5"/>
  <c r="AP310" i="5"/>
  <c r="AO310" i="5"/>
  <c r="AN310" i="5"/>
  <c r="AM310" i="5"/>
  <c r="AL310" i="5"/>
  <c r="AK310" i="5"/>
  <c r="AB310" i="5"/>
  <c r="AA310" i="5"/>
  <c r="U310" i="5"/>
  <c r="T309" i="5" s="1"/>
  <c r="T310" i="5"/>
  <c r="S310" i="5"/>
  <c r="R310" i="5"/>
  <c r="O310" i="5"/>
  <c r="N310" i="5"/>
  <c r="M310" i="5"/>
  <c r="L310" i="5"/>
  <c r="E310" i="5"/>
  <c r="BA309" i="5"/>
  <c r="AZ309" i="5"/>
  <c r="AV309" i="5"/>
  <c r="AU309" i="5"/>
  <c r="AS309" i="5"/>
  <c r="AR309" i="5"/>
  <c r="AQ309" i="5"/>
  <c r="AP309" i="5"/>
  <c r="AO309" i="5"/>
  <c r="AN309" i="5"/>
  <c r="AM309" i="5"/>
  <c r="AL309" i="5"/>
  <c r="AK309" i="5"/>
  <c r="AC309" i="5"/>
  <c r="AB309" i="5"/>
  <c r="AA309" i="5"/>
  <c r="U309" i="5"/>
  <c r="T308" i="5" s="1"/>
  <c r="S309" i="5"/>
  <c r="O309" i="5" s="1"/>
  <c r="R309" i="5"/>
  <c r="N309" i="5"/>
  <c r="M309" i="5"/>
  <c r="L309" i="5"/>
  <c r="E309" i="5"/>
  <c r="K309" i="5" s="1"/>
  <c r="BA308" i="5"/>
  <c r="AZ308" i="5"/>
  <c r="AV308" i="5"/>
  <c r="AU308" i="5"/>
  <c r="AS308" i="5"/>
  <c r="AR308" i="5"/>
  <c r="AQ308" i="5"/>
  <c r="AP308" i="5"/>
  <c r="AO308" i="5"/>
  <c r="AN308" i="5"/>
  <c r="AM308" i="5"/>
  <c r="AL308" i="5"/>
  <c r="AK308" i="5"/>
  <c r="AB308" i="5"/>
  <c r="AA308" i="5"/>
  <c r="U308" i="5"/>
  <c r="S308" i="5"/>
  <c r="O308" i="5" s="1"/>
  <c r="Q308" i="5" s="1"/>
  <c r="R308" i="5"/>
  <c r="N308" i="5"/>
  <c r="M308" i="5"/>
  <c r="L308" i="5"/>
  <c r="K308" i="5"/>
  <c r="E308" i="5"/>
  <c r="BA307" i="5"/>
  <c r="AZ307" i="5"/>
  <c r="AV307" i="5"/>
  <c r="AU307" i="5"/>
  <c r="AS307" i="5"/>
  <c r="AR307" i="5"/>
  <c r="AQ307" i="5"/>
  <c r="AP307" i="5"/>
  <c r="AO307" i="5"/>
  <c r="AN307" i="5"/>
  <c r="AM307" i="5"/>
  <c r="AL307" i="5"/>
  <c r="AK307" i="5"/>
  <c r="AG307" i="5"/>
  <c r="AD307" i="5"/>
  <c r="AB307" i="5"/>
  <c r="AA307" i="5"/>
  <c r="U307" i="5"/>
  <c r="T307" i="5"/>
  <c r="AC307" i="5" s="1"/>
  <c r="S307" i="5"/>
  <c r="R307" i="5"/>
  <c r="O307" i="5" s="1"/>
  <c r="P307" i="5" s="1"/>
  <c r="Q307" i="5"/>
  <c r="N307" i="5"/>
  <c r="M307" i="5"/>
  <c r="L307" i="5"/>
  <c r="E307" i="5"/>
  <c r="BA306" i="5"/>
  <c r="AZ306" i="5"/>
  <c r="AV306" i="5"/>
  <c r="AU306" i="5"/>
  <c r="AS306" i="5"/>
  <c r="AR306" i="5"/>
  <c r="AQ306" i="5"/>
  <c r="AP306" i="5"/>
  <c r="AO306" i="5"/>
  <c r="AN306" i="5"/>
  <c r="AM306" i="5"/>
  <c r="AL306" i="5"/>
  <c r="AK306" i="5"/>
  <c r="AB306" i="5"/>
  <c r="AA306" i="5"/>
  <c r="U306" i="5"/>
  <c r="T305" i="5" s="1"/>
  <c r="T306" i="5"/>
  <c r="S306" i="5"/>
  <c r="R306" i="5"/>
  <c r="O306" i="5"/>
  <c r="N306" i="5"/>
  <c r="M306" i="5"/>
  <c r="L306" i="5"/>
  <c r="E306" i="5"/>
  <c r="BA305" i="5"/>
  <c r="AZ305" i="5"/>
  <c r="AV305" i="5"/>
  <c r="AU305" i="5"/>
  <c r="AS305" i="5"/>
  <c r="AR305" i="5"/>
  <c r="AQ305" i="5"/>
  <c r="AP305" i="5"/>
  <c r="AO305" i="5"/>
  <c r="AN305" i="5"/>
  <c r="AM305" i="5"/>
  <c r="AL305" i="5"/>
  <c r="AK305" i="5"/>
  <c r="AB305" i="5"/>
  <c r="AA305" i="5"/>
  <c r="U305" i="5"/>
  <c r="T304" i="5" s="1"/>
  <c r="S305" i="5"/>
  <c r="O305" i="5" s="1"/>
  <c r="R305" i="5"/>
  <c r="N305" i="5"/>
  <c r="M305" i="5"/>
  <c r="L305" i="5"/>
  <c r="E305" i="5"/>
  <c r="BA304" i="5"/>
  <c r="AZ304" i="5"/>
  <c r="AV304" i="5"/>
  <c r="AU304" i="5"/>
  <c r="AS304" i="5"/>
  <c r="AR304" i="5"/>
  <c r="AQ304" i="5"/>
  <c r="AP304" i="5"/>
  <c r="AO304" i="5"/>
  <c r="AN304" i="5"/>
  <c r="AM304" i="5"/>
  <c r="AL304" i="5"/>
  <c r="AK304" i="5"/>
  <c r="AB304" i="5"/>
  <c r="AA304" i="5"/>
  <c r="U304" i="5"/>
  <c r="S304" i="5"/>
  <c r="O304" i="5" s="1"/>
  <c r="Q304" i="5" s="1"/>
  <c r="R304" i="5"/>
  <c r="P304" i="5"/>
  <c r="N304" i="5"/>
  <c r="M304" i="5"/>
  <c r="L304" i="5"/>
  <c r="E304" i="5"/>
  <c r="BA303" i="5"/>
  <c r="AZ303" i="5"/>
  <c r="AV303" i="5"/>
  <c r="AU303" i="5"/>
  <c r="AS303" i="5"/>
  <c r="AR303" i="5"/>
  <c r="AQ303" i="5"/>
  <c r="AP303" i="5"/>
  <c r="AO303" i="5"/>
  <c r="AN303" i="5"/>
  <c r="AM303" i="5"/>
  <c r="AL303" i="5"/>
  <c r="AK303" i="5"/>
  <c r="AG303" i="5"/>
  <c r="AB303" i="5"/>
  <c r="AA303" i="5"/>
  <c r="U303" i="5"/>
  <c r="T303" i="5"/>
  <c r="S303" i="5"/>
  <c r="R303" i="5"/>
  <c r="Q303" i="5"/>
  <c r="O303" i="5"/>
  <c r="P303" i="5" s="1"/>
  <c r="N303" i="5"/>
  <c r="M303" i="5"/>
  <c r="L303" i="5"/>
  <c r="E303" i="5"/>
  <c r="BA302" i="5"/>
  <c r="AZ302" i="5"/>
  <c r="AV302" i="5"/>
  <c r="AU302" i="5"/>
  <c r="AS302" i="5"/>
  <c r="AR302" i="5"/>
  <c r="AQ302" i="5"/>
  <c r="AP302" i="5"/>
  <c r="AO302" i="5"/>
  <c r="AN302" i="5"/>
  <c r="AM302" i="5"/>
  <c r="AL302" i="5"/>
  <c r="AK302" i="5"/>
  <c r="AB302" i="5"/>
  <c r="AA302" i="5"/>
  <c r="U302" i="5"/>
  <c r="T301" i="5" s="1"/>
  <c r="T302" i="5"/>
  <c r="S302" i="5"/>
  <c r="R302" i="5"/>
  <c r="O302" i="5"/>
  <c r="N302" i="5"/>
  <c r="M302" i="5"/>
  <c r="L302" i="5"/>
  <c r="E302" i="5"/>
  <c r="BA301" i="5"/>
  <c r="AZ301" i="5"/>
  <c r="AV301" i="5"/>
  <c r="AU301" i="5"/>
  <c r="AS301" i="5"/>
  <c r="AR301" i="5"/>
  <c r="AQ301" i="5"/>
  <c r="AP301" i="5"/>
  <c r="AO301" i="5"/>
  <c r="AN301" i="5"/>
  <c r="AM301" i="5"/>
  <c r="AL301" i="5"/>
  <c r="AK301" i="5"/>
  <c r="AC301" i="5"/>
  <c r="AB301" i="5"/>
  <c r="AA301" i="5"/>
  <c r="U301" i="5"/>
  <c r="T300" i="5" s="1"/>
  <c r="S301" i="5"/>
  <c r="O301" i="5" s="1"/>
  <c r="R301" i="5"/>
  <c r="N301" i="5"/>
  <c r="M301" i="5"/>
  <c r="L301" i="5"/>
  <c r="E301" i="5"/>
  <c r="K301" i="5" s="1"/>
  <c r="BA300" i="5"/>
  <c r="AZ300" i="5"/>
  <c r="AV300" i="5"/>
  <c r="AU300" i="5"/>
  <c r="AS300" i="5"/>
  <c r="AR300" i="5"/>
  <c r="AQ300" i="5"/>
  <c r="AP300" i="5"/>
  <c r="AO300" i="5"/>
  <c r="AN300" i="5"/>
  <c r="AM300" i="5"/>
  <c r="AL300" i="5"/>
  <c r="AK300" i="5"/>
  <c r="AB300" i="5"/>
  <c r="AA300" i="5"/>
  <c r="U300" i="5"/>
  <c r="S300" i="5"/>
  <c r="O300" i="5" s="1"/>
  <c r="Q300" i="5" s="1"/>
  <c r="R300" i="5"/>
  <c r="N300" i="5"/>
  <c r="M300" i="5"/>
  <c r="L300" i="5"/>
  <c r="E300" i="5"/>
  <c r="BA299" i="5"/>
  <c r="AZ299" i="5"/>
  <c r="AV299" i="5"/>
  <c r="AU299" i="5"/>
  <c r="AS299" i="5"/>
  <c r="AR299" i="5"/>
  <c r="AQ299" i="5"/>
  <c r="AP299" i="5"/>
  <c r="AO299" i="5"/>
  <c r="AN299" i="5"/>
  <c r="AM299" i="5"/>
  <c r="AL299" i="5"/>
  <c r="AK299" i="5"/>
  <c r="AG299" i="5"/>
  <c r="AD299" i="5"/>
  <c r="AB299" i="5"/>
  <c r="AA299" i="5"/>
  <c r="U299" i="5"/>
  <c r="T299" i="5"/>
  <c r="AC299" i="5" s="1"/>
  <c r="S299" i="5"/>
  <c r="R299" i="5"/>
  <c r="Q299" i="5"/>
  <c r="O299" i="5"/>
  <c r="P299" i="5" s="1"/>
  <c r="N299" i="5"/>
  <c r="M299" i="5"/>
  <c r="L299" i="5"/>
  <c r="E299" i="5"/>
  <c r="BA298" i="5"/>
  <c r="AZ298" i="5"/>
  <c r="AV298" i="5"/>
  <c r="AU298" i="5"/>
  <c r="AS298" i="5"/>
  <c r="AR298" i="5"/>
  <c r="AQ298" i="5"/>
  <c r="AP298" i="5"/>
  <c r="AO298" i="5"/>
  <c r="AN298" i="5"/>
  <c r="AM298" i="5"/>
  <c r="AL298" i="5"/>
  <c r="AK298" i="5"/>
  <c r="AB298" i="5"/>
  <c r="AA298" i="5"/>
  <c r="U298" i="5"/>
  <c r="T297" i="5" s="1"/>
  <c r="T298" i="5"/>
  <c r="S298" i="5"/>
  <c r="R298" i="5"/>
  <c r="O298" i="5"/>
  <c r="N298" i="5"/>
  <c r="M298" i="5"/>
  <c r="L298" i="5"/>
  <c r="E298" i="5"/>
  <c r="K298" i="5" s="1"/>
  <c r="BA297" i="5"/>
  <c r="AZ297" i="5"/>
  <c r="AV297" i="5"/>
  <c r="AU297" i="5"/>
  <c r="AS297" i="5"/>
  <c r="AR297" i="5"/>
  <c r="AQ297" i="5"/>
  <c r="AP297" i="5"/>
  <c r="AO297" i="5"/>
  <c r="AN297" i="5"/>
  <c r="AM297" i="5"/>
  <c r="AL297" i="5"/>
  <c r="AK297" i="5"/>
  <c r="AC297" i="5"/>
  <c r="AB297" i="5"/>
  <c r="AA297" i="5"/>
  <c r="U297" i="5"/>
  <c r="T296" i="5" s="1"/>
  <c r="AD295" i="5" s="1"/>
  <c r="S297" i="5"/>
  <c r="O297" i="5" s="1"/>
  <c r="R297" i="5"/>
  <c r="N297" i="5"/>
  <c r="M297" i="5"/>
  <c r="L297" i="5"/>
  <c r="E297" i="5"/>
  <c r="BA296" i="5"/>
  <c r="AZ296" i="5"/>
  <c r="AV296" i="5"/>
  <c r="AU296" i="5"/>
  <c r="AS296" i="5"/>
  <c r="AR296" i="5"/>
  <c r="AQ296" i="5"/>
  <c r="AP296" i="5"/>
  <c r="AO296" i="5"/>
  <c r="AN296" i="5"/>
  <c r="AM296" i="5"/>
  <c r="AL296" i="5"/>
  <c r="AK296" i="5"/>
  <c r="AB296" i="5"/>
  <c r="AA296" i="5"/>
  <c r="U296" i="5"/>
  <c r="S296" i="5"/>
  <c r="O296" i="5" s="1"/>
  <c r="Q296" i="5" s="1"/>
  <c r="R296" i="5"/>
  <c r="P296" i="5"/>
  <c r="N296" i="5"/>
  <c r="M296" i="5"/>
  <c r="L296" i="5"/>
  <c r="E296" i="5"/>
  <c r="BA295" i="5"/>
  <c r="AZ295" i="5"/>
  <c r="AV295" i="5"/>
  <c r="AU295" i="5"/>
  <c r="AS295" i="5"/>
  <c r="AR295" i="5"/>
  <c r="AQ295" i="5"/>
  <c r="AP295" i="5"/>
  <c r="AO295" i="5"/>
  <c r="AN295" i="5"/>
  <c r="AM295" i="5"/>
  <c r="AL295" i="5"/>
  <c r="AK295" i="5"/>
  <c r="AG295" i="5"/>
  <c r="AB295" i="5"/>
  <c r="AA295" i="5"/>
  <c r="U295" i="5"/>
  <c r="T295" i="5"/>
  <c r="AC295" i="5" s="1"/>
  <c r="S295" i="5"/>
  <c r="R295" i="5"/>
  <c r="Q295" i="5"/>
  <c r="O295" i="5"/>
  <c r="P295" i="5" s="1"/>
  <c r="N295" i="5"/>
  <c r="M295" i="5"/>
  <c r="L295" i="5"/>
  <c r="E295" i="5"/>
  <c r="BA294" i="5"/>
  <c r="AZ294" i="5"/>
  <c r="AV294" i="5"/>
  <c r="AU294" i="5"/>
  <c r="AS294" i="5"/>
  <c r="AR294" i="5"/>
  <c r="AQ294" i="5"/>
  <c r="AP294" i="5"/>
  <c r="AO294" i="5"/>
  <c r="AN294" i="5"/>
  <c r="AM294" i="5"/>
  <c r="AL294" i="5"/>
  <c r="AK294" i="5"/>
  <c r="AB294" i="5"/>
  <c r="AA294" i="5"/>
  <c r="U294" i="5"/>
  <c r="T293" i="5" s="1"/>
  <c r="T294" i="5"/>
  <c r="S294" i="5"/>
  <c r="R294" i="5"/>
  <c r="O294" i="5"/>
  <c r="N294" i="5"/>
  <c r="M294" i="5"/>
  <c r="L294" i="5"/>
  <c r="E294" i="5"/>
  <c r="BA293" i="5"/>
  <c r="AZ293" i="5"/>
  <c r="AV293" i="5"/>
  <c r="AU293" i="5"/>
  <c r="AS293" i="5"/>
  <c r="AR293" i="5"/>
  <c r="AQ293" i="5"/>
  <c r="AP293" i="5"/>
  <c r="AO293" i="5"/>
  <c r="AN293" i="5"/>
  <c r="AM293" i="5"/>
  <c r="AL293" i="5"/>
  <c r="AK293" i="5"/>
  <c r="AB293" i="5"/>
  <c r="AA293" i="5"/>
  <c r="U293" i="5"/>
  <c r="T292" i="5" s="1"/>
  <c r="S293" i="5"/>
  <c r="R293" i="5"/>
  <c r="N293" i="5"/>
  <c r="M293" i="5"/>
  <c r="L293" i="5"/>
  <c r="E293" i="5"/>
  <c r="K292" i="5" s="1"/>
  <c r="BA292" i="5"/>
  <c r="AZ292" i="5"/>
  <c r="AV292" i="5"/>
  <c r="AU292" i="5"/>
  <c r="AS292" i="5"/>
  <c r="AR292" i="5"/>
  <c r="AQ292" i="5"/>
  <c r="AP292" i="5"/>
  <c r="AO292" i="5"/>
  <c r="AN292" i="5"/>
  <c r="AM292" i="5"/>
  <c r="AL292" i="5"/>
  <c r="AK292" i="5"/>
  <c r="AB292" i="5"/>
  <c r="AA292" i="5"/>
  <c r="U292" i="5"/>
  <c r="S292" i="5"/>
  <c r="O292" i="5" s="1"/>
  <c r="Q292" i="5" s="1"/>
  <c r="R292" i="5"/>
  <c r="N292" i="5"/>
  <c r="M292" i="5"/>
  <c r="L292" i="5"/>
  <c r="E292" i="5"/>
  <c r="BA291" i="5"/>
  <c r="AZ291" i="5"/>
  <c r="AV291" i="5"/>
  <c r="AU291" i="5"/>
  <c r="AS291" i="5"/>
  <c r="AR291" i="5"/>
  <c r="AQ291" i="5"/>
  <c r="AP291" i="5"/>
  <c r="AO291" i="5"/>
  <c r="AN291" i="5"/>
  <c r="AM291" i="5"/>
  <c r="AL291" i="5"/>
  <c r="AK291" i="5"/>
  <c r="AG291" i="5"/>
  <c r="AD291" i="5"/>
  <c r="AB291" i="5"/>
  <c r="AA291" i="5"/>
  <c r="U291" i="5"/>
  <c r="T291" i="5"/>
  <c r="S291" i="5"/>
  <c r="R291" i="5"/>
  <c r="Q291" i="5"/>
  <c r="O291" i="5"/>
  <c r="P291" i="5" s="1"/>
  <c r="N291" i="5"/>
  <c r="M291" i="5"/>
  <c r="L291" i="5"/>
  <c r="E291" i="5"/>
  <c r="BA290" i="5"/>
  <c r="AZ290" i="5"/>
  <c r="AV290" i="5"/>
  <c r="AU290" i="5"/>
  <c r="AS290" i="5"/>
  <c r="AR290" i="5"/>
  <c r="AQ290" i="5"/>
  <c r="AP290" i="5"/>
  <c r="AO290" i="5"/>
  <c r="AN290" i="5"/>
  <c r="AM290" i="5"/>
  <c r="AL290" i="5"/>
  <c r="AK290" i="5"/>
  <c r="AB290" i="5"/>
  <c r="AA290" i="5"/>
  <c r="U290" i="5"/>
  <c r="T289" i="5" s="1"/>
  <c r="T290" i="5"/>
  <c r="S290" i="5"/>
  <c r="R290" i="5"/>
  <c r="O290" i="5"/>
  <c r="N290" i="5"/>
  <c r="M290" i="5"/>
  <c r="L290" i="5"/>
  <c r="E290" i="5"/>
  <c r="BA289" i="5"/>
  <c r="AZ289" i="5"/>
  <c r="AV289" i="5"/>
  <c r="AU289" i="5"/>
  <c r="AS289" i="5"/>
  <c r="AR289" i="5"/>
  <c r="AQ289" i="5"/>
  <c r="AP289" i="5"/>
  <c r="AO289" i="5"/>
  <c r="AN289" i="5"/>
  <c r="AM289" i="5"/>
  <c r="AL289" i="5"/>
  <c r="AK289" i="5"/>
  <c r="AB289" i="5"/>
  <c r="AA289" i="5"/>
  <c r="U289" i="5"/>
  <c r="T288" i="5" s="1"/>
  <c r="S289" i="5"/>
  <c r="O289" i="5" s="1"/>
  <c r="R289" i="5"/>
  <c r="N289" i="5"/>
  <c r="M289" i="5"/>
  <c r="L289" i="5"/>
  <c r="E289" i="5"/>
  <c r="BA288" i="5"/>
  <c r="AZ288" i="5"/>
  <c r="AV288" i="5"/>
  <c r="AU288" i="5"/>
  <c r="AS288" i="5"/>
  <c r="AR288" i="5"/>
  <c r="AQ288" i="5"/>
  <c r="AP288" i="5"/>
  <c r="AO288" i="5"/>
  <c r="AN288" i="5"/>
  <c r="AM288" i="5"/>
  <c r="AL288" i="5"/>
  <c r="AK288" i="5"/>
  <c r="AB288" i="5"/>
  <c r="AA288" i="5"/>
  <c r="U288" i="5"/>
  <c r="S288" i="5"/>
  <c r="O288" i="5" s="1"/>
  <c r="Q288" i="5" s="1"/>
  <c r="R288" i="5"/>
  <c r="P288" i="5"/>
  <c r="N288" i="5"/>
  <c r="M288" i="5"/>
  <c r="L288" i="5"/>
  <c r="E288" i="5"/>
  <c r="BA287" i="5"/>
  <c r="AZ287" i="5"/>
  <c r="AV287" i="5"/>
  <c r="AU287" i="5"/>
  <c r="AS287" i="5"/>
  <c r="AR287" i="5"/>
  <c r="AQ287" i="5"/>
  <c r="AP287" i="5"/>
  <c r="AO287" i="5"/>
  <c r="AN287" i="5"/>
  <c r="AM287" i="5"/>
  <c r="AL287" i="5"/>
  <c r="AK287" i="5"/>
  <c r="AG287" i="5"/>
  <c r="AB287" i="5"/>
  <c r="AA287" i="5"/>
  <c r="U287" i="5"/>
  <c r="T287" i="5"/>
  <c r="S287" i="5"/>
  <c r="R287" i="5"/>
  <c r="Q287" i="5"/>
  <c r="O287" i="5"/>
  <c r="P287" i="5" s="1"/>
  <c r="N287" i="5"/>
  <c r="M287" i="5"/>
  <c r="L287" i="5"/>
  <c r="E287" i="5"/>
  <c r="BA286" i="5"/>
  <c r="AZ286" i="5"/>
  <c r="AV286" i="5"/>
  <c r="AU286" i="5"/>
  <c r="AS286" i="5"/>
  <c r="AR286" i="5"/>
  <c r="AQ286" i="5"/>
  <c r="AP286" i="5"/>
  <c r="AO286" i="5"/>
  <c r="AN286" i="5"/>
  <c r="AM286" i="5"/>
  <c r="AL286" i="5"/>
  <c r="AK286" i="5"/>
  <c r="AB286" i="5"/>
  <c r="AA286" i="5"/>
  <c r="U286" i="5"/>
  <c r="T285" i="5" s="1"/>
  <c r="T286" i="5"/>
  <c r="S286" i="5"/>
  <c r="R286" i="5"/>
  <c r="O286" i="5"/>
  <c r="N286" i="5"/>
  <c r="M286" i="5"/>
  <c r="L286" i="5"/>
  <c r="E286" i="5"/>
  <c r="BA285" i="5"/>
  <c r="AZ285" i="5"/>
  <c r="AV285" i="5"/>
  <c r="AU285" i="5"/>
  <c r="AS285" i="5"/>
  <c r="AR285" i="5"/>
  <c r="AQ285" i="5"/>
  <c r="AP285" i="5"/>
  <c r="AO285" i="5"/>
  <c r="AN285" i="5"/>
  <c r="AM285" i="5"/>
  <c r="AL285" i="5"/>
  <c r="AK285" i="5"/>
  <c r="AC285" i="5"/>
  <c r="AB285" i="5"/>
  <c r="AA285" i="5"/>
  <c r="U285" i="5"/>
  <c r="T284" i="5" s="1"/>
  <c r="S285" i="5"/>
  <c r="O285" i="5" s="1"/>
  <c r="R285" i="5"/>
  <c r="N285" i="5"/>
  <c r="M285" i="5"/>
  <c r="L285" i="5"/>
  <c r="E285" i="5"/>
  <c r="BA284" i="5"/>
  <c r="AZ284" i="5"/>
  <c r="AV284" i="5"/>
  <c r="AU284" i="5"/>
  <c r="AS284" i="5"/>
  <c r="AR284" i="5"/>
  <c r="AQ284" i="5"/>
  <c r="AP284" i="5"/>
  <c r="AO284" i="5"/>
  <c r="AN284" i="5"/>
  <c r="AM284" i="5"/>
  <c r="AL284" i="5"/>
  <c r="AK284" i="5"/>
  <c r="AB284" i="5"/>
  <c r="AA284" i="5"/>
  <c r="U284" i="5"/>
  <c r="S284" i="5"/>
  <c r="O284" i="5" s="1"/>
  <c r="Q284" i="5" s="1"/>
  <c r="R284" i="5"/>
  <c r="N284" i="5"/>
  <c r="M284" i="5"/>
  <c r="L284" i="5"/>
  <c r="E284" i="5"/>
  <c r="BA283" i="5"/>
  <c r="AZ283" i="5"/>
  <c r="AV283" i="5"/>
  <c r="AU283" i="5"/>
  <c r="AS283" i="5"/>
  <c r="AR283" i="5"/>
  <c r="AQ283" i="5"/>
  <c r="AP283" i="5"/>
  <c r="AO283" i="5"/>
  <c r="AN283" i="5"/>
  <c r="AM283" i="5"/>
  <c r="AL283" i="5"/>
  <c r="AK283" i="5"/>
  <c r="AG283" i="5"/>
  <c r="AD283" i="5"/>
  <c r="AB283" i="5"/>
  <c r="AA283" i="5"/>
  <c r="U283" i="5"/>
  <c r="T283" i="5"/>
  <c r="AC283" i="5" s="1"/>
  <c r="S283" i="5"/>
  <c r="R283" i="5"/>
  <c r="Q283" i="5"/>
  <c r="O283" i="5"/>
  <c r="P283" i="5" s="1"/>
  <c r="N283" i="5"/>
  <c r="M283" i="5"/>
  <c r="L283" i="5"/>
  <c r="E283" i="5"/>
  <c r="BA282" i="5"/>
  <c r="AZ282" i="5"/>
  <c r="AV282" i="5"/>
  <c r="AU282" i="5"/>
  <c r="AS282" i="5"/>
  <c r="AR282" i="5"/>
  <c r="AQ282" i="5"/>
  <c r="AP282" i="5"/>
  <c r="AO282" i="5"/>
  <c r="AN282" i="5"/>
  <c r="AM282" i="5"/>
  <c r="AL282" i="5"/>
  <c r="AK282" i="5"/>
  <c r="AB282" i="5"/>
  <c r="AA282" i="5"/>
  <c r="U282" i="5"/>
  <c r="T281" i="5" s="1"/>
  <c r="T282" i="5"/>
  <c r="S282" i="5"/>
  <c r="R282" i="5"/>
  <c r="O282" i="5"/>
  <c r="N282" i="5"/>
  <c r="M282" i="5"/>
  <c r="L282" i="5"/>
  <c r="E282" i="5"/>
  <c r="K282" i="5" s="1"/>
  <c r="BA281" i="5"/>
  <c r="AZ281" i="5"/>
  <c r="AV281" i="5"/>
  <c r="AU281" i="5"/>
  <c r="AS281" i="5"/>
  <c r="AR281" i="5"/>
  <c r="AQ281" i="5"/>
  <c r="AP281" i="5"/>
  <c r="AO281" i="5"/>
  <c r="AN281" i="5"/>
  <c r="AM281" i="5"/>
  <c r="AL281" i="5"/>
  <c r="AK281" i="5"/>
  <c r="AC281" i="5"/>
  <c r="AB281" i="5"/>
  <c r="AA281" i="5"/>
  <c r="U281" i="5"/>
  <c r="T280" i="5" s="1"/>
  <c r="AD279" i="5" s="1"/>
  <c r="S281" i="5"/>
  <c r="O281" i="5" s="1"/>
  <c r="R281" i="5"/>
  <c r="N281" i="5"/>
  <c r="M281" i="5"/>
  <c r="L281" i="5"/>
  <c r="E281" i="5"/>
  <c r="BA280" i="5"/>
  <c r="AZ280" i="5"/>
  <c r="AV280" i="5"/>
  <c r="AU280" i="5"/>
  <c r="AS280" i="5"/>
  <c r="AR280" i="5"/>
  <c r="AQ280" i="5"/>
  <c r="AP280" i="5"/>
  <c r="AO280" i="5"/>
  <c r="AN280" i="5"/>
  <c r="AM280" i="5"/>
  <c r="AL280" i="5"/>
  <c r="AK280" i="5"/>
  <c r="AB280" i="5"/>
  <c r="AA280" i="5"/>
  <c r="U280" i="5"/>
  <c r="S280" i="5"/>
  <c r="O280" i="5" s="1"/>
  <c r="Q280" i="5" s="1"/>
  <c r="R280" i="5"/>
  <c r="P280" i="5"/>
  <c r="N280" i="5"/>
  <c r="M280" i="5"/>
  <c r="L280" i="5"/>
  <c r="E280" i="5"/>
  <c r="BA279" i="5"/>
  <c r="AZ279" i="5"/>
  <c r="AV279" i="5"/>
  <c r="AU279" i="5"/>
  <c r="AS279" i="5"/>
  <c r="AR279" i="5"/>
  <c r="AQ279" i="5"/>
  <c r="AP279" i="5"/>
  <c r="AO279" i="5"/>
  <c r="AN279" i="5"/>
  <c r="AM279" i="5"/>
  <c r="AL279" i="5"/>
  <c r="AK279" i="5"/>
  <c r="AG279" i="5"/>
  <c r="AB279" i="5"/>
  <c r="AA279" i="5"/>
  <c r="U279" i="5"/>
  <c r="T279" i="5"/>
  <c r="AC279" i="5" s="1"/>
  <c r="S279" i="5"/>
  <c r="R279" i="5"/>
  <c r="Q279" i="5"/>
  <c r="O279" i="5"/>
  <c r="P279" i="5" s="1"/>
  <c r="N279" i="5"/>
  <c r="M279" i="5"/>
  <c r="L279" i="5"/>
  <c r="E279" i="5"/>
  <c r="BA278" i="5"/>
  <c r="AZ278" i="5"/>
  <c r="AV278" i="5"/>
  <c r="AU278" i="5"/>
  <c r="AS278" i="5"/>
  <c r="AR278" i="5"/>
  <c r="AQ278" i="5"/>
  <c r="AP278" i="5"/>
  <c r="AO278" i="5"/>
  <c r="AN278" i="5"/>
  <c r="AM278" i="5"/>
  <c r="AL278" i="5"/>
  <c r="AK278" i="5"/>
  <c r="AB278" i="5"/>
  <c r="AA278" i="5"/>
  <c r="U278" i="5"/>
  <c r="T277" i="5" s="1"/>
  <c r="T278" i="5"/>
  <c r="S278" i="5"/>
  <c r="R278" i="5"/>
  <c r="O278" i="5"/>
  <c r="N278" i="5"/>
  <c r="M278" i="5"/>
  <c r="L278" i="5"/>
  <c r="E278" i="5"/>
  <c r="BA277" i="5"/>
  <c r="AZ277" i="5"/>
  <c r="AV277" i="5"/>
  <c r="AU277" i="5"/>
  <c r="AS277" i="5"/>
  <c r="AR277" i="5"/>
  <c r="AQ277" i="5"/>
  <c r="AP277" i="5"/>
  <c r="AO277" i="5"/>
  <c r="AN277" i="5"/>
  <c r="AM277" i="5"/>
  <c r="AL277" i="5"/>
  <c r="AK277" i="5"/>
  <c r="AC277" i="5"/>
  <c r="AB277" i="5"/>
  <c r="AA277" i="5"/>
  <c r="U277" i="5"/>
  <c r="T276" i="5" s="1"/>
  <c r="S277" i="5"/>
  <c r="R277" i="5"/>
  <c r="N277" i="5"/>
  <c r="M277" i="5"/>
  <c r="L277" i="5"/>
  <c r="E277" i="5"/>
  <c r="K276" i="5" s="1"/>
  <c r="BA276" i="5"/>
  <c r="AZ276" i="5"/>
  <c r="AV276" i="5"/>
  <c r="AU276" i="5"/>
  <c r="AS276" i="5"/>
  <c r="AR276" i="5"/>
  <c r="AQ276" i="5"/>
  <c r="AP276" i="5"/>
  <c r="AO276" i="5"/>
  <c r="AN276" i="5"/>
  <c r="AM276" i="5"/>
  <c r="AL276" i="5"/>
  <c r="AK276" i="5"/>
  <c r="AB276" i="5"/>
  <c r="AA276" i="5"/>
  <c r="U276" i="5"/>
  <c r="S276" i="5"/>
  <c r="O276" i="5" s="1"/>
  <c r="Q276" i="5" s="1"/>
  <c r="R276" i="5"/>
  <c r="N276" i="5"/>
  <c r="M276" i="5"/>
  <c r="L276" i="5"/>
  <c r="E276" i="5"/>
  <c r="BA275" i="5"/>
  <c r="AZ275" i="5"/>
  <c r="AV275" i="5"/>
  <c r="AU275" i="5"/>
  <c r="AS275" i="5"/>
  <c r="AR275" i="5"/>
  <c r="AQ275" i="5"/>
  <c r="AP275" i="5"/>
  <c r="AO275" i="5"/>
  <c r="AN275" i="5"/>
  <c r="AM275" i="5"/>
  <c r="AL275" i="5"/>
  <c r="AK275" i="5"/>
  <c r="AG275" i="5"/>
  <c r="AD275" i="5"/>
  <c r="AB275" i="5"/>
  <c r="AA275" i="5"/>
  <c r="U275" i="5"/>
  <c r="T275" i="5"/>
  <c r="S275" i="5"/>
  <c r="R275" i="5"/>
  <c r="O275" i="5" s="1"/>
  <c r="P275" i="5" s="1"/>
  <c r="N275" i="5"/>
  <c r="M275" i="5"/>
  <c r="L275" i="5"/>
  <c r="E275" i="5"/>
  <c r="BA274" i="5"/>
  <c r="AZ274" i="5"/>
  <c r="AV274" i="5"/>
  <c r="AU274" i="5"/>
  <c r="AS274" i="5"/>
  <c r="AR274" i="5"/>
  <c r="AQ274" i="5"/>
  <c r="AP274" i="5"/>
  <c r="AO274" i="5"/>
  <c r="AN274" i="5"/>
  <c r="AM274" i="5"/>
  <c r="AL274" i="5"/>
  <c r="AK274" i="5"/>
  <c r="AB274" i="5"/>
  <c r="AA274" i="5"/>
  <c r="U274" i="5"/>
  <c r="T273" i="5" s="1"/>
  <c r="T274" i="5"/>
  <c r="S274" i="5"/>
  <c r="R274" i="5"/>
  <c r="O274" i="5"/>
  <c r="N274" i="5"/>
  <c r="M274" i="5"/>
  <c r="L274" i="5"/>
  <c r="E274" i="5"/>
  <c r="BA273" i="5"/>
  <c r="AZ273" i="5"/>
  <c r="AV273" i="5"/>
  <c r="AU273" i="5"/>
  <c r="AS273" i="5"/>
  <c r="AR273" i="5"/>
  <c r="AQ273" i="5"/>
  <c r="AP273" i="5"/>
  <c r="AO273" i="5"/>
  <c r="AN273" i="5"/>
  <c r="AM273" i="5"/>
  <c r="AL273" i="5"/>
  <c r="AK273" i="5"/>
  <c r="AC273" i="5"/>
  <c r="AB273" i="5"/>
  <c r="AA273" i="5"/>
  <c r="U273" i="5"/>
  <c r="T272" i="5" s="1"/>
  <c r="S273" i="5"/>
  <c r="O273" i="5" s="1"/>
  <c r="R273" i="5"/>
  <c r="N273" i="5"/>
  <c r="M273" i="5"/>
  <c r="L273" i="5"/>
  <c r="E273" i="5"/>
  <c r="K268" i="5" s="1"/>
  <c r="BA272" i="5"/>
  <c r="AZ272" i="5"/>
  <c r="AV272" i="5"/>
  <c r="AU272" i="5"/>
  <c r="AS272" i="5"/>
  <c r="AR272" i="5"/>
  <c r="AQ272" i="5"/>
  <c r="AP272" i="5"/>
  <c r="AO272" i="5"/>
  <c r="AN272" i="5"/>
  <c r="AM272" i="5"/>
  <c r="AL272" i="5"/>
  <c r="AK272" i="5"/>
  <c r="AB272" i="5"/>
  <c r="AA272" i="5"/>
  <c r="U272" i="5"/>
  <c r="S272" i="5"/>
  <c r="O272" i="5" s="1"/>
  <c r="Q272" i="5" s="1"/>
  <c r="R272" i="5"/>
  <c r="N272" i="5"/>
  <c r="M272" i="5"/>
  <c r="L272" i="5"/>
  <c r="K272" i="5"/>
  <c r="E272" i="5"/>
  <c r="BA271" i="5"/>
  <c r="AZ271" i="5"/>
  <c r="AV271" i="5"/>
  <c r="AU271" i="5"/>
  <c r="AS271" i="5"/>
  <c r="AR271" i="5"/>
  <c r="AQ271" i="5"/>
  <c r="AP271" i="5"/>
  <c r="AO271" i="5"/>
  <c r="AN271" i="5"/>
  <c r="AM271" i="5"/>
  <c r="AL271" i="5"/>
  <c r="AK271" i="5"/>
  <c r="AG271" i="5"/>
  <c r="AD271" i="5"/>
  <c r="AB271" i="5"/>
  <c r="AA271" i="5"/>
  <c r="U271" i="5"/>
  <c r="T271" i="5"/>
  <c r="AC271" i="5" s="1"/>
  <c r="S271" i="5"/>
  <c r="R271" i="5"/>
  <c r="O271" i="5" s="1"/>
  <c r="P271" i="5" s="1"/>
  <c r="Q271" i="5"/>
  <c r="N271" i="5"/>
  <c r="M271" i="5"/>
  <c r="L271" i="5"/>
  <c r="E271" i="5"/>
  <c r="BA270" i="5"/>
  <c r="AZ270" i="5"/>
  <c r="AV270" i="5"/>
  <c r="AU270" i="5"/>
  <c r="AS270" i="5"/>
  <c r="AR270" i="5"/>
  <c r="AQ270" i="5"/>
  <c r="AP270" i="5"/>
  <c r="AO270" i="5"/>
  <c r="AN270" i="5"/>
  <c r="AM270" i="5"/>
  <c r="AL270" i="5"/>
  <c r="AK270" i="5"/>
  <c r="AB270" i="5"/>
  <c r="AA270" i="5"/>
  <c r="U270" i="5"/>
  <c r="T269" i="5" s="1"/>
  <c r="T270" i="5"/>
  <c r="S270" i="5"/>
  <c r="R270" i="5"/>
  <c r="O270" i="5"/>
  <c r="N270" i="5"/>
  <c r="M270" i="5"/>
  <c r="L270" i="5"/>
  <c r="E270" i="5"/>
  <c r="BA269" i="5"/>
  <c r="AZ269" i="5"/>
  <c r="AV269" i="5"/>
  <c r="AU269" i="5"/>
  <c r="AS269" i="5"/>
  <c r="AR269" i="5"/>
  <c r="AQ269" i="5"/>
  <c r="AP269" i="5"/>
  <c r="AO269" i="5"/>
  <c r="AN269" i="5"/>
  <c r="AM269" i="5"/>
  <c r="AL269" i="5"/>
  <c r="AK269" i="5"/>
  <c r="AB269" i="5"/>
  <c r="AA269" i="5"/>
  <c r="U269" i="5"/>
  <c r="T268" i="5" s="1"/>
  <c r="S269" i="5"/>
  <c r="O269" i="5" s="1"/>
  <c r="R269" i="5"/>
  <c r="N269" i="5"/>
  <c r="M269" i="5"/>
  <c r="L269" i="5"/>
  <c r="E269" i="5"/>
  <c r="BA268" i="5"/>
  <c r="AZ268" i="5"/>
  <c r="AV268" i="5"/>
  <c r="AU268" i="5"/>
  <c r="AS268" i="5"/>
  <c r="AR268" i="5"/>
  <c r="AQ268" i="5"/>
  <c r="AP268" i="5"/>
  <c r="AO268" i="5"/>
  <c r="AN268" i="5"/>
  <c r="AM268" i="5"/>
  <c r="AL268" i="5"/>
  <c r="AK268" i="5"/>
  <c r="AB268" i="5"/>
  <c r="AA268" i="5"/>
  <c r="U268" i="5"/>
  <c r="S268" i="5"/>
  <c r="O268" i="5" s="1"/>
  <c r="Q268" i="5" s="1"/>
  <c r="R268" i="5"/>
  <c r="P268" i="5"/>
  <c r="N268" i="5"/>
  <c r="M268" i="5"/>
  <c r="L268" i="5"/>
  <c r="E268" i="5"/>
  <c r="BA267" i="5"/>
  <c r="AZ267" i="5"/>
  <c r="AV267" i="5"/>
  <c r="AU267" i="5"/>
  <c r="AS267" i="5"/>
  <c r="AR267" i="5"/>
  <c r="AQ267" i="5"/>
  <c r="AP267" i="5"/>
  <c r="AO267" i="5"/>
  <c r="AN267" i="5"/>
  <c r="AM267" i="5"/>
  <c r="AL267" i="5"/>
  <c r="AK267" i="5"/>
  <c r="AG267" i="5"/>
  <c r="AB267" i="5"/>
  <c r="AA267" i="5"/>
  <c r="U267" i="5"/>
  <c r="T267" i="5"/>
  <c r="S267" i="5"/>
  <c r="R267" i="5"/>
  <c r="O267" i="5" s="1"/>
  <c r="P267" i="5" s="1"/>
  <c r="N267" i="5"/>
  <c r="M267" i="5"/>
  <c r="L267" i="5"/>
  <c r="E267" i="5"/>
  <c r="K267" i="5" s="1"/>
  <c r="BA266" i="5"/>
  <c r="AZ266" i="5"/>
  <c r="AV266" i="5"/>
  <c r="AU266" i="5"/>
  <c r="AS266" i="5"/>
  <c r="AR266" i="5"/>
  <c r="AQ266" i="5"/>
  <c r="AP266" i="5"/>
  <c r="AO266" i="5"/>
  <c r="AN266" i="5"/>
  <c r="AM266" i="5"/>
  <c r="AL266" i="5"/>
  <c r="AK266" i="5"/>
  <c r="AB266" i="5"/>
  <c r="AA266" i="5"/>
  <c r="U266" i="5"/>
  <c r="T265" i="5" s="1"/>
  <c r="T266" i="5"/>
  <c r="S266" i="5"/>
  <c r="R266" i="5"/>
  <c r="O266" i="5"/>
  <c r="N266" i="5"/>
  <c r="M266" i="5"/>
  <c r="L266" i="5"/>
  <c r="E266" i="5"/>
  <c r="BA265" i="5"/>
  <c r="AZ265" i="5"/>
  <c r="AV265" i="5"/>
  <c r="AU265" i="5"/>
  <c r="AS265" i="5"/>
  <c r="AR265" i="5"/>
  <c r="AQ265" i="5"/>
  <c r="AP265" i="5"/>
  <c r="AO265" i="5"/>
  <c r="AN265" i="5"/>
  <c r="AM265" i="5"/>
  <c r="AL265" i="5"/>
  <c r="AK265" i="5"/>
  <c r="AC265" i="5"/>
  <c r="AB265" i="5"/>
  <c r="AA265" i="5"/>
  <c r="U265" i="5"/>
  <c r="T264" i="5" s="1"/>
  <c r="S265" i="5"/>
  <c r="R265" i="5"/>
  <c r="N265" i="5"/>
  <c r="M265" i="5"/>
  <c r="L265" i="5"/>
  <c r="E265" i="5"/>
  <c r="BA264" i="5"/>
  <c r="AZ264" i="5"/>
  <c r="AV264" i="5"/>
  <c r="AU264" i="5"/>
  <c r="AS264" i="5"/>
  <c r="AR264" i="5"/>
  <c r="AQ264" i="5"/>
  <c r="AP264" i="5"/>
  <c r="AO264" i="5"/>
  <c r="AN264" i="5"/>
  <c r="AM264" i="5"/>
  <c r="AL264" i="5"/>
  <c r="AK264" i="5"/>
  <c r="AB264" i="5"/>
  <c r="AA264" i="5"/>
  <c r="U264" i="5"/>
  <c r="S264" i="5"/>
  <c r="O264" i="5" s="1"/>
  <c r="Q264" i="5" s="1"/>
  <c r="R264" i="5"/>
  <c r="N264" i="5"/>
  <c r="M264" i="5"/>
  <c r="L264" i="5"/>
  <c r="E264" i="5"/>
  <c r="BA263" i="5"/>
  <c r="AZ263" i="5"/>
  <c r="AV263" i="5"/>
  <c r="AU263" i="5"/>
  <c r="AS263" i="5"/>
  <c r="AR263" i="5"/>
  <c r="AQ263" i="5"/>
  <c r="AP263" i="5"/>
  <c r="AO263" i="5"/>
  <c r="AN263" i="5"/>
  <c r="AM263" i="5"/>
  <c r="AL263" i="5"/>
  <c r="AK263" i="5"/>
  <c r="AG263" i="5"/>
  <c r="AB263" i="5"/>
  <c r="AA263" i="5"/>
  <c r="U263" i="5"/>
  <c r="T263" i="5"/>
  <c r="S263" i="5"/>
  <c r="R263" i="5"/>
  <c r="Q263" i="5"/>
  <c r="O263" i="5"/>
  <c r="P263" i="5" s="1"/>
  <c r="N263" i="5"/>
  <c r="M263" i="5"/>
  <c r="L263" i="5"/>
  <c r="E263" i="5"/>
  <c r="BA262" i="5"/>
  <c r="AZ262" i="5"/>
  <c r="AV262" i="5"/>
  <c r="AU262" i="5"/>
  <c r="AS262" i="5"/>
  <c r="AR262" i="5"/>
  <c r="AQ262" i="5"/>
  <c r="AP262" i="5"/>
  <c r="AO262" i="5"/>
  <c r="AN262" i="5"/>
  <c r="AM262" i="5"/>
  <c r="AL262" i="5"/>
  <c r="AK262" i="5"/>
  <c r="AB262" i="5"/>
  <c r="AA262" i="5"/>
  <c r="U262" i="5"/>
  <c r="T261" i="5" s="1"/>
  <c r="T262" i="5"/>
  <c r="S262" i="5"/>
  <c r="R262" i="5"/>
  <c r="O262" i="5"/>
  <c r="N262" i="5"/>
  <c r="M262" i="5"/>
  <c r="L262" i="5"/>
  <c r="E262" i="5"/>
  <c r="BA261" i="5"/>
  <c r="AZ261" i="5"/>
  <c r="AV261" i="5"/>
  <c r="AU261" i="5"/>
  <c r="AS261" i="5"/>
  <c r="AR261" i="5"/>
  <c r="AQ261" i="5"/>
  <c r="AP261" i="5"/>
  <c r="AO261" i="5"/>
  <c r="AN261" i="5"/>
  <c r="AM261" i="5"/>
  <c r="AL261" i="5"/>
  <c r="AK261" i="5"/>
  <c r="AB261" i="5"/>
  <c r="AA261" i="5"/>
  <c r="U261" i="5"/>
  <c r="T260" i="5" s="1"/>
  <c r="AD259" i="5" s="1"/>
  <c r="S261" i="5"/>
  <c r="R261" i="5"/>
  <c r="N261" i="5"/>
  <c r="M261" i="5"/>
  <c r="L261" i="5"/>
  <c r="E261" i="5"/>
  <c r="BA260" i="5"/>
  <c r="AZ260" i="5"/>
  <c r="AV260" i="5"/>
  <c r="AU260" i="5"/>
  <c r="AS260" i="5"/>
  <c r="AR260" i="5"/>
  <c r="AQ260" i="5"/>
  <c r="AP260" i="5"/>
  <c r="AO260" i="5"/>
  <c r="AN260" i="5"/>
  <c r="AM260" i="5"/>
  <c r="AL260" i="5"/>
  <c r="AK260" i="5"/>
  <c r="AB260" i="5"/>
  <c r="AA260" i="5"/>
  <c r="U260" i="5"/>
  <c r="S260" i="5"/>
  <c r="O260" i="5" s="1"/>
  <c r="Q260" i="5" s="1"/>
  <c r="R260" i="5"/>
  <c r="P260" i="5"/>
  <c r="N260" i="5"/>
  <c r="M260" i="5"/>
  <c r="L260" i="5"/>
  <c r="E260" i="5"/>
  <c r="BA259" i="5"/>
  <c r="AZ259" i="5"/>
  <c r="AV259" i="5"/>
  <c r="AU259" i="5"/>
  <c r="AS259" i="5"/>
  <c r="AR259" i="5"/>
  <c r="AQ259" i="5"/>
  <c r="AP259" i="5"/>
  <c r="AO259" i="5"/>
  <c r="AN259" i="5"/>
  <c r="AM259" i="5"/>
  <c r="AL259" i="5"/>
  <c r="AK259" i="5"/>
  <c r="AG259" i="5"/>
  <c r="AB259" i="5"/>
  <c r="AA259" i="5"/>
  <c r="U259" i="5"/>
  <c r="T259" i="5"/>
  <c r="S259" i="5"/>
  <c r="R259" i="5"/>
  <c r="Q259" i="5"/>
  <c r="O259" i="5"/>
  <c r="P259" i="5" s="1"/>
  <c r="N259" i="5"/>
  <c r="M259" i="5"/>
  <c r="L259" i="5"/>
  <c r="E259" i="5"/>
  <c r="BA258" i="5"/>
  <c r="AZ258" i="5"/>
  <c r="AV258" i="5"/>
  <c r="AU258" i="5"/>
  <c r="AS258" i="5"/>
  <c r="AR258" i="5"/>
  <c r="AQ258" i="5"/>
  <c r="AP258" i="5"/>
  <c r="AO258" i="5"/>
  <c r="AN258" i="5"/>
  <c r="AM258" i="5"/>
  <c r="AL258" i="5"/>
  <c r="AK258" i="5"/>
  <c r="AB258" i="5"/>
  <c r="AA258" i="5"/>
  <c r="W258" i="5"/>
  <c r="W257" i="5" s="1"/>
  <c r="W256" i="5" s="1"/>
  <c r="W255" i="5" s="1"/>
  <c r="W254" i="5" s="1"/>
  <c r="W253" i="5" s="1"/>
  <c r="W252" i="5" s="1"/>
  <c r="W251" i="5" s="1"/>
  <c r="W250" i="5" s="1"/>
  <c r="W249" i="5" s="1"/>
  <c r="W248" i="5" s="1"/>
  <c r="W247" i="5" s="1"/>
  <c r="W246" i="5" s="1"/>
  <c r="W245" i="5" s="1"/>
  <c r="W244" i="5" s="1"/>
  <c r="W243" i="5" s="1"/>
  <c r="W242" i="5" s="1"/>
  <c r="W241" i="5" s="1"/>
  <c r="W240" i="5" s="1"/>
  <c r="W239" i="5" s="1"/>
  <c r="U258" i="5"/>
  <c r="T257" i="5" s="1"/>
  <c r="T258" i="5"/>
  <c r="S258" i="5"/>
  <c r="R258" i="5"/>
  <c r="O258" i="5"/>
  <c r="N258" i="5"/>
  <c r="M258" i="5"/>
  <c r="L258" i="5"/>
  <c r="E258" i="5"/>
  <c r="BA257" i="5"/>
  <c r="AZ257" i="5"/>
  <c r="AV257" i="5"/>
  <c r="AU257" i="5"/>
  <c r="AS257" i="5"/>
  <c r="AR257" i="5"/>
  <c r="AQ257" i="5"/>
  <c r="AP257" i="5"/>
  <c r="AO257" i="5"/>
  <c r="AN257" i="5"/>
  <c r="AM257" i="5"/>
  <c r="AL257" i="5"/>
  <c r="AK257" i="5"/>
  <c r="AC257" i="5"/>
  <c r="AB257" i="5"/>
  <c r="AA257" i="5"/>
  <c r="U257" i="5"/>
  <c r="T256" i="5" s="1"/>
  <c r="S257" i="5"/>
  <c r="O257" i="5" s="1"/>
  <c r="R257" i="5"/>
  <c r="N257" i="5"/>
  <c r="M257" i="5"/>
  <c r="L257" i="5"/>
  <c r="E257" i="5"/>
  <c r="K256" i="5" s="1"/>
  <c r="BA256" i="5"/>
  <c r="AZ256" i="5"/>
  <c r="AV256" i="5"/>
  <c r="AU256" i="5"/>
  <c r="AS256" i="5"/>
  <c r="AR256" i="5"/>
  <c r="AQ256" i="5"/>
  <c r="AP256" i="5"/>
  <c r="AO256" i="5"/>
  <c r="AN256" i="5"/>
  <c r="AM256" i="5"/>
  <c r="AL256" i="5"/>
  <c r="AK256" i="5"/>
  <c r="AB256" i="5"/>
  <c r="AA256" i="5"/>
  <c r="U256" i="5"/>
  <c r="S256" i="5"/>
  <c r="O256" i="5" s="1"/>
  <c r="R256" i="5"/>
  <c r="N256" i="5"/>
  <c r="M256" i="5"/>
  <c r="L256" i="5"/>
  <c r="E256" i="5"/>
  <c r="BA255" i="5"/>
  <c r="AZ255" i="5"/>
  <c r="AV255" i="5"/>
  <c r="AU255" i="5"/>
  <c r="AS255" i="5"/>
  <c r="AR255" i="5"/>
  <c r="AQ255" i="5"/>
  <c r="AP255" i="5"/>
  <c r="AO255" i="5"/>
  <c r="AN255" i="5"/>
  <c r="AM255" i="5"/>
  <c r="AL255" i="5"/>
  <c r="AK255" i="5"/>
  <c r="AG255" i="5"/>
  <c r="AD255" i="5"/>
  <c r="AB255" i="5"/>
  <c r="AA255" i="5"/>
  <c r="U255" i="5"/>
  <c r="T255" i="5"/>
  <c r="S255" i="5"/>
  <c r="R255" i="5"/>
  <c r="O255" i="5" s="1"/>
  <c r="N255" i="5"/>
  <c r="M255" i="5"/>
  <c r="L255" i="5"/>
  <c r="E255" i="5"/>
  <c r="BA254" i="5"/>
  <c r="AZ254" i="5"/>
  <c r="AV254" i="5"/>
  <c r="AU254" i="5"/>
  <c r="AS254" i="5"/>
  <c r="AR254" i="5"/>
  <c r="AQ254" i="5"/>
  <c r="AP254" i="5"/>
  <c r="AO254" i="5"/>
  <c r="AN254" i="5"/>
  <c r="AM254" i="5"/>
  <c r="AL254" i="5"/>
  <c r="AK254" i="5"/>
  <c r="AB254" i="5"/>
  <c r="AA254" i="5"/>
  <c r="U254" i="5"/>
  <c r="T253" i="5" s="1"/>
  <c r="T254" i="5"/>
  <c r="S254" i="5"/>
  <c r="R254" i="5"/>
  <c r="O254" i="5"/>
  <c r="N254" i="5"/>
  <c r="M254" i="5"/>
  <c r="L254" i="5"/>
  <c r="E254" i="5"/>
  <c r="BA253" i="5"/>
  <c r="AZ253" i="5"/>
  <c r="AV253" i="5"/>
  <c r="AU253" i="5"/>
  <c r="AS253" i="5"/>
  <c r="AR253" i="5"/>
  <c r="AQ253" i="5"/>
  <c r="AP253" i="5"/>
  <c r="AO253" i="5"/>
  <c r="AN253" i="5"/>
  <c r="AM253" i="5"/>
  <c r="AL253" i="5"/>
  <c r="AK253" i="5"/>
  <c r="AB253" i="5"/>
  <c r="AA253" i="5"/>
  <c r="U253" i="5"/>
  <c r="T252" i="5" s="1"/>
  <c r="S253" i="5"/>
  <c r="R253" i="5"/>
  <c r="N253" i="5"/>
  <c r="M253" i="5"/>
  <c r="L253" i="5"/>
  <c r="E253" i="5"/>
  <c r="K252" i="5" s="1"/>
  <c r="BA252" i="5"/>
  <c r="AZ252" i="5"/>
  <c r="AV252" i="5"/>
  <c r="AU252" i="5"/>
  <c r="AS252" i="5"/>
  <c r="AR252" i="5"/>
  <c r="AQ252" i="5"/>
  <c r="AP252" i="5"/>
  <c r="AO252" i="5"/>
  <c r="AN252" i="5"/>
  <c r="AM252" i="5"/>
  <c r="AL252" i="5"/>
  <c r="AK252" i="5"/>
  <c r="AB252" i="5"/>
  <c r="AA252" i="5"/>
  <c r="U252" i="5"/>
  <c r="S252" i="5"/>
  <c r="O252" i="5" s="1"/>
  <c r="Q252" i="5" s="1"/>
  <c r="R252" i="5"/>
  <c r="N252" i="5"/>
  <c r="M252" i="5"/>
  <c r="L252" i="5"/>
  <c r="E252" i="5"/>
  <c r="BA251" i="5"/>
  <c r="AZ251" i="5"/>
  <c r="AV251" i="5"/>
  <c r="AU251" i="5"/>
  <c r="AS251" i="5"/>
  <c r="AR251" i="5"/>
  <c r="AQ251" i="5"/>
  <c r="AP251" i="5"/>
  <c r="AO251" i="5"/>
  <c r="AN251" i="5"/>
  <c r="AM251" i="5"/>
  <c r="AL251" i="5"/>
  <c r="AK251" i="5"/>
  <c r="AG251" i="5"/>
  <c r="AD251" i="5"/>
  <c r="AB251" i="5"/>
  <c r="AA251" i="5"/>
  <c r="U251" i="5"/>
  <c r="T251" i="5"/>
  <c r="AC251" i="5" s="1"/>
  <c r="S251" i="5"/>
  <c r="R251" i="5"/>
  <c r="O251" i="5" s="1"/>
  <c r="P251" i="5" s="1"/>
  <c r="N251" i="5"/>
  <c r="M251" i="5"/>
  <c r="L251" i="5"/>
  <c r="E251" i="5"/>
  <c r="BA250" i="5"/>
  <c r="AZ250" i="5"/>
  <c r="AV250" i="5"/>
  <c r="AU250" i="5"/>
  <c r="AS250" i="5"/>
  <c r="AR250" i="5"/>
  <c r="AQ250" i="5"/>
  <c r="AP250" i="5"/>
  <c r="AO250" i="5"/>
  <c r="AN250" i="5"/>
  <c r="AM250" i="5"/>
  <c r="AL250" i="5"/>
  <c r="AK250" i="5"/>
  <c r="AB250" i="5"/>
  <c r="AA250" i="5"/>
  <c r="U250" i="5"/>
  <c r="T249" i="5" s="1"/>
  <c r="T250" i="5"/>
  <c r="S250" i="5"/>
  <c r="R250" i="5"/>
  <c r="O250" i="5"/>
  <c r="N250" i="5"/>
  <c r="M250" i="5"/>
  <c r="L250" i="5"/>
  <c r="E250" i="5"/>
  <c r="BA249" i="5"/>
  <c r="AZ249" i="5"/>
  <c r="AV249" i="5"/>
  <c r="AU249" i="5"/>
  <c r="AS249" i="5"/>
  <c r="AR249" i="5"/>
  <c r="AQ249" i="5"/>
  <c r="AP249" i="5"/>
  <c r="AO249" i="5"/>
  <c r="AN249" i="5"/>
  <c r="AM249" i="5"/>
  <c r="AL249" i="5"/>
  <c r="AK249" i="5"/>
  <c r="AC249" i="5"/>
  <c r="AB249" i="5"/>
  <c r="AA249" i="5"/>
  <c r="U249" i="5"/>
  <c r="T248" i="5" s="1"/>
  <c r="S249" i="5"/>
  <c r="O249" i="5" s="1"/>
  <c r="R249" i="5"/>
  <c r="N249" i="5"/>
  <c r="M249" i="5"/>
  <c r="L249" i="5"/>
  <c r="E249" i="5"/>
  <c r="K240" i="5" s="1"/>
  <c r="BA248" i="5"/>
  <c r="AZ248" i="5"/>
  <c r="AV248" i="5"/>
  <c r="AU248" i="5"/>
  <c r="AS248" i="5"/>
  <c r="AR248" i="5"/>
  <c r="AQ248" i="5"/>
  <c r="AP248" i="5"/>
  <c r="AO248" i="5"/>
  <c r="AN248" i="5"/>
  <c r="AM248" i="5"/>
  <c r="AL248" i="5"/>
  <c r="AK248" i="5"/>
  <c r="AB248" i="5"/>
  <c r="AA248" i="5"/>
  <c r="U248" i="5"/>
  <c r="S248" i="5"/>
  <c r="O248" i="5" s="1"/>
  <c r="Q248" i="5" s="1"/>
  <c r="R248" i="5"/>
  <c r="N248" i="5"/>
  <c r="M248" i="5"/>
  <c r="L248" i="5"/>
  <c r="K248" i="5"/>
  <c r="E248" i="5"/>
  <c r="BA247" i="5"/>
  <c r="AZ247" i="5"/>
  <c r="AV247" i="5"/>
  <c r="AU247" i="5"/>
  <c r="AS247" i="5"/>
  <c r="AR247" i="5"/>
  <c r="AQ247" i="5"/>
  <c r="AP247" i="5"/>
  <c r="AO247" i="5"/>
  <c r="AN247" i="5"/>
  <c r="AM247" i="5"/>
  <c r="AL247" i="5"/>
  <c r="AK247" i="5"/>
  <c r="AG247" i="5"/>
  <c r="AD247" i="5"/>
  <c r="AB247" i="5"/>
  <c r="AA247" i="5"/>
  <c r="U247" i="5"/>
  <c r="T247" i="5"/>
  <c r="AC247" i="5" s="1"/>
  <c r="S247" i="5"/>
  <c r="R247" i="5"/>
  <c r="Q247" i="5"/>
  <c r="O247" i="5"/>
  <c r="P247" i="5" s="1"/>
  <c r="N247" i="5"/>
  <c r="M247" i="5"/>
  <c r="L247" i="5"/>
  <c r="E247" i="5"/>
  <c r="K247" i="5" s="1"/>
  <c r="BA246" i="5"/>
  <c r="AZ246" i="5"/>
  <c r="AV246" i="5"/>
  <c r="AU246" i="5"/>
  <c r="AS246" i="5"/>
  <c r="AR246" i="5"/>
  <c r="AQ246" i="5"/>
  <c r="AP246" i="5"/>
  <c r="AO246" i="5"/>
  <c r="AN246" i="5"/>
  <c r="AM246" i="5"/>
  <c r="AL246" i="5"/>
  <c r="AK246" i="5"/>
  <c r="AB246" i="5"/>
  <c r="AA246" i="5"/>
  <c r="U246" i="5"/>
  <c r="T245" i="5" s="1"/>
  <c r="T246" i="5"/>
  <c r="S246" i="5"/>
  <c r="R246" i="5"/>
  <c r="O246" i="5"/>
  <c r="N246" i="5"/>
  <c r="M246" i="5"/>
  <c r="L246" i="5"/>
  <c r="E246" i="5"/>
  <c r="BA245" i="5"/>
  <c r="AZ245" i="5"/>
  <c r="AV245" i="5"/>
  <c r="AU245" i="5"/>
  <c r="AS245" i="5"/>
  <c r="AR245" i="5"/>
  <c r="AQ245" i="5"/>
  <c r="AP245" i="5"/>
  <c r="AO245" i="5"/>
  <c r="AN245" i="5"/>
  <c r="AM245" i="5"/>
  <c r="AL245" i="5"/>
  <c r="AK245" i="5"/>
  <c r="AC245" i="5"/>
  <c r="AB245" i="5"/>
  <c r="AA245" i="5"/>
  <c r="U245" i="5"/>
  <c r="T244" i="5" s="1"/>
  <c r="S245" i="5"/>
  <c r="R245" i="5"/>
  <c r="N245" i="5"/>
  <c r="M245" i="5"/>
  <c r="L245" i="5"/>
  <c r="E245" i="5"/>
  <c r="BA244" i="5"/>
  <c r="AZ244" i="5"/>
  <c r="AV244" i="5"/>
  <c r="AU244" i="5"/>
  <c r="AS244" i="5"/>
  <c r="AR244" i="5"/>
  <c r="AQ244" i="5"/>
  <c r="AP244" i="5"/>
  <c r="AO244" i="5"/>
  <c r="AN244" i="5"/>
  <c r="AM244" i="5"/>
  <c r="AL244" i="5"/>
  <c r="AK244" i="5"/>
  <c r="AB244" i="5"/>
  <c r="AA244" i="5"/>
  <c r="U244" i="5"/>
  <c r="S244" i="5"/>
  <c r="O244" i="5" s="1"/>
  <c r="Q244" i="5" s="1"/>
  <c r="R244" i="5"/>
  <c r="P244" i="5"/>
  <c r="N244" i="5"/>
  <c r="M244" i="5"/>
  <c r="L244" i="5"/>
  <c r="E244" i="5"/>
  <c r="BA243" i="5"/>
  <c r="AZ243" i="5"/>
  <c r="AV243" i="5"/>
  <c r="AU243" i="5"/>
  <c r="AS243" i="5"/>
  <c r="AR243" i="5"/>
  <c r="AQ243" i="5"/>
  <c r="AP243" i="5"/>
  <c r="AO243" i="5"/>
  <c r="AN243" i="5"/>
  <c r="AM243" i="5"/>
  <c r="AL243" i="5"/>
  <c r="AK243" i="5"/>
  <c r="AG243" i="5"/>
  <c r="AB243" i="5"/>
  <c r="AA243" i="5"/>
  <c r="U243" i="5"/>
  <c r="T243" i="5"/>
  <c r="S243" i="5"/>
  <c r="R243" i="5"/>
  <c r="Q243" i="5"/>
  <c r="O243" i="5"/>
  <c r="P243" i="5" s="1"/>
  <c r="N243" i="5"/>
  <c r="M243" i="5"/>
  <c r="L243" i="5"/>
  <c r="E243" i="5"/>
  <c r="BA242" i="5"/>
  <c r="AZ242" i="5"/>
  <c r="AV242" i="5"/>
  <c r="AU242" i="5"/>
  <c r="AS242" i="5"/>
  <c r="AR242" i="5"/>
  <c r="AQ242" i="5"/>
  <c r="AP242" i="5"/>
  <c r="AO242" i="5"/>
  <c r="AN242" i="5"/>
  <c r="AM242" i="5"/>
  <c r="AL242" i="5"/>
  <c r="AK242" i="5"/>
  <c r="AB242" i="5"/>
  <c r="AA242" i="5"/>
  <c r="U242" i="5"/>
  <c r="T241" i="5" s="1"/>
  <c r="T242" i="5"/>
  <c r="S242" i="5"/>
  <c r="R242" i="5"/>
  <c r="O242" i="5"/>
  <c r="N242" i="5"/>
  <c r="M242" i="5"/>
  <c r="L242" i="5"/>
  <c r="E242" i="5"/>
  <c r="BA241" i="5"/>
  <c r="AZ241" i="5"/>
  <c r="AV241" i="5"/>
  <c r="AU241" i="5"/>
  <c r="AS241" i="5"/>
  <c r="AR241" i="5"/>
  <c r="AQ241" i="5"/>
  <c r="AP241" i="5"/>
  <c r="AO241" i="5"/>
  <c r="AN241" i="5"/>
  <c r="AM241" i="5"/>
  <c r="AL241" i="5"/>
  <c r="AK241" i="5"/>
  <c r="AB241" i="5"/>
  <c r="AA241" i="5"/>
  <c r="U241" i="5"/>
  <c r="T240" i="5" s="1"/>
  <c r="S241" i="5"/>
  <c r="O241" i="5" s="1"/>
  <c r="Q241" i="5" s="1"/>
  <c r="R241" i="5"/>
  <c r="N241" i="5"/>
  <c r="M241" i="5"/>
  <c r="L241" i="5"/>
  <c r="E241" i="5"/>
  <c r="BA240" i="5"/>
  <c r="AZ240" i="5"/>
  <c r="AV240" i="5"/>
  <c r="AU240" i="5"/>
  <c r="AS240" i="5"/>
  <c r="AR240" i="5"/>
  <c r="AQ240" i="5"/>
  <c r="AP240" i="5"/>
  <c r="AO240" i="5"/>
  <c r="AN240" i="5"/>
  <c r="AM240" i="5"/>
  <c r="AL240" i="5"/>
  <c r="AK240" i="5"/>
  <c r="AD240" i="5"/>
  <c r="AB240" i="5"/>
  <c r="AA240" i="5"/>
  <c r="U240" i="5"/>
  <c r="S240" i="5"/>
  <c r="O240" i="5" s="1"/>
  <c r="Q240" i="5" s="1"/>
  <c r="R240" i="5"/>
  <c r="P240" i="5"/>
  <c r="N240" i="5"/>
  <c r="M240" i="5"/>
  <c r="L240" i="5"/>
  <c r="E240" i="5"/>
  <c r="BA239" i="5"/>
  <c r="AZ239" i="5"/>
  <c r="AV239" i="5"/>
  <c r="AU239" i="5"/>
  <c r="AS239" i="5"/>
  <c r="AR239" i="5"/>
  <c r="AQ239" i="5"/>
  <c r="AP239" i="5"/>
  <c r="AO239" i="5"/>
  <c r="AN239" i="5"/>
  <c r="AM239" i="5"/>
  <c r="AL239" i="5"/>
  <c r="AK239" i="5"/>
  <c r="AG239" i="5"/>
  <c r="AB239" i="5"/>
  <c r="AA239" i="5"/>
  <c r="U239" i="5"/>
  <c r="T239" i="5"/>
  <c r="AC239" i="5" s="1"/>
  <c r="S239" i="5"/>
  <c r="R239" i="5"/>
  <c r="Q239" i="5"/>
  <c r="O239" i="5"/>
  <c r="P239" i="5" s="1"/>
  <c r="N239" i="5"/>
  <c r="M239" i="5"/>
  <c r="L239" i="5"/>
  <c r="E239" i="5"/>
  <c r="BA238" i="5"/>
  <c r="AZ238" i="5"/>
  <c r="AV238" i="5"/>
  <c r="AU238" i="5"/>
  <c r="AS238" i="5"/>
  <c r="AR238" i="5"/>
  <c r="AQ238" i="5"/>
  <c r="AP238" i="5"/>
  <c r="AO238" i="5"/>
  <c r="AN238" i="5"/>
  <c r="AM238" i="5"/>
  <c r="AL238" i="5"/>
  <c r="AK238" i="5"/>
  <c r="AB238" i="5"/>
  <c r="AA238" i="5"/>
  <c r="W238" i="5"/>
  <c r="W237" i="5" s="1"/>
  <c r="W236" i="5" s="1"/>
  <c r="W235" i="5" s="1"/>
  <c r="W234" i="5" s="1"/>
  <c r="W233" i="5" s="1"/>
  <c r="W232" i="5" s="1"/>
  <c r="W231" i="5" s="1"/>
  <c r="W230" i="5" s="1"/>
  <c r="W229" i="5" s="1"/>
  <c r="W228" i="5" s="1"/>
  <c r="W227" i="5" s="1"/>
  <c r="W226" i="5" s="1"/>
  <c r="W225" i="5" s="1"/>
  <c r="W224" i="5" s="1"/>
  <c r="W223" i="5" s="1"/>
  <c r="W222" i="5" s="1"/>
  <c r="W221" i="5" s="1"/>
  <c r="W220" i="5" s="1"/>
  <c r="W219" i="5" s="1"/>
  <c r="W218" i="5" s="1"/>
  <c r="W217" i="5" s="1"/>
  <c r="W216" i="5" s="1"/>
  <c r="W215" i="5" s="1"/>
  <c r="W214" i="5" s="1"/>
  <c r="W213" i="5" s="1"/>
  <c r="W212" i="5" s="1"/>
  <c r="W211" i="5" s="1"/>
  <c r="W210" i="5" s="1"/>
  <c r="W209" i="5" s="1"/>
  <c r="W208" i="5" s="1"/>
  <c r="W207" i="5" s="1"/>
  <c r="W206" i="5" s="1"/>
  <c r="W205" i="5" s="1"/>
  <c r="W204" i="5" s="1"/>
  <c r="W203" i="5" s="1"/>
  <c r="W202" i="5" s="1"/>
  <c r="W201" i="5" s="1"/>
  <c r="W200" i="5" s="1"/>
  <c r="W199" i="5" s="1"/>
  <c r="W198" i="5" s="1"/>
  <c r="W197" i="5" s="1"/>
  <c r="W196" i="5" s="1"/>
  <c r="W195" i="5" s="1"/>
  <c r="W194" i="5" s="1"/>
  <c r="W193" i="5" s="1"/>
  <c r="W192" i="5" s="1"/>
  <c r="W191" i="5" s="1"/>
  <c r="W190" i="5" s="1"/>
  <c r="W189" i="5" s="1"/>
  <c r="W188" i="5" s="1"/>
  <c r="W187" i="5" s="1"/>
  <c r="W186" i="5" s="1"/>
  <c r="W185" i="5" s="1"/>
  <c r="W184" i="5" s="1"/>
  <c r="W183" i="5" s="1"/>
  <c r="W182" i="5" s="1"/>
  <c r="W181" i="5" s="1"/>
  <c r="W180" i="5" s="1"/>
  <c r="W179" i="5" s="1"/>
  <c r="W178" i="5" s="1"/>
  <c r="W177" i="5" s="1"/>
  <c r="W176" i="5" s="1"/>
  <c r="W175" i="5" s="1"/>
  <c r="W174" i="5" s="1"/>
  <c r="W173" i="5" s="1"/>
  <c r="W172" i="5" s="1"/>
  <c r="W171" i="5" s="1"/>
  <c r="W170" i="5" s="1"/>
  <c r="W169" i="5" s="1"/>
  <c r="W168" i="5" s="1"/>
  <c r="W167" i="5" s="1"/>
  <c r="W166" i="5" s="1"/>
  <c r="W165" i="5" s="1"/>
  <c r="W164" i="5" s="1"/>
  <c r="W163" i="5" s="1"/>
  <c r="W162" i="5" s="1"/>
  <c r="W161" i="5" s="1"/>
  <c r="W160" i="5" s="1"/>
  <c r="W159" i="5" s="1"/>
  <c r="W158" i="5" s="1"/>
  <c r="W157" i="5" s="1"/>
  <c r="W156" i="5" s="1"/>
  <c r="W155" i="5" s="1"/>
  <c r="W154" i="5" s="1"/>
  <c r="W153" i="5" s="1"/>
  <c r="W152" i="5" s="1"/>
  <c r="W151" i="5" s="1"/>
  <c r="W150" i="5" s="1"/>
  <c r="W149" i="5" s="1"/>
  <c r="W148" i="5" s="1"/>
  <c r="W147" i="5" s="1"/>
  <c r="W146" i="5" s="1"/>
  <c r="W145" i="5" s="1"/>
  <c r="W144" i="5" s="1"/>
  <c r="W143" i="5" s="1"/>
  <c r="W142" i="5" s="1"/>
  <c r="W141" i="5" s="1"/>
  <c r="W140" i="5" s="1"/>
  <c r="W139" i="5" s="1"/>
  <c r="W138" i="5" s="1"/>
  <c r="W137" i="5" s="1"/>
  <c r="W136" i="5" s="1"/>
  <c r="W135" i="5" s="1"/>
  <c r="W134" i="5" s="1"/>
  <c r="W133" i="5" s="1"/>
  <c r="W132" i="5" s="1"/>
  <c r="W131" i="5" s="1"/>
  <c r="W130" i="5" s="1"/>
  <c r="W129" i="5" s="1"/>
  <c r="W128" i="5" s="1"/>
  <c r="W127" i="5" s="1"/>
  <c r="W126" i="5" s="1"/>
  <c r="W125" i="5" s="1"/>
  <c r="W124" i="5" s="1"/>
  <c r="W123" i="5" s="1"/>
  <c r="W122" i="5" s="1"/>
  <c r="W121" i="5" s="1"/>
  <c r="W120" i="5" s="1"/>
  <c r="W119" i="5" s="1"/>
  <c r="W118" i="5" s="1"/>
  <c r="W117" i="5" s="1"/>
  <c r="W116" i="5" s="1"/>
  <c r="W115" i="5" s="1"/>
  <c r="W114" i="5" s="1"/>
  <c r="W113" i="5" s="1"/>
  <c r="W112" i="5" s="1"/>
  <c r="W111" i="5" s="1"/>
  <c r="W110" i="5" s="1"/>
  <c r="W109" i="5" s="1"/>
  <c r="W108" i="5" s="1"/>
  <c r="W107" i="5" s="1"/>
  <c r="W106" i="5" s="1"/>
  <c r="W105" i="5" s="1"/>
  <c r="W104" i="5" s="1"/>
  <c r="W103" i="5" s="1"/>
  <c r="W102" i="5" s="1"/>
  <c r="W101" i="5" s="1"/>
  <c r="W100" i="5" s="1"/>
  <c r="W99" i="5" s="1"/>
  <c r="W98" i="5" s="1"/>
  <c r="W97" i="5" s="1"/>
  <c r="W96" i="5" s="1"/>
  <c r="W95" i="5" s="1"/>
  <c r="W94" i="5" s="1"/>
  <c r="W93" i="5" s="1"/>
  <c r="W92" i="5" s="1"/>
  <c r="W91" i="5" s="1"/>
  <c r="W90" i="5" s="1"/>
  <c r="W89" i="5" s="1"/>
  <c r="W88" i="5" s="1"/>
  <c r="W87" i="5" s="1"/>
  <c r="W86" i="5" s="1"/>
  <c r="W85" i="5" s="1"/>
  <c r="W84" i="5" s="1"/>
  <c r="W83" i="5" s="1"/>
  <c r="W82" i="5" s="1"/>
  <c r="W81" i="5" s="1"/>
  <c r="W80" i="5" s="1"/>
  <c r="W79" i="5" s="1"/>
  <c r="W78" i="5" s="1"/>
  <c r="W77" i="5" s="1"/>
  <c r="W76" i="5" s="1"/>
  <c r="W75" i="5" s="1"/>
  <c r="W74" i="5" s="1"/>
  <c r="W73" i="5" s="1"/>
  <c r="W72" i="5" s="1"/>
  <c r="W71" i="5" s="1"/>
  <c r="W70" i="5" s="1"/>
  <c r="W69" i="5" s="1"/>
  <c r="W68" i="5" s="1"/>
  <c r="W67" i="5" s="1"/>
  <c r="W66" i="5" s="1"/>
  <c r="W65" i="5" s="1"/>
  <c r="W64" i="5" s="1"/>
  <c r="W63" i="5" s="1"/>
  <c r="W62" i="5" s="1"/>
  <c r="W61" i="5" s="1"/>
  <c r="W60" i="5" s="1"/>
  <c r="W59" i="5" s="1"/>
  <c r="W58" i="5" s="1"/>
  <c r="W57" i="5" s="1"/>
  <c r="W56" i="5" s="1"/>
  <c r="W55" i="5" s="1"/>
  <c r="W54" i="5" s="1"/>
  <c r="W53" i="5" s="1"/>
  <c r="W52" i="5" s="1"/>
  <c r="W51" i="5" s="1"/>
  <c r="W50" i="5" s="1"/>
  <c r="W49" i="5" s="1"/>
  <c r="W48" i="5" s="1"/>
  <c r="W47" i="5" s="1"/>
  <c r="W46" i="5" s="1"/>
  <c r="W45" i="5" s="1"/>
  <c r="W44" i="5" s="1"/>
  <c r="W43" i="5" s="1"/>
  <c r="W42" i="5" s="1"/>
  <c r="W41" i="5" s="1"/>
  <c r="W40" i="5" s="1"/>
  <c r="W39" i="5" s="1"/>
  <c r="W38" i="5" s="1"/>
  <c r="W37" i="5" s="1"/>
  <c r="W36" i="5" s="1"/>
  <c r="W35" i="5" s="1"/>
  <c r="W34" i="5" s="1"/>
  <c r="W33" i="5" s="1"/>
  <c r="W32" i="5" s="1"/>
  <c r="W31" i="5" s="1"/>
  <c r="W30" i="5" s="1"/>
  <c r="W29" i="5" s="1"/>
  <c r="W28" i="5" s="1"/>
  <c r="W27" i="5" s="1"/>
  <c r="W26" i="5" s="1"/>
  <c r="W25" i="5" s="1"/>
  <c r="W24" i="5" s="1"/>
  <c r="W23" i="5" s="1"/>
  <c r="W22" i="5" s="1"/>
  <c r="W21" i="5" s="1"/>
  <c r="W20" i="5" s="1"/>
  <c r="W19" i="5" s="1"/>
  <c r="W18" i="5" s="1"/>
  <c r="W17" i="5" s="1"/>
  <c r="W16" i="5" s="1"/>
  <c r="W15" i="5" s="1"/>
  <c r="W14" i="5" s="1"/>
  <c r="W13" i="5" s="1"/>
  <c r="W12" i="5" s="1"/>
  <c r="W11" i="5" s="1"/>
  <c r="W10" i="5" s="1"/>
  <c r="W9" i="5" s="1"/>
  <c r="W8" i="5" s="1"/>
  <c r="W7" i="5" s="1"/>
  <c r="W6" i="5" s="1"/>
  <c r="W5" i="5" s="1"/>
  <c r="W4" i="5" s="1"/>
  <c r="W3" i="5" s="1"/>
  <c r="W2" i="5" s="1"/>
  <c r="U238" i="5"/>
  <c r="T237" i="5" s="1"/>
  <c r="T238" i="5"/>
  <c r="S238" i="5"/>
  <c r="R238" i="5"/>
  <c r="O238" i="5"/>
  <c r="N238" i="5"/>
  <c r="M238" i="5"/>
  <c r="L238" i="5"/>
  <c r="E238" i="5"/>
  <c r="BA237" i="5"/>
  <c r="AZ237" i="5"/>
  <c r="AV237" i="5"/>
  <c r="AU237" i="5"/>
  <c r="AS237" i="5"/>
  <c r="AR237" i="5"/>
  <c r="AQ237" i="5"/>
  <c r="AP237" i="5"/>
  <c r="AO237" i="5"/>
  <c r="AN237" i="5"/>
  <c r="AM237" i="5"/>
  <c r="AL237" i="5"/>
  <c r="AK237" i="5"/>
  <c r="AB237" i="5"/>
  <c r="AA237" i="5"/>
  <c r="U237" i="5"/>
  <c r="T236" i="5" s="1"/>
  <c r="S237" i="5"/>
  <c r="O237" i="5" s="1"/>
  <c r="Q237" i="5" s="1"/>
  <c r="R237" i="5"/>
  <c r="N237" i="5"/>
  <c r="M237" i="5"/>
  <c r="L237" i="5"/>
  <c r="E237" i="5"/>
  <c r="BA236" i="5"/>
  <c r="AZ236" i="5"/>
  <c r="AV236" i="5"/>
  <c r="AU236" i="5"/>
  <c r="AS236" i="5"/>
  <c r="AR236" i="5"/>
  <c r="AQ236" i="5"/>
  <c r="AP236" i="5"/>
  <c r="AO236" i="5"/>
  <c r="AN236" i="5"/>
  <c r="AM236" i="5"/>
  <c r="AL236" i="5"/>
  <c r="AK236" i="5"/>
  <c r="AB236" i="5"/>
  <c r="AA236" i="5"/>
  <c r="U236" i="5"/>
  <c r="S236" i="5"/>
  <c r="O236" i="5" s="1"/>
  <c r="Q236" i="5" s="1"/>
  <c r="R236" i="5"/>
  <c r="P236" i="5"/>
  <c r="N236" i="5"/>
  <c r="M236" i="5"/>
  <c r="L236" i="5"/>
  <c r="E236" i="5"/>
  <c r="BA235" i="5"/>
  <c r="AZ235" i="5"/>
  <c r="AV235" i="5"/>
  <c r="AU235" i="5"/>
  <c r="AS235" i="5"/>
  <c r="AR235" i="5"/>
  <c r="AQ235" i="5"/>
  <c r="AP235" i="5"/>
  <c r="AO235" i="5"/>
  <c r="AN235" i="5"/>
  <c r="AM235" i="5"/>
  <c r="AL235" i="5"/>
  <c r="AK235" i="5"/>
  <c r="AD235" i="5"/>
  <c r="AB235" i="5"/>
  <c r="AA235" i="5"/>
  <c r="U235" i="5"/>
  <c r="T235" i="5"/>
  <c r="AG235" i="5" s="1"/>
  <c r="S235" i="5"/>
  <c r="R235" i="5"/>
  <c r="Q235" i="5"/>
  <c r="O235" i="5"/>
  <c r="P235" i="5" s="1"/>
  <c r="N235" i="5"/>
  <c r="M235" i="5"/>
  <c r="L235" i="5"/>
  <c r="E235" i="5"/>
  <c r="BA234" i="5"/>
  <c r="AZ234" i="5"/>
  <c r="AV234" i="5"/>
  <c r="AU234" i="5"/>
  <c r="AS234" i="5"/>
  <c r="AR234" i="5"/>
  <c r="AQ234" i="5"/>
  <c r="AP234" i="5"/>
  <c r="AO234" i="5"/>
  <c r="AN234" i="5"/>
  <c r="AM234" i="5"/>
  <c r="AL234" i="5"/>
  <c r="AK234" i="5"/>
  <c r="AB234" i="5"/>
  <c r="AA234" i="5"/>
  <c r="U234" i="5"/>
  <c r="T233" i="5" s="1"/>
  <c r="AC233" i="5" s="1"/>
  <c r="T234" i="5"/>
  <c r="S234" i="5"/>
  <c r="R234" i="5"/>
  <c r="O234" i="5" s="1"/>
  <c r="N234" i="5"/>
  <c r="M234" i="5"/>
  <c r="L234" i="5"/>
  <c r="E234" i="5"/>
  <c r="K232" i="5" s="1"/>
  <c r="BA233" i="5"/>
  <c r="AZ233" i="5"/>
  <c r="AV233" i="5"/>
  <c r="AU233" i="5"/>
  <c r="AS233" i="5"/>
  <c r="AR233" i="5"/>
  <c r="AQ233" i="5"/>
  <c r="AP233" i="5"/>
  <c r="AO233" i="5"/>
  <c r="AN233" i="5"/>
  <c r="AM233" i="5"/>
  <c r="AL233" i="5"/>
  <c r="AK233" i="5"/>
  <c r="AB233" i="5"/>
  <c r="AA233" i="5"/>
  <c r="U233" i="5"/>
  <c r="T232" i="5" s="1"/>
  <c r="S233" i="5"/>
  <c r="O233" i="5" s="1"/>
  <c r="Q233" i="5" s="1"/>
  <c r="R233" i="5"/>
  <c r="N233" i="5"/>
  <c r="M233" i="5"/>
  <c r="L233" i="5"/>
  <c r="E233" i="5"/>
  <c r="BA232" i="5"/>
  <c r="AZ232" i="5"/>
  <c r="AV232" i="5"/>
  <c r="AU232" i="5"/>
  <c r="AS232" i="5"/>
  <c r="AR232" i="5"/>
  <c r="AQ232" i="5"/>
  <c r="AP232" i="5"/>
  <c r="AO232" i="5"/>
  <c r="AN232" i="5"/>
  <c r="AM232" i="5"/>
  <c r="AL232" i="5"/>
  <c r="AK232" i="5"/>
  <c r="AD232" i="5"/>
  <c r="AB232" i="5"/>
  <c r="AA232" i="5"/>
  <c r="U232" i="5"/>
  <c r="S232" i="5"/>
  <c r="O232" i="5" s="1"/>
  <c r="Q232" i="5" s="1"/>
  <c r="R232" i="5"/>
  <c r="P232" i="5"/>
  <c r="N232" i="5"/>
  <c r="M232" i="5"/>
  <c r="L232" i="5"/>
  <c r="E232" i="5"/>
  <c r="BA231" i="5"/>
  <c r="AZ231" i="5"/>
  <c r="AV231" i="5"/>
  <c r="AU231" i="5"/>
  <c r="AS231" i="5"/>
  <c r="AR231" i="5"/>
  <c r="AQ231" i="5"/>
  <c r="AP231" i="5"/>
  <c r="AO231" i="5"/>
  <c r="AN231" i="5"/>
  <c r="AM231" i="5"/>
  <c r="AL231" i="5"/>
  <c r="AK231" i="5"/>
  <c r="AG231" i="5"/>
  <c r="AB231" i="5"/>
  <c r="AA231" i="5"/>
  <c r="U231" i="5"/>
  <c r="T231" i="5"/>
  <c r="AC231" i="5" s="1"/>
  <c r="S231" i="5"/>
  <c r="R231" i="5"/>
  <c r="Q231" i="5"/>
  <c r="O231" i="5"/>
  <c r="P231" i="5" s="1"/>
  <c r="N231" i="5"/>
  <c r="M231" i="5"/>
  <c r="L231" i="5"/>
  <c r="E231" i="5"/>
  <c r="BA230" i="5"/>
  <c r="AZ230" i="5"/>
  <c r="AV230" i="5"/>
  <c r="AU230" i="5"/>
  <c r="AS230" i="5"/>
  <c r="AR230" i="5"/>
  <c r="AQ230" i="5"/>
  <c r="AP230" i="5"/>
  <c r="AO230" i="5"/>
  <c r="AN230" i="5"/>
  <c r="AM230" i="5"/>
  <c r="AL230" i="5"/>
  <c r="AK230" i="5"/>
  <c r="AB230" i="5"/>
  <c r="AA230" i="5"/>
  <c r="U230" i="5"/>
  <c r="T229" i="5" s="1"/>
  <c r="T230" i="5"/>
  <c r="S230" i="5"/>
  <c r="R230" i="5"/>
  <c r="O230" i="5"/>
  <c r="N230" i="5"/>
  <c r="M230" i="5"/>
  <c r="L230" i="5"/>
  <c r="E230" i="5"/>
  <c r="BA229" i="5"/>
  <c r="AZ229" i="5"/>
  <c r="AV229" i="5"/>
  <c r="AU229" i="5"/>
  <c r="AS229" i="5"/>
  <c r="AR229" i="5"/>
  <c r="AQ229" i="5"/>
  <c r="AP229" i="5"/>
  <c r="AO229" i="5"/>
  <c r="AN229" i="5"/>
  <c r="AM229" i="5"/>
  <c r="AL229" i="5"/>
  <c r="AK229" i="5"/>
  <c r="AB229" i="5"/>
  <c r="AA229" i="5"/>
  <c r="U229" i="5"/>
  <c r="T228" i="5" s="1"/>
  <c r="S229" i="5"/>
  <c r="O229" i="5" s="1"/>
  <c r="Q229" i="5" s="1"/>
  <c r="R229" i="5"/>
  <c r="N229" i="5"/>
  <c r="M229" i="5"/>
  <c r="L229" i="5"/>
  <c r="E229" i="5"/>
  <c r="BA228" i="5"/>
  <c r="AZ228" i="5"/>
  <c r="AV228" i="5"/>
  <c r="AU228" i="5"/>
  <c r="AS228" i="5"/>
  <c r="AR228" i="5"/>
  <c r="AQ228" i="5"/>
  <c r="AP228" i="5"/>
  <c r="AO228" i="5"/>
  <c r="AN228" i="5"/>
  <c r="AM228" i="5"/>
  <c r="AL228" i="5"/>
  <c r="AK228" i="5"/>
  <c r="AB228" i="5"/>
  <c r="AA228" i="5"/>
  <c r="U228" i="5"/>
  <c r="S228" i="5"/>
  <c r="O228" i="5" s="1"/>
  <c r="Q228" i="5" s="1"/>
  <c r="R228" i="5"/>
  <c r="P228" i="5"/>
  <c r="N228" i="5"/>
  <c r="M228" i="5"/>
  <c r="L228" i="5"/>
  <c r="E228" i="5"/>
  <c r="BA227" i="5"/>
  <c r="AZ227" i="5"/>
  <c r="AV227" i="5"/>
  <c r="AU227" i="5"/>
  <c r="AS227" i="5"/>
  <c r="AR227" i="5"/>
  <c r="AQ227" i="5"/>
  <c r="AP227" i="5"/>
  <c r="AO227" i="5"/>
  <c r="AN227" i="5"/>
  <c r="AM227" i="5"/>
  <c r="AL227" i="5"/>
  <c r="AK227" i="5"/>
  <c r="AG227" i="5"/>
  <c r="AB227" i="5"/>
  <c r="AA227" i="5"/>
  <c r="U227" i="5"/>
  <c r="T227" i="5"/>
  <c r="S227" i="5"/>
  <c r="R227" i="5"/>
  <c r="Q227" i="5"/>
  <c r="O227" i="5"/>
  <c r="P227" i="5" s="1"/>
  <c r="N227" i="5"/>
  <c r="M227" i="5"/>
  <c r="L227" i="5"/>
  <c r="E227" i="5"/>
  <c r="BA226" i="5"/>
  <c r="AZ226" i="5"/>
  <c r="AV226" i="5"/>
  <c r="AU226" i="5"/>
  <c r="AS226" i="5"/>
  <c r="AR226" i="5"/>
  <c r="AQ226" i="5"/>
  <c r="AP226" i="5"/>
  <c r="AO226" i="5"/>
  <c r="AN226" i="5"/>
  <c r="AM226" i="5"/>
  <c r="AL226" i="5"/>
  <c r="AK226" i="5"/>
  <c r="AB226" i="5"/>
  <c r="AA226" i="5"/>
  <c r="U226" i="5"/>
  <c r="T225" i="5" s="1"/>
  <c r="AC225" i="5" s="1"/>
  <c r="T226" i="5"/>
  <c r="S226" i="5"/>
  <c r="R226" i="5"/>
  <c r="O226" i="5" s="1"/>
  <c r="N226" i="5"/>
  <c r="M226" i="5"/>
  <c r="L226" i="5"/>
  <c r="E226" i="5"/>
  <c r="K224" i="5" s="1"/>
  <c r="BA225" i="5"/>
  <c r="AZ225" i="5"/>
  <c r="AV225" i="5"/>
  <c r="AU225" i="5"/>
  <c r="AS225" i="5"/>
  <c r="AR225" i="5"/>
  <c r="AQ225" i="5"/>
  <c r="AP225" i="5"/>
  <c r="AO225" i="5"/>
  <c r="AN225" i="5"/>
  <c r="AM225" i="5"/>
  <c r="AL225" i="5"/>
  <c r="AK225" i="5"/>
  <c r="AB225" i="5"/>
  <c r="AA225" i="5"/>
  <c r="U225" i="5"/>
  <c r="T224" i="5" s="1"/>
  <c r="S225" i="5"/>
  <c r="O225" i="5" s="1"/>
  <c r="Q225" i="5" s="1"/>
  <c r="R225" i="5"/>
  <c r="N225" i="5"/>
  <c r="M225" i="5"/>
  <c r="L225" i="5"/>
  <c r="E225" i="5"/>
  <c r="BA224" i="5"/>
  <c r="AZ224" i="5"/>
  <c r="AV224" i="5"/>
  <c r="AU224" i="5"/>
  <c r="AS224" i="5"/>
  <c r="AR224" i="5"/>
  <c r="AQ224" i="5"/>
  <c r="AP224" i="5"/>
  <c r="AO224" i="5"/>
  <c r="AN224" i="5"/>
  <c r="AM224" i="5"/>
  <c r="AL224" i="5"/>
  <c r="AK224" i="5"/>
  <c r="AD224" i="5"/>
  <c r="AB224" i="5"/>
  <c r="AA224" i="5"/>
  <c r="U224" i="5"/>
  <c r="S224" i="5"/>
  <c r="O224" i="5" s="1"/>
  <c r="Q224" i="5" s="1"/>
  <c r="R224" i="5"/>
  <c r="P224" i="5"/>
  <c r="N224" i="5"/>
  <c r="M224" i="5"/>
  <c r="L224" i="5"/>
  <c r="E224" i="5"/>
  <c r="BA223" i="5"/>
  <c r="AZ223" i="5"/>
  <c r="AV223" i="5"/>
  <c r="AU223" i="5"/>
  <c r="AS223" i="5"/>
  <c r="AR223" i="5"/>
  <c r="AQ223" i="5"/>
  <c r="AP223" i="5"/>
  <c r="AO223" i="5"/>
  <c r="AN223" i="5"/>
  <c r="AM223" i="5"/>
  <c r="AL223" i="5"/>
  <c r="AK223" i="5"/>
  <c r="AG223" i="5"/>
  <c r="AB223" i="5"/>
  <c r="AA223" i="5"/>
  <c r="U223" i="5"/>
  <c r="T223" i="5"/>
  <c r="AC223" i="5" s="1"/>
  <c r="S223" i="5"/>
  <c r="R223" i="5"/>
  <c r="Q223" i="5"/>
  <c r="O223" i="5"/>
  <c r="P223" i="5" s="1"/>
  <c r="N223" i="5"/>
  <c r="M223" i="5"/>
  <c r="L223" i="5"/>
  <c r="E223" i="5"/>
  <c r="BA222" i="5"/>
  <c r="AZ222" i="5"/>
  <c r="AV222" i="5"/>
  <c r="AU222" i="5"/>
  <c r="AS222" i="5"/>
  <c r="AR222" i="5"/>
  <c r="AQ222" i="5"/>
  <c r="AP222" i="5"/>
  <c r="AO222" i="5"/>
  <c r="AN222" i="5"/>
  <c r="AM222" i="5"/>
  <c r="AL222" i="5"/>
  <c r="AK222" i="5"/>
  <c r="AB222" i="5"/>
  <c r="AA222" i="5"/>
  <c r="U222" i="5"/>
  <c r="T221" i="5" s="1"/>
  <c r="T222" i="5"/>
  <c r="S222" i="5"/>
  <c r="R222" i="5"/>
  <c r="O222" i="5"/>
  <c r="N222" i="5"/>
  <c r="M222" i="5"/>
  <c r="L222" i="5"/>
  <c r="E222" i="5"/>
  <c r="BA221" i="5"/>
  <c r="AZ221" i="5"/>
  <c r="AV221" i="5"/>
  <c r="AU221" i="5"/>
  <c r="AS221" i="5"/>
  <c r="AR221" i="5"/>
  <c r="AQ221" i="5"/>
  <c r="AP221" i="5"/>
  <c r="AO221" i="5"/>
  <c r="AN221" i="5"/>
  <c r="AM221" i="5"/>
  <c r="AL221" i="5"/>
  <c r="AK221" i="5"/>
  <c r="AB221" i="5"/>
  <c r="AA221" i="5"/>
  <c r="U221" i="5"/>
  <c r="T220" i="5" s="1"/>
  <c r="S221" i="5"/>
  <c r="O221" i="5" s="1"/>
  <c r="Q221" i="5" s="1"/>
  <c r="R221" i="5"/>
  <c r="N221" i="5"/>
  <c r="M221" i="5"/>
  <c r="L221" i="5"/>
  <c r="E221" i="5"/>
  <c r="BA220" i="5"/>
  <c r="AZ220" i="5"/>
  <c r="AV220" i="5"/>
  <c r="AU220" i="5"/>
  <c r="AS220" i="5"/>
  <c r="AR220" i="5"/>
  <c r="AQ220" i="5"/>
  <c r="AP220" i="5"/>
  <c r="AO220" i="5"/>
  <c r="AN220" i="5"/>
  <c r="AM220" i="5"/>
  <c r="AL220" i="5"/>
  <c r="AK220" i="5"/>
  <c r="AB220" i="5"/>
  <c r="AA220" i="5"/>
  <c r="U220" i="5"/>
  <c r="S220" i="5"/>
  <c r="O220" i="5" s="1"/>
  <c r="Q220" i="5" s="1"/>
  <c r="R220" i="5"/>
  <c r="P220" i="5"/>
  <c r="N220" i="5"/>
  <c r="M220" i="5"/>
  <c r="L220" i="5"/>
  <c r="E220" i="5"/>
  <c r="BA219" i="5"/>
  <c r="AZ219" i="5"/>
  <c r="AV219" i="5"/>
  <c r="AU219" i="5"/>
  <c r="AS219" i="5"/>
  <c r="AR219" i="5"/>
  <c r="AQ219" i="5"/>
  <c r="AP219" i="5"/>
  <c r="AO219" i="5"/>
  <c r="AN219" i="5"/>
  <c r="AM219" i="5"/>
  <c r="AL219" i="5"/>
  <c r="AK219" i="5"/>
  <c r="AG219" i="5"/>
  <c r="AD219" i="5"/>
  <c r="AB219" i="5"/>
  <c r="AA219" i="5"/>
  <c r="U219" i="5"/>
  <c r="T219" i="5"/>
  <c r="S219" i="5"/>
  <c r="R219" i="5"/>
  <c r="Q219" i="5"/>
  <c r="O219" i="5"/>
  <c r="P219" i="5" s="1"/>
  <c r="N219" i="5"/>
  <c r="M219" i="5"/>
  <c r="L219" i="5"/>
  <c r="E219" i="5"/>
  <c r="BA218" i="5"/>
  <c r="AZ218" i="5"/>
  <c r="AV218" i="5"/>
  <c r="AU218" i="5"/>
  <c r="AS218" i="5"/>
  <c r="AR218" i="5"/>
  <c r="AQ218" i="5"/>
  <c r="AP218" i="5"/>
  <c r="AO218" i="5"/>
  <c r="AN218" i="5"/>
  <c r="AM218" i="5"/>
  <c r="AL218" i="5"/>
  <c r="AK218" i="5"/>
  <c r="AB218" i="5"/>
  <c r="AA218" i="5"/>
  <c r="U218" i="5"/>
  <c r="T217" i="5" s="1"/>
  <c r="AC217" i="5" s="1"/>
  <c r="T218" i="5"/>
  <c r="S218" i="5"/>
  <c r="R218" i="5"/>
  <c r="O218" i="5" s="1"/>
  <c r="N218" i="5"/>
  <c r="M218" i="5"/>
  <c r="L218" i="5"/>
  <c r="E218" i="5"/>
  <c r="K216" i="5" s="1"/>
  <c r="BA217" i="5"/>
  <c r="AZ217" i="5"/>
  <c r="AV217" i="5"/>
  <c r="AU217" i="5"/>
  <c r="AS217" i="5"/>
  <c r="AR217" i="5"/>
  <c r="AQ217" i="5"/>
  <c r="AP217" i="5"/>
  <c r="AO217" i="5"/>
  <c r="AN217" i="5"/>
  <c r="AM217" i="5"/>
  <c r="AL217" i="5"/>
  <c r="AK217" i="5"/>
  <c r="AB217" i="5"/>
  <c r="AA217" i="5"/>
  <c r="U217" i="5"/>
  <c r="T216" i="5" s="1"/>
  <c r="S217" i="5"/>
  <c r="O217" i="5" s="1"/>
  <c r="Q217" i="5" s="1"/>
  <c r="R217" i="5"/>
  <c r="N217" i="5"/>
  <c r="M217" i="5"/>
  <c r="L217" i="5"/>
  <c r="E217" i="5"/>
  <c r="BA216" i="5"/>
  <c r="AZ216" i="5"/>
  <c r="AV216" i="5"/>
  <c r="AU216" i="5"/>
  <c r="AS216" i="5"/>
  <c r="AR216" i="5"/>
  <c r="AQ216" i="5"/>
  <c r="AP216" i="5"/>
  <c r="AO216" i="5"/>
  <c r="AN216" i="5"/>
  <c r="AM216" i="5"/>
  <c r="AL216" i="5"/>
  <c r="AK216" i="5"/>
  <c r="AD216" i="5"/>
  <c r="AB216" i="5"/>
  <c r="AA216" i="5"/>
  <c r="U216" i="5"/>
  <c r="S216" i="5"/>
  <c r="O216" i="5" s="1"/>
  <c r="Q216" i="5" s="1"/>
  <c r="R216" i="5"/>
  <c r="P216" i="5"/>
  <c r="N216" i="5"/>
  <c r="M216" i="5"/>
  <c r="L216" i="5"/>
  <c r="E216" i="5"/>
  <c r="BA215" i="5"/>
  <c r="AZ215" i="5"/>
  <c r="AV215" i="5"/>
  <c r="AU215" i="5"/>
  <c r="AS215" i="5"/>
  <c r="AR215" i="5"/>
  <c r="AQ215" i="5"/>
  <c r="AP215" i="5"/>
  <c r="AO215" i="5"/>
  <c r="AN215" i="5"/>
  <c r="AM215" i="5"/>
  <c r="AL215" i="5"/>
  <c r="AK215" i="5"/>
  <c r="AG215" i="5"/>
  <c r="AD215" i="5"/>
  <c r="AB215" i="5"/>
  <c r="AA215" i="5"/>
  <c r="U215" i="5"/>
  <c r="T215" i="5"/>
  <c r="AC215" i="5" s="1"/>
  <c r="S215" i="5"/>
  <c r="R215" i="5"/>
  <c r="O215" i="5" s="1"/>
  <c r="P215" i="5" s="1"/>
  <c r="Q215" i="5"/>
  <c r="N215" i="5"/>
  <c r="M215" i="5"/>
  <c r="L215" i="5"/>
  <c r="E215" i="5"/>
  <c r="BA214" i="5"/>
  <c r="AZ214" i="5"/>
  <c r="AV214" i="5"/>
  <c r="AU214" i="5"/>
  <c r="AS214" i="5"/>
  <c r="AR214" i="5"/>
  <c r="AQ214" i="5"/>
  <c r="AP214" i="5"/>
  <c r="AO214" i="5"/>
  <c r="AN214" i="5"/>
  <c r="AM214" i="5"/>
  <c r="AL214" i="5"/>
  <c r="AK214" i="5"/>
  <c r="AB214" i="5"/>
  <c r="AA214" i="5"/>
  <c r="U214" i="5"/>
  <c r="T213" i="5" s="1"/>
  <c r="T214" i="5"/>
  <c r="S214" i="5"/>
  <c r="R214" i="5"/>
  <c r="O214" i="5" s="1"/>
  <c r="N214" i="5"/>
  <c r="M214" i="5"/>
  <c r="L214" i="5"/>
  <c r="E214" i="5"/>
  <c r="BA213" i="5"/>
  <c r="AZ213" i="5"/>
  <c r="AV213" i="5"/>
  <c r="AU213" i="5"/>
  <c r="AS213" i="5"/>
  <c r="AR213" i="5"/>
  <c r="AQ213" i="5"/>
  <c r="AP213" i="5"/>
  <c r="AO213" i="5"/>
  <c r="AN213" i="5"/>
  <c r="AM213" i="5"/>
  <c r="AL213" i="5"/>
  <c r="AK213" i="5"/>
  <c r="AB213" i="5"/>
  <c r="AA213" i="5"/>
  <c r="U213" i="5"/>
  <c r="T212" i="5" s="1"/>
  <c r="S213" i="5"/>
  <c r="O213" i="5" s="1"/>
  <c r="R213" i="5"/>
  <c r="N213" i="5"/>
  <c r="M213" i="5"/>
  <c r="L213" i="5"/>
  <c r="E213" i="5"/>
  <c r="BA212" i="5"/>
  <c r="AZ212" i="5"/>
  <c r="AV212" i="5"/>
  <c r="AU212" i="5"/>
  <c r="AS212" i="5"/>
  <c r="AR212" i="5"/>
  <c r="AQ212" i="5"/>
  <c r="AP212" i="5"/>
  <c r="AO212" i="5"/>
  <c r="AN212" i="5"/>
  <c r="AM212" i="5"/>
  <c r="AL212" i="5"/>
  <c r="AK212" i="5"/>
  <c r="AD212" i="5"/>
  <c r="AB212" i="5"/>
  <c r="AA212" i="5"/>
  <c r="U212" i="5"/>
  <c r="S212" i="5"/>
  <c r="O212" i="5" s="1"/>
  <c r="Q212" i="5" s="1"/>
  <c r="R212" i="5"/>
  <c r="P212" i="5"/>
  <c r="N212" i="5"/>
  <c r="M212" i="5"/>
  <c r="L212" i="5"/>
  <c r="E212" i="5"/>
  <c r="BA211" i="5"/>
  <c r="AZ211" i="5"/>
  <c r="AV211" i="5"/>
  <c r="AU211" i="5"/>
  <c r="AS211" i="5"/>
  <c r="AR211" i="5"/>
  <c r="AQ211" i="5"/>
  <c r="AP211" i="5"/>
  <c r="AO211" i="5"/>
  <c r="AN211" i="5"/>
  <c r="AM211" i="5"/>
  <c r="AL211" i="5"/>
  <c r="AK211" i="5"/>
  <c r="AB211" i="5"/>
  <c r="AA211" i="5"/>
  <c r="U211" i="5"/>
  <c r="T211" i="5"/>
  <c r="AC211" i="5" s="1"/>
  <c r="S211" i="5"/>
  <c r="R211" i="5"/>
  <c r="O211" i="5" s="1"/>
  <c r="P211" i="5" s="1"/>
  <c r="Q211" i="5"/>
  <c r="N211" i="5"/>
  <c r="M211" i="5"/>
  <c r="L211" i="5"/>
  <c r="E211" i="5"/>
  <c r="BA210" i="5"/>
  <c r="AZ210" i="5"/>
  <c r="AV210" i="5"/>
  <c r="AU210" i="5"/>
  <c r="AS210" i="5"/>
  <c r="AR210" i="5"/>
  <c r="AQ210" i="5"/>
  <c r="AP210" i="5"/>
  <c r="AO210" i="5"/>
  <c r="AN210" i="5"/>
  <c r="AM210" i="5"/>
  <c r="AL210" i="5"/>
  <c r="AK210" i="5"/>
  <c r="AB210" i="5"/>
  <c r="AA210" i="5"/>
  <c r="U210" i="5"/>
  <c r="T209" i="5" s="1"/>
  <c r="T210" i="5"/>
  <c r="S210" i="5"/>
  <c r="R210" i="5"/>
  <c r="O210" i="5"/>
  <c r="N210" i="5"/>
  <c r="M210" i="5"/>
  <c r="L210" i="5"/>
  <c r="E210" i="5"/>
  <c r="BA209" i="5"/>
  <c r="AZ209" i="5"/>
  <c r="AV209" i="5"/>
  <c r="AU209" i="5"/>
  <c r="AS209" i="5"/>
  <c r="AR209" i="5"/>
  <c r="AQ209" i="5"/>
  <c r="AP209" i="5"/>
  <c r="AO209" i="5"/>
  <c r="AN209" i="5"/>
  <c r="AM209" i="5"/>
  <c r="AL209" i="5"/>
  <c r="AK209" i="5"/>
  <c r="AC209" i="5"/>
  <c r="AB209" i="5"/>
  <c r="AA209" i="5"/>
  <c r="U209" i="5"/>
  <c r="T208" i="5" s="1"/>
  <c r="S209" i="5"/>
  <c r="O209" i="5" s="1"/>
  <c r="Q209" i="5" s="1"/>
  <c r="R209" i="5"/>
  <c r="P209" i="5"/>
  <c r="N209" i="5"/>
  <c r="M209" i="5"/>
  <c r="L209" i="5"/>
  <c r="E209" i="5"/>
  <c r="BA208" i="5"/>
  <c r="AZ208" i="5"/>
  <c r="AV208" i="5"/>
  <c r="AU208" i="5"/>
  <c r="AS208" i="5"/>
  <c r="AR208" i="5"/>
  <c r="AQ208" i="5"/>
  <c r="AP208" i="5"/>
  <c r="AO208" i="5"/>
  <c r="AN208" i="5"/>
  <c r="AM208" i="5"/>
  <c r="AL208" i="5"/>
  <c r="AK208" i="5"/>
  <c r="AD208" i="5"/>
  <c r="AB208" i="5"/>
  <c r="AA208" i="5"/>
  <c r="U208" i="5"/>
  <c r="S208" i="5"/>
  <c r="O208" i="5" s="1"/>
  <c r="Q208" i="5" s="1"/>
  <c r="R208" i="5"/>
  <c r="N208" i="5"/>
  <c r="M208" i="5"/>
  <c r="L208" i="5"/>
  <c r="E208" i="5"/>
  <c r="BA207" i="5"/>
  <c r="AZ207" i="5"/>
  <c r="AV207" i="5"/>
  <c r="AU207" i="5"/>
  <c r="AS207" i="5"/>
  <c r="AR207" i="5"/>
  <c r="AQ207" i="5"/>
  <c r="AP207" i="5"/>
  <c r="AO207" i="5"/>
  <c r="AN207" i="5"/>
  <c r="AM207" i="5"/>
  <c r="AL207" i="5"/>
  <c r="AK207" i="5"/>
  <c r="AB207" i="5"/>
  <c r="AA207" i="5"/>
  <c r="U207" i="5"/>
  <c r="T207" i="5"/>
  <c r="S207" i="5"/>
  <c r="R207" i="5"/>
  <c r="O207" i="5" s="1"/>
  <c r="P207" i="5" s="1"/>
  <c r="Q207" i="5"/>
  <c r="N207" i="5"/>
  <c r="M207" i="5"/>
  <c r="L207" i="5"/>
  <c r="E207" i="5"/>
  <c r="BA206" i="5"/>
  <c r="AZ206" i="5"/>
  <c r="AV206" i="5"/>
  <c r="AU206" i="5"/>
  <c r="AS206" i="5"/>
  <c r="AR206" i="5"/>
  <c r="AQ206" i="5"/>
  <c r="AP206" i="5"/>
  <c r="AO206" i="5"/>
  <c r="AN206" i="5"/>
  <c r="AM206" i="5"/>
  <c r="AL206" i="5"/>
  <c r="AK206" i="5"/>
  <c r="AB206" i="5"/>
  <c r="AA206" i="5"/>
  <c r="U206" i="5"/>
  <c r="T205" i="5" s="1"/>
  <c r="T206" i="5"/>
  <c r="S206" i="5"/>
  <c r="R206" i="5"/>
  <c r="O206" i="5" s="1"/>
  <c r="N206" i="5"/>
  <c r="M206" i="5"/>
  <c r="L206" i="5"/>
  <c r="E206" i="5"/>
  <c r="BA205" i="5"/>
  <c r="AZ205" i="5"/>
  <c r="AV205" i="5"/>
  <c r="AU205" i="5"/>
  <c r="AS205" i="5"/>
  <c r="AR205" i="5"/>
  <c r="AQ205" i="5"/>
  <c r="AP205" i="5"/>
  <c r="AO205" i="5"/>
  <c r="AN205" i="5"/>
  <c r="AM205" i="5"/>
  <c r="AL205" i="5"/>
  <c r="AK205" i="5"/>
  <c r="AC205" i="5"/>
  <c r="AB205" i="5"/>
  <c r="AA205" i="5"/>
  <c r="U205" i="5"/>
  <c r="T204" i="5" s="1"/>
  <c r="AD204" i="5" s="1"/>
  <c r="S205" i="5"/>
  <c r="O205" i="5" s="1"/>
  <c r="Q205" i="5" s="1"/>
  <c r="R205" i="5"/>
  <c r="P205" i="5"/>
  <c r="N205" i="5"/>
  <c r="M205" i="5"/>
  <c r="L205" i="5"/>
  <c r="E205" i="5"/>
  <c r="BA204" i="5"/>
  <c r="AZ204" i="5"/>
  <c r="AV204" i="5"/>
  <c r="AU204" i="5"/>
  <c r="AS204" i="5"/>
  <c r="AR204" i="5"/>
  <c r="AQ204" i="5"/>
  <c r="AP204" i="5"/>
  <c r="AO204" i="5"/>
  <c r="AN204" i="5"/>
  <c r="AM204" i="5"/>
  <c r="AL204" i="5"/>
  <c r="AK204" i="5"/>
  <c r="AB204" i="5"/>
  <c r="AA204" i="5"/>
  <c r="U204" i="5"/>
  <c r="S204" i="5"/>
  <c r="O204" i="5" s="1"/>
  <c r="Q204" i="5" s="1"/>
  <c r="R204" i="5"/>
  <c r="N204" i="5"/>
  <c r="M204" i="5"/>
  <c r="L204" i="5"/>
  <c r="E204" i="5"/>
  <c r="BA203" i="5"/>
  <c r="AZ203" i="5"/>
  <c r="AV203" i="5"/>
  <c r="AU203" i="5"/>
  <c r="AS203" i="5"/>
  <c r="AR203" i="5"/>
  <c r="AQ203" i="5"/>
  <c r="AP203" i="5"/>
  <c r="AO203" i="5"/>
  <c r="AN203" i="5"/>
  <c r="AM203" i="5"/>
  <c r="AL203" i="5"/>
  <c r="AK203" i="5"/>
  <c r="AD203" i="5"/>
  <c r="AB203" i="5"/>
  <c r="AA203" i="5"/>
  <c r="U203" i="5"/>
  <c r="T203" i="5"/>
  <c r="AG203" i="5" s="1"/>
  <c r="S203" i="5"/>
  <c r="R203" i="5"/>
  <c r="O203" i="5" s="1"/>
  <c r="P203" i="5" s="1"/>
  <c r="N203" i="5"/>
  <c r="M203" i="5"/>
  <c r="L203" i="5"/>
  <c r="E203" i="5"/>
  <c r="BA202" i="5"/>
  <c r="AZ202" i="5"/>
  <c r="AV202" i="5"/>
  <c r="AU202" i="5"/>
  <c r="AS202" i="5"/>
  <c r="AR202" i="5"/>
  <c r="AQ202" i="5"/>
  <c r="AP202" i="5"/>
  <c r="AO202" i="5"/>
  <c r="AN202" i="5"/>
  <c r="AM202" i="5"/>
  <c r="AL202" i="5"/>
  <c r="AK202" i="5"/>
  <c r="AB202" i="5"/>
  <c r="AA202" i="5"/>
  <c r="U202" i="5"/>
  <c r="T201" i="5" s="1"/>
  <c r="T202" i="5"/>
  <c r="S202" i="5"/>
  <c r="R202" i="5"/>
  <c r="O202" i="5"/>
  <c r="N202" i="5"/>
  <c r="M202" i="5"/>
  <c r="L202" i="5"/>
  <c r="E202" i="5"/>
  <c r="BA201" i="5"/>
  <c r="AZ201" i="5"/>
  <c r="AV201" i="5"/>
  <c r="AU201" i="5"/>
  <c r="AS201" i="5"/>
  <c r="AR201" i="5"/>
  <c r="AQ201" i="5"/>
  <c r="AP201" i="5"/>
  <c r="AO201" i="5"/>
  <c r="AN201" i="5"/>
  <c r="AM201" i="5"/>
  <c r="AL201" i="5"/>
  <c r="AK201" i="5"/>
  <c r="AB201" i="5"/>
  <c r="AA201" i="5"/>
  <c r="U201" i="5"/>
  <c r="T200" i="5" s="1"/>
  <c r="S201" i="5"/>
  <c r="O201" i="5" s="1"/>
  <c r="Q201" i="5" s="1"/>
  <c r="R201" i="5"/>
  <c r="N201" i="5"/>
  <c r="M201" i="5"/>
  <c r="L201" i="5"/>
  <c r="E201" i="5"/>
  <c r="BA200" i="5"/>
  <c r="AZ200" i="5"/>
  <c r="AV200" i="5"/>
  <c r="AU200" i="5"/>
  <c r="AS200" i="5"/>
  <c r="AR200" i="5"/>
  <c r="AQ200" i="5"/>
  <c r="AP200" i="5"/>
  <c r="AO200" i="5"/>
  <c r="AN200" i="5"/>
  <c r="AM200" i="5"/>
  <c r="AL200" i="5"/>
  <c r="AK200" i="5"/>
  <c r="AB200" i="5"/>
  <c r="AA200" i="5"/>
  <c r="U200" i="5"/>
  <c r="S200" i="5"/>
  <c r="O200" i="5" s="1"/>
  <c r="Q200" i="5" s="1"/>
  <c r="R200" i="5"/>
  <c r="N200" i="5"/>
  <c r="M200" i="5"/>
  <c r="L200" i="5"/>
  <c r="E200" i="5"/>
  <c r="BA199" i="5"/>
  <c r="AZ199" i="5"/>
  <c r="AV199" i="5"/>
  <c r="AU199" i="5"/>
  <c r="AS199" i="5"/>
  <c r="AR199" i="5"/>
  <c r="AQ199" i="5"/>
  <c r="AP199" i="5"/>
  <c r="AO199" i="5"/>
  <c r="AN199" i="5"/>
  <c r="AM199" i="5"/>
  <c r="AL199" i="5"/>
  <c r="AK199" i="5"/>
  <c r="AB199" i="5"/>
  <c r="AA199" i="5"/>
  <c r="U199" i="5"/>
  <c r="T199" i="5"/>
  <c r="S199" i="5"/>
  <c r="R199" i="5"/>
  <c r="Q199" i="5"/>
  <c r="O199" i="5"/>
  <c r="P199" i="5" s="1"/>
  <c r="N199" i="5"/>
  <c r="M199" i="5"/>
  <c r="L199" i="5"/>
  <c r="E199" i="5"/>
  <c r="BA198" i="5"/>
  <c r="AZ198" i="5"/>
  <c r="AV198" i="5"/>
  <c r="AU198" i="5"/>
  <c r="AS198" i="5"/>
  <c r="AR198" i="5"/>
  <c r="AQ198" i="5"/>
  <c r="AP198" i="5"/>
  <c r="AO198" i="5"/>
  <c r="AN198" i="5"/>
  <c r="AM198" i="5"/>
  <c r="AL198" i="5"/>
  <c r="AK198" i="5"/>
  <c r="AB198" i="5"/>
  <c r="AA198" i="5"/>
  <c r="U198" i="5"/>
  <c r="T197" i="5" s="1"/>
  <c r="T198" i="5"/>
  <c r="S198" i="5"/>
  <c r="R198" i="5"/>
  <c r="O198" i="5" s="1"/>
  <c r="N198" i="5"/>
  <c r="M198" i="5"/>
  <c r="L198" i="5"/>
  <c r="E198" i="5"/>
  <c r="BA197" i="5"/>
  <c r="AZ197" i="5"/>
  <c r="AV197" i="5"/>
  <c r="AU197" i="5"/>
  <c r="AS197" i="5"/>
  <c r="AR197" i="5"/>
  <c r="AQ197" i="5"/>
  <c r="AP197" i="5"/>
  <c r="AO197" i="5"/>
  <c r="AN197" i="5"/>
  <c r="AM197" i="5"/>
  <c r="AL197" i="5"/>
  <c r="AK197" i="5"/>
  <c r="AB197" i="5"/>
  <c r="AA197" i="5"/>
  <c r="U197" i="5"/>
  <c r="T196" i="5" s="1"/>
  <c r="AG196" i="5" s="1"/>
  <c r="S197" i="5"/>
  <c r="O197" i="5" s="1"/>
  <c r="Q197" i="5" s="1"/>
  <c r="R197" i="5"/>
  <c r="P197" i="5"/>
  <c r="N197" i="5"/>
  <c r="M197" i="5"/>
  <c r="L197" i="5"/>
  <c r="E197" i="5"/>
  <c r="K197" i="5" s="1"/>
  <c r="BA196" i="5"/>
  <c r="AZ196" i="5"/>
  <c r="AV196" i="5"/>
  <c r="AU196" i="5"/>
  <c r="AS196" i="5"/>
  <c r="AR196" i="5"/>
  <c r="AQ196" i="5"/>
  <c r="AP196" i="5"/>
  <c r="AO196" i="5"/>
  <c r="AN196" i="5"/>
  <c r="AM196" i="5"/>
  <c r="AL196" i="5"/>
  <c r="AK196" i="5"/>
  <c r="AB196" i="5"/>
  <c r="AA196" i="5"/>
  <c r="U196" i="5"/>
  <c r="S196" i="5"/>
  <c r="O196" i="5" s="1"/>
  <c r="R196" i="5"/>
  <c r="Q196" i="5"/>
  <c r="P196" i="5"/>
  <c r="N196" i="5"/>
  <c r="M196" i="5"/>
  <c r="L196" i="5"/>
  <c r="E196" i="5"/>
  <c r="BA195" i="5"/>
  <c r="AZ195" i="5"/>
  <c r="AV195" i="5"/>
  <c r="AU195" i="5"/>
  <c r="AS195" i="5"/>
  <c r="AR195" i="5"/>
  <c r="AQ195" i="5"/>
  <c r="AP195" i="5"/>
  <c r="AO195" i="5"/>
  <c r="AN195" i="5"/>
  <c r="AM195" i="5"/>
  <c r="AL195" i="5"/>
  <c r="AK195" i="5"/>
  <c r="AB195" i="5"/>
  <c r="AA195" i="5"/>
  <c r="U195" i="5"/>
  <c r="T195" i="5"/>
  <c r="S195" i="5"/>
  <c r="R195" i="5"/>
  <c r="Q195" i="5"/>
  <c r="O195" i="5"/>
  <c r="P195" i="5" s="1"/>
  <c r="N195" i="5"/>
  <c r="M195" i="5"/>
  <c r="L195" i="5"/>
  <c r="E195" i="5"/>
  <c r="K195" i="5" s="1"/>
  <c r="BA194" i="5"/>
  <c r="AZ194" i="5"/>
  <c r="AV194" i="5"/>
  <c r="AU194" i="5"/>
  <c r="AS194" i="5"/>
  <c r="AR194" i="5"/>
  <c r="AQ194" i="5"/>
  <c r="AP194" i="5"/>
  <c r="AO194" i="5"/>
  <c r="AN194" i="5"/>
  <c r="AM194" i="5"/>
  <c r="AL194" i="5"/>
  <c r="AK194" i="5"/>
  <c r="AB194" i="5"/>
  <c r="AA194" i="5"/>
  <c r="U194" i="5"/>
  <c r="T193" i="5" s="1"/>
  <c r="AD193" i="5" s="1"/>
  <c r="T194" i="5"/>
  <c r="S194" i="5"/>
  <c r="R194" i="5"/>
  <c r="P194" i="5"/>
  <c r="O194" i="5"/>
  <c r="Q194" i="5" s="1"/>
  <c r="N194" i="5"/>
  <c r="M194" i="5"/>
  <c r="L194" i="5"/>
  <c r="E194" i="5"/>
  <c r="BA193" i="5"/>
  <c r="AZ193" i="5"/>
  <c r="AV193" i="5"/>
  <c r="AU193" i="5"/>
  <c r="AS193" i="5"/>
  <c r="AR193" i="5"/>
  <c r="AQ193" i="5"/>
  <c r="AP193" i="5"/>
  <c r="AO193" i="5"/>
  <c r="AN193" i="5"/>
  <c r="AM193" i="5"/>
  <c r="AL193" i="5"/>
  <c r="AK193" i="5"/>
  <c r="AG193" i="5"/>
  <c r="AB193" i="5"/>
  <c r="AA193" i="5"/>
  <c r="U193" i="5"/>
  <c r="S193" i="5"/>
  <c r="O193" i="5" s="1"/>
  <c r="P193" i="5" s="1"/>
  <c r="R193" i="5"/>
  <c r="Q193" i="5"/>
  <c r="N193" i="5"/>
  <c r="M193" i="5"/>
  <c r="L193" i="5"/>
  <c r="E193" i="5"/>
  <c r="K193" i="5" s="1"/>
  <c r="BA192" i="5"/>
  <c r="AZ192" i="5"/>
  <c r="AV192" i="5"/>
  <c r="AU192" i="5"/>
  <c r="AS192" i="5"/>
  <c r="AR192" i="5"/>
  <c r="AQ192" i="5"/>
  <c r="AP192" i="5"/>
  <c r="AO192" i="5"/>
  <c r="AN192" i="5"/>
  <c r="AM192" i="5"/>
  <c r="AL192" i="5"/>
  <c r="AK192" i="5"/>
  <c r="AG192" i="5"/>
  <c r="AB192" i="5"/>
  <c r="AA192" i="5"/>
  <c r="U192" i="5"/>
  <c r="T192" i="5"/>
  <c r="AC192" i="5" s="1"/>
  <c r="S192" i="5"/>
  <c r="R192" i="5"/>
  <c r="O192" i="5"/>
  <c r="N192" i="5"/>
  <c r="M192" i="5"/>
  <c r="L192" i="5"/>
  <c r="E192" i="5"/>
  <c r="BA191" i="5"/>
  <c r="AZ191" i="5"/>
  <c r="AV191" i="5"/>
  <c r="AU191" i="5"/>
  <c r="AS191" i="5"/>
  <c r="AR191" i="5"/>
  <c r="AQ191" i="5"/>
  <c r="AP191" i="5"/>
  <c r="AO191" i="5"/>
  <c r="AN191" i="5"/>
  <c r="AM191" i="5"/>
  <c r="AL191" i="5"/>
  <c r="AK191" i="5"/>
  <c r="AB191" i="5"/>
  <c r="AA191" i="5"/>
  <c r="U191" i="5"/>
  <c r="T191" i="5"/>
  <c r="AG191" i="5" s="1"/>
  <c r="S191" i="5"/>
  <c r="R191" i="5"/>
  <c r="Q191" i="5"/>
  <c r="O191" i="5"/>
  <c r="P191" i="5" s="1"/>
  <c r="N191" i="5"/>
  <c r="M191" i="5"/>
  <c r="L191" i="5"/>
  <c r="E191" i="5"/>
  <c r="BA190" i="5"/>
  <c r="AZ190" i="5"/>
  <c r="AV190" i="5"/>
  <c r="AU190" i="5"/>
  <c r="AS190" i="5"/>
  <c r="AR190" i="5"/>
  <c r="AQ190" i="5"/>
  <c r="AP190" i="5"/>
  <c r="AO190" i="5"/>
  <c r="AN190" i="5"/>
  <c r="AM190" i="5"/>
  <c r="AL190" i="5"/>
  <c r="AK190" i="5"/>
  <c r="AB190" i="5"/>
  <c r="AA190" i="5"/>
  <c r="U190" i="5"/>
  <c r="T189" i="5" s="1"/>
  <c r="T190" i="5"/>
  <c r="AC190" i="5" s="1"/>
  <c r="S190" i="5"/>
  <c r="O190" i="5" s="1"/>
  <c r="R190" i="5"/>
  <c r="N190" i="5"/>
  <c r="M190" i="5"/>
  <c r="L190" i="5"/>
  <c r="E190" i="5"/>
  <c r="BA189" i="5"/>
  <c r="AZ189" i="5"/>
  <c r="AV189" i="5"/>
  <c r="AU189" i="5"/>
  <c r="AS189" i="5"/>
  <c r="AR189" i="5"/>
  <c r="AQ189" i="5"/>
  <c r="AP189" i="5"/>
  <c r="AO189" i="5"/>
  <c r="AN189" i="5"/>
  <c r="AM189" i="5"/>
  <c r="AL189" i="5"/>
  <c r="AK189" i="5"/>
  <c r="AG189" i="5"/>
  <c r="AC189" i="5"/>
  <c r="AB189" i="5"/>
  <c r="AA189" i="5"/>
  <c r="U189" i="5"/>
  <c r="S189" i="5"/>
  <c r="O189" i="5" s="1"/>
  <c r="P189" i="5" s="1"/>
  <c r="R189" i="5"/>
  <c r="Q189" i="5"/>
  <c r="N189" i="5"/>
  <c r="M189" i="5"/>
  <c r="L189" i="5"/>
  <c r="E189" i="5"/>
  <c r="BA188" i="5"/>
  <c r="AZ188" i="5"/>
  <c r="AV188" i="5"/>
  <c r="AU188" i="5"/>
  <c r="AS188" i="5"/>
  <c r="AR188" i="5"/>
  <c r="AQ188" i="5"/>
  <c r="AP188" i="5"/>
  <c r="AO188" i="5"/>
  <c r="AN188" i="5"/>
  <c r="AM188" i="5"/>
  <c r="AL188" i="5"/>
  <c r="AK188" i="5"/>
  <c r="AG188" i="5"/>
  <c r="AB188" i="5"/>
  <c r="AA188" i="5"/>
  <c r="U188" i="5"/>
  <c r="T188" i="5"/>
  <c r="AC188" i="5" s="1"/>
  <c r="S188" i="5"/>
  <c r="R188" i="5"/>
  <c r="O188" i="5"/>
  <c r="N188" i="5"/>
  <c r="M188" i="5"/>
  <c r="L188" i="5"/>
  <c r="E188" i="5"/>
  <c r="BA187" i="5"/>
  <c r="AZ187" i="5"/>
  <c r="AV187" i="5"/>
  <c r="AU187" i="5"/>
  <c r="AS187" i="5"/>
  <c r="AR187" i="5"/>
  <c r="AQ187" i="5"/>
  <c r="AP187" i="5"/>
  <c r="AO187" i="5"/>
  <c r="AN187" i="5"/>
  <c r="AM187" i="5"/>
  <c r="AL187" i="5"/>
  <c r="AK187" i="5"/>
  <c r="AB187" i="5"/>
  <c r="AA187" i="5"/>
  <c r="U187" i="5"/>
  <c r="T187" i="5"/>
  <c r="AG187" i="5" s="1"/>
  <c r="S187" i="5"/>
  <c r="R187" i="5"/>
  <c r="Q187" i="5"/>
  <c r="O187" i="5"/>
  <c r="P187" i="5" s="1"/>
  <c r="N187" i="5"/>
  <c r="M187" i="5"/>
  <c r="L187" i="5"/>
  <c r="E187" i="5"/>
  <c r="BA186" i="5"/>
  <c r="AZ186" i="5"/>
  <c r="AV186" i="5"/>
  <c r="AU186" i="5"/>
  <c r="AS186" i="5"/>
  <c r="AR186" i="5"/>
  <c r="AQ186" i="5"/>
  <c r="AP186" i="5"/>
  <c r="AO186" i="5"/>
  <c r="AN186" i="5"/>
  <c r="AM186" i="5"/>
  <c r="AL186" i="5"/>
  <c r="AK186" i="5"/>
  <c r="AB186" i="5"/>
  <c r="AA186" i="5"/>
  <c r="U186" i="5"/>
  <c r="T185" i="5" s="1"/>
  <c r="T186" i="5"/>
  <c r="AC186" i="5" s="1"/>
  <c r="S186" i="5"/>
  <c r="O186" i="5" s="1"/>
  <c r="R186" i="5"/>
  <c r="N186" i="5"/>
  <c r="M186" i="5"/>
  <c r="L186" i="5"/>
  <c r="E186" i="5"/>
  <c r="BA185" i="5"/>
  <c r="AZ185" i="5"/>
  <c r="AV185" i="5"/>
  <c r="AU185" i="5"/>
  <c r="AS185" i="5"/>
  <c r="AR185" i="5"/>
  <c r="AQ185" i="5"/>
  <c r="AP185" i="5"/>
  <c r="AO185" i="5"/>
  <c r="AN185" i="5"/>
  <c r="AM185" i="5"/>
  <c r="AL185" i="5"/>
  <c r="AK185" i="5"/>
  <c r="AG185" i="5"/>
  <c r="AC185" i="5"/>
  <c r="AB185" i="5"/>
  <c r="AA185" i="5"/>
  <c r="U185" i="5"/>
  <c r="S185" i="5"/>
  <c r="O185" i="5" s="1"/>
  <c r="P185" i="5" s="1"/>
  <c r="R185" i="5"/>
  <c r="Q185" i="5"/>
  <c r="N185" i="5"/>
  <c r="M185" i="5"/>
  <c r="L185" i="5"/>
  <c r="E185" i="5"/>
  <c r="K185" i="5" s="1"/>
  <c r="BA184" i="5"/>
  <c r="AZ184" i="5"/>
  <c r="AV184" i="5"/>
  <c r="AU184" i="5"/>
  <c r="AS184" i="5"/>
  <c r="AR184" i="5"/>
  <c r="AQ184" i="5"/>
  <c r="AP184" i="5"/>
  <c r="AO184" i="5"/>
  <c r="AN184" i="5"/>
  <c r="AM184" i="5"/>
  <c r="AL184" i="5"/>
  <c r="AK184" i="5"/>
  <c r="AG184" i="5"/>
  <c r="AB184" i="5"/>
  <c r="AA184" i="5"/>
  <c r="U184" i="5"/>
  <c r="T184" i="5"/>
  <c r="AC184" i="5" s="1"/>
  <c r="S184" i="5"/>
  <c r="R184" i="5"/>
  <c r="O184" i="5"/>
  <c r="N184" i="5"/>
  <c r="M184" i="5"/>
  <c r="L184" i="5"/>
  <c r="E184" i="5"/>
  <c r="BA183" i="5"/>
  <c r="AZ183" i="5"/>
  <c r="AV183" i="5"/>
  <c r="AU183" i="5"/>
  <c r="AS183" i="5"/>
  <c r="AR183" i="5"/>
  <c r="AQ183" i="5"/>
  <c r="AP183" i="5"/>
  <c r="AO183" i="5"/>
  <c r="AN183" i="5"/>
  <c r="AM183" i="5"/>
  <c r="AL183" i="5"/>
  <c r="AK183" i="5"/>
  <c r="AB183" i="5"/>
  <c r="AA183" i="5"/>
  <c r="U183" i="5"/>
  <c r="T183" i="5"/>
  <c r="AG183" i="5" s="1"/>
  <c r="S183" i="5"/>
  <c r="R183" i="5"/>
  <c r="Q183" i="5"/>
  <c r="O183" i="5"/>
  <c r="P183" i="5" s="1"/>
  <c r="N183" i="5"/>
  <c r="M183" i="5"/>
  <c r="L183" i="5"/>
  <c r="E183" i="5"/>
  <c r="BA182" i="5"/>
  <c r="AZ182" i="5"/>
  <c r="AV182" i="5"/>
  <c r="AU182" i="5"/>
  <c r="AS182" i="5"/>
  <c r="AR182" i="5"/>
  <c r="AQ182" i="5"/>
  <c r="AP182" i="5"/>
  <c r="AO182" i="5"/>
  <c r="AN182" i="5"/>
  <c r="AM182" i="5"/>
  <c r="AL182" i="5"/>
  <c r="AK182" i="5"/>
  <c r="AB182" i="5"/>
  <c r="AA182" i="5"/>
  <c r="U182" i="5"/>
  <c r="T182" i="5"/>
  <c r="AC182" i="5" s="1"/>
  <c r="S182" i="5"/>
  <c r="O182" i="5" s="1"/>
  <c r="R182" i="5"/>
  <c r="N182" i="5"/>
  <c r="M182" i="5"/>
  <c r="L182" i="5"/>
  <c r="E182" i="5"/>
  <c r="BA181" i="5"/>
  <c r="AZ181" i="5"/>
  <c r="AV181" i="5"/>
  <c r="AU181" i="5"/>
  <c r="AS181" i="5"/>
  <c r="AR181" i="5"/>
  <c r="AQ181" i="5"/>
  <c r="AP181" i="5"/>
  <c r="AO181" i="5"/>
  <c r="AN181" i="5"/>
  <c r="AM181" i="5"/>
  <c r="AL181" i="5"/>
  <c r="AK181" i="5"/>
  <c r="AG181" i="5"/>
  <c r="AB181" i="5"/>
  <c r="AA181" i="5"/>
  <c r="U181" i="5"/>
  <c r="T181" i="5"/>
  <c r="AD181" i="5" s="1"/>
  <c r="S181" i="5"/>
  <c r="R181" i="5"/>
  <c r="O181" i="5"/>
  <c r="N181" i="5"/>
  <c r="M181" i="5"/>
  <c r="L181" i="5"/>
  <c r="E181" i="5"/>
  <c r="K181" i="5" s="1"/>
  <c r="BA180" i="5"/>
  <c r="AZ180" i="5"/>
  <c r="AV180" i="5"/>
  <c r="AU180" i="5"/>
  <c r="AS180" i="5"/>
  <c r="AR180" i="5"/>
  <c r="AQ180" i="5"/>
  <c r="AP180" i="5"/>
  <c r="AO180" i="5"/>
  <c r="AN180" i="5"/>
  <c r="AM180" i="5"/>
  <c r="AL180" i="5"/>
  <c r="AK180" i="5"/>
  <c r="AC180" i="5"/>
  <c r="AB180" i="5"/>
  <c r="AA180" i="5"/>
  <c r="U180" i="5"/>
  <c r="T179" i="5" s="1"/>
  <c r="T180" i="5"/>
  <c r="AG180" i="5" s="1"/>
  <c r="S180" i="5"/>
  <c r="R180" i="5"/>
  <c r="O180" i="5" s="1"/>
  <c r="N180" i="5"/>
  <c r="M180" i="5"/>
  <c r="L180" i="5"/>
  <c r="E180" i="5"/>
  <c r="BA179" i="5"/>
  <c r="AZ179" i="5"/>
  <c r="AV179" i="5"/>
  <c r="AU179" i="5"/>
  <c r="AS179" i="5"/>
  <c r="AR179" i="5"/>
  <c r="AQ179" i="5"/>
  <c r="AP179" i="5"/>
  <c r="AO179" i="5"/>
  <c r="AN179" i="5"/>
  <c r="AM179" i="5"/>
  <c r="AL179" i="5"/>
  <c r="AK179" i="5"/>
  <c r="AB179" i="5"/>
  <c r="AA179" i="5"/>
  <c r="U179" i="5"/>
  <c r="S179" i="5"/>
  <c r="O179" i="5" s="1"/>
  <c r="R179" i="5"/>
  <c r="N179" i="5"/>
  <c r="M179" i="5"/>
  <c r="L179" i="5"/>
  <c r="K179" i="5"/>
  <c r="E179" i="5"/>
  <c r="BA178" i="5"/>
  <c r="AZ178" i="5"/>
  <c r="AV178" i="5"/>
  <c r="AU178" i="5"/>
  <c r="AS178" i="5"/>
  <c r="AR178" i="5"/>
  <c r="AQ178" i="5"/>
  <c r="AP178" i="5"/>
  <c r="AO178" i="5"/>
  <c r="AN178" i="5"/>
  <c r="AM178" i="5"/>
  <c r="AL178" i="5"/>
  <c r="AK178" i="5"/>
  <c r="AG178" i="5"/>
  <c r="AB178" i="5"/>
  <c r="AA178" i="5"/>
  <c r="U178" i="5"/>
  <c r="T178" i="5"/>
  <c r="AD178" i="5" s="1"/>
  <c r="S178" i="5"/>
  <c r="R178" i="5"/>
  <c r="Q178" i="5"/>
  <c r="P178" i="5"/>
  <c r="O178" i="5"/>
  <c r="N178" i="5"/>
  <c r="M178" i="5"/>
  <c r="L178" i="5"/>
  <c r="E178" i="5"/>
  <c r="BA177" i="5"/>
  <c r="AZ177" i="5"/>
  <c r="AV177" i="5"/>
  <c r="AU177" i="5"/>
  <c r="AS177" i="5"/>
  <c r="AR177" i="5"/>
  <c r="AQ177" i="5"/>
  <c r="AP177" i="5"/>
  <c r="AO177" i="5"/>
  <c r="AN177" i="5"/>
  <c r="AM177" i="5"/>
  <c r="AL177" i="5"/>
  <c r="AK177" i="5"/>
  <c r="AB177" i="5"/>
  <c r="AA177" i="5"/>
  <c r="U177" i="5"/>
  <c r="T177" i="5"/>
  <c r="AC177" i="5" s="1"/>
  <c r="S177" i="5"/>
  <c r="R177" i="5"/>
  <c r="O177" i="5"/>
  <c r="N177" i="5"/>
  <c r="M177" i="5"/>
  <c r="L177" i="5"/>
  <c r="E177" i="5"/>
  <c r="BA176" i="5"/>
  <c r="AZ176" i="5"/>
  <c r="AV176" i="5"/>
  <c r="AU176" i="5"/>
  <c r="AS176" i="5"/>
  <c r="AR176" i="5"/>
  <c r="AQ176" i="5"/>
  <c r="AP176" i="5"/>
  <c r="AO176" i="5"/>
  <c r="AN176" i="5"/>
  <c r="AM176" i="5"/>
  <c r="AL176" i="5"/>
  <c r="AK176" i="5"/>
  <c r="AC176" i="5"/>
  <c r="AB176" i="5"/>
  <c r="AA176" i="5"/>
  <c r="U176" i="5"/>
  <c r="T175" i="5" s="1"/>
  <c r="T176" i="5"/>
  <c r="AG176" i="5" s="1"/>
  <c r="S176" i="5"/>
  <c r="R176" i="5"/>
  <c r="O176" i="5" s="1"/>
  <c r="N176" i="5"/>
  <c r="M176" i="5"/>
  <c r="L176" i="5"/>
  <c r="E176" i="5"/>
  <c r="K176" i="5" s="1"/>
  <c r="BA175" i="5"/>
  <c r="AZ175" i="5"/>
  <c r="AV175" i="5"/>
  <c r="AU175" i="5"/>
  <c r="AS175" i="5"/>
  <c r="AR175" i="5"/>
  <c r="AQ175" i="5"/>
  <c r="AP175" i="5"/>
  <c r="AO175" i="5"/>
  <c r="AN175" i="5"/>
  <c r="AM175" i="5"/>
  <c r="AL175" i="5"/>
  <c r="AK175" i="5"/>
  <c r="AB175" i="5"/>
  <c r="AA175" i="5"/>
  <c r="U175" i="5"/>
  <c r="S175" i="5"/>
  <c r="O175" i="5" s="1"/>
  <c r="R175" i="5"/>
  <c r="N175" i="5"/>
  <c r="M175" i="5"/>
  <c r="L175" i="5"/>
  <c r="E175" i="5"/>
  <c r="K174" i="5" s="1"/>
  <c r="BA174" i="5"/>
  <c r="AZ174" i="5"/>
  <c r="AV174" i="5"/>
  <c r="AU174" i="5"/>
  <c r="AS174" i="5"/>
  <c r="AR174" i="5"/>
  <c r="AQ174" i="5"/>
  <c r="AP174" i="5"/>
  <c r="AO174" i="5"/>
  <c r="AN174" i="5"/>
  <c r="AM174" i="5"/>
  <c r="AL174" i="5"/>
  <c r="AK174" i="5"/>
  <c r="AG174" i="5"/>
  <c r="AB174" i="5"/>
  <c r="AA174" i="5"/>
  <c r="U174" i="5"/>
  <c r="T174" i="5"/>
  <c r="AD174" i="5" s="1"/>
  <c r="S174" i="5"/>
  <c r="R174" i="5"/>
  <c r="Q174" i="5"/>
  <c r="P174" i="5"/>
  <c r="O174" i="5"/>
  <c r="N174" i="5"/>
  <c r="M174" i="5"/>
  <c r="L174" i="5"/>
  <c r="E174" i="5"/>
  <c r="BA173" i="5"/>
  <c r="AZ173" i="5"/>
  <c r="AV173" i="5"/>
  <c r="AU173" i="5"/>
  <c r="AS173" i="5"/>
  <c r="AR173" i="5"/>
  <c r="AQ173" i="5"/>
  <c r="AP173" i="5"/>
  <c r="AO173" i="5"/>
  <c r="AN173" i="5"/>
  <c r="AM173" i="5"/>
  <c r="AL173" i="5"/>
  <c r="AK173" i="5"/>
  <c r="AB173" i="5"/>
  <c r="AA173" i="5"/>
  <c r="U173" i="5"/>
  <c r="T173" i="5"/>
  <c r="AC173" i="5" s="1"/>
  <c r="S173" i="5"/>
  <c r="R173" i="5"/>
  <c r="O173" i="5"/>
  <c r="N173" i="5"/>
  <c r="M173" i="5"/>
  <c r="L173" i="5"/>
  <c r="E173" i="5"/>
  <c r="BA172" i="5"/>
  <c r="AZ172" i="5"/>
  <c r="AV172" i="5"/>
  <c r="AU172" i="5"/>
  <c r="AS172" i="5"/>
  <c r="AR172" i="5"/>
  <c r="AQ172" i="5"/>
  <c r="AP172" i="5"/>
  <c r="AO172" i="5"/>
  <c r="AN172" i="5"/>
  <c r="AM172" i="5"/>
  <c r="AL172" i="5"/>
  <c r="AK172" i="5"/>
  <c r="AC172" i="5"/>
  <c r="AB172" i="5"/>
  <c r="AA172" i="5"/>
  <c r="U172" i="5"/>
  <c r="T171" i="5" s="1"/>
  <c r="T172" i="5"/>
  <c r="AG172" i="5" s="1"/>
  <c r="S172" i="5"/>
  <c r="O172" i="5" s="1"/>
  <c r="R172" i="5"/>
  <c r="N172" i="5"/>
  <c r="M172" i="5"/>
  <c r="L172" i="5"/>
  <c r="E172" i="5"/>
  <c r="K172" i="5" s="1"/>
  <c r="BA171" i="5"/>
  <c r="AZ171" i="5"/>
  <c r="AV171" i="5"/>
  <c r="AU171" i="5"/>
  <c r="AS171" i="5"/>
  <c r="AR171" i="5"/>
  <c r="AQ171" i="5"/>
  <c r="AP171" i="5"/>
  <c r="AO171" i="5"/>
  <c r="AN171" i="5"/>
  <c r="AM171" i="5"/>
  <c r="AL171" i="5"/>
  <c r="AK171" i="5"/>
  <c r="AB171" i="5"/>
  <c r="AA171" i="5"/>
  <c r="U171" i="5"/>
  <c r="S171" i="5"/>
  <c r="O171" i="5" s="1"/>
  <c r="R171" i="5"/>
  <c r="N171" i="5"/>
  <c r="M171" i="5"/>
  <c r="L171" i="5"/>
  <c r="E171" i="5"/>
  <c r="K170" i="5" s="1"/>
  <c r="BA170" i="5"/>
  <c r="AZ170" i="5"/>
  <c r="AV170" i="5"/>
  <c r="AU170" i="5"/>
  <c r="AS170" i="5"/>
  <c r="AR170" i="5"/>
  <c r="AQ170" i="5"/>
  <c r="AP170" i="5"/>
  <c r="AO170" i="5"/>
  <c r="AN170" i="5"/>
  <c r="AM170" i="5"/>
  <c r="AL170" i="5"/>
  <c r="AK170" i="5"/>
  <c r="AG170" i="5"/>
  <c r="AB170" i="5"/>
  <c r="AA170" i="5"/>
  <c r="U170" i="5"/>
  <c r="T170" i="5"/>
  <c r="AD170" i="5" s="1"/>
  <c r="S170" i="5"/>
  <c r="R170" i="5"/>
  <c r="Q170" i="5"/>
  <c r="P170" i="5"/>
  <c r="O170" i="5"/>
  <c r="N170" i="5"/>
  <c r="M170" i="5"/>
  <c r="L170" i="5"/>
  <c r="E170" i="5"/>
  <c r="BA169" i="5"/>
  <c r="AZ169" i="5"/>
  <c r="AV169" i="5"/>
  <c r="AU169" i="5"/>
  <c r="AS169" i="5"/>
  <c r="AR169" i="5"/>
  <c r="AQ169" i="5"/>
  <c r="AP169" i="5"/>
  <c r="AO169" i="5"/>
  <c r="AN169" i="5"/>
  <c r="AM169" i="5"/>
  <c r="AL169" i="5"/>
  <c r="AK169" i="5"/>
  <c r="AB169" i="5"/>
  <c r="AA169" i="5"/>
  <c r="U169" i="5"/>
  <c r="T169" i="5"/>
  <c r="AC169" i="5" s="1"/>
  <c r="S169" i="5"/>
  <c r="R169" i="5"/>
  <c r="O169" i="5"/>
  <c r="N169" i="5"/>
  <c r="M169" i="5"/>
  <c r="L169" i="5"/>
  <c r="E169" i="5"/>
  <c r="BA168" i="5"/>
  <c r="AZ168" i="5"/>
  <c r="AV168" i="5"/>
  <c r="AU168" i="5"/>
  <c r="AS168" i="5"/>
  <c r="AR168" i="5"/>
  <c r="AQ168" i="5"/>
  <c r="AP168" i="5"/>
  <c r="AO168" i="5"/>
  <c r="AN168" i="5"/>
  <c r="AM168" i="5"/>
  <c r="AL168" i="5"/>
  <c r="AK168" i="5"/>
  <c r="AC168" i="5"/>
  <c r="AB168" i="5"/>
  <c r="AA168" i="5"/>
  <c r="U168" i="5"/>
  <c r="T167" i="5" s="1"/>
  <c r="T168" i="5"/>
  <c r="S168" i="5"/>
  <c r="O168" i="5" s="1"/>
  <c r="R168" i="5"/>
  <c r="N168" i="5"/>
  <c r="M168" i="5"/>
  <c r="L168" i="5"/>
  <c r="E168" i="5"/>
  <c r="K168" i="5" s="1"/>
  <c r="BA167" i="5"/>
  <c r="AZ167" i="5"/>
  <c r="AV167" i="5"/>
  <c r="AU167" i="5"/>
  <c r="AS167" i="5"/>
  <c r="AR167" i="5"/>
  <c r="AQ167" i="5"/>
  <c r="AP167" i="5"/>
  <c r="AO167" i="5"/>
  <c r="AN167" i="5"/>
  <c r="AM167" i="5"/>
  <c r="AL167" i="5"/>
  <c r="AK167" i="5"/>
  <c r="AB167" i="5"/>
  <c r="AA167" i="5"/>
  <c r="U167" i="5"/>
  <c r="S167" i="5"/>
  <c r="O167" i="5" s="1"/>
  <c r="R167" i="5"/>
  <c r="N167" i="5"/>
  <c r="M167" i="5"/>
  <c r="L167" i="5"/>
  <c r="E167" i="5"/>
  <c r="K166" i="5" s="1"/>
  <c r="BA166" i="5"/>
  <c r="AZ166" i="5"/>
  <c r="AV166" i="5"/>
  <c r="AU166" i="5"/>
  <c r="AS166" i="5"/>
  <c r="AR166" i="5"/>
  <c r="AQ166" i="5"/>
  <c r="AP166" i="5"/>
  <c r="AO166" i="5"/>
  <c r="AN166" i="5"/>
  <c r="AM166" i="5"/>
  <c r="AL166" i="5"/>
  <c r="AK166" i="5"/>
  <c r="AG166" i="5"/>
  <c r="AB166" i="5"/>
  <c r="AA166" i="5"/>
  <c r="U166" i="5"/>
  <c r="T166" i="5"/>
  <c r="S166" i="5"/>
  <c r="R166" i="5"/>
  <c r="Q166" i="5"/>
  <c r="P166" i="5"/>
  <c r="O166" i="5"/>
  <c r="N166" i="5"/>
  <c r="M166" i="5"/>
  <c r="L166" i="5"/>
  <c r="E166" i="5"/>
  <c r="BA165" i="5"/>
  <c r="AZ165" i="5"/>
  <c r="AV165" i="5"/>
  <c r="AU165" i="5"/>
  <c r="AS165" i="5"/>
  <c r="AR165" i="5"/>
  <c r="AQ165" i="5"/>
  <c r="AP165" i="5"/>
  <c r="AO165" i="5"/>
  <c r="AN165" i="5"/>
  <c r="AM165" i="5"/>
  <c r="AL165" i="5"/>
  <c r="AK165" i="5"/>
  <c r="AB165" i="5"/>
  <c r="AA165" i="5"/>
  <c r="U165" i="5"/>
  <c r="T165" i="5"/>
  <c r="AC165" i="5" s="1"/>
  <c r="S165" i="5"/>
  <c r="R165" i="5"/>
  <c r="O165" i="5"/>
  <c r="N165" i="5"/>
  <c r="M165" i="5"/>
  <c r="L165" i="5"/>
  <c r="E165" i="5"/>
  <c r="K165" i="5" s="1"/>
  <c r="BA164" i="5"/>
  <c r="AZ164" i="5"/>
  <c r="AV164" i="5"/>
  <c r="AU164" i="5"/>
  <c r="AS164" i="5"/>
  <c r="AR164" i="5"/>
  <c r="AQ164" i="5"/>
  <c r="AP164" i="5"/>
  <c r="AO164" i="5"/>
  <c r="AN164" i="5"/>
  <c r="AM164" i="5"/>
  <c r="AL164" i="5"/>
  <c r="AK164" i="5"/>
  <c r="AC164" i="5"/>
  <c r="AB164" i="5"/>
  <c r="AA164" i="5"/>
  <c r="U164" i="5"/>
  <c r="T163" i="5" s="1"/>
  <c r="T164" i="5"/>
  <c r="AG164" i="5" s="1"/>
  <c r="S164" i="5"/>
  <c r="O164" i="5" s="1"/>
  <c r="R164" i="5"/>
  <c r="N164" i="5"/>
  <c r="M164" i="5"/>
  <c r="L164" i="5"/>
  <c r="E164" i="5"/>
  <c r="BA163" i="5"/>
  <c r="AZ163" i="5"/>
  <c r="AV163" i="5"/>
  <c r="AU163" i="5"/>
  <c r="AS163" i="5"/>
  <c r="AR163" i="5"/>
  <c r="AQ163" i="5"/>
  <c r="AP163" i="5"/>
  <c r="AO163" i="5"/>
  <c r="AN163" i="5"/>
  <c r="AM163" i="5"/>
  <c r="AL163" i="5"/>
  <c r="AK163" i="5"/>
  <c r="AB163" i="5"/>
  <c r="AA163" i="5"/>
  <c r="U163" i="5"/>
  <c r="S163" i="5"/>
  <c r="O163" i="5" s="1"/>
  <c r="R163" i="5"/>
  <c r="N163" i="5"/>
  <c r="M163" i="5"/>
  <c r="L163" i="5"/>
  <c r="K163" i="5"/>
  <c r="E163" i="5"/>
  <c r="BA162" i="5"/>
  <c r="AZ162" i="5"/>
  <c r="AV162" i="5"/>
  <c r="AU162" i="5"/>
  <c r="AS162" i="5"/>
  <c r="AR162" i="5"/>
  <c r="AQ162" i="5"/>
  <c r="AP162" i="5"/>
  <c r="AO162" i="5"/>
  <c r="AN162" i="5"/>
  <c r="AM162" i="5"/>
  <c r="AL162" i="5"/>
  <c r="AK162" i="5"/>
  <c r="AG162" i="5"/>
  <c r="AB162" i="5"/>
  <c r="AA162" i="5"/>
  <c r="U162" i="5"/>
  <c r="T162" i="5"/>
  <c r="AD162" i="5" s="1"/>
  <c r="S162" i="5"/>
  <c r="R162" i="5"/>
  <c r="Q162" i="5"/>
  <c r="P162" i="5"/>
  <c r="O162" i="5"/>
  <c r="N162" i="5"/>
  <c r="M162" i="5"/>
  <c r="L162" i="5"/>
  <c r="E162" i="5"/>
  <c r="BA161" i="5"/>
  <c r="AZ161" i="5"/>
  <c r="AV161" i="5"/>
  <c r="AU161" i="5"/>
  <c r="AS161" i="5"/>
  <c r="AR161" i="5"/>
  <c r="AQ161" i="5"/>
  <c r="AP161" i="5"/>
  <c r="AO161" i="5"/>
  <c r="AN161" i="5"/>
  <c r="AM161" i="5"/>
  <c r="AL161" i="5"/>
  <c r="AK161" i="5"/>
  <c r="AB161" i="5"/>
  <c r="AA161" i="5"/>
  <c r="U161" i="5"/>
  <c r="T161" i="5"/>
  <c r="AC161" i="5" s="1"/>
  <c r="S161" i="5"/>
  <c r="R161" i="5"/>
  <c r="O161" i="5"/>
  <c r="N161" i="5"/>
  <c r="M161" i="5"/>
  <c r="L161" i="5"/>
  <c r="E161" i="5"/>
  <c r="BA160" i="5"/>
  <c r="AZ160" i="5"/>
  <c r="AV160" i="5"/>
  <c r="AU160" i="5"/>
  <c r="AS160" i="5"/>
  <c r="AR160" i="5"/>
  <c r="AQ160" i="5"/>
  <c r="AP160" i="5"/>
  <c r="AO160" i="5"/>
  <c r="AN160" i="5"/>
  <c r="AM160" i="5"/>
  <c r="AL160" i="5"/>
  <c r="AK160" i="5"/>
  <c r="AC160" i="5"/>
  <c r="AB160" i="5"/>
  <c r="AA160" i="5"/>
  <c r="U160" i="5"/>
  <c r="T159" i="5" s="1"/>
  <c r="T160" i="5"/>
  <c r="AG160" i="5" s="1"/>
  <c r="S160" i="5"/>
  <c r="O160" i="5" s="1"/>
  <c r="R160" i="5"/>
  <c r="N160" i="5"/>
  <c r="M160" i="5"/>
  <c r="L160" i="5"/>
  <c r="E160" i="5"/>
  <c r="K160" i="5" s="1"/>
  <c r="BA159" i="5"/>
  <c r="AZ159" i="5"/>
  <c r="AV159" i="5"/>
  <c r="AU159" i="5"/>
  <c r="AS159" i="5"/>
  <c r="AR159" i="5"/>
  <c r="AQ159" i="5"/>
  <c r="AP159" i="5"/>
  <c r="AO159" i="5"/>
  <c r="AN159" i="5"/>
  <c r="AM159" i="5"/>
  <c r="AL159" i="5"/>
  <c r="AK159" i="5"/>
  <c r="AB159" i="5"/>
  <c r="AA159" i="5"/>
  <c r="U159" i="5"/>
  <c r="S159" i="5"/>
  <c r="O159" i="5" s="1"/>
  <c r="R159" i="5"/>
  <c r="N159" i="5"/>
  <c r="M159" i="5"/>
  <c r="L159" i="5"/>
  <c r="E159" i="5"/>
  <c r="BA158" i="5"/>
  <c r="AZ158" i="5"/>
  <c r="AV158" i="5"/>
  <c r="AU158" i="5"/>
  <c r="AS158" i="5"/>
  <c r="AR158" i="5"/>
  <c r="AQ158" i="5"/>
  <c r="AP158" i="5"/>
  <c r="AO158" i="5"/>
  <c r="AN158" i="5"/>
  <c r="AM158" i="5"/>
  <c r="AL158" i="5"/>
  <c r="AK158" i="5"/>
  <c r="AG158" i="5"/>
  <c r="AB158" i="5"/>
  <c r="AA158" i="5"/>
  <c r="U158" i="5"/>
  <c r="T158" i="5"/>
  <c r="AD158" i="5" s="1"/>
  <c r="S158" i="5"/>
  <c r="R158" i="5"/>
  <c r="Q158" i="5"/>
  <c r="P158" i="5"/>
  <c r="O158" i="5"/>
  <c r="N158" i="5"/>
  <c r="M158" i="5"/>
  <c r="L158" i="5"/>
  <c r="E158" i="5"/>
  <c r="K158" i="5" s="1"/>
  <c r="BA157" i="5"/>
  <c r="AZ157" i="5"/>
  <c r="AV157" i="5"/>
  <c r="AU157" i="5"/>
  <c r="AS157" i="5"/>
  <c r="AR157" i="5"/>
  <c r="AQ157" i="5"/>
  <c r="AP157" i="5"/>
  <c r="AO157" i="5"/>
  <c r="AN157" i="5"/>
  <c r="AM157" i="5"/>
  <c r="AL157" i="5"/>
  <c r="AK157" i="5"/>
  <c r="AB157" i="5"/>
  <c r="AA157" i="5"/>
  <c r="U157" i="5"/>
  <c r="T157" i="5"/>
  <c r="AC157" i="5" s="1"/>
  <c r="S157" i="5"/>
  <c r="R157" i="5"/>
  <c r="O157" i="5"/>
  <c r="N157" i="5"/>
  <c r="M157" i="5"/>
  <c r="L157" i="5"/>
  <c r="E157" i="5"/>
  <c r="BA156" i="5"/>
  <c r="AZ156" i="5"/>
  <c r="AV156" i="5"/>
  <c r="AU156" i="5"/>
  <c r="AS156" i="5"/>
  <c r="AR156" i="5"/>
  <c r="AQ156" i="5"/>
  <c r="AP156" i="5"/>
  <c r="AO156" i="5"/>
  <c r="AN156" i="5"/>
  <c r="AM156" i="5"/>
  <c r="AL156" i="5"/>
  <c r="AK156" i="5"/>
  <c r="AC156" i="5"/>
  <c r="AB156" i="5"/>
  <c r="AA156" i="5"/>
  <c r="U156" i="5"/>
  <c r="T155" i="5" s="1"/>
  <c r="T156" i="5"/>
  <c r="AG156" i="5" s="1"/>
  <c r="S156" i="5"/>
  <c r="O156" i="5" s="1"/>
  <c r="R156" i="5"/>
  <c r="N156" i="5"/>
  <c r="M156" i="5"/>
  <c r="L156" i="5"/>
  <c r="E156" i="5"/>
  <c r="K156" i="5" s="1"/>
  <c r="BA155" i="5"/>
  <c r="AZ155" i="5"/>
  <c r="AV155" i="5"/>
  <c r="AU155" i="5"/>
  <c r="AS155" i="5"/>
  <c r="AR155" i="5"/>
  <c r="AQ155" i="5"/>
  <c r="AP155" i="5"/>
  <c r="AO155" i="5"/>
  <c r="AN155" i="5"/>
  <c r="AM155" i="5"/>
  <c r="AL155" i="5"/>
  <c r="AK155" i="5"/>
  <c r="AB155" i="5"/>
  <c r="AA155" i="5"/>
  <c r="U155" i="5"/>
  <c r="S155" i="5"/>
  <c r="O155" i="5" s="1"/>
  <c r="R155" i="5"/>
  <c r="N155" i="5"/>
  <c r="M155" i="5"/>
  <c r="L155" i="5"/>
  <c r="E155" i="5"/>
  <c r="BA154" i="5"/>
  <c r="AZ154" i="5"/>
  <c r="AV154" i="5"/>
  <c r="AU154" i="5"/>
  <c r="AS154" i="5"/>
  <c r="AR154" i="5"/>
  <c r="AQ154" i="5"/>
  <c r="AP154" i="5"/>
  <c r="AO154" i="5"/>
  <c r="AN154" i="5"/>
  <c r="AM154" i="5"/>
  <c r="AL154" i="5"/>
  <c r="AK154" i="5"/>
  <c r="AG154" i="5"/>
  <c r="AB154" i="5"/>
  <c r="AA154" i="5"/>
  <c r="U154" i="5"/>
  <c r="T154" i="5"/>
  <c r="AD154" i="5" s="1"/>
  <c r="S154" i="5"/>
  <c r="R154" i="5"/>
  <c r="Q154" i="5"/>
  <c r="P154" i="5"/>
  <c r="O154" i="5"/>
  <c r="N154" i="5"/>
  <c r="M154" i="5"/>
  <c r="L154" i="5"/>
  <c r="E154" i="5"/>
  <c r="BA153" i="5"/>
  <c r="AZ153" i="5"/>
  <c r="AV153" i="5"/>
  <c r="AU153" i="5"/>
  <c r="AS153" i="5"/>
  <c r="AR153" i="5"/>
  <c r="AQ153" i="5"/>
  <c r="AP153" i="5"/>
  <c r="AO153" i="5"/>
  <c r="AN153" i="5"/>
  <c r="AM153" i="5"/>
  <c r="AL153" i="5"/>
  <c r="AK153" i="5"/>
  <c r="AB153" i="5"/>
  <c r="AA153" i="5"/>
  <c r="U153" i="5"/>
  <c r="T153" i="5"/>
  <c r="AC153" i="5" s="1"/>
  <c r="S153" i="5"/>
  <c r="R153" i="5"/>
  <c r="O153" i="5"/>
  <c r="N153" i="5"/>
  <c r="M153" i="5"/>
  <c r="L153" i="5"/>
  <c r="E153" i="5"/>
  <c r="BA152" i="5"/>
  <c r="AZ152" i="5"/>
  <c r="AV152" i="5"/>
  <c r="AU152" i="5"/>
  <c r="AS152" i="5"/>
  <c r="AR152" i="5"/>
  <c r="AQ152" i="5"/>
  <c r="AP152" i="5"/>
  <c r="AO152" i="5"/>
  <c r="AN152" i="5"/>
  <c r="AM152" i="5"/>
  <c r="AL152" i="5"/>
  <c r="AK152" i="5"/>
  <c r="AC152" i="5"/>
  <c r="AB152" i="5"/>
  <c r="AA152" i="5"/>
  <c r="U152" i="5"/>
  <c r="T151" i="5" s="1"/>
  <c r="T152" i="5"/>
  <c r="S152" i="5"/>
  <c r="O152" i="5" s="1"/>
  <c r="R152" i="5"/>
  <c r="N152" i="5"/>
  <c r="M152" i="5"/>
  <c r="L152" i="5"/>
  <c r="E152" i="5"/>
  <c r="K152" i="5" s="1"/>
  <c r="BA151" i="5"/>
  <c r="AZ151" i="5"/>
  <c r="AV151" i="5"/>
  <c r="AU151" i="5"/>
  <c r="AS151" i="5"/>
  <c r="AR151" i="5"/>
  <c r="AQ151" i="5"/>
  <c r="AP151" i="5"/>
  <c r="AO151" i="5"/>
  <c r="AN151" i="5"/>
  <c r="AM151" i="5"/>
  <c r="AL151" i="5"/>
  <c r="AK151" i="5"/>
  <c r="AB151" i="5"/>
  <c r="AA151" i="5"/>
  <c r="U151" i="5"/>
  <c r="S151" i="5"/>
  <c r="O151" i="5" s="1"/>
  <c r="R151" i="5"/>
  <c r="N151" i="5"/>
  <c r="M151" i="5"/>
  <c r="L151" i="5"/>
  <c r="E151" i="5"/>
  <c r="BA150" i="5"/>
  <c r="AZ150" i="5"/>
  <c r="AV150" i="5"/>
  <c r="AU150" i="5"/>
  <c r="AS150" i="5"/>
  <c r="AR150" i="5"/>
  <c r="AQ150" i="5"/>
  <c r="AP150" i="5"/>
  <c r="AO150" i="5"/>
  <c r="AN150" i="5"/>
  <c r="AM150" i="5"/>
  <c r="AL150" i="5"/>
  <c r="AK150" i="5"/>
  <c r="AG150" i="5"/>
  <c r="AB150" i="5"/>
  <c r="AA150" i="5"/>
  <c r="U150" i="5"/>
  <c r="T150" i="5"/>
  <c r="S150" i="5"/>
  <c r="R150" i="5"/>
  <c r="Q150" i="5"/>
  <c r="P150" i="5"/>
  <c r="O150" i="5"/>
  <c r="N150" i="5"/>
  <c r="M150" i="5"/>
  <c r="L150" i="5"/>
  <c r="E150" i="5"/>
  <c r="BA149" i="5"/>
  <c r="AZ149" i="5"/>
  <c r="AV149" i="5"/>
  <c r="AU149" i="5"/>
  <c r="AS149" i="5"/>
  <c r="AR149" i="5"/>
  <c r="AQ149" i="5"/>
  <c r="AP149" i="5"/>
  <c r="AO149" i="5"/>
  <c r="AN149" i="5"/>
  <c r="AM149" i="5"/>
  <c r="AL149" i="5"/>
  <c r="AK149" i="5"/>
  <c r="AB149" i="5"/>
  <c r="AA149" i="5"/>
  <c r="U149" i="5"/>
  <c r="T149" i="5"/>
  <c r="AC149" i="5" s="1"/>
  <c r="S149" i="5"/>
  <c r="R149" i="5"/>
  <c r="O149" i="5"/>
  <c r="N149" i="5"/>
  <c r="M149" i="5"/>
  <c r="L149" i="5"/>
  <c r="E149" i="5"/>
  <c r="K149" i="5" s="1"/>
  <c r="BA148" i="5"/>
  <c r="AZ148" i="5"/>
  <c r="AV148" i="5"/>
  <c r="AU148" i="5"/>
  <c r="AS148" i="5"/>
  <c r="AR148" i="5"/>
  <c r="AQ148" i="5"/>
  <c r="AP148" i="5"/>
  <c r="AO148" i="5"/>
  <c r="AN148" i="5"/>
  <c r="AM148" i="5"/>
  <c r="AL148" i="5"/>
  <c r="AK148" i="5"/>
  <c r="AC148" i="5"/>
  <c r="AB148" i="5"/>
  <c r="AA148" i="5"/>
  <c r="U148" i="5"/>
  <c r="T147" i="5" s="1"/>
  <c r="T148" i="5"/>
  <c r="AG148" i="5" s="1"/>
  <c r="S148" i="5"/>
  <c r="O148" i="5" s="1"/>
  <c r="R148" i="5"/>
  <c r="N148" i="5"/>
  <c r="M148" i="5"/>
  <c r="L148" i="5"/>
  <c r="E148" i="5"/>
  <c r="K148" i="5" s="1"/>
  <c r="BA147" i="5"/>
  <c r="AZ147" i="5"/>
  <c r="AV147" i="5"/>
  <c r="AU147" i="5"/>
  <c r="AS147" i="5"/>
  <c r="AR147" i="5"/>
  <c r="AQ147" i="5"/>
  <c r="AP147" i="5"/>
  <c r="AO147" i="5"/>
  <c r="AN147" i="5"/>
  <c r="AM147" i="5"/>
  <c r="AL147" i="5"/>
  <c r="AK147" i="5"/>
  <c r="AB147" i="5"/>
  <c r="AA147" i="5"/>
  <c r="U147" i="5"/>
  <c r="S147" i="5"/>
  <c r="O147" i="5" s="1"/>
  <c r="R147" i="5"/>
  <c r="N147" i="5"/>
  <c r="M147" i="5"/>
  <c r="L147" i="5"/>
  <c r="K147" i="5"/>
  <c r="E147" i="5"/>
  <c r="BA146" i="5"/>
  <c r="AZ146" i="5"/>
  <c r="AV146" i="5"/>
  <c r="AU146" i="5"/>
  <c r="AS146" i="5"/>
  <c r="AR146" i="5"/>
  <c r="AQ146" i="5"/>
  <c r="AP146" i="5"/>
  <c r="AO146" i="5"/>
  <c r="AN146" i="5"/>
  <c r="AM146" i="5"/>
  <c r="AL146" i="5"/>
  <c r="AK146" i="5"/>
  <c r="AG146" i="5"/>
  <c r="AB146" i="5"/>
  <c r="AA146" i="5"/>
  <c r="U146" i="5"/>
  <c r="T146" i="5"/>
  <c r="AD146" i="5" s="1"/>
  <c r="S146" i="5"/>
  <c r="R146" i="5"/>
  <c r="Q146" i="5"/>
  <c r="P146" i="5"/>
  <c r="O146" i="5"/>
  <c r="N146" i="5"/>
  <c r="M146" i="5"/>
  <c r="L146" i="5"/>
  <c r="E146" i="5"/>
  <c r="BA145" i="5"/>
  <c r="AZ145" i="5"/>
  <c r="AV145" i="5"/>
  <c r="AU145" i="5"/>
  <c r="AS145" i="5"/>
  <c r="AR145" i="5"/>
  <c r="AQ145" i="5"/>
  <c r="AP145" i="5"/>
  <c r="AO145" i="5"/>
  <c r="AN145" i="5"/>
  <c r="AM145" i="5"/>
  <c r="AL145" i="5"/>
  <c r="AK145" i="5"/>
  <c r="AB145" i="5"/>
  <c r="AA145" i="5"/>
  <c r="U145" i="5"/>
  <c r="T145" i="5"/>
  <c r="AC145" i="5" s="1"/>
  <c r="S145" i="5"/>
  <c r="R145" i="5"/>
  <c r="O145" i="5"/>
  <c r="N145" i="5"/>
  <c r="M145" i="5"/>
  <c r="L145" i="5"/>
  <c r="E145" i="5"/>
  <c r="BA144" i="5"/>
  <c r="AZ144" i="5"/>
  <c r="AV144" i="5"/>
  <c r="AU144" i="5"/>
  <c r="AS144" i="5"/>
  <c r="AR144" i="5"/>
  <c r="AQ144" i="5"/>
  <c r="AP144" i="5"/>
  <c r="AO144" i="5"/>
  <c r="AN144" i="5"/>
  <c r="AM144" i="5"/>
  <c r="AL144" i="5"/>
  <c r="AK144" i="5"/>
  <c r="AC144" i="5"/>
  <c r="AB144" i="5"/>
  <c r="AA144" i="5"/>
  <c r="U144" i="5"/>
  <c r="T143" i="5" s="1"/>
  <c r="T144" i="5"/>
  <c r="AG144" i="5" s="1"/>
  <c r="S144" i="5"/>
  <c r="O144" i="5" s="1"/>
  <c r="R144" i="5"/>
  <c r="N144" i="5"/>
  <c r="M144" i="5"/>
  <c r="L144" i="5"/>
  <c r="E144" i="5"/>
  <c r="K144" i="5" s="1"/>
  <c r="BA143" i="5"/>
  <c r="AZ143" i="5"/>
  <c r="AV143" i="5"/>
  <c r="AU143" i="5"/>
  <c r="AS143" i="5"/>
  <c r="AR143" i="5"/>
  <c r="AQ143" i="5"/>
  <c r="AP143" i="5"/>
  <c r="AO143" i="5"/>
  <c r="AN143" i="5"/>
  <c r="AM143" i="5"/>
  <c r="AL143" i="5"/>
  <c r="AK143" i="5"/>
  <c r="AB143" i="5"/>
  <c r="AA143" i="5"/>
  <c r="U143" i="5"/>
  <c r="S143" i="5"/>
  <c r="O143" i="5" s="1"/>
  <c r="R143" i="5"/>
  <c r="N143" i="5"/>
  <c r="M143" i="5"/>
  <c r="L143" i="5"/>
  <c r="E143" i="5"/>
  <c r="BA142" i="5"/>
  <c r="AZ142" i="5"/>
  <c r="AV142" i="5"/>
  <c r="AU142" i="5"/>
  <c r="AS142" i="5"/>
  <c r="AR142" i="5"/>
  <c r="AQ142" i="5"/>
  <c r="AP142" i="5"/>
  <c r="AO142" i="5"/>
  <c r="AN142" i="5"/>
  <c r="AM142" i="5"/>
  <c r="AL142" i="5"/>
  <c r="AK142" i="5"/>
  <c r="AG142" i="5"/>
  <c r="AB142" i="5"/>
  <c r="AA142" i="5"/>
  <c r="U142" i="5"/>
  <c r="T142" i="5"/>
  <c r="AD142" i="5" s="1"/>
  <c r="S142" i="5"/>
  <c r="R142" i="5"/>
  <c r="Q142" i="5"/>
  <c r="P142" i="5"/>
  <c r="O142" i="5"/>
  <c r="N142" i="5"/>
  <c r="M142" i="5"/>
  <c r="L142" i="5"/>
  <c r="E142" i="5"/>
  <c r="K142" i="5" s="1"/>
  <c r="BA141" i="5"/>
  <c r="AZ141" i="5"/>
  <c r="AV141" i="5"/>
  <c r="AU141" i="5"/>
  <c r="AS141" i="5"/>
  <c r="AR141" i="5"/>
  <c r="AQ141" i="5"/>
  <c r="AP141" i="5"/>
  <c r="AO141" i="5"/>
  <c r="AN141" i="5"/>
  <c r="AM141" i="5"/>
  <c r="AL141" i="5"/>
  <c r="AK141" i="5"/>
  <c r="AB141" i="5"/>
  <c r="AA141" i="5"/>
  <c r="U141" i="5"/>
  <c r="T141" i="5"/>
  <c r="AC141" i="5" s="1"/>
  <c r="S141" i="5"/>
  <c r="R141" i="5"/>
  <c r="O141" i="5"/>
  <c r="N141" i="5"/>
  <c r="M141" i="5"/>
  <c r="L141" i="5"/>
  <c r="E141" i="5"/>
  <c r="BA140" i="5"/>
  <c r="AZ140" i="5"/>
  <c r="AV140" i="5"/>
  <c r="AU140" i="5"/>
  <c r="AS140" i="5"/>
  <c r="AR140" i="5"/>
  <c r="AQ140" i="5"/>
  <c r="AP140" i="5"/>
  <c r="AO140" i="5"/>
  <c r="AN140" i="5"/>
  <c r="AM140" i="5"/>
  <c r="AL140" i="5"/>
  <c r="AK140" i="5"/>
  <c r="AC140" i="5"/>
  <c r="AB140" i="5"/>
  <c r="AA140" i="5"/>
  <c r="U140" i="5"/>
  <c r="T139" i="5" s="1"/>
  <c r="T140" i="5"/>
  <c r="AG140" i="5" s="1"/>
  <c r="S140" i="5"/>
  <c r="O140" i="5" s="1"/>
  <c r="R140" i="5"/>
  <c r="N140" i="5"/>
  <c r="M140" i="5"/>
  <c r="L140" i="5"/>
  <c r="E140" i="5"/>
  <c r="K140" i="5" s="1"/>
  <c r="BA139" i="5"/>
  <c r="AZ139" i="5"/>
  <c r="AV139" i="5"/>
  <c r="AU139" i="5"/>
  <c r="AS139" i="5"/>
  <c r="AR139" i="5"/>
  <c r="AQ139" i="5"/>
  <c r="AP139" i="5"/>
  <c r="AO139" i="5"/>
  <c r="AN139" i="5"/>
  <c r="AM139" i="5"/>
  <c r="AL139" i="5"/>
  <c r="AK139" i="5"/>
  <c r="AB139" i="5"/>
  <c r="AA139" i="5"/>
  <c r="U139" i="5"/>
  <c r="S139" i="5"/>
  <c r="O139" i="5" s="1"/>
  <c r="R139" i="5"/>
  <c r="N139" i="5"/>
  <c r="M139" i="5"/>
  <c r="L139" i="5"/>
  <c r="K139" i="5"/>
  <c r="E139" i="5"/>
  <c r="K138" i="5" s="1"/>
  <c r="BA138" i="5"/>
  <c r="AZ138" i="5"/>
  <c r="AV138" i="5"/>
  <c r="AU138" i="5"/>
  <c r="AS138" i="5"/>
  <c r="AR138" i="5"/>
  <c r="AQ138" i="5"/>
  <c r="AP138" i="5"/>
  <c r="AO138" i="5"/>
  <c r="AN138" i="5"/>
  <c r="AM138" i="5"/>
  <c r="AL138" i="5"/>
  <c r="AK138" i="5"/>
  <c r="AG138" i="5"/>
  <c r="AB138" i="5"/>
  <c r="AA138" i="5"/>
  <c r="U138" i="5"/>
  <c r="T138" i="5"/>
  <c r="AD138" i="5" s="1"/>
  <c r="S138" i="5"/>
  <c r="R138" i="5"/>
  <c r="Q138" i="5"/>
  <c r="P138" i="5"/>
  <c r="O138" i="5"/>
  <c r="N138" i="5"/>
  <c r="M138" i="5"/>
  <c r="L138" i="5"/>
  <c r="E138" i="5"/>
  <c r="BA137" i="5"/>
  <c r="AZ137" i="5"/>
  <c r="AV137" i="5"/>
  <c r="AU137" i="5"/>
  <c r="AS137" i="5"/>
  <c r="AR137" i="5"/>
  <c r="AQ137" i="5"/>
  <c r="AP137" i="5"/>
  <c r="AO137" i="5"/>
  <c r="AN137" i="5"/>
  <c r="AM137" i="5"/>
  <c r="AL137" i="5"/>
  <c r="AK137" i="5"/>
  <c r="AB137" i="5"/>
  <c r="AA137" i="5"/>
  <c r="U137" i="5"/>
  <c r="T137" i="5"/>
  <c r="AC137" i="5" s="1"/>
  <c r="S137" i="5"/>
  <c r="R137" i="5"/>
  <c r="O137" i="5" s="1"/>
  <c r="N137" i="5"/>
  <c r="M137" i="5"/>
  <c r="L137" i="5"/>
  <c r="E137" i="5"/>
  <c r="K137" i="5" s="1"/>
  <c r="BA136" i="5"/>
  <c r="AZ136" i="5"/>
  <c r="AV136" i="5"/>
  <c r="AU136" i="5"/>
  <c r="AS136" i="5"/>
  <c r="AR136" i="5"/>
  <c r="AQ136" i="5"/>
  <c r="AP136" i="5"/>
  <c r="AO136" i="5"/>
  <c r="AN136" i="5"/>
  <c r="AM136" i="5"/>
  <c r="AL136" i="5"/>
  <c r="AK136" i="5"/>
  <c r="AC136" i="5"/>
  <c r="AB136" i="5"/>
  <c r="AA136" i="5"/>
  <c r="U136" i="5"/>
  <c r="T135" i="5" s="1"/>
  <c r="T136" i="5"/>
  <c r="S136" i="5"/>
  <c r="O136" i="5" s="1"/>
  <c r="Q136" i="5" s="1"/>
  <c r="R136" i="5"/>
  <c r="N136" i="5"/>
  <c r="M136" i="5"/>
  <c r="L136" i="5"/>
  <c r="E136" i="5"/>
  <c r="BA135" i="5"/>
  <c r="AZ135" i="5"/>
  <c r="AV135" i="5"/>
  <c r="AU135" i="5"/>
  <c r="AS135" i="5"/>
  <c r="AR135" i="5"/>
  <c r="AQ135" i="5"/>
  <c r="AP135" i="5"/>
  <c r="AO135" i="5"/>
  <c r="AN135" i="5"/>
  <c r="AM135" i="5"/>
  <c r="AL135" i="5"/>
  <c r="AK135" i="5"/>
  <c r="AD135" i="5"/>
  <c r="AB135" i="5"/>
  <c r="AA135" i="5"/>
  <c r="U135" i="5"/>
  <c r="S135" i="5"/>
  <c r="O135" i="5" s="1"/>
  <c r="R135" i="5"/>
  <c r="N135" i="5"/>
  <c r="M135" i="5"/>
  <c r="L135" i="5"/>
  <c r="E135" i="5"/>
  <c r="BA134" i="5"/>
  <c r="AZ134" i="5"/>
  <c r="AV134" i="5"/>
  <c r="AU134" i="5"/>
  <c r="AS134" i="5"/>
  <c r="AR134" i="5"/>
  <c r="AQ134" i="5"/>
  <c r="AP134" i="5"/>
  <c r="AO134" i="5"/>
  <c r="AN134" i="5"/>
  <c r="AM134" i="5"/>
  <c r="AL134" i="5"/>
  <c r="AK134" i="5"/>
  <c r="AG134" i="5"/>
  <c r="AB134" i="5"/>
  <c r="AA134" i="5"/>
  <c r="U134" i="5"/>
  <c r="T134" i="5"/>
  <c r="S134" i="5"/>
  <c r="R134" i="5"/>
  <c r="Q134" i="5"/>
  <c r="P134" i="5"/>
  <c r="O134" i="5"/>
  <c r="N134" i="5"/>
  <c r="M134" i="5"/>
  <c r="L134" i="5"/>
  <c r="E134" i="5"/>
  <c r="BA133" i="5"/>
  <c r="AZ133" i="5"/>
  <c r="AV133" i="5"/>
  <c r="AU133" i="5"/>
  <c r="AS133" i="5"/>
  <c r="AR133" i="5"/>
  <c r="AQ133" i="5"/>
  <c r="AP133" i="5"/>
  <c r="AO133" i="5"/>
  <c r="AN133" i="5"/>
  <c r="AM133" i="5"/>
  <c r="AL133" i="5"/>
  <c r="AK133" i="5"/>
  <c r="AB133" i="5"/>
  <c r="AA133" i="5"/>
  <c r="U133" i="5"/>
  <c r="T133" i="5"/>
  <c r="AC133" i="5" s="1"/>
  <c r="S133" i="5"/>
  <c r="R133" i="5"/>
  <c r="O133" i="5"/>
  <c r="N133" i="5"/>
  <c r="M133" i="5"/>
  <c r="L133" i="5"/>
  <c r="E133" i="5"/>
  <c r="BA132" i="5"/>
  <c r="AZ132" i="5"/>
  <c r="AV132" i="5"/>
  <c r="AU132" i="5"/>
  <c r="AS132" i="5"/>
  <c r="AR132" i="5"/>
  <c r="AQ132" i="5"/>
  <c r="AP132" i="5"/>
  <c r="AO132" i="5"/>
  <c r="AN132" i="5"/>
  <c r="AM132" i="5"/>
  <c r="AL132" i="5"/>
  <c r="AK132" i="5"/>
  <c r="AC132" i="5"/>
  <c r="AB132" i="5"/>
  <c r="AA132" i="5"/>
  <c r="U132" i="5"/>
  <c r="T131" i="5" s="1"/>
  <c r="T132" i="5"/>
  <c r="S132" i="5"/>
  <c r="O132" i="5" s="1"/>
  <c r="Q132" i="5" s="1"/>
  <c r="R132" i="5"/>
  <c r="P132" i="5"/>
  <c r="N132" i="5"/>
  <c r="M132" i="5"/>
  <c r="L132" i="5"/>
  <c r="E132" i="5"/>
  <c r="BA131" i="5"/>
  <c r="AZ131" i="5"/>
  <c r="AV131" i="5"/>
  <c r="AU131" i="5"/>
  <c r="AS131" i="5"/>
  <c r="AR131" i="5"/>
  <c r="AQ131" i="5"/>
  <c r="AP131" i="5"/>
  <c r="AO131" i="5"/>
  <c r="AN131" i="5"/>
  <c r="AM131" i="5"/>
  <c r="AL131" i="5"/>
  <c r="AK131" i="5"/>
  <c r="AD131" i="5"/>
  <c r="AB131" i="5"/>
  <c r="AA131" i="5"/>
  <c r="U131" i="5"/>
  <c r="S131" i="5"/>
  <c r="O131" i="5" s="1"/>
  <c r="R131" i="5"/>
  <c r="N131" i="5"/>
  <c r="M131" i="5"/>
  <c r="L131" i="5"/>
  <c r="E131" i="5"/>
  <c r="BA130" i="5"/>
  <c r="AZ130" i="5"/>
  <c r="AV130" i="5"/>
  <c r="AU130" i="5"/>
  <c r="AS130" i="5"/>
  <c r="AR130" i="5"/>
  <c r="AQ130" i="5"/>
  <c r="AP130" i="5"/>
  <c r="AO130" i="5"/>
  <c r="AN130" i="5"/>
  <c r="AM130" i="5"/>
  <c r="AL130" i="5"/>
  <c r="AK130" i="5"/>
  <c r="AB130" i="5"/>
  <c r="AA130" i="5"/>
  <c r="U130" i="5"/>
  <c r="T130" i="5"/>
  <c r="S130" i="5"/>
  <c r="R130" i="5"/>
  <c r="Q130" i="5"/>
  <c r="P130" i="5"/>
  <c r="O130" i="5"/>
  <c r="N130" i="5"/>
  <c r="M130" i="5"/>
  <c r="L130" i="5"/>
  <c r="E130" i="5"/>
  <c r="BA129" i="5"/>
  <c r="AZ129" i="5"/>
  <c r="AV129" i="5"/>
  <c r="AU129" i="5"/>
  <c r="AS129" i="5"/>
  <c r="AR129" i="5"/>
  <c r="AQ129" i="5"/>
  <c r="AP129" i="5"/>
  <c r="AO129" i="5"/>
  <c r="AN129" i="5"/>
  <c r="AM129" i="5"/>
  <c r="AL129" i="5"/>
  <c r="AK129" i="5"/>
  <c r="AB129" i="5"/>
  <c r="AA129" i="5"/>
  <c r="U129" i="5"/>
  <c r="T129" i="5"/>
  <c r="AC129" i="5" s="1"/>
  <c r="S129" i="5"/>
  <c r="R129" i="5"/>
  <c r="O129" i="5" s="1"/>
  <c r="N129" i="5"/>
  <c r="M129" i="5"/>
  <c r="L129" i="5"/>
  <c r="E129" i="5"/>
  <c r="K129" i="5" s="1"/>
  <c r="BA128" i="5"/>
  <c r="AZ128" i="5"/>
  <c r="AV128" i="5"/>
  <c r="AU128" i="5"/>
  <c r="AS128" i="5"/>
  <c r="AR128" i="5"/>
  <c r="AQ128" i="5"/>
  <c r="AP128" i="5"/>
  <c r="AO128" i="5"/>
  <c r="AN128" i="5"/>
  <c r="AM128" i="5"/>
  <c r="AL128" i="5"/>
  <c r="AK128" i="5"/>
  <c r="AC128" i="5"/>
  <c r="AB128" i="5"/>
  <c r="AA128" i="5"/>
  <c r="U128" i="5"/>
  <c r="T127" i="5" s="1"/>
  <c r="T128" i="5"/>
  <c r="S128" i="5"/>
  <c r="O128" i="5" s="1"/>
  <c r="Q128" i="5" s="1"/>
  <c r="R128" i="5"/>
  <c r="N128" i="5"/>
  <c r="M128" i="5"/>
  <c r="L128" i="5"/>
  <c r="E128" i="5"/>
  <c r="BA127" i="5"/>
  <c r="AZ127" i="5"/>
  <c r="AV127" i="5"/>
  <c r="AU127" i="5"/>
  <c r="AS127" i="5"/>
  <c r="AR127" i="5"/>
  <c r="AQ127" i="5"/>
  <c r="AP127" i="5"/>
  <c r="AO127" i="5"/>
  <c r="AN127" i="5"/>
  <c r="AM127" i="5"/>
  <c r="AL127" i="5"/>
  <c r="AK127" i="5"/>
  <c r="AD127" i="5"/>
  <c r="AB127" i="5"/>
  <c r="AA127" i="5"/>
  <c r="U127" i="5"/>
  <c r="S127" i="5"/>
  <c r="O127" i="5" s="1"/>
  <c r="R127" i="5"/>
  <c r="N127" i="5"/>
  <c r="M127" i="5"/>
  <c r="L127" i="5"/>
  <c r="E127" i="5"/>
  <c r="BA126" i="5"/>
  <c r="AZ126" i="5"/>
  <c r="AV126" i="5"/>
  <c r="AU126" i="5"/>
  <c r="AS126" i="5"/>
  <c r="AR126" i="5"/>
  <c r="AQ126" i="5"/>
  <c r="AP126" i="5"/>
  <c r="AO126" i="5"/>
  <c r="AN126" i="5"/>
  <c r="AM126" i="5"/>
  <c r="AL126" i="5"/>
  <c r="AK126" i="5"/>
  <c r="AG126" i="5"/>
  <c r="AB126" i="5"/>
  <c r="AA126" i="5"/>
  <c r="U126" i="5"/>
  <c r="T126" i="5"/>
  <c r="S126" i="5"/>
  <c r="R126" i="5"/>
  <c r="Q126" i="5"/>
  <c r="P126" i="5"/>
  <c r="O126" i="5"/>
  <c r="N126" i="5"/>
  <c r="M126" i="5"/>
  <c r="L126" i="5"/>
  <c r="E126" i="5"/>
  <c r="BA125" i="5"/>
  <c r="AZ125" i="5"/>
  <c r="AV125" i="5"/>
  <c r="AU125" i="5"/>
  <c r="AS125" i="5"/>
  <c r="AR125" i="5"/>
  <c r="AQ125" i="5"/>
  <c r="AP125" i="5"/>
  <c r="AO125" i="5"/>
  <c r="AN125" i="5"/>
  <c r="AM125" i="5"/>
  <c r="AL125" i="5"/>
  <c r="AK125" i="5"/>
  <c r="AB125" i="5"/>
  <c r="AA125" i="5"/>
  <c r="U125" i="5"/>
  <c r="T125" i="5"/>
  <c r="AC125" i="5" s="1"/>
  <c r="S125" i="5"/>
  <c r="R125" i="5"/>
  <c r="O125" i="5"/>
  <c r="N125" i="5"/>
  <c r="M125" i="5"/>
  <c r="L125" i="5"/>
  <c r="E125" i="5"/>
  <c r="BA124" i="5"/>
  <c r="AZ124" i="5"/>
  <c r="AV124" i="5"/>
  <c r="AU124" i="5"/>
  <c r="AS124" i="5"/>
  <c r="AR124" i="5"/>
  <c r="AQ124" i="5"/>
  <c r="AP124" i="5"/>
  <c r="AO124" i="5"/>
  <c r="AN124" i="5"/>
  <c r="AM124" i="5"/>
  <c r="AL124" i="5"/>
  <c r="AK124" i="5"/>
  <c r="AC124" i="5"/>
  <c r="AB124" i="5"/>
  <c r="AA124" i="5"/>
  <c r="U124" i="5"/>
  <c r="T123" i="5" s="1"/>
  <c r="T124" i="5"/>
  <c r="S124" i="5"/>
  <c r="O124" i="5" s="1"/>
  <c r="Q124" i="5" s="1"/>
  <c r="R124" i="5"/>
  <c r="P124" i="5"/>
  <c r="N124" i="5"/>
  <c r="M124" i="5"/>
  <c r="L124" i="5"/>
  <c r="E124" i="5"/>
  <c r="BA123" i="5"/>
  <c r="AZ123" i="5"/>
  <c r="AV123" i="5"/>
  <c r="AU123" i="5"/>
  <c r="AS123" i="5"/>
  <c r="AR123" i="5"/>
  <c r="AQ123" i="5"/>
  <c r="AP123" i="5"/>
  <c r="AO123" i="5"/>
  <c r="AN123" i="5"/>
  <c r="AM123" i="5"/>
  <c r="AL123" i="5"/>
  <c r="AK123" i="5"/>
  <c r="AD123" i="5"/>
  <c r="AB123" i="5"/>
  <c r="AA123" i="5"/>
  <c r="U123" i="5"/>
  <c r="S123" i="5"/>
  <c r="O123" i="5" s="1"/>
  <c r="R123" i="5"/>
  <c r="N123" i="5"/>
  <c r="M123" i="5"/>
  <c r="L123" i="5"/>
  <c r="E123" i="5"/>
  <c r="BA122" i="5"/>
  <c r="AZ122" i="5"/>
  <c r="AV122" i="5"/>
  <c r="AU122" i="5"/>
  <c r="AS122" i="5"/>
  <c r="AR122" i="5"/>
  <c r="AQ122" i="5"/>
  <c r="AP122" i="5"/>
  <c r="AO122" i="5"/>
  <c r="AN122" i="5"/>
  <c r="AM122" i="5"/>
  <c r="AL122" i="5"/>
  <c r="AK122" i="5"/>
  <c r="AB122" i="5"/>
  <c r="AA122" i="5"/>
  <c r="U122" i="5"/>
  <c r="T122" i="5"/>
  <c r="S122" i="5"/>
  <c r="R122" i="5"/>
  <c r="Q122" i="5"/>
  <c r="P122" i="5"/>
  <c r="O122" i="5"/>
  <c r="N122" i="5"/>
  <c r="M122" i="5"/>
  <c r="L122" i="5"/>
  <c r="E122" i="5"/>
  <c r="BA121" i="5"/>
  <c r="AZ121" i="5"/>
  <c r="AV121" i="5"/>
  <c r="AU121" i="5"/>
  <c r="AS121" i="5"/>
  <c r="AR121" i="5"/>
  <c r="AQ121" i="5"/>
  <c r="AP121" i="5"/>
  <c r="AO121" i="5"/>
  <c r="AN121" i="5"/>
  <c r="AM121" i="5"/>
  <c r="AL121" i="5"/>
  <c r="AK121" i="5"/>
  <c r="AB121" i="5"/>
  <c r="AA121" i="5"/>
  <c r="U121" i="5"/>
  <c r="T121" i="5"/>
  <c r="AC121" i="5" s="1"/>
  <c r="S121" i="5"/>
  <c r="R121" i="5"/>
  <c r="O121" i="5" s="1"/>
  <c r="N121" i="5"/>
  <c r="M121" i="5"/>
  <c r="L121" i="5"/>
  <c r="E121" i="5"/>
  <c r="K121" i="5" s="1"/>
  <c r="BA120" i="5"/>
  <c r="AZ120" i="5"/>
  <c r="AV120" i="5"/>
  <c r="AU120" i="5"/>
  <c r="AS120" i="5"/>
  <c r="AR120" i="5"/>
  <c r="AQ120" i="5"/>
  <c r="AP120" i="5"/>
  <c r="AO120" i="5"/>
  <c r="AN120" i="5"/>
  <c r="AM120" i="5"/>
  <c r="AL120" i="5"/>
  <c r="AK120" i="5"/>
  <c r="AC120" i="5"/>
  <c r="AB120" i="5"/>
  <c r="AA120" i="5"/>
  <c r="U120" i="5"/>
  <c r="T119" i="5" s="1"/>
  <c r="T120" i="5"/>
  <c r="S120" i="5"/>
  <c r="O120" i="5" s="1"/>
  <c r="Q120" i="5" s="1"/>
  <c r="R120" i="5"/>
  <c r="N120" i="5"/>
  <c r="M120" i="5"/>
  <c r="L120" i="5"/>
  <c r="E120" i="5"/>
  <c r="BA119" i="5"/>
  <c r="AZ119" i="5"/>
  <c r="AV119" i="5"/>
  <c r="AU119" i="5"/>
  <c r="AS119" i="5"/>
  <c r="AR119" i="5"/>
  <c r="AQ119" i="5"/>
  <c r="AP119" i="5"/>
  <c r="AO119" i="5"/>
  <c r="AN119" i="5"/>
  <c r="AM119" i="5"/>
  <c r="AL119" i="5"/>
  <c r="AK119" i="5"/>
  <c r="AD119" i="5"/>
  <c r="AB119" i="5"/>
  <c r="AA119" i="5"/>
  <c r="U119" i="5"/>
  <c r="S119" i="5"/>
  <c r="O119" i="5" s="1"/>
  <c r="R119" i="5"/>
  <c r="N119" i="5"/>
  <c r="M119" i="5"/>
  <c r="L119" i="5"/>
  <c r="E119" i="5"/>
  <c r="BA118" i="5"/>
  <c r="AZ118" i="5"/>
  <c r="AV118" i="5"/>
  <c r="AU118" i="5"/>
  <c r="AS118" i="5"/>
  <c r="AR118" i="5"/>
  <c r="AQ118" i="5"/>
  <c r="AP118" i="5"/>
  <c r="AO118" i="5"/>
  <c r="AN118" i="5"/>
  <c r="AM118" i="5"/>
  <c r="AL118" i="5"/>
  <c r="AK118" i="5"/>
  <c r="AG118" i="5"/>
  <c r="AB118" i="5"/>
  <c r="AA118" i="5"/>
  <c r="U118" i="5"/>
  <c r="T118" i="5"/>
  <c r="S118" i="5"/>
  <c r="R118" i="5"/>
  <c r="Q118" i="5"/>
  <c r="P118" i="5"/>
  <c r="O118" i="5"/>
  <c r="N118" i="5"/>
  <c r="M118" i="5"/>
  <c r="L118" i="5"/>
  <c r="E118" i="5"/>
  <c r="BA117" i="5"/>
  <c r="AZ117" i="5"/>
  <c r="AV117" i="5"/>
  <c r="AU117" i="5"/>
  <c r="AS117" i="5"/>
  <c r="AR117" i="5"/>
  <c r="AQ117" i="5"/>
  <c r="AP117" i="5"/>
  <c r="AO117" i="5"/>
  <c r="AN117" i="5"/>
  <c r="AM117" i="5"/>
  <c r="AL117" i="5"/>
  <c r="AK117" i="5"/>
  <c r="AB117" i="5"/>
  <c r="AA117" i="5"/>
  <c r="U117" i="5"/>
  <c r="T117" i="5"/>
  <c r="AC117" i="5" s="1"/>
  <c r="S117" i="5"/>
  <c r="R117" i="5"/>
  <c r="O117" i="5"/>
  <c r="N117" i="5"/>
  <c r="M117" i="5"/>
  <c r="L117" i="5"/>
  <c r="E117" i="5"/>
  <c r="BA116" i="5"/>
  <c r="AZ116" i="5"/>
  <c r="AV116" i="5"/>
  <c r="AU116" i="5"/>
  <c r="AS116" i="5"/>
  <c r="AR116" i="5"/>
  <c r="AQ116" i="5"/>
  <c r="AP116" i="5"/>
  <c r="AO116" i="5"/>
  <c r="AN116" i="5"/>
  <c r="AM116" i="5"/>
  <c r="AL116" i="5"/>
  <c r="AK116" i="5"/>
  <c r="AC116" i="5"/>
  <c r="AB116" i="5"/>
  <c r="AA116" i="5"/>
  <c r="U116" i="5"/>
  <c r="T115" i="5" s="1"/>
  <c r="T116" i="5"/>
  <c r="S116" i="5"/>
  <c r="O116" i="5" s="1"/>
  <c r="Q116" i="5" s="1"/>
  <c r="R116" i="5"/>
  <c r="P116" i="5"/>
  <c r="N116" i="5"/>
  <c r="M116" i="5"/>
  <c r="L116" i="5"/>
  <c r="E116" i="5"/>
  <c r="BA115" i="5"/>
  <c r="AZ115" i="5"/>
  <c r="AV115" i="5"/>
  <c r="AU115" i="5"/>
  <c r="AS115" i="5"/>
  <c r="AR115" i="5"/>
  <c r="AQ115" i="5"/>
  <c r="AP115" i="5"/>
  <c r="AO115" i="5"/>
  <c r="AN115" i="5"/>
  <c r="AM115" i="5"/>
  <c r="AL115" i="5"/>
  <c r="AK115" i="5"/>
  <c r="AD115" i="5"/>
  <c r="AB115" i="5"/>
  <c r="AA115" i="5"/>
  <c r="U115" i="5"/>
  <c r="S115" i="5"/>
  <c r="O115" i="5" s="1"/>
  <c r="R115" i="5"/>
  <c r="N115" i="5"/>
  <c r="M115" i="5"/>
  <c r="L115" i="5"/>
  <c r="E115" i="5"/>
  <c r="BA114" i="5"/>
  <c r="AZ114" i="5"/>
  <c r="AV114" i="5"/>
  <c r="AU114" i="5"/>
  <c r="AS114" i="5"/>
  <c r="AR114" i="5"/>
  <c r="AQ114" i="5"/>
  <c r="AP114" i="5"/>
  <c r="AO114" i="5"/>
  <c r="AN114" i="5"/>
  <c r="AM114" i="5"/>
  <c r="AL114" i="5"/>
  <c r="AK114" i="5"/>
  <c r="AB114" i="5"/>
  <c r="AA114" i="5"/>
  <c r="U114" i="5"/>
  <c r="T114" i="5"/>
  <c r="S114" i="5"/>
  <c r="R114" i="5"/>
  <c r="Q114" i="5"/>
  <c r="P114" i="5"/>
  <c r="O114" i="5"/>
  <c r="N114" i="5"/>
  <c r="M114" i="5"/>
  <c r="L114" i="5"/>
  <c r="E114" i="5"/>
  <c r="BA113" i="5"/>
  <c r="AZ113" i="5"/>
  <c r="AV113" i="5"/>
  <c r="AU113" i="5"/>
  <c r="AS113" i="5"/>
  <c r="AR113" i="5"/>
  <c r="AQ113" i="5"/>
  <c r="AP113" i="5"/>
  <c r="AO113" i="5"/>
  <c r="AN113" i="5"/>
  <c r="AM113" i="5"/>
  <c r="AL113" i="5"/>
  <c r="AK113" i="5"/>
  <c r="AB113" i="5"/>
  <c r="AA113" i="5"/>
  <c r="U113" i="5"/>
  <c r="T113" i="5"/>
  <c r="AC113" i="5" s="1"/>
  <c r="S113" i="5"/>
  <c r="R113" i="5"/>
  <c r="O113" i="5" s="1"/>
  <c r="N113" i="5"/>
  <c r="M113" i="5"/>
  <c r="L113" i="5"/>
  <c r="E113" i="5"/>
  <c r="K113" i="5" s="1"/>
  <c r="BA112" i="5"/>
  <c r="AZ112" i="5"/>
  <c r="AV112" i="5"/>
  <c r="AU112" i="5"/>
  <c r="AS112" i="5"/>
  <c r="AR112" i="5"/>
  <c r="AQ112" i="5"/>
  <c r="AP112" i="5"/>
  <c r="AO112" i="5"/>
  <c r="AN112" i="5"/>
  <c r="AM112" i="5"/>
  <c r="AL112" i="5"/>
  <c r="AK112" i="5"/>
  <c r="AC112" i="5"/>
  <c r="AB112" i="5"/>
  <c r="AA112" i="5"/>
  <c r="U112" i="5"/>
  <c r="T111" i="5" s="1"/>
  <c r="T112" i="5"/>
  <c r="S112" i="5"/>
  <c r="O112" i="5" s="1"/>
  <c r="Q112" i="5" s="1"/>
  <c r="R112" i="5"/>
  <c r="N112" i="5"/>
  <c r="M112" i="5"/>
  <c r="L112" i="5"/>
  <c r="E112" i="5"/>
  <c r="BA111" i="5"/>
  <c r="AZ111" i="5"/>
  <c r="AV111" i="5"/>
  <c r="AU111" i="5"/>
  <c r="AS111" i="5"/>
  <c r="AR111" i="5"/>
  <c r="AQ111" i="5"/>
  <c r="AP111" i="5"/>
  <c r="AO111" i="5"/>
  <c r="AN111" i="5"/>
  <c r="AM111" i="5"/>
  <c r="AL111" i="5"/>
  <c r="AK111" i="5"/>
  <c r="AD111" i="5"/>
  <c r="AB111" i="5"/>
  <c r="AA111" i="5"/>
  <c r="U111" i="5"/>
  <c r="S111" i="5"/>
  <c r="O111" i="5" s="1"/>
  <c r="R111" i="5"/>
  <c r="N111" i="5"/>
  <c r="M111" i="5"/>
  <c r="L111" i="5"/>
  <c r="E111" i="5"/>
  <c r="BA110" i="5"/>
  <c r="AZ110" i="5"/>
  <c r="AV110" i="5"/>
  <c r="AU110" i="5"/>
  <c r="AS110" i="5"/>
  <c r="AR110" i="5"/>
  <c r="AQ110" i="5"/>
  <c r="AP110" i="5"/>
  <c r="AO110" i="5"/>
  <c r="AN110" i="5"/>
  <c r="AM110" i="5"/>
  <c r="AL110" i="5"/>
  <c r="AK110" i="5"/>
  <c r="AG110" i="5"/>
  <c r="AB110" i="5"/>
  <c r="AA110" i="5"/>
  <c r="U110" i="5"/>
  <c r="T110" i="5"/>
  <c r="S110" i="5"/>
  <c r="R110" i="5"/>
  <c r="Q110" i="5"/>
  <c r="P110" i="5"/>
  <c r="O110" i="5"/>
  <c r="N110" i="5"/>
  <c r="M110" i="5"/>
  <c r="L110" i="5"/>
  <c r="E110" i="5"/>
  <c r="BA109" i="5"/>
  <c r="AZ109" i="5"/>
  <c r="AV109" i="5"/>
  <c r="AU109" i="5"/>
  <c r="AS109" i="5"/>
  <c r="AR109" i="5"/>
  <c r="AQ109" i="5"/>
  <c r="AP109" i="5"/>
  <c r="AO109" i="5"/>
  <c r="AN109" i="5"/>
  <c r="AM109" i="5"/>
  <c r="AL109" i="5"/>
  <c r="AK109" i="5"/>
  <c r="AB109" i="5"/>
  <c r="AA109" i="5"/>
  <c r="U109" i="5"/>
  <c r="T109" i="5"/>
  <c r="AC109" i="5" s="1"/>
  <c r="S109" i="5"/>
  <c r="R109" i="5"/>
  <c r="O109" i="5"/>
  <c r="N109" i="5"/>
  <c r="M109" i="5"/>
  <c r="L109" i="5"/>
  <c r="E109" i="5"/>
  <c r="BA108" i="5"/>
  <c r="AZ108" i="5"/>
  <c r="AV108" i="5"/>
  <c r="AU108" i="5"/>
  <c r="AS108" i="5"/>
  <c r="AR108" i="5"/>
  <c r="AQ108" i="5"/>
  <c r="AP108" i="5"/>
  <c r="AO108" i="5"/>
  <c r="AN108" i="5"/>
  <c r="AM108" i="5"/>
  <c r="AL108" i="5"/>
  <c r="AK108" i="5"/>
  <c r="AC108" i="5"/>
  <c r="AB108" i="5"/>
  <c r="AA108" i="5"/>
  <c r="U108" i="5"/>
  <c r="T107" i="5" s="1"/>
  <c r="T108" i="5"/>
  <c r="S108" i="5"/>
  <c r="O108" i="5" s="1"/>
  <c r="Q108" i="5" s="1"/>
  <c r="R108" i="5"/>
  <c r="P108" i="5"/>
  <c r="N108" i="5"/>
  <c r="M108" i="5"/>
  <c r="L108" i="5"/>
  <c r="E108" i="5"/>
  <c r="BA107" i="5"/>
  <c r="AZ107" i="5"/>
  <c r="AV107" i="5"/>
  <c r="AU107" i="5"/>
  <c r="AS107" i="5"/>
  <c r="AR107" i="5"/>
  <c r="AQ107" i="5"/>
  <c r="AP107" i="5"/>
  <c r="AO107" i="5"/>
  <c r="AN107" i="5"/>
  <c r="AM107" i="5"/>
  <c r="AL107" i="5"/>
  <c r="AK107" i="5"/>
  <c r="AD107" i="5"/>
  <c r="AB107" i="5"/>
  <c r="AA107" i="5"/>
  <c r="U107" i="5"/>
  <c r="S107" i="5"/>
  <c r="O107" i="5" s="1"/>
  <c r="R107" i="5"/>
  <c r="N107" i="5"/>
  <c r="M107" i="5"/>
  <c r="L107" i="5"/>
  <c r="E107" i="5"/>
  <c r="BA106" i="5"/>
  <c r="AZ106" i="5"/>
  <c r="AV106" i="5"/>
  <c r="AU106" i="5"/>
  <c r="AS106" i="5"/>
  <c r="AR106" i="5"/>
  <c r="AQ106" i="5"/>
  <c r="AP106" i="5"/>
  <c r="AO106" i="5"/>
  <c r="AN106" i="5"/>
  <c r="AM106" i="5"/>
  <c r="AL106" i="5"/>
  <c r="AK106" i="5"/>
  <c r="AB106" i="5"/>
  <c r="AA106" i="5"/>
  <c r="U106" i="5"/>
  <c r="T106" i="5"/>
  <c r="S106" i="5"/>
  <c r="R106" i="5"/>
  <c r="Q106" i="5"/>
  <c r="P106" i="5"/>
  <c r="O106" i="5"/>
  <c r="N106" i="5"/>
  <c r="M106" i="5"/>
  <c r="L106" i="5"/>
  <c r="E106" i="5"/>
  <c r="BA105" i="5"/>
  <c r="AZ105" i="5"/>
  <c r="AV105" i="5"/>
  <c r="AU105" i="5"/>
  <c r="AS105" i="5"/>
  <c r="AR105" i="5"/>
  <c r="AQ105" i="5"/>
  <c r="AP105" i="5"/>
  <c r="AO105" i="5"/>
  <c r="AN105" i="5"/>
  <c r="AM105" i="5"/>
  <c r="AL105" i="5"/>
  <c r="AK105" i="5"/>
  <c r="AB105" i="5"/>
  <c r="AA105" i="5"/>
  <c r="U105" i="5"/>
  <c r="T105" i="5"/>
  <c r="AC105" i="5" s="1"/>
  <c r="S105" i="5"/>
  <c r="R105" i="5"/>
  <c r="O105" i="5" s="1"/>
  <c r="N105" i="5"/>
  <c r="M105" i="5"/>
  <c r="L105" i="5"/>
  <c r="E105" i="5"/>
  <c r="K105" i="5" s="1"/>
  <c r="BA104" i="5"/>
  <c r="AZ104" i="5"/>
  <c r="AV104" i="5"/>
  <c r="AU104" i="5"/>
  <c r="AS104" i="5"/>
  <c r="AR104" i="5"/>
  <c r="AQ104" i="5"/>
  <c r="AP104" i="5"/>
  <c r="AO104" i="5"/>
  <c r="AN104" i="5"/>
  <c r="AM104" i="5"/>
  <c r="AL104" i="5"/>
  <c r="AK104" i="5"/>
  <c r="AC104" i="5"/>
  <c r="AB104" i="5"/>
  <c r="AA104" i="5"/>
  <c r="U104" i="5"/>
  <c r="T103" i="5" s="1"/>
  <c r="T104" i="5"/>
  <c r="S104" i="5"/>
  <c r="O104" i="5" s="1"/>
  <c r="Q104" i="5" s="1"/>
  <c r="R104" i="5"/>
  <c r="N104" i="5"/>
  <c r="M104" i="5"/>
  <c r="L104" i="5"/>
  <c r="E104" i="5"/>
  <c r="BA103" i="5"/>
  <c r="AZ103" i="5"/>
  <c r="AV103" i="5"/>
  <c r="AU103" i="5"/>
  <c r="AS103" i="5"/>
  <c r="AR103" i="5"/>
  <c r="AQ103" i="5"/>
  <c r="AP103" i="5"/>
  <c r="AO103" i="5"/>
  <c r="AN103" i="5"/>
  <c r="AM103" i="5"/>
  <c r="AL103" i="5"/>
  <c r="AK103" i="5"/>
  <c r="AD103" i="5"/>
  <c r="AB103" i="5"/>
  <c r="AA103" i="5"/>
  <c r="U103" i="5"/>
  <c r="S103" i="5"/>
  <c r="O103" i="5" s="1"/>
  <c r="R103" i="5"/>
  <c r="N103" i="5"/>
  <c r="M103" i="5"/>
  <c r="L103" i="5"/>
  <c r="E103" i="5"/>
  <c r="BA102" i="5"/>
  <c r="AZ102" i="5"/>
  <c r="AV102" i="5"/>
  <c r="AU102" i="5"/>
  <c r="AS102" i="5"/>
  <c r="AR102" i="5"/>
  <c r="AQ102" i="5"/>
  <c r="AP102" i="5"/>
  <c r="AO102" i="5"/>
  <c r="AN102" i="5"/>
  <c r="AM102" i="5"/>
  <c r="AL102" i="5"/>
  <c r="AK102" i="5"/>
  <c r="AG102" i="5"/>
  <c r="AB102" i="5"/>
  <c r="AA102" i="5"/>
  <c r="U102" i="5"/>
  <c r="T102" i="5"/>
  <c r="S102" i="5"/>
  <c r="R102" i="5"/>
  <c r="Q102" i="5"/>
  <c r="P102" i="5"/>
  <c r="O102" i="5"/>
  <c r="N102" i="5"/>
  <c r="M102" i="5"/>
  <c r="L102" i="5"/>
  <c r="E102" i="5"/>
  <c r="BA101" i="5"/>
  <c r="AZ101" i="5"/>
  <c r="AV101" i="5"/>
  <c r="AU101" i="5"/>
  <c r="AS101" i="5"/>
  <c r="AR101" i="5"/>
  <c r="AQ101" i="5"/>
  <c r="AP101" i="5"/>
  <c r="AO101" i="5"/>
  <c r="AN101" i="5"/>
  <c r="AM101" i="5"/>
  <c r="AL101" i="5"/>
  <c r="AK101" i="5"/>
  <c r="AB101" i="5"/>
  <c r="AA101" i="5"/>
  <c r="U101" i="5"/>
  <c r="T101" i="5"/>
  <c r="AC101" i="5" s="1"/>
  <c r="S101" i="5"/>
  <c r="R101" i="5"/>
  <c r="O101" i="5"/>
  <c r="N101" i="5"/>
  <c r="M101" i="5"/>
  <c r="L101" i="5"/>
  <c r="E101" i="5"/>
  <c r="BA100" i="5"/>
  <c r="AZ100" i="5"/>
  <c r="AV100" i="5"/>
  <c r="AU100" i="5"/>
  <c r="AS100" i="5"/>
  <c r="AR100" i="5"/>
  <c r="AQ100" i="5"/>
  <c r="AP100" i="5"/>
  <c r="AO100" i="5"/>
  <c r="AN100" i="5"/>
  <c r="AM100" i="5"/>
  <c r="AL100" i="5"/>
  <c r="AK100" i="5"/>
  <c r="AC100" i="5"/>
  <c r="AB100" i="5"/>
  <c r="AA100" i="5"/>
  <c r="U100" i="5"/>
  <c r="T99" i="5" s="1"/>
  <c r="T100" i="5"/>
  <c r="S100" i="5"/>
  <c r="O100" i="5" s="1"/>
  <c r="Q100" i="5" s="1"/>
  <c r="R100" i="5"/>
  <c r="P100" i="5"/>
  <c r="N100" i="5"/>
  <c r="M100" i="5"/>
  <c r="L100" i="5"/>
  <c r="E100" i="5"/>
  <c r="BA99" i="5"/>
  <c r="AZ99" i="5"/>
  <c r="AV99" i="5"/>
  <c r="AU99" i="5"/>
  <c r="AS99" i="5"/>
  <c r="AR99" i="5"/>
  <c r="AQ99" i="5"/>
  <c r="AP99" i="5"/>
  <c r="AO99" i="5"/>
  <c r="AN99" i="5"/>
  <c r="AM99" i="5"/>
  <c r="AL99" i="5"/>
  <c r="AK99" i="5"/>
  <c r="AD99" i="5"/>
  <c r="AB99" i="5"/>
  <c r="AA99" i="5"/>
  <c r="U99" i="5"/>
  <c r="S99" i="5"/>
  <c r="O99" i="5" s="1"/>
  <c r="R99" i="5"/>
  <c r="N99" i="5"/>
  <c r="M99" i="5"/>
  <c r="L99" i="5"/>
  <c r="E99" i="5"/>
  <c r="BA98" i="5"/>
  <c r="AZ98" i="5"/>
  <c r="AV98" i="5"/>
  <c r="AU98" i="5"/>
  <c r="AS98" i="5"/>
  <c r="AR98" i="5"/>
  <c r="AQ98" i="5"/>
  <c r="AP98" i="5"/>
  <c r="AO98" i="5"/>
  <c r="AN98" i="5"/>
  <c r="AM98" i="5"/>
  <c r="AL98" i="5"/>
  <c r="AK98" i="5"/>
  <c r="AB98" i="5"/>
  <c r="AA98" i="5"/>
  <c r="U98" i="5"/>
  <c r="T98" i="5"/>
  <c r="S98" i="5"/>
  <c r="R98" i="5"/>
  <c r="Q98" i="5"/>
  <c r="P98" i="5"/>
  <c r="O98" i="5"/>
  <c r="N98" i="5"/>
  <c r="M98" i="5"/>
  <c r="L98" i="5"/>
  <c r="E98" i="5"/>
  <c r="BA97" i="5"/>
  <c r="AZ97" i="5"/>
  <c r="AV97" i="5"/>
  <c r="AU97" i="5"/>
  <c r="AS97" i="5"/>
  <c r="AR97" i="5"/>
  <c r="AQ97" i="5"/>
  <c r="AP97" i="5"/>
  <c r="AO97" i="5"/>
  <c r="AN97" i="5"/>
  <c r="AM97" i="5"/>
  <c r="AL97" i="5"/>
  <c r="AK97" i="5"/>
  <c r="AB97" i="5"/>
  <c r="AA97" i="5"/>
  <c r="U97" i="5"/>
  <c r="T97" i="5"/>
  <c r="AC97" i="5" s="1"/>
  <c r="S97" i="5"/>
  <c r="R97" i="5"/>
  <c r="O97" i="5" s="1"/>
  <c r="N97" i="5"/>
  <c r="M97" i="5"/>
  <c r="L97" i="5"/>
  <c r="E97" i="5"/>
  <c r="K97" i="5" s="1"/>
  <c r="BA96" i="5"/>
  <c r="AZ96" i="5"/>
  <c r="AV96" i="5"/>
  <c r="AU96" i="5"/>
  <c r="AS96" i="5"/>
  <c r="AR96" i="5"/>
  <c r="AQ96" i="5"/>
  <c r="AP96" i="5"/>
  <c r="AO96" i="5"/>
  <c r="AN96" i="5"/>
  <c r="AM96" i="5"/>
  <c r="AL96" i="5"/>
  <c r="AK96" i="5"/>
  <c r="AC96" i="5"/>
  <c r="AB96" i="5"/>
  <c r="AA96" i="5"/>
  <c r="U96" i="5"/>
  <c r="T95" i="5" s="1"/>
  <c r="T96" i="5"/>
  <c r="S96" i="5"/>
  <c r="O96" i="5" s="1"/>
  <c r="Q96" i="5" s="1"/>
  <c r="R96" i="5"/>
  <c r="N96" i="5"/>
  <c r="M96" i="5"/>
  <c r="L96" i="5"/>
  <c r="E96" i="5"/>
  <c r="BA95" i="5"/>
  <c r="AZ95" i="5"/>
  <c r="AV95" i="5"/>
  <c r="AU95" i="5"/>
  <c r="AS95" i="5"/>
  <c r="AR95" i="5"/>
  <c r="AQ95" i="5"/>
  <c r="AP95" i="5"/>
  <c r="AO95" i="5"/>
  <c r="AN95" i="5"/>
  <c r="AM95" i="5"/>
  <c r="AL95" i="5"/>
  <c r="AK95" i="5"/>
  <c r="AD95" i="5"/>
  <c r="AB95" i="5"/>
  <c r="AA95" i="5"/>
  <c r="U95" i="5"/>
  <c r="S95" i="5"/>
  <c r="O95" i="5" s="1"/>
  <c r="R95" i="5"/>
  <c r="N95" i="5"/>
  <c r="M95" i="5"/>
  <c r="L95" i="5"/>
  <c r="E95" i="5"/>
  <c r="BA94" i="5"/>
  <c r="AZ94" i="5"/>
  <c r="AV94" i="5"/>
  <c r="AU94" i="5"/>
  <c r="AS94" i="5"/>
  <c r="AR94" i="5"/>
  <c r="AQ94" i="5"/>
  <c r="AP94" i="5"/>
  <c r="AO94" i="5"/>
  <c r="AN94" i="5"/>
  <c r="AM94" i="5"/>
  <c r="AL94" i="5"/>
  <c r="AK94" i="5"/>
  <c r="AG94" i="5"/>
  <c r="AB94" i="5"/>
  <c r="AA94" i="5"/>
  <c r="U94" i="5"/>
  <c r="T94" i="5"/>
  <c r="S94" i="5"/>
  <c r="R94" i="5"/>
  <c r="O94" i="5" s="1"/>
  <c r="P94" i="5" s="1"/>
  <c r="Q94" i="5"/>
  <c r="N94" i="5"/>
  <c r="M94" i="5"/>
  <c r="L94" i="5"/>
  <c r="E94" i="5"/>
  <c r="BA93" i="5"/>
  <c r="AZ93" i="5"/>
  <c r="AV93" i="5"/>
  <c r="AU93" i="5"/>
  <c r="AS93" i="5"/>
  <c r="AR93" i="5"/>
  <c r="AQ93" i="5"/>
  <c r="AP93" i="5"/>
  <c r="AO93" i="5"/>
  <c r="AN93" i="5"/>
  <c r="AM93" i="5"/>
  <c r="AL93" i="5"/>
  <c r="AK93" i="5"/>
  <c r="AB93" i="5"/>
  <c r="AA93" i="5"/>
  <c r="U93" i="5"/>
  <c r="T93" i="5"/>
  <c r="S93" i="5"/>
  <c r="R93" i="5"/>
  <c r="O93" i="5" s="1"/>
  <c r="N93" i="5"/>
  <c r="M93" i="5"/>
  <c r="L93" i="5"/>
  <c r="E93" i="5"/>
  <c r="BA92" i="5"/>
  <c r="AZ92" i="5"/>
  <c r="AV92" i="5"/>
  <c r="AU92" i="5"/>
  <c r="AS92" i="5"/>
  <c r="AR92" i="5"/>
  <c r="AQ92" i="5"/>
  <c r="AP92" i="5"/>
  <c r="AO92" i="5"/>
  <c r="AN92" i="5"/>
  <c r="AM92" i="5"/>
  <c r="AL92" i="5"/>
  <c r="AK92" i="5"/>
  <c r="AC92" i="5"/>
  <c r="AB92" i="5"/>
  <c r="AA92" i="5"/>
  <c r="U92" i="5"/>
  <c r="T91" i="5" s="1"/>
  <c r="T92" i="5"/>
  <c r="AG92" i="5" s="1"/>
  <c r="S92" i="5"/>
  <c r="O92" i="5" s="1"/>
  <c r="Q92" i="5" s="1"/>
  <c r="R92" i="5"/>
  <c r="P92" i="5"/>
  <c r="N92" i="5"/>
  <c r="M92" i="5"/>
  <c r="L92" i="5"/>
  <c r="E92" i="5"/>
  <c r="BA91" i="5"/>
  <c r="AZ91" i="5"/>
  <c r="AV91" i="5"/>
  <c r="AU91" i="5"/>
  <c r="AS91" i="5"/>
  <c r="AR91" i="5"/>
  <c r="AQ91" i="5"/>
  <c r="AP91" i="5"/>
  <c r="AO91" i="5"/>
  <c r="AN91" i="5"/>
  <c r="AM91" i="5"/>
  <c r="AL91" i="5"/>
  <c r="AK91" i="5"/>
  <c r="AD91" i="5"/>
  <c r="AB91" i="5"/>
  <c r="AA91" i="5"/>
  <c r="U91" i="5"/>
  <c r="S91" i="5"/>
  <c r="O91" i="5" s="1"/>
  <c r="R91" i="5"/>
  <c r="N91" i="5"/>
  <c r="M91" i="5"/>
  <c r="L91" i="5"/>
  <c r="E91" i="5"/>
  <c r="BA90" i="5"/>
  <c r="AZ90" i="5"/>
  <c r="AV90" i="5"/>
  <c r="AU90" i="5"/>
  <c r="AS90" i="5"/>
  <c r="AR90" i="5"/>
  <c r="AQ90" i="5"/>
  <c r="AP90" i="5"/>
  <c r="AO90" i="5"/>
  <c r="AN90" i="5"/>
  <c r="AM90" i="5"/>
  <c r="AL90" i="5"/>
  <c r="AK90" i="5"/>
  <c r="AB90" i="5"/>
  <c r="AA90" i="5"/>
  <c r="U90" i="5"/>
  <c r="T90" i="5"/>
  <c r="S90" i="5"/>
  <c r="R90" i="5"/>
  <c r="O90" i="5" s="1"/>
  <c r="P90" i="5" s="1"/>
  <c r="N90" i="5"/>
  <c r="M90" i="5"/>
  <c r="L90" i="5"/>
  <c r="E90" i="5"/>
  <c r="BA89" i="5"/>
  <c r="AZ89" i="5"/>
  <c r="AV89" i="5"/>
  <c r="AU89" i="5"/>
  <c r="AS89" i="5"/>
  <c r="AR89" i="5"/>
  <c r="AQ89" i="5"/>
  <c r="AP89" i="5"/>
  <c r="AO89" i="5"/>
  <c r="AN89" i="5"/>
  <c r="AM89" i="5"/>
  <c r="AL89" i="5"/>
  <c r="AK89" i="5"/>
  <c r="AB89" i="5"/>
  <c r="AA89" i="5"/>
  <c r="U89" i="5"/>
  <c r="T89" i="5"/>
  <c r="AC89" i="5" s="1"/>
  <c r="S89" i="5"/>
  <c r="R89" i="5"/>
  <c r="O89" i="5"/>
  <c r="N89" i="5"/>
  <c r="M89" i="5"/>
  <c r="L89" i="5"/>
  <c r="E89" i="5"/>
  <c r="BA88" i="5"/>
  <c r="AZ88" i="5"/>
  <c r="AV88" i="5"/>
  <c r="AU88" i="5"/>
  <c r="AS88" i="5"/>
  <c r="AR88" i="5"/>
  <c r="AQ88" i="5"/>
  <c r="AP88" i="5"/>
  <c r="AO88" i="5"/>
  <c r="AN88" i="5"/>
  <c r="AM88" i="5"/>
  <c r="AL88" i="5"/>
  <c r="AK88" i="5"/>
  <c r="AC88" i="5"/>
  <c r="AB88" i="5"/>
  <c r="AA88" i="5"/>
  <c r="U88" i="5"/>
  <c r="T87" i="5" s="1"/>
  <c r="T88" i="5"/>
  <c r="S88" i="5"/>
  <c r="O88" i="5" s="1"/>
  <c r="Q88" i="5" s="1"/>
  <c r="R88" i="5"/>
  <c r="P88" i="5"/>
  <c r="N88" i="5"/>
  <c r="M88" i="5"/>
  <c r="L88" i="5"/>
  <c r="E88" i="5"/>
  <c r="BA87" i="5"/>
  <c r="AZ87" i="5"/>
  <c r="AV87" i="5"/>
  <c r="AU87" i="5"/>
  <c r="AS87" i="5"/>
  <c r="AR87" i="5"/>
  <c r="AQ87" i="5"/>
  <c r="AP87" i="5"/>
  <c r="AO87" i="5"/>
  <c r="AN87" i="5"/>
  <c r="AM87" i="5"/>
  <c r="AL87" i="5"/>
  <c r="AK87" i="5"/>
  <c r="AD87" i="5"/>
  <c r="AB87" i="5"/>
  <c r="AA87" i="5"/>
  <c r="U87" i="5"/>
  <c r="S87" i="5"/>
  <c r="O87" i="5" s="1"/>
  <c r="R87" i="5"/>
  <c r="N87" i="5"/>
  <c r="M87" i="5"/>
  <c r="L87" i="5"/>
  <c r="E87" i="5"/>
  <c r="BA86" i="5"/>
  <c r="AZ86" i="5"/>
  <c r="AV86" i="5"/>
  <c r="AU86" i="5"/>
  <c r="AS86" i="5"/>
  <c r="AR86" i="5"/>
  <c r="AQ86" i="5"/>
  <c r="AP86" i="5"/>
  <c r="AO86" i="5"/>
  <c r="AN86" i="5"/>
  <c r="AM86" i="5"/>
  <c r="AL86" i="5"/>
  <c r="AK86" i="5"/>
  <c r="AB86" i="5"/>
  <c r="AA86" i="5"/>
  <c r="U86" i="5"/>
  <c r="T86" i="5"/>
  <c r="S86" i="5"/>
  <c r="R86" i="5"/>
  <c r="O86" i="5" s="1"/>
  <c r="P86" i="5" s="1"/>
  <c r="N86" i="5"/>
  <c r="M86" i="5"/>
  <c r="L86" i="5"/>
  <c r="E86" i="5"/>
  <c r="K86" i="5" s="1"/>
  <c r="BA85" i="5"/>
  <c r="AZ85" i="5"/>
  <c r="AV85" i="5"/>
  <c r="AU85" i="5"/>
  <c r="AS85" i="5"/>
  <c r="AR85" i="5"/>
  <c r="AQ85" i="5"/>
  <c r="AP85" i="5"/>
  <c r="AO85" i="5"/>
  <c r="AN85" i="5"/>
  <c r="AM85" i="5"/>
  <c r="AL85" i="5"/>
  <c r="AK85" i="5"/>
  <c r="AB85" i="5"/>
  <c r="AA85" i="5"/>
  <c r="U85" i="5"/>
  <c r="T85" i="5"/>
  <c r="AC85" i="5" s="1"/>
  <c r="S85" i="5"/>
  <c r="R85" i="5"/>
  <c r="O85" i="5" s="1"/>
  <c r="N85" i="5"/>
  <c r="M85" i="5"/>
  <c r="L85" i="5"/>
  <c r="E85" i="5"/>
  <c r="BA84" i="5"/>
  <c r="AZ84" i="5"/>
  <c r="AV84" i="5"/>
  <c r="AU84" i="5"/>
  <c r="AS84" i="5"/>
  <c r="AR84" i="5"/>
  <c r="AQ84" i="5"/>
  <c r="AP84" i="5"/>
  <c r="AO84" i="5"/>
  <c r="AN84" i="5"/>
  <c r="AM84" i="5"/>
  <c r="AL84" i="5"/>
  <c r="AK84" i="5"/>
  <c r="AC84" i="5"/>
  <c r="AB84" i="5"/>
  <c r="AA84" i="5"/>
  <c r="U84" i="5"/>
  <c r="T83" i="5" s="1"/>
  <c r="T84" i="5"/>
  <c r="S84" i="5"/>
  <c r="O84" i="5" s="1"/>
  <c r="Q84" i="5" s="1"/>
  <c r="R84" i="5"/>
  <c r="N84" i="5"/>
  <c r="M84" i="5"/>
  <c r="L84" i="5"/>
  <c r="E84" i="5"/>
  <c r="BA83" i="5"/>
  <c r="AZ83" i="5"/>
  <c r="AV83" i="5"/>
  <c r="AU83" i="5"/>
  <c r="AS83" i="5"/>
  <c r="AR83" i="5"/>
  <c r="AQ83" i="5"/>
  <c r="AP83" i="5"/>
  <c r="AO83" i="5"/>
  <c r="AN83" i="5"/>
  <c r="AM83" i="5"/>
  <c r="AL83" i="5"/>
  <c r="AK83" i="5"/>
  <c r="AD83" i="5"/>
  <c r="AB83" i="5"/>
  <c r="AA83" i="5"/>
  <c r="U83" i="5"/>
  <c r="S83" i="5"/>
  <c r="O83" i="5" s="1"/>
  <c r="R83" i="5"/>
  <c r="N83" i="5"/>
  <c r="M83" i="5"/>
  <c r="L83" i="5"/>
  <c r="E83" i="5"/>
  <c r="BA82" i="5"/>
  <c r="AZ82" i="5"/>
  <c r="AV82" i="5"/>
  <c r="AU82" i="5"/>
  <c r="AS82" i="5"/>
  <c r="AR82" i="5"/>
  <c r="AQ82" i="5"/>
  <c r="AP82" i="5"/>
  <c r="AO82" i="5"/>
  <c r="AN82" i="5"/>
  <c r="AM82" i="5"/>
  <c r="AL82" i="5"/>
  <c r="AK82" i="5"/>
  <c r="AB82" i="5"/>
  <c r="AA82" i="5"/>
  <c r="U82" i="5"/>
  <c r="T82" i="5"/>
  <c r="AG82" i="5" s="1"/>
  <c r="S82" i="5"/>
  <c r="R82" i="5"/>
  <c r="O82" i="5" s="1"/>
  <c r="P82" i="5" s="1"/>
  <c r="N82" i="5"/>
  <c r="M82" i="5"/>
  <c r="L82" i="5"/>
  <c r="E82" i="5"/>
  <c r="BA81" i="5"/>
  <c r="AZ81" i="5"/>
  <c r="AV81" i="5"/>
  <c r="AU81" i="5"/>
  <c r="AS81" i="5"/>
  <c r="AR81" i="5"/>
  <c r="AQ81" i="5"/>
  <c r="AP81" i="5"/>
  <c r="AO81" i="5"/>
  <c r="AN81" i="5"/>
  <c r="AM81" i="5"/>
  <c r="AL81" i="5"/>
  <c r="AK81" i="5"/>
  <c r="AB81" i="5"/>
  <c r="AA81" i="5"/>
  <c r="U81" i="5"/>
  <c r="T81" i="5"/>
  <c r="S81" i="5"/>
  <c r="R81" i="5"/>
  <c r="O81" i="5" s="1"/>
  <c r="N81" i="5"/>
  <c r="M81" i="5"/>
  <c r="L81" i="5"/>
  <c r="E81" i="5"/>
  <c r="K81" i="5" s="1"/>
  <c r="BA80" i="5"/>
  <c r="AZ80" i="5"/>
  <c r="AV80" i="5"/>
  <c r="AU80" i="5"/>
  <c r="AS80" i="5"/>
  <c r="AR80" i="5"/>
  <c r="AQ80" i="5"/>
  <c r="AP80" i="5"/>
  <c r="AO80" i="5"/>
  <c r="AN80" i="5"/>
  <c r="AM80" i="5"/>
  <c r="AL80" i="5"/>
  <c r="AK80" i="5"/>
  <c r="AC80" i="5"/>
  <c r="AB80" i="5"/>
  <c r="AA80" i="5"/>
  <c r="U80" i="5"/>
  <c r="T79" i="5" s="1"/>
  <c r="AD79" i="5" s="1"/>
  <c r="T80" i="5"/>
  <c r="S80" i="5"/>
  <c r="R80" i="5"/>
  <c r="O80" i="5" s="1"/>
  <c r="Q80" i="5" s="1"/>
  <c r="N80" i="5"/>
  <c r="M80" i="5"/>
  <c r="L80" i="5"/>
  <c r="E80" i="5"/>
  <c r="BA79" i="5"/>
  <c r="AZ79" i="5"/>
  <c r="AV79" i="5"/>
  <c r="AU79" i="5"/>
  <c r="AS79" i="5"/>
  <c r="AR79" i="5"/>
  <c r="AQ79" i="5"/>
  <c r="AP79" i="5"/>
  <c r="AO79" i="5"/>
  <c r="AN79" i="5"/>
  <c r="AM79" i="5"/>
  <c r="AL79" i="5"/>
  <c r="AK79" i="5"/>
  <c r="AB79" i="5"/>
  <c r="AA79" i="5"/>
  <c r="U79" i="5"/>
  <c r="S79" i="5"/>
  <c r="R79" i="5"/>
  <c r="N79" i="5"/>
  <c r="M79" i="5"/>
  <c r="L79" i="5"/>
  <c r="E79" i="5"/>
  <c r="BA78" i="5"/>
  <c r="AZ78" i="5"/>
  <c r="AV78" i="5"/>
  <c r="AU78" i="5"/>
  <c r="AS78" i="5"/>
  <c r="AR78" i="5"/>
  <c r="AQ78" i="5"/>
  <c r="AP78" i="5"/>
  <c r="AO78" i="5"/>
  <c r="AN78" i="5"/>
  <c r="AM78" i="5"/>
  <c r="AL78" i="5"/>
  <c r="AK78" i="5"/>
  <c r="AG78" i="5"/>
  <c r="AB78" i="5"/>
  <c r="AA78" i="5"/>
  <c r="U78" i="5"/>
  <c r="T78" i="5"/>
  <c r="S78" i="5"/>
  <c r="R78" i="5"/>
  <c r="O78" i="5" s="1"/>
  <c r="P78" i="5" s="1"/>
  <c r="Q78" i="5"/>
  <c r="N78" i="5"/>
  <c r="M78" i="5"/>
  <c r="L78" i="5"/>
  <c r="E78" i="5"/>
  <c r="BA77" i="5"/>
  <c r="AZ77" i="5"/>
  <c r="AV77" i="5"/>
  <c r="AU77" i="5"/>
  <c r="AS77" i="5"/>
  <c r="AR77" i="5"/>
  <c r="AQ77" i="5"/>
  <c r="AP77" i="5"/>
  <c r="AO77" i="5"/>
  <c r="AN77" i="5"/>
  <c r="AM77" i="5"/>
  <c r="AL77" i="5"/>
  <c r="AK77" i="5"/>
  <c r="AD77" i="5"/>
  <c r="AB77" i="5"/>
  <c r="AA77" i="5"/>
  <c r="U77" i="5"/>
  <c r="T77" i="5"/>
  <c r="AC77" i="5" s="1"/>
  <c r="S77" i="5"/>
  <c r="R77" i="5"/>
  <c r="O77" i="5"/>
  <c r="N77" i="5"/>
  <c r="M77" i="5"/>
  <c r="L77" i="5"/>
  <c r="E77" i="5"/>
  <c r="BA76" i="5"/>
  <c r="AZ76" i="5"/>
  <c r="AV76" i="5"/>
  <c r="AU76" i="5"/>
  <c r="AS76" i="5"/>
  <c r="AR76" i="5"/>
  <c r="AQ76" i="5"/>
  <c r="AP76" i="5"/>
  <c r="AO76" i="5"/>
  <c r="AN76" i="5"/>
  <c r="AM76" i="5"/>
  <c r="AL76" i="5"/>
  <c r="AK76" i="5"/>
  <c r="AC76" i="5"/>
  <c r="AB76" i="5"/>
  <c r="AA76" i="5"/>
  <c r="U76" i="5"/>
  <c r="T75" i="5" s="1"/>
  <c r="T76" i="5"/>
  <c r="S76" i="5"/>
  <c r="R76" i="5"/>
  <c r="O76" i="5" s="1"/>
  <c r="Q76" i="5" s="1"/>
  <c r="P76" i="5"/>
  <c r="N76" i="5"/>
  <c r="M76" i="5"/>
  <c r="L76" i="5"/>
  <c r="E76" i="5"/>
  <c r="BA75" i="5"/>
  <c r="AZ75" i="5"/>
  <c r="AV75" i="5"/>
  <c r="AU75" i="5"/>
  <c r="AS75" i="5"/>
  <c r="AR75" i="5"/>
  <c r="AQ75" i="5"/>
  <c r="AP75" i="5"/>
  <c r="AO75" i="5"/>
  <c r="AN75" i="5"/>
  <c r="AM75" i="5"/>
  <c r="AL75" i="5"/>
  <c r="AK75" i="5"/>
  <c r="AB75" i="5"/>
  <c r="AA75" i="5"/>
  <c r="U75" i="5"/>
  <c r="S75" i="5"/>
  <c r="O75" i="5" s="1"/>
  <c r="R75" i="5"/>
  <c r="N75" i="5"/>
  <c r="M75" i="5"/>
  <c r="L75" i="5"/>
  <c r="E75" i="5"/>
  <c r="BA74" i="5"/>
  <c r="AZ74" i="5"/>
  <c r="AV74" i="5"/>
  <c r="AU74" i="5"/>
  <c r="AS74" i="5"/>
  <c r="AR74" i="5"/>
  <c r="AQ74" i="5"/>
  <c r="AP74" i="5"/>
  <c r="AO74" i="5"/>
  <c r="AN74" i="5"/>
  <c r="AM74" i="5"/>
  <c r="AL74" i="5"/>
  <c r="AK74" i="5"/>
  <c r="AG74" i="5"/>
  <c r="AB74" i="5"/>
  <c r="AA74" i="5"/>
  <c r="U74" i="5"/>
  <c r="T74" i="5"/>
  <c r="S74" i="5"/>
  <c r="R74" i="5"/>
  <c r="O74" i="5" s="1"/>
  <c r="P74" i="5" s="1"/>
  <c r="N74" i="5"/>
  <c r="M74" i="5"/>
  <c r="L74" i="5"/>
  <c r="E74" i="5"/>
  <c r="BA73" i="5"/>
  <c r="AZ73" i="5"/>
  <c r="AV73" i="5"/>
  <c r="AU73" i="5"/>
  <c r="AS73" i="5"/>
  <c r="AR73" i="5"/>
  <c r="AQ73" i="5"/>
  <c r="AP73" i="5"/>
  <c r="AO73" i="5"/>
  <c r="AN73" i="5"/>
  <c r="AM73" i="5"/>
  <c r="AL73" i="5"/>
  <c r="AK73" i="5"/>
  <c r="AD73" i="5"/>
  <c r="AB73" i="5"/>
  <c r="AA73" i="5"/>
  <c r="U73" i="5"/>
  <c r="T73" i="5"/>
  <c r="AC73" i="5" s="1"/>
  <c r="S73" i="5"/>
  <c r="R73" i="5"/>
  <c r="O73" i="5"/>
  <c r="N73" i="5"/>
  <c r="M73" i="5"/>
  <c r="L73" i="5"/>
  <c r="E73" i="5"/>
  <c r="K71" i="5" s="1"/>
  <c r="BA72" i="5"/>
  <c r="AZ72" i="5"/>
  <c r="AV72" i="5"/>
  <c r="AU72" i="5"/>
  <c r="AS72" i="5"/>
  <c r="AR72" i="5"/>
  <c r="AQ72" i="5"/>
  <c r="AP72" i="5"/>
  <c r="AO72" i="5"/>
  <c r="AN72" i="5"/>
  <c r="AM72" i="5"/>
  <c r="AL72" i="5"/>
  <c r="AK72" i="5"/>
  <c r="AC72" i="5"/>
  <c r="AB72" i="5"/>
  <c r="AA72" i="5"/>
  <c r="U72" i="5"/>
  <c r="T71" i="5" s="1"/>
  <c r="AD71" i="5" s="1"/>
  <c r="T72" i="5"/>
  <c r="S72" i="5"/>
  <c r="R72" i="5"/>
  <c r="O72" i="5" s="1"/>
  <c r="Q72" i="5" s="1"/>
  <c r="N72" i="5"/>
  <c r="M72" i="5"/>
  <c r="L72" i="5"/>
  <c r="E72" i="5"/>
  <c r="BA71" i="5"/>
  <c r="AZ71" i="5"/>
  <c r="AV71" i="5"/>
  <c r="AU71" i="5"/>
  <c r="AS71" i="5"/>
  <c r="AR71" i="5"/>
  <c r="AQ71" i="5"/>
  <c r="AP71" i="5"/>
  <c r="AO71" i="5"/>
  <c r="AN71" i="5"/>
  <c r="AM71" i="5"/>
  <c r="AL71" i="5"/>
  <c r="AK71" i="5"/>
  <c r="AB71" i="5"/>
  <c r="AA71" i="5"/>
  <c r="U71" i="5"/>
  <c r="S71" i="5"/>
  <c r="R71" i="5"/>
  <c r="N71" i="5"/>
  <c r="M71" i="5"/>
  <c r="L71" i="5"/>
  <c r="E71" i="5"/>
  <c r="BA70" i="5"/>
  <c r="AZ70" i="5"/>
  <c r="AV70" i="5"/>
  <c r="AU70" i="5"/>
  <c r="AS70" i="5"/>
  <c r="AR70" i="5"/>
  <c r="AQ70" i="5"/>
  <c r="AP70" i="5"/>
  <c r="AO70" i="5"/>
  <c r="AN70" i="5"/>
  <c r="AM70" i="5"/>
  <c r="AL70" i="5"/>
  <c r="AK70" i="5"/>
  <c r="AG70" i="5"/>
  <c r="AB70" i="5"/>
  <c r="AA70" i="5"/>
  <c r="U70" i="5"/>
  <c r="T70" i="5"/>
  <c r="S70" i="5"/>
  <c r="O70" i="5" s="1"/>
  <c r="P70" i="5" s="1"/>
  <c r="R70" i="5"/>
  <c r="Q70" i="5"/>
  <c r="N70" i="5"/>
  <c r="M70" i="5"/>
  <c r="L70" i="5"/>
  <c r="E70" i="5"/>
  <c r="BA69" i="5"/>
  <c r="AZ69" i="5"/>
  <c r="AV69" i="5"/>
  <c r="AU69" i="5"/>
  <c r="AS69" i="5"/>
  <c r="AR69" i="5"/>
  <c r="AQ69" i="5"/>
  <c r="AP69" i="5"/>
  <c r="AO69" i="5"/>
  <c r="AN69" i="5"/>
  <c r="AM69" i="5"/>
  <c r="AL69" i="5"/>
  <c r="AK69" i="5"/>
  <c r="AD69" i="5"/>
  <c r="AB69" i="5"/>
  <c r="AA69" i="5"/>
  <c r="U69" i="5"/>
  <c r="T69" i="5"/>
  <c r="AC69" i="5" s="1"/>
  <c r="S69" i="5"/>
  <c r="R69" i="5"/>
  <c r="O69" i="5"/>
  <c r="N69" i="5"/>
  <c r="M69" i="5"/>
  <c r="L69" i="5"/>
  <c r="E69" i="5"/>
  <c r="BA68" i="5"/>
  <c r="AZ68" i="5"/>
  <c r="AV68" i="5"/>
  <c r="AU68" i="5"/>
  <c r="AS68" i="5"/>
  <c r="AR68" i="5"/>
  <c r="AQ68" i="5"/>
  <c r="AP68" i="5"/>
  <c r="AO68" i="5"/>
  <c r="AN68" i="5"/>
  <c r="AM68" i="5"/>
  <c r="AL68" i="5"/>
  <c r="AK68" i="5"/>
  <c r="AC68" i="5"/>
  <c r="AB68" i="5"/>
  <c r="AA68" i="5"/>
  <c r="U68" i="5"/>
  <c r="T67" i="5" s="1"/>
  <c r="T68" i="5"/>
  <c r="S68" i="5"/>
  <c r="R68" i="5"/>
  <c r="O68" i="5" s="1"/>
  <c r="Q68" i="5" s="1"/>
  <c r="P68" i="5"/>
  <c r="N68" i="5"/>
  <c r="M68" i="5"/>
  <c r="L68" i="5"/>
  <c r="E68" i="5"/>
  <c r="BA67" i="5"/>
  <c r="AZ67" i="5"/>
  <c r="AV67" i="5"/>
  <c r="AU67" i="5"/>
  <c r="AS67" i="5"/>
  <c r="AR67" i="5"/>
  <c r="AQ67" i="5"/>
  <c r="AP67" i="5"/>
  <c r="AO67" i="5"/>
  <c r="AN67" i="5"/>
  <c r="AM67" i="5"/>
  <c r="AL67" i="5"/>
  <c r="AK67" i="5"/>
  <c r="AB67" i="5"/>
  <c r="AA67" i="5"/>
  <c r="U67" i="5"/>
  <c r="S67" i="5"/>
  <c r="O67" i="5" s="1"/>
  <c r="R67" i="5"/>
  <c r="N67" i="5"/>
  <c r="M67" i="5"/>
  <c r="L67" i="5"/>
  <c r="E67" i="5"/>
  <c r="BA66" i="5"/>
  <c r="AZ66" i="5"/>
  <c r="AV66" i="5"/>
  <c r="AU66" i="5"/>
  <c r="AS66" i="5"/>
  <c r="AR66" i="5"/>
  <c r="AQ66" i="5"/>
  <c r="AP66" i="5"/>
  <c r="AO66" i="5"/>
  <c r="AN66" i="5"/>
  <c r="AM66" i="5"/>
  <c r="AL66" i="5"/>
  <c r="AK66" i="5"/>
  <c r="AG66" i="5"/>
  <c r="AB66" i="5"/>
  <c r="AA66" i="5"/>
  <c r="U66" i="5"/>
  <c r="T66" i="5"/>
  <c r="S66" i="5"/>
  <c r="O66" i="5" s="1"/>
  <c r="P66" i="5" s="1"/>
  <c r="R66" i="5"/>
  <c r="N66" i="5"/>
  <c r="M66" i="5"/>
  <c r="L66" i="5"/>
  <c r="E66" i="5"/>
  <c r="BA65" i="5"/>
  <c r="AZ65" i="5"/>
  <c r="AV65" i="5"/>
  <c r="AU65" i="5"/>
  <c r="AS65" i="5"/>
  <c r="AR65" i="5"/>
  <c r="AQ65" i="5"/>
  <c r="AP65" i="5"/>
  <c r="AO65" i="5"/>
  <c r="AN65" i="5"/>
  <c r="AM65" i="5"/>
  <c r="AL65" i="5"/>
  <c r="AK65" i="5"/>
  <c r="AD65" i="5"/>
  <c r="AB65" i="5"/>
  <c r="AA65" i="5"/>
  <c r="U65" i="5"/>
  <c r="T65" i="5"/>
  <c r="AC65" i="5" s="1"/>
  <c r="S65" i="5"/>
  <c r="R65" i="5"/>
  <c r="O65" i="5"/>
  <c r="N65" i="5"/>
  <c r="M65" i="5"/>
  <c r="L65" i="5"/>
  <c r="E65" i="5"/>
  <c r="K63" i="5" s="1"/>
  <c r="BA64" i="5"/>
  <c r="AZ64" i="5"/>
  <c r="AV64" i="5"/>
  <c r="AU64" i="5"/>
  <c r="AS64" i="5"/>
  <c r="AR64" i="5"/>
  <c r="AQ64" i="5"/>
  <c r="AP64" i="5"/>
  <c r="AO64" i="5"/>
  <c r="AN64" i="5"/>
  <c r="AM64" i="5"/>
  <c r="AL64" i="5"/>
  <c r="AK64" i="5"/>
  <c r="AC64" i="5"/>
  <c r="AB64" i="5"/>
  <c r="AA64" i="5"/>
  <c r="U64" i="5"/>
  <c r="T63" i="5" s="1"/>
  <c r="AD63" i="5" s="1"/>
  <c r="T64" i="5"/>
  <c r="S64" i="5"/>
  <c r="R64" i="5"/>
  <c r="O64" i="5" s="1"/>
  <c r="Q64" i="5" s="1"/>
  <c r="N64" i="5"/>
  <c r="M64" i="5"/>
  <c r="L64" i="5"/>
  <c r="E64" i="5"/>
  <c r="BA63" i="5"/>
  <c r="AZ63" i="5"/>
  <c r="AV63" i="5"/>
  <c r="AU63" i="5"/>
  <c r="AS63" i="5"/>
  <c r="AR63" i="5"/>
  <c r="AQ63" i="5"/>
  <c r="AP63" i="5"/>
  <c r="AO63" i="5"/>
  <c r="AN63" i="5"/>
  <c r="AM63" i="5"/>
  <c r="AL63" i="5"/>
  <c r="AK63" i="5"/>
  <c r="AB63" i="5"/>
  <c r="AA63" i="5"/>
  <c r="U63" i="5"/>
  <c r="S63" i="5"/>
  <c r="R63" i="5"/>
  <c r="N63" i="5"/>
  <c r="M63" i="5"/>
  <c r="L63" i="5"/>
  <c r="E63" i="5"/>
  <c r="BA62" i="5"/>
  <c r="AZ62" i="5"/>
  <c r="AV62" i="5"/>
  <c r="AU62" i="5"/>
  <c r="AS62" i="5"/>
  <c r="AR62" i="5"/>
  <c r="AQ62" i="5"/>
  <c r="AP62" i="5"/>
  <c r="AO62" i="5"/>
  <c r="AN62" i="5"/>
  <c r="AM62" i="5"/>
  <c r="AL62" i="5"/>
  <c r="AK62" i="5"/>
  <c r="AG62" i="5"/>
  <c r="AB62" i="5"/>
  <c r="AA62" i="5"/>
  <c r="U62" i="5"/>
  <c r="T62" i="5"/>
  <c r="S62" i="5"/>
  <c r="O62" i="5" s="1"/>
  <c r="P62" i="5" s="1"/>
  <c r="R62" i="5"/>
  <c r="Q62" i="5"/>
  <c r="N62" i="5"/>
  <c r="M62" i="5"/>
  <c r="L62" i="5"/>
  <c r="E62" i="5"/>
  <c r="BA61" i="5"/>
  <c r="AZ61" i="5"/>
  <c r="AV61" i="5"/>
  <c r="AU61" i="5"/>
  <c r="AS61" i="5"/>
  <c r="AR61" i="5"/>
  <c r="AQ61" i="5"/>
  <c r="AP61" i="5"/>
  <c r="AO61" i="5"/>
  <c r="AN61" i="5"/>
  <c r="AM61" i="5"/>
  <c r="AL61" i="5"/>
  <c r="AK61" i="5"/>
  <c r="AD61" i="5"/>
  <c r="AB61" i="5"/>
  <c r="AA61" i="5"/>
  <c r="U61" i="5"/>
  <c r="T61" i="5"/>
  <c r="AC61" i="5" s="1"/>
  <c r="S61" i="5"/>
  <c r="R61" i="5"/>
  <c r="O61" i="5"/>
  <c r="N61" i="5"/>
  <c r="M61" i="5"/>
  <c r="L61" i="5"/>
  <c r="E61" i="5"/>
  <c r="BA60" i="5"/>
  <c r="AZ60" i="5"/>
  <c r="AV60" i="5"/>
  <c r="AU60" i="5"/>
  <c r="AS60" i="5"/>
  <c r="AR60" i="5"/>
  <c r="AQ60" i="5"/>
  <c r="AP60" i="5"/>
  <c r="AO60" i="5"/>
  <c r="AN60" i="5"/>
  <c r="AM60" i="5"/>
  <c r="AL60" i="5"/>
  <c r="AK60" i="5"/>
  <c r="AB60" i="5"/>
  <c r="AA60" i="5"/>
  <c r="U60" i="5"/>
  <c r="T59" i="5" s="1"/>
  <c r="AD59" i="5" s="1"/>
  <c r="T60" i="5"/>
  <c r="AC60" i="5" s="1"/>
  <c r="S60" i="5"/>
  <c r="R60" i="5"/>
  <c r="O60" i="5" s="1"/>
  <c r="Q60" i="5" s="1"/>
  <c r="P60" i="5"/>
  <c r="N60" i="5"/>
  <c r="M60" i="5"/>
  <c r="L60" i="5"/>
  <c r="E60" i="5"/>
  <c r="K55" i="5" s="1"/>
  <c r="BA59" i="5"/>
  <c r="AZ59" i="5"/>
  <c r="AV59" i="5"/>
  <c r="AU59" i="5"/>
  <c r="AS59" i="5"/>
  <c r="AR59" i="5"/>
  <c r="AQ59" i="5"/>
  <c r="AP59" i="5"/>
  <c r="AO59" i="5"/>
  <c r="AN59" i="5"/>
  <c r="AM59" i="5"/>
  <c r="AL59" i="5"/>
  <c r="AK59" i="5"/>
  <c r="AB59" i="5"/>
  <c r="AA59" i="5"/>
  <c r="U59" i="5"/>
  <c r="S59" i="5"/>
  <c r="O59" i="5" s="1"/>
  <c r="Q59" i="5" s="1"/>
  <c r="R59" i="5"/>
  <c r="N59" i="5"/>
  <c r="M59" i="5"/>
  <c r="L59" i="5"/>
  <c r="E59" i="5"/>
  <c r="BA58" i="5"/>
  <c r="AZ58" i="5"/>
  <c r="AV58" i="5"/>
  <c r="AU58" i="5"/>
  <c r="AS58" i="5"/>
  <c r="AR58" i="5"/>
  <c r="AQ58" i="5"/>
  <c r="AP58" i="5"/>
  <c r="AO58" i="5"/>
  <c r="AN58" i="5"/>
  <c r="AM58" i="5"/>
  <c r="AL58" i="5"/>
  <c r="AK58" i="5"/>
  <c r="AD58" i="5"/>
  <c r="AB58" i="5"/>
  <c r="AA58" i="5"/>
  <c r="U58" i="5"/>
  <c r="T58" i="5"/>
  <c r="AC58" i="5" s="1"/>
  <c r="S58" i="5"/>
  <c r="O58" i="5" s="1"/>
  <c r="Q58" i="5" s="1"/>
  <c r="R58" i="5"/>
  <c r="N58" i="5"/>
  <c r="M58" i="5"/>
  <c r="L58" i="5"/>
  <c r="E58" i="5"/>
  <c r="BA57" i="5"/>
  <c r="AZ57" i="5"/>
  <c r="AV57" i="5"/>
  <c r="AU57" i="5"/>
  <c r="AS57" i="5"/>
  <c r="AR57" i="5"/>
  <c r="AQ57" i="5"/>
  <c r="AP57" i="5"/>
  <c r="AO57" i="5"/>
  <c r="AN57" i="5"/>
  <c r="AM57" i="5"/>
  <c r="AL57" i="5"/>
  <c r="AK57" i="5"/>
  <c r="AB57" i="5"/>
  <c r="AA57" i="5"/>
  <c r="U57" i="5"/>
  <c r="T57" i="5"/>
  <c r="S57" i="5"/>
  <c r="R57" i="5"/>
  <c r="O57" i="5"/>
  <c r="N57" i="5"/>
  <c r="M57" i="5"/>
  <c r="L57" i="5"/>
  <c r="E57" i="5"/>
  <c r="BA56" i="5"/>
  <c r="AZ56" i="5"/>
  <c r="AV56" i="5"/>
  <c r="AU56" i="5"/>
  <c r="AS56" i="5"/>
  <c r="AR56" i="5"/>
  <c r="AQ56" i="5"/>
  <c r="AP56" i="5"/>
  <c r="AO56" i="5"/>
  <c r="AN56" i="5"/>
  <c r="AM56" i="5"/>
  <c r="AL56" i="5"/>
  <c r="AK56" i="5"/>
  <c r="AC56" i="5"/>
  <c r="AB56" i="5"/>
  <c r="AA56" i="5"/>
  <c r="U56" i="5"/>
  <c r="T55" i="5" s="1"/>
  <c r="T56" i="5"/>
  <c r="S56" i="5"/>
  <c r="R56" i="5"/>
  <c r="O56" i="5" s="1"/>
  <c r="Q56" i="5" s="1"/>
  <c r="P56" i="5"/>
  <c r="N56" i="5"/>
  <c r="M56" i="5"/>
  <c r="L56" i="5"/>
  <c r="E56" i="5"/>
  <c r="BA55" i="5"/>
  <c r="AZ55" i="5"/>
  <c r="AV55" i="5"/>
  <c r="AU55" i="5"/>
  <c r="AS55" i="5"/>
  <c r="AR55" i="5"/>
  <c r="AQ55" i="5"/>
  <c r="AP55" i="5"/>
  <c r="AO55" i="5"/>
  <c r="AN55" i="5"/>
  <c r="AM55" i="5"/>
  <c r="AL55" i="5"/>
  <c r="AK55" i="5"/>
  <c r="AD55" i="5"/>
  <c r="AB55" i="5"/>
  <c r="AA55" i="5"/>
  <c r="U55" i="5"/>
  <c r="S55" i="5"/>
  <c r="O55" i="5" s="1"/>
  <c r="Q55" i="5" s="1"/>
  <c r="R55" i="5"/>
  <c r="P55" i="5"/>
  <c r="N55" i="5"/>
  <c r="M55" i="5"/>
  <c r="L55" i="5"/>
  <c r="E55" i="5"/>
  <c r="BA54" i="5"/>
  <c r="AZ54" i="5"/>
  <c r="AV54" i="5"/>
  <c r="AU54" i="5"/>
  <c r="AS54" i="5"/>
  <c r="AR54" i="5"/>
  <c r="AQ54" i="5"/>
  <c r="AP54" i="5"/>
  <c r="AO54" i="5"/>
  <c r="AN54" i="5"/>
  <c r="AM54" i="5"/>
  <c r="AL54" i="5"/>
  <c r="AK54" i="5"/>
  <c r="AB54" i="5"/>
  <c r="AA54" i="5"/>
  <c r="U54" i="5"/>
  <c r="T54" i="5"/>
  <c r="AC54" i="5" s="1"/>
  <c r="S54" i="5"/>
  <c r="O54" i="5" s="1"/>
  <c r="R54" i="5"/>
  <c r="Q54" i="5"/>
  <c r="P54" i="5"/>
  <c r="N54" i="5"/>
  <c r="M54" i="5"/>
  <c r="L54" i="5"/>
  <c r="E54" i="5"/>
  <c r="BA53" i="5"/>
  <c r="AZ53" i="5"/>
  <c r="AV53" i="5"/>
  <c r="AU53" i="5"/>
  <c r="AS53" i="5"/>
  <c r="AR53" i="5"/>
  <c r="AQ53" i="5"/>
  <c r="AP53" i="5"/>
  <c r="AO53" i="5"/>
  <c r="AN53" i="5"/>
  <c r="AM53" i="5"/>
  <c r="AL53" i="5"/>
  <c r="AK53" i="5"/>
  <c r="AB53" i="5"/>
  <c r="AA53" i="5"/>
  <c r="U53" i="5"/>
  <c r="T53" i="5"/>
  <c r="S53" i="5"/>
  <c r="R53" i="5"/>
  <c r="O53" i="5"/>
  <c r="N53" i="5"/>
  <c r="M53" i="5"/>
  <c r="L53" i="5"/>
  <c r="E53" i="5"/>
  <c r="BA52" i="5"/>
  <c r="AZ52" i="5"/>
  <c r="AV52" i="5"/>
  <c r="AU52" i="5"/>
  <c r="AS52" i="5"/>
  <c r="AR52" i="5"/>
  <c r="AQ52" i="5"/>
  <c r="AP52" i="5"/>
  <c r="AO52" i="5"/>
  <c r="AN52" i="5"/>
  <c r="AM52" i="5"/>
  <c r="AL52" i="5"/>
  <c r="AK52" i="5"/>
  <c r="AB52" i="5"/>
  <c r="AA52" i="5"/>
  <c r="U52" i="5"/>
  <c r="T51" i="5" s="1"/>
  <c r="T52" i="5"/>
  <c r="S52" i="5"/>
  <c r="R52" i="5"/>
  <c r="O52" i="5" s="1"/>
  <c r="Q52" i="5" s="1"/>
  <c r="P52" i="5"/>
  <c r="N52" i="5"/>
  <c r="M52" i="5"/>
  <c r="L52" i="5"/>
  <c r="E52" i="5"/>
  <c r="BA51" i="5"/>
  <c r="AZ51" i="5"/>
  <c r="AV51" i="5"/>
  <c r="AU51" i="5"/>
  <c r="AS51" i="5"/>
  <c r="AR51" i="5"/>
  <c r="AQ51" i="5"/>
  <c r="AP51" i="5"/>
  <c r="AO51" i="5"/>
  <c r="AN51" i="5"/>
  <c r="AM51" i="5"/>
  <c r="AL51" i="5"/>
  <c r="AK51" i="5"/>
  <c r="AB51" i="5"/>
  <c r="AA51" i="5"/>
  <c r="U51" i="5"/>
  <c r="S51" i="5"/>
  <c r="O51" i="5" s="1"/>
  <c r="Q51" i="5" s="1"/>
  <c r="R51" i="5"/>
  <c r="P51" i="5"/>
  <c r="N51" i="5"/>
  <c r="M51" i="5"/>
  <c r="L51" i="5"/>
  <c r="E51" i="5"/>
  <c r="K47" i="5" s="1"/>
  <c r="BA50" i="5"/>
  <c r="AZ50" i="5"/>
  <c r="AV50" i="5"/>
  <c r="AU50" i="5"/>
  <c r="AS50" i="5"/>
  <c r="AR50" i="5"/>
  <c r="AQ50" i="5"/>
  <c r="AP50" i="5"/>
  <c r="AO50" i="5"/>
  <c r="AN50" i="5"/>
  <c r="AM50" i="5"/>
  <c r="AL50" i="5"/>
  <c r="AK50" i="5"/>
  <c r="AB50" i="5"/>
  <c r="AA50" i="5"/>
  <c r="U50" i="5"/>
  <c r="T50" i="5"/>
  <c r="AD50" i="5" s="1"/>
  <c r="S50" i="5"/>
  <c r="O50" i="5" s="1"/>
  <c r="Q50" i="5" s="1"/>
  <c r="R50" i="5"/>
  <c r="P50" i="5"/>
  <c r="N50" i="5"/>
  <c r="M50" i="5"/>
  <c r="L50" i="5"/>
  <c r="E50" i="5"/>
  <c r="BA49" i="5"/>
  <c r="AZ49" i="5"/>
  <c r="AV49" i="5"/>
  <c r="AU49" i="5"/>
  <c r="AS49" i="5"/>
  <c r="AR49" i="5"/>
  <c r="AQ49" i="5"/>
  <c r="AP49" i="5"/>
  <c r="AO49" i="5"/>
  <c r="AN49" i="5"/>
  <c r="AM49" i="5"/>
  <c r="AL49" i="5"/>
  <c r="AK49" i="5"/>
  <c r="AD49" i="5"/>
  <c r="AB49" i="5"/>
  <c r="AA49" i="5"/>
  <c r="U49" i="5"/>
  <c r="T49" i="5"/>
  <c r="S49" i="5"/>
  <c r="R49" i="5"/>
  <c r="O49" i="5" s="1"/>
  <c r="N49" i="5"/>
  <c r="M49" i="5"/>
  <c r="L49" i="5"/>
  <c r="E49" i="5"/>
  <c r="BA48" i="5"/>
  <c r="AZ48" i="5"/>
  <c r="AV48" i="5"/>
  <c r="AU48" i="5"/>
  <c r="AS48" i="5"/>
  <c r="AR48" i="5"/>
  <c r="AQ48" i="5"/>
  <c r="AP48" i="5"/>
  <c r="AO48" i="5"/>
  <c r="AN48" i="5"/>
  <c r="AM48" i="5"/>
  <c r="AL48" i="5"/>
  <c r="AK48" i="5"/>
  <c r="AC48" i="5"/>
  <c r="AB48" i="5"/>
  <c r="AA48" i="5"/>
  <c r="U48" i="5"/>
  <c r="T47" i="5" s="1"/>
  <c r="T48" i="5"/>
  <c r="S48" i="5"/>
  <c r="R48" i="5"/>
  <c r="O48" i="5" s="1"/>
  <c r="Q48" i="5" s="1"/>
  <c r="N48" i="5"/>
  <c r="M48" i="5"/>
  <c r="L48" i="5"/>
  <c r="E48" i="5"/>
  <c r="BA47" i="5"/>
  <c r="AZ47" i="5"/>
  <c r="AV47" i="5"/>
  <c r="AU47" i="5"/>
  <c r="AS47" i="5"/>
  <c r="AR47" i="5"/>
  <c r="AQ47" i="5"/>
  <c r="AP47" i="5"/>
  <c r="AO47" i="5"/>
  <c r="AN47" i="5"/>
  <c r="AM47" i="5"/>
  <c r="AL47" i="5"/>
  <c r="AK47" i="5"/>
  <c r="AD47" i="5"/>
  <c r="AB47" i="5"/>
  <c r="AA47" i="5"/>
  <c r="U47" i="5"/>
  <c r="S47" i="5"/>
  <c r="R47" i="5"/>
  <c r="N47" i="5"/>
  <c r="M47" i="5"/>
  <c r="L47" i="5"/>
  <c r="E47" i="5"/>
  <c r="BA46" i="5"/>
  <c r="AZ46" i="5"/>
  <c r="AV46" i="5"/>
  <c r="AU46" i="5"/>
  <c r="AS46" i="5"/>
  <c r="AR46" i="5"/>
  <c r="AQ46" i="5"/>
  <c r="AP46" i="5"/>
  <c r="AO46" i="5"/>
  <c r="AN46" i="5"/>
  <c r="AM46" i="5"/>
  <c r="AL46" i="5"/>
  <c r="AK46" i="5"/>
  <c r="AG46" i="5"/>
  <c r="AB46" i="5"/>
  <c r="AA46" i="5"/>
  <c r="U46" i="5"/>
  <c r="T46" i="5"/>
  <c r="S46" i="5"/>
  <c r="O46" i="5" s="1"/>
  <c r="R46" i="5"/>
  <c r="Q46" i="5"/>
  <c r="P46" i="5"/>
  <c r="N46" i="5"/>
  <c r="M46" i="5"/>
  <c r="L46" i="5"/>
  <c r="E46" i="5"/>
  <c r="BA45" i="5"/>
  <c r="AZ45" i="5"/>
  <c r="AV45" i="5"/>
  <c r="AU45" i="5"/>
  <c r="AS45" i="5"/>
  <c r="AR45" i="5"/>
  <c r="AQ45" i="5"/>
  <c r="AP45" i="5"/>
  <c r="AO45" i="5"/>
  <c r="AN45" i="5"/>
  <c r="AM45" i="5"/>
  <c r="AL45" i="5"/>
  <c r="AK45" i="5"/>
  <c r="AD45" i="5"/>
  <c r="AB45" i="5"/>
  <c r="AA45" i="5"/>
  <c r="U45" i="5"/>
  <c r="T45" i="5"/>
  <c r="S45" i="5"/>
  <c r="R45" i="5"/>
  <c r="O45" i="5"/>
  <c r="N45" i="5"/>
  <c r="M45" i="5"/>
  <c r="L45" i="5"/>
  <c r="E45" i="5"/>
  <c r="BA44" i="5"/>
  <c r="AZ44" i="5"/>
  <c r="AV44" i="5"/>
  <c r="AU44" i="5"/>
  <c r="AS44" i="5"/>
  <c r="AR44" i="5"/>
  <c r="AQ44" i="5"/>
  <c r="AP44" i="5"/>
  <c r="AO44" i="5"/>
  <c r="AN44" i="5"/>
  <c r="AM44" i="5"/>
  <c r="AL44" i="5"/>
  <c r="AK44" i="5"/>
  <c r="AB44" i="5"/>
  <c r="AA44" i="5"/>
  <c r="U44" i="5"/>
  <c r="T43" i="5" s="1"/>
  <c r="AD43" i="5" s="1"/>
  <c r="T44" i="5"/>
  <c r="AC44" i="5" s="1"/>
  <c r="S44" i="5"/>
  <c r="R44" i="5"/>
  <c r="O44" i="5" s="1"/>
  <c r="Q44" i="5" s="1"/>
  <c r="P44" i="5"/>
  <c r="N44" i="5"/>
  <c r="M44" i="5"/>
  <c r="L44" i="5"/>
  <c r="E44" i="5"/>
  <c r="BA43" i="5"/>
  <c r="AZ43" i="5"/>
  <c r="AV43" i="5"/>
  <c r="AU43" i="5"/>
  <c r="AS43" i="5"/>
  <c r="AR43" i="5"/>
  <c r="AQ43" i="5"/>
  <c r="AP43" i="5"/>
  <c r="AO43" i="5"/>
  <c r="AN43" i="5"/>
  <c r="AM43" i="5"/>
  <c r="AL43" i="5"/>
  <c r="AK43" i="5"/>
  <c r="AB43" i="5"/>
  <c r="AA43" i="5"/>
  <c r="U43" i="5"/>
  <c r="S43" i="5"/>
  <c r="O43" i="5" s="1"/>
  <c r="Q43" i="5" s="1"/>
  <c r="R43" i="5"/>
  <c r="N43" i="5"/>
  <c r="M43" i="5"/>
  <c r="L43" i="5"/>
  <c r="E43" i="5"/>
  <c r="K39" i="5" s="1"/>
  <c r="BA42" i="5"/>
  <c r="AZ42" i="5"/>
  <c r="AV42" i="5"/>
  <c r="AU42" i="5"/>
  <c r="AS42" i="5"/>
  <c r="AR42" i="5"/>
  <c r="AQ42" i="5"/>
  <c r="AP42" i="5"/>
  <c r="AO42" i="5"/>
  <c r="AN42" i="5"/>
  <c r="AM42" i="5"/>
  <c r="AL42" i="5"/>
  <c r="AK42" i="5"/>
  <c r="AD42" i="5"/>
  <c r="AB42" i="5"/>
  <c r="AA42" i="5"/>
  <c r="U42" i="5"/>
  <c r="T42" i="5"/>
  <c r="AC42" i="5" s="1"/>
  <c r="S42" i="5"/>
  <c r="O42" i="5" s="1"/>
  <c r="Q42" i="5" s="1"/>
  <c r="R42" i="5"/>
  <c r="N42" i="5"/>
  <c r="M42" i="5"/>
  <c r="L42" i="5"/>
  <c r="E42" i="5"/>
  <c r="BA41" i="5"/>
  <c r="AZ41" i="5"/>
  <c r="AV41" i="5"/>
  <c r="AU41" i="5"/>
  <c r="AS41" i="5"/>
  <c r="AR41" i="5"/>
  <c r="AQ41" i="5"/>
  <c r="AP41" i="5"/>
  <c r="AO41" i="5"/>
  <c r="AN41" i="5"/>
  <c r="AM41" i="5"/>
  <c r="AL41" i="5"/>
  <c r="AK41" i="5"/>
  <c r="AB41" i="5"/>
  <c r="AA41" i="5"/>
  <c r="U41" i="5"/>
  <c r="T41" i="5"/>
  <c r="S41" i="5"/>
  <c r="R41" i="5"/>
  <c r="O41" i="5"/>
  <c r="N41" i="5"/>
  <c r="M41" i="5"/>
  <c r="L41" i="5"/>
  <c r="E41" i="5"/>
  <c r="BA40" i="5"/>
  <c r="AZ40" i="5"/>
  <c r="AV40" i="5"/>
  <c r="AU40" i="5"/>
  <c r="AS40" i="5"/>
  <c r="AR40" i="5"/>
  <c r="AQ40" i="5"/>
  <c r="AP40" i="5"/>
  <c r="AO40" i="5"/>
  <c r="AN40" i="5"/>
  <c r="AM40" i="5"/>
  <c r="AL40" i="5"/>
  <c r="AK40" i="5"/>
  <c r="AC40" i="5"/>
  <c r="AB40" i="5"/>
  <c r="AA40" i="5"/>
  <c r="U40" i="5"/>
  <c r="T39" i="5" s="1"/>
  <c r="T40" i="5"/>
  <c r="S40" i="5"/>
  <c r="R40" i="5"/>
  <c r="O40" i="5" s="1"/>
  <c r="Q40" i="5" s="1"/>
  <c r="P40" i="5"/>
  <c r="N40" i="5"/>
  <c r="M40" i="5"/>
  <c r="L40" i="5"/>
  <c r="E40" i="5"/>
  <c r="BA39" i="5"/>
  <c r="AZ39" i="5"/>
  <c r="AV39" i="5"/>
  <c r="AU39" i="5"/>
  <c r="AS39" i="5"/>
  <c r="AR39" i="5"/>
  <c r="AQ39" i="5"/>
  <c r="AP39" i="5"/>
  <c r="AO39" i="5"/>
  <c r="AN39" i="5"/>
  <c r="AM39" i="5"/>
  <c r="AL39" i="5"/>
  <c r="AK39" i="5"/>
  <c r="AD39" i="5"/>
  <c r="AB39" i="5"/>
  <c r="AA39" i="5"/>
  <c r="U39" i="5"/>
  <c r="S39" i="5"/>
  <c r="O39" i="5" s="1"/>
  <c r="Q39" i="5" s="1"/>
  <c r="R39" i="5"/>
  <c r="P39" i="5"/>
  <c r="N39" i="5"/>
  <c r="M39" i="5"/>
  <c r="L39" i="5"/>
  <c r="E39" i="5"/>
  <c r="BA38" i="5"/>
  <c r="AZ38" i="5"/>
  <c r="AV38" i="5"/>
  <c r="AU38" i="5"/>
  <c r="AS38" i="5"/>
  <c r="AR38" i="5"/>
  <c r="AQ38" i="5"/>
  <c r="AP38" i="5"/>
  <c r="AO38" i="5"/>
  <c r="AN38" i="5"/>
  <c r="AM38" i="5"/>
  <c r="AL38" i="5"/>
  <c r="AK38" i="5"/>
  <c r="AB38" i="5"/>
  <c r="AA38" i="5"/>
  <c r="U38" i="5"/>
  <c r="T38" i="5"/>
  <c r="AC38" i="5" s="1"/>
  <c r="S38" i="5"/>
  <c r="O38" i="5" s="1"/>
  <c r="R38" i="5"/>
  <c r="Q38" i="5"/>
  <c r="P38" i="5"/>
  <c r="N38" i="5"/>
  <c r="M38" i="5"/>
  <c r="L38" i="5"/>
  <c r="E38" i="5"/>
  <c r="BA37" i="5"/>
  <c r="AZ37" i="5"/>
  <c r="AV37" i="5"/>
  <c r="AU37" i="5"/>
  <c r="AS37" i="5"/>
  <c r="AR37" i="5"/>
  <c r="AQ37" i="5"/>
  <c r="AP37" i="5"/>
  <c r="AO37" i="5"/>
  <c r="AN37" i="5"/>
  <c r="AM37" i="5"/>
  <c r="AL37" i="5"/>
  <c r="AK37" i="5"/>
  <c r="AB37" i="5"/>
  <c r="AA37" i="5"/>
  <c r="U37" i="5"/>
  <c r="T37" i="5"/>
  <c r="AD37" i="5" s="1"/>
  <c r="S37" i="5"/>
  <c r="R37" i="5"/>
  <c r="O37" i="5"/>
  <c r="N37" i="5"/>
  <c r="M37" i="5"/>
  <c r="L37" i="5"/>
  <c r="E37" i="5"/>
  <c r="BA36" i="5"/>
  <c r="AZ36" i="5"/>
  <c r="AV36" i="5"/>
  <c r="AU36" i="5"/>
  <c r="AS36" i="5"/>
  <c r="AR36" i="5"/>
  <c r="AQ36" i="5"/>
  <c r="AP36" i="5"/>
  <c r="AO36" i="5"/>
  <c r="AN36" i="5"/>
  <c r="AM36" i="5"/>
  <c r="AL36" i="5"/>
  <c r="AK36" i="5"/>
  <c r="AB36" i="5"/>
  <c r="AA36" i="5"/>
  <c r="U36" i="5"/>
  <c r="T35" i="5" s="1"/>
  <c r="T36" i="5"/>
  <c r="S36" i="5"/>
  <c r="R36" i="5"/>
  <c r="O36" i="5" s="1"/>
  <c r="Q36" i="5" s="1"/>
  <c r="P36" i="5"/>
  <c r="N36" i="5"/>
  <c r="M36" i="5"/>
  <c r="L36" i="5"/>
  <c r="E36" i="5"/>
  <c r="BA35" i="5"/>
  <c r="AZ35" i="5"/>
  <c r="AV35" i="5"/>
  <c r="AU35" i="5"/>
  <c r="AS35" i="5"/>
  <c r="AR35" i="5"/>
  <c r="AQ35" i="5"/>
  <c r="AP35" i="5"/>
  <c r="AO35" i="5"/>
  <c r="AN35" i="5"/>
  <c r="AM35" i="5"/>
  <c r="AL35" i="5"/>
  <c r="AK35" i="5"/>
  <c r="AB35" i="5"/>
  <c r="AA35" i="5"/>
  <c r="U35" i="5"/>
  <c r="S35" i="5"/>
  <c r="O35" i="5" s="1"/>
  <c r="Q35" i="5" s="1"/>
  <c r="R35" i="5"/>
  <c r="P35" i="5"/>
  <c r="N35" i="5"/>
  <c r="M35" i="5"/>
  <c r="L35" i="5"/>
  <c r="E35" i="5"/>
  <c r="K35" i="5" s="1"/>
  <c r="BA34" i="5"/>
  <c r="AZ34" i="5"/>
  <c r="AV34" i="5"/>
  <c r="AU34" i="5"/>
  <c r="AS34" i="5"/>
  <c r="AR34" i="5"/>
  <c r="AQ34" i="5"/>
  <c r="AP34" i="5"/>
  <c r="AO34" i="5"/>
  <c r="AN34" i="5"/>
  <c r="AM34" i="5"/>
  <c r="AL34" i="5"/>
  <c r="AK34" i="5"/>
  <c r="AB34" i="5"/>
  <c r="AA34" i="5"/>
  <c r="U34" i="5"/>
  <c r="T34" i="5"/>
  <c r="AC34" i="5" s="1"/>
  <c r="S34" i="5"/>
  <c r="R34" i="5"/>
  <c r="N34" i="5"/>
  <c r="M34" i="5"/>
  <c r="L34" i="5"/>
  <c r="E34" i="5"/>
  <c r="BA33" i="5"/>
  <c r="AZ33" i="5"/>
  <c r="AV33" i="5"/>
  <c r="AU33" i="5"/>
  <c r="AS33" i="5"/>
  <c r="AR33" i="5"/>
  <c r="AQ33" i="5"/>
  <c r="AP33" i="5"/>
  <c r="AO33" i="5"/>
  <c r="AN33" i="5"/>
  <c r="AM33" i="5"/>
  <c r="AL33" i="5"/>
  <c r="AK33" i="5"/>
  <c r="AB33" i="5"/>
  <c r="AA33" i="5"/>
  <c r="U33" i="5"/>
  <c r="T33" i="5"/>
  <c r="AC33" i="5" s="1"/>
  <c r="S33" i="5"/>
  <c r="O33" i="5" s="1"/>
  <c r="R33" i="5"/>
  <c r="N33" i="5"/>
  <c r="M33" i="5"/>
  <c r="L33" i="5"/>
  <c r="E33" i="5"/>
  <c r="K33" i="5" s="1"/>
  <c r="BA32" i="5"/>
  <c r="AZ32" i="5"/>
  <c r="AV32" i="5"/>
  <c r="AU32" i="5"/>
  <c r="AS32" i="5"/>
  <c r="AR32" i="5"/>
  <c r="AQ32" i="5"/>
  <c r="AP32" i="5"/>
  <c r="AO32" i="5"/>
  <c r="AN32" i="5"/>
  <c r="AM32" i="5"/>
  <c r="AL32" i="5"/>
  <c r="AK32" i="5"/>
  <c r="AB32" i="5"/>
  <c r="AA32" i="5"/>
  <c r="U32" i="5"/>
  <c r="T32" i="5"/>
  <c r="AC32" i="5" s="1"/>
  <c r="S32" i="5"/>
  <c r="R32" i="5"/>
  <c r="O32" i="5"/>
  <c r="Q32" i="5" s="1"/>
  <c r="N32" i="5"/>
  <c r="M32" i="5"/>
  <c r="L32" i="5"/>
  <c r="E32" i="5"/>
  <c r="K32" i="5" s="1"/>
  <c r="BA31" i="5"/>
  <c r="AZ31" i="5"/>
  <c r="AV31" i="5"/>
  <c r="AU31" i="5"/>
  <c r="AS31" i="5"/>
  <c r="AR31" i="5"/>
  <c r="AQ31" i="5"/>
  <c r="AP31" i="5"/>
  <c r="AO31" i="5"/>
  <c r="AN31" i="5"/>
  <c r="AM31" i="5"/>
  <c r="AL31" i="5"/>
  <c r="AK31" i="5"/>
  <c r="AD31" i="5"/>
  <c r="AC31" i="5"/>
  <c r="AB31" i="5"/>
  <c r="AA31" i="5"/>
  <c r="U31" i="5"/>
  <c r="AG31" i="5" s="1"/>
  <c r="T31" i="5"/>
  <c r="S31" i="5"/>
  <c r="R31" i="5"/>
  <c r="O31" i="5" s="1"/>
  <c r="N31" i="5"/>
  <c r="M31" i="5"/>
  <c r="L31" i="5"/>
  <c r="E31" i="5"/>
  <c r="K31" i="5" s="1"/>
  <c r="BA30" i="5"/>
  <c r="AZ30" i="5"/>
  <c r="AV30" i="5"/>
  <c r="AU30" i="5"/>
  <c r="AS30" i="5"/>
  <c r="AR30" i="5"/>
  <c r="AQ30" i="5"/>
  <c r="AP30" i="5"/>
  <c r="AO30" i="5"/>
  <c r="AN30" i="5"/>
  <c r="AM30" i="5"/>
  <c r="AL30" i="5"/>
  <c r="AK30" i="5"/>
  <c r="AB30" i="5"/>
  <c r="AA30" i="5"/>
  <c r="U30" i="5"/>
  <c r="S30" i="5"/>
  <c r="O30" i="5" s="1"/>
  <c r="R30" i="5"/>
  <c r="N30" i="5"/>
  <c r="M30" i="5"/>
  <c r="L30" i="5"/>
  <c r="K30" i="5"/>
  <c r="E30" i="5"/>
  <c r="BA29" i="5"/>
  <c r="AZ29" i="5"/>
  <c r="AV29" i="5"/>
  <c r="AU29" i="5"/>
  <c r="AS29" i="5"/>
  <c r="AR29" i="5"/>
  <c r="AQ29" i="5"/>
  <c r="AP29" i="5"/>
  <c r="AO29" i="5"/>
  <c r="AN29" i="5"/>
  <c r="AM29" i="5"/>
  <c r="AL29" i="5"/>
  <c r="AK29" i="5"/>
  <c r="AG29" i="5"/>
  <c r="AB29" i="5"/>
  <c r="AA29" i="5"/>
  <c r="U29" i="5"/>
  <c r="T29" i="5"/>
  <c r="S29" i="5"/>
  <c r="O29" i="5" s="1"/>
  <c r="R29" i="5"/>
  <c r="N29" i="5"/>
  <c r="M29" i="5"/>
  <c r="L29" i="5"/>
  <c r="E29" i="5"/>
  <c r="K29" i="5" s="1"/>
  <c r="BA28" i="5"/>
  <c r="AZ28" i="5"/>
  <c r="AV28" i="5"/>
  <c r="AU28" i="5"/>
  <c r="AS28" i="5"/>
  <c r="AR28" i="5"/>
  <c r="AQ28" i="5"/>
  <c r="AP28" i="5"/>
  <c r="AO28" i="5"/>
  <c r="AN28" i="5"/>
  <c r="AM28" i="5"/>
  <c r="AL28" i="5"/>
  <c r="AK28" i="5"/>
  <c r="AB28" i="5"/>
  <c r="AA28" i="5"/>
  <c r="U28" i="5"/>
  <c r="T28" i="5"/>
  <c r="AC28" i="5" s="1"/>
  <c r="S28" i="5"/>
  <c r="R28" i="5"/>
  <c r="O28" i="5"/>
  <c r="Q28" i="5" s="1"/>
  <c r="N28" i="5"/>
  <c r="M28" i="5"/>
  <c r="L28" i="5"/>
  <c r="E28" i="5"/>
  <c r="K28" i="5" s="1"/>
  <c r="BA27" i="5"/>
  <c r="AZ27" i="5"/>
  <c r="AV27" i="5"/>
  <c r="AU27" i="5"/>
  <c r="AS27" i="5"/>
  <c r="AR27" i="5"/>
  <c r="AQ27" i="5"/>
  <c r="AP27" i="5"/>
  <c r="AO27" i="5"/>
  <c r="AN27" i="5"/>
  <c r="AM27" i="5"/>
  <c r="AL27" i="5"/>
  <c r="AK27" i="5"/>
  <c r="AD27" i="5"/>
  <c r="AC27" i="5"/>
  <c r="AB27" i="5"/>
  <c r="AA27" i="5"/>
  <c r="U27" i="5"/>
  <c r="AG27" i="5" s="1"/>
  <c r="T27" i="5"/>
  <c r="S27" i="5"/>
  <c r="R27" i="5"/>
  <c r="O27" i="5" s="1"/>
  <c r="N27" i="5"/>
  <c r="M27" i="5"/>
  <c r="L27" i="5"/>
  <c r="E27" i="5"/>
  <c r="K27" i="5" s="1"/>
  <c r="BA26" i="5"/>
  <c r="AZ26" i="5"/>
  <c r="AV26" i="5"/>
  <c r="AU26" i="5"/>
  <c r="AS26" i="5"/>
  <c r="AR26" i="5"/>
  <c r="AQ26" i="5"/>
  <c r="AP26" i="5"/>
  <c r="AO26" i="5"/>
  <c r="AN26" i="5"/>
  <c r="AM26" i="5"/>
  <c r="AL26" i="5"/>
  <c r="AK26" i="5"/>
  <c r="AB26" i="5"/>
  <c r="AA26" i="5"/>
  <c r="U26" i="5"/>
  <c r="S26" i="5"/>
  <c r="O26" i="5" s="1"/>
  <c r="R26" i="5"/>
  <c r="N26" i="5"/>
  <c r="M26" i="5"/>
  <c r="L26" i="5"/>
  <c r="K26" i="5"/>
  <c r="E26" i="5"/>
  <c r="BA25" i="5"/>
  <c r="AZ25" i="5"/>
  <c r="AV25" i="5"/>
  <c r="AU25" i="5"/>
  <c r="AS25" i="5"/>
  <c r="AR25" i="5"/>
  <c r="AQ25" i="5"/>
  <c r="AP25" i="5"/>
  <c r="AO25" i="5"/>
  <c r="AN25" i="5"/>
  <c r="AM25" i="5"/>
  <c r="AL25" i="5"/>
  <c r="AK25" i="5"/>
  <c r="AG25" i="5"/>
  <c r="AB25" i="5"/>
  <c r="AA25" i="5"/>
  <c r="U25" i="5"/>
  <c r="T25" i="5"/>
  <c r="S25" i="5"/>
  <c r="O25" i="5" s="1"/>
  <c r="R25" i="5"/>
  <c r="N25" i="5"/>
  <c r="M25" i="5"/>
  <c r="L25" i="5"/>
  <c r="E25" i="5"/>
  <c r="K25" i="5" s="1"/>
  <c r="BA24" i="5"/>
  <c r="AZ24" i="5"/>
  <c r="AV24" i="5"/>
  <c r="AU24" i="5"/>
  <c r="AS24" i="5"/>
  <c r="AR24" i="5"/>
  <c r="AQ24" i="5"/>
  <c r="AP24" i="5"/>
  <c r="AO24" i="5"/>
  <c r="AN24" i="5"/>
  <c r="AM24" i="5"/>
  <c r="AL24" i="5"/>
  <c r="AK24" i="5"/>
  <c r="AB24" i="5"/>
  <c r="AA24" i="5"/>
  <c r="U24" i="5"/>
  <c r="T24" i="5"/>
  <c r="AC24" i="5" s="1"/>
  <c r="S24" i="5"/>
  <c r="R24" i="5"/>
  <c r="O24" i="5"/>
  <c r="Q24" i="5" s="1"/>
  <c r="N24" i="5"/>
  <c r="M24" i="5"/>
  <c r="L24" i="5"/>
  <c r="E24" i="5"/>
  <c r="K24" i="5" s="1"/>
  <c r="BA23" i="5"/>
  <c r="AZ23" i="5"/>
  <c r="AV23" i="5"/>
  <c r="AU23" i="5"/>
  <c r="AS23" i="5"/>
  <c r="AR23" i="5"/>
  <c r="AQ23" i="5"/>
  <c r="AP23" i="5"/>
  <c r="AO23" i="5"/>
  <c r="AN23" i="5"/>
  <c r="AM23" i="5"/>
  <c r="AL23" i="5"/>
  <c r="AK23" i="5"/>
  <c r="AD23" i="5"/>
  <c r="AC23" i="5"/>
  <c r="AB23" i="5"/>
  <c r="AA23" i="5"/>
  <c r="U23" i="5"/>
  <c r="AG23" i="5" s="1"/>
  <c r="T23" i="5"/>
  <c r="S23" i="5"/>
  <c r="R23" i="5"/>
  <c r="O23" i="5" s="1"/>
  <c r="N23" i="5"/>
  <c r="M23" i="5"/>
  <c r="L23" i="5"/>
  <c r="E23" i="5"/>
  <c r="K23" i="5" s="1"/>
  <c r="BA22" i="5"/>
  <c r="AZ22" i="5"/>
  <c r="AV22" i="5"/>
  <c r="AU22" i="5"/>
  <c r="AS22" i="5"/>
  <c r="AR22" i="5"/>
  <c r="AQ22" i="5"/>
  <c r="AP22" i="5"/>
  <c r="AO22" i="5"/>
  <c r="AN22" i="5"/>
  <c r="AM22" i="5"/>
  <c r="AL22" i="5"/>
  <c r="AK22" i="5"/>
  <c r="AB22" i="5"/>
  <c r="AA22" i="5"/>
  <c r="U22" i="5"/>
  <c r="S22" i="5"/>
  <c r="O22" i="5" s="1"/>
  <c r="R22" i="5"/>
  <c r="N22" i="5"/>
  <c r="M22" i="5"/>
  <c r="L22" i="5"/>
  <c r="K22" i="5"/>
  <c r="E22" i="5"/>
  <c r="BA21" i="5"/>
  <c r="AZ21" i="5"/>
  <c r="AV21" i="5"/>
  <c r="AU21" i="5"/>
  <c r="AS21" i="5"/>
  <c r="AR21" i="5"/>
  <c r="AQ21" i="5"/>
  <c r="AP21" i="5"/>
  <c r="AO21" i="5"/>
  <c r="AN21" i="5"/>
  <c r="AM21" i="5"/>
  <c r="AL21" i="5"/>
  <c r="AK21" i="5"/>
  <c r="AG21" i="5"/>
  <c r="AB21" i="5"/>
  <c r="AA21" i="5"/>
  <c r="U21" i="5"/>
  <c r="T21" i="5"/>
  <c r="S21" i="5"/>
  <c r="O21" i="5" s="1"/>
  <c r="R21" i="5"/>
  <c r="N21" i="5"/>
  <c r="M21" i="5"/>
  <c r="L21" i="5"/>
  <c r="E21" i="5"/>
  <c r="K21" i="5" s="1"/>
  <c r="BA20" i="5"/>
  <c r="AZ20" i="5"/>
  <c r="AV20" i="5"/>
  <c r="AU20" i="5"/>
  <c r="AS20" i="5"/>
  <c r="AR20" i="5"/>
  <c r="AQ20" i="5"/>
  <c r="AP20" i="5"/>
  <c r="AO20" i="5"/>
  <c r="AN20" i="5"/>
  <c r="AM20" i="5"/>
  <c r="AL20" i="5"/>
  <c r="AK20" i="5"/>
  <c r="AB20" i="5"/>
  <c r="AA20" i="5"/>
  <c r="U20" i="5"/>
  <c r="T20" i="5"/>
  <c r="AC20" i="5" s="1"/>
  <c r="S20" i="5"/>
  <c r="R20" i="5"/>
  <c r="O20" i="5"/>
  <c r="Q20" i="5" s="1"/>
  <c r="N20" i="5"/>
  <c r="M20" i="5"/>
  <c r="L20" i="5"/>
  <c r="E20" i="5"/>
  <c r="BA19" i="5"/>
  <c r="AZ19" i="5"/>
  <c r="AV19" i="5"/>
  <c r="AU19" i="5"/>
  <c r="AS19" i="5"/>
  <c r="AR19" i="5"/>
  <c r="AQ19" i="5"/>
  <c r="AP19" i="5"/>
  <c r="AO19" i="5"/>
  <c r="AN19" i="5"/>
  <c r="AM19" i="5"/>
  <c r="AL19" i="5"/>
  <c r="AK19" i="5"/>
  <c r="AD19" i="5"/>
  <c r="AC19" i="5"/>
  <c r="AB19" i="5"/>
  <c r="AA19" i="5"/>
  <c r="U19" i="5"/>
  <c r="AG19" i="5" s="1"/>
  <c r="T19" i="5"/>
  <c r="S19" i="5"/>
  <c r="R19" i="5"/>
  <c r="O19" i="5" s="1"/>
  <c r="N19" i="5"/>
  <c r="M19" i="5"/>
  <c r="L19" i="5"/>
  <c r="E19" i="5"/>
  <c r="K19" i="5" s="1"/>
  <c r="BA18" i="5"/>
  <c r="AZ18" i="5"/>
  <c r="AV18" i="5"/>
  <c r="AU18" i="5"/>
  <c r="AS18" i="5"/>
  <c r="AR18" i="5"/>
  <c r="AQ18" i="5"/>
  <c r="AP18" i="5"/>
  <c r="AO18" i="5"/>
  <c r="AN18" i="5"/>
  <c r="AM18" i="5"/>
  <c r="AL18" i="5"/>
  <c r="AK18" i="5"/>
  <c r="AB18" i="5"/>
  <c r="AA18" i="5"/>
  <c r="U18" i="5"/>
  <c r="S18" i="5"/>
  <c r="O18" i="5" s="1"/>
  <c r="R18" i="5"/>
  <c r="N18" i="5"/>
  <c r="M18" i="5"/>
  <c r="L18" i="5"/>
  <c r="K18" i="5"/>
  <c r="E18" i="5"/>
  <c r="BA17" i="5"/>
  <c r="AZ17" i="5"/>
  <c r="AV17" i="5"/>
  <c r="AU17" i="5"/>
  <c r="AS17" i="5"/>
  <c r="AR17" i="5"/>
  <c r="AQ17" i="5"/>
  <c r="AP17" i="5"/>
  <c r="AO17" i="5"/>
  <c r="AN17" i="5"/>
  <c r="AM17" i="5"/>
  <c r="AL17" i="5"/>
  <c r="AK17" i="5"/>
  <c r="AG17" i="5"/>
  <c r="AB17" i="5"/>
  <c r="AA17" i="5"/>
  <c r="U17" i="5"/>
  <c r="T17" i="5"/>
  <c r="S17" i="5"/>
  <c r="O17" i="5" s="1"/>
  <c r="R17" i="5"/>
  <c r="N17" i="5"/>
  <c r="M17" i="5"/>
  <c r="L17" i="5"/>
  <c r="E17" i="5"/>
  <c r="K17" i="5" s="1"/>
  <c r="BA16" i="5"/>
  <c r="AZ16" i="5"/>
  <c r="AV16" i="5"/>
  <c r="AU16" i="5"/>
  <c r="AS16" i="5"/>
  <c r="AR16" i="5"/>
  <c r="AQ16" i="5"/>
  <c r="AP16" i="5"/>
  <c r="AO16" i="5"/>
  <c r="AN16" i="5"/>
  <c r="AM16" i="5"/>
  <c r="AL16" i="5"/>
  <c r="AK16" i="5"/>
  <c r="AB16" i="5"/>
  <c r="AA16" i="5"/>
  <c r="U16" i="5"/>
  <c r="T16" i="5"/>
  <c r="AC16" i="5" s="1"/>
  <c r="S16" i="5"/>
  <c r="R16" i="5"/>
  <c r="O16" i="5"/>
  <c r="Q16" i="5" s="1"/>
  <c r="N16" i="5"/>
  <c r="M16" i="5"/>
  <c r="L16" i="5"/>
  <c r="E16" i="5"/>
  <c r="K16" i="5" s="1"/>
  <c r="BA15" i="5"/>
  <c r="AZ15" i="5"/>
  <c r="AV15" i="5"/>
  <c r="AU15" i="5"/>
  <c r="AS15" i="5"/>
  <c r="AR15" i="5"/>
  <c r="AQ15" i="5"/>
  <c r="AP15" i="5"/>
  <c r="AO15" i="5"/>
  <c r="AN15" i="5"/>
  <c r="AM15" i="5"/>
  <c r="AL15" i="5"/>
  <c r="AK15" i="5"/>
  <c r="AD15" i="5"/>
  <c r="AC15" i="5"/>
  <c r="AB15" i="5"/>
  <c r="AA15" i="5"/>
  <c r="U15" i="5"/>
  <c r="AG15" i="5" s="1"/>
  <c r="T15" i="5"/>
  <c r="S15" i="5"/>
  <c r="R15" i="5"/>
  <c r="O15" i="5" s="1"/>
  <c r="N15" i="5"/>
  <c r="M15" i="5"/>
  <c r="L15" i="5"/>
  <c r="E15" i="5"/>
  <c r="K15" i="5" s="1"/>
  <c r="BA14" i="5"/>
  <c r="AZ14" i="5"/>
  <c r="AV14" i="5"/>
  <c r="AU14" i="5"/>
  <c r="AS14" i="5"/>
  <c r="AR14" i="5"/>
  <c r="AQ14" i="5"/>
  <c r="AP14" i="5"/>
  <c r="AO14" i="5"/>
  <c r="AN14" i="5"/>
  <c r="AM14" i="5"/>
  <c r="AL14" i="5"/>
  <c r="AK14" i="5"/>
  <c r="AB14" i="5"/>
  <c r="AA14" i="5"/>
  <c r="U14" i="5"/>
  <c r="S14" i="5"/>
  <c r="O14" i="5" s="1"/>
  <c r="R14" i="5"/>
  <c r="N14" i="5"/>
  <c r="M14" i="5"/>
  <c r="L14" i="5"/>
  <c r="K14" i="5"/>
  <c r="E14" i="5"/>
  <c r="BA13" i="5"/>
  <c r="AZ13" i="5"/>
  <c r="AV13" i="5"/>
  <c r="AU13" i="5"/>
  <c r="AS13" i="5"/>
  <c r="AR13" i="5"/>
  <c r="AQ13" i="5"/>
  <c r="AP13" i="5"/>
  <c r="AO13" i="5"/>
  <c r="AN13" i="5"/>
  <c r="AM13" i="5"/>
  <c r="AL13" i="5"/>
  <c r="AK13" i="5"/>
  <c r="AG13" i="5"/>
  <c r="AB13" i="5"/>
  <c r="AA13" i="5"/>
  <c r="U13" i="5"/>
  <c r="T13" i="5"/>
  <c r="S13" i="5"/>
  <c r="O13" i="5" s="1"/>
  <c r="R13" i="5"/>
  <c r="N13" i="5"/>
  <c r="M13" i="5"/>
  <c r="L13" i="5"/>
  <c r="E13" i="5"/>
  <c r="K13" i="5" s="1"/>
  <c r="BA12" i="5"/>
  <c r="AZ12" i="5"/>
  <c r="AV12" i="5"/>
  <c r="AU12" i="5"/>
  <c r="AS12" i="5"/>
  <c r="AR12" i="5"/>
  <c r="AQ12" i="5"/>
  <c r="AP12" i="5"/>
  <c r="AO12" i="5"/>
  <c r="AN12" i="5"/>
  <c r="AM12" i="5"/>
  <c r="AL12" i="5"/>
  <c r="AK12" i="5"/>
  <c r="AB12" i="5"/>
  <c r="AA12" i="5"/>
  <c r="U12" i="5"/>
  <c r="T12" i="5"/>
  <c r="AC12" i="5" s="1"/>
  <c r="S12" i="5"/>
  <c r="R12" i="5"/>
  <c r="O12" i="5"/>
  <c r="Q12" i="5" s="1"/>
  <c r="N12" i="5"/>
  <c r="M12" i="5"/>
  <c r="L12" i="5"/>
  <c r="E12" i="5"/>
  <c r="K12" i="5" s="1"/>
  <c r="BA11" i="5"/>
  <c r="AZ11" i="5"/>
  <c r="AV11" i="5"/>
  <c r="AU11" i="5"/>
  <c r="AS11" i="5"/>
  <c r="AR11" i="5"/>
  <c r="AQ11" i="5"/>
  <c r="AP11" i="5"/>
  <c r="AO11" i="5"/>
  <c r="AN11" i="5"/>
  <c r="AM11" i="5"/>
  <c r="AL11" i="5"/>
  <c r="AK11" i="5"/>
  <c r="AD11" i="5"/>
  <c r="AC11" i="5"/>
  <c r="AB11" i="5"/>
  <c r="AA11" i="5"/>
  <c r="U11" i="5"/>
  <c r="AG11" i="5" s="1"/>
  <c r="T11" i="5"/>
  <c r="S11" i="5"/>
  <c r="R11" i="5"/>
  <c r="O11" i="5" s="1"/>
  <c r="N11" i="5"/>
  <c r="M11" i="5"/>
  <c r="L11" i="5"/>
  <c r="E11" i="5"/>
  <c r="K11" i="5" s="1"/>
  <c r="BA10" i="5"/>
  <c r="AZ10" i="5"/>
  <c r="AV10" i="5"/>
  <c r="AU10" i="5"/>
  <c r="AS10" i="5"/>
  <c r="AR10" i="5"/>
  <c r="AQ10" i="5"/>
  <c r="AP10" i="5"/>
  <c r="AO10" i="5"/>
  <c r="AN10" i="5"/>
  <c r="AM10" i="5"/>
  <c r="AL10" i="5"/>
  <c r="AK10" i="5"/>
  <c r="AB10" i="5"/>
  <c r="AA10" i="5"/>
  <c r="U10" i="5"/>
  <c r="S10" i="5"/>
  <c r="O10" i="5" s="1"/>
  <c r="R10" i="5"/>
  <c r="N10" i="5"/>
  <c r="M10" i="5"/>
  <c r="L10" i="5"/>
  <c r="K10" i="5"/>
  <c r="E10" i="5"/>
  <c r="BA9" i="5"/>
  <c r="AZ9" i="5"/>
  <c r="AV9" i="5"/>
  <c r="AU9" i="5"/>
  <c r="AS9" i="5"/>
  <c r="AR9" i="5"/>
  <c r="AQ9" i="5"/>
  <c r="AP9" i="5"/>
  <c r="AO9" i="5"/>
  <c r="AN9" i="5"/>
  <c r="AM9" i="5"/>
  <c r="AL9" i="5"/>
  <c r="AK9" i="5"/>
  <c r="AG9" i="5"/>
  <c r="AB9" i="5"/>
  <c r="AA9" i="5"/>
  <c r="U9" i="5"/>
  <c r="T9" i="5"/>
  <c r="S9" i="5"/>
  <c r="O9" i="5" s="1"/>
  <c r="R9" i="5"/>
  <c r="N9" i="5"/>
  <c r="M9" i="5"/>
  <c r="L9" i="5"/>
  <c r="E9" i="5"/>
  <c r="K9" i="5" s="1"/>
  <c r="BA8" i="5"/>
  <c r="AZ8" i="5"/>
  <c r="AV8" i="5"/>
  <c r="AU8" i="5"/>
  <c r="AS8" i="5"/>
  <c r="AR8" i="5"/>
  <c r="AQ8" i="5"/>
  <c r="AP8" i="5"/>
  <c r="AO8" i="5"/>
  <c r="AN8" i="5"/>
  <c r="AM8" i="5"/>
  <c r="AL8" i="5"/>
  <c r="AK8" i="5"/>
  <c r="AB8" i="5"/>
  <c r="AA8" i="5"/>
  <c r="U8" i="5"/>
  <c r="T8" i="5"/>
  <c r="AC8" i="5" s="1"/>
  <c r="S8" i="5"/>
  <c r="R8" i="5"/>
  <c r="O8" i="5"/>
  <c r="Q8" i="5" s="1"/>
  <c r="N8" i="5"/>
  <c r="M8" i="5"/>
  <c r="L8" i="5"/>
  <c r="E8" i="5"/>
  <c r="K8" i="5" s="1"/>
  <c r="BA7" i="5"/>
  <c r="AZ7" i="5"/>
  <c r="AV7" i="5"/>
  <c r="AU7" i="5"/>
  <c r="AS7" i="5"/>
  <c r="AR7" i="5"/>
  <c r="AQ7" i="5"/>
  <c r="AP7" i="5"/>
  <c r="AO7" i="5"/>
  <c r="AN7" i="5"/>
  <c r="AM7" i="5"/>
  <c r="AL7" i="5"/>
  <c r="AK7" i="5"/>
  <c r="AD7" i="5"/>
  <c r="AC7" i="5"/>
  <c r="AB7" i="5"/>
  <c r="AA7" i="5"/>
  <c r="U7" i="5"/>
  <c r="AG7" i="5" s="1"/>
  <c r="T7" i="5"/>
  <c r="S7" i="5"/>
  <c r="R7" i="5"/>
  <c r="O7" i="5" s="1"/>
  <c r="N7" i="5"/>
  <c r="M7" i="5"/>
  <c r="L7" i="5"/>
  <c r="E7" i="5"/>
  <c r="K7" i="5" s="1"/>
  <c r="BA6" i="5"/>
  <c r="AZ6" i="5"/>
  <c r="AV6" i="5"/>
  <c r="AU6" i="5"/>
  <c r="AS6" i="5"/>
  <c r="AR6" i="5"/>
  <c r="AQ6" i="5"/>
  <c r="AP6" i="5"/>
  <c r="AO6" i="5"/>
  <c r="AN6" i="5"/>
  <c r="AM6" i="5"/>
  <c r="AL6" i="5"/>
  <c r="AK6" i="5"/>
  <c r="AB6" i="5"/>
  <c r="AA6" i="5"/>
  <c r="U6" i="5"/>
  <c r="S6" i="5"/>
  <c r="O6" i="5" s="1"/>
  <c r="R6" i="5"/>
  <c r="N6" i="5"/>
  <c r="M6" i="5"/>
  <c r="L6" i="5"/>
  <c r="K6" i="5"/>
  <c r="E6" i="5"/>
  <c r="BA5" i="5"/>
  <c r="AZ5" i="5"/>
  <c r="AV5" i="5"/>
  <c r="AU5" i="5"/>
  <c r="AS5" i="5"/>
  <c r="AR5" i="5"/>
  <c r="AQ5" i="5"/>
  <c r="AP5" i="5"/>
  <c r="AO5" i="5"/>
  <c r="AN5" i="5"/>
  <c r="AM5" i="5"/>
  <c r="AL5" i="5"/>
  <c r="AK5" i="5"/>
  <c r="AG5" i="5"/>
  <c r="AB5" i="5"/>
  <c r="AA5" i="5"/>
  <c r="U5" i="5"/>
  <c r="T5" i="5"/>
  <c r="S5" i="5"/>
  <c r="R5" i="5"/>
  <c r="O5" i="5" s="1"/>
  <c r="N5" i="5"/>
  <c r="M5" i="5"/>
  <c r="L5" i="5"/>
  <c r="E5" i="5"/>
  <c r="K5" i="5" s="1"/>
  <c r="BA4" i="5"/>
  <c r="AZ4" i="5"/>
  <c r="AV4" i="5"/>
  <c r="AU4" i="5"/>
  <c r="AS4" i="5"/>
  <c r="AR4" i="5"/>
  <c r="AQ4" i="5"/>
  <c r="AP4" i="5"/>
  <c r="AO4" i="5"/>
  <c r="AN4" i="5"/>
  <c r="AM4" i="5"/>
  <c r="AL4" i="5"/>
  <c r="AK4" i="5"/>
  <c r="AB4" i="5"/>
  <c r="AA4" i="5"/>
  <c r="U4" i="5"/>
  <c r="T4" i="5"/>
  <c r="AC4" i="5" s="1"/>
  <c r="S4" i="5"/>
  <c r="R4" i="5"/>
  <c r="O4" i="5"/>
  <c r="Q4" i="5" s="1"/>
  <c r="N4" i="5"/>
  <c r="M4" i="5"/>
  <c r="L4" i="5"/>
  <c r="E4" i="5"/>
  <c r="K4" i="5" s="1"/>
  <c r="BA3" i="5"/>
  <c r="AZ3" i="5"/>
  <c r="AV3" i="5"/>
  <c r="AU3" i="5"/>
  <c r="AS3" i="5"/>
  <c r="AR3" i="5"/>
  <c r="AQ3" i="5"/>
  <c r="AP3" i="5"/>
  <c r="AO3" i="5"/>
  <c r="AN3" i="5"/>
  <c r="AM3" i="5"/>
  <c r="AL3" i="5"/>
  <c r="AK3" i="5"/>
  <c r="AD3" i="5"/>
  <c r="AC3" i="5"/>
  <c r="AB3" i="5"/>
  <c r="AA3" i="5"/>
  <c r="U3" i="5"/>
  <c r="AG3" i="5" s="1"/>
  <c r="T3" i="5"/>
  <c r="S3" i="5"/>
  <c r="O3" i="5" s="1"/>
  <c r="R3" i="5"/>
  <c r="N3" i="5"/>
  <c r="M3" i="5"/>
  <c r="L3" i="5"/>
  <c r="E3" i="5"/>
  <c r="K3" i="5" s="1"/>
  <c r="BA2" i="5"/>
  <c r="AZ2" i="5"/>
  <c r="AV2" i="5"/>
  <c r="AU2" i="5"/>
  <c r="AS2" i="5"/>
  <c r="AR2" i="5"/>
  <c r="AQ2" i="5"/>
  <c r="AP2" i="5"/>
  <c r="AO2" i="5"/>
  <c r="AN2" i="5"/>
  <c r="AM2" i="5"/>
  <c r="AL2" i="5"/>
  <c r="AK2" i="5"/>
  <c r="AB2" i="5"/>
  <c r="AA2" i="5"/>
  <c r="U2" i="5"/>
  <c r="S2" i="5"/>
  <c r="O2" i="5" s="1"/>
  <c r="R2" i="5"/>
  <c r="N2" i="5"/>
  <c r="M2" i="5"/>
  <c r="L2" i="5"/>
  <c r="K2" i="5"/>
  <c r="E2" i="5"/>
  <c r="K20" i="5" s="1"/>
  <c r="AL1026" i="1"/>
  <c r="AK1026" i="1"/>
  <c r="AJ1026" i="1"/>
  <c r="AI1026" i="1"/>
  <c r="AH1026" i="1"/>
  <c r="AG1026" i="1"/>
  <c r="AF1026" i="1"/>
  <c r="AE1026" i="1"/>
  <c r="AD1026" i="1"/>
  <c r="Q1026" i="1"/>
  <c r="O1026" i="1"/>
  <c r="N1026" i="1"/>
  <c r="L1026" i="1"/>
  <c r="K1026" i="1"/>
  <c r="J1026" i="1"/>
  <c r="AL1025" i="1"/>
  <c r="AK1025" i="1"/>
  <c r="AJ1025" i="1"/>
  <c r="AI1025" i="1"/>
  <c r="AH1025" i="1"/>
  <c r="AG1025" i="1"/>
  <c r="AF1025" i="1"/>
  <c r="AE1025" i="1"/>
  <c r="AD1025" i="1"/>
  <c r="Q1025" i="1"/>
  <c r="O1025" i="1"/>
  <c r="N1025" i="1"/>
  <c r="L1025" i="1"/>
  <c r="K1025" i="1"/>
  <c r="J1025" i="1"/>
  <c r="AL1024" i="1"/>
  <c r="AK1024" i="1"/>
  <c r="AJ1024" i="1"/>
  <c r="AI1024" i="1"/>
  <c r="AH1024" i="1"/>
  <c r="AG1024" i="1"/>
  <c r="AF1024" i="1"/>
  <c r="AE1024" i="1"/>
  <c r="AD1024" i="1"/>
  <c r="Q1024" i="1"/>
  <c r="O1024" i="1"/>
  <c r="N1024" i="1"/>
  <c r="L1024" i="1"/>
  <c r="K1024" i="1"/>
  <c r="J1024" i="1"/>
  <c r="AL1023" i="1"/>
  <c r="AK1023" i="1"/>
  <c r="AJ1023" i="1"/>
  <c r="AI1023" i="1"/>
  <c r="AH1023" i="1"/>
  <c r="AG1023" i="1"/>
  <c r="AF1023" i="1"/>
  <c r="AE1023" i="1"/>
  <c r="AD1023" i="1"/>
  <c r="Q1023" i="1"/>
  <c r="O1023" i="1"/>
  <c r="N1023" i="1"/>
  <c r="L1023" i="1"/>
  <c r="K1023" i="1"/>
  <c r="J1023" i="1"/>
  <c r="AL1022" i="1"/>
  <c r="AK1022" i="1"/>
  <c r="AJ1022" i="1"/>
  <c r="AI1022" i="1"/>
  <c r="AH1022" i="1"/>
  <c r="AG1022" i="1"/>
  <c r="AF1022" i="1"/>
  <c r="AE1022" i="1"/>
  <c r="AD1022" i="1"/>
  <c r="Q1022" i="1"/>
  <c r="O1022" i="1"/>
  <c r="N1022" i="1"/>
  <c r="L1022" i="1"/>
  <c r="K1022" i="1"/>
  <c r="J1022" i="1"/>
  <c r="AL1021" i="1"/>
  <c r="AK1021" i="1"/>
  <c r="AJ1021" i="1"/>
  <c r="AI1021" i="1"/>
  <c r="AH1021" i="1"/>
  <c r="AG1021" i="1"/>
  <c r="AF1021" i="1"/>
  <c r="AE1021" i="1"/>
  <c r="AD1021" i="1"/>
  <c r="Q1021" i="1"/>
  <c r="O1021" i="1"/>
  <c r="N1021" i="1"/>
  <c r="L1021" i="1"/>
  <c r="K1021" i="1"/>
  <c r="J1021" i="1"/>
  <c r="AL1020" i="1"/>
  <c r="AK1020" i="1"/>
  <c r="AJ1020" i="1"/>
  <c r="AI1020" i="1"/>
  <c r="AH1020" i="1"/>
  <c r="AG1020" i="1"/>
  <c r="AF1020" i="1"/>
  <c r="AE1020" i="1"/>
  <c r="AD1020" i="1"/>
  <c r="Q1020" i="1"/>
  <c r="O1020" i="1"/>
  <c r="N1020" i="1"/>
  <c r="L1020" i="1"/>
  <c r="K1020" i="1"/>
  <c r="J1020" i="1"/>
  <c r="AL1019" i="1"/>
  <c r="AK1019" i="1"/>
  <c r="AJ1019" i="1"/>
  <c r="AI1019" i="1"/>
  <c r="AH1019" i="1"/>
  <c r="AG1019" i="1"/>
  <c r="AF1019" i="1"/>
  <c r="AE1019" i="1"/>
  <c r="AD1019" i="1"/>
  <c r="Q1019" i="1"/>
  <c r="O1019" i="1"/>
  <c r="N1019" i="1"/>
  <c r="L1019" i="1"/>
  <c r="K1019" i="1"/>
  <c r="J1019" i="1"/>
  <c r="AL1018" i="1"/>
  <c r="AK1018" i="1"/>
  <c r="AJ1018" i="1"/>
  <c r="AI1018" i="1"/>
  <c r="AH1018" i="1"/>
  <c r="AG1018" i="1"/>
  <c r="AF1018" i="1"/>
  <c r="AE1018" i="1"/>
  <c r="AD1018" i="1"/>
  <c r="Q1018" i="1"/>
  <c r="P1018" i="1"/>
  <c r="O1018" i="1"/>
  <c r="N1018" i="1"/>
  <c r="L1018" i="1"/>
  <c r="K1018" i="1"/>
  <c r="J1018" i="1"/>
  <c r="AL1017" i="1"/>
  <c r="AK1017" i="1"/>
  <c r="AJ1017" i="1"/>
  <c r="AI1017" i="1"/>
  <c r="AH1017" i="1"/>
  <c r="AG1017" i="1"/>
  <c r="AF1017" i="1"/>
  <c r="AE1017" i="1"/>
  <c r="AD1017" i="1"/>
  <c r="Q1017" i="1"/>
  <c r="P1017" i="1"/>
  <c r="O1017" i="1"/>
  <c r="N1017" i="1"/>
  <c r="L1017" i="1"/>
  <c r="K1017" i="1"/>
  <c r="J1017" i="1"/>
  <c r="AL1016" i="1"/>
  <c r="AK1016" i="1"/>
  <c r="AJ1016" i="1"/>
  <c r="AI1016" i="1"/>
  <c r="AH1016" i="1"/>
  <c r="AG1016" i="1"/>
  <c r="AF1016" i="1"/>
  <c r="AE1016" i="1"/>
  <c r="AD1016" i="1"/>
  <c r="Q1016" i="1"/>
  <c r="P1016" i="1"/>
  <c r="O1016" i="1"/>
  <c r="N1016" i="1"/>
  <c r="L1016" i="1"/>
  <c r="K1016" i="1"/>
  <c r="J1016" i="1"/>
  <c r="AL1015" i="1"/>
  <c r="AK1015" i="1"/>
  <c r="AJ1015" i="1"/>
  <c r="AI1015" i="1"/>
  <c r="AH1015" i="1"/>
  <c r="AG1015" i="1"/>
  <c r="AF1015" i="1"/>
  <c r="AE1015" i="1"/>
  <c r="AD1015" i="1"/>
  <c r="R1015" i="1"/>
  <c r="Q1015" i="1"/>
  <c r="P1015" i="1"/>
  <c r="O1015" i="1"/>
  <c r="N1015" i="1"/>
  <c r="L1015" i="1"/>
  <c r="K1015" i="1"/>
  <c r="J1015" i="1"/>
  <c r="AL1014" i="1"/>
  <c r="AK1014" i="1"/>
  <c r="AJ1014" i="1"/>
  <c r="AI1014" i="1"/>
  <c r="AH1014" i="1"/>
  <c r="AG1014" i="1"/>
  <c r="AF1014" i="1"/>
  <c r="AE1014" i="1"/>
  <c r="AD1014" i="1"/>
  <c r="R1014" i="1"/>
  <c r="Q1014" i="1"/>
  <c r="P1014" i="1"/>
  <c r="O1014" i="1"/>
  <c r="N1014" i="1"/>
  <c r="L1014" i="1"/>
  <c r="K1014" i="1"/>
  <c r="J1014" i="1"/>
  <c r="AL1013" i="1"/>
  <c r="AK1013" i="1"/>
  <c r="AJ1013" i="1"/>
  <c r="AI1013" i="1"/>
  <c r="AH1013" i="1"/>
  <c r="AG1013" i="1"/>
  <c r="AF1013" i="1"/>
  <c r="AE1013" i="1"/>
  <c r="AD1013" i="1"/>
  <c r="R1013" i="1"/>
  <c r="Q1013" i="1"/>
  <c r="P1013" i="1"/>
  <c r="O1013" i="1"/>
  <c r="N1013" i="1"/>
  <c r="L1013" i="1"/>
  <c r="K1013" i="1"/>
  <c r="J1013" i="1"/>
  <c r="AL1012" i="1"/>
  <c r="AK1012" i="1"/>
  <c r="AJ1012" i="1"/>
  <c r="AI1012" i="1"/>
  <c r="AH1012" i="1"/>
  <c r="AG1012" i="1"/>
  <c r="AF1012" i="1"/>
  <c r="AE1012" i="1"/>
  <c r="AD1012" i="1"/>
  <c r="R1012" i="1"/>
  <c r="Q1012" i="1"/>
  <c r="P1012" i="1"/>
  <c r="O1012" i="1"/>
  <c r="N1012" i="1"/>
  <c r="L1012" i="1"/>
  <c r="K1012" i="1"/>
  <c r="J1012" i="1"/>
  <c r="AL1011" i="1"/>
  <c r="AK1011" i="1"/>
  <c r="AJ1011" i="1"/>
  <c r="AI1011" i="1"/>
  <c r="AH1011" i="1"/>
  <c r="AG1011" i="1"/>
  <c r="AF1011" i="1"/>
  <c r="AE1011" i="1"/>
  <c r="AD1011" i="1"/>
  <c r="R1011" i="1"/>
  <c r="Q1011" i="1"/>
  <c r="P1011" i="1"/>
  <c r="O1011" i="1"/>
  <c r="N1011" i="1"/>
  <c r="L1011" i="1"/>
  <c r="K1011" i="1"/>
  <c r="J1011" i="1"/>
  <c r="AL1010" i="1"/>
  <c r="AK1010" i="1"/>
  <c r="AJ1010" i="1"/>
  <c r="AI1010" i="1"/>
  <c r="AH1010" i="1"/>
  <c r="AG1010" i="1"/>
  <c r="AF1010" i="1"/>
  <c r="AE1010" i="1"/>
  <c r="AD1010" i="1"/>
  <c r="R1010" i="1"/>
  <c r="Q1010" i="1"/>
  <c r="P1010" i="1"/>
  <c r="O1010" i="1"/>
  <c r="N1010" i="1"/>
  <c r="L1010" i="1"/>
  <c r="K1010" i="1"/>
  <c r="J1010" i="1"/>
  <c r="AL1009" i="1"/>
  <c r="AK1009" i="1"/>
  <c r="AJ1009" i="1"/>
  <c r="AI1009" i="1"/>
  <c r="AH1009" i="1"/>
  <c r="AG1009" i="1"/>
  <c r="AF1009" i="1"/>
  <c r="AE1009" i="1"/>
  <c r="AD1009" i="1"/>
  <c r="R1009" i="1"/>
  <c r="Q1009" i="1"/>
  <c r="P1009" i="1"/>
  <c r="O1009" i="1"/>
  <c r="N1009" i="1"/>
  <c r="L1009" i="1"/>
  <c r="K1009" i="1"/>
  <c r="J1009" i="1"/>
  <c r="AL1008" i="1"/>
  <c r="AK1008" i="1"/>
  <c r="AJ1008" i="1"/>
  <c r="AI1008" i="1"/>
  <c r="AH1008" i="1"/>
  <c r="AG1008" i="1"/>
  <c r="AF1008" i="1"/>
  <c r="AE1008" i="1"/>
  <c r="AD1008" i="1"/>
  <c r="R1008" i="1"/>
  <c r="Q1008" i="1"/>
  <c r="P1008" i="1"/>
  <c r="O1008" i="1"/>
  <c r="N1008" i="1"/>
  <c r="L1008" i="1"/>
  <c r="K1008" i="1"/>
  <c r="J1008" i="1"/>
  <c r="AL1007" i="1"/>
  <c r="AK1007" i="1"/>
  <c r="AJ1007" i="1"/>
  <c r="AI1007" i="1"/>
  <c r="AH1007" i="1"/>
  <c r="AG1007" i="1"/>
  <c r="AF1007" i="1"/>
  <c r="AE1007" i="1"/>
  <c r="AD1007" i="1"/>
  <c r="R1007" i="1"/>
  <c r="Q1007" i="1"/>
  <c r="P1007" i="1"/>
  <c r="O1007" i="1"/>
  <c r="N1007" i="1"/>
  <c r="L1007" i="1"/>
  <c r="K1007" i="1"/>
  <c r="J1007" i="1"/>
  <c r="AL1006" i="1"/>
  <c r="AK1006" i="1"/>
  <c r="AJ1006" i="1"/>
  <c r="AI1006" i="1"/>
  <c r="AH1006" i="1"/>
  <c r="AG1006" i="1"/>
  <c r="AF1006" i="1"/>
  <c r="AE1006" i="1"/>
  <c r="AD1006" i="1"/>
  <c r="R1006" i="1"/>
  <c r="Q1006" i="1"/>
  <c r="P1006" i="1"/>
  <c r="O1006" i="1"/>
  <c r="N1006" i="1"/>
  <c r="L1006" i="1"/>
  <c r="K1006" i="1"/>
  <c r="J1006" i="1"/>
  <c r="AL1005" i="1"/>
  <c r="AK1005" i="1"/>
  <c r="AJ1005" i="1"/>
  <c r="AI1005" i="1"/>
  <c r="AH1005" i="1"/>
  <c r="AG1005" i="1"/>
  <c r="AF1005" i="1"/>
  <c r="AE1005" i="1"/>
  <c r="AD1005" i="1"/>
  <c r="R1005" i="1"/>
  <c r="Q1005" i="1"/>
  <c r="P1005" i="1"/>
  <c r="O1005" i="1"/>
  <c r="N1005" i="1"/>
  <c r="L1005" i="1"/>
  <c r="K1005" i="1"/>
  <c r="J1005" i="1"/>
  <c r="AL1004" i="1"/>
  <c r="AK1004" i="1"/>
  <c r="AJ1004" i="1"/>
  <c r="AI1004" i="1"/>
  <c r="AH1004" i="1"/>
  <c r="AG1004" i="1"/>
  <c r="AF1004" i="1"/>
  <c r="AE1004" i="1"/>
  <c r="AD1004" i="1"/>
  <c r="R1004" i="1"/>
  <c r="Q1004" i="1"/>
  <c r="P1004" i="1"/>
  <c r="O1004" i="1"/>
  <c r="N1004" i="1"/>
  <c r="L1004" i="1"/>
  <c r="K1004" i="1"/>
  <c r="J1004" i="1"/>
  <c r="AL1003" i="1"/>
  <c r="AK1003" i="1"/>
  <c r="AJ1003" i="1"/>
  <c r="AI1003" i="1"/>
  <c r="AH1003" i="1"/>
  <c r="AG1003" i="1"/>
  <c r="AF1003" i="1"/>
  <c r="AE1003" i="1"/>
  <c r="AD1003" i="1"/>
  <c r="R1003" i="1"/>
  <c r="Q1003" i="1"/>
  <c r="P1003" i="1"/>
  <c r="O1003" i="1"/>
  <c r="N1003" i="1"/>
  <c r="L1003" i="1"/>
  <c r="K1003" i="1"/>
  <c r="J1003" i="1"/>
  <c r="AL1002" i="1"/>
  <c r="AK1002" i="1"/>
  <c r="AJ1002" i="1"/>
  <c r="AI1002" i="1"/>
  <c r="AH1002" i="1"/>
  <c r="AG1002" i="1"/>
  <c r="AF1002" i="1"/>
  <c r="AE1002" i="1"/>
  <c r="AD1002" i="1"/>
  <c r="R1002" i="1"/>
  <c r="Q1002" i="1"/>
  <c r="P1002" i="1"/>
  <c r="O1002" i="1"/>
  <c r="N1002" i="1"/>
  <c r="L1002" i="1"/>
  <c r="K1002" i="1"/>
  <c r="J1002" i="1"/>
  <c r="AL1001" i="1"/>
  <c r="AK1001" i="1"/>
  <c r="AJ1001" i="1"/>
  <c r="AI1001" i="1"/>
  <c r="AH1001" i="1"/>
  <c r="AG1001" i="1"/>
  <c r="AF1001" i="1"/>
  <c r="AE1001" i="1"/>
  <c r="AD1001" i="1"/>
  <c r="Z1001" i="1"/>
  <c r="T1001" i="1"/>
  <c r="S1001" i="1"/>
  <c r="R1001" i="1"/>
  <c r="Q1001" i="1"/>
  <c r="P1001" i="1"/>
  <c r="O1001" i="1"/>
  <c r="N1001" i="1"/>
  <c r="L1001" i="1"/>
  <c r="K1001" i="1"/>
  <c r="J1001" i="1"/>
  <c r="AL1000" i="1"/>
  <c r="AK1000" i="1"/>
  <c r="AJ1000" i="1"/>
  <c r="AI1000" i="1"/>
  <c r="AH1000" i="1"/>
  <c r="AG1000" i="1"/>
  <c r="AF1000" i="1"/>
  <c r="AE1000" i="1"/>
  <c r="AD1000" i="1"/>
  <c r="Z1000" i="1"/>
  <c r="T1000" i="1"/>
  <c r="S1000" i="1"/>
  <c r="R1000" i="1"/>
  <c r="Q1000" i="1"/>
  <c r="P1000" i="1"/>
  <c r="O1000" i="1"/>
  <c r="N1000" i="1"/>
  <c r="L1000" i="1"/>
  <c r="K1000" i="1"/>
  <c r="J1000" i="1"/>
  <c r="AL999" i="1"/>
  <c r="AK999" i="1"/>
  <c r="AJ999" i="1"/>
  <c r="AI999" i="1"/>
  <c r="AH999" i="1"/>
  <c r="AG999" i="1"/>
  <c r="AF999" i="1"/>
  <c r="AE999" i="1"/>
  <c r="AD999" i="1"/>
  <c r="Z999" i="1"/>
  <c r="T999" i="1"/>
  <c r="S999" i="1"/>
  <c r="R999" i="1"/>
  <c r="Q999" i="1"/>
  <c r="P999" i="1"/>
  <c r="O999" i="1"/>
  <c r="N999" i="1"/>
  <c r="L999" i="1"/>
  <c r="K999" i="1"/>
  <c r="J999" i="1"/>
  <c r="AL998" i="1"/>
  <c r="AK998" i="1"/>
  <c r="AJ998" i="1"/>
  <c r="AI998" i="1"/>
  <c r="AH998" i="1"/>
  <c r="AG998" i="1"/>
  <c r="AF998" i="1"/>
  <c r="AE998" i="1"/>
  <c r="AD998" i="1"/>
  <c r="Z998" i="1"/>
  <c r="T998" i="1"/>
  <c r="S998" i="1"/>
  <c r="R998" i="1"/>
  <c r="Q998" i="1"/>
  <c r="P998" i="1"/>
  <c r="O998" i="1"/>
  <c r="N998" i="1"/>
  <c r="L998" i="1"/>
  <c r="K998" i="1"/>
  <c r="J998" i="1"/>
  <c r="AL997" i="1"/>
  <c r="AK997" i="1"/>
  <c r="AJ997" i="1"/>
  <c r="AI997" i="1"/>
  <c r="AH997" i="1"/>
  <c r="AG997" i="1"/>
  <c r="AF997" i="1"/>
  <c r="AE997" i="1"/>
  <c r="AD997" i="1"/>
  <c r="Z997" i="1"/>
  <c r="T997" i="1"/>
  <c r="S997" i="1"/>
  <c r="R997" i="1"/>
  <c r="Q997" i="1"/>
  <c r="P997" i="1"/>
  <c r="O997" i="1"/>
  <c r="N997" i="1"/>
  <c r="L997" i="1"/>
  <c r="K997" i="1"/>
  <c r="J997" i="1"/>
  <c r="AL996" i="1"/>
  <c r="AK996" i="1"/>
  <c r="AJ996" i="1"/>
  <c r="AI996" i="1"/>
  <c r="AH996" i="1"/>
  <c r="AG996" i="1"/>
  <c r="AF996" i="1"/>
  <c r="AE996" i="1"/>
  <c r="AD996" i="1"/>
  <c r="Z996" i="1"/>
  <c r="T996" i="1"/>
  <c r="S996" i="1"/>
  <c r="R996" i="1"/>
  <c r="Q996" i="1"/>
  <c r="P996" i="1"/>
  <c r="O996" i="1"/>
  <c r="N996" i="1"/>
  <c r="L996" i="1"/>
  <c r="K996" i="1"/>
  <c r="J996" i="1"/>
  <c r="AL995" i="1"/>
  <c r="AK995" i="1"/>
  <c r="AJ995" i="1"/>
  <c r="AI995" i="1"/>
  <c r="AH995" i="1"/>
  <c r="AG995" i="1"/>
  <c r="AF995" i="1"/>
  <c r="AE995" i="1"/>
  <c r="AD995" i="1"/>
  <c r="Z995" i="1"/>
  <c r="T995" i="1"/>
  <c r="S995" i="1"/>
  <c r="R995" i="1"/>
  <c r="Q995" i="1"/>
  <c r="P995" i="1"/>
  <c r="O995" i="1"/>
  <c r="N995" i="1"/>
  <c r="L995" i="1"/>
  <c r="K995" i="1"/>
  <c r="J995" i="1"/>
  <c r="AL994" i="1"/>
  <c r="AK994" i="1"/>
  <c r="AJ994" i="1"/>
  <c r="AI994" i="1"/>
  <c r="AH994" i="1"/>
  <c r="AG994" i="1"/>
  <c r="AF994" i="1"/>
  <c r="AE994" i="1"/>
  <c r="AD994" i="1"/>
  <c r="Z994" i="1"/>
  <c r="T994" i="1"/>
  <c r="S994" i="1"/>
  <c r="R994" i="1"/>
  <c r="Q994" i="1"/>
  <c r="P994" i="1"/>
  <c r="O994" i="1"/>
  <c r="N994" i="1"/>
  <c r="L994" i="1"/>
  <c r="K994" i="1"/>
  <c r="J994" i="1"/>
  <c r="AL993" i="1"/>
  <c r="AK993" i="1"/>
  <c r="AJ993" i="1"/>
  <c r="AI993" i="1"/>
  <c r="AH993" i="1"/>
  <c r="AG993" i="1"/>
  <c r="AF993" i="1"/>
  <c r="AE993" i="1"/>
  <c r="AD993" i="1"/>
  <c r="Z993" i="1"/>
  <c r="V993" i="1"/>
  <c r="U993" i="1"/>
  <c r="T993" i="1"/>
  <c r="S993" i="1"/>
  <c r="R993" i="1"/>
  <c r="Q993" i="1"/>
  <c r="P993" i="1"/>
  <c r="O993" i="1"/>
  <c r="N993" i="1"/>
  <c r="L993" i="1"/>
  <c r="K993" i="1"/>
  <c r="J993" i="1"/>
  <c r="AL992" i="1"/>
  <c r="AK992" i="1"/>
  <c r="AJ992" i="1"/>
  <c r="AI992" i="1"/>
  <c r="AH992" i="1"/>
  <c r="AG992" i="1"/>
  <c r="AF992" i="1"/>
  <c r="AE992" i="1"/>
  <c r="AD992" i="1"/>
  <c r="AB992" i="1"/>
  <c r="Z992" i="1"/>
  <c r="V992" i="1"/>
  <c r="U992" i="1"/>
  <c r="T992" i="1"/>
  <c r="S992" i="1"/>
  <c r="R992" i="1"/>
  <c r="Q992" i="1"/>
  <c r="P992" i="1"/>
  <c r="O992" i="1"/>
  <c r="N992" i="1"/>
  <c r="L992" i="1"/>
  <c r="K992" i="1"/>
  <c r="J992" i="1"/>
  <c r="AL991" i="1"/>
  <c r="AK991" i="1"/>
  <c r="AJ991" i="1"/>
  <c r="AI991" i="1"/>
  <c r="AH991" i="1"/>
  <c r="AG991" i="1"/>
  <c r="AF991" i="1"/>
  <c r="AE991" i="1"/>
  <c r="AD991" i="1"/>
  <c r="AB991" i="1"/>
  <c r="Z991" i="1"/>
  <c r="V991" i="1"/>
  <c r="U991" i="1"/>
  <c r="T991" i="1"/>
  <c r="S991" i="1"/>
  <c r="R991" i="1"/>
  <c r="Q991" i="1"/>
  <c r="P991" i="1"/>
  <c r="O991" i="1"/>
  <c r="N991" i="1"/>
  <c r="L991" i="1"/>
  <c r="K991" i="1"/>
  <c r="J991" i="1"/>
  <c r="AL990" i="1"/>
  <c r="AK990" i="1"/>
  <c r="AJ990" i="1"/>
  <c r="AI990" i="1"/>
  <c r="AH990" i="1"/>
  <c r="AG990" i="1"/>
  <c r="AF990" i="1"/>
  <c r="AE990" i="1"/>
  <c r="AD990" i="1"/>
  <c r="AB990" i="1"/>
  <c r="Z990" i="1"/>
  <c r="V990" i="1"/>
  <c r="U990" i="1"/>
  <c r="T990" i="1"/>
  <c r="S990" i="1"/>
  <c r="R990" i="1"/>
  <c r="Q990" i="1"/>
  <c r="P990" i="1"/>
  <c r="O990" i="1"/>
  <c r="N990" i="1"/>
  <c r="L990" i="1"/>
  <c r="K990" i="1"/>
  <c r="J990" i="1"/>
  <c r="AL989" i="1"/>
  <c r="AK989" i="1"/>
  <c r="AJ989" i="1"/>
  <c r="AI989" i="1"/>
  <c r="AH989" i="1"/>
  <c r="AG989" i="1"/>
  <c r="AF989" i="1"/>
  <c r="AE989" i="1"/>
  <c r="AD989" i="1"/>
  <c r="AB989" i="1"/>
  <c r="Z989" i="1"/>
  <c r="V989" i="1"/>
  <c r="U989" i="1"/>
  <c r="T989" i="1"/>
  <c r="S989" i="1"/>
  <c r="R989" i="1"/>
  <c r="Q989" i="1"/>
  <c r="P989" i="1"/>
  <c r="O989" i="1"/>
  <c r="N989" i="1"/>
  <c r="L989" i="1"/>
  <c r="K989" i="1"/>
  <c r="J989" i="1"/>
  <c r="AL988" i="1"/>
  <c r="AK988" i="1"/>
  <c r="AJ988" i="1"/>
  <c r="AI988" i="1"/>
  <c r="AH988" i="1"/>
  <c r="AG988" i="1"/>
  <c r="AF988" i="1"/>
  <c r="AE988" i="1"/>
  <c r="AD988" i="1"/>
  <c r="AB988" i="1"/>
  <c r="Z988" i="1"/>
  <c r="V988" i="1"/>
  <c r="U988" i="1"/>
  <c r="T988" i="1"/>
  <c r="S988" i="1"/>
  <c r="R988" i="1"/>
  <c r="Q988" i="1"/>
  <c r="P988" i="1"/>
  <c r="O988" i="1"/>
  <c r="N988" i="1"/>
  <c r="L988" i="1"/>
  <c r="K988" i="1"/>
  <c r="J988" i="1"/>
  <c r="AL987" i="1"/>
  <c r="AK987" i="1"/>
  <c r="AJ987" i="1"/>
  <c r="AI987" i="1"/>
  <c r="AH987" i="1"/>
  <c r="AG987" i="1"/>
  <c r="AF987" i="1"/>
  <c r="AE987" i="1"/>
  <c r="AD987" i="1"/>
  <c r="AB987" i="1"/>
  <c r="Z987" i="1"/>
  <c r="V987" i="1"/>
  <c r="U987" i="1"/>
  <c r="T987" i="1"/>
  <c r="S987" i="1"/>
  <c r="R987" i="1"/>
  <c r="Q987" i="1"/>
  <c r="P987" i="1"/>
  <c r="O987" i="1"/>
  <c r="N987" i="1"/>
  <c r="L987" i="1"/>
  <c r="K987" i="1"/>
  <c r="J987" i="1"/>
  <c r="AL986" i="1"/>
  <c r="AK986" i="1"/>
  <c r="AJ986" i="1"/>
  <c r="AI986" i="1"/>
  <c r="AH986" i="1"/>
  <c r="AG986" i="1"/>
  <c r="AF986" i="1"/>
  <c r="AE986" i="1"/>
  <c r="AD986" i="1"/>
  <c r="AB986" i="1"/>
  <c r="Z986" i="1"/>
  <c r="V986" i="1"/>
  <c r="U986" i="1"/>
  <c r="T986" i="1"/>
  <c r="S986" i="1"/>
  <c r="R986" i="1"/>
  <c r="Q986" i="1"/>
  <c r="P986" i="1"/>
  <c r="O986" i="1"/>
  <c r="N986" i="1"/>
  <c r="L986" i="1"/>
  <c r="K986" i="1"/>
  <c r="J986" i="1"/>
  <c r="AL985" i="1"/>
  <c r="AK985" i="1"/>
  <c r="AJ985" i="1"/>
  <c r="AI985" i="1"/>
  <c r="AH985" i="1"/>
  <c r="AG985" i="1"/>
  <c r="AF985" i="1"/>
  <c r="AE985" i="1"/>
  <c r="AD985" i="1"/>
  <c r="AB985" i="1"/>
  <c r="Z985" i="1"/>
  <c r="V985" i="1"/>
  <c r="U985" i="1"/>
  <c r="T985" i="1"/>
  <c r="S985" i="1"/>
  <c r="R985" i="1"/>
  <c r="Q985" i="1"/>
  <c r="P985" i="1"/>
  <c r="O985" i="1"/>
  <c r="N985" i="1"/>
  <c r="L985" i="1"/>
  <c r="K985" i="1"/>
  <c r="J985" i="1"/>
  <c r="AL984" i="1"/>
  <c r="AK984" i="1"/>
  <c r="AJ984" i="1"/>
  <c r="AI984" i="1"/>
  <c r="AH984" i="1"/>
  <c r="AG984" i="1"/>
  <c r="AF984" i="1"/>
  <c r="AE984" i="1"/>
  <c r="AD984" i="1"/>
  <c r="AB984" i="1"/>
  <c r="Z984" i="1"/>
  <c r="V984" i="1"/>
  <c r="U984" i="1"/>
  <c r="T984" i="1"/>
  <c r="S984" i="1"/>
  <c r="R984" i="1"/>
  <c r="Q984" i="1"/>
  <c r="P984" i="1"/>
  <c r="O984" i="1"/>
  <c r="N984" i="1"/>
  <c r="L984" i="1"/>
  <c r="K984" i="1"/>
  <c r="J984" i="1"/>
  <c r="AL983" i="1"/>
  <c r="AK983" i="1"/>
  <c r="AJ983" i="1"/>
  <c r="AI983" i="1"/>
  <c r="AH983" i="1"/>
  <c r="AG983" i="1"/>
  <c r="AF983" i="1"/>
  <c r="AE983" i="1"/>
  <c r="AD983" i="1"/>
  <c r="AB983" i="1"/>
  <c r="Z983" i="1"/>
  <c r="V983" i="1"/>
  <c r="U983" i="1"/>
  <c r="T983" i="1"/>
  <c r="S983" i="1"/>
  <c r="R983" i="1"/>
  <c r="Q983" i="1"/>
  <c r="P983" i="1"/>
  <c r="O983" i="1"/>
  <c r="N983" i="1"/>
  <c r="L983" i="1"/>
  <c r="K983" i="1"/>
  <c r="J983" i="1"/>
  <c r="AL982" i="1"/>
  <c r="AK982" i="1"/>
  <c r="AJ982" i="1"/>
  <c r="AI982" i="1"/>
  <c r="AH982" i="1"/>
  <c r="AG982" i="1"/>
  <c r="AF982" i="1"/>
  <c r="AE982" i="1"/>
  <c r="AD982" i="1"/>
  <c r="AB982" i="1"/>
  <c r="Z982" i="1"/>
  <c r="V982" i="1"/>
  <c r="U982" i="1"/>
  <c r="T982" i="1"/>
  <c r="S982" i="1"/>
  <c r="R982" i="1"/>
  <c r="Q982" i="1"/>
  <c r="P982" i="1"/>
  <c r="O982" i="1"/>
  <c r="N982" i="1"/>
  <c r="L982" i="1"/>
  <c r="K982" i="1"/>
  <c r="J982" i="1"/>
  <c r="AL981" i="1"/>
  <c r="AK981" i="1"/>
  <c r="AJ981" i="1"/>
  <c r="AI981" i="1"/>
  <c r="AH981" i="1"/>
  <c r="AG981" i="1"/>
  <c r="AF981" i="1"/>
  <c r="AE981" i="1"/>
  <c r="AD981" i="1"/>
  <c r="AB981" i="1"/>
  <c r="Z981" i="1"/>
  <c r="V981" i="1"/>
  <c r="U981" i="1"/>
  <c r="T981" i="1"/>
  <c r="S981" i="1"/>
  <c r="R981" i="1"/>
  <c r="Q981" i="1"/>
  <c r="P981" i="1"/>
  <c r="O981" i="1"/>
  <c r="N981" i="1"/>
  <c r="L981" i="1"/>
  <c r="K981" i="1"/>
  <c r="J981" i="1"/>
  <c r="AL980" i="1"/>
  <c r="AK980" i="1"/>
  <c r="AJ980" i="1"/>
  <c r="AI980" i="1"/>
  <c r="AH980" i="1"/>
  <c r="AG980" i="1"/>
  <c r="AF980" i="1"/>
  <c r="AE980" i="1"/>
  <c r="AD980" i="1"/>
  <c r="AB980" i="1"/>
  <c r="Z980" i="1"/>
  <c r="V980" i="1"/>
  <c r="U980" i="1"/>
  <c r="T980" i="1"/>
  <c r="S980" i="1"/>
  <c r="R980" i="1"/>
  <c r="Q980" i="1"/>
  <c r="P980" i="1"/>
  <c r="O980" i="1"/>
  <c r="N980" i="1"/>
  <c r="L980" i="1"/>
  <c r="K980" i="1"/>
  <c r="J980" i="1"/>
  <c r="AL979" i="1"/>
  <c r="AK979" i="1"/>
  <c r="AJ979" i="1"/>
  <c r="AI979" i="1"/>
  <c r="AH979" i="1"/>
  <c r="AG979" i="1"/>
  <c r="AF979" i="1"/>
  <c r="AE979" i="1"/>
  <c r="AD979" i="1"/>
  <c r="AB979" i="1"/>
  <c r="Z979" i="1"/>
  <c r="V979" i="1"/>
  <c r="U979" i="1"/>
  <c r="T979" i="1"/>
  <c r="S979" i="1"/>
  <c r="R979" i="1"/>
  <c r="Q979" i="1"/>
  <c r="P979" i="1"/>
  <c r="O979" i="1"/>
  <c r="N979" i="1"/>
  <c r="L979" i="1"/>
  <c r="K979" i="1"/>
  <c r="J979" i="1"/>
  <c r="AL978" i="1"/>
  <c r="AK978" i="1"/>
  <c r="AJ978" i="1"/>
  <c r="AI978" i="1"/>
  <c r="AH978" i="1"/>
  <c r="AG978" i="1"/>
  <c r="AF978" i="1"/>
  <c r="AE978" i="1"/>
  <c r="AD978" i="1"/>
  <c r="AB978" i="1"/>
  <c r="Z978" i="1"/>
  <c r="V978" i="1"/>
  <c r="U978" i="1"/>
  <c r="T978" i="1"/>
  <c r="S978" i="1"/>
  <c r="R978" i="1"/>
  <c r="Q978" i="1"/>
  <c r="P978" i="1"/>
  <c r="O978" i="1"/>
  <c r="N978" i="1"/>
  <c r="L978" i="1"/>
  <c r="K978" i="1"/>
  <c r="J978" i="1"/>
  <c r="AL977" i="1"/>
  <c r="AK977" i="1"/>
  <c r="AJ977" i="1"/>
  <c r="AI977" i="1"/>
  <c r="AH977" i="1"/>
  <c r="AG977" i="1"/>
  <c r="AF977" i="1"/>
  <c r="AE977" i="1"/>
  <c r="AD977" i="1"/>
  <c r="AB977" i="1"/>
  <c r="Z977" i="1"/>
  <c r="V977" i="1"/>
  <c r="U977" i="1"/>
  <c r="T977" i="1"/>
  <c r="S977" i="1"/>
  <c r="R977" i="1"/>
  <c r="Q977" i="1"/>
  <c r="P977" i="1"/>
  <c r="O977" i="1"/>
  <c r="N977" i="1"/>
  <c r="L977" i="1"/>
  <c r="K977" i="1"/>
  <c r="J977" i="1"/>
  <c r="AL976" i="1"/>
  <c r="AK976" i="1"/>
  <c r="AJ976" i="1"/>
  <c r="AI976" i="1"/>
  <c r="AH976" i="1"/>
  <c r="AG976" i="1"/>
  <c r="AF976" i="1"/>
  <c r="AE976" i="1"/>
  <c r="AD976" i="1"/>
  <c r="AB976" i="1"/>
  <c r="Z976" i="1"/>
  <c r="V976" i="1"/>
  <c r="U976" i="1"/>
  <c r="T976" i="1"/>
  <c r="S976" i="1"/>
  <c r="R976" i="1"/>
  <c r="Q976" i="1"/>
  <c r="P976" i="1"/>
  <c r="O976" i="1"/>
  <c r="N976" i="1"/>
  <c r="L976" i="1"/>
  <c r="K976" i="1"/>
  <c r="J976" i="1"/>
  <c r="AL975" i="1"/>
  <c r="AK975" i="1"/>
  <c r="AJ975" i="1"/>
  <c r="AI975" i="1"/>
  <c r="AH975" i="1"/>
  <c r="AG975" i="1"/>
  <c r="AF975" i="1"/>
  <c r="AE975" i="1"/>
  <c r="AD975" i="1"/>
  <c r="AB975" i="1"/>
  <c r="Z975" i="1"/>
  <c r="V975" i="1"/>
  <c r="U975" i="1"/>
  <c r="T975" i="1"/>
  <c r="S975" i="1"/>
  <c r="R975" i="1"/>
  <c r="Q975" i="1"/>
  <c r="P975" i="1"/>
  <c r="O975" i="1"/>
  <c r="N975" i="1"/>
  <c r="L975" i="1"/>
  <c r="K975" i="1"/>
  <c r="J975" i="1"/>
  <c r="AL974" i="1"/>
  <c r="AK974" i="1"/>
  <c r="AJ974" i="1"/>
  <c r="AI974" i="1"/>
  <c r="AH974" i="1"/>
  <c r="AG974" i="1"/>
  <c r="AF974" i="1"/>
  <c r="AE974" i="1"/>
  <c r="AD974" i="1"/>
  <c r="AB974" i="1"/>
  <c r="Z974" i="1"/>
  <c r="V974" i="1"/>
  <c r="U974" i="1"/>
  <c r="T974" i="1"/>
  <c r="S974" i="1"/>
  <c r="R974" i="1"/>
  <c r="Q974" i="1"/>
  <c r="P974" i="1"/>
  <c r="O974" i="1"/>
  <c r="N974" i="1"/>
  <c r="L974" i="1"/>
  <c r="K974" i="1"/>
  <c r="J974" i="1"/>
  <c r="AL973" i="1"/>
  <c r="AK973" i="1"/>
  <c r="AJ973" i="1"/>
  <c r="AI973" i="1"/>
  <c r="AH973" i="1"/>
  <c r="AG973" i="1"/>
  <c r="AF973" i="1"/>
  <c r="AE973" i="1"/>
  <c r="AD973" i="1"/>
  <c r="AB973" i="1"/>
  <c r="Z973" i="1"/>
  <c r="V973" i="1"/>
  <c r="U973" i="1"/>
  <c r="T973" i="1"/>
  <c r="S973" i="1"/>
  <c r="R973" i="1"/>
  <c r="Q973" i="1"/>
  <c r="P973" i="1"/>
  <c r="O973" i="1"/>
  <c r="N973" i="1"/>
  <c r="L973" i="1"/>
  <c r="K973" i="1"/>
  <c r="J973" i="1"/>
  <c r="AL972" i="1"/>
  <c r="AK972" i="1"/>
  <c r="AJ972" i="1"/>
  <c r="AI972" i="1"/>
  <c r="AH972" i="1"/>
  <c r="AG972" i="1"/>
  <c r="AF972" i="1"/>
  <c r="AE972" i="1"/>
  <c r="AD972" i="1"/>
  <c r="AB972" i="1"/>
  <c r="Z972" i="1"/>
  <c r="V972" i="1"/>
  <c r="U972" i="1"/>
  <c r="T972" i="1"/>
  <c r="S972" i="1"/>
  <c r="R972" i="1"/>
  <c r="Q972" i="1"/>
  <c r="P972" i="1"/>
  <c r="O972" i="1"/>
  <c r="N972" i="1"/>
  <c r="L972" i="1"/>
  <c r="K972" i="1"/>
  <c r="J972" i="1"/>
  <c r="AL971" i="1"/>
  <c r="AK971" i="1"/>
  <c r="AJ971" i="1"/>
  <c r="AI971" i="1"/>
  <c r="AH971" i="1"/>
  <c r="AG971" i="1"/>
  <c r="AF971" i="1"/>
  <c r="AE971" i="1"/>
  <c r="AD971" i="1"/>
  <c r="AB971" i="1"/>
  <c r="Z971" i="1"/>
  <c r="V971" i="1"/>
  <c r="U971" i="1"/>
  <c r="T971" i="1"/>
  <c r="S971" i="1"/>
  <c r="R971" i="1"/>
  <c r="Q971" i="1"/>
  <c r="P971" i="1"/>
  <c r="O971" i="1"/>
  <c r="N971" i="1"/>
  <c r="L971" i="1"/>
  <c r="K971" i="1"/>
  <c r="J971" i="1"/>
  <c r="AL970" i="1"/>
  <c r="AK970" i="1"/>
  <c r="AJ970" i="1"/>
  <c r="AI970" i="1"/>
  <c r="AH970" i="1"/>
  <c r="AG970" i="1"/>
  <c r="AF970" i="1"/>
  <c r="AE970" i="1"/>
  <c r="AD970" i="1"/>
  <c r="AB970" i="1"/>
  <c r="Z970" i="1"/>
  <c r="V970" i="1"/>
  <c r="U970" i="1"/>
  <c r="T970" i="1"/>
  <c r="S970" i="1"/>
  <c r="R970" i="1"/>
  <c r="Q970" i="1"/>
  <c r="P970" i="1"/>
  <c r="O970" i="1"/>
  <c r="N970" i="1"/>
  <c r="L970" i="1"/>
  <c r="K970" i="1"/>
  <c r="J970" i="1"/>
  <c r="AL969" i="1"/>
  <c r="AK969" i="1"/>
  <c r="AJ969" i="1"/>
  <c r="AI969" i="1"/>
  <c r="AH969" i="1"/>
  <c r="AG969" i="1"/>
  <c r="AF969" i="1"/>
  <c r="AE969" i="1"/>
  <c r="AD969" i="1"/>
  <c r="AB969" i="1"/>
  <c r="Z969" i="1"/>
  <c r="V969" i="1"/>
  <c r="U969" i="1"/>
  <c r="T969" i="1"/>
  <c r="S969" i="1"/>
  <c r="R969" i="1"/>
  <c r="Q969" i="1"/>
  <c r="P969" i="1"/>
  <c r="O969" i="1"/>
  <c r="N969" i="1"/>
  <c r="L969" i="1"/>
  <c r="K969" i="1"/>
  <c r="J969" i="1"/>
  <c r="AL968" i="1"/>
  <c r="AK968" i="1"/>
  <c r="AJ968" i="1"/>
  <c r="AI968" i="1"/>
  <c r="AH968" i="1"/>
  <c r="AG968" i="1"/>
  <c r="AF968" i="1"/>
  <c r="AE968" i="1"/>
  <c r="AD968" i="1"/>
  <c r="AB968" i="1"/>
  <c r="Z968" i="1"/>
  <c r="V968" i="1"/>
  <c r="U968" i="1"/>
  <c r="T968" i="1"/>
  <c r="S968" i="1"/>
  <c r="R968" i="1"/>
  <c r="Q968" i="1"/>
  <c r="P968" i="1"/>
  <c r="O968" i="1"/>
  <c r="N968" i="1"/>
  <c r="L968" i="1"/>
  <c r="K968" i="1"/>
  <c r="J968" i="1"/>
  <c r="AL967" i="1"/>
  <c r="AK967" i="1"/>
  <c r="AJ967" i="1"/>
  <c r="AI967" i="1"/>
  <c r="AH967" i="1"/>
  <c r="AG967" i="1"/>
  <c r="AF967" i="1"/>
  <c r="AE967" i="1"/>
  <c r="AD967" i="1"/>
  <c r="AB967" i="1"/>
  <c r="Z967" i="1"/>
  <c r="V967" i="1"/>
  <c r="U967" i="1"/>
  <c r="T967" i="1"/>
  <c r="S967" i="1"/>
  <c r="R967" i="1"/>
  <c r="Q967" i="1"/>
  <c r="P967" i="1"/>
  <c r="O967" i="1"/>
  <c r="N967" i="1"/>
  <c r="L967" i="1"/>
  <c r="K967" i="1"/>
  <c r="J967" i="1"/>
  <c r="AL966" i="1"/>
  <c r="AK966" i="1"/>
  <c r="AJ966" i="1"/>
  <c r="AI966" i="1"/>
  <c r="AH966" i="1"/>
  <c r="AG966" i="1"/>
  <c r="AF966" i="1"/>
  <c r="AE966" i="1"/>
  <c r="AD966" i="1"/>
  <c r="AB966" i="1"/>
  <c r="Z966" i="1"/>
  <c r="V966" i="1"/>
  <c r="U966" i="1"/>
  <c r="T966" i="1"/>
  <c r="S966" i="1"/>
  <c r="R966" i="1"/>
  <c r="Q966" i="1"/>
  <c r="P966" i="1"/>
  <c r="O966" i="1"/>
  <c r="N966" i="1"/>
  <c r="L966" i="1"/>
  <c r="K966" i="1"/>
  <c r="J966" i="1"/>
  <c r="AL965" i="1"/>
  <c r="AK965" i="1"/>
  <c r="AJ965" i="1"/>
  <c r="AI965" i="1"/>
  <c r="AH965" i="1"/>
  <c r="AG965" i="1"/>
  <c r="AF965" i="1"/>
  <c r="AE965" i="1"/>
  <c r="AD965" i="1"/>
  <c r="AB965" i="1"/>
  <c r="Z965" i="1"/>
  <c r="V965" i="1"/>
  <c r="U965" i="1"/>
  <c r="T965" i="1"/>
  <c r="S965" i="1"/>
  <c r="R965" i="1"/>
  <c r="Q965" i="1"/>
  <c r="P965" i="1"/>
  <c r="O965" i="1"/>
  <c r="N965" i="1"/>
  <c r="L965" i="1"/>
  <c r="K965" i="1"/>
  <c r="J965" i="1"/>
  <c r="AL964" i="1"/>
  <c r="AK964" i="1"/>
  <c r="AJ964" i="1"/>
  <c r="AI964" i="1"/>
  <c r="AH964" i="1"/>
  <c r="AG964" i="1"/>
  <c r="AF964" i="1"/>
  <c r="AE964" i="1"/>
  <c r="AD964" i="1"/>
  <c r="AB964" i="1"/>
  <c r="Z964" i="1"/>
  <c r="V964" i="1"/>
  <c r="U964" i="1"/>
  <c r="T964" i="1"/>
  <c r="S964" i="1"/>
  <c r="R964" i="1"/>
  <c r="Q964" i="1"/>
  <c r="P964" i="1"/>
  <c r="O964" i="1"/>
  <c r="N964" i="1"/>
  <c r="L964" i="1"/>
  <c r="K964" i="1"/>
  <c r="J964" i="1"/>
  <c r="AL963" i="1"/>
  <c r="AK963" i="1"/>
  <c r="AJ963" i="1"/>
  <c r="AI963" i="1"/>
  <c r="AH963" i="1"/>
  <c r="AG963" i="1"/>
  <c r="AF963" i="1"/>
  <c r="AE963" i="1"/>
  <c r="AD963" i="1"/>
  <c r="AB963" i="1"/>
  <c r="Z963" i="1"/>
  <c r="V963" i="1"/>
  <c r="U963" i="1"/>
  <c r="T963" i="1"/>
  <c r="S963" i="1"/>
  <c r="R963" i="1"/>
  <c r="Q963" i="1"/>
  <c r="P963" i="1"/>
  <c r="O963" i="1"/>
  <c r="N963" i="1"/>
  <c r="L963" i="1"/>
  <c r="K963" i="1"/>
  <c r="J963" i="1"/>
  <c r="AL962" i="1"/>
  <c r="AK962" i="1"/>
  <c r="AJ962" i="1"/>
  <c r="AI962" i="1"/>
  <c r="AH962" i="1"/>
  <c r="AG962" i="1"/>
  <c r="AF962" i="1"/>
  <c r="AE962" i="1"/>
  <c r="AD962" i="1"/>
  <c r="AB962" i="1"/>
  <c r="Z962" i="1"/>
  <c r="V962" i="1"/>
  <c r="U962" i="1"/>
  <c r="T962" i="1"/>
  <c r="S962" i="1"/>
  <c r="R962" i="1"/>
  <c r="Q962" i="1"/>
  <c r="P962" i="1"/>
  <c r="O962" i="1"/>
  <c r="N962" i="1"/>
  <c r="L962" i="1"/>
  <c r="K962" i="1"/>
  <c r="J962" i="1"/>
  <c r="AL961" i="1"/>
  <c r="AK961" i="1"/>
  <c r="AJ961" i="1"/>
  <c r="AI961" i="1"/>
  <c r="AH961" i="1"/>
  <c r="AG961" i="1"/>
  <c r="AF961" i="1"/>
  <c r="AE961" i="1"/>
  <c r="AD961" i="1"/>
  <c r="AB961" i="1"/>
  <c r="Z961" i="1"/>
  <c r="V961" i="1"/>
  <c r="U961" i="1"/>
  <c r="T961" i="1"/>
  <c r="S961" i="1"/>
  <c r="R961" i="1"/>
  <c r="Q961" i="1"/>
  <c r="P961" i="1"/>
  <c r="O961" i="1"/>
  <c r="N961" i="1"/>
  <c r="L961" i="1"/>
  <c r="K961" i="1"/>
  <c r="J961" i="1"/>
  <c r="AL960" i="1"/>
  <c r="AK960" i="1"/>
  <c r="AJ960" i="1"/>
  <c r="AI960" i="1"/>
  <c r="AH960" i="1"/>
  <c r="AG960" i="1"/>
  <c r="AF960" i="1"/>
  <c r="AE960" i="1"/>
  <c r="AD960" i="1"/>
  <c r="AB960" i="1"/>
  <c r="Z960" i="1"/>
  <c r="V960" i="1"/>
  <c r="U960" i="1"/>
  <c r="T960" i="1"/>
  <c r="S960" i="1"/>
  <c r="R960" i="1"/>
  <c r="Q960" i="1"/>
  <c r="P960" i="1"/>
  <c r="O960" i="1"/>
  <c r="N960" i="1"/>
  <c r="L960" i="1"/>
  <c r="K960" i="1"/>
  <c r="J960" i="1"/>
  <c r="AL959" i="1"/>
  <c r="AK959" i="1"/>
  <c r="AJ959" i="1"/>
  <c r="AI959" i="1"/>
  <c r="AH959" i="1"/>
  <c r="AG959" i="1"/>
  <c r="AF959" i="1"/>
  <c r="AE959" i="1"/>
  <c r="AD959" i="1"/>
  <c r="AB959" i="1"/>
  <c r="Z959" i="1"/>
  <c r="V959" i="1"/>
  <c r="U959" i="1"/>
  <c r="T959" i="1"/>
  <c r="S959" i="1"/>
  <c r="R959" i="1"/>
  <c r="Q959" i="1"/>
  <c r="P959" i="1"/>
  <c r="O959" i="1"/>
  <c r="N959" i="1"/>
  <c r="L959" i="1"/>
  <c r="K959" i="1"/>
  <c r="J959" i="1"/>
  <c r="AL958" i="1"/>
  <c r="AK958" i="1"/>
  <c r="AJ958" i="1"/>
  <c r="AI958" i="1"/>
  <c r="AH958" i="1"/>
  <c r="AG958" i="1"/>
  <c r="AF958" i="1"/>
  <c r="AE958" i="1"/>
  <c r="AD958" i="1"/>
  <c r="AB958" i="1"/>
  <c r="Z958" i="1"/>
  <c r="V958" i="1"/>
  <c r="U958" i="1"/>
  <c r="T958" i="1"/>
  <c r="S958" i="1"/>
  <c r="R958" i="1"/>
  <c r="Q958" i="1"/>
  <c r="P958" i="1"/>
  <c r="O958" i="1"/>
  <c r="N958" i="1"/>
  <c r="L958" i="1"/>
  <c r="K958" i="1"/>
  <c r="J958" i="1"/>
  <c r="AL957" i="1"/>
  <c r="AK957" i="1"/>
  <c r="AJ957" i="1"/>
  <c r="AI957" i="1"/>
  <c r="AH957" i="1"/>
  <c r="AG957" i="1"/>
  <c r="AF957" i="1"/>
  <c r="AE957" i="1"/>
  <c r="AD957" i="1"/>
  <c r="AB957" i="1"/>
  <c r="Z957" i="1"/>
  <c r="V957" i="1"/>
  <c r="U957" i="1"/>
  <c r="T957" i="1"/>
  <c r="S957" i="1"/>
  <c r="R957" i="1"/>
  <c r="Q957" i="1"/>
  <c r="P957" i="1"/>
  <c r="O957" i="1"/>
  <c r="N957" i="1"/>
  <c r="L957" i="1"/>
  <c r="K957" i="1"/>
  <c r="J957" i="1"/>
  <c r="AL956" i="1"/>
  <c r="AK956" i="1"/>
  <c r="AJ956" i="1"/>
  <c r="AI956" i="1"/>
  <c r="AH956" i="1"/>
  <c r="AG956" i="1"/>
  <c r="AF956" i="1"/>
  <c r="AE956" i="1"/>
  <c r="AD956" i="1"/>
  <c r="AB956" i="1"/>
  <c r="Z956" i="1"/>
  <c r="V956" i="1"/>
  <c r="U956" i="1"/>
  <c r="T956" i="1"/>
  <c r="S956" i="1"/>
  <c r="R956" i="1"/>
  <c r="Q956" i="1"/>
  <c r="P956" i="1"/>
  <c r="O956" i="1"/>
  <c r="N956" i="1"/>
  <c r="L956" i="1"/>
  <c r="K956" i="1"/>
  <c r="J956" i="1"/>
  <c r="AL955" i="1"/>
  <c r="AK955" i="1"/>
  <c r="AJ955" i="1"/>
  <c r="AI955" i="1"/>
  <c r="AH955" i="1"/>
  <c r="AG955" i="1"/>
  <c r="AF955" i="1"/>
  <c r="AE955" i="1"/>
  <c r="AD955" i="1"/>
  <c r="AB955" i="1"/>
  <c r="Z955" i="1"/>
  <c r="V955" i="1"/>
  <c r="U955" i="1"/>
  <c r="T955" i="1"/>
  <c r="S955" i="1"/>
  <c r="R955" i="1"/>
  <c r="Q955" i="1"/>
  <c r="P955" i="1"/>
  <c r="O955" i="1"/>
  <c r="N955" i="1"/>
  <c r="L955" i="1"/>
  <c r="K955" i="1"/>
  <c r="J955" i="1"/>
  <c r="AL954" i="1"/>
  <c r="AK954" i="1"/>
  <c r="AJ954" i="1"/>
  <c r="AI954" i="1"/>
  <c r="AH954" i="1"/>
  <c r="AG954" i="1"/>
  <c r="AF954" i="1"/>
  <c r="AE954" i="1"/>
  <c r="AD954" i="1"/>
  <c r="AB954" i="1"/>
  <c r="Z954" i="1"/>
  <c r="V954" i="1"/>
  <c r="U954" i="1"/>
  <c r="T954" i="1"/>
  <c r="S954" i="1"/>
  <c r="R954" i="1"/>
  <c r="Q954" i="1"/>
  <c r="P954" i="1"/>
  <c r="O954" i="1"/>
  <c r="N954" i="1"/>
  <c r="L954" i="1"/>
  <c r="K954" i="1"/>
  <c r="J954" i="1"/>
  <c r="AL953" i="1"/>
  <c r="AK953" i="1"/>
  <c r="AJ953" i="1"/>
  <c r="AI953" i="1"/>
  <c r="AH953" i="1"/>
  <c r="AG953" i="1"/>
  <c r="AF953" i="1"/>
  <c r="AE953" i="1"/>
  <c r="AD953" i="1"/>
  <c r="AB953" i="1"/>
  <c r="Z953" i="1"/>
  <c r="V953" i="1"/>
  <c r="U953" i="1"/>
  <c r="T953" i="1"/>
  <c r="S953" i="1"/>
  <c r="R953" i="1"/>
  <c r="Q953" i="1"/>
  <c r="P953" i="1"/>
  <c r="O953" i="1"/>
  <c r="N953" i="1"/>
  <c r="L953" i="1"/>
  <c r="K953" i="1"/>
  <c r="J953" i="1"/>
  <c r="AL952" i="1"/>
  <c r="AK952" i="1"/>
  <c r="AJ952" i="1"/>
  <c r="AI952" i="1"/>
  <c r="AH952" i="1"/>
  <c r="AG952" i="1"/>
  <c r="AF952" i="1"/>
  <c r="AE952" i="1"/>
  <c r="AD952" i="1"/>
  <c r="AB952" i="1"/>
  <c r="Z952" i="1"/>
  <c r="V952" i="1"/>
  <c r="U952" i="1"/>
  <c r="T952" i="1"/>
  <c r="S952" i="1"/>
  <c r="R952" i="1"/>
  <c r="Q952" i="1"/>
  <c r="P952" i="1"/>
  <c r="O952" i="1"/>
  <c r="N952" i="1"/>
  <c r="L952" i="1"/>
  <c r="K952" i="1"/>
  <c r="J952" i="1"/>
  <c r="AL951" i="1"/>
  <c r="AK951" i="1"/>
  <c r="AJ951" i="1"/>
  <c r="AI951" i="1"/>
  <c r="AH951" i="1"/>
  <c r="AG951" i="1"/>
  <c r="AF951" i="1"/>
  <c r="AE951" i="1"/>
  <c r="AD951" i="1"/>
  <c r="AB951" i="1"/>
  <c r="Z951" i="1"/>
  <c r="V951" i="1"/>
  <c r="U951" i="1"/>
  <c r="T951" i="1"/>
  <c r="S951" i="1"/>
  <c r="R951" i="1"/>
  <c r="Q951" i="1"/>
  <c r="P951" i="1"/>
  <c r="O951" i="1"/>
  <c r="N951" i="1"/>
  <c r="L951" i="1"/>
  <c r="K951" i="1"/>
  <c r="J951" i="1"/>
  <c r="AL950" i="1"/>
  <c r="AK950" i="1"/>
  <c r="AJ950" i="1"/>
  <c r="AI950" i="1"/>
  <c r="AH950" i="1"/>
  <c r="AG950" i="1"/>
  <c r="AF950" i="1"/>
  <c r="AE950" i="1"/>
  <c r="AD950" i="1"/>
  <c r="AB950" i="1"/>
  <c r="Z950" i="1"/>
  <c r="V950" i="1"/>
  <c r="U950" i="1"/>
  <c r="T950" i="1"/>
  <c r="S950" i="1"/>
  <c r="R950" i="1"/>
  <c r="Q950" i="1"/>
  <c r="P950" i="1"/>
  <c r="O950" i="1"/>
  <c r="N950" i="1"/>
  <c r="L950" i="1"/>
  <c r="K950" i="1"/>
  <c r="J950" i="1"/>
  <c r="AL949" i="1"/>
  <c r="AK949" i="1"/>
  <c r="AJ949" i="1"/>
  <c r="AI949" i="1"/>
  <c r="AH949" i="1"/>
  <c r="AG949" i="1"/>
  <c r="AF949" i="1"/>
  <c r="AE949" i="1"/>
  <c r="AD949" i="1"/>
  <c r="AB949" i="1"/>
  <c r="Z949" i="1"/>
  <c r="V949" i="1"/>
  <c r="U949" i="1"/>
  <c r="T949" i="1"/>
  <c r="S949" i="1"/>
  <c r="R949" i="1"/>
  <c r="Q949" i="1"/>
  <c r="P949" i="1"/>
  <c r="O949" i="1"/>
  <c r="N949" i="1"/>
  <c r="L949" i="1"/>
  <c r="K949" i="1"/>
  <c r="J949" i="1"/>
  <c r="AL948" i="1"/>
  <c r="AK948" i="1"/>
  <c r="AJ948" i="1"/>
  <c r="AI948" i="1"/>
  <c r="AH948" i="1"/>
  <c r="AG948" i="1"/>
  <c r="AF948" i="1"/>
  <c r="AE948" i="1"/>
  <c r="AD948" i="1"/>
  <c r="AB948" i="1"/>
  <c r="Z948" i="1"/>
  <c r="V948" i="1"/>
  <c r="U948" i="1"/>
  <c r="T948" i="1"/>
  <c r="S948" i="1"/>
  <c r="R948" i="1"/>
  <c r="Q948" i="1"/>
  <c r="P948" i="1"/>
  <c r="O948" i="1"/>
  <c r="N948" i="1"/>
  <c r="L948" i="1"/>
  <c r="K948" i="1"/>
  <c r="J948" i="1"/>
  <c r="AL947" i="1"/>
  <c r="AK947" i="1"/>
  <c r="AJ947" i="1"/>
  <c r="AI947" i="1"/>
  <c r="AH947" i="1"/>
  <c r="AG947" i="1"/>
  <c r="AF947" i="1"/>
  <c r="AE947" i="1"/>
  <c r="AD947" i="1"/>
  <c r="AB947" i="1"/>
  <c r="Z947" i="1"/>
  <c r="V947" i="1"/>
  <c r="U947" i="1"/>
  <c r="T947" i="1"/>
  <c r="S947" i="1"/>
  <c r="R947" i="1"/>
  <c r="Q947" i="1"/>
  <c r="P947" i="1"/>
  <c r="O947" i="1"/>
  <c r="N947" i="1"/>
  <c r="L947" i="1"/>
  <c r="K947" i="1"/>
  <c r="J947" i="1"/>
  <c r="AL946" i="1"/>
  <c r="AK946" i="1"/>
  <c r="AJ946" i="1"/>
  <c r="AI946" i="1"/>
  <c r="AH946" i="1"/>
  <c r="AG946" i="1"/>
  <c r="AF946" i="1"/>
  <c r="AE946" i="1"/>
  <c r="AD946" i="1"/>
  <c r="AB946" i="1"/>
  <c r="Z946" i="1"/>
  <c r="V946" i="1"/>
  <c r="U946" i="1"/>
  <c r="T946" i="1"/>
  <c r="S946" i="1"/>
  <c r="R946" i="1"/>
  <c r="Q946" i="1"/>
  <c r="P946" i="1"/>
  <c r="O946" i="1"/>
  <c r="N946" i="1"/>
  <c r="L946" i="1"/>
  <c r="K946" i="1"/>
  <c r="J946" i="1"/>
  <c r="AL945" i="1"/>
  <c r="AK945" i="1"/>
  <c r="AJ945" i="1"/>
  <c r="AI945" i="1"/>
  <c r="AH945" i="1"/>
  <c r="AG945" i="1"/>
  <c r="AF945" i="1"/>
  <c r="AE945" i="1"/>
  <c r="AD945" i="1"/>
  <c r="AB945" i="1"/>
  <c r="Z945" i="1"/>
  <c r="V945" i="1"/>
  <c r="U945" i="1"/>
  <c r="T945" i="1"/>
  <c r="S945" i="1"/>
  <c r="R945" i="1"/>
  <c r="Q945" i="1"/>
  <c r="P945" i="1"/>
  <c r="O945" i="1"/>
  <c r="N945" i="1"/>
  <c r="L945" i="1"/>
  <c r="K945" i="1"/>
  <c r="J945" i="1"/>
  <c r="AL944" i="1"/>
  <c r="AK944" i="1"/>
  <c r="AJ944" i="1"/>
  <c r="AI944" i="1"/>
  <c r="AH944" i="1"/>
  <c r="AG944" i="1"/>
  <c r="AF944" i="1"/>
  <c r="AE944" i="1"/>
  <c r="AD944" i="1"/>
  <c r="AB944" i="1"/>
  <c r="Z944" i="1"/>
  <c r="V944" i="1"/>
  <c r="U944" i="1"/>
  <c r="T944" i="1"/>
  <c r="S944" i="1"/>
  <c r="R944" i="1"/>
  <c r="Q944" i="1"/>
  <c r="P944" i="1"/>
  <c r="O944" i="1"/>
  <c r="N944" i="1"/>
  <c r="L944" i="1"/>
  <c r="K944" i="1"/>
  <c r="J944" i="1"/>
  <c r="AL943" i="1"/>
  <c r="AK943" i="1"/>
  <c r="AJ943" i="1"/>
  <c r="AI943" i="1"/>
  <c r="AH943" i="1"/>
  <c r="AG943" i="1"/>
  <c r="AF943" i="1"/>
  <c r="AE943" i="1"/>
  <c r="AD943" i="1"/>
  <c r="AB943" i="1"/>
  <c r="Z943" i="1"/>
  <c r="V943" i="1"/>
  <c r="U943" i="1"/>
  <c r="T943" i="1"/>
  <c r="S943" i="1"/>
  <c r="R943" i="1"/>
  <c r="Q943" i="1"/>
  <c r="P943" i="1"/>
  <c r="O943" i="1"/>
  <c r="N943" i="1"/>
  <c r="L943" i="1"/>
  <c r="K943" i="1"/>
  <c r="J943" i="1"/>
  <c r="AL942" i="1"/>
  <c r="AK942" i="1"/>
  <c r="AJ942" i="1"/>
  <c r="AI942" i="1"/>
  <c r="AH942" i="1"/>
  <c r="AG942" i="1"/>
  <c r="AF942" i="1"/>
  <c r="AE942" i="1"/>
  <c r="AD942" i="1"/>
  <c r="AB942" i="1"/>
  <c r="Z942" i="1"/>
  <c r="V942" i="1"/>
  <c r="U942" i="1"/>
  <c r="T942" i="1"/>
  <c r="S942" i="1"/>
  <c r="R942" i="1"/>
  <c r="Q942" i="1"/>
  <c r="P942" i="1"/>
  <c r="O942" i="1"/>
  <c r="N942" i="1"/>
  <c r="L942" i="1"/>
  <c r="K942" i="1"/>
  <c r="J942" i="1"/>
  <c r="AL941" i="1"/>
  <c r="AK941" i="1"/>
  <c r="AJ941" i="1"/>
  <c r="AI941" i="1"/>
  <c r="AH941" i="1"/>
  <c r="AG941" i="1"/>
  <c r="AF941" i="1"/>
  <c r="AE941" i="1"/>
  <c r="AD941" i="1"/>
  <c r="AB941" i="1"/>
  <c r="Z941" i="1"/>
  <c r="V941" i="1"/>
  <c r="U941" i="1"/>
  <c r="T941" i="1"/>
  <c r="S941" i="1"/>
  <c r="R941" i="1"/>
  <c r="Q941" i="1"/>
  <c r="P941" i="1"/>
  <c r="O941" i="1"/>
  <c r="N941" i="1"/>
  <c r="L941" i="1"/>
  <c r="K941" i="1"/>
  <c r="J941" i="1"/>
  <c r="AL940" i="1"/>
  <c r="AK940" i="1"/>
  <c r="AJ940" i="1"/>
  <c r="AI940" i="1"/>
  <c r="AH940" i="1"/>
  <c r="AG940" i="1"/>
  <c r="AF940" i="1"/>
  <c r="AE940" i="1"/>
  <c r="AD940" i="1"/>
  <c r="AB940" i="1"/>
  <c r="Z940" i="1"/>
  <c r="V940" i="1"/>
  <c r="U940" i="1"/>
  <c r="T940" i="1"/>
  <c r="S940" i="1"/>
  <c r="R940" i="1"/>
  <c r="Q940" i="1"/>
  <c r="P940" i="1"/>
  <c r="O940" i="1"/>
  <c r="N940" i="1"/>
  <c r="L940" i="1"/>
  <c r="K940" i="1"/>
  <c r="J940" i="1"/>
  <c r="AL939" i="1"/>
  <c r="AK939" i="1"/>
  <c r="AJ939" i="1"/>
  <c r="AI939" i="1"/>
  <c r="AH939" i="1"/>
  <c r="AG939" i="1"/>
  <c r="AF939" i="1"/>
  <c r="AE939" i="1"/>
  <c r="AD939" i="1"/>
  <c r="AB939" i="1"/>
  <c r="Z939" i="1"/>
  <c r="V939" i="1"/>
  <c r="U939" i="1"/>
  <c r="T939" i="1"/>
  <c r="S939" i="1"/>
  <c r="R939" i="1"/>
  <c r="Q939" i="1"/>
  <c r="P939" i="1"/>
  <c r="O939" i="1"/>
  <c r="N939" i="1"/>
  <c r="L939" i="1"/>
  <c r="K939" i="1"/>
  <c r="J939" i="1"/>
  <c r="AL938" i="1"/>
  <c r="AK938" i="1"/>
  <c r="AJ938" i="1"/>
  <c r="AI938" i="1"/>
  <c r="AH938" i="1"/>
  <c r="AG938" i="1"/>
  <c r="AF938" i="1"/>
  <c r="AE938" i="1"/>
  <c r="AD938" i="1"/>
  <c r="AB938" i="1"/>
  <c r="Z938" i="1"/>
  <c r="V938" i="1"/>
  <c r="U938" i="1"/>
  <c r="T938" i="1"/>
  <c r="S938" i="1"/>
  <c r="R938" i="1"/>
  <c r="Q938" i="1"/>
  <c r="P938" i="1"/>
  <c r="O938" i="1"/>
  <c r="N938" i="1"/>
  <c r="L938" i="1"/>
  <c r="K938" i="1"/>
  <c r="J938" i="1"/>
  <c r="AL937" i="1"/>
  <c r="AK937" i="1"/>
  <c r="AJ937" i="1"/>
  <c r="AI937" i="1"/>
  <c r="AH937" i="1"/>
  <c r="AG937" i="1"/>
  <c r="AF937" i="1"/>
  <c r="AE937" i="1"/>
  <c r="AD937" i="1"/>
  <c r="AB937" i="1"/>
  <c r="Z937" i="1"/>
  <c r="V937" i="1"/>
  <c r="U937" i="1"/>
  <c r="T937" i="1"/>
  <c r="S937" i="1"/>
  <c r="R937" i="1"/>
  <c r="Q937" i="1"/>
  <c r="P937" i="1"/>
  <c r="O937" i="1"/>
  <c r="N937" i="1"/>
  <c r="L937" i="1"/>
  <c r="K937" i="1"/>
  <c r="J937" i="1"/>
  <c r="AL936" i="1"/>
  <c r="AK936" i="1"/>
  <c r="AJ936" i="1"/>
  <c r="AI936" i="1"/>
  <c r="AH936" i="1"/>
  <c r="AG936" i="1"/>
  <c r="AF936" i="1"/>
  <c r="AE936" i="1"/>
  <c r="AD936" i="1"/>
  <c r="AB936" i="1"/>
  <c r="Z936" i="1"/>
  <c r="V936" i="1"/>
  <c r="U936" i="1"/>
  <c r="T936" i="1"/>
  <c r="S936" i="1"/>
  <c r="R936" i="1"/>
  <c r="Q936" i="1"/>
  <c r="P936" i="1"/>
  <c r="O936" i="1"/>
  <c r="N936" i="1"/>
  <c r="L936" i="1"/>
  <c r="K936" i="1"/>
  <c r="J936" i="1"/>
  <c r="AL935" i="1"/>
  <c r="AK935" i="1"/>
  <c r="AJ935" i="1"/>
  <c r="AI935" i="1"/>
  <c r="AH935" i="1"/>
  <c r="AG935" i="1"/>
  <c r="AF935" i="1"/>
  <c r="AE935" i="1"/>
  <c r="AD935" i="1"/>
  <c r="AB935" i="1"/>
  <c r="Z935" i="1"/>
  <c r="V935" i="1"/>
  <c r="U935" i="1"/>
  <c r="T935" i="1"/>
  <c r="S935" i="1"/>
  <c r="R935" i="1"/>
  <c r="Q935" i="1"/>
  <c r="P935" i="1"/>
  <c r="O935" i="1"/>
  <c r="N935" i="1"/>
  <c r="L935" i="1"/>
  <c r="K935" i="1"/>
  <c r="J935" i="1"/>
  <c r="AL934" i="1"/>
  <c r="AK934" i="1"/>
  <c r="AJ934" i="1"/>
  <c r="AI934" i="1"/>
  <c r="AH934" i="1"/>
  <c r="AG934" i="1"/>
  <c r="AF934" i="1"/>
  <c r="AE934" i="1"/>
  <c r="AD934" i="1"/>
  <c r="AB934" i="1"/>
  <c r="Z934" i="1"/>
  <c r="V934" i="1"/>
  <c r="U934" i="1"/>
  <c r="T934" i="1"/>
  <c r="S934" i="1"/>
  <c r="R934" i="1"/>
  <c r="Q934" i="1"/>
  <c r="P934" i="1"/>
  <c r="O934" i="1"/>
  <c r="N934" i="1"/>
  <c r="L934" i="1"/>
  <c r="K934" i="1"/>
  <c r="J934" i="1"/>
  <c r="AL933" i="1"/>
  <c r="AK933" i="1"/>
  <c r="AJ933" i="1"/>
  <c r="AI933" i="1"/>
  <c r="AH933" i="1"/>
  <c r="AG933" i="1"/>
  <c r="AF933" i="1"/>
  <c r="AE933" i="1"/>
  <c r="AD933" i="1"/>
  <c r="AB933" i="1"/>
  <c r="Z933" i="1"/>
  <c r="V933" i="1"/>
  <c r="U933" i="1"/>
  <c r="T933" i="1"/>
  <c r="S933" i="1"/>
  <c r="R933" i="1"/>
  <c r="Q933" i="1"/>
  <c r="P933" i="1"/>
  <c r="O933" i="1"/>
  <c r="N933" i="1"/>
  <c r="L933" i="1"/>
  <c r="K933" i="1"/>
  <c r="J933" i="1"/>
  <c r="AL932" i="1"/>
  <c r="AK932" i="1"/>
  <c r="AJ932" i="1"/>
  <c r="AI932" i="1"/>
  <c r="AH932" i="1"/>
  <c r="AG932" i="1"/>
  <c r="AF932" i="1"/>
  <c r="AE932" i="1"/>
  <c r="AD932" i="1"/>
  <c r="AB932" i="1"/>
  <c r="Z932" i="1"/>
  <c r="V932" i="1"/>
  <c r="U932" i="1"/>
  <c r="T932" i="1"/>
  <c r="S932" i="1"/>
  <c r="R932" i="1"/>
  <c r="Q932" i="1"/>
  <c r="P932" i="1"/>
  <c r="O932" i="1"/>
  <c r="N932" i="1"/>
  <c r="L932" i="1"/>
  <c r="K932" i="1"/>
  <c r="J932" i="1"/>
  <c r="AL931" i="1"/>
  <c r="AK931" i="1"/>
  <c r="AJ931" i="1"/>
  <c r="AI931" i="1"/>
  <c r="AH931" i="1"/>
  <c r="AG931" i="1"/>
  <c r="AF931" i="1"/>
  <c r="AE931" i="1"/>
  <c r="AD931" i="1"/>
  <c r="AB931" i="1"/>
  <c r="Z931" i="1"/>
  <c r="V931" i="1"/>
  <c r="U931" i="1"/>
  <c r="T931" i="1"/>
  <c r="S931" i="1"/>
  <c r="R931" i="1"/>
  <c r="Q931" i="1"/>
  <c r="P931" i="1"/>
  <c r="O931" i="1"/>
  <c r="N931" i="1"/>
  <c r="L931" i="1"/>
  <c r="K931" i="1"/>
  <c r="J931" i="1"/>
  <c r="AL930" i="1"/>
  <c r="AK930" i="1"/>
  <c r="AJ930" i="1"/>
  <c r="AI930" i="1"/>
  <c r="AH930" i="1"/>
  <c r="AG930" i="1"/>
  <c r="AF930" i="1"/>
  <c r="AE930" i="1"/>
  <c r="AD930" i="1"/>
  <c r="AB930" i="1"/>
  <c r="Z930" i="1"/>
  <c r="V930" i="1"/>
  <c r="U930" i="1"/>
  <c r="T930" i="1"/>
  <c r="S930" i="1"/>
  <c r="R930" i="1"/>
  <c r="Q930" i="1"/>
  <c r="P930" i="1"/>
  <c r="O930" i="1"/>
  <c r="N930" i="1"/>
  <c r="L930" i="1"/>
  <c r="K930" i="1"/>
  <c r="J930" i="1"/>
  <c r="AL929" i="1"/>
  <c r="AK929" i="1"/>
  <c r="AJ929" i="1"/>
  <c r="AI929" i="1"/>
  <c r="AH929" i="1"/>
  <c r="AG929" i="1"/>
  <c r="AF929" i="1"/>
  <c r="AE929" i="1"/>
  <c r="AD929" i="1"/>
  <c r="AB929" i="1"/>
  <c r="Z929" i="1"/>
  <c r="V929" i="1"/>
  <c r="U929" i="1"/>
  <c r="T929" i="1"/>
  <c r="S929" i="1"/>
  <c r="R929" i="1"/>
  <c r="Q929" i="1"/>
  <c r="P929" i="1"/>
  <c r="O929" i="1"/>
  <c r="N929" i="1"/>
  <c r="L929" i="1"/>
  <c r="K929" i="1"/>
  <c r="J929" i="1"/>
  <c r="AL928" i="1"/>
  <c r="AK928" i="1"/>
  <c r="AJ928" i="1"/>
  <c r="AI928" i="1"/>
  <c r="AH928" i="1"/>
  <c r="AG928" i="1"/>
  <c r="AF928" i="1"/>
  <c r="AE928" i="1"/>
  <c r="AD928" i="1"/>
  <c r="AB928" i="1"/>
  <c r="Z928" i="1"/>
  <c r="V928" i="1"/>
  <c r="U928" i="1"/>
  <c r="T928" i="1"/>
  <c r="S928" i="1"/>
  <c r="R928" i="1"/>
  <c r="Q928" i="1"/>
  <c r="P928" i="1"/>
  <c r="O928" i="1"/>
  <c r="N928" i="1"/>
  <c r="L928" i="1"/>
  <c r="K928" i="1"/>
  <c r="J928" i="1"/>
  <c r="AL927" i="1"/>
  <c r="AK927" i="1"/>
  <c r="AJ927" i="1"/>
  <c r="AI927" i="1"/>
  <c r="AH927" i="1"/>
  <c r="AG927" i="1"/>
  <c r="AF927" i="1"/>
  <c r="AE927" i="1"/>
  <c r="AD927" i="1"/>
  <c r="AB927" i="1"/>
  <c r="Z927" i="1"/>
  <c r="V927" i="1"/>
  <c r="U927" i="1"/>
  <c r="T927" i="1"/>
  <c r="S927" i="1"/>
  <c r="R927" i="1"/>
  <c r="Q927" i="1"/>
  <c r="P927" i="1"/>
  <c r="O927" i="1"/>
  <c r="N927" i="1"/>
  <c r="L927" i="1"/>
  <c r="K927" i="1"/>
  <c r="J927" i="1"/>
  <c r="AL926" i="1"/>
  <c r="AK926" i="1"/>
  <c r="AJ926" i="1"/>
  <c r="AI926" i="1"/>
  <c r="AH926" i="1"/>
  <c r="AG926" i="1"/>
  <c r="AF926" i="1"/>
  <c r="AE926" i="1"/>
  <c r="AD926" i="1"/>
  <c r="AB926" i="1"/>
  <c r="Z926" i="1"/>
  <c r="V926" i="1"/>
  <c r="U926" i="1"/>
  <c r="T926" i="1"/>
  <c r="S926" i="1"/>
  <c r="R926" i="1"/>
  <c r="Q926" i="1"/>
  <c r="P926" i="1"/>
  <c r="O926" i="1"/>
  <c r="N926" i="1"/>
  <c r="L926" i="1"/>
  <c r="K926" i="1"/>
  <c r="J926" i="1"/>
  <c r="AL925" i="1"/>
  <c r="AK925" i="1"/>
  <c r="AJ925" i="1"/>
  <c r="AI925" i="1"/>
  <c r="AH925" i="1"/>
  <c r="AG925" i="1"/>
  <c r="AF925" i="1"/>
  <c r="AE925" i="1"/>
  <c r="AD925" i="1"/>
  <c r="AB925" i="1"/>
  <c r="Z925" i="1"/>
  <c r="V925" i="1"/>
  <c r="U925" i="1"/>
  <c r="T925" i="1"/>
  <c r="S925" i="1"/>
  <c r="R925" i="1"/>
  <c r="Q925" i="1"/>
  <c r="P925" i="1"/>
  <c r="O925" i="1"/>
  <c r="N925" i="1"/>
  <c r="L925" i="1"/>
  <c r="K925" i="1"/>
  <c r="J925" i="1"/>
  <c r="AL924" i="1"/>
  <c r="AK924" i="1"/>
  <c r="AJ924" i="1"/>
  <c r="AI924" i="1"/>
  <c r="AH924" i="1"/>
  <c r="AG924" i="1"/>
  <c r="AF924" i="1"/>
  <c r="AE924" i="1"/>
  <c r="AD924" i="1"/>
  <c r="AB924" i="1"/>
  <c r="Z924" i="1"/>
  <c r="V924" i="1"/>
  <c r="U924" i="1"/>
  <c r="T924" i="1"/>
  <c r="S924" i="1"/>
  <c r="R924" i="1"/>
  <c r="Q924" i="1"/>
  <c r="P924" i="1"/>
  <c r="O924" i="1"/>
  <c r="N924" i="1"/>
  <c r="L924" i="1"/>
  <c r="K924" i="1"/>
  <c r="J924" i="1"/>
  <c r="AL923" i="1"/>
  <c r="AK923" i="1"/>
  <c r="AJ923" i="1"/>
  <c r="AI923" i="1"/>
  <c r="AH923" i="1"/>
  <c r="AG923" i="1"/>
  <c r="AF923" i="1"/>
  <c r="AE923" i="1"/>
  <c r="AD923" i="1"/>
  <c r="AB923" i="1"/>
  <c r="Z923" i="1"/>
  <c r="V923" i="1"/>
  <c r="U923" i="1"/>
  <c r="T923" i="1"/>
  <c r="S923" i="1"/>
  <c r="R923" i="1"/>
  <c r="Q923" i="1"/>
  <c r="P923" i="1"/>
  <c r="O923" i="1"/>
  <c r="N923" i="1"/>
  <c r="L923" i="1"/>
  <c r="K923" i="1"/>
  <c r="J923" i="1"/>
  <c r="AL922" i="1"/>
  <c r="AK922" i="1"/>
  <c r="AJ922" i="1"/>
  <c r="AI922" i="1"/>
  <c r="AH922" i="1"/>
  <c r="AG922" i="1"/>
  <c r="AF922" i="1"/>
  <c r="AE922" i="1"/>
  <c r="AD922" i="1"/>
  <c r="AB922" i="1"/>
  <c r="Z922" i="1"/>
  <c r="V922" i="1"/>
  <c r="U922" i="1"/>
  <c r="T922" i="1"/>
  <c r="S922" i="1"/>
  <c r="R922" i="1"/>
  <c r="Q922" i="1"/>
  <c r="P922" i="1"/>
  <c r="O922" i="1"/>
  <c r="N922" i="1"/>
  <c r="L922" i="1"/>
  <c r="K922" i="1"/>
  <c r="J922" i="1"/>
  <c r="AL921" i="1"/>
  <c r="AK921" i="1"/>
  <c r="AJ921" i="1"/>
  <c r="AI921" i="1"/>
  <c r="AH921" i="1"/>
  <c r="AG921" i="1"/>
  <c r="AF921" i="1"/>
  <c r="AE921" i="1"/>
  <c r="AD921" i="1"/>
  <c r="AB921" i="1"/>
  <c r="Z921" i="1"/>
  <c r="V921" i="1"/>
  <c r="U921" i="1"/>
  <c r="T921" i="1"/>
  <c r="S921" i="1"/>
  <c r="R921" i="1"/>
  <c r="Q921" i="1"/>
  <c r="P921" i="1"/>
  <c r="O921" i="1"/>
  <c r="N921" i="1"/>
  <c r="L921" i="1"/>
  <c r="K921" i="1"/>
  <c r="J921" i="1"/>
  <c r="AL920" i="1"/>
  <c r="AK920" i="1"/>
  <c r="AJ920" i="1"/>
  <c r="AI920" i="1"/>
  <c r="AH920" i="1"/>
  <c r="AG920" i="1"/>
  <c r="AF920" i="1"/>
  <c r="AE920" i="1"/>
  <c r="AD920" i="1"/>
  <c r="AB920" i="1"/>
  <c r="Z920" i="1"/>
  <c r="V920" i="1"/>
  <c r="U920" i="1"/>
  <c r="T920" i="1"/>
  <c r="S920" i="1"/>
  <c r="R920" i="1"/>
  <c r="Q920" i="1"/>
  <c r="P920" i="1"/>
  <c r="O920" i="1"/>
  <c r="N920" i="1"/>
  <c r="L920" i="1"/>
  <c r="K920" i="1"/>
  <c r="J920" i="1"/>
  <c r="AL919" i="1"/>
  <c r="AK919" i="1"/>
  <c r="AJ919" i="1"/>
  <c r="AI919" i="1"/>
  <c r="AH919" i="1"/>
  <c r="AG919" i="1"/>
  <c r="AF919" i="1"/>
  <c r="AE919" i="1"/>
  <c r="AD919" i="1"/>
  <c r="AB919" i="1"/>
  <c r="Z919" i="1"/>
  <c r="V919" i="1"/>
  <c r="U919" i="1"/>
  <c r="T919" i="1"/>
  <c r="S919" i="1"/>
  <c r="R919" i="1"/>
  <c r="Q919" i="1"/>
  <c r="P919" i="1"/>
  <c r="O919" i="1"/>
  <c r="N919" i="1"/>
  <c r="L919" i="1"/>
  <c r="K919" i="1"/>
  <c r="J919" i="1"/>
  <c r="AL918" i="1"/>
  <c r="AK918" i="1"/>
  <c r="AJ918" i="1"/>
  <c r="AI918" i="1"/>
  <c r="AH918" i="1"/>
  <c r="AG918" i="1"/>
  <c r="AF918" i="1"/>
  <c r="AE918" i="1"/>
  <c r="AD918" i="1"/>
  <c r="AB918" i="1"/>
  <c r="Z918" i="1"/>
  <c r="V918" i="1"/>
  <c r="U918" i="1"/>
  <c r="T918" i="1"/>
  <c r="S918" i="1"/>
  <c r="R918" i="1"/>
  <c r="Q918" i="1"/>
  <c r="P918" i="1"/>
  <c r="O918" i="1"/>
  <c r="N918" i="1"/>
  <c r="L918" i="1"/>
  <c r="K918" i="1"/>
  <c r="J918" i="1"/>
  <c r="AL917" i="1"/>
  <c r="AK917" i="1"/>
  <c r="AJ917" i="1"/>
  <c r="AI917" i="1"/>
  <c r="AH917" i="1"/>
  <c r="AG917" i="1"/>
  <c r="AF917" i="1"/>
  <c r="AE917" i="1"/>
  <c r="AD917" i="1"/>
  <c r="AB917" i="1"/>
  <c r="Z917" i="1"/>
  <c r="V917" i="1"/>
  <c r="U917" i="1"/>
  <c r="T917" i="1"/>
  <c r="S917" i="1"/>
  <c r="R917" i="1"/>
  <c r="Q917" i="1"/>
  <c r="P917" i="1"/>
  <c r="O917" i="1"/>
  <c r="N917" i="1"/>
  <c r="L917" i="1"/>
  <c r="K917" i="1"/>
  <c r="J917" i="1"/>
  <c r="AL916" i="1"/>
  <c r="AK916" i="1"/>
  <c r="AJ916" i="1"/>
  <c r="AI916" i="1"/>
  <c r="AH916" i="1"/>
  <c r="AG916" i="1"/>
  <c r="AF916" i="1"/>
  <c r="AE916" i="1"/>
  <c r="AD916" i="1"/>
  <c r="AB916" i="1"/>
  <c r="Z916" i="1"/>
  <c r="V916" i="1"/>
  <c r="U916" i="1"/>
  <c r="T916" i="1"/>
  <c r="S916" i="1"/>
  <c r="R916" i="1"/>
  <c r="Q916" i="1"/>
  <c r="P916" i="1"/>
  <c r="O916" i="1"/>
  <c r="N916" i="1"/>
  <c r="L916" i="1"/>
  <c r="K916" i="1"/>
  <c r="J916" i="1"/>
  <c r="AL915" i="1"/>
  <c r="AK915" i="1"/>
  <c r="AJ915" i="1"/>
  <c r="AI915" i="1"/>
  <c r="AH915" i="1"/>
  <c r="AG915" i="1"/>
  <c r="AF915" i="1"/>
  <c r="AE915" i="1"/>
  <c r="AD915" i="1"/>
  <c r="AB915" i="1"/>
  <c r="Z915" i="1"/>
  <c r="V915" i="1"/>
  <c r="U915" i="1"/>
  <c r="T915" i="1"/>
  <c r="S915" i="1"/>
  <c r="R915" i="1"/>
  <c r="Q915" i="1"/>
  <c r="P915" i="1"/>
  <c r="O915" i="1"/>
  <c r="N915" i="1"/>
  <c r="L915" i="1"/>
  <c r="K915" i="1"/>
  <c r="J915" i="1"/>
  <c r="AL914" i="1"/>
  <c r="AK914" i="1"/>
  <c r="AJ914" i="1"/>
  <c r="AI914" i="1"/>
  <c r="AH914" i="1"/>
  <c r="AG914" i="1"/>
  <c r="AF914" i="1"/>
  <c r="AE914" i="1"/>
  <c r="AD914" i="1"/>
  <c r="AB914" i="1"/>
  <c r="Z914" i="1"/>
  <c r="V914" i="1"/>
  <c r="U914" i="1"/>
  <c r="T914" i="1"/>
  <c r="S914" i="1"/>
  <c r="R914" i="1"/>
  <c r="Q914" i="1"/>
  <c r="P914" i="1"/>
  <c r="O914" i="1"/>
  <c r="N914" i="1"/>
  <c r="L914" i="1"/>
  <c r="K914" i="1"/>
  <c r="J914" i="1"/>
  <c r="AL913" i="1"/>
  <c r="AK913" i="1"/>
  <c r="AJ913" i="1"/>
  <c r="AI913" i="1"/>
  <c r="AH913" i="1"/>
  <c r="AG913" i="1"/>
  <c r="AF913" i="1"/>
  <c r="AE913" i="1"/>
  <c r="AD913" i="1"/>
  <c r="AB913" i="1"/>
  <c r="Z913" i="1"/>
  <c r="V913" i="1"/>
  <c r="U913" i="1"/>
  <c r="T913" i="1"/>
  <c r="S913" i="1"/>
  <c r="R913" i="1"/>
  <c r="Q913" i="1"/>
  <c r="P913" i="1"/>
  <c r="O913" i="1"/>
  <c r="N913" i="1"/>
  <c r="L913" i="1"/>
  <c r="K913" i="1"/>
  <c r="J913" i="1"/>
  <c r="AL912" i="1"/>
  <c r="AK912" i="1"/>
  <c r="AJ912" i="1"/>
  <c r="AI912" i="1"/>
  <c r="AH912" i="1"/>
  <c r="AG912" i="1"/>
  <c r="AF912" i="1"/>
  <c r="AE912" i="1"/>
  <c r="AD912" i="1"/>
  <c r="AB912" i="1"/>
  <c r="Z912" i="1"/>
  <c r="V912" i="1"/>
  <c r="U912" i="1"/>
  <c r="T912" i="1"/>
  <c r="S912" i="1"/>
  <c r="R912" i="1"/>
  <c r="Q912" i="1"/>
  <c r="P912" i="1"/>
  <c r="O912" i="1"/>
  <c r="N912" i="1"/>
  <c r="L912" i="1"/>
  <c r="K912" i="1"/>
  <c r="J912" i="1"/>
  <c r="AL911" i="1"/>
  <c r="AK911" i="1"/>
  <c r="AJ911" i="1"/>
  <c r="AI911" i="1"/>
  <c r="AH911" i="1"/>
  <c r="AG911" i="1"/>
  <c r="AF911" i="1"/>
  <c r="AE911" i="1"/>
  <c r="AD911" i="1"/>
  <c r="AB911" i="1"/>
  <c r="Z911" i="1"/>
  <c r="V911" i="1"/>
  <c r="U911" i="1"/>
  <c r="T911" i="1"/>
  <c r="S911" i="1"/>
  <c r="R911" i="1"/>
  <c r="Q911" i="1"/>
  <c r="P911" i="1"/>
  <c r="O911" i="1"/>
  <c r="N911" i="1"/>
  <c r="L911" i="1"/>
  <c r="K911" i="1"/>
  <c r="J911" i="1"/>
  <c r="AL910" i="1"/>
  <c r="AK910" i="1"/>
  <c r="AJ910" i="1"/>
  <c r="AI910" i="1"/>
  <c r="AH910" i="1"/>
  <c r="AG910" i="1"/>
  <c r="AF910" i="1"/>
  <c r="AE910" i="1"/>
  <c r="AD910" i="1"/>
  <c r="AB910" i="1"/>
  <c r="Z910" i="1"/>
  <c r="V910" i="1"/>
  <c r="U910" i="1"/>
  <c r="T910" i="1"/>
  <c r="S910" i="1"/>
  <c r="R910" i="1"/>
  <c r="Q910" i="1"/>
  <c r="P910" i="1"/>
  <c r="O910" i="1"/>
  <c r="N910" i="1"/>
  <c r="L910" i="1"/>
  <c r="K910" i="1"/>
  <c r="J910" i="1"/>
  <c r="AL909" i="1"/>
  <c r="AK909" i="1"/>
  <c r="AJ909" i="1"/>
  <c r="AI909" i="1"/>
  <c r="AH909" i="1"/>
  <c r="AG909" i="1"/>
  <c r="AF909" i="1"/>
  <c r="AE909" i="1"/>
  <c r="AD909" i="1"/>
  <c r="AB909" i="1"/>
  <c r="Z909" i="1"/>
  <c r="V909" i="1"/>
  <c r="U909" i="1"/>
  <c r="T909" i="1"/>
  <c r="S909" i="1"/>
  <c r="R909" i="1"/>
  <c r="Q909" i="1"/>
  <c r="P909" i="1"/>
  <c r="O909" i="1"/>
  <c r="N909" i="1"/>
  <c r="L909" i="1"/>
  <c r="K909" i="1"/>
  <c r="J909" i="1"/>
  <c r="AL908" i="1"/>
  <c r="AK908" i="1"/>
  <c r="AJ908" i="1"/>
  <c r="AI908" i="1"/>
  <c r="AH908" i="1"/>
  <c r="AG908" i="1"/>
  <c r="AF908" i="1"/>
  <c r="AE908" i="1"/>
  <c r="AD908" i="1"/>
  <c r="AB908" i="1"/>
  <c r="Z908" i="1"/>
  <c r="V908" i="1"/>
  <c r="U908" i="1"/>
  <c r="T908" i="1"/>
  <c r="S908" i="1"/>
  <c r="R908" i="1"/>
  <c r="Q908" i="1"/>
  <c r="P908" i="1"/>
  <c r="O908" i="1"/>
  <c r="N908" i="1"/>
  <c r="L908" i="1"/>
  <c r="K908" i="1"/>
  <c r="J908" i="1"/>
  <c r="AL907" i="1"/>
  <c r="AK907" i="1"/>
  <c r="AJ907" i="1"/>
  <c r="AI907" i="1"/>
  <c r="AH907" i="1"/>
  <c r="AG907" i="1"/>
  <c r="AF907" i="1"/>
  <c r="AE907" i="1"/>
  <c r="AD907" i="1"/>
  <c r="AB907" i="1"/>
  <c r="Z907" i="1"/>
  <c r="V907" i="1"/>
  <c r="U907" i="1"/>
  <c r="T907" i="1"/>
  <c r="S907" i="1"/>
  <c r="R907" i="1"/>
  <c r="Q907" i="1"/>
  <c r="P907" i="1"/>
  <c r="O907" i="1"/>
  <c r="N907" i="1"/>
  <c r="L907" i="1"/>
  <c r="K907" i="1"/>
  <c r="J907" i="1"/>
  <c r="AL906" i="1"/>
  <c r="AK906" i="1"/>
  <c r="AJ906" i="1"/>
  <c r="AI906" i="1"/>
  <c r="AH906" i="1"/>
  <c r="AG906" i="1"/>
  <c r="AF906" i="1"/>
  <c r="AE906" i="1"/>
  <c r="AD906" i="1"/>
  <c r="AB906" i="1"/>
  <c r="Z906" i="1"/>
  <c r="V906" i="1"/>
  <c r="U906" i="1"/>
  <c r="T906" i="1"/>
  <c r="S906" i="1"/>
  <c r="R906" i="1"/>
  <c r="Q906" i="1"/>
  <c r="P906" i="1"/>
  <c r="O906" i="1"/>
  <c r="N906" i="1"/>
  <c r="L906" i="1"/>
  <c r="K906" i="1"/>
  <c r="J906" i="1"/>
  <c r="AL905" i="1"/>
  <c r="AK905" i="1"/>
  <c r="AJ905" i="1"/>
  <c r="AI905" i="1"/>
  <c r="AH905" i="1"/>
  <c r="AG905" i="1"/>
  <c r="AF905" i="1"/>
  <c r="AE905" i="1"/>
  <c r="AD905" i="1"/>
  <c r="AB905" i="1"/>
  <c r="Z905" i="1"/>
  <c r="V905" i="1"/>
  <c r="U905" i="1"/>
  <c r="T905" i="1"/>
  <c r="S905" i="1"/>
  <c r="R905" i="1"/>
  <c r="Q905" i="1"/>
  <c r="P905" i="1"/>
  <c r="O905" i="1"/>
  <c r="N905" i="1"/>
  <c r="L905" i="1"/>
  <c r="K905" i="1"/>
  <c r="J905" i="1"/>
  <c r="AL904" i="1"/>
  <c r="AK904" i="1"/>
  <c r="AJ904" i="1"/>
  <c r="AI904" i="1"/>
  <c r="AH904" i="1"/>
  <c r="AG904" i="1"/>
  <c r="AF904" i="1"/>
  <c r="AE904" i="1"/>
  <c r="AD904" i="1"/>
  <c r="AB904" i="1"/>
  <c r="Z904" i="1"/>
  <c r="V904" i="1"/>
  <c r="U904" i="1"/>
  <c r="T904" i="1"/>
  <c r="S904" i="1"/>
  <c r="R904" i="1"/>
  <c r="Q904" i="1"/>
  <c r="P904" i="1"/>
  <c r="O904" i="1"/>
  <c r="N904" i="1"/>
  <c r="L904" i="1"/>
  <c r="K904" i="1"/>
  <c r="J904" i="1"/>
  <c r="AL903" i="1"/>
  <c r="AK903" i="1"/>
  <c r="AJ903" i="1"/>
  <c r="AI903" i="1"/>
  <c r="AH903" i="1"/>
  <c r="AG903" i="1"/>
  <c r="AF903" i="1"/>
  <c r="AE903" i="1"/>
  <c r="AD903" i="1"/>
  <c r="AB903" i="1"/>
  <c r="Z903" i="1"/>
  <c r="V903" i="1"/>
  <c r="U903" i="1"/>
  <c r="T903" i="1"/>
  <c r="S903" i="1"/>
  <c r="R903" i="1"/>
  <c r="Q903" i="1"/>
  <c r="P903" i="1"/>
  <c r="O903" i="1"/>
  <c r="N903" i="1"/>
  <c r="L903" i="1"/>
  <c r="K903" i="1"/>
  <c r="J903" i="1"/>
  <c r="AL902" i="1"/>
  <c r="AK902" i="1"/>
  <c r="AJ902" i="1"/>
  <c r="AI902" i="1"/>
  <c r="AH902" i="1"/>
  <c r="AG902" i="1"/>
  <c r="AF902" i="1"/>
  <c r="AE902" i="1"/>
  <c r="AD902" i="1"/>
  <c r="AB902" i="1"/>
  <c r="Z902" i="1"/>
  <c r="V902" i="1"/>
  <c r="U902" i="1"/>
  <c r="T902" i="1"/>
  <c r="S902" i="1"/>
  <c r="R902" i="1"/>
  <c r="Q902" i="1"/>
  <c r="P902" i="1"/>
  <c r="O902" i="1"/>
  <c r="N902" i="1"/>
  <c r="L902" i="1"/>
  <c r="K902" i="1"/>
  <c r="J902" i="1"/>
  <c r="AL901" i="1"/>
  <c r="AK901" i="1"/>
  <c r="AJ901" i="1"/>
  <c r="AI901" i="1"/>
  <c r="AH901" i="1"/>
  <c r="AG901" i="1"/>
  <c r="AF901" i="1"/>
  <c r="AE901" i="1"/>
  <c r="AD901" i="1"/>
  <c r="AB901" i="1"/>
  <c r="Z901" i="1"/>
  <c r="V901" i="1"/>
  <c r="U901" i="1"/>
  <c r="T901" i="1"/>
  <c r="S901" i="1"/>
  <c r="R901" i="1"/>
  <c r="Q901" i="1"/>
  <c r="P901" i="1"/>
  <c r="O901" i="1"/>
  <c r="N901" i="1"/>
  <c r="L901" i="1"/>
  <c r="K901" i="1"/>
  <c r="J901" i="1"/>
  <c r="AL900" i="1"/>
  <c r="AK900" i="1"/>
  <c r="AJ900" i="1"/>
  <c r="AI900" i="1"/>
  <c r="AH900" i="1"/>
  <c r="AG900" i="1"/>
  <c r="AF900" i="1"/>
  <c r="AE900" i="1"/>
  <c r="AD900" i="1"/>
  <c r="AB900" i="1"/>
  <c r="Z900" i="1"/>
  <c r="V900" i="1"/>
  <c r="U900" i="1"/>
  <c r="T900" i="1"/>
  <c r="S900" i="1"/>
  <c r="R900" i="1"/>
  <c r="Q900" i="1"/>
  <c r="P900" i="1"/>
  <c r="O900" i="1"/>
  <c r="N900" i="1"/>
  <c r="L900" i="1"/>
  <c r="K900" i="1"/>
  <c r="J900" i="1"/>
  <c r="AL899" i="1"/>
  <c r="AK899" i="1"/>
  <c r="AJ899" i="1"/>
  <c r="AI899" i="1"/>
  <c r="AH899" i="1"/>
  <c r="AG899" i="1"/>
  <c r="AF899" i="1"/>
  <c r="AE899" i="1"/>
  <c r="AD899" i="1"/>
  <c r="AB899" i="1"/>
  <c r="Z899" i="1"/>
  <c r="V899" i="1"/>
  <c r="U899" i="1"/>
  <c r="T899" i="1"/>
  <c r="S899" i="1"/>
  <c r="R899" i="1"/>
  <c r="Q899" i="1"/>
  <c r="P899" i="1"/>
  <c r="O899" i="1"/>
  <c r="N899" i="1"/>
  <c r="L899" i="1"/>
  <c r="K899" i="1"/>
  <c r="J899" i="1"/>
  <c r="AL898" i="1"/>
  <c r="AK898" i="1"/>
  <c r="AJ898" i="1"/>
  <c r="AI898" i="1"/>
  <c r="AH898" i="1"/>
  <c r="AG898" i="1"/>
  <c r="AF898" i="1"/>
  <c r="AE898" i="1"/>
  <c r="AD898" i="1"/>
  <c r="AB898" i="1"/>
  <c r="Z898" i="1"/>
  <c r="V898" i="1"/>
  <c r="U898" i="1"/>
  <c r="T898" i="1"/>
  <c r="S898" i="1"/>
  <c r="R898" i="1"/>
  <c r="Q898" i="1"/>
  <c r="P898" i="1"/>
  <c r="O898" i="1"/>
  <c r="N898" i="1"/>
  <c r="L898" i="1"/>
  <c r="K898" i="1"/>
  <c r="J898" i="1"/>
  <c r="AL897" i="1"/>
  <c r="AK897" i="1"/>
  <c r="AJ897" i="1"/>
  <c r="AI897" i="1"/>
  <c r="AH897" i="1"/>
  <c r="AG897" i="1"/>
  <c r="AF897" i="1"/>
  <c r="AE897" i="1"/>
  <c r="AD897" i="1"/>
  <c r="AB897" i="1"/>
  <c r="Z897" i="1"/>
  <c r="V897" i="1"/>
  <c r="U897" i="1"/>
  <c r="T897" i="1"/>
  <c r="S897" i="1"/>
  <c r="R897" i="1"/>
  <c r="Q897" i="1"/>
  <c r="P897" i="1"/>
  <c r="O897" i="1"/>
  <c r="N897" i="1"/>
  <c r="L897" i="1"/>
  <c r="K897" i="1"/>
  <c r="J897" i="1"/>
  <c r="AL896" i="1"/>
  <c r="AK896" i="1"/>
  <c r="AJ896" i="1"/>
  <c r="AI896" i="1"/>
  <c r="AH896" i="1"/>
  <c r="AG896" i="1"/>
  <c r="AF896" i="1"/>
  <c r="AE896" i="1"/>
  <c r="AD896" i="1"/>
  <c r="AB896" i="1"/>
  <c r="Z896" i="1"/>
  <c r="V896" i="1"/>
  <c r="U896" i="1"/>
  <c r="T896" i="1"/>
  <c r="S896" i="1"/>
  <c r="R896" i="1"/>
  <c r="Q896" i="1"/>
  <c r="P896" i="1"/>
  <c r="O896" i="1"/>
  <c r="N896" i="1"/>
  <c r="L896" i="1"/>
  <c r="K896" i="1"/>
  <c r="J896" i="1"/>
  <c r="AL895" i="1"/>
  <c r="AK895" i="1"/>
  <c r="AJ895" i="1"/>
  <c r="AI895" i="1"/>
  <c r="AH895" i="1"/>
  <c r="AG895" i="1"/>
  <c r="AF895" i="1"/>
  <c r="AE895" i="1"/>
  <c r="AD895" i="1"/>
  <c r="AB895" i="1"/>
  <c r="Z895" i="1"/>
  <c r="V895" i="1"/>
  <c r="U895" i="1"/>
  <c r="T895" i="1"/>
  <c r="S895" i="1"/>
  <c r="R895" i="1"/>
  <c r="Q895" i="1"/>
  <c r="P895" i="1"/>
  <c r="O895" i="1"/>
  <c r="N895" i="1"/>
  <c r="L895" i="1"/>
  <c r="K895" i="1"/>
  <c r="J895" i="1"/>
  <c r="AL894" i="1"/>
  <c r="AK894" i="1"/>
  <c r="AJ894" i="1"/>
  <c r="AI894" i="1"/>
  <c r="AH894" i="1"/>
  <c r="AG894" i="1"/>
  <c r="AF894" i="1"/>
  <c r="AE894" i="1"/>
  <c r="AD894" i="1"/>
  <c r="AB894" i="1"/>
  <c r="Z894" i="1"/>
  <c r="V894" i="1"/>
  <c r="U894" i="1"/>
  <c r="T894" i="1"/>
  <c r="S894" i="1"/>
  <c r="R894" i="1"/>
  <c r="Q894" i="1"/>
  <c r="P894" i="1"/>
  <c r="O894" i="1"/>
  <c r="N894" i="1"/>
  <c r="L894" i="1"/>
  <c r="K894" i="1"/>
  <c r="J894" i="1"/>
  <c r="AL893" i="1"/>
  <c r="AK893" i="1"/>
  <c r="AJ893" i="1"/>
  <c r="AI893" i="1"/>
  <c r="AH893" i="1"/>
  <c r="AG893" i="1"/>
  <c r="AF893" i="1"/>
  <c r="AE893" i="1"/>
  <c r="AD893" i="1"/>
  <c r="AB893" i="1"/>
  <c r="Z893" i="1"/>
  <c r="V893" i="1"/>
  <c r="U893" i="1"/>
  <c r="T893" i="1"/>
  <c r="S893" i="1"/>
  <c r="R893" i="1"/>
  <c r="Q893" i="1"/>
  <c r="P893" i="1"/>
  <c r="O893" i="1"/>
  <c r="N893" i="1"/>
  <c r="L893" i="1"/>
  <c r="K893" i="1"/>
  <c r="J893" i="1"/>
  <c r="AL892" i="1"/>
  <c r="AK892" i="1"/>
  <c r="AJ892" i="1"/>
  <c r="AI892" i="1"/>
  <c r="AH892" i="1"/>
  <c r="AG892" i="1"/>
  <c r="AF892" i="1"/>
  <c r="AE892" i="1"/>
  <c r="AD892" i="1"/>
  <c r="AB892" i="1"/>
  <c r="Z892" i="1"/>
  <c r="V892" i="1"/>
  <c r="U892" i="1"/>
  <c r="T892" i="1"/>
  <c r="S892" i="1"/>
  <c r="R892" i="1"/>
  <c r="Q892" i="1"/>
  <c r="P892" i="1"/>
  <c r="O892" i="1"/>
  <c r="N892" i="1"/>
  <c r="L892" i="1"/>
  <c r="K892" i="1"/>
  <c r="J892" i="1"/>
  <c r="AL891" i="1"/>
  <c r="AK891" i="1"/>
  <c r="AJ891" i="1"/>
  <c r="AI891" i="1"/>
  <c r="AH891" i="1"/>
  <c r="AG891" i="1"/>
  <c r="AF891" i="1"/>
  <c r="AE891" i="1"/>
  <c r="AD891" i="1"/>
  <c r="AB891" i="1"/>
  <c r="Z891" i="1"/>
  <c r="V891" i="1"/>
  <c r="U891" i="1"/>
  <c r="T891" i="1"/>
  <c r="S891" i="1"/>
  <c r="R891" i="1"/>
  <c r="Q891" i="1"/>
  <c r="P891" i="1"/>
  <c r="O891" i="1"/>
  <c r="N891" i="1"/>
  <c r="L891" i="1"/>
  <c r="K891" i="1"/>
  <c r="J891" i="1"/>
  <c r="AL890" i="1"/>
  <c r="AK890" i="1"/>
  <c r="AJ890" i="1"/>
  <c r="AI890" i="1"/>
  <c r="AH890" i="1"/>
  <c r="AG890" i="1"/>
  <c r="AF890" i="1"/>
  <c r="AE890" i="1"/>
  <c r="AD890" i="1"/>
  <c r="AB890" i="1"/>
  <c r="Z890" i="1"/>
  <c r="V890" i="1"/>
  <c r="U890" i="1"/>
  <c r="T890" i="1"/>
  <c r="S890" i="1"/>
  <c r="R890" i="1"/>
  <c r="Q890" i="1"/>
  <c r="P890" i="1"/>
  <c r="O890" i="1"/>
  <c r="N890" i="1"/>
  <c r="L890" i="1"/>
  <c r="K890" i="1"/>
  <c r="J890" i="1"/>
  <c r="AL889" i="1"/>
  <c r="AK889" i="1"/>
  <c r="AJ889" i="1"/>
  <c r="AI889" i="1"/>
  <c r="AH889" i="1"/>
  <c r="AG889" i="1"/>
  <c r="AF889" i="1"/>
  <c r="AE889" i="1"/>
  <c r="AD889" i="1"/>
  <c r="AB889" i="1"/>
  <c r="Z889" i="1"/>
  <c r="V889" i="1"/>
  <c r="U889" i="1"/>
  <c r="T889" i="1"/>
  <c r="S889" i="1"/>
  <c r="R889" i="1"/>
  <c r="Q889" i="1"/>
  <c r="P889" i="1"/>
  <c r="O889" i="1"/>
  <c r="N889" i="1"/>
  <c r="L889" i="1"/>
  <c r="K889" i="1"/>
  <c r="J889" i="1"/>
  <c r="AL888" i="1"/>
  <c r="AK888" i="1"/>
  <c r="AJ888" i="1"/>
  <c r="AI888" i="1"/>
  <c r="AH888" i="1"/>
  <c r="AG888" i="1"/>
  <c r="AF888" i="1"/>
  <c r="AE888" i="1"/>
  <c r="AD888" i="1"/>
  <c r="AB888" i="1"/>
  <c r="Z888" i="1"/>
  <c r="V888" i="1"/>
  <c r="U888" i="1"/>
  <c r="T888" i="1"/>
  <c r="S888" i="1"/>
  <c r="R888" i="1"/>
  <c r="Q888" i="1"/>
  <c r="P888" i="1"/>
  <c r="O888" i="1"/>
  <c r="N888" i="1"/>
  <c r="L888" i="1"/>
  <c r="K888" i="1"/>
  <c r="J888" i="1"/>
  <c r="AL887" i="1"/>
  <c r="AK887" i="1"/>
  <c r="AJ887" i="1"/>
  <c r="AI887" i="1"/>
  <c r="AH887" i="1"/>
  <c r="AG887" i="1"/>
  <c r="AF887" i="1"/>
  <c r="AE887" i="1"/>
  <c r="AD887" i="1"/>
  <c r="AB887" i="1"/>
  <c r="Z887" i="1"/>
  <c r="V887" i="1"/>
  <c r="U887" i="1"/>
  <c r="T887" i="1"/>
  <c r="S887" i="1"/>
  <c r="R887" i="1"/>
  <c r="Q887" i="1"/>
  <c r="P887" i="1"/>
  <c r="O887" i="1"/>
  <c r="N887" i="1"/>
  <c r="L887" i="1"/>
  <c r="K887" i="1"/>
  <c r="J887" i="1"/>
  <c r="AL886" i="1"/>
  <c r="AK886" i="1"/>
  <c r="AJ886" i="1"/>
  <c r="AI886" i="1"/>
  <c r="AH886" i="1"/>
  <c r="AG886" i="1"/>
  <c r="AF886" i="1"/>
  <c r="AE886" i="1"/>
  <c r="AD886" i="1"/>
  <c r="AB886" i="1"/>
  <c r="Z886" i="1"/>
  <c r="V886" i="1"/>
  <c r="U886" i="1"/>
  <c r="T886" i="1"/>
  <c r="S886" i="1"/>
  <c r="R886" i="1"/>
  <c r="Q886" i="1"/>
  <c r="P886" i="1"/>
  <c r="O886" i="1"/>
  <c r="N886" i="1"/>
  <c r="L886" i="1"/>
  <c r="K886" i="1"/>
  <c r="J886" i="1"/>
  <c r="AL885" i="1"/>
  <c r="AK885" i="1"/>
  <c r="AJ885" i="1"/>
  <c r="AI885" i="1"/>
  <c r="AH885" i="1"/>
  <c r="AG885" i="1"/>
  <c r="AF885" i="1"/>
  <c r="AE885" i="1"/>
  <c r="AD885" i="1"/>
  <c r="AB885" i="1"/>
  <c r="Z885" i="1"/>
  <c r="V885" i="1"/>
  <c r="U885" i="1"/>
  <c r="T885" i="1"/>
  <c r="S885" i="1"/>
  <c r="R885" i="1"/>
  <c r="Q885" i="1"/>
  <c r="P885" i="1"/>
  <c r="O885" i="1"/>
  <c r="N885" i="1"/>
  <c r="L885" i="1"/>
  <c r="K885" i="1"/>
  <c r="J885" i="1"/>
  <c r="AL884" i="1"/>
  <c r="AK884" i="1"/>
  <c r="AJ884" i="1"/>
  <c r="AI884" i="1"/>
  <c r="AH884" i="1"/>
  <c r="AG884" i="1"/>
  <c r="AF884" i="1"/>
  <c r="AE884" i="1"/>
  <c r="AD884" i="1"/>
  <c r="AB884" i="1"/>
  <c r="Z884" i="1"/>
  <c r="V884" i="1"/>
  <c r="U884" i="1"/>
  <c r="T884" i="1"/>
  <c r="S884" i="1"/>
  <c r="R884" i="1"/>
  <c r="Q884" i="1"/>
  <c r="P884" i="1"/>
  <c r="O884" i="1"/>
  <c r="N884" i="1"/>
  <c r="L884" i="1"/>
  <c r="K884" i="1"/>
  <c r="J884" i="1"/>
  <c r="AL883" i="1"/>
  <c r="AK883" i="1"/>
  <c r="AJ883" i="1"/>
  <c r="AI883" i="1"/>
  <c r="AH883" i="1"/>
  <c r="AG883" i="1"/>
  <c r="AF883" i="1"/>
  <c r="AE883" i="1"/>
  <c r="AD883" i="1"/>
  <c r="AB883" i="1"/>
  <c r="Z883" i="1"/>
  <c r="V883" i="1"/>
  <c r="U883" i="1"/>
  <c r="T883" i="1"/>
  <c r="S883" i="1"/>
  <c r="R883" i="1"/>
  <c r="Q883" i="1"/>
  <c r="P883" i="1"/>
  <c r="O883" i="1"/>
  <c r="N883" i="1"/>
  <c r="L883" i="1"/>
  <c r="K883" i="1"/>
  <c r="J883" i="1"/>
  <c r="AL882" i="1"/>
  <c r="AK882" i="1"/>
  <c r="AJ882" i="1"/>
  <c r="AI882" i="1"/>
  <c r="AH882" i="1"/>
  <c r="AG882" i="1"/>
  <c r="AF882" i="1"/>
  <c r="AE882" i="1"/>
  <c r="AD882" i="1"/>
  <c r="AB882" i="1"/>
  <c r="Z882" i="1"/>
  <c r="V882" i="1"/>
  <c r="U882" i="1"/>
  <c r="T882" i="1"/>
  <c r="S882" i="1"/>
  <c r="R882" i="1"/>
  <c r="Q882" i="1"/>
  <c r="P882" i="1"/>
  <c r="O882" i="1"/>
  <c r="N882" i="1"/>
  <c r="L882" i="1"/>
  <c r="K882" i="1"/>
  <c r="J882" i="1"/>
  <c r="AL881" i="1"/>
  <c r="AK881" i="1"/>
  <c r="AJ881" i="1"/>
  <c r="AI881" i="1"/>
  <c r="AH881" i="1"/>
  <c r="AG881" i="1"/>
  <c r="AF881" i="1"/>
  <c r="AE881" i="1"/>
  <c r="AD881" i="1"/>
  <c r="AB881" i="1"/>
  <c r="Z881" i="1"/>
  <c r="V881" i="1"/>
  <c r="U881" i="1"/>
  <c r="T881" i="1"/>
  <c r="S881" i="1"/>
  <c r="R881" i="1"/>
  <c r="Q881" i="1"/>
  <c r="P881" i="1"/>
  <c r="O881" i="1"/>
  <c r="N881" i="1"/>
  <c r="L881" i="1"/>
  <c r="K881" i="1"/>
  <c r="J881" i="1"/>
  <c r="AL880" i="1"/>
  <c r="AK880" i="1"/>
  <c r="AJ880" i="1"/>
  <c r="AI880" i="1"/>
  <c r="AH880" i="1"/>
  <c r="AG880" i="1"/>
  <c r="AF880" i="1"/>
  <c r="AE880" i="1"/>
  <c r="AD880" i="1"/>
  <c r="AB880" i="1"/>
  <c r="Z880" i="1"/>
  <c r="V880" i="1"/>
  <c r="U880" i="1"/>
  <c r="T880" i="1"/>
  <c r="S880" i="1"/>
  <c r="R880" i="1"/>
  <c r="Q880" i="1"/>
  <c r="P880" i="1"/>
  <c r="O880" i="1"/>
  <c r="N880" i="1"/>
  <c r="L880" i="1"/>
  <c r="K880" i="1"/>
  <c r="J880" i="1"/>
  <c r="AL879" i="1"/>
  <c r="AK879" i="1"/>
  <c r="AJ879" i="1"/>
  <c r="AI879" i="1"/>
  <c r="AH879" i="1"/>
  <c r="AG879" i="1"/>
  <c r="AF879" i="1"/>
  <c r="AE879" i="1"/>
  <c r="AD879" i="1"/>
  <c r="AB879" i="1"/>
  <c r="Z879" i="1"/>
  <c r="V879" i="1"/>
  <c r="U879" i="1"/>
  <c r="T879" i="1"/>
  <c r="S879" i="1"/>
  <c r="R879" i="1"/>
  <c r="Q879" i="1"/>
  <c r="P879" i="1"/>
  <c r="O879" i="1"/>
  <c r="N879" i="1"/>
  <c r="L879" i="1"/>
  <c r="K879" i="1"/>
  <c r="J879" i="1"/>
  <c r="AL878" i="1"/>
  <c r="AK878" i="1"/>
  <c r="AJ878" i="1"/>
  <c r="AI878" i="1"/>
  <c r="AH878" i="1"/>
  <c r="AG878" i="1"/>
  <c r="AF878" i="1"/>
  <c r="AE878" i="1"/>
  <c r="AD878" i="1"/>
  <c r="AB878" i="1"/>
  <c r="Z878" i="1"/>
  <c r="V878" i="1"/>
  <c r="U878" i="1"/>
  <c r="T878" i="1"/>
  <c r="S878" i="1"/>
  <c r="R878" i="1"/>
  <c r="Q878" i="1"/>
  <c r="P878" i="1"/>
  <c r="O878" i="1"/>
  <c r="N878" i="1"/>
  <c r="L878" i="1"/>
  <c r="K878" i="1"/>
  <c r="J878" i="1"/>
  <c r="AL877" i="1"/>
  <c r="AK877" i="1"/>
  <c r="AJ877" i="1"/>
  <c r="AI877" i="1"/>
  <c r="AH877" i="1"/>
  <c r="AG877" i="1"/>
  <c r="AF877" i="1"/>
  <c r="AE877" i="1"/>
  <c r="AD877" i="1"/>
  <c r="AB877" i="1"/>
  <c r="Z877" i="1"/>
  <c r="V877" i="1"/>
  <c r="U877" i="1"/>
  <c r="T877" i="1"/>
  <c r="S877" i="1"/>
  <c r="R877" i="1"/>
  <c r="Q877" i="1"/>
  <c r="P877" i="1"/>
  <c r="O877" i="1"/>
  <c r="N877" i="1"/>
  <c r="L877" i="1"/>
  <c r="K877" i="1"/>
  <c r="J877" i="1"/>
  <c r="AL876" i="1"/>
  <c r="AK876" i="1"/>
  <c r="AJ876" i="1"/>
  <c r="AI876" i="1"/>
  <c r="AH876" i="1"/>
  <c r="AG876" i="1"/>
  <c r="AF876" i="1"/>
  <c r="AE876" i="1"/>
  <c r="AD876" i="1"/>
  <c r="AB876" i="1"/>
  <c r="Z876" i="1"/>
  <c r="V876" i="1"/>
  <c r="U876" i="1"/>
  <c r="T876" i="1"/>
  <c r="S876" i="1"/>
  <c r="R876" i="1"/>
  <c r="Q876" i="1"/>
  <c r="P876" i="1"/>
  <c r="O876" i="1"/>
  <c r="N876" i="1"/>
  <c r="L876" i="1"/>
  <c r="K876" i="1"/>
  <c r="J876" i="1"/>
  <c r="AL875" i="1"/>
  <c r="AK875" i="1"/>
  <c r="AJ875" i="1"/>
  <c r="AI875" i="1"/>
  <c r="AH875" i="1"/>
  <c r="AG875" i="1"/>
  <c r="AF875" i="1"/>
  <c r="AE875" i="1"/>
  <c r="AD875" i="1"/>
  <c r="AB875" i="1"/>
  <c r="Z875" i="1"/>
  <c r="V875" i="1"/>
  <c r="U875" i="1"/>
  <c r="T875" i="1"/>
  <c r="S875" i="1"/>
  <c r="R875" i="1"/>
  <c r="Q875" i="1"/>
  <c r="P875" i="1"/>
  <c r="O875" i="1"/>
  <c r="N875" i="1"/>
  <c r="L875" i="1"/>
  <c r="K875" i="1"/>
  <c r="J875" i="1"/>
  <c r="AL874" i="1"/>
  <c r="AK874" i="1"/>
  <c r="AJ874" i="1"/>
  <c r="AI874" i="1"/>
  <c r="AH874" i="1"/>
  <c r="AG874" i="1"/>
  <c r="AF874" i="1"/>
  <c r="AE874" i="1"/>
  <c r="AD874" i="1"/>
  <c r="AB874" i="1"/>
  <c r="Z874" i="1"/>
  <c r="V874" i="1"/>
  <c r="U874" i="1"/>
  <c r="T874" i="1"/>
  <c r="S874" i="1"/>
  <c r="R874" i="1"/>
  <c r="Q874" i="1"/>
  <c r="P874" i="1"/>
  <c r="O874" i="1"/>
  <c r="N874" i="1"/>
  <c r="L874" i="1"/>
  <c r="K874" i="1"/>
  <c r="J874" i="1"/>
  <c r="AL873" i="1"/>
  <c r="AK873" i="1"/>
  <c r="AJ873" i="1"/>
  <c r="AI873" i="1"/>
  <c r="AH873" i="1"/>
  <c r="AG873" i="1"/>
  <c r="AF873" i="1"/>
  <c r="AE873" i="1"/>
  <c r="AD873" i="1"/>
  <c r="AB873" i="1"/>
  <c r="Z873" i="1"/>
  <c r="V873" i="1"/>
  <c r="U873" i="1"/>
  <c r="T873" i="1"/>
  <c r="S873" i="1"/>
  <c r="R873" i="1"/>
  <c r="Q873" i="1"/>
  <c r="P873" i="1"/>
  <c r="O873" i="1"/>
  <c r="N873" i="1"/>
  <c r="L873" i="1"/>
  <c r="K873" i="1"/>
  <c r="J873" i="1"/>
  <c r="AL872" i="1"/>
  <c r="AK872" i="1"/>
  <c r="AJ872" i="1"/>
  <c r="AI872" i="1"/>
  <c r="AH872" i="1"/>
  <c r="AG872" i="1"/>
  <c r="AF872" i="1"/>
  <c r="AE872" i="1"/>
  <c r="AD872" i="1"/>
  <c r="AB872" i="1"/>
  <c r="Z872" i="1"/>
  <c r="V872" i="1"/>
  <c r="U872" i="1"/>
  <c r="T872" i="1"/>
  <c r="S872" i="1"/>
  <c r="R872" i="1"/>
  <c r="Q872" i="1"/>
  <c r="P872" i="1"/>
  <c r="O872" i="1"/>
  <c r="N872" i="1"/>
  <c r="L872" i="1"/>
  <c r="K872" i="1"/>
  <c r="J872" i="1"/>
  <c r="AL871" i="1"/>
  <c r="AK871" i="1"/>
  <c r="AJ871" i="1"/>
  <c r="AI871" i="1"/>
  <c r="AH871" i="1"/>
  <c r="AG871" i="1"/>
  <c r="AF871" i="1"/>
  <c r="AE871" i="1"/>
  <c r="AD871" i="1"/>
  <c r="AB871" i="1"/>
  <c r="Z871" i="1"/>
  <c r="V871" i="1"/>
  <c r="U871" i="1"/>
  <c r="T871" i="1"/>
  <c r="S871" i="1"/>
  <c r="R871" i="1"/>
  <c r="Q871" i="1"/>
  <c r="P871" i="1"/>
  <c r="O871" i="1"/>
  <c r="N871" i="1"/>
  <c r="L871" i="1"/>
  <c r="K871" i="1"/>
  <c r="J871" i="1"/>
  <c r="AL870" i="1"/>
  <c r="AK870" i="1"/>
  <c r="AJ870" i="1"/>
  <c r="AI870" i="1"/>
  <c r="AH870" i="1"/>
  <c r="AG870" i="1"/>
  <c r="AF870" i="1"/>
  <c r="AE870" i="1"/>
  <c r="AD870" i="1"/>
  <c r="AB870" i="1"/>
  <c r="Z870" i="1"/>
  <c r="V870" i="1"/>
  <c r="U870" i="1"/>
  <c r="T870" i="1"/>
  <c r="S870" i="1"/>
  <c r="R870" i="1"/>
  <c r="Q870" i="1"/>
  <c r="P870" i="1"/>
  <c r="O870" i="1"/>
  <c r="N870" i="1"/>
  <c r="L870" i="1"/>
  <c r="K870" i="1"/>
  <c r="J870" i="1"/>
  <c r="AL869" i="1"/>
  <c r="AK869" i="1"/>
  <c r="AJ869" i="1"/>
  <c r="AI869" i="1"/>
  <c r="AH869" i="1"/>
  <c r="AG869" i="1"/>
  <c r="AF869" i="1"/>
  <c r="AE869" i="1"/>
  <c r="AD869" i="1"/>
  <c r="AB869" i="1"/>
  <c r="Z869" i="1"/>
  <c r="V869" i="1"/>
  <c r="U869" i="1"/>
  <c r="T869" i="1"/>
  <c r="S869" i="1"/>
  <c r="R869" i="1"/>
  <c r="Q869" i="1"/>
  <c r="P869" i="1"/>
  <c r="O869" i="1"/>
  <c r="N869" i="1"/>
  <c r="L869" i="1"/>
  <c r="K869" i="1"/>
  <c r="J869" i="1"/>
  <c r="AL868" i="1"/>
  <c r="AK868" i="1"/>
  <c r="AJ868" i="1"/>
  <c r="AI868" i="1"/>
  <c r="AH868" i="1"/>
  <c r="AG868" i="1"/>
  <c r="AF868" i="1"/>
  <c r="AE868" i="1"/>
  <c r="AD868" i="1"/>
  <c r="AB868" i="1"/>
  <c r="Z868" i="1"/>
  <c r="V868" i="1"/>
  <c r="U868" i="1"/>
  <c r="T868" i="1"/>
  <c r="S868" i="1"/>
  <c r="R868" i="1"/>
  <c r="Q868" i="1"/>
  <c r="P868" i="1"/>
  <c r="O868" i="1"/>
  <c r="N868" i="1"/>
  <c r="L868" i="1"/>
  <c r="K868" i="1"/>
  <c r="J868" i="1"/>
  <c r="AL867" i="1"/>
  <c r="AK867" i="1"/>
  <c r="AJ867" i="1"/>
  <c r="AI867" i="1"/>
  <c r="AH867" i="1"/>
  <c r="AG867" i="1"/>
  <c r="AF867" i="1"/>
  <c r="AE867" i="1"/>
  <c r="AD867" i="1"/>
  <c r="AB867" i="1"/>
  <c r="Z867" i="1"/>
  <c r="V867" i="1"/>
  <c r="U867" i="1"/>
  <c r="T867" i="1"/>
  <c r="S867" i="1"/>
  <c r="R867" i="1"/>
  <c r="Q867" i="1"/>
  <c r="P867" i="1"/>
  <c r="O867" i="1"/>
  <c r="N867" i="1"/>
  <c r="L867" i="1"/>
  <c r="K867" i="1"/>
  <c r="J867" i="1"/>
  <c r="AL866" i="1"/>
  <c r="AK866" i="1"/>
  <c r="AJ866" i="1"/>
  <c r="AI866" i="1"/>
  <c r="AH866" i="1"/>
  <c r="AG866" i="1"/>
  <c r="AF866" i="1"/>
  <c r="AE866" i="1"/>
  <c r="AD866" i="1"/>
  <c r="AB866" i="1"/>
  <c r="Z866" i="1"/>
  <c r="V866" i="1"/>
  <c r="U866" i="1"/>
  <c r="T866" i="1"/>
  <c r="S866" i="1"/>
  <c r="R866" i="1"/>
  <c r="Q866" i="1"/>
  <c r="P866" i="1"/>
  <c r="O866" i="1"/>
  <c r="N866" i="1"/>
  <c r="L866" i="1"/>
  <c r="K866" i="1"/>
  <c r="J866" i="1"/>
  <c r="AL865" i="1"/>
  <c r="AK865" i="1"/>
  <c r="AJ865" i="1"/>
  <c r="AI865" i="1"/>
  <c r="AH865" i="1"/>
  <c r="AG865" i="1"/>
  <c r="AF865" i="1"/>
  <c r="AE865" i="1"/>
  <c r="AD865" i="1"/>
  <c r="AB865" i="1"/>
  <c r="Z865" i="1"/>
  <c r="V865" i="1"/>
  <c r="U865" i="1"/>
  <c r="T865" i="1"/>
  <c r="S865" i="1"/>
  <c r="R865" i="1"/>
  <c r="Q865" i="1"/>
  <c r="P865" i="1"/>
  <c r="O865" i="1"/>
  <c r="N865" i="1"/>
  <c r="L865" i="1"/>
  <c r="K865" i="1"/>
  <c r="J865" i="1"/>
  <c r="AL864" i="1"/>
  <c r="AK864" i="1"/>
  <c r="AJ864" i="1"/>
  <c r="AI864" i="1"/>
  <c r="AH864" i="1"/>
  <c r="AG864" i="1"/>
  <c r="AF864" i="1"/>
  <c r="AE864" i="1"/>
  <c r="AD864" i="1"/>
  <c r="AB864" i="1"/>
  <c r="Z864" i="1"/>
  <c r="V864" i="1"/>
  <c r="U864" i="1"/>
  <c r="T864" i="1"/>
  <c r="S864" i="1"/>
  <c r="R864" i="1"/>
  <c r="Q864" i="1"/>
  <c r="P864" i="1"/>
  <c r="O864" i="1"/>
  <c r="N864" i="1"/>
  <c r="L864" i="1"/>
  <c r="K864" i="1"/>
  <c r="J864" i="1"/>
  <c r="AL863" i="1"/>
  <c r="AK863" i="1"/>
  <c r="AJ863" i="1"/>
  <c r="AI863" i="1"/>
  <c r="AH863" i="1"/>
  <c r="AG863" i="1"/>
  <c r="AF863" i="1"/>
  <c r="AE863" i="1"/>
  <c r="AD863" i="1"/>
  <c r="AB863" i="1"/>
  <c r="Z863" i="1"/>
  <c r="V863" i="1"/>
  <c r="U863" i="1"/>
  <c r="T863" i="1"/>
  <c r="S863" i="1"/>
  <c r="R863" i="1"/>
  <c r="Q863" i="1"/>
  <c r="P863" i="1"/>
  <c r="O863" i="1"/>
  <c r="N863" i="1"/>
  <c r="L863" i="1"/>
  <c r="K863" i="1"/>
  <c r="J863" i="1"/>
  <c r="AL862" i="1"/>
  <c r="AK862" i="1"/>
  <c r="AJ862" i="1"/>
  <c r="AI862" i="1"/>
  <c r="AH862" i="1"/>
  <c r="AG862" i="1"/>
  <c r="AF862" i="1"/>
  <c r="AE862" i="1"/>
  <c r="AD862" i="1"/>
  <c r="AB862" i="1"/>
  <c r="Z862" i="1"/>
  <c r="V862" i="1"/>
  <c r="U862" i="1"/>
  <c r="T862" i="1"/>
  <c r="S862" i="1"/>
  <c r="R862" i="1"/>
  <c r="Q862" i="1"/>
  <c r="P862" i="1"/>
  <c r="O862" i="1"/>
  <c r="N862" i="1"/>
  <c r="L862" i="1"/>
  <c r="K862" i="1"/>
  <c r="J862" i="1"/>
  <c r="AL861" i="1"/>
  <c r="AK861" i="1"/>
  <c r="AJ861" i="1"/>
  <c r="AI861" i="1"/>
  <c r="AH861" i="1"/>
  <c r="AG861" i="1"/>
  <c r="AF861" i="1"/>
  <c r="AE861" i="1"/>
  <c r="AD861" i="1"/>
  <c r="AB861" i="1"/>
  <c r="Z861" i="1"/>
  <c r="V861" i="1"/>
  <c r="U861" i="1"/>
  <c r="T861" i="1"/>
  <c r="S861" i="1"/>
  <c r="R861" i="1"/>
  <c r="Q861" i="1"/>
  <c r="P861" i="1"/>
  <c r="O861" i="1"/>
  <c r="N861" i="1"/>
  <c r="L861" i="1"/>
  <c r="K861" i="1"/>
  <c r="J861" i="1"/>
  <c r="AL860" i="1"/>
  <c r="AK860" i="1"/>
  <c r="AJ860" i="1"/>
  <c r="AI860" i="1"/>
  <c r="AH860" i="1"/>
  <c r="AG860" i="1"/>
  <c r="AF860" i="1"/>
  <c r="AE860" i="1"/>
  <c r="AD860" i="1"/>
  <c r="AB860" i="1"/>
  <c r="Z860" i="1"/>
  <c r="V860" i="1"/>
  <c r="U860" i="1"/>
  <c r="T860" i="1"/>
  <c r="S860" i="1"/>
  <c r="R860" i="1"/>
  <c r="Q860" i="1"/>
  <c r="P860" i="1"/>
  <c r="O860" i="1"/>
  <c r="N860" i="1"/>
  <c r="L860" i="1"/>
  <c r="K860" i="1"/>
  <c r="J860" i="1"/>
  <c r="AL859" i="1"/>
  <c r="AK859" i="1"/>
  <c r="AJ859" i="1"/>
  <c r="AI859" i="1"/>
  <c r="AH859" i="1"/>
  <c r="AG859" i="1"/>
  <c r="AF859" i="1"/>
  <c r="AE859" i="1"/>
  <c r="AD859" i="1"/>
  <c r="AB859" i="1"/>
  <c r="Z859" i="1"/>
  <c r="V859" i="1"/>
  <c r="U859" i="1"/>
  <c r="T859" i="1"/>
  <c r="S859" i="1"/>
  <c r="R859" i="1"/>
  <c r="Q859" i="1"/>
  <c r="P859" i="1"/>
  <c r="O859" i="1"/>
  <c r="N859" i="1"/>
  <c r="L859" i="1"/>
  <c r="K859" i="1"/>
  <c r="J859" i="1"/>
  <c r="AL858" i="1"/>
  <c r="AK858" i="1"/>
  <c r="AJ858" i="1"/>
  <c r="AI858" i="1"/>
  <c r="AH858" i="1"/>
  <c r="AG858" i="1"/>
  <c r="AF858" i="1"/>
  <c r="AE858" i="1"/>
  <c r="AD858" i="1"/>
  <c r="AB858" i="1"/>
  <c r="Z858" i="1"/>
  <c r="V858" i="1"/>
  <c r="U858" i="1"/>
  <c r="T858" i="1"/>
  <c r="S858" i="1"/>
  <c r="R858" i="1"/>
  <c r="Q858" i="1"/>
  <c r="P858" i="1"/>
  <c r="O858" i="1"/>
  <c r="N858" i="1"/>
  <c r="L858" i="1"/>
  <c r="K858" i="1"/>
  <c r="J858" i="1"/>
  <c r="AL857" i="1"/>
  <c r="AK857" i="1"/>
  <c r="AJ857" i="1"/>
  <c r="AI857" i="1"/>
  <c r="AH857" i="1"/>
  <c r="AG857" i="1"/>
  <c r="AF857" i="1"/>
  <c r="AE857" i="1"/>
  <c r="AD857" i="1"/>
  <c r="AB857" i="1"/>
  <c r="Z857" i="1"/>
  <c r="V857" i="1"/>
  <c r="U857" i="1"/>
  <c r="T857" i="1"/>
  <c r="S857" i="1"/>
  <c r="R857" i="1"/>
  <c r="Q857" i="1"/>
  <c r="P857" i="1"/>
  <c r="O857" i="1"/>
  <c r="N857" i="1"/>
  <c r="L857" i="1"/>
  <c r="K857" i="1"/>
  <c r="J857" i="1"/>
  <c r="AL856" i="1"/>
  <c r="AK856" i="1"/>
  <c r="AJ856" i="1"/>
  <c r="AI856" i="1"/>
  <c r="AH856" i="1"/>
  <c r="AG856" i="1"/>
  <c r="AF856" i="1"/>
  <c r="AE856" i="1"/>
  <c r="AD856" i="1"/>
  <c r="AB856" i="1"/>
  <c r="Z856" i="1"/>
  <c r="V856" i="1"/>
  <c r="U856" i="1"/>
  <c r="T856" i="1"/>
  <c r="S856" i="1"/>
  <c r="R856" i="1"/>
  <c r="Q856" i="1"/>
  <c r="P856" i="1"/>
  <c r="O856" i="1"/>
  <c r="N856" i="1"/>
  <c r="L856" i="1"/>
  <c r="K856" i="1"/>
  <c r="J856" i="1"/>
  <c r="AL855" i="1"/>
  <c r="AK855" i="1"/>
  <c r="AJ855" i="1"/>
  <c r="AI855" i="1"/>
  <c r="AH855" i="1"/>
  <c r="AG855" i="1"/>
  <c r="AF855" i="1"/>
  <c r="AE855" i="1"/>
  <c r="AD855" i="1"/>
  <c r="AB855" i="1"/>
  <c r="Z855" i="1"/>
  <c r="V855" i="1"/>
  <c r="U855" i="1"/>
  <c r="T855" i="1"/>
  <c r="S855" i="1"/>
  <c r="R855" i="1"/>
  <c r="Q855" i="1"/>
  <c r="P855" i="1"/>
  <c r="O855" i="1"/>
  <c r="N855" i="1"/>
  <c r="L855" i="1"/>
  <c r="K855" i="1"/>
  <c r="J855" i="1"/>
  <c r="AL854" i="1"/>
  <c r="AK854" i="1"/>
  <c r="AJ854" i="1"/>
  <c r="AI854" i="1"/>
  <c r="AH854" i="1"/>
  <c r="AG854" i="1"/>
  <c r="AF854" i="1"/>
  <c r="AE854" i="1"/>
  <c r="AD854" i="1"/>
  <c r="AB854" i="1"/>
  <c r="Z854" i="1"/>
  <c r="V854" i="1"/>
  <c r="U854" i="1"/>
  <c r="T854" i="1"/>
  <c r="S854" i="1"/>
  <c r="R854" i="1"/>
  <c r="Q854" i="1"/>
  <c r="P854" i="1"/>
  <c r="O854" i="1"/>
  <c r="N854" i="1"/>
  <c r="L854" i="1"/>
  <c r="K854" i="1"/>
  <c r="J854" i="1"/>
  <c r="AL853" i="1"/>
  <c r="AK853" i="1"/>
  <c r="AJ853" i="1"/>
  <c r="AI853" i="1"/>
  <c r="AH853" i="1"/>
  <c r="AG853" i="1"/>
  <c r="AF853" i="1"/>
  <c r="AE853" i="1"/>
  <c r="AD853" i="1"/>
  <c r="AB853" i="1"/>
  <c r="Z853" i="1"/>
  <c r="V853" i="1"/>
  <c r="U853" i="1"/>
  <c r="T853" i="1"/>
  <c r="S853" i="1"/>
  <c r="R853" i="1"/>
  <c r="Q853" i="1"/>
  <c r="P853" i="1"/>
  <c r="O853" i="1"/>
  <c r="N853" i="1"/>
  <c r="L853" i="1"/>
  <c r="K853" i="1"/>
  <c r="J853" i="1"/>
  <c r="AL852" i="1"/>
  <c r="AK852" i="1"/>
  <c r="AJ852" i="1"/>
  <c r="AI852" i="1"/>
  <c r="AH852" i="1"/>
  <c r="AG852" i="1"/>
  <c r="AF852" i="1"/>
  <c r="AE852" i="1"/>
  <c r="AD852" i="1"/>
  <c r="AB852" i="1"/>
  <c r="Z852" i="1"/>
  <c r="V852" i="1"/>
  <c r="U852" i="1"/>
  <c r="T852" i="1"/>
  <c r="S852" i="1"/>
  <c r="R852" i="1"/>
  <c r="Q852" i="1"/>
  <c r="P852" i="1"/>
  <c r="O852" i="1"/>
  <c r="N852" i="1"/>
  <c r="L852" i="1"/>
  <c r="K852" i="1"/>
  <c r="J852" i="1"/>
  <c r="AL851" i="1"/>
  <c r="AK851" i="1"/>
  <c r="AJ851" i="1"/>
  <c r="AI851" i="1"/>
  <c r="AH851" i="1"/>
  <c r="AG851" i="1"/>
  <c r="AF851" i="1"/>
  <c r="AE851" i="1"/>
  <c r="AD851" i="1"/>
  <c r="AB851" i="1"/>
  <c r="Z851" i="1"/>
  <c r="V851" i="1"/>
  <c r="U851" i="1"/>
  <c r="T851" i="1"/>
  <c r="S851" i="1"/>
  <c r="R851" i="1"/>
  <c r="Q851" i="1"/>
  <c r="P851" i="1"/>
  <c r="O851" i="1"/>
  <c r="N851" i="1"/>
  <c r="L851" i="1"/>
  <c r="K851" i="1"/>
  <c r="J851" i="1"/>
  <c r="AL850" i="1"/>
  <c r="AK850" i="1"/>
  <c r="AJ850" i="1"/>
  <c r="AI850" i="1"/>
  <c r="AH850" i="1"/>
  <c r="AG850" i="1"/>
  <c r="AF850" i="1"/>
  <c r="AE850" i="1"/>
  <c r="AD850" i="1"/>
  <c r="AB850" i="1"/>
  <c r="Z850" i="1"/>
  <c r="V850" i="1"/>
  <c r="U850" i="1"/>
  <c r="T850" i="1"/>
  <c r="S850" i="1"/>
  <c r="R850" i="1"/>
  <c r="Q850" i="1"/>
  <c r="P850" i="1"/>
  <c r="O850" i="1"/>
  <c r="N850" i="1"/>
  <c r="L850" i="1"/>
  <c r="K850" i="1"/>
  <c r="J850" i="1"/>
  <c r="AL849" i="1"/>
  <c r="AK849" i="1"/>
  <c r="AJ849" i="1"/>
  <c r="AI849" i="1"/>
  <c r="AH849" i="1"/>
  <c r="AG849" i="1"/>
  <c r="AF849" i="1"/>
  <c r="AE849" i="1"/>
  <c r="AD849" i="1"/>
  <c r="AB849" i="1"/>
  <c r="Z849" i="1"/>
  <c r="V849" i="1"/>
  <c r="U849" i="1"/>
  <c r="T849" i="1"/>
  <c r="S849" i="1"/>
  <c r="R849" i="1"/>
  <c r="Q849" i="1"/>
  <c r="P849" i="1"/>
  <c r="O849" i="1"/>
  <c r="N849" i="1"/>
  <c r="L849" i="1"/>
  <c r="K849" i="1"/>
  <c r="J849" i="1"/>
  <c r="AL848" i="1"/>
  <c r="AK848" i="1"/>
  <c r="AJ848" i="1"/>
  <c r="AI848" i="1"/>
  <c r="AH848" i="1"/>
  <c r="AG848" i="1"/>
  <c r="AF848" i="1"/>
  <c r="AE848" i="1"/>
  <c r="AD848" i="1"/>
  <c r="AB848" i="1"/>
  <c r="Z848" i="1"/>
  <c r="V848" i="1"/>
  <c r="U848" i="1"/>
  <c r="T848" i="1"/>
  <c r="S848" i="1"/>
  <c r="R848" i="1"/>
  <c r="Q848" i="1"/>
  <c r="P848" i="1"/>
  <c r="O848" i="1"/>
  <c r="N848" i="1"/>
  <c r="L848" i="1"/>
  <c r="K848" i="1"/>
  <c r="J848" i="1"/>
  <c r="AL847" i="1"/>
  <c r="AK847" i="1"/>
  <c r="AJ847" i="1"/>
  <c r="AI847" i="1"/>
  <c r="AH847" i="1"/>
  <c r="AG847" i="1"/>
  <c r="AF847" i="1"/>
  <c r="AE847" i="1"/>
  <c r="AD847" i="1"/>
  <c r="AB847" i="1"/>
  <c r="Z847" i="1"/>
  <c r="V847" i="1"/>
  <c r="U847" i="1"/>
  <c r="T847" i="1"/>
  <c r="S847" i="1"/>
  <c r="R847" i="1"/>
  <c r="Q847" i="1"/>
  <c r="P847" i="1"/>
  <c r="O847" i="1"/>
  <c r="N847" i="1"/>
  <c r="L847" i="1"/>
  <c r="K847" i="1"/>
  <c r="J847" i="1"/>
  <c r="AL846" i="1"/>
  <c r="AK846" i="1"/>
  <c r="AJ846" i="1"/>
  <c r="AI846" i="1"/>
  <c r="AH846" i="1"/>
  <c r="AG846" i="1"/>
  <c r="AF846" i="1"/>
  <c r="AE846" i="1"/>
  <c r="AD846" i="1"/>
  <c r="AB846" i="1"/>
  <c r="Z846" i="1"/>
  <c r="V846" i="1"/>
  <c r="U846" i="1"/>
  <c r="T846" i="1"/>
  <c r="S846" i="1"/>
  <c r="R846" i="1"/>
  <c r="Q846" i="1"/>
  <c r="P846" i="1"/>
  <c r="O846" i="1"/>
  <c r="N846" i="1"/>
  <c r="L846" i="1"/>
  <c r="K846" i="1"/>
  <c r="J846" i="1"/>
  <c r="AL845" i="1"/>
  <c r="AK845" i="1"/>
  <c r="AJ845" i="1"/>
  <c r="AI845" i="1"/>
  <c r="AH845" i="1"/>
  <c r="AG845" i="1"/>
  <c r="AF845" i="1"/>
  <c r="AE845" i="1"/>
  <c r="AD845" i="1"/>
  <c r="AB845" i="1"/>
  <c r="Z845" i="1"/>
  <c r="V845" i="1"/>
  <c r="U845" i="1"/>
  <c r="T845" i="1"/>
  <c r="S845" i="1"/>
  <c r="R845" i="1"/>
  <c r="Q845" i="1"/>
  <c r="P845" i="1"/>
  <c r="O845" i="1"/>
  <c r="N845" i="1"/>
  <c r="L845" i="1"/>
  <c r="K845" i="1"/>
  <c r="J845" i="1"/>
  <c r="AL844" i="1"/>
  <c r="AK844" i="1"/>
  <c r="AJ844" i="1"/>
  <c r="AI844" i="1"/>
  <c r="AH844" i="1"/>
  <c r="AG844" i="1"/>
  <c r="AF844" i="1"/>
  <c r="AE844" i="1"/>
  <c r="AD844" i="1"/>
  <c r="AB844" i="1"/>
  <c r="Z844" i="1"/>
  <c r="V844" i="1"/>
  <c r="U844" i="1"/>
  <c r="T844" i="1"/>
  <c r="S844" i="1"/>
  <c r="R844" i="1"/>
  <c r="Q844" i="1"/>
  <c r="P844" i="1"/>
  <c r="O844" i="1"/>
  <c r="N844" i="1"/>
  <c r="L844" i="1"/>
  <c r="K844" i="1"/>
  <c r="J844" i="1"/>
  <c r="AL843" i="1"/>
  <c r="AK843" i="1"/>
  <c r="AJ843" i="1"/>
  <c r="AI843" i="1"/>
  <c r="AH843" i="1"/>
  <c r="AG843" i="1"/>
  <c r="AF843" i="1"/>
  <c r="AE843" i="1"/>
  <c r="AD843" i="1"/>
  <c r="AB843" i="1"/>
  <c r="Z843" i="1"/>
  <c r="V843" i="1"/>
  <c r="U843" i="1"/>
  <c r="T843" i="1"/>
  <c r="S843" i="1"/>
  <c r="R843" i="1"/>
  <c r="Q843" i="1"/>
  <c r="P843" i="1"/>
  <c r="O843" i="1"/>
  <c r="N843" i="1"/>
  <c r="L843" i="1"/>
  <c r="K843" i="1"/>
  <c r="J843" i="1"/>
  <c r="AL842" i="1"/>
  <c r="AK842" i="1"/>
  <c r="AJ842" i="1"/>
  <c r="AI842" i="1"/>
  <c r="AH842" i="1"/>
  <c r="AG842" i="1"/>
  <c r="AF842" i="1"/>
  <c r="AE842" i="1"/>
  <c r="AD842" i="1"/>
  <c r="AB842" i="1"/>
  <c r="Z842" i="1"/>
  <c r="V842" i="1"/>
  <c r="U842" i="1"/>
  <c r="T842" i="1"/>
  <c r="S842" i="1"/>
  <c r="R842" i="1"/>
  <c r="Q842" i="1"/>
  <c r="P842" i="1"/>
  <c r="O842" i="1"/>
  <c r="N842" i="1"/>
  <c r="L842" i="1"/>
  <c r="K842" i="1"/>
  <c r="J842" i="1"/>
  <c r="AL841" i="1"/>
  <c r="AK841" i="1"/>
  <c r="AJ841" i="1"/>
  <c r="AI841" i="1"/>
  <c r="AH841" i="1"/>
  <c r="AG841" i="1"/>
  <c r="AF841" i="1"/>
  <c r="AE841" i="1"/>
  <c r="AD841" i="1"/>
  <c r="AB841" i="1"/>
  <c r="Z841" i="1"/>
  <c r="V841" i="1"/>
  <c r="U841" i="1"/>
  <c r="T841" i="1"/>
  <c r="S841" i="1"/>
  <c r="R841" i="1"/>
  <c r="Q841" i="1"/>
  <c r="P841" i="1"/>
  <c r="O841" i="1"/>
  <c r="N841" i="1"/>
  <c r="L841" i="1"/>
  <c r="K841" i="1"/>
  <c r="J841" i="1"/>
  <c r="AL840" i="1"/>
  <c r="AK840" i="1"/>
  <c r="AJ840" i="1"/>
  <c r="AI840" i="1"/>
  <c r="AH840" i="1"/>
  <c r="AG840" i="1"/>
  <c r="AF840" i="1"/>
  <c r="AE840" i="1"/>
  <c r="AD840" i="1"/>
  <c r="AB840" i="1"/>
  <c r="Z840" i="1"/>
  <c r="V840" i="1"/>
  <c r="U840" i="1"/>
  <c r="T840" i="1"/>
  <c r="S840" i="1"/>
  <c r="R840" i="1"/>
  <c r="Q840" i="1"/>
  <c r="P840" i="1"/>
  <c r="O840" i="1"/>
  <c r="N840" i="1"/>
  <c r="L840" i="1"/>
  <c r="K840" i="1"/>
  <c r="J840" i="1"/>
  <c r="AL839" i="1"/>
  <c r="AK839" i="1"/>
  <c r="AJ839" i="1"/>
  <c r="AI839" i="1"/>
  <c r="AH839" i="1"/>
  <c r="AG839" i="1"/>
  <c r="AF839" i="1"/>
  <c r="AE839" i="1"/>
  <c r="AD839" i="1"/>
  <c r="AB839" i="1"/>
  <c r="Z839" i="1"/>
  <c r="V839" i="1"/>
  <c r="U839" i="1"/>
  <c r="T839" i="1"/>
  <c r="S839" i="1"/>
  <c r="R839" i="1"/>
  <c r="Q839" i="1"/>
  <c r="P839" i="1"/>
  <c r="O839" i="1"/>
  <c r="N839" i="1"/>
  <c r="L839" i="1"/>
  <c r="K839" i="1"/>
  <c r="J839" i="1"/>
  <c r="AL838" i="1"/>
  <c r="AK838" i="1"/>
  <c r="AJ838" i="1"/>
  <c r="AI838" i="1"/>
  <c r="AH838" i="1"/>
  <c r="AG838" i="1"/>
  <c r="AF838" i="1"/>
  <c r="AE838" i="1"/>
  <c r="AD838" i="1"/>
  <c r="AB838" i="1"/>
  <c r="Z838" i="1"/>
  <c r="V838" i="1"/>
  <c r="U838" i="1"/>
  <c r="T838" i="1"/>
  <c r="S838" i="1"/>
  <c r="R838" i="1"/>
  <c r="Q838" i="1"/>
  <c r="P838" i="1"/>
  <c r="O838" i="1"/>
  <c r="N838" i="1"/>
  <c r="L838" i="1"/>
  <c r="K838" i="1"/>
  <c r="J838" i="1"/>
  <c r="AL837" i="1"/>
  <c r="AK837" i="1"/>
  <c r="AJ837" i="1"/>
  <c r="AI837" i="1"/>
  <c r="AH837" i="1"/>
  <c r="AG837" i="1"/>
  <c r="AF837" i="1"/>
  <c r="AE837" i="1"/>
  <c r="AD837" i="1"/>
  <c r="AB837" i="1"/>
  <c r="Z837" i="1"/>
  <c r="V837" i="1"/>
  <c r="U837" i="1"/>
  <c r="T837" i="1"/>
  <c r="S837" i="1"/>
  <c r="R837" i="1"/>
  <c r="Q837" i="1"/>
  <c r="P837" i="1"/>
  <c r="O837" i="1"/>
  <c r="N837" i="1"/>
  <c r="L837" i="1"/>
  <c r="K837" i="1"/>
  <c r="J837" i="1"/>
  <c r="AL836" i="1"/>
  <c r="AK836" i="1"/>
  <c r="AJ836" i="1"/>
  <c r="AI836" i="1"/>
  <c r="AH836" i="1"/>
  <c r="AG836" i="1"/>
  <c r="AF836" i="1"/>
  <c r="AE836" i="1"/>
  <c r="AD836" i="1"/>
  <c r="AB836" i="1"/>
  <c r="Z836" i="1"/>
  <c r="V836" i="1"/>
  <c r="U836" i="1"/>
  <c r="T836" i="1"/>
  <c r="S836" i="1"/>
  <c r="R836" i="1"/>
  <c r="Q836" i="1"/>
  <c r="P836" i="1"/>
  <c r="O836" i="1"/>
  <c r="N836" i="1"/>
  <c r="L836" i="1"/>
  <c r="K836" i="1"/>
  <c r="J836" i="1"/>
  <c r="AL835" i="1"/>
  <c r="AK835" i="1"/>
  <c r="AJ835" i="1"/>
  <c r="AI835" i="1"/>
  <c r="AH835" i="1"/>
  <c r="AG835" i="1"/>
  <c r="AF835" i="1"/>
  <c r="AE835" i="1"/>
  <c r="AD835" i="1"/>
  <c r="AB835" i="1"/>
  <c r="Z835" i="1"/>
  <c r="V835" i="1"/>
  <c r="U835" i="1"/>
  <c r="T835" i="1"/>
  <c r="S835" i="1"/>
  <c r="R835" i="1"/>
  <c r="Q835" i="1"/>
  <c r="P835" i="1"/>
  <c r="O835" i="1"/>
  <c r="N835" i="1"/>
  <c r="L835" i="1"/>
  <c r="K835" i="1"/>
  <c r="J835" i="1"/>
  <c r="AL834" i="1"/>
  <c r="AK834" i="1"/>
  <c r="AJ834" i="1"/>
  <c r="AI834" i="1"/>
  <c r="AH834" i="1"/>
  <c r="AG834" i="1"/>
  <c r="AF834" i="1"/>
  <c r="AE834" i="1"/>
  <c r="AD834" i="1"/>
  <c r="AB834" i="1"/>
  <c r="Z834" i="1"/>
  <c r="V834" i="1"/>
  <c r="U834" i="1"/>
  <c r="T834" i="1"/>
  <c r="S834" i="1"/>
  <c r="R834" i="1"/>
  <c r="Q834" i="1"/>
  <c r="P834" i="1"/>
  <c r="O834" i="1"/>
  <c r="N834" i="1"/>
  <c r="L834" i="1"/>
  <c r="K834" i="1"/>
  <c r="J834" i="1"/>
  <c r="AL833" i="1"/>
  <c r="AK833" i="1"/>
  <c r="AJ833" i="1"/>
  <c r="AI833" i="1"/>
  <c r="AH833" i="1"/>
  <c r="AG833" i="1"/>
  <c r="AF833" i="1"/>
  <c r="AE833" i="1"/>
  <c r="AD833" i="1"/>
  <c r="AB833" i="1"/>
  <c r="Z833" i="1"/>
  <c r="V833" i="1"/>
  <c r="U833" i="1"/>
  <c r="T833" i="1"/>
  <c r="S833" i="1"/>
  <c r="R833" i="1"/>
  <c r="Q833" i="1"/>
  <c r="P833" i="1"/>
  <c r="O833" i="1"/>
  <c r="N833" i="1"/>
  <c r="L833" i="1"/>
  <c r="K833" i="1"/>
  <c r="J833" i="1"/>
  <c r="AL832" i="1"/>
  <c r="AK832" i="1"/>
  <c r="AJ832" i="1"/>
  <c r="AI832" i="1"/>
  <c r="AH832" i="1"/>
  <c r="AG832" i="1"/>
  <c r="AF832" i="1"/>
  <c r="AE832" i="1"/>
  <c r="AD832" i="1"/>
  <c r="AB832" i="1"/>
  <c r="Z832" i="1"/>
  <c r="V832" i="1"/>
  <c r="U832" i="1"/>
  <c r="T832" i="1"/>
  <c r="S832" i="1"/>
  <c r="R832" i="1"/>
  <c r="Q832" i="1"/>
  <c r="P832" i="1"/>
  <c r="O832" i="1"/>
  <c r="N832" i="1"/>
  <c r="L832" i="1"/>
  <c r="K832" i="1"/>
  <c r="J832" i="1"/>
  <c r="AL831" i="1"/>
  <c r="AK831" i="1"/>
  <c r="AJ831" i="1"/>
  <c r="AI831" i="1"/>
  <c r="AH831" i="1"/>
  <c r="AG831" i="1"/>
  <c r="AF831" i="1"/>
  <c r="AE831" i="1"/>
  <c r="AD831" i="1"/>
  <c r="AB831" i="1"/>
  <c r="Z831" i="1"/>
  <c r="V831" i="1"/>
  <c r="U831" i="1"/>
  <c r="T831" i="1"/>
  <c r="S831" i="1"/>
  <c r="R831" i="1"/>
  <c r="Q831" i="1"/>
  <c r="P831" i="1"/>
  <c r="O831" i="1"/>
  <c r="N831" i="1"/>
  <c r="L831" i="1"/>
  <c r="K831" i="1"/>
  <c r="J831" i="1"/>
  <c r="AL830" i="1"/>
  <c r="AK830" i="1"/>
  <c r="AJ830" i="1"/>
  <c r="AI830" i="1"/>
  <c r="AH830" i="1"/>
  <c r="AG830" i="1"/>
  <c r="AF830" i="1"/>
  <c r="AE830" i="1"/>
  <c r="AD830" i="1"/>
  <c r="AB830" i="1"/>
  <c r="Z830" i="1"/>
  <c r="V830" i="1"/>
  <c r="U830" i="1"/>
  <c r="T830" i="1"/>
  <c r="S830" i="1"/>
  <c r="R830" i="1"/>
  <c r="Q830" i="1"/>
  <c r="P830" i="1"/>
  <c r="O830" i="1"/>
  <c r="N830" i="1"/>
  <c r="L830" i="1"/>
  <c r="K830" i="1"/>
  <c r="J830" i="1"/>
  <c r="AL829" i="1"/>
  <c r="AK829" i="1"/>
  <c r="AJ829" i="1"/>
  <c r="AI829" i="1"/>
  <c r="AH829" i="1"/>
  <c r="AG829" i="1"/>
  <c r="AF829" i="1"/>
  <c r="AE829" i="1"/>
  <c r="AD829" i="1"/>
  <c r="AB829" i="1"/>
  <c r="Z829" i="1"/>
  <c r="V829" i="1"/>
  <c r="U829" i="1"/>
  <c r="T829" i="1"/>
  <c r="S829" i="1"/>
  <c r="R829" i="1"/>
  <c r="Q829" i="1"/>
  <c r="P829" i="1"/>
  <c r="O829" i="1"/>
  <c r="N829" i="1"/>
  <c r="L829" i="1"/>
  <c r="K829" i="1"/>
  <c r="J829" i="1"/>
  <c r="AL828" i="1"/>
  <c r="AK828" i="1"/>
  <c r="AJ828" i="1"/>
  <c r="AI828" i="1"/>
  <c r="AH828" i="1"/>
  <c r="AG828" i="1"/>
  <c r="AF828" i="1"/>
  <c r="AE828" i="1"/>
  <c r="AD828" i="1"/>
  <c r="AB828" i="1"/>
  <c r="Z828" i="1"/>
  <c r="V828" i="1"/>
  <c r="U828" i="1"/>
  <c r="T828" i="1"/>
  <c r="S828" i="1"/>
  <c r="R828" i="1"/>
  <c r="Q828" i="1"/>
  <c r="P828" i="1"/>
  <c r="O828" i="1"/>
  <c r="N828" i="1"/>
  <c r="L828" i="1"/>
  <c r="K828" i="1"/>
  <c r="J828" i="1"/>
  <c r="AL827" i="1"/>
  <c r="AK827" i="1"/>
  <c r="AJ827" i="1"/>
  <c r="AI827" i="1"/>
  <c r="AH827" i="1"/>
  <c r="AG827" i="1"/>
  <c r="AF827" i="1"/>
  <c r="AE827" i="1"/>
  <c r="AD827" i="1"/>
  <c r="AB827" i="1"/>
  <c r="Z827" i="1"/>
  <c r="V827" i="1"/>
  <c r="U827" i="1"/>
  <c r="T827" i="1"/>
  <c r="S827" i="1"/>
  <c r="R827" i="1"/>
  <c r="Q827" i="1"/>
  <c r="P827" i="1"/>
  <c r="O827" i="1"/>
  <c r="N827" i="1"/>
  <c r="L827" i="1"/>
  <c r="K827" i="1"/>
  <c r="J827" i="1"/>
  <c r="AL826" i="1"/>
  <c r="AK826" i="1"/>
  <c r="AJ826" i="1"/>
  <c r="AI826" i="1"/>
  <c r="AH826" i="1"/>
  <c r="AG826" i="1"/>
  <c r="AF826" i="1"/>
  <c r="AE826" i="1"/>
  <c r="AD826" i="1"/>
  <c r="AB826" i="1"/>
  <c r="Z826" i="1"/>
  <c r="V826" i="1"/>
  <c r="U826" i="1"/>
  <c r="T826" i="1"/>
  <c r="S826" i="1"/>
  <c r="R826" i="1"/>
  <c r="Q826" i="1"/>
  <c r="P826" i="1"/>
  <c r="O826" i="1"/>
  <c r="N826" i="1"/>
  <c r="L826" i="1"/>
  <c r="K826" i="1"/>
  <c r="J826" i="1"/>
  <c r="AL825" i="1"/>
  <c r="AK825" i="1"/>
  <c r="AJ825" i="1"/>
  <c r="AI825" i="1"/>
  <c r="AH825" i="1"/>
  <c r="AG825" i="1"/>
  <c r="AF825" i="1"/>
  <c r="AE825" i="1"/>
  <c r="AD825" i="1"/>
  <c r="AB825" i="1"/>
  <c r="Z825" i="1"/>
  <c r="V825" i="1"/>
  <c r="U825" i="1"/>
  <c r="T825" i="1"/>
  <c r="S825" i="1"/>
  <c r="R825" i="1"/>
  <c r="Q825" i="1"/>
  <c r="P825" i="1"/>
  <c r="O825" i="1"/>
  <c r="N825" i="1"/>
  <c r="L825" i="1"/>
  <c r="K825" i="1"/>
  <c r="J825" i="1"/>
  <c r="AL824" i="1"/>
  <c r="AK824" i="1"/>
  <c r="AJ824" i="1"/>
  <c r="AI824" i="1"/>
  <c r="AH824" i="1"/>
  <c r="AG824" i="1"/>
  <c r="AF824" i="1"/>
  <c r="AE824" i="1"/>
  <c r="AD824" i="1"/>
  <c r="AB824" i="1"/>
  <c r="Z824" i="1"/>
  <c r="V824" i="1"/>
  <c r="U824" i="1"/>
  <c r="T824" i="1"/>
  <c r="S824" i="1"/>
  <c r="R824" i="1"/>
  <c r="Q824" i="1"/>
  <c r="P824" i="1"/>
  <c r="O824" i="1"/>
  <c r="N824" i="1"/>
  <c r="L824" i="1"/>
  <c r="K824" i="1"/>
  <c r="J824" i="1"/>
  <c r="AL823" i="1"/>
  <c r="AK823" i="1"/>
  <c r="AJ823" i="1"/>
  <c r="AI823" i="1"/>
  <c r="AH823" i="1"/>
  <c r="AG823" i="1"/>
  <c r="AF823" i="1"/>
  <c r="AE823" i="1"/>
  <c r="AD823" i="1"/>
  <c r="AB823" i="1"/>
  <c r="Z823" i="1"/>
  <c r="V823" i="1"/>
  <c r="U823" i="1"/>
  <c r="T823" i="1"/>
  <c r="S823" i="1"/>
  <c r="R823" i="1"/>
  <c r="Q823" i="1"/>
  <c r="P823" i="1"/>
  <c r="O823" i="1"/>
  <c r="N823" i="1"/>
  <c r="L823" i="1"/>
  <c r="K823" i="1"/>
  <c r="J823" i="1"/>
  <c r="AL822" i="1"/>
  <c r="AK822" i="1"/>
  <c r="AJ822" i="1"/>
  <c r="AI822" i="1"/>
  <c r="AH822" i="1"/>
  <c r="AG822" i="1"/>
  <c r="AF822" i="1"/>
  <c r="AE822" i="1"/>
  <c r="AD822" i="1"/>
  <c r="AB822" i="1"/>
  <c r="Z822" i="1"/>
  <c r="V822" i="1"/>
  <c r="U822" i="1"/>
  <c r="T822" i="1"/>
  <c r="S822" i="1"/>
  <c r="R822" i="1"/>
  <c r="Q822" i="1"/>
  <c r="P822" i="1"/>
  <c r="O822" i="1"/>
  <c r="N822" i="1"/>
  <c r="L822" i="1"/>
  <c r="K822" i="1"/>
  <c r="J822" i="1"/>
  <c r="AL821" i="1"/>
  <c r="AK821" i="1"/>
  <c r="AJ821" i="1"/>
  <c r="AI821" i="1"/>
  <c r="AH821" i="1"/>
  <c r="AG821" i="1"/>
  <c r="AF821" i="1"/>
  <c r="AE821" i="1"/>
  <c r="AD821" i="1"/>
  <c r="AB821" i="1"/>
  <c r="Z821" i="1"/>
  <c r="V821" i="1"/>
  <c r="U821" i="1"/>
  <c r="T821" i="1"/>
  <c r="S821" i="1"/>
  <c r="R821" i="1"/>
  <c r="Q821" i="1"/>
  <c r="P821" i="1"/>
  <c r="O821" i="1"/>
  <c r="N821" i="1"/>
  <c r="L821" i="1"/>
  <c r="K821" i="1"/>
  <c r="J821" i="1"/>
  <c r="AL820" i="1"/>
  <c r="AK820" i="1"/>
  <c r="AJ820" i="1"/>
  <c r="AI820" i="1"/>
  <c r="AH820" i="1"/>
  <c r="AG820" i="1"/>
  <c r="AF820" i="1"/>
  <c r="AE820" i="1"/>
  <c r="AD820" i="1"/>
  <c r="AB820" i="1"/>
  <c r="Z820" i="1"/>
  <c r="V820" i="1"/>
  <c r="U820" i="1"/>
  <c r="T820" i="1"/>
  <c r="S820" i="1"/>
  <c r="R820" i="1"/>
  <c r="Q820" i="1"/>
  <c r="P820" i="1"/>
  <c r="O820" i="1"/>
  <c r="N820" i="1"/>
  <c r="L820" i="1"/>
  <c r="K820" i="1"/>
  <c r="J820" i="1"/>
  <c r="AL819" i="1"/>
  <c r="AK819" i="1"/>
  <c r="AJ819" i="1"/>
  <c r="AI819" i="1"/>
  <c r="AH819" i="1"/>
  <c r="AG819" i="1"/>
  <c r="AF819" i="1"/>
  <c r="AE819" i="1"/>
  <c r="AD819" i="1"/>
  <c r="AB819" i="1"/>
  <c r="Z819" i="1"/>
  <c r="V819" i="1"/>
  <c r="U819" i="1"/>
  <c r="T819" i="1"/>
  <c r="S819" i="1"/>
  <c r="R819" i="1"/>
  <c r="Q819" i="1"/>
  <c r="P819" i="1"/>
  <c r="O819" i="1"/>
  <c r="N819" i="1"/>
  <c r="L819" i="1"/>
  <c r="K819" i="1"/>
  <c r="J819" i="1"/>
  <c r="AL818" i="1"/>
  <c r="AK818" i="1"/>
  <c r="AJ818" i="1"/>
  <c r="AI818" i="1"/>
  <c r="AH818" i="1"/>
  <c r="AG818" i="1"/>
  <c r="AF818" i="1"/>
  <c r="AE818" i="1"/>
  <c r="AD818" i="1"/>
  <c r="AB818" i="1"/>
  <c r="Z818" i="1"/>
  <c r="V818" i="1"/>
  <c r="U818" i="1"/>
  <c r="T818" i="1"/>
  <c r="S818" i="1"/>
  <c r="R818" i="1"/>
  <c r="Q818" i="1"/>
  <c r="P818" i="1"/>
  <c r="O818" i="1"/>
  <c r="N818" i="1"/>
  <c r="L818" i="1"/>
  <c r="K818" i="1"/>
  <c r="J818" i="1"/>
  <c r="AL817" i="1"/>
  <c r="AK817" i="1"/>
  <c r="AJ817" i="1"/>
  <c r="AI817" i="1"/>
  <c r="AH817" i="1"/>
  <c r="AG817" i="1"/>
  <c r="AF817" i="1"/>
  <c r="AE817" i="1"/>
  <c r="AD817" i="1"/>
  <c r="AB817" i="1"/>
  <c r="Z817" i="1"/>
  <c r="V817" i="1"/>
  <c r="U817" i="1"/>
  <c r="T817" i="1"/>
  <c r="S817" i="1"/>
  <c r="R817" i="1"/>
  <c r="Q817" i="1"/>
  <c r="P817" i="1"/>
  <c r="O817" i="1"/>
  <c r="N817" i="1"/>
  <c r="L817" i="1"/>
  <c r="K817" i="1"/>
  <c r="J817" i="1"/>
  <c r="AL816" i="1"/>
  <c r="AK816" i="1"/>
  <c r="AJ816" i="1"/>
  <c r="AI816" i="1"/>
  <c r="AH816" i="1"/>
  <c r="AG816" i="1"/>
  <c r="AF816" i="1"/>
  <c r="AE816" i="1"/>
  <c r="AD816" i="1"/>
  <c r="AB816" i="1"/>
  <c r="Z816" i="1"/>
  <c r="V816" i="1"/>
  <c r="U816" i="1"/>
  <c r="T816" i="1"/>
  <c r="S816" i="1"/>
  <c r="R816" i="1"/>
  <c r="Q816" i="1"/>
  <c r="P816" i="1"/>
  <c r="O816" i="1"/>
  <c r="N816" i="1"/>
  <c r="L816" i="1"/>
  <c r="K816" i="1"/>
  <c r="J816" i="1"/>
  <c r="AL815" i="1"/>
  <c r="AK815" i="1"/>
  <c r="AJ815" i="1"/>
  <c r="AI815" i="1"/>
  <c r="AH815" i="1"/>
  <c r="AG815" i="1"/>
  <c r="AF815" i="1"/>
  <c r="AE815" i="1"/>
  <c r="AD815" i="1"/>
  <c r="AB815" i="1"/>
  <c r="Z815" i="1"/>
  <c r="V815" i="1"/>
  <c r="U815" i="1"/>
  <c r="T815" i="1"/>
  <c r="S815" i="1"/>
  <c r="R815" i="1"/>
  <c r="Q815" i="1"/>
  <c r="P815" i="1"/>
  <c r="O815" i="1"/>
  <c r="N815" i="1"/>
  <c r="L815" i="1"/>
  <c r="K815" i="1"/>
  <c r="J815" i="1"/>
  <c r="AL814" i="1"/>
  <c r="AK814" i="1"/>
  <c r="AJ814" i="1"/>
  <c r="AI814" i="1"/>
  <c r="AH814" i="1"/>
  <c r="AG814" i="1"/>
  <c r="AF814" i="1"/>
  <c r="AE814" i="1"/>
  <c r="AD814" i="1"/>
  <c r="AB814" i="1"/>
  <c r="Z814" i="1"/>
  <c r="V814" i="1"/>
  <c r="U814" i="1"/>
  <c r="T814" i="1"/>
  <c r="S814" i="1"/>
  <c r="R814" i="1"/>
  <c r="Q814" i="1"/>
  <c r="P814" i="1"/>
  <c r="O814" i="1"/>
  <c r="N814" i="1"/>
  <c r="L814" i="1"/>
  <c r="K814" i="1"/>
  <c r="J814" i="1"/>
  <c r="AL813" i="1"/>
  <c r="AK813" i="1"/>
  <c r="AJ813" i="1"/>
  <c r="AI813" i="1"/>
  <c r="AH813" i="1"/>
  <c r="AG813" i="1"/>
  <c r="AF813" i="1"/>
  <c r="AE813" i="1"/>
  <c r="AD813" i="1"/>
  <c r="AB813" i="1"/>
  <c r="Z813" i="1"/>
  <c r="V813" i="1"/>
  <c r="U813" i="1"/>
  <c r="T813" i="1"/>
  <c r="S813" i="1"/>
  <c r="R813" i="1"/>
  <c r="Q813" i="1"/>
  <c r="P813" i="1"/>
  <c r="O813" i="1"/>
  <c r="N813" i="1"/>
  <c r="L813" i="1"/>
  <c r="K813" i="1"/>
  <c r="J813" i="1"/>
  <c r="AL812" i="1"/>
  <c r="AK812" i="1"/>
  <c r="AJ812" i="1"/>
  <c r="AI812" i="1"/>
  <c r="AH812" i="1"/>
  <c r="AG812" i="1"/>
  <c r="AF812" i="1"/>
  <c r="AE812" i="1"/>
  <c r="AD812" i="1"/>
  <c r="AB812" i="1"/>
  <c r="Z812" i="1"/>
  <c r="V812" i="1"/>
  <c r="U812" i="1"/>
  <c r="T812" i="1"/>
  <c r="S812" i="1"/>
  <c r="R812" i="1"/>
  <c r="Q812" i="1"/>
  <c r="P812" i="1"/>
  <c r="O812" i="1"/>
  <c r="N812" i="1"/>
  <c r="L812" i="1"/>
  <c r="K812" i="1"/>
  <c r="J812" i="1"/>
  <c r="AL811" i="1"/>
  <c r="AK811" i="1"/>
  <c r="AJ811" i="1"/>
  <c r="AI811" i="1"/>
  <c r="AH811" i="1"/>
  <c r="AG811" i="1"/>
  <c r="AF811" i="1"/>
  <c r="AE811" i="1"/>
  <c r="AD811" i="1"/>
  <c r="AB811" i="1"/>
  <c r="Z811" i="1"/>
  <c r="V811" i="1"/>
  <c r="U811" i="1"/>
  <c r="T811" i="1"/>
  <c r="S811" i="1"/>
  <c r="R811" i="1"/>
  <c r="Q811" i="1"/>
  <c r="P811" i="1"/>
  <c r="O811" i="1"/>
  <c r="N811" i="1"/>
  <c r="L811" i="1"/>
  <c r="K811" i="1"/>
  <c r="J811" i="1"/>
  <c r="AL810" i="1"/>
  <c r="AK810" i="1"/>
  <c r="AJ810" i="1"/>
  <c r="AI810" i="1"/>
  <c r="AH810" i="1"/>
  <c r="AG810" i="1"/>
  <c r="AF810" i="1"/>
  <c r="AE810" i="1"/>
  <c r="AD810" i="1"/>
  <c r="AB810" i="1"/>
  <c r="Z810" i="1"/>
  <c r="V810" i="1"/>
  <c r="U810" i="1"/>
  <c r="T810" i="1"/>
  <c r="S810" i="1"/>
  <c r="R810" i="1"/>
  <c r="Q810" i="1"/>
  <c r="P810" i="1"/>
  <c r="O810" i="1"/>
  <c r="N810" i="1"/>
  <c r="L810" i="1"/>
  <c r="K810" i="1"/>
  <c r="J810" i="1"/>
  <c r="AL809" i="1"/>
  <c r="AK809" i="1"/>
  <c r="AJ809" i="1"/>
  <c r="AI809" i="1"/>
  <c r="AH809" i="1"/>
  <c r="AG809" i="1"/>
  <c r="AF809" i="1"/>
  <c r="AE809" i="1"/>
  <c r="AD809" i="1"/>
  <c r="AB809" i="1"/>
  <c r="Z809" i="1"/>
  <c r="V809" i="1"/>
  <c r="U809" i="1"/>
  <c r="T809" i="1"/>
  <c r="S809" i="1"/>
  <c r="R809" i="1"/>
  <c r="Q809" i="1"/>
  <c r="P809" i="1"/>
  <c r="O809" i="1"/>
  <c r="N809" i="1"/>
  <c r="L809" i="1"/>
  <c r="K809" i="1"/>
  <c r="J809" i="1"/>
  <c r="AL808" i="1"/>
  <c r="AK808" i="1"/>
  <c r="AJ808" i="1"/>
  <c r="AI808" i="1"/>
  <c r="AH808" i="1"/>
  <c r="AG808" i="1"/>
  <c r="AF808" i="1"/>
  <c r="AE808" i="1"/>
  <c r="AD808" i="1"/>
  <c r="AB808" i="1"/>
  <c r="Z808" i="1"/>
  <c r="V808" i="1"/>
  <c r="U808" i="1"/>
  <c r="T808" i="1"/>
  <c r="S808" i="1"/>
  <c r="R808" i="1"/>
  <c r="Q808" i="1"/>
  <c r="P808" i="1"/>
  <c r="O808" i="1"/>
  <c r="N808" i="1"/>
  <c r="L808" i="1"/>
  <c r="K808" i="1"/>
  <c r="J808" i="1"/>
  <c r="AL807" i="1"/>
  <c r="AK807" i="1"/>
  <c r="AJ807" i="1"/>
  <c r="AI807" i="1"/>
  <c r="AH807" i="1"/>
  <c r="AG807" i="1"/>
  <c r="AF807" i="1"/>
  <c r="AE807" i="1"/>
  <c r="AD807" i="1"/>
  <c r="AB807" i="1"/>
  <c r="Z807" i="1"/>
  <c r="V807" i="1"/>
  <c r="U807" i="1"/>
  <c r="T807" i="1"/>
  <c r="S807" i="1"/>
  <c r="R807" i="1"/>
  <c r="Q807" i="1"/>
  <c r="P807" i="1"/>
  <c r="O807" i="1"/>
  <c r="N807" i="1"/>
  <c r="L807" i="1"/>
  <c r="K807" i="1"/>
  <c r="J807" i="1"/>
  <c r="AL806" i="1"/>
  <c r="AK806" i="1"/>
  <c r="AJ806" i="1"/>
  <c r="AI806" i="1"/>
  <c r="AH806" i="1"/>
  <c r="AG806" i="1"/>
  <c r="AF806" i="1"/>
  <c r="AE806" i="1"/>
  <c r="AD806" i="1"/>
  <c r="AB806" i="1"/>
  <c r="Z806" i="1"/>
  <c r="V806" i="1"/>
  <c r="U806" i="1"/>
  <c r="T806" i="1"/>
  <c r="S806" i="1"/>
  <c r="R806" i="1"/>
  <c r="Q806" i="1"/>
  <c r="P806" i="1"/>
  <c r="O806" i="1"/>
  <c r="N806" i="1"/>
  <c r="L806" i="1"/>
  <c r="K806" i="1"/>
  <c r="J806" i="1"/>
  <c r="AL805" i="1"/>
  <c r="AK805" i="1"/>
  <c r="AJ805" i="1"/>
  <c r="AI805" i="1"/>
  <c r="AH805" i="1"/>
  <c r="AG805" i="1"/>
  <c r="AF805" i="1"/>
  <c r="AE805" i="1"/>
  <c r="AD805" i="1"/>
  <c r="AB805" i="1"/>
  <c r="Z805" i="1"/>
  <c r="V805" i="1"/>
  <c r="U805" i="1"/>
  <c r="T805" i="1"/>
  <c r="S805" i="1"/>
  <c r="R805" i="1"/>
  <c r="Q805" i="1"/>
  <c r="P805" i="1"/>
  <c r="O805" i="1"/>
  <c r="N805" i="1"/>
  <c r="L805" i="1"/>
  <c r="K805" i="1"/>
  <c r="J805" i="1"/>
  <c r="AL804" i="1"/>
  <c r="AK804" i="1"/>
  <c r="AJ804" i="1"/>
  <c r="AI804" i="1"/>
  <c r="AH804" i="1"/>
  <c r="AG804" i="1"/>
  <c r="AF804" i="1"/>
  <c r="AE804" i="1"/>
  <c r="AD804" i="1"/>
  <c r="AB804" i="1"/>
  <c r="Z804" i="1"/>
  <c r="V804" i="1"/>
  <c r="U804" i="1"/>
  <c r="T804" i="1"/>
  <c r="S804" i="1"/>
  <c r="R804" i="1"/>
  <c r="Q804" i="1"/>
  <c r="P804" i="1"/>
  <c r="O804" i="1"/>
  <c r="N804" i="1"/>
  <c r="L804" i="1"/>
  <c r="K804" i="1"/>
  <c r="J804" i="1"/>
  <c r="AL803" i="1"/>
  <c r="AK803" i="1"/>
  <c r="AJ803" i="1"/>
  <c r="AI803" i="1"/>
  <c r="AH803" i="1"/>
  <c r="AG803" i="1"/>
  <c r="AF803" i="1"/>
  <c r="AE803" i="1"/>
  <c r="AD803" i="1"/>
  <c r="AB803" i="1"/>
  <c r="Z803" i="1"/>
  <c r="V803" i="1"/>
  <c r="U803" i="1"/>
  <c r="T803" i="1"/>
  <c r="S803" i="1"/>
  <c r="R803" i="1"/>
  <c r="Q803" i="1"/>
  <c r="P803" i="1"/>
  <c r="O803" i="1"/>
  <c r="N803" i="1"/>
  <c r="L803" i="1"/>
  <c r="K803" i="1"/>
  <c r="J803" i="1"/>
  <c r="AL802" i="1"/>
  <c r="AK802" i="1"/>
  <c r="AJ802" i="1"/>
  <c r="AI802" i="1"/>
  <c r="AH802" i="1"/>
  <c r="AG802" i="1"/>
  <c r="AF802" i="1"/>
  <c r="AE802" i="1"/>
  <c r="AD802" i="1"/>
  <c r="AB802" i="1"/>
  <c r="Z802" i="1"/>
  <c r="V802" i="1"/>
  <c r="U802" i="1"/>
  <c r="T802" i="1"/>
  <c r="S802" i="1"/>
  <c r="R802" i="1"/>
  <c r="Q802" i="1"/>
  <c r="P802" i="1"/>
  <c r="O802" i="1"/>
  <c r="N802" i="1"/>
  <c r="L802" i="1"/>
  <c r="K802" i="1"/>
  <c r="J802" i="1"/>
  <c r="AL801" i="1"/>
  <c r="AK801" i="1"/>
  <c r="AJ801" i="1"/>
  <c r="AI801" i="1"/>
  <c r="AH801" i="1"/>
  <c r="AG801" i="1"/>
  <c r="AF801" i="1"/>
  <c r="AE801" i="1"/>
  <c r="AD801" i="1"/>
  <c r="AB801" i="1"/>
  <c r="Z801" i="1"/>
  <c r="V801" i="1"/>
  <c r="U801" i="1"/>
  <c r="T801" i="1"/>
  <c r="S801" i="1"/>
  <c r="R801" i="1"/>
  <c r="Q801" i="1"/>
  <c r="P801" i="1"/>
  <c r="O801" i="1"/>
  <c r="N801" i="1"/>
  <c r="L801" i="1"/>
  <c r="K801" i="1"/>
  <c r="J801" i="1"/>
  <c r="AL800" i="1"/>
  <c r="AK800" i="1"/>
  <c r="AJ800" i="1"/>
  <c r="AI800" i="1"/>
  <c r="AH800" i="1"/>
  <c r="AG800" i="1"/>
  <c r="AF800" i="1"/>
  <c r="AE800" i="1"/>
  <c r="AD800" i="1"/>
  <c r="AB800" i="1"/>
  <c r="Z800" i="1"/>
  <c r="V800" i="1"/>
  <c r="U800" i="1"/>
  <c r="T800" i="1"/>
  <c r="S800" i="1"/>
  <c r="R800" i="1"/>
  <c r="Q800" i="1"/>
  <c r="P800" i="1"/>
  <c r="O800" i="1"/>
  <c r="N800" i="1"/>
  <c r="L800" i="1"/>
  <c r="K800" i="1"/>
  <c r="J800" i="1"/>
  <c r="AL799" i="1"/>
  <c r="AK799" i="1"/>
  <c r="AJ799" i="1"/>
  <c r="AI799" i="1"/>
  <c r="AH799" i="1"/>
  <c r="AG799" i="1"/>
  <c r="AF799" i="1"/>
  <c r="AE799" i="1"/>
  <c r="AD799" i="1"/>
  <c r="AB799" i="1"/>
  <c r="Z799" i="1"/>
  <c r="V799" i="1"/>
  <c r="U799" i="1"/>
  <c r="T799" i="1"/>
  <c r="S799" i="1"/>
  <c r="R799" i="1"/>
  <c r="Q799" i="1"/>
  <c r="P799" i="1"/>
  <c r="O799" i="1"/>
  <c r="N799" i="1"/>
  <c r="L799" i="1"/>
  <c r="K799" i="1"/>
  <c r="J799" i="1"/>
  <c r="AL798" i="1"/>
  <c r="AK798" i="1"/>
  <c r="AJ798" i="1"/>
  <c r="AI798" i="1"/>
  <c r="AH798" i="1"/>
  <c r="AG798" i="1"/>
  <c r="AF798" i="1"/>
  <c r="AE798" i="1"/>
  <c r="AD798" i="1"/>
  <c r="AB798" i="1"/>
  <c r="Z798" i="1"/>
  <c r="V798" i="1"/>
  <c r="U798" i="1"/>
  <c r="T798" i="1"/>
  <c r="S798" i="1"/>
  <c r="R798" i="1"/>
  <c r="Q798" i="1"/>
  <c r="P798" i="1"/>
  <c r="O798" i="1"/>
  <c r="N798" i="1"/>
  <c r="L798" i="1"/>
  <c r="K798" i="1"/>
  <c r="J798" i="1"/>
  <c r="AL797" i="1"/>
  <c r="AK797" i="1"/>
  <c r="AJ797" i="1"/>
  <c r="AI797" i="1"/>
  <c r="AH797" i="1"/>
  <c r="AG797" i="1"/>
  <c r="AF797" i="1"/>
  <c r="AE797" i="1"/>
  <c r="AD797" i="1"/>
  <c r="AB797" i="1"/>
  <c r="Z797" i="1"/>
  <c r="V797" i="1"/>
  <c r="U797" i="1"/>
  <c r="T797" i="1"/>
  <c r="S797" i="1"/>
  <c r="R797" i="1"/>
  <c r="Q797" i="1"/>
  <c r="P797" i="1"/>
  <c r="O797" i="1"/>
  <c r="N797" i="1"/>
  <c r="L797" i="1"/>
  <c r="K797" i="1"/>
  <c r="J797" i="1"/>
  <c r="AL796" i="1"/>
  <c r="AK796" i="1"/>
  <c r="AJ796" i="1"/>
  <c r="AI796" i="1"/>
  <c r="AH796" i="1"/>
  <c r="AG796" i="1"/>
  <c r="AF796" i="1"/>
  <c r="AE796" i="1"/>
  <c r="AD796" i="1"/>
  <c r="AB796" i="1"/>
  <c r="Z796" i="1"/>
  <c r="V796" i="1"/>
  <c r="U796" i="1"/>
  <c r="T796" i="1"/>
  <c r="S796" i="1"/>
  <c r="R796" i="1"/>
  <c r="Q796" i="1"/>
  <c r="P796" i="1"/>
  <c r="O796" i="1"/>
  <c r="N796" i="1"/>
  <c r="L796" i="1"/>
  <c r="K796" i="1"/>
  <c r="J796" i="1"/>
  <c r="AL795" i="1"/>
  <c r="AK795" i="1"/>
  <c r="AJ795" i="1"/>
  <c r="AI795" i="1"/>
  <c r="AH795" i="1"/>
  <c r="AG795" i="1"/>
  <c r="AF795" i="1"/>
  <c r="AE795" i="1"/>
  <c r="AD795" i="1"/>
  <c r="AB795" i="1"/>
  <c r="Z795" i="1"/>
  <c r="V795" i="1"/>
  <c r="U795" i="1"/>
  <c r="T795" i="1"/>
  <c r="S795" i="1"/>
  <c r="R795" i="1"/>
  <c r="Q795" i="1"/>
  <c r="P795" i="1"/>
  <c r="O795" i="1"/>
  <c r="N795" i="1"/>
  <c r="L795" i="1"/>
  <c r="K795" i="1"/>
  <c r="J795" i="1"/>
  <c r="AL794" i="1"/>
  <c r="AK794" i="1"/>
  <c r="AJ794" i="1"/>
  <c r="AI794" i="1"/>
  <c r="AH794" i="1"/>
  <c r="AG794" i="1"/>
  <c r="AF794" i="1"/>
  <c r="AE794" i="1"/>
  <c r="AD794" i="1"/>
  <c r="AB794" i="1"/>
  <c r="Z794" i="1"/>
  <c r="V794" i="1"/>
  <c r="U794" i="1"/>
  <c r="T794" i="1"/>
  <c r="S794" i="1"/>
  <c r="R794" i="1"/>
  <c r="Q794" i="1"/>
  <c r="P794" i="1"/>
  <c r="O794" i="1"/>
  <c r="N794" i="1"/>
  <c r="L794" i="1"/>
  <c r="K794" i="1"/>
  <c r="J794" i="1"/>
  <c r="AL793" i="1"/>
  <c r="AK793" i="1"/>
  <c r="AJ793" i="1"/>
  <c r="AI793" i="1"/>
  <c r="AH793" i="1"/>
  <c r="AG793" i="1"/>
  <c r="AF793" i="1"/>
  <c r="AE793" i="1"/>
  <c r="AD793" i="1"/>
  <c r="AB793" i="1"/>
  <c r="Z793" i="1"/>
  <c r="V793" i="1"/>
  <c r="U793" i="1"/>
  <c r="T793" i="1"/>
  <c r="S793" i="1"/>
  <c r="R793" i="1"/>
  <c r="Q793" i="1"/>
  <c r="P793" i="1"/>
  <c r="O793" i="1"/>
  <c r="N793" i="1"/>
  <c r="L793" i="1"/>
  <c r="K793" i="1"/>
  <c r="J793" i="1"/>
  <c r="AL792" i="1"/>
  <c r="AK792" i="1"/>
  <c r="AJ792" i="1"/>
  <c r="AI792" i="1"/>
  <c r="AH792" i="1"/>
  <c r="AG792" i="1"/>
  <c r="AF792" i="1"/>
  <c r="AE792" i="1"/>
  <c r="AD792" i="1"/>
  <c r="AB792" i="1"/>
  <c r="Z792" i="1"/>
  <c r="V792" i="1"/>
  <c r="U792" i="1"/>
  <c r="T792" i="1"/>
  <c r="S792" i="1"/>
  <c r="R792" i="1"/>
  <c r="Q792" i="1"/>
  <c r="P792" i="1"/>
  <c r="O792" i="1"/>
  <c r="N792" i="1"/>
  <c r="L792" i="1"/>
  <c r="K792" i="1"/>
  <c r="J792" i="1"/>
  <c r="AL791" i="1"/>
  <c r="AK791" i="1"/>
  <c r="AJ791" i="1"/>
  <c r="AI791" i="1"/>
  <c r="AH791" i="1"/>
  <c r="AG791" i="1"/>
  <c r="AF791" i="1"/>
  <c r="AE791" i="1"/>
  <c r="AD791" i="1"/>
  <c r="AB791" i="1"/>
  <c r="Z791" i="1"/>
  <c r="V791" i="1"/>
  <c r="U791" i="1"/>
  <c r="T791" i="1"/>
  <c r="S791" i="1"/>
  <c r="R791" i="1"/>
  <c r="Q791" i="1"/>
  <c r="P791" i="1"/>
  <c r="O791" i="1"/>
  <c r="N791" i="1"/>
  <c r="L791" i="1"/>
  <c r="K791" i="1"/>
  <c r="J791" i="1"/>
  <c r="AL790" i="1"/>
  <c r="AK790" i="1"/>
  <c r="AJ790" i="1"/>
  <c r="AI790" i="1"/>
  <c r="AH790" i="1"/>
  <c r="AG790" i="1"/>
  <c r="AF790" i="1"/>
  <c r="AE790" i="1"/>
  <c r="AD790" i="1"/>
  <c r="AB790" i="1"/>
  <c r="Z790" i="1"/>
  <c r="V790" i="1"/>
  <c r="U790" i="1"/>
  <c r="T790" i="1"/>
  <c r="S790" i="1"/>
  <c r="R790" i="1"/>
  <c r="Q790" i="1"/>
  <c r="P790" i="1"/>
  <c r="O790" i="1"/>
  <c r="N790" i="1"/>
  <c r="L790" i="1"/>
  <c r="K790" i="1"/>
  <c r="J790" i="1"/>
  <c r="AL789" i="1"/>
  <c r="AK789" i="1"/>
  <c r="AJ789" i="1"/>
  <c r="AI789" i="1"/>
  <c r="AH789" i="1"/>
  <c r="AG789" i="1"/>
  <c r="AF789" i="1"/>
  <c r="AE789" i="1"/>
  <c r="AD789" i="1"/>
  <c r="AB789" i="1"/>
  <c r="Z789" i="1"/>
  <c r="V789" i="1"/>
  <c r="U789" i="1"/>
  <c r="T789" i="1"/>
  <c r="S789" i="1"/>
  <c r="R789" i="1"/>
  <c r="Q789" i="1"/>
  <c r="P789" i="1"/>
  <c r="O789" i="1"/>
  <c r="N789" i="1"/>
  <c r="L789" i="1"/>
  <c r="K789" i="1"/>
  <c r="J789" i="1"/>
  <c r="AL788" i="1"/>
  <c r="AK788" i="1"/>
  <c r="AJ788" i="1"/>
  <c r="AI788" i="1"/>
  <c r="AH788" i="1"/>
  <c r="AG788" i="1"/>
  <c r="AF788" i="1"/>
  <c r="AE788" i="1"/>
  <c r="AD788" i="1"/>
  <c r="AB788" i="1"/>
  <c r="Z788" i="1"/>
  <c r="V788" i="1"/>
  <c r="U788" i="1"/>
  <c r="T788" i="1"/>
  <c r="S788" i="1"/>
  <c r="R788" i="1"/>
  <c r="Q788" i="1"/>
  <c r="P788" i="1"/>
  <c r="O788" i="1"/>
  <c r="N788" i="1"/>
  <c r="L788" i="1"/>
  <c r="K788" i="1"/>
  <c r="J788" i="1"/>
  <c r="AL787" i="1"/>
  <c r="AK787" i="1"/>
  <c r="AJ787" i="1"/>
  <c r="AI787" i="1"/>
  <c r="AH787" i="1"/>
  <c r="AG787" i="1"/>
  <c r="AF787" i="1"/>
  <c r="AE787" i="1"/>
  <c r="AD787" i="1"/>
  <c r="AB787" i="1"/>
  <c r="Z787" i="1"/>
  <c r="V787" i="1"/>
  <c r="U787" i="1"/>
  <c r="T787" i="1"/>
  <c r="S787" i="1"/>
  <c r="R787" i="1"/>
  <c r="Q787" i="1"/>
  <c r="P787" i="1"/>
  <c r="O787" i="1"/>
  <c r="N787" i="1"/>
  <c r="L787" i="1"/>
  <c r="K787" i="1"/>
  <c r="J787" i="1"/>
  <c r="AL786" i="1"/>
  <c r="AK786" i="1"/>
  <c r="AJ786" i="1"/>
  <c r="AI786" i="1"/>
  <c r="AH786" i="1"/>
  <c r="AG786" i="1"/>
  <c r="AF786" i="1"/>
  <c r="AE786" i="1"/>
  <c r="AD786" i="1"/>
  <c r="AB786" i="1"/>
  <c r="Z786" i="1"/>
  <c r="V786" i="1"/>
  <c r="U786" i="1"/>
  <c r="T786" i="1"/>
  <c r="S786" i="1"/>
  <c r="R786" i="1"/>
  <c r="Q786" i="1"/>
  <c r="P786" i="1"/>
  <c r="O786" i="1"/>
  <c r="N786" i="1"/>
  <c r="L786" i="1"/>
  <c r="K786" i="1"/>
  <c r="J786" i="1"/>
  <c r="AL785" i="1"/>
  <c r="AK785" i="1"/>
  <c r="AJ785" i="1"/>
  <c r="AI785" i="1"/>
  <c r="AH785" i="1"/>
  <c r="AG785" i="1"/>
  <c r="AF785" i="1"/>
  <c r="AE785" i="1"/>
  <c r="AD785" i="1"/>
  <c r="AB785" i="1"/>
  <c r="Z785" i="1"/>
  <c r="V785" i="1"/>
  <c r="U785" i="1"/>
  <c r="T785" i="1"/>
  <c r="S785" i="1"/>
  <c r="R785" i="1"/>
  <c r="Q785" i="1"/>
  <c r="P785" i="1"/>
  <c r="O785" i="1"/>
  <c r="N785" i="1"/>
  <c r="L785" i="1"/>
  <c r="K785" i="1"/>
  <c r="J785" i="1"/>
  <c r="AL784" i="1"/>
  <c r="AK784" i="1"/>
  <c r="AJ784" i="1"/>
  <c r="AI784" i="1"/>
  <c r="AH784" i="1"/>
  <c r="AG784" i="1"/>
  <c r="AF784" i="1"/>
  <c r="AE784" i="1"/>
  <c r="AD784" i="1"/>
  <c r="AB784" i="1"/>
  <c r="Z784" i="1"/>
  <c r="V784" i="1"/>
  <c r="U784" i="1"/>
  <c r="T784" i="1"/>
  <c r="S784" i="1"/>
  <c r="R784" i="1"/>
  <c r="Q784" i="1"/>
  <c r="P784" i="1"/>
  <c r="O784" i="1"/>
  <c r="N784" i="1"/>
  <c r="L784" i="1"/>
  <c r="K784" i="1"/>
  <c r="J784" i="1"/>
  <c r="AL783" i="1"/>
  <c r="AK783" i="1"/>
  <c r="AJ783" i="1"/>
  <c r="AI783" i="1"/>
  <c r="AH783" i="1"/>
  <c r="AG783" i="1"/>
  <c r="AF783" i="1"/>
  <c r="AE783" i="1"/>
  <c r="AD783" i="1"/>
  <c r="AB783" i="1"/>
  <c r="Z783" i="1"/>
  <c r="V783" i="1"/>
  <c r="U783" i="1"/>
  <c r="T783" i="1"/>
  <c r="S783" i="1"/>
  <c r="R783" i="1"/>
  <c r="Q783" i="1"/>
  <c r="P783" i="1"/>
  <c r="O783" i="1"/>
  <c r="N783" i="1"/>
  <c r="L783" i="1"/>
  <c r="K783" i="1"/>
  <c r="J783" i="1"/>
  <c r="AL782" i="1"/>
  <c r="AK782" i="1"/>
  <c r="AJ782" i="1"/>
  <c r="AI782" i="1"/>
  <c r="AH782" i="1"/>
  <c r="AG782" i="1"/>
  <c r="AF782" i="1"/>
  <c r="AE782" i="1"/>
  <c r="AD782" i="1"/>
  <c r="AB782" i="1"/>
  <c r="Z782" i="1"/>
  <c r="V782" i="1"/>
  <c r="U782" i="1"/>
  <c r="T782" i="1"/>
  <c r="S782" i="1"/>
  <c r="R782" i="1"/>
  <c r="Q782" i="1"/>
  <c r="P782" i="1"/>
  <c r="O782" i="1"/>
  <c r="N782" i="1"/>
  <c r="L782" i="1"/>
  <c r="K782" i="1"/>
  <c r="J782" i="1"/>
  <c r="AL781" i="1"/>
  <c r="AK781" i="1"/>
  <c r="AJ781" i="1"/>
  <c r="AI781" i="1"/>
  <c r="AH781" i="1"/>
  <c r="AG781" i="1"/>
  <c r="AF781" i="1"/>
  <c r="AE781" i="1"/>
  <c r="AD781" i="1"/>
  <c r="AB781" i="1"/>
  <c r="Z781" i="1"/>
  <c r="V781" i="1"/>
  <c r="U781" i="1"/>
  <c r="T781" i="1"/>
  <c r="S781" i="1"/>
  <c r="R781" i="1"/>
  <c r="Q781" i="1"/>
  <c r="P781" i="1"/>
  <c r="O781" i="1"/>
  <c r="N781" i="1"/>
  <c r="L781" i="1"/>
  <c r="K781" i="1"/>
  <c r="J781" i="1"/>
  <c r="AL780" i="1"/>
  <c r="AK780" i="1"/>
  <c r="AJ780" i="1"/>
  <c r="AI780" i="1"/>
  <c r="AH780" i="1"/>
  <c r="AG780" i="1"/>
  <c r="AF780" i="1"/>
  <c r="AE780" i="1"/>
  <c r="AD780" i="1"/>
  <c r="AB780" i="1"/>
  <c r="Z780" i="1"/>
  <c r="V780" i="1"/>
  <c r="U780" i="1"/>
  <c r="T780" i="1"/>
  <c r="S780" i="1"/>
  <c r="R780" i="1"/>
  <c r="Q780" i="1"/>
  <c r="P780" i="1"/>
  <c r="O780" i="1"/>
  <c r="N780" i="1"/>
  <c r="L780" i="1"/>
  <c r="K780" i="1"/>
  <c r="J780" i="1"/>
  <c r="AL779" i="1"/>
  <c r="AK779" i="1"/>
  <c r="AJ779" i="1"/>
  <c r="AI779" i="1"/>
  <c r="AH779" i="1"/>
  <c r="AG779" i="1"/>
  <c r="AF779" i="1"/>
  <c r="AE779" i="1"/>
  <c r="AD779" i="1"/>
  <c r="AB779" i="1"/>
  <c r="Z779" i="1"/>
  <c r="V779" i="1"/>
  <c r="U779" i="1"/>
  <c r="T779" i="1"/>
  <c r="S779" i="1"/>
  <c r="R779" i="1"/>
  <c r="Q779" i="1"/>
  <c r="P779" i="1"/>
  <c r="O779" i="1"/>
  <c r="N779" i="1"/>
  <c r="L779" i="1"/>
  <c r="K779" i="1"/>
  <c r="J779" i="1"/>
  <c r="AL778" i="1"/>
  <c r="AK778" i="1"/>
  <c r="AJ778" i="1"/>
  <c r="AI778" i="1"/>
  <c r="AH778" i="1"/>
  <c r="AG778" i="1"/>
  <c r="AF778" i="1"/>
  <c r="AE778" i="1"/>
  <c r="AD778" i="1"/>
  <c r="AB778" i="1"/>
  <c r="Z778" i="1"/>
  <c r="V778" i="1"/>
  <c r="U778" i="1"/>
  <c r="T778" i="1"/>
  <c r="S778" i="1"/>
  <c r="R778" i="1"/>
  <c r="Q778" i="1"/>
  <c r="P778" i="1"/>
  <c r="O778" i="1"/>
  <c r="N778" i="1"/>
  <c r="L778" i="1"/>
  <c r="K778" i="1"/>
  <c r="J778" i="1"/>
  <c r="AL777" i="1"/>
  <c r="AK777" i="1"/>
  <c r="AJ777" i="1"/>
  <c r="AI777" i="1"/>
  <c r="AH777" i="1"/>
  <c r="AG777" i="1"/>
  <c r="AF777" i="1"/>
  <c r="AE777" i="1"/>
  <c r="AD777" i="1"/>
  <c r="AB777" i="1"/>
  <c r="Z777" i="1"/>
  <c r="V777" i="1"/>
  <c r="U777" i="1"/>
  <c r="T777" i="1"/>
  <c r="S777" i="1"/>
  <c r="R777" i="1"/>
  <c r="Q777" i="1"/>
  <c r="P777" i="1"/>
  <c r="O777" i="1"/>
  <c r="N777" i="1"/>
  <c r="L777" i="1"/>
  <c r="K777" i="1"/>
  <c r="J777" i="1"/>
  <c r="AL776" i="1"/>
  <c r="AK776" i="1"/>
  <c r="AJ776" i="1"/>
  <c r="AI776" i="1"/>
  <c r="AH776" i="1"/>
  <c r="AG776" i="1"/>
  <c r="AF776" i="1"/>
  <c r="AE776" i="1"/>
  <c r="AD776" i="1"/>
  <c r="AB776" i="1"/>
  <c r="Z776" i="1"/>
  <c r="V776" i="1"/>
  <c r="U776" i="1"/>
  <c r="T776" i="1"/>
  <c r="S776" i="1"/>
  <c r="R776" i="1"/>
  <c r="Q776" i="1"/>
  <c r="P776" i="1"/>
  <c r="O776" i="1"/>
  <c r="N776" i="1"/>
  <c r="L776" i="1"/>
  <c r="K776" i="1"/>
  <c r="J776" i="1"/>
  <c r="AL775" i="1"/>
  <c r="AK775" i="1"/>
  <c r="AJ775" i="1"/>
  <c r="AI775" i="1"/>
  <c r="AH775" i="1"/>
  <c r="AG775" i="1"/>
  <c r="AF775" i="1"/>
  <c r="AE775" i="1"/>
  <c r="AD775" i="1"/>
  <c r="AB775" i="1"/>
  <c r="Z775" i="1"/>
  <c r="V775" i="1"/>
  <c r="U775" i="1"/>
  <c r="T775" i="1"/>
  <c r="S775" i="1"/>
  <c r="R775" i="1"/>
  <c r="Q775" i="1"/>
  <c r="P775" i="1"/>
  <c r="O775" i="1"/>
  <c r="N775" i="1"/>
  <c r="L775" i="1"/>
  <c r="K775" i="1"/>
  <c r="J775" i="1"/>
  <c r="AL774" i="1"/>
  <c r="AK774" i="1"/>
  <c r="AJ774" i="1"/>
  <c r="AI774" i="1"/>
  <c r="AH774" i="1"/>
  <c r="AG774" i="1"/>
  <c r="AF774" i="1"/>
  <c r="AE774" i="1"/>
  <c r="AD774" i="1"/>
  <c r="AB774" i="1"/>
  <c r="Z774" i="1"/>
  <c r="V774" i="1"/>
  <c r="U774" i="1"/>
  <c r="T774" i="1"/>
  <c r="S774" i="1"/>
  <c r="R774" i="1"/>
  <c r="Q774" i="1"/>
  <c r="P774" i="1"/>
  <c r="O774" i="1"/>
  <c r="N774" i="1"/>
  <c r="L774" i="1"/>
  <c r="K774" i="1"/>
  <c r="J774" i="1"/>
  <c r="AL773" i="1"/>
  <c r="AK773" i="1"/>
  <c r="AJ773" i="1"/>
  <c r="AI773" i="1"/>
  <c r="AH773" i="1"/>
  <c r="AG773" i="1"/>
  <c r="AF773" i="1"/>
  <c r="AE773" i="1"/>
  <c r="AD773" i="1"/>
  <c r="AB773" i="1"/>
  <c r="Z773" i="1"/>
  <c r="V773" i="1"/>
  <c r="U773" i="1"/>
  <c r="T773" i="1"/>
  <c r="S773" i="1"/>
  <c r="R773" i="1"/>
  <c r="Q773" i="1"/>
  <c r="P773" i="1"/>
  <c r="O773" i="1"/>
  <c r="N773" i="1"/>
  <c r="L773" i="1"/>
  <c r="K773" i="1"/>
  <c r="J773" i="1"/>
  <c r="AL772" i="1"/>
  <c r="AK772" i="1"/>
  <c r="AJ772" i="1"/>
  <c r="AI772" i="1"/>
  <c r="AH772" i="1"/>
  <c r="AG772" i="1"/>
  <c r="AF772" i="1"/>
  <c r="AE772" i="1"/>
  <c r="AD772" i="1"/>
  <c r="AB772" i="1"/>
  <c r="Z772" i="1"/>
  <c r="V772" i="1"/>
  <c r="U772" i="1"/>
  <c r="T772" i="1"/>
  <c r="S772" i="1"/>
  <c r="R772" i="1"/>
  <c r="Q772" i="1"/>
  <c r="P772" i="1"/>
  <c r="O772" i="1"/>
  <c r="N772" i="1"/>
  <c r="L772" i="1"/>
  <c r="K772" i="1"/>
  <c r="J772" i="1"/>
  <c r="AL771" i="1"/>
  <c r="AK771" i="1"/>
  <c r="AJ771" i="1"/>
  <c r="AI771" i="1"/>
  <c r="AH771" i="1"/>
  <c r="AG771" i="1"/>
  <c r="AF771" i="1"/>
  <c r="AE771" i="1"/>
  <c r="AD771" i="1"/>
  <c r="AB771" i="1"/>
  <c r="Z771" i="1"/>
  <c r="V771" i="1"/>
  <c r="U771" i="1"/>
  <c r="T771" i="1"/>
  <c r="S771" i="1"/>
  <c r="R771" i="1"/>
  <c r="Q771" i="1"/>
  <c r="P771" i="1"/>
  <c r="O771" i="1"/>
  <c r="N771" i="1"/>
  <c r="L771" i="1"/>
  <c r="K771" i="1"/>
  <c r="J771" i="1"/>
  <c r="AL770" i="1"/>
  <c r="AK770" i="1"/>
  <c r="AJ770" i="1"/>
  <c r="AI770" i="1"/>
  <c r="AH770" i="1"/>
  <c r="AG770" i="1"/>
  <c r="AF770" i="1"/>
  <c r="AE770" i="1"/>
  <c r="AD770" i="1"/>
  <c r="AB770" i="1"/>
  <c r="Z770" i="1"/>
  <c r="V770" i="1"/>
  <c r="U770" i="1"/>
  <c r="T770" i="1"/>
  <c r="S770" i="1"/>
  <c r="R770" i="1"/>
  <c r="Q770" i="1"/>
  <c r="P770" i="1"/>
  <c r="O770" i="1"/>
  <c r="N770" i="1"/>
  <c r="L770" i="1"/>
  <c r="K770" i="1"/>
  <c r="J770" i="1"/>
  <c r="AL769" i="1"/>
  <c r="AK769" i="1"/>
  <c r="AJ769" i="1"/>
  <c r="AI769" i="1"/>
  <c r="AH769" i="1"/>
  <c r="AG769" i="1"/>
  <c r="AF769" i="1"/>
  <c r="AE769" i="1"/>
  <c r="AD769" i="1"/>
  <c r="AB769" i="1"/>
  <c r="Z769" i="1"/>
  <c r="V769" i="1"/>
  <c r="U769" i="1"/>
  <c r="T769" i="1"/>
  <c r="S769" i="1"/>
  <c r="R769" i="1"/>
  <c r="Q769" i="1"/>
  <c r="P769" i="1"/>
  <c r="O769" i="1"/>
  <c r="N769" i="1"/>
  <c r="L769" i="1"/>
  <c r="K769" i="1"/>
  <c r="J769" i="1"/>
  <c r="AL768" i="1"/>
  <c r="AK768" i="1"/>
  <c r="AJ768" i="1"/>
  <c r="AI768" i="1"/>
  <c r="AH768" i="1"/>
  <c r="AG768" i="1"/>
  <c r="AF768" i="1"/>
  <c r="AE768" i="1"/>
  <c r="AD768" i="1"/>
  <c r="AB768" i="1"/>
  <c r="Z768" i="1"/>
  <c r="V768" i="1"/>
  <c r="U768" i="1"/>
  <c r="T768" i="1"/>
  <c r="S768" i="1"/>
  <c r="R768" i="1"/>
  <c r="Q768" i="1"/>
  <c r="P768" i="1"/>
  <c r="O768" i="1"/>
  <c r="N768" i="1"/>
  <c r="L768" i="1"/>
  <c r="K768" i="1"/>
  <c r="J768" i="1"/>
  <c r="AL767" i="1"/>
  <c r="AK767" i="1"/>
  <c r="AJ767" i="1"/>
  <c r="AI767" i="1"/>
  <c r="AH767" i="1"/>
  <c r="AG767" i="1"/>
  <c r="AF767" i="1"/>
  <c r="AE767" i="1"/>
  <c r="AD767" i="1"/>
  <c r="AB767" i="1"/>
  <c r="Z767" i="1"/>
  <c r="V767" i="1"/>
  <c r="U767" i="1"/>
  <c r="T767" i="1"/>
  <c r="S767" i="1"/>
  <c r="R767" i="1"/>
  <c r="Q767" i="1"/>
  <c r="P767" i="1"/>
  <c r="O767" i="1"/>
  <c r="N767" i="1"/>
  <c r="L767" i="1"/>
  <c r="K767" i="1"/>
  <c r="J767" i="1"/>
  <c r="AL766" i="1"/>
  <c r="AK766" i="1"/>
  <c r="AJ766" i="1"/>
  <c r="AI766" i="1"/>
  <c r="AH766" i="1"/>
  <c r="AG766" i="1"/>
  <c r="AF766" i="1"/>
  <c r="AE766" i="1"/>
  <c r="AD766" i="1"/>
  <c r="AB766" i="1"/>
  <c r="Z766" i="1"/>
  <c r="V766" i="1"/>
  <c r="U766" i="1"/>
  <c r="T766" i="1"/>
  <c r="S766" i="1"/>
  <c r="R766" i="1"/>
  <c r="Q766" i="1"/>
  <c r="P766" i="1"/>
  <c r="O766" i="1"/>
  <c r="N766" i="1"/>
  <c r="L766" i="1"/>
  <c r="K766" i="1"/>
  <c r="J766" i="1"/>
  <c r="AL765" i="1"/>
  <c r="AK765" i="1"/>
  <c r="AJ765" i="1"/>
  <c r="AI765" i="1"/>
  <c r="AH765" i="1"/>
  <c r="AG765" i="1"/>
  <c r="AF765" i="1"/>
  <c r="AE765" i="1"/>
  <c r="AD765" i="1"/>
  <c r="AB765" i="1"/>
  <c r="Z765" i="1"/>
  <c r="V765" i="1"/>
  <c r="U765" i="1"/>
  <c r="T765" i="1"/>
  <c r="S765" i="1"/>
  <c r="R765" i="1"/>
  <c r="Q765" i="1"/>
  <c r="P765" i="1"/>
  <c r="O765" i="1"/>
  <c r="N765" i="1"/>
  <c r="L765" i="1"/>
  <c r="K765" i="1"/>
  <c r="J765" i="1"/>
  <c r="AL764" i="1"/>
  <c r="AK764" i="1"/>
  <c r="AJ764" i="1"/>
  <c r="AI764" i="1"/>
  <c r="AH764" i="1"/>
  <c r="AG764" i="1"/>
  <c r="AF764" i="1"/>
  <c r="AE764" i="1"/>
  <c r="AD764" i="1"/>
  <c r="AB764" i="1"/>
  <c r="Z764" i="1"/>
  <c r="V764" i="1"/>
  <c r="U764" i="1"/>
  <c r="T764" i="1"/>
  <c r="S764" i="1"/>
  <c r="R764" i="1"/>
  <c r="Q764" i="1"/>
  <c r="P764" i="1"/>
  <c r="O764" i="1"/>
  <c r="N764" i="1"/>
  <c r="L764" i="1"/>
  <c r="K764" i="1"/>
  <c r="J764" i="1"/>
  <c r="AL763" i="1"/>
  <c r="AK763" i="1"/>
  <c r="AJ763" i="1"/>
  <c r="AI763" i="1"/>
  <c r="AH763" i="1"/>
  <c r="AG763" i="1"/>
  <c r="AF763" i="1"/>
  <c r="AE763" i="1"/>
  <c r="AD763" i="1"/>
  <c r="AB763" i="1"/>
  <c r="Z763" i="1"/>
  <c r="V763" i="1"/>
  <c r="U763" i="1"/>
  <c r="T763" i="1"/>
  <c r="S763" i="1"/>
  <c r="R763" i="1"/>
  <c r="Q763" i="1"/>
  <c r="P763" i="1"/>
  <c r="O763" i="1"/>
  <c r="N763" i="1"/>
  <c r="L763" i="1"/>
  <c r="K763" i="1"/>
  <c r="J763" i="1"/>
  <c r="AL762" i="1"/>
  <c r="AK762" i="1"/>
  <c r="AJ762" i="1"/>
  <c r="AI762" i="1"/>
  <c r="AH762" i="1"/>
  <c r="AG762" i="1"/>
  <c r="AF762" i="1"/>
  <c r="AE762" i="1"/>
  <c r="AD762" i="1"/>
  <c r="AB762" i="1"/>
  <c r="Z762" i="1"/>
  <c r="V762" i="1"/>
  <c r="U762" i="1"/>
  <c r="T762" i="1"/>
  <c r="S762" i="1"/>
  <c r="R762" i="1"/>
  <c r="Q762" i="1"/>
  <c r="P762" i="1"/>
  <c r="O762" i="1"/>
  <c r="N762" i="1"/>
  <c r="L762" i="1"/>
  <c r="K762" i="1"/>
  <c r="J762" i="1"/>
  <c r="AL761" i="1"/>
  <c r="AK761" i="1"/>
  <c r="AJ761" i="1"/>
  <c r="AI761" i="1"/>
  <c r="AH761" i="1"/>
  <c r="AG761" i="1"/>
  <c r="AF761" i="1"/>
  <c r="AE761" i="1"/>
  <c r="AD761" i="1"/>
  <c r="AB761" i="1"/>
  <c r="Z761" i="1"/>
  <c r="V761" i="1"/>
  <c r="U761" i="1"/>
  <c r="T761" i="1"/>
  <c r="S761" i="1"/>
  <c r="R761" i="1"/>
  <c r="Q761" i="1"/>
  <c r="P761" i="1"/>
  <c r="O761" i="1"/>
  <c r="N761" i="1"/>
  <c r="L761" i="1"/>
  <c r="K761" i="1"/>
  <c r="J761" i="1"/>
  <c r="AL760" i="1"/>
  <c r="AK760" i="1"/>
  <c r="AJ760" i="1"/>
  <c r="AI760" i="1"/>
  <c r="AH760" i="1"/>
  <c r="AG760" i="1"/>
  <c r="AF760" i="1"/>
  <c r="AE760" i="1"/>
  <c r="AD760" i="1"/>
  <c r="AB760" i="1"/>
  <c r="Z760" i="1"/>
  <c r="V760" i="1"/>
  <c r="U760" i="1"/>
  <c r="T760" i="1"/>
  <c r="S760" i="1"/>
  <c r="R760" i="1"/>
  <c r="Q760" i="1"/>
  <c r="P760" i="1"/>
  <c r="O760" i="1"/>
  <c r="N760" i="1"/>
  <c r="L760" i="1"/>
  <c r="K760" i="1"/>
  <c r="J760" i="1"/>
  <c r="AL759" i="1"/>
  <c r="AK759" i="1"/>
  <c r="AJ759" i="1"/>
  <c r="AI759" i="1"/>
  <c r="AH759" i="1"/>
  <c r="AG759" i="1"/>
  <c r="AF759" i="1"/>
  <c r="AE759" i="1"/>
  <c r="AD759" i="1"/>
  <c r="AB759" i="1"/>
  <c r="Z759" i="1"/>
  <c r="V759" i="1"/>
  <c r="U759" i="1"/>
  <c r="T759" i="1"/>
  <c r="S759" i="1"/>
  <c r="R759" i="1"/>
  <c r="Q759" i="1"/>
  <c r="P759" i="1"/>
  <c r="O759" i="1"/>
  <c r="N759" i="1"/>
  <c r="L759" i="1"/>
  <c r="K759" i="1"/>
  <c r="J759" i="1"/>
  <c r="AL758" i="1"/>
  <c r="AK758" i="1"/>
  <c r="AJ758" i="1"/>
  <c r="AI758" i="1"/>
  <c r="AH758" i="1"/>
  <c r="AG758" i="1"/>
  <c r="AF758" i="1"/>
  <c r="AE758" i="1"/>
  <c r="AD758" i="1"/>
  <c r="AB758" i="1"/>
  <c r="Z758" i="1"/>
  <c r="V758" i="1"/>
  <c r="U758" i="1"/>
  <c r="T758" i="1"/>
  <c r="S758" i="1"/>
  <c r="R758" i="1"/>
  <c r="Q758" i="1"/>
  <c r="P758" i="1"/>
  <c r="O758" i="1"/>
  <c r="N758" i="1"/>
  <c r="L758" i="1"/>
  <c r="K758" i="1"/>
  <c r="J758" i="1"/>
  <c r="AL757" i="1"/>
  <c r="AK757" i="1"/>
  <c r="AJ757" i="1"/>
  <c r="AI757" i="1"/>
  <c r="AH757" i="1"/>
  <c r="AG757" i="1"/>
  <c r="AF757" i="1"/>
  <c r="AE757" i="1"/>
  <c r="AD757" i="1"/>
  <c r="AB757" i="1"/>
  <c r="Z757" i="1"/>
  <c r="V757" i="1"/>
  <c r="U757" i="1"/>
  <c r="T757" i="1"/>
  <c r="S757" i="1"/>
  <c r="R757" i="1"/>
  <c r="Q757" i="1"/>
  <c r="P757" i="1"/>
  <c r="O757" i="1"/>
  <c r="N757" i="1"/>
  <c r="L757" i="1"/>
  <c r="K757" i="1"/>
  <c r="J757" i="1"/>
  <c r="AL756" i="1"/>
  <c r="AK756" i="1"/>
  <c r="AJ756" i="1"/>
  <c r="AI756" i="1"/>
  <c r="AH756" i="1"/>
  <c r="AG756" i="1"/>
  <c r="AF756" i="1"/>
  <c r="AE756" i="1"/>
  <c r="AD756" i="1"/>
  <c r="AB756" i="1"/>
  <c r="Z756" i="1"/>
  <c r="V756" i="1"/>
  <c r="U756" i="1"/>
  <c r="T756" i="1"/>
  <c r="S756" i="1"/>
  <c r="R756" i="1"/>
  <c r="Q756" i="1"/>
  <c r="P756" i="1"/>
  <c r="O756" i="1"/>
  <c r="N756" i="1"/>
  <c r="L756" i="1"/>
  <c r="K756" i="1"/>
  <c r="J756" i="1"/>
  <c r="AL755" i="1"/>
  <c r="AK755" i="1"/>
  <c r="AJ755" i="1"/>
  <c r="AI755" i="1"/>
  <c r="AH755" i="1"/>
  <c r="AG755" i="1"/>
  <c r="AF755" i="1"/>
  <c r="AE755" i="1"/>
  <c r="AD755" i="1"/>
  <c r="AB755" i="1"/>
  <c r="Z755" i="1"/>
  <c r="V755" i="1"/>
  <c r="U755" i="1"/>
  <c r="T755" i="1"/>
  <c r="S755" i="1"/>
  <c r="R755" i="1"/>
  <c r="Q755" i="1"/>
  <c r="P755" i="1"/>
  <c r="O755" i="1"/>
  <c r="N755" i="1"/>
  <c r="L755" i="1"/>
  <c r="K755" i="1"/>
  <c r="J755" i="1"/>
  <c r="AL754" i="1"/>
  <c r="AK754" i="1"/>
  <c r="AJ754" i="1"/>
  <c r="AI754" i="1"/>
  <c r="AH754" i="1"/>
  <c r="AG754" i="1"/>
  <c r="AF754" i="1"/>
  <c r="AE754" i="1"/>
  <c r="AD754" i="1"/>
  <c r="AB754" i="1"/>
  <c r="Z754" i="1"/>
  <c r="V754" i="1"/>
  <c r="U754" i="1"/>
  <c r="T754" i="1"/>
  <c r="S754" i="1"/>
  <c r="R754" i="1"/>
  <c r="Q754" i="1"/>
  <c r="P754" i="1"/>
  <c r="O754" i="1"/>
  <c r="N754" i="1"/>
  <c r="L754" i="1"/>
  <c r="K754" i="1"/>
  <c r="J754" i="1"/>
  <c r="AL753" i="1"/>
  <c r="AK753" i="1"/>
  <c r="AJ753" i="1"/>
  <c r="AI753" i="1"/>
  <c r="AH753" i="1"/>
  <c r="AG753" i="1"/>
  <c r="AF753" i="1"/>
  <c r="AE753" i="1"/>
  <c r="AD753" i="1"/>
  <c r="AB753" i="1"/>
  <c r="Z753" i="1"/>
  <c r="V753" i="1"/>
  <c r="U753" i="1"/>
  <c r="T753" i="1"/>
  <c r="S753" i="1"/>
  <c r="R753" i="1"/>
  <c r="Q753" i="1"/>
  <c r="P753" i="1"/>
  <c r="O753" i="1"/>
  <c r="N753" i="1"/>
  <c r="L753" i="1"/>
  <c r="K753" i="1"/>
  <c r="J753" i="1"/>
  <c r="AL752" i="1"/>
  <c r="AK752" i="1"/>
  <c r="AJ752" i="1"/>
  <c r="AI752" i="1"/>
  <c r="AH752" i="1"/>
  <c r="AG752" i="1"/>
  <c r="AF752" i="1"/>
  <c r="AE752" i="1"/>
  <c r="AD752" i="1"/>
  <c r="AB752" i="1"/>
  <c r="Z752" i="1"/>
  <c r="V752" i="1"/>
  <c r="U752" i="1"/>
  <c r="T752" i="1"/>
  <c r="S752" i="1"/>
  <c r="R752" i="1"/>
  <c r="Q752" i="1"/>
  <c r="P752" i="1"/>
  <c r="O752" i="1"/>
  <c r="N752" i="1"/>
  <c r="L752" i="1"/>
  <c r="K752" i="1"/>
  <c r="J752" i="1"/>
  <c r="AL751" i="1"/>
  <c r="AK751" i="1"/>
  <c r="AJ751" i="1"/>
  <c r="AI751" i="1"/>
  <c r="AH751" i="1"/>
  <c r="AG751" i="1"/>
  <c r="AF751" i="1"/>
  <c r="AE751" i="1"/>
  <c r="AD751" i="1"/>
  <c r="AB751" i="1"/>
  <c r="Z751" i="1"/>
  <c r="V751" i="1"/>
  <c r="U751" i="1"/>
  <c r="T751" i="1"/>
  <c r="S751" i="1"/>
  <c r="R751" i="1"/>
  <c r="Q751" i="1"/>
  <c r="P751" i="1"/>
  <c r="O751" i="1"/>
  <c r="N751" i="1"/>
  <c r="L751" i="1"/>
  <c r="K751" i="1"/>
  <c r="J751" i="1"/>
  <c r="AL750" i="1"/>
  <c r="AK750" i="1"/>
  <c r="AJ750" i="1"/>
  <c r="AI750" i="1"/>
  <c r="AH750" i="1"/>
  <c r="AG750" i="1"/>
  <c r="AF750" i="1"/>
  <c r="AE750" i="1"/>
  <c r="AD750" i="1"/>
  <c r="AB750" i="1"/>
  <c r="Z750" i="1"/>
  <c r="V750" i="1"/>
  <c r="U750" i="1"/>
  <c r="T750" i="1"/>
  <c r="S750" i="1"/>
  <c r="R750" i="1"/>
  <c r="Q750" i="1"/>
  <c r="P750" i="1"/>
  <c r="O750" i="1"/>
  <c r="N750" i="1"/>
  <c r="L750" i="1"/>
  <c r="K750" i="1"/>
  <c r="J750" i="1"/>
  <c r="AL749" i="1"/>
  <c r="AK749" i="1"/>
  <c r="AJ749" i="1"/>
  <c r="AI749" i="1"/>
  <c r="AH749" i="1"/>
  <c r="AG749" i="1"/>
  <c r="AF749" i="1"/>
  <c r="AE749" i="1"/>
  <c r="AD749" i="1"/>
  <c r="AB749" i="1"/>
  <c r="Z749" i="1"/>
  <c r="V749" i="1"/>
  <c r="U749" i="1"/>
  <c r="T749" i="1"/>
  <c r="S749" i="1"/>
  <c r="R749" i="1"/>
  <c r="Q749" i="1"/>
  <c r="P749" i="1"/>
  <c r="O749" i="1"/>
  <c r="N749" i="1"/>
  <c r="L749" i="1"/>
  <c r="K749" i="1"/>
  <c r="J749" i="1"/>
  <c r="AL748" i="1"/>
  <c r="AK748" i="1"/>
  <c r="AJ748" i="1"/>
  <c r="AI748" i="1"/>
  <c r="AH748" i="1"/>
  <c r="AG748" i="1"/>
  <c r="AF748" i="1"/>
  <c r="AE748" i="1"/>
  <c r="AD748" i="1"/>
  <c r="AB748" i="1"/>
  <c r="Z748" i="1"/>
  <c r="V748" i="1"/>
  <c r="U748" i="1"/>
  <c r="T748" i="1"/>
  <c r="S748" i="1"/>
  <c r="R748" i="1"/>
  <c r="Q748" i="1"/>
  <c r="P748" i="1"/>
  <c r="O748" i="1"/>
  <c r="N748" i="1"/>
  <c r="L748" i="1"/>
  <c r="K748" i="1"/>
  <c r="J748" i="1"/>
  <c r="AL747" i="1"/>
  <c r="AK747" i="1"/>
  <c r="AJ747" i="1"/>
  <c r="AI747" i="1"/>
  <c r="AH747" i="1"/>
  <c r="AG747" i="1"/>
  <c r="AF747" i="1"/>
  <c r="AE747" i="1"/>
  <c r="AD747" i="1"/>
  <c r="AB747" i="1"/>
  <c r="Z747" i="1"/>
  <c r="V747" i="1"/>
  <c r="U747" i="1"/>
  <c r="T747" i="1"/>
  <c r="S747" i="1"/>
  <c r="R747" i="1"/>
  <c r="Q747" i="1"/>
  <c r="P747" i="1"/>
  <c r="O747" i="1"/>
  <c r="N747" i="1"/>
  <c r="L747" i="1"/>
  <c r="K747" i="1"/>
  <c r="J747" i="1"/>
  <c r="AL746" i="1"/>
  <c r="AK746" i="1"/>
  <c r="AJ746" i="1"/>
  <c r="AI746" i="1"/>
  <c r="AH746" i="1"/>
  <c r="AG746" i="1"/>
  <c r="AF746" i="1"/>
  <c r="AE746" i="1"/>
  <c r="AD746" i="1"/>
  <c r="AB746" i="1"/>
  <c r="Z746" i="1"/>
  <c r="V746" i="1"/>
  <c r="U746" i="1"/>
  <c r="T746" i="1"/>
  <c r="S746" i="1"/>
  <c r="R746" i="1"/>
  <c r="Q746" i="1"/>
  <c r="P746" i="1"/>
  <c r="O746" i="1"/>
  <c r="N746" i="1"/>
  <c r="L746" i="1"/>
  <c r="K746" i="1"/>
  <c r="J746" i="1"/>
  <c r="AL745" i="1"/>
  <c r="AK745" i="1"/>
  <c r="AJ745" i="1"/>
  <c r="AI745" i="1"/>
  <c r="AH745" i="1"/>
  <c r="AG745" i="1"/>
  <c r="AF745" i="1"/>
  <c r="AE745" i="1"/>
  <c r="AD745" i="1"/>
  <c r="AB745" i="1"/>
  <c r="Z745" i="1"/>
  <c r="V745" i="1"/>
  <c r="U745" i="1"/>
  <c r="T745" i="1"/>
  <c r="S745" i="1"/>
  <c r="R745" i="1"/>
  <c r="Q745" i="1"/>
  <c r="P745" i="1"/>
  <c r="O745" i="1"/>
  <c r="N745" i="1"/>
  <c r="L745" i="1"/>
  <c r="K745" i="1"/>
  <c r="J745" i="1"/>
  <c r="AL744" i="1"/>
  <c r="AK744" i="1"/>
  <c r="AJ744" i="1"/>
  <c r="AI744" i="1"/>
  <c r="AH744" i="1"/>
  <c r="AG744" i="1"/>
  <c r="AF744" i="1"/>
  <c r="AE744" i="1"/>
  <c r="AD744" i="1"/>
  <c r="AB744" i="1"/>
  <c r="Z744" i="1"/>
  <c r="V744" i="1"/>
  <c r="U744" i="1"/>
  <c r="T744" i="1"/>
  <c r="S744" i="1"/>
  <c r="R744" i="1"/>
  <c r="Q744" i="1"/>
  <c r="P744" i="1"/>
  <c r="O744" i="1"/>
  <c r="N744" i="1"/>
  <c r="L744" i="1"/>
  <c r="K744" i="1"/>
  <c r="J744" i="1"/>
  <c r="AL743" i="1"/>
  <c r="AK743" i="1"/>
  <c r="AJ743" i="1"/>
  <c r="AI743" i="1"/>
  <c r="AH743" i="1"/>
  <c r="AG743" i="1"/>
  <c r="AF743" i="1"/>
  <c r="AE743" i="1"/>
  <c r="AD743" i="1"/>
  <c r="AB743" i="1"/>
  <c r="Z743" i="1"/>
  <c r="V743" i="1"/>
  <c r="U743" i="1"/>
  <c r="T743" i="1"/>
  <c r="S743" i="1"/>
  <c r="R743" i="1"/>
  <c r="Q743" i="1"/>
  <c r="P743" i="1"/>
  <c r="O743" i="1"/>
  <c r="N743" i="1"/>
  <c r="L743" i="1"/>
  <c r="K743" i="1"/>
  <c r="J743" i="1"/>
  <c r="AL742" i="1"/>
  <c r="AK742" i="1"/>
  <c r="AJ742" i="1"/>
  <c r="AI742" i="1"/>
  <c r="AH742" i="1"/>
  <c r="AG742" i="1"/>
  <c r="AF742" i="1"/>
  <c r="AE742" i="1"/>
  <c r="AD742" i="1"/>
  <c r="AB742" i="1"/>
  <c r="Z742" i="1"/>
  <c r="V742" i="1"/>
  <c r="U742" i="1"/>
  <c r="T742" i="1"/>
  <c r="S742" i="1"/>
  <c r="R742" i="1"/>
  <c r="Q742" i="1"/>
  <c r="P742" i="1"/>
  <c r="O742" i="1"/>
  <c r="N742" i="1"/>
  <c r="L742" i="1"/>
  <c r="K742" i="1"/>
  <c r="J742" i="1"/>
  <c r="AL741" i="1"/>
  <c r="AK741" i="1"/>
  <c r="AJ741" i="1"/>
  <c r="AI741" i="1"/>
  <c r="AH741" i="1"/>
  <c r="AG741" i="1"/>
  <c r="AF741" i="1"/>
  <c r="AE741" i="1"/>
  <c r="AD741" i="1"/>
  <c r="AB741" i="1"/>
  <c r="Z741" i="1"/>
  <c r="V741" i="1"/>
  <c r="U741" i="1"/>
  <c r="T741" i="1"/>
  <c r="S741" i="1"/>
  <c r="R741" i="1"/>
  <c r="Q741" i="1"/>
  <c r="P741" i="1"/>
  <c r="O741" i="1"/>
  <c r="N741" i="1"/>
  <c r="L741" i="1"/>
  <c r="K741" i="1"/>
  <c r="J741" i="1"/>
  <c r="AL740" i="1"/>
  <c r="AK740" i="1"/>
  <c r="AJ740" i="1"/>
  <c r="AI740" i="1"/>
  <c r="AH740" i="1"/>
  <c r="AG740" i="1"/>
  <c r="AF740" i="1"/>
  <c r="AE740" i="1"/>
  <c r="AD740" i="1"/>
  <c r="AB740" i="1"/>
  <c r="Z740" i="1"/>
  <c r="V740" i="1"/>
  <c r="U740" i="1"/>
  <c r="T740" i="1"/>
  <c r="S740" i="1"/>
  <c r="R740" i="1"/>
  <c r="Q740" i="1"/>
  <c r="P740" i="1"/>
  <c r="O740" i="1"/>
  <c r="N740" i="1"/>
  <c r="L740" i="1"/>
  <c r="K740" i="1"/>
  <c r="J740" i="1"/>
  <c r="AL739" i="1"/>
  <c r="AK739" i="1"/>
  <c r="AJ739" i="1"/>
  <c r="AI739" i="1"/>
  <c r="AH739" i="1"/>
  <c r="AG739" i="1"/>
  <c r="AF739" i="1"/>
  <c r="AE739" i="1"/>
  <c r="AD739" i="1"/>
  <c r="AB739" i="1"/>
  <c r="Z739" i="1"/>
  <c r="V739" i="1"/>
  <c r="U739" i="1"/>
  <c r="T739" i="1"/>
  <c r="S739" i="1"/>
  <c r="R739" i="1"/>
  <c r="Q739" i="1"/>
  <c r="P739" i="1"/>
  <c r="O739" i="1"/>
  <c r="N739" i="1"/>
  <c r="L739" i="1"/>
  <c r="K739" i="1"/>
  <c r="J739" i="1"/>
  <c r="AL738" i="1"/>
  <c r="AK738" i="1"/>
  <c r="AJ738" i="1"/>
  <c r="AI738" i="1"/>
  <c r="AH738" i="1"/>
  <c r="AG738" i="1"/>
  <c r="AF738" i="1"/>
  <c r="AE738" i="1"/>
  <c r="AD738" i="1"/>
  <c r="AB738" i="1"/>
  <c r="Z738" i="1"/>
  <c r="V738" i="1"/>
  <c r="U738" i="1"/>
  <c r="T738" i="1"/>
  <c r="S738" i="1"/>
  <c r="R738" i="1"/>
  <c r="Q738" i="1"/>
  <c r="P738" i="1"/>
  <c r="O738" i="1"/>
  <c r="N738" i="1"/>
  <c r="L738" i="1"/>
  <c r="K738" i="1"/>
  <c r="J738" i="1"/>
  <c r="AL737" i="1"/>
  <c r="AK737" i="1"/>
  <c r="AJ737" i="1"/>
  <c r="AI737" i="1"/>
  <c r="AH737" i="1"/>
  <c r="AG737" i="1"/>
  <c r="AF737" i="1"/>
  <c r="AE737" i="1"/>
  <c r="AD737" i="1"/>
  <c r="AB737" i="1"/>
  <c r="Z737" i="1"/>
  <c r="V737" i="1"/>
  <c r="U737" i="1"/>
  <c r="T737" i="1"/>
  <c r="S737" i="1"/>
  <c r="R737" i="1"/>
  <c r="Q737" i="1"/>
  <c r="P737" i="1"/>
  <c r="O737" i="1"/>
  <c r="N737" i="1"/>
  <c r="L737" i="1"/>
  <c r="K737" i="1"/>
  <c r="J737" i="1"/>
  <c r="AL736" i="1"/>
  <c r="AK736" i="1"/>
  <c r="AJ736" i="1"/>
  <c r="AI736" i="1"/>
  <c r="AH736" i="1"/>
  <c r="AG736" i="1"/>
  <c r="AF736" i="1"/>
  <c r="AE736" i="1"/>
  <c r="AD736" i="1"/>
  <c r="AB736" i="1"/>
  <c r="Z736" i="1"/>
  <c r="V736" i="1"/>
  <c r="U736" i="1"/>
  <c r="T736" i="1"/>
  <c r="S736" i="1"/>
  <c r="R736" i="1"/>
  <c r="Q736" i="1"/>
  <c r="P736" i="1"/>
  <c r="O736" i="1"/>
  <c r="N736" i="1"/>
  <c r="L736" i="1"/>
  <c r="K736" i="1"/>
  <c r="J736" i="1"/>
  <c r="AL735" i="1"/>
  <c r="AK735" i="1"/>
  <c r="AJ735" i="1"/>
  <c r="AI735" i="1"/>
  <c r="AH735" i="1"/>
  <c r="AG735" i="1"/>
  <c r="AF735" i="1"/>
  <c r="AE735" i="1"/>
  <c r="AD735" i="1"/>
  <c r="AB735" i="1"/>
  <c r="Z735" i="1"/>
  <c r="V735" i="1"/>
  <c r="U735" i="1"/>
  <c r="T735" i="1"/>
  <c r="S735" i="1"/>
  <c r="R735" i="1"/>
  <c r="Q735" i="1"/>
  <c r="P735" i="1"/>
  <c r="O735" i="1"/>
  <c r="N735" i="1"/>
  <c r="L735" i="1"/>
  <c r="K735" i="1"/>
  <c r="J735" i="1"/>
  <c r="AL734" i="1"/>
  <c r="AK734" i="1"/>
  <c r="AJ734" i="1"/>
  <c r="AI734" i="1"/>
  <c r="AH734" i="1"/>
  <c r="AG734" i="1"/>
  <c r="AF734" i="1"/>
  <c r="AE734" i="1"/>
  <c r="AD734" i="1"/>
  <c r="AB734" i="1"/>
  <c r="Z734" i="1"/>
  <c r="V734" i="1"/>
  <c r="U734" i="1"/>
  <c r="T734" i="1"/>
  <c r="S734" i="1"/>
  <c r="R734" i="1"/>
  <c r="Q734" i="1"/>
  <c r="P734" i="1"/>
  <c r="O734" i="1"/>
  <c r="N734" i="1"/>
  <c r="L734" i="1"/>
  <c r="K734" i="1"/>
  <c r="J734" i="1"/>
  <c r="AL733" i="1"/>
  <c r="AK733" i="1"/>
  <c r="AJ733" i="1"/>
  <c r="AI733" i="1"/>
  <c r="AH733" i="1"/>
  <c r="AG733" i="1"/>
  <c r="AF733" i="1"/>
  <c r="AE733" i="1"/>
  <c r="AD733" i="1"/>
  <c r="AB733" i="1"/>
  <c r="Z733" i="1"/>
  <c r="V733" i="1"/>
  <c r="U733" i="1"/>
  <c r="T733" i="1"/>
  <c r="S733" i="1"/>
  <c r="R733" i="1"/>
  <c r="Q733" i="1"/>
  <c r="P733" i="1"/>
  <c r="O733" i="1"/>
  <c r="N733" i="1"/>
  <c r="L733" i="1"/>
  <c r="K733" i="1"/>
  <c r="J733" i="1"/>
  <c r="AL732" i="1"/>
  <c r="AK732" i="1"/>
  <c r="AJ732" i="1"/>
  <c r="AI732" i="1"/>
  <c r="AH732" i="1"/>
  <c r="AG732" i="1"/>
  <c r="AF732" i="1"/>
  <c r="AE732" i="1"/>
  <c r="AD732" i="1"/>
  <c r="AB732" i="1"/>
  <c r="Z732" i="1"/>
  <c r="V732" i="1"/>
  <c r="U732" i="1"/>
  <c r="T732" i="1"/>
  <c r="S732" i="1"/>
  <c r="R732" i="1"/>
  <c r="Q732" i="1"/>
  <c r="P732" i="1"/>
  <c r="O732" i="1"/>
  <c r="N732" i="1"/>
  <c r="L732" i="1"/>
  <c r="K732" i="1"/>
  <c r="J732" i="1"/>
  <c r="AL731" i="1"/>
  <c r="AK731" i="1"/>
  <c r="AJ731" i="1"/>
  <c r="AI731" i="1"/>
  <c r="AH731" i="1"/>
  <c r="AG731" i="1"/>
  <c r="AF731" i="1"/>
  <c r="AE731" i="1"/>
  <c r="AD731" i="1"/>
  <c r="AB731" i="1"/>
  <c r="Z731" i="1"/>
  <c r="V731" i="1"/>
  <c r="U731" i="1"/>
  <c r="T731" i="1"/>
  <c r="S731" i="1"/>
  <c r="R731" i="1"/>
  <c r="Q731" i="1"/>
  <c r="P731" i="1"/>
  <c r="O731" i="1"/>
  <c r="N731" i="1"/>
  <c r="L731" i="1"/>
  <c r="K731" i="1"/>
  <c r="J731" i="1"/>
  <c r="AL730" i="1"/>
  <c r="AK730" i="1"/>
  <c r="AJ730" i="1"/>
  <c r="AI730" i="1"/>
  <c r="AH730" i="1"/>
  <c r="AG730" i="1"/>
  <c r="AF730" i="1"/>
  <c r="AE730" i="1"/>
  <c r="AD730" i="1"/>
  <c r="AB730" i="1"/>
  <c r="Z730" i="1"/>
  <c r="V730" i="1"/>
  <c r="U730" i="1"/>
  <c r="T730" i="1"/>
  <c r="S730" i="1"/>
  <c r="R730" i="1"/>
  <c r="Q730" i="1"/>
  <c r="P730" i="1"/>
  <c r="O730" i="1"/>
  <c r="N730" i="1"/>
  <c r="L730" i="1"/>
  <c r="K730" i="1"/>
  <c r="J730" i="1"/>
  <c r="AL729" i="1"/>
  <c r="AK729" i="1"/>
  <c r="AJ729" i="1"/>
  <c r="AI729" i="1"/>
  <c r="AH729" i="1"/>
  <c r="AG729" i="1"/>
  <c r="AF729" i="1"/>
  <c r="AE729" i="1"/>
  <c r="AD729" i="1"/>
  <c r="AB729" i="1"/>
  <c r="Z729" i="1"/>
  <c r="V729" i="1"/>
  <c r="U729" i="1"/>
  <c r="T729" i="1"/>
  <c r="S729" i="1"/>
  <c r="R729" i="1"/>
  <c r="Q729" i="1"/>
  <c r="P729" i="1"/>
  <c r="O729" i="1"/>
  <c r="N729" i="1"/>
  <c r="L729" i="1"/>
  <c r="K729" i="1"/>
  <c r="J729" i="1"/>
  <c r="AL728" i="1"/>
  <c r="AK728" i="1"/>
  <c r="AJ728" i="1"/>
  <c r="AI728" i="1"/>
  <c r="AH728" i="1"/>
  <c r="AG728" i="1"/>
  <c r="AF728" i="1"/>
  <c r="AE728" i="1"/>
  <c r="AD728" i="1"/>
  <c r="AB728" i="1"/>
  <c r="Z728" i="1"/>
  <c r="V728" i="1"/>
  <c r="U728" i="1"/>
  <c r="T728" i="1"/>
  <c r="S728" i="1"/>
  <c r="R728" i="1"/>
  <c r="Q728" i="1"/>
  <c r="P728" i="1"/>
  <c r="O728" i="1"/>
  <c r="N728" i="1"/>
  <c r="L728" i="1"/>
  <c r="K728" i="1"/>
  <c r="J728" i="1"/>
  <c r="AL727" i="1"/>
  <c r="AK727" i="1"/>
  <c r="AJ727" i="1"/>
  <c r="AI727" i="1"/>
  <c r="AH727" i="1"/>
  <c r="AG727" i="1"/>
  <c r="AF727" i="1"/>
  <c r="AE727" i="1"/>
  <c r="AD727" i="1"/>
  <c r="AB727" i="1"/>
  <c r="Z727" i="1"/>
  <c r="V727" i="1"/>
  <c r="U727" i="1"/>
  <c r="T727" i="1"/>
  <c r="S727" i="1"/>
  <c r="R727" i="1"/>
  <c r="Q727" i="1"/>
  <c r="P727" i="1"/>
  <c r="O727" i="1"/>
  <c r="N727" i="1"/>
  <c r="L727" i="1"/>
  <c r="K727" i="1"/>
  <c r="J727" i="1"/>
  <c r="AL726" i="1"/>
  <c r="AK726" i="1"/>
  <c r="AJ726" i="1"/>
  <c r="AI726" i="1"/>
  <c r="AH726" i="1"/>
  <c r="AG726" i="1"/>
  <c r="AF726" i="1"/>
  <c r="AE726" i="1"/>
  <c r="AD726" i="1"/>
  <c r="AB726" i="1"/>
  <c r="Z726" i="1"/>
  <c r="V726" i="1"/>
  <c r="U726" i="1"/>
  <c r="T726" i="1"/>
  <c r="S726" i="1"/>
  <c r="R726" i="1"/>
  <c r="Q726" i="1"/>
  <c r="P726" i="1"/>
  <c r="O726" i="1"/>
  <c r="N726" i="1"/>
  <c r="L726" i="1"/>
  <c r="K726" i="1"/>
  <c r="J726" i="1"/>
  <c r="AL725" i="1"/>
  <c r="AK725" i="1"/>
  <c r="AJ725" i="1"/>
  <c r="AI725" i="1"/>
  <c r="AH725" i="1"/>
  <c r="AG725" i="1"/>
  <c r="AF725" i="1"/>
  <c r="AE725" i="1"/>
  <c r="AD725" i="1"/>
  <c r="AB725" i="1"/>
  <c r="Z725" i="1"/>
  <c r="V725" i="1"/>
  <c r="U725" i="1"/>
  <c r="T725" i="1"/>
  <c r="S725" i="1"/>
  <c r="R725" i="1"/>
  <c r="Q725" i="1"/>
  <c r="P725" i="1"/>
  <c r="O725" i="1"/>
  <c r="N725" i="1"/>
  <c r="L725" i="1"/>
  <c r="K725" i="1"/>
  <c r="J725" i="1"/>
  <c r="AL724" i="1"/>
  <c r="AK724" i="1"/>
  <c r="AJ724" i="1"/>
  <c r="AI724" i="1"/>
  <c r="AH724" i="1"/>
  <c r="AG724" i="1"/>
  <c r="AF724" i="1"/>
  <c r="AE724" i="1"/>
  <c r="AD724" i="1"/>
  <c r="AB724" i="1"/>
  <c r="Z724" i="1"/>
  <c r="V724" i="1"/>
  <c r="U724" i="1"/>
  <c r="T724" i="1"/>
  <c r="S724" i="1"/>
  <c r="R724" i="1"/>
  <c r="Q724" i="1"/>
  <c r="P724" i="1"/>
  <c r="O724" i="1"/>
  <c r="N724" i="1"/>
  <c r="L724" i="1"/>
  <c r="K724" i="1"/>
  <c r="J724" i="1"/>
  <c r="AL723" i="1"/>
  <c r="AK723" i="1"/>
  <c r="AJ723" i="1"/>
  <c r="AI723" i="1"/>
  <c r="AH723" i="1"/>
  <c r="AG723" i="1"/>
  <c r="AF723" i="1"/>
  <c r="AE723" i="1"/>
  <c r="AD723" i="1"/>
  <c r="AB723" i="1"/>
  <c r="Z723" i="1"/>
  <c r="V723" i="1"/>
  <c r="U723" i="1"/>
  <c r="T723" i="1"/>
  <c r="S723" i="1"/>
  <c r="R723" i="1"/>
  <c r="Q723" i="1"/>
  <c r="P723" i="1"/>
  <c r="O723" i="1"/>
  <c r="N723" i="1"/>
  <c r="L723" i="1"/>
  <c r="K723" i="1"/>
  <c r="J723" i="1"/>
  <c r="AL722" i="1"/>
  <c r="AK722" i="1"/>
  <c r="AJ722" i="1"/>
  <c r="AI722" i="1"/>
  <c r="AH722" i="1"/>
  <c r="AG722" i="1"/>
  <c r="AF722" i="1"/>
  <c r="AE722" i="1"/>
  <c r="AD722" i="1"/>
  <c r="AB722" i="1"/>
  <c r="Z722" i="1"/>
  <c r="V722" i="1"/>
  <c r="U722" i="1"/>
  <c r="T722" i="1"/>
  <c r="S722" i="1"/>
  <c r="R722" i="1"/>
  <c r="Q722" i="1"/>
  <c r="P722" i="1"/>
  <c r="O722" i="1"/>
  <c r="N722" i="1"/>
  <c r="L722" i="1"/>
  <c r="K722" i="1"/>
  <c r="J722" i="1"/>
  <c r="AL721" i="1"/>
  <c r="AK721" i="1"/>
  <c r="AJ721" i="1"/>
  <c r="AI721" i="1"/>
  <c r="AH721" i="1"/>
  <c r="AG721" i="1"/>
  <c r="AF721" i="1"/>
  <c r="AE721" i="1"/>
  <c r="AD721" i="1"/>
  <c r="AB721" i="1"/>
  <c r="Z721" i="1"/>
  <c r="V721" i="1"/>
  <c r="U721" i="1"/>
  <c r="T721" i="1"/>
  <c r="S721" i="1"/>
  <c r="R721" i="1"/>
  <c r="Q721" i="1"/>
  <c r="P721" i="1"/>
  <c r="O721" i="1"/>
  <c r="N721" i="1"/>
  <c r="L721" i="1"/>
  <c r="K721" i="1"/>
  <c r="J721" i="1"/>
  <c r="AL720" i="1"/>
  <c r="AK720" i="1"/>
  <c r="AJ720" i="1"/>
  <c r="AI720" i="1"/>
  <c r="AH720" i="1"/>
  <c r="AG720" i="1"/>
  <c r="AF720" i="1"/>
  <c r="AE720" i="1"/>
  <c r="AD720" i="1"/>
  <c r="AB720" i="1"/>
  <c r="Z720" i="1"/>
  <c r="V720" i="1"/>
  <c r="U720" i="1"/>
  <c r="T720" i="1"/>
  <c r="S720" i="1"/>
  <c r="R720" i="1"/>
  <c r="Q720" i="1"/>
  <c r="P720" i="1"/>
  <c r="O720" i="1"/>
  <c r="N720" i="1"/>
  <c r="L720" i="1"/>
  <c r="K720" i="1"/>
  <c r="J720" i="1"/>
  <c r="AL719" i="1"/>
  <c r="AK719" i="1"/>
  <c r="AJ719" i="1"/>
  <c r="AI719" i="1"/>
  <c r="AH719" i="1"/>
  <c r="AG719" i="1"/>
  <c r="AF719" i="1"/>
  <c r="AE719" i="1"/>
  <c r="AD719" i="1"/>
  <c r="AB719" i="1"/>
  <c r="Z719" i="1"/>
  <c r="V719" i="1"/>
  <c r="U719" i="1"/>
  <c r="T719" i="1"/>
  <c r="S719" i="1"/>
  <c r="R719" i="1"/>
  <c r="Q719" i="1"/>
  <c r="P719" i="1"/>
  <c r="O719" i="1"/>
  <c r="N719" i="1"/>
  <c r="L719" i="1"/>
  <c r="K719" i="1"/>
  <c r="J719" i="1"/>
  <c r="AL718" i="1"/>
  <c r="AK718" i="1"/>
  <c r="AJ718" i="1"/>
  <c r="AI718" i="1"/>
  <c r="AH718" i="1"/>
  <c r="AG718" i="1"/>
  <c r="AF718" i="1"/>
  <c r="AE718" i="1"/>
  <c r="AD718" i="1"/>
  <c r="AB718" i="1"/>
  <c r="Z718" i="1"/>
  <c r="V718" i="1"/>
  <c r="U718" i="1"/>
  <c r="T718" i="1"/>
  <c r="S718" i="1"/>
  <c r="R718" i="1"/>
  <c r="Q718" i="1"/>
  <c r="P718" i="1"/>
  <c r="O718" i="1"/>
  <c r="N718" i="1"/>
  <c r="L718" i="1"/>
  <c r="K718" i="1"/>
  <c r="J718" i="1"/>
  <c r="AL717" i="1"/>
  <c r="AK717" i="1"/>
  <c r="AJ717" i="1"/>
  <c r="AI717" i="1"/>
  <c r="AH717" i="1"/>
  <c r="AG717" i="1"/>
  <c r="AF717" i="1"/>
  <c r="AE717" i="1"/>
  <c r="AD717" i="1"/>
  <c r="AB717" i="1"/>
  <c r="Z717" i="1"/>
  <c r="V717" i="1"/>
  <c r="U717" i="1"/>
  <c r="T717" i="1"/>
  <c r="S717" i="1"/>
  <c r="R717" i="1"/>
  <c r="Q717" i="1"/>
  <c r="P717" i="1"/>
  <c r="O717" i="1"/>
  <c r="N717" i="1"/>
  <c r="L717" i="1"/>
  <c r="K717" i="1"/>
  <c r="J717" i="1"/>
  <c r="AL716" i="1"/>
  <c r="AK716" i="1"/>
  <c r="AJ716" i="1"/>
  <c r="AI716" i="1"/>
  <c r="AH716" i="1"/>
  <c r="AG716" i="1"/>
  <c r="AF716" i="1"/>
  <c r="AE716" i="1"/>
  <c r="AD716" i="1"/>
  <c r="AB716" i="1"/>
  <c r="Z716" i="1"/>
  <c r="V716" i="1"/>
  <c r="U716" i="1"/>
  <c r="T716" i="1"/>
  <c r="S716" i="1"/>
  <c r="R716" i="1"/>
  <c r="Q716" i="1"/>
  <c r="P716" i="1"/>
  <c r="O716" i="1"/>
  <c r="N716" i="1"/>
  <c r="L716" i="1"/>
  <c r="K716" i="1"/>
  <c r="J716" i="1"/>
  <c r="AL715" i="1"/>
  <c r="AK715" i="1"/>
  <c r="AJ715" i="1"/>
  <c r="AI715" i="1"/>
  <c r="AH715" i="1"/>
  <c r="AG715" i="1"/>
  <c r="AF715" i="1"/>
  <c r="AE715" i="1"/>
  <c r="AD715" i="1"/>
  <c r="AB715" i="1"/>
  <c r="Z715" i="1"/>
  <c r="V715" i="1"/>
  <c r="U715" i="1"/>
  <c r="T715" i="1"/>
  <c r="S715" i="1"/>
  <c r="R715" i="1"/>
  <c r="Q715" i="1"/>
  <c r="P715" i="1"/>
  <c r="O715" i="1"/>
  <c r="N715" i="1"/>
  <c r="L715" i="1"/>
  <c r="K715" i="1"/>
  <c r="J715" i="1"/>
  <c r="AL714" i="1"/>
  <c r="AK714" i="1"/>
  <c r="AJ714" i="1"/>
  <c r="AI714" i="1"/>
  <c r="AH714" i="1"/>
  <c r="AG714" i="1"/>
  <c r="AF714" i="1"/>
  <c r="AE714" i="1"/>
  <c r="AD714" i="1"/>
  <c r="AB714" i="1"/>
  <c r="Z714" i="1"/>
  <c r="V714" i="1"/>
  <c r="U714" i="1"/>
  <c r="T714" i="1"/>
  <c r="S714" i="1"/>
  <c r="R714" i="1"/>
  <c r="Q714" i="1"/>
  <c r="P714" i="1"/>
  <c r="O714" i="1"/>
  <c r="N714" i="1"/>
  <c r="L714" i="1"/>
  <c r="K714" i="1"/>
  <c r="J714" i="1"/>
  <c r="AL713" i="1"/>
  <c r="AK713" i="1"/>
  <c r="AJ713" i="1"/>
  <c r="AI713" i="1"/>
  <c r="AH713" i="1"/>
  <c r="AG713" i="1"/>
  <c r="AF713" i="1"/>
  <c r="AE713" i="1"/>
  <c r="AD713" i="1"/>
  <c r="AB713" i="1"/>
  <c r="Z713" i="1"/>
  <c r="V713" i="1"/>
  <c r="U713" i="1"/>
  <c r="T713" i="1"/>
  <c r="S713" i="1"/>
  <c r="R713" i="1"/>
  <c r="Q713" i="1"/>
  <c r="P713" i="1"/>
  <c r="O713" i="1"/>
  <c r="N713" i="1"/>
  <c r="L713" i="1"/>
  <c r="K713" i="1"/>
  <c r="J713" i="1"/>
  <c r="AL712" i="1"/>
  <c r="AK712" i="1"/>
  <c r="AJ712" i="1"/>
  <c r="AI712" i="1"/>
  <c r="AH712" i="1"/>
  <c r="AG712" i="1"/>
  <c r="AF712" i="1"/>
  <c r="AE712" i="1"/>
  <c r="AD712" i="1"/>
  <c r="AB712" i="1"/>
  <c r="Z712" i="1"/>
  <c r="V712" i="1"/>
  <c r="U712" i="1"/>
  <c r="T712" i="1"/>
  <c r="S712" i="1"/>
  <c r="R712" i="1"/>
  <c r="Q712" i="1"/>
  <c r="P712" i="1"/>
  <c r="O712" i="1"/>
  <c r="N712" i="1"/>
  <c r="L712" i="1"/>
  <c r="K712" i="1"/>
  <c r="J712" i="1"/>
  <c r="AL711" i="1"/>
  <c r="AK711" i="1"/>
  <c r="AJ711" i="1"/>
  <c r="AI711" i="1"/>
  <c r="AH711" i="1"/>
  <c r="AG711" i="1"/>
  <c r="AF711" i="1"/>
  <c r="AE711" i="1"/>
  <c r="AD711" i="1"/>
  <c r="AB711" i="1"/>
  <c r="Z711" i="1"/>
  <c r="V711" i="1"/>
  <c r="U711" i="1"/>
  <c r="T711" i="1"/>
  <c r="S711" i="1"/>
  <c r="R711" i="1"/>
  <c r="Q711" i="1"/>
  <c r="P711" i="1"/>
  <c r="O711" i="1"/>
  <c r="N711" i="1"/>
  <c r="L711" i="1"/>
  <c r="K711" i="1"/>
  <c r="J711" i="1"/>
  <c r="AL710" i="1"/>
  <c r="AK710" i="1"/>
  <c r="AJ710" i="1"/>
  <c r="AI710" i="1"/>
  <c r="AH710" i="1"/>
  <c r="AG710" i="1"/>
  <c r="AF710" i="1"/>
  <c r="AE710" i="1"/>
  <c r="AD710" i="1"/>
  <c r="AB710" i="1"/>
  <c r="Z710" i="1"/>
  <c r="V710" i="1"/>
  <c r="U710" i="1"/>
  <c r="T710" i="1"/>
  <c r="S710" i="1"/>
  <c r="R710" i="1"/>
  <c r="Q710" i="1"/>
  <c r="P710" i="1"/>
  <c r="O710" i="1"/>
  <c r="N710" i="1"/>
  <c r="L710" i="1"/>
  <c r="K710" i="1"/>
  <c r="J710" i="1"/>
  <c r="AL709" i="1"/>
  <c r="AK709" i="1"/>
  <c r="AJ709" i="1"/>
  <c r="AI709" i="1"/>
  <c r="AH709" i="1"/>
  <c r="AG709" i="1"/>
  <c r="AF709" i="1"/>
  <c r="AE709" i="1"/>
  <c r="AD709" i="1"/>
  <c r="AB709" i="1"/>
  <c r="Z709" i="1"/>
  <c r="V709" i="1"/>
  <c r="U709" i="1"/>
  <c r="T709" i="1"/>
  <c r="S709" i="1"/>
  <c r="R709" i="1"/>
  <c r="Q709" i="1"/>
  <c r="P709" i="1"/>
  <c r="O709" i="1"/>
  <c r="N709" i="1"/>
  <c r="L709" i="1"/>
  <c r="K709" i="1"/>
  <c r="J709" i="1"/>
  <c r="AL708" i="1"/>
  <c r="AK708" i="1"/>
  <c r="AJ708" i="1"/>
  <c r="AI708" i="1"/>
  <c r="AH708" i="1"/>
  <c r="AG708" i="1"/>
  <c r="AF708" i="1"/>
  <c r="AE708" i="1"/>
  <c r="AD708" i="1"/>
  <c r="AB708" i="1"/>
  <c r="Z708" i="1"/>
  <c r="V708" i="1"/>
  <c r="U708" i="1"/>
  <c r="T708" i="1"/>
  <c r="S708" i="1"/>
  <c r="R708" i="1"/>
  <c r="Q708" i="1"/>
  <c r="P708" i="1"/>
  <c r="O708" i="1"/>
  <c r="N708" i="1"/>
  <c r="L708" i="1"/>
  <c r="K708" i="1"/>
  <c r="J708" i="1"/>
  <c r="AL707" i="1"/>
  <c r="AK707" i="1"/>
  <c r="AJ707" i="1"/>
  <c r="AI707" i="1"/>
  <c r="AH707" i="1"/>
  <c r="AG707" i="1"/>
  <c r="AF707" i="1"/>
  <c r="AE707" i="1"/>
  <c r="AD707" i="1"/>
  <c r="AB707" i="1"/>
  <c r="Z707" i="1"/>
  <c r="V707" i="1"/>
  <c r="U707" i="1"/>
  <c r="T707" i="1"/>
  <c r="S707" i="1"/>
  <c r="R707" i="1"/>
  <c r="Q707" i="1"/>
  <c r="P707" i="1"/>
  <c r="O707" i="1"/>
  <c r="N707" i="1"/>
  <c r="L707" i="1"/>
  <c r="K707" i="1"/>
  <c r="J707" i="1"/>
  <c r="AL706" i="1"/>
  <c r="AK706" i="1"/>
  <c r="AJ706" i="1"/>
  <c r="AI706" i="1"/>
  <c r="AH706" i="1"/>
  <c r="AG706" i="1"/>
  <c r="AF706" i="1"/>
  <c r="AE706" i="1"/>
  <c r="AD706" i="1"/>
  <c r="AB706" i="1"/>
  <c r="Z706" i="1"/>
  <c r="V706" i="1"/>
  <c r="U706" i="1"/>
  <c r="T706" i="1"/>
  <c r="S706" i="1"/>
  <c r="R706" i="1"/>
  <c r="Q706" i="1"/>
  <c r="P706" i="1"/>
  <c r="O706" i="1"/>
  <c r="N706" i="1"/>
  <c r="L706" i="1"/>
  <c r="K706" i="1"/>
  <c r="J706" i="1"/>
  <c r="AL705" i="1"/>
  <c r="AK705" i="1"/>
  <c r="AJ705" i="1"/>
  <c r="AI705" i="1"/>
  <c r="AH705" i="1"/>
  <c r="AG705" i="1"/>
  <c r="AF705" i="1"/>
  <c r="AE705" i="1"/>
  <c r="AD705" i="1"/>
  <c r="AB705" i="1"/>
  <c r="Z705" i="1"/>
  <c r="V705" i="1"/>
  <c r="U705" i="1"/>
  <c r="T705" i="1"/>
  <c r="S705" i="1"/>
  <c r="R705" i="1"/>
  <c r="Q705" i="1"/>
  <c r="P705" i="1"/>
  <c r="O705" i="1"/>
  <c r="N705" i="1"/>
  <c r="L705" i="1"/>
  <c r="K705" i="1"/>
  <c r="J705" i="1"/>
  <c r="AL704" i="1"/>
  <c r="AK704" i="1"/>
  <c r="AJ704" i="1"/>
  <c r="AI704" i="1"/>
  <c r="AH704" i="1"/>
  <c r="AG704" i="1"/>
  <c r="AF704" i="1"/>
  <c r="AE704" i="1"/>
  <c r="AD704" i="1"/>
  <c r="AB704" i="1"/>
  <c r="Z704" i="1"/>
  <c r="V704" i="1"/>
  <c r="U704" i="1"/>
  <c r="T704" i="1"/>
  <c r="S704" i="1"/>
  <c r="R704" i="1"/>
  <c r="Q704" i="1"/>
  <c r="P704" i="1"/>
  <c r="O704" i="1"/>
  <c r="N704" i="1"/>
  <c r="L704" i="1"/>
  <c r="K704" i="1"/>
  <c r="J704" i="1"/>
  <c r="AL703" i="1"/>
  <c r="AK703" i="1"/>
  <c r="AJ703" i="1"/>
  <c r="AI703" i="1"/>
  <c r="AH703" i="1"/>
  <c r="AG703" i="1"/>
  <c r="AF703" i="1"/>
  <c r="AE703" i="1"/>
  <c r="AD703" i="1"/>
  <c r="AB703" i="1"/>
  <c r="Z703" i="1"/>
  <c r="V703" i="1"/>
  <c r="U703" i="1"/>
  <c r="T703" i="1"/>
  <c r="S703" i="1"/>
  <c r="R703" i="1"/>
  <c r="Q703" i="1"/>
  <c r="P703" i="1"/>
  <c r="O703" i="1"/>
  <c r="N703" i="1"/>
  <c r="L703" i="1"/>
  <c r="K703" i="1"/>
  <c r="J703" i="1"/>
  <c r="AL702" i="1"/>
  <c r="AK702" i="1"/>
  <c r="AJ702" i="1"/>
  <c r="AI702" i="1"/>
  <c r="AH702" i="1"/>
  <c r="AG702" i="1"/>
  <c r="AF702" i="1"/>
  <c r="AE702" i="1"/>
  <c r="AD702" i="1"/>
  <c r="AB702" i="1"/>
  <c r="Z702" i="1"/>
  <c r="V702" i="1"/>
  <c r="U702" i="1"/>
  <c r="T702" i="1"/>
  <c r="S702" i="1"/>
  <c r="R702" i="1"/>
  <c r="Q702" i="1"/>
  <c r="P702" i="1"/>
  <c r="O702" i="1"/>
  <c r="N702" i="1"/>
  <c r="L702" i="1"/>
  <c r="K702" i="1"/>
  <c r="J702" i="1"/>
  <c r="AL701" i="1"/>
  <c r="AK701" i="1"/>
  <c r="AJ701" i="1"/>
  <c r="AI701" i="1"/>
  <c r="AH701" i="1"/>
  <c r="AG701" i="1"/>
  <c r="AF701" i="1"/>
  <c r="AE701" i="1"/>
  <c r="AD701" i="1"/>
  <c r="AB701" i="1"/>
  <c r="Z701" i="1"/>
  <c r="V701" i="1"/>
  <c r="U701" i="1"/>
  <c r="T701" i="1"/>
  <c r="S701" i="1"/>
  <c r="R701" i="1"/>
  <c r="Q701" i="1"/>
  <c r="P701" i="1"/>
  <c r="O701" i="1"/>
  <c r="N701" i="1"/>
  <c r="L701" i="1"/>
  <c r="K701" i="1"/>
  <c r="J701" i="1"/>
  <c r="AL700" i="1"/>
  <c r="AK700" i="1"/>
  <c r="AJ700" i="1"/>
  <c r="AI700" i="1"/>
  <c r="AH700" i="1"/>
  <c r="AG700" i="1"/>
  <c r="AF700" i="1"/>
  <c r="AE700" i="1"/>
  <c r="AD700" i="1"/>
  <c r="AB700" i="1"/>
  <c r="Z700" i="1"/>
  <c r="V700" i="1"/>
  <c r="U700" i="1"/>
  <c r="T700" i="1"/>
  <c r="S700" i="1"/>
  <c r="R700" i="1"/>
  <c r="Q700" i="1"/>
  <c r="P700" i="1"/>
  <c r="O700" i="1"/>
  <c r="N700" i="1"/>
  <c r="L700" i="1"/>
  <c r="K700" i="1"/>
  <c r="J700" i="1"/>
  <c r="AL699" i="1"/>
  <c r="AK699" i="1"/>
  <c r="AJ699" i="1"/>
  <c r="AI699" i="1"/>
  <c r="AH699" i="1"/>
  <c r="AG699" i="1"/>
  <c r="AF699" i="1"/>
  <c r="AE699" i="1"/>
  <c r="AD699" i="1"/>
  <c r="AB699" i="1"/>
  <c r="Z699" i="1"/>
  <c r="V699" i="1"/>
  <c r="U699" i="1"/>
  <c r="T699" i="1"/>
  <c r="S699" i="1"/>
  <c r="R699" i="1"/>
  <c r="Q699" i="1"/>
  <c r="P699" i="1"/>
  <c r="O699" i="1"/>
  <c r="N699" i="1"/>
  <c r="L699" i="1"/>
  <c r="K699" i="1"/>
  <c r="J699" i="1"/>
  <c r="AL698" i="1"/>
  <c r="AK698" i="1"/>
  <c r="AJ698" i="1"/>
  <c r="AI698" i="1"/>
  <c r="AH698" i="1"/>
  <c r="AG698" i="1"/>
  <c r="AF698" i="1"/>
  <c r="AE698" i="1"/>
  <c r="AD698" i="1"/>
  <c r="AB698" i="1"/>
  <c r="Z698" i="1"/>
  <c r="V698" i="1"/>
  <c r="U698" i="1"/>
  <c r="T698" i="1"/>
  <c r="S698" i="1"/>
  <c r="R698" i="1"/>
  <c r="Q698" i="1"/>
  <c r="P698" i="1"/>
  <c r="O698" i="1"/>
  <c r="N698" i="1"/>
  <c r="L698" i="1"/>
  <c r="K698" i="1"/>
  <c r="J698" i="1"/>
  <c r="AL697" i="1"/>
  <c r="AK697" i="1"/>
  <c r="AJ697" i="1"/>
  <c r="AI697" i="1"/>
  <c r="AH697" i="1"/>
  <c r="AG697" i="1"/>
  <c r="AF697" i="1"/>
  <c r="AE697" i="1"/>
  <c r="AD697" i="1"/>
  <c r="AB697" i="1"/>
  <c r="Z697" i="1"/>
  <c r="V697" i="1"/>
  <c r="U697" i="1"/>
  <c r="T697" i="1"/>
  <c r="S697" i="1"/>
  <c r="R697" i="1"/>
  <c r="Q697" i="1"/>
  <c r="P697" i="1"/>
  <c r="O697" i="1"/>
  <c r="N697" i="1"/>
  <c r="L697" i="1"/>
  <c r="K697" i="1"/>
  <c r="J697" i="1"/>
  <c r="AL696" i="1"/>
  <c r="AK696" i="1"/>
  <c r="AJ696" i="1"/>
  <c r="AI696" i="1"/>
  <c r="AH696" i="1"/>
  <c r="AG696" i="1"/>
  <c r="AF696" i="1"/>
  <c r="AE696" i="1"/>
  <c r="AD696" i="1"/>
  <c r="AB696" i="1"/>
  <c r="Z696" i="1"/>
  <c r="V696" i="1"/>
  <c r="U696" i="1"/>
  <c r="T696" i="1"/>
  <c r="S696" i="1"/>
  <c r="R696" i="1"/>
  <c r="Q696" i="1"/>
  <c r="P696" i="1"/>
  <c r="O696" i="1"/>
  <c r="N696" i="1"/>
  <c r="L696" i="1"/>
  <c r="K696" i="1"/>
  <c r="J696" i="1"/>
  <c r="AL695" i="1"/>
  <c r="AK695" i="1"/>
  <c r="AJ695" i="1"/>
  <c r="AI695" i="1"/>
  <c r="AH695" i="1"/>
  <c r="AG695" i="1"/>
  <c r="AF695" i="1"/>
  <c r="AE695" i="1"/>
  <c r="AD695" i="1"/>
  <c r="AB695" i="1"/>
  <c r="Z695" i="1"/>
  <c r="V695" i="1"/>
  <c r="U695" i="1"/>
  <c r="T695" i="1"/>
  <c r="S695" i="1"/>
  <c r="R695" i="1"/>
  <c r="Q695" i="1"/>
  <c r="P695" i="1"/>
  <c r="O695" i="1"/>
  <c r="N695" i="1"/>
  <c r="L695" i="1"/>
  <c r="K695" i="1"/>
  <c r="J695" i="1"/>
  <c r="AL694" i="1"/>
  <c r="AK694" i="1"/>
  <c r="AJ694" i="1"/>
  <c r="AI694" i="1"/>
  <c r="AH694" i="1"/>
  <c r="AG694" i="1"/>
  <c r="AF694" i="1"/>
  <c r="AE694" i="1"/>
  <c r="AD694" i="1"/>
  <c r="AB694" i="1"/>
  <c r="Z694" i="1"/>
  <c r="V694" i="1"/>
  <c r="U694" i="1"/>
  <c r="T694" i="1"/>
  <c r="S694" i="1"/>
  <c r="R694" i="1"/>
  <c r="Q694" i="1"/>
  <c r="P694" i="1"/>
  <c r="O694" i="1"/>
  <c r="N694" i="1"/>
  <c r="L694" i="1"/>
  <c r="K694" i="1"/>
  <c r="J694" i="1"/>
  <c r="AL693" i="1"/>
  <c r="AK693" i="1"/>
  <c r="AJ693" i="1"/>
  <c r="AI693" i="1"/>
  <c r="AH693" i="1"/>
  <c r="AG693" i="1"/>
  <c r="AF693" i="1"/>
  <c r="AE693" i="1"/>
  <c r="AD693" i="1"/>
  <c r="AB693" i="1"/>
  <c r="Z693" i="1"/>
  <c r="V693" i="1"/>
  <c r="U693" i="1"/>
  <c r="T693" i="1"/>
  <c r="S693" i="1"/>
  <c r="R693" i="1"/>
  <c r="Q693" i="1"/>
  <c r="P693" i="1"/>
  <c r="O693" i="1"/>
  <c r="N693" i="1"/>
  <c r="L693" i="1"/>
  <c r="K693" i="1"/>
  <c r="J693" i="1"/>
  <c r="AL692" i="1"/>
  <c r="AK692" i="1"/>
  <c r="AJ692" i="1"/>
  <c r="AI692" i="1"/>
  <c r="AH692" i="1"/>
  <c r="AG692" i="1"/>
  <c r="AF692" i="1"/>
  <c r="AE692" i="1"/>
  <c r="AD692" i="1"/>
  <c r="AB692" i="1"/>
  <c r="Z692" i="1"/>
  <c r="V692" i="1"/>
  <c r="U692" i="1"/>
  <c r="T692" i="1"/>
  <c r="S692" i="1"/>
  <c r="R692" i="1"/>
  <c r="Q692" i="1"/>
  <c r="P692" i="1"/>
  <c r="O692" i="1"/>
  <c r="N692" i="1"/>
  <c r="L692" i="1"/>
  <c r="K692" i="1"/>
  <c r="J692" i="1"/>
  <c r="AL691" i="1"/>
  <c r="AK691" i="1"/>
  <c r="AJ691" i="1"/>
  <c r="AI691" i="1"/>
  <c r="AH691" i="1"/>
  <c r="AG691" i="1"/>
  <c r="AF691" i="1"/>
  <c r="AE691" i="1"/>
  <c r="AD691" i="1"/>
  <c r="AB691" i="1"/>
  <c r="Z691" i="1"/>
  <c r="V691" i="1"/>
  <c r="U691" i="1"/>
  <c r="T691" i="1"/>
  <c r="S691" i="1"/>
  <c r="R691" i="1"/>
  <c r="Q691" i="1"/>
  <c r="P691" i="1"/>
  <c r="O691" i="1"/>
  <c r="N691" i="1"/>
  <c r="L691" i="1"/>
  <c r="K691" i="1"/>
  <c r="J691" i="1"/>
  <c r="AL690" i="1"/>
  <c r="AK690" i="1"/>
  <c r="AJ690" i="1"/>
  <c r="AI690" i="1"/>
  <c r="AH690" i="1"/>
  <c r="AG690" i="1"/>
  <c r="AF690" i="1"/>
  <c r="AE690" i="1"/>
  <c r="AD690" i="1"/>
  <c r="AB690" i="1"/>
  <c r="Z690" i="1"/>
  <c r="V690" i="1"/>
  <c r="U690" i="1"/>
  <c r="T690" i="1"/>
  <c r="S690" i="1"/>
  <c r="R690" i="1"/>
  <c r="Q690" i="1"/>
  <c r="P690" i="1"/>
  <c r="O690" i="1"/>
  <c r="N690" i="1"/>
  <c r="L690" i="1"/>
  <c r="K690" i="1"/>
  <c r="J690" i="1"/>
  <c r="AL689" i="1"/>
  <c r="AK689" i="1"/>
  <c r="AJ689" i="1"/>
  <c r="AI689" i="1"/>
  <c r="AH689" i="1"/>
  <c r="AG689" i="1"/>
  <c r="AF689" i="1"/>
  <c r="AE689" i="1"/>
  <c r="AD689" i="1"/>
  <c r="AB689" i="1"/>
  <c r="Z689" i="1"/>
  <c r="V689" i="1"/>
  <c r="U689" i="1"/>
  <c r="T689" i="1"/>
  <c r="S689" i="1"/>
  <c r="R689" i="1"/>
  <c r="Q689" i="1"/>
  <c r="P689" i="1"/>
  <c r="O689" i="1"/>
  <c r="N689" i="1"/>
  <c r="L689" i="1"/>
  <c r="K689" i="1"/>
  <c r="J689" i="1"/>
  <c r="AL688" i="1"/>
  <c r="AK688" i="1"/>
  <c r="AJ688" i="1"/>
  <c r="AI688" i="1"/>
  <c r="AH688" i="1"/>
  <c r="AG688" i="1"/>
  <c r="AF688" i="1"/>
  <c r="AE688" i="1"/>
  <c r="AD688" i="1"/>
  <c r="AB688" i="1"/>
  <c r="Z688" i="1"/>
  <c r="V688" i="1"/>
  <c r="U688" i="1"/>
  <c r="T688" i="1"/>
  <c r="S688" i="1"/>
  <c r="R688" i="1"/>
  <c r="Q688" i="1"/>
  <c r="P688" i="1"/>
  <c r="O688" i="1"/>
  <c r="N688" i="1"/>
  <c r="L688" i="1"/>
  <c r="K688" i="1"/>
  <c r="J688" i="1"/>
  <c r="AL687" i="1"/>
  <c r="AK687" i="1"/>
  <c r="AJ687" i="1"/>
  <c r="AI687" i="1"/>
  <c r="AH687" i="1"/>
  <c r="AG687" i="1"/>
  <c r="AF687" i="1"/>
  <c r="AE687" i="1"/>
  <c r="AD687" i="1"/>
  <c r="AB687" i="1"/>
  <c r="Z687" i="1"/>
  <c r="V687" i="1"/>
  <c r="U687" i="1"/>
  <c r="T687" i="1"/>
  <c r="S687" i="1"/>
  <c r="R687" i="1"/>
  <c r="Q687" i="1"/>
  <c r="P687" i="1"/>
  <c r="O687" i="1"/>
  <c r="N687" i="1"/>
  <c r="L687" i="1"/>
  <c r="K687" i="1"/>
  <c r="J687" i="1"/>
  <c r="AL686" i="1"/>
  <c r="AK686" i="1"/>
  <c r="AJ686" i="1"/>
  <c r="AI686" i="1"/>
  <c r="AH686" i="1"/>
  <c r="AG686" i="1"/>
  <c r="AF686" i="1"/>
  <c r="AE686" i="1"/>
  <c r="AD686" i="1"/>
  <c r="AB686" i="1"/>
  <c r="Z686" i="1"/>
  <c r="V686" i="1"/>
  <c r="U686" i="1"/>
  <c r="T686" i="1"/>
  <c r="S686" i="1"/>
  <c r="R686" i="1"/>
  <c r="Q686" i="1"/>
  <c r="P686" i="1"/>
  <c r="O686" i="1"/>
  <c r="N686" i="1"/>
  <c r="L686" i="1"/>
  <c r="K686" i="1"/>
  <c r="J686" i="1"/>
  <c r="AL685" i="1"/>
  <c r="AK685" i="1"/>
  <c r="AJ685" i="1"/>
  <c r="AI685" i="1"/>
  <c r="AH685" i="1"/>
  <c r="AG685" i="1"/>
  <c r="AF685" i="1"/>
  <c r="AE685" i="1"/>
  <c r="AD685" i="1"/>
  <c r="AB685" i="1"/>
  <c r="Z685" i="1"/>
  <c r="V685" i="1"/>
  <c r="U685" i="1"/>
  <c r="T685" i="1"/>
  <c r="S685" i="1"/>
  <c r="R685" i="1"/>
  <c r="Q685" i="1"/>
  <c r="P685" i="1"/>
  <c r="O685" i="1"/>
  <c r="N685" i="1"/>
  <c r="L685" i="1"/>
  <c r="K685" i="1"/>
  <c r="J685" i="1"/>
  <c r="AL684" i="1"/>
  <c r="AK684" i="1"/>
  <c r="AJ684" i="1"/>
  <c r="AI684" i="1"/>
  <c r="AH684" i="1"/>
  <c r="AG684" i="1"/>
  <c r="AF684" i="1"/>
  <c r="AE684" i="1"/>
  <c r="AD684" i="1"/>
  <c r="AB684" i="1"/>
  <c r="Z684" i="1"/>
  <c r="V684" i="1"/>
  <c r="U684" i="1"/>
  <c r="T684" i="1"/>
  <c r="S684" i="1"/>
  <c r="R684" i="1"/>
  <c r="Q684" i="1"/>
  <c r="P684" i="1"/>
  <c r="O684" i="1"/>
  <c r="N684" i="1"/>
  <c r="L684" i="1"/>
  <c r="K684" i="1"/>
  <c r="J684" i="1"/>
  <c r="AL683" i="1"/>
  <c r="AK683" i="1"/>
  <c r="AJ683" i="1"/>
  <c r="AI683" i="1"/>
  <c r="AH683" i="1"/>
  <c r="AG683" i="1"/>
  <c r="AF683" i="1"/>
  <c r="AE683" i="1"/>
  <c r="AD683" i="1"/>
  <c r="AB683" i="1"/>
  <c r="Z683" i="1"/>
  <c r="V683" i="1"/>
  <c r="U683" i="1"/>
  <c r="T683" i="1"/>
  <c r="S683" i="1"/>
  <c r="R683" i="1"/>
  <c r="Q683" i="1"/>
  <c r="P683" i="1"/>
  <c r="O683" i="1"/>
  <c r="N683" i="1"/>
  <c r="L683" i="1"/>
  <c r="K683" i="1"/>
  <c r="J683" i="1"/>
  <c r="AL682" i="1"/>
  <c r="AK682" i="1"/>
  <c r="AJ682" i="1"/>
  <c r="AI682" i="1"/>
  <c r="AH682" i="1"/>
  <c r="AG682" i="1"/>
  <c r="AF682" i="1"/>
  <c r="AE682" i="1"/>
  <c r="AD682" i="1"/>
  <c r="AB682" i="1"/>
  <c r="Z682" i="1"/>
  <c r="V682" i="1"/>
  <c r="U682" i="1"/>
  <c r="T682" i="1"/>
  <c r="S682" i="1"/>
  <c r="R682" i="1"/>
  <c r="Q682" i="1"/>
  <c r="P682" i="1"/>
  <c r="O682" i="1"/>
  <c r="N682" i="1"/>
  <c r="L682" i="1"/>
  <c r="K682" i="1"/>
  <c r="J682" i="1"/>
  <c r="AL681" i="1"/>
  <c r="AK681" i="1"/>
  <c r="AJ681" i="1"/>
  <c r="AI681" i="1"/>
  <c r="AH681" i="1"/>
  <c r="AG681" i="1"/>
  <c r="AF681" i="1"/>
  <c r="AE681" i="1"/>
  <c r="AD681" i="1"/>
  <c r="AB681" i="1"/>
  <c r="Z681" i="1"/>
  <c r="V681" i="1"/>
  <c r="U681" i="1"/>
  <c r="T681" i="1"/>
  <c r="S681" i="1"/>
  <c r="R681" i="1"/>
  <c r="Q681" i="1"/>
  <c r="P681" i="1"/>
  <c r="O681" i="1"/>
  <c r="N681" i="1"/>
  <c r="L681" i="1"/>
  <c r="K681" i="1"/>
  <c r="J681" i="1"/>
  <c r="AL680" i="1"/>
  <c r="AK680" i="1"/>
  <c r="AJ680" i="1"/>
  <c r="AI680" i="1"/>
  <c r="AH680" i="1"/>
  <c r="AG680" i="1"/>
  <c r="AF680" i="1"/>
  <c r="AE680" i="1"/>
  <c r="AD680" i="1"/>
  <c r="AB680" i="1"/>
  <c r="Z680" i="1"/>
  <c r="V680" i="1"/>
  <c r="U680" i="1"/>
  <c r="T680" i="1"/>
  <c r="S680" i="1"/>
  <c r="R680" i="1"/>
  <c r="Q680" i="1"/>
  <c r="P680" i="1"/>
  <c r="O680" i="1"/>
  <c r="N680" i="1"/>
  <c r="L680" i="1"/>
  <c r="K680" i="1"/>
  <c r="J680" i="1"/>
  <c r="AL679" i="1"/>
  <c r="AK679" i="1"/>
  <c r="AJ679" i="1"/>
  <c r="AI679" i="1"/>
  <c r="AH679" i="1"/>
  <c r="AG679" i="1"/>
  <c r="AF679" i="1"/>
  <c r="AE679" i="1"/>
  <c r="AD679" i="1"/>
  <c r="AB679" i="1"/>
  <c r="Z679" i="1"/>
  <c r="V679" i="1"/>
  <c r="U679" i="1"/>
  <c r="T679" i="1"/>
  <c r="S679" i="1"/>
  <c r="R679" i="1"/>
  <c r="Q679" i="1"/>
  <c r="P679" i="1"/>
  <c r="O679" i="1"/>
  <c r="N679" i="1"/>
  <c r="L679" i="1"/>
  <c r="K679" i="1"/>
  <c r="J679" i="1"/>
  <c r="AL678" i="1"/>
  <c r="AK678" i="1"/>
  <c r="AJ678" i="1"/>
  <c r="AI678" i="1"/>
  <c r="AH678" i="1"/>
  <c r="AG678" i="1"/>
  <c r="AF678" i="1"/>
  <c r="AE678" i="1"/>
  <c r="AD678" i="1"/>
  <c r="AB678" i="1"/>
  <c r="Z678" i="1"/>
  <c r="V678" i="1"/>
  <c r="U678" i="1"/>
  <c r="T678" i="1"/>
  <c r="S678" i="1"/>
  <c r="R678" i="1"/>
  <c r="Q678" i="1"/>
  <c r="P678" i="1"/>
  <c r="O678" i="1"/>
  <c r="N678" i="1"/>
  <c r="L678" i="1"/>
  <c r="K678" i="1"/>
  <c r="J678" i="1"/>
  <c r="AL677" i="1"/>
  <c r="AK677" i="1"/>
  <c r="AJ677" i="1"/>
  <c r="AI677" i="1"/>
  <c r="AH677" i="1"/>
  <c r="AG677" i="1"/>
  <c r="AF677" i="1"/>
  <c r="AE677" i="1"/>
  <c r="AD677" i="1"/>
  <c r="AB677" i="1"/>
  <c r="Z677" i="1"/>
  <c r="V677" i="1"/>
  <c r="U677" i="1"/>
  <c r="T677" i="1"/>
  <c r="S677" i="1"/>
  <c r="R677" i="1"/>
  <c r="Q677" i="1"/>
  <c r="P677" i="1"/>
  <c r="O677" i="1"/>
  <c r="N677" i="1"/>
  <c r="L677" i="1"/>
  <c r="K677" i="1"/>
  <c r="J677" i="1"/>
  <c r="AL676" i="1"/>
  <c r="AK676" i="1"/>
  <c r="AJ676" i="1"/>
  <c r="AI676" i="1"/>
  <c r="AH676" i="1"/>
  <c r="AG676" i="1"/>
  <c r="AF676" i="1"/>
  <c r="AE676" i="1"/>
  <c r="AD676" i="1"/>
  <c r="AB676" i="1"/>
  <c r="Z676" i="1"/>
  <c r="V676" i="1"/>
  <c r="U676" i="1"/>
  <c r="T676" i="1"/>
  <c r="S676" i="1"/>
  <c r="R676" i="1"/>
  <c r="Q676" i="1"/>
  <c r="P676" i="1"/>
  <c r="O676" i="1"/>
  <c r="N676" i="1"/>
  <c r="L676" i="1"/>
  <c r="K676" i="1"/>
  <c r="J676" i="1"/>
  <c r="AL675" i="1"/>
  <c r="AK675" i="1"/>
  <c r="AJ675" i="1"/>
  <c r="AI675" i="1"/>
  <c r="AH675" i="1"/>
  <c r="AG675" i="1"/>
  <c r="AF675" i="1"/>
  <c r="AE675" i="1"/>
  <c r="AD675" i="1"/>
  <c r="AB675" i="1"/>
  <c r="Z675" i="1"/>
  <c r="V675" i="1"/>
  <c r="U675" i="1"/>
  <c r="T675" i="1"/>
  <c r="S675" i="1"/>
  <c r="R675" i="1"/>
  <c r="Q675" i="1"/>
  <c r="P675" i="1"/>
  <c r="O675" i="1"/>
  <c r="N675" i="1"/>
  <c r="L675" i="1"/>
  <c r="K675" i="1"/>
  <c r="J675" i="1"/>
  <c r="AL674" i="1"/>
  <c r="AK674" i="1"/>
  <c r="AJ674" i="1"/>
  <c r="AI674" i="1"/>
  <c r="AH674" i="1"/>
  <c r="AG674" i="1"/>
  <c r="AF674" i="1"/>
  <c r="AE674" i="1"/>
  <c r="AD674" i="1"/>
  <c r="AB674" i="1"/>
  <c r="Z674" i="1"/>
  <c r="V674" i="1"/>
  <c r="U674" i="1"/>
  <c r="T674" i="1"/>
  <c r="S674" i="1"/>
  <c r="R674" i="1"/>
  <c r="Q674" i="1"/>
  <c r="P674" i="1"/>
  <c r="O674" i="1"/>
  <c r="N674" i="1"/>
  <c r="L674" i="1"/>
  <c r="K674" i="1"/>
  <c r="J674" i="1"/>
  <c r="AL673" i="1"/>
  <c r="AK673" i="1"/>
  <c r="AJ673" i="1"/>
  <c r="AI673" i="1"/>
  <c r="AH673" i="1"/>
  <c r="AG673" i="1"/>
  <c r="AF673" i="1"/>
  <c r="AE673" i="1"/>
  <c r="AD673" i="1"/>
  <c r="AB673" i="1"/>
  <c r="Z673" i="1"/>
  <c r="V673" i="1"/>
  <c r="U673" i="1"/>
  <c r="T673" i="1"/>
  <c r="S673" i="1"/>
  <c r="R673" i="1"/>
  <c r="Q673" i="1"/>
  <c r="P673" i="1"/>
  <c r="O673" i="1"/>
  <c r="N673" i="1"/>
  <c r="L673" i="1"/>
  <c r="K673" i="1"/>
  <c r="J673" i="1"/>
  <c r="AL672" i="1"/>
  <c r="AK672" i="1"/>
  <c r="AJ672" i="1"/>
  <c r="AI672" i="1"/>
  <c r="AH672" i="1"/>
  <c r="AG672" i="1"/>
  <c r="AF672" i="1"/>
  <c r="AE672" i="1"/>
  <c r="AD672" i="1"/>
  <c r="AB672" i="1"/>
  <c r="Z672" i="1"/>
  <c r="V672" i="1"/>
  <c r="U672" i="1"/>
  <c r="T672" i="1"/>
  <c r="S672" i="1"/>
  <c r="R672" i="1"/>
  <c r="Q672" i="1"/>
  <c r="P672" i="1"/>
  <c r="O672" i="1"/>
  <c r="N672" i="1"/>
  <c r="L672" i="1"/>
  <c r="K672" i="1"/>
  <c r="J672" i="1"/>
  <c r="AL671" i="1"/>
  <c r="AK671" i="1"/>
  <c r="AJ671" i="1"/>
  <c r="AI671" i="1"/>
  <c r="AH671" i="1"/>
  <c r="AG671" i="1"/>
  <c r="AF671" i="1"/>
  <c r="AE671" i="1"/>
  <c r="AD671" i="1"/>
  <c r="AB671" i="1"/>
  <c r="Z671" i="1"/>
  <c r="V671" i="1"/>
  <c r="U671" i="1"/>
  <c r="T671" i="1"/>
  <c r="S671" i="1"/>
  <c r="R671" i="1"/>
  <c r="Q671" i="1"/>
  <c r="P671" i="1"/>
  <c r="O671" i="1"/>
  <c r="N671" i="1"/>
  <c r="L671" i="1"/>
  <c r="K671" i="1"/>
  <c r="J671" i="1"/>
  <c r="AL670" i="1"/>
  <c r="AK670" i="1"/>
  <c r="AJ670" i="1"/>
  <c r="AI670" i="1"/>
  <c r="AH670" i="1"/>
  <c r="AG670" i="1"/>
  <c r="AF670" i="1"/>
  <c r="AE670" i="1"/>
  <c r="AD670" i="1"/>
  <c r="AB670" i="1"/>
  <c r="Z670" i="1"/>
  <c r="V670" i="1"/>
  <c r="U670" i="1"/>
  <c r="T670" i="1"/>
  <c r="S670" i="1"/>
  <c r="R670" i="1"/>
  <c r="Q670" i="1"/>
  <c r="P670" i="1"/>
  <c r="O670" i="1"/>
  <c r="N670" i="1"/>
  <c r="L670" i="1"/>
  <c r="K670" i="1"/>
  <c r="J670" i="1"/>
  <c r="AL669" i="1"/>
  <c r="AK669" i="1"/>
  <c r="AJ669" i="1"/>
  <c r="AI669" i="1"/>
  <c r="AH669" i="1"/>
  <c r="AG669" i="1"/>
  <c r="AF669" i="1"/>
  <c r="AE669" i="1"/>
  <c r="AD669" i="1"/>
  <c r="AB669" i="1"/>
  <c r="Z669" i="1"/>
  <c r="V669" i="1"/>
  <c r="U669" i="1"/>
  <c r="T669" i="1"/>
  <c r="S669" i="1"/>
  <c r="R669" i="1"/>
  <c r="Q669" i="1"/>
  <c r="P669" i="1"/>
  <c r="O669" i="1"/>
  <c r="N669" i="1"/>
  <c r="L669" i="1"/>
  <c r="K669" i="1"/>
  <c r="J669" i="1"/>
  <c r="AL668" i="1"/>
  <c r="AK668" i="1"/>
  <c r="AJ668" i="1"/>
  <c r="AI668" i="1"/>
  <c r="AH668" i="1"/>
  <c r="AG668" i="1"/>
  <c r="AF668" i="1"/>
  <c r="AE668" i="1"/>
  <c r="AD668" i="1"/>
  <c r="AB668" i="1"/>
  <c r="Z668" i="1"/>
  <c r="V668" i="1"/>
  <c r="U668" i="1"/>
  <c r="T668" i="1"/>
  <c r="S668" i="1"/>
  <c r="R668" i="1"/>
  <c r="Q668" i="1"/>
  <c r="P668" i="1"/>
  <c r="O668" i="1"/>
  <c r="N668" i="1"/>
  <c r="L668" i="1"/>
  <c r="K668" i="1"/>
  <c r="J668" i="1"/>
  <c r="AL667" i="1"/>
  <c r="AK667" i="1"/>
  <c r="AJ667" i="1"/>
  <c r="AI667" i="1"/>
  <c r="AH667" i="1"/>
  <c r="AG667" i="1"/>
  <c r="AF667" i="1"/>
  <c r="AE667" i="1"/>
  <c r="AD667" i="1"/>
  <c r="AB667" i="1"/>
  <c r="Z667" i="1"/>
  <c r="V667" i="1"/>
  <c r="U667" i="1"/>
  <c r="T667" i="1"/>
  <c r="S667" i="1"/>
  <c r="R667" i="1"/>
  <c r="Q667" i="1"/>
  <c r="P667" i="1"/>
  <c r="O667" i="1"/>
  <c r="N667" i="1"/>
  <c r="L667" i="1"/>
  <c r="K667" i="1"/>
  <c r="J667" i="1"/>
  <c r="AL666" i="1"/>
  <c r="AK666" i="1"/>
  <c r="AJ666" i="1"/>
  <c r="AI666" i="1"/>
  <c r="AH666" i="1"/>
  <c r="AG666" i="1"/>
  <c r="AF666" i="1"/>
  <c r="AE666" i="1"/>
  <c r="AD666" i="1"/>
  <c r="AB666" i="1"/>
  <c r="Z666" i="1"/>
  <c r="V666" i="1"/>
  <c r="U666" i="1"/>
  <c r="T666" i="1"/>
  <c r="S666" i="1"/>
  <c r="R666" i="1"/>
  <c r="Q666" i="1"/>
  <c r="P666" i="1"/>
  <c r="O666" i="1"/>
  <c r="N666" i="1"/>
  <c r="L666" i="1"/>
  <c r="K666" i="1"/>
  <c r="J666" i="1"/>
  <c r="AL665" i="1"/>
  <c r="AK665" i="1"/>
  <c r="AJ665" i="1"/>
  <c r="AI665" i="1"/>
  <c r="AH665" i="1"/>
  <c r="AG665" i="1"/>
  <c r="AF665" i="1"/>
  <c r="AE665" i="1"/>
  <c r="AD665" i="1"/>
  <c r="AB665" i="1"/>
  <c r="Z665" i="1"/>
  <c r="V665" i="1"/>
  <c r="U665" i="1"/>
  <c r="T665" i="1"/>
  <c r="S665" i="1"/>
  <c r="R665" i="1"/>
  <c r="Q665" i="1"/>
  <c r="P665" i="1"/>
  <c r="O665" i="1"/>
  <c r="N665" i="1"/>
  <c r="L665" i="1"/>
  <c r="K665" i="1"/>
  <c r="J665" i="1"/>
  <c r="AL664" i="1"/>
  <c r="AK664" i="1"/>
  <c r="AJ664" i="1"/>
  <c r="AI664" i="1"/>
  <c r="AH664" i="1"/>
  <c r="AG664" i="1"/>
  <c r="AF664" i="1"/>
  <c r="AE664" i="1"/>
  <c r="AD664" i="1"/>
  <c r="AB664" i="1"/>
  <c r="Z664" i="1"/>
  <c r="V664" i="1"/>
  <c r="U664" i="1"/>
  <c r="T664" i="1"/>
  <c r="S664" i="1"/>
  <c r="R664" i="1"/>
  <c r="Q664" i="1"/>
  <c r="P664" i="1"/>
  <c r="O664" i="1"/>
  <c r="N664" i="1"/>
  <c r="L664" i="1"/>
  <c r="K664" i="1"/>
  <c r="J664" i="1"/>
  <c r="AL663" i="1"/>
  <c r="AK663" i="1"/>
  <c r="AJ663" i="1"/>
  <c r="AI663" i="1"/>
  <c r="AH663" i="1"/>
  <c r="AG663" i="1"/>
  <c r="AF663" i="1"/>
  <c r="AE663" i="1"/>
  <c r="AD663" i="1"/>
  <c r="AB663" i="1"/>
  <c r="Z663" i="1"/>
  <c r="V663" i="1"/>
  <c r="U663" i="1"/>
  <c r="T663" i="1"/>
  <c r="S663" i="1"/>
  <c r="R663" i="1"/>
  <c r="Q663" i="1"/>
  <c r="P663" i="1"/>
  <c r="O663" i="1"/>
  <c r="N663" i="1"/>
  <c r="L663" i="1"/>
  <c r="K663" i="1"/>
  <c r="J663" i="1"/>
  <c r="AL662" i="1"/>
  <c r="AK662" i="1"/>
  <c r="AJ662" i="1"/>
  <c r="AI662" i="1"/>
  <c r="AH662" i="1"/>
  <c r="AG662" i="1"/>
  <c r="AF662" i="1"/>
  <c r="AE662" i="1"/>
  <c r="AD662" i="1"/>
  <c r="AB662" i="1"/>
  <c r="Z662" i="1"/>
  <c r="V662" i="1"/>
  <c r="U662" i="1"/>
  <c r="T662" i="1"/>
  <c r="S662" i="1"/>
  <c r="R662" i="1"/>
  <c r="Q662" i="1"/>
  <c r="P662" i="1"/>
  <c r="O662" i="1"/>
  <c r="N662" i="1"/>
  <c r="L662" i="1"/>
  <c r="K662" i="1"/>
  <c r="J662" i="1"/>
  <c r="AL661" i="1"/>
  <c r="AK661" i="1"/>
  <c r="AJ661" i="1"/>
  <c r="AI661" i="1"/>
  <c r="AH661" i="1"/>
  <c r="AG661" i="1"/>
  <c r="AF661" i="1"/>
  <c r="AE661" i="1"/>
  <c r="AD661" i="1"/>
  <c r="AB661" i="1"/>
  <c r="Z661" i="1"/>
  <c r="V661" i="1"/>
  <c r="U661" i="1"/>
  <c r="T661" i="1"/>
  <c r="S661" i="1"/>
  <c r="R661" i="1"/>
  <c r="Q661" i="1"/>
  <c r="P661" i="1"/>
  <c r="O661" i="1"/>
  <c r="N661" i="1"/>
  <c r="L661" i="1"/>
  <c r="K661" i="1"/>
  <c r="J661" i="1"/>
  <c r="AL660" i="1"/>
  <c r="AK660" i="1"/>
  <c r="AJ660" i="1"/>
  <c r="AI660" i="1"/>
  <c r="AH660" i="1"/>
  <c r="AG660" i="1"/>
  <c r="AF660" i="1"/>
  <c r="AE660" i="1"/>
  <c r="AD660" i="1"/>
  <c r="AB660" i="1"/>
  <c r="Z660" i="1"/>
  <c r="V660" i="1"/>
  <c r="U660" i="1"/>
  <c r="T660" i="1"/>
  <c r="S660" i="1"/>
  <c r="R660" i="1"/>
  <c r="Q660" i="1"/>
  <c r="P660" i="1"/>
  <c r="O660" i="1"/>
  <c r="N660" i="1"/>
  <c r="L660" i="1"/>
  <c r="K660" i="1"/>
  <c r="J660" i="1"/>
  <c r="AL659" i="1"/>
  <c r="AK659" i="1"/>
  <c r="AJ659" i="1"/>
  <c r="AI659" i="1"/>
  <c r="AH659" i="1"/>
  <c r="AG659" i="1"/>
  <c r="AF659" i="1"/>
  <c r="AE659" i="1"/>
  <c r="AD659" i="1"/>
  <c r="AB659" i="1"/>
  <c r="Z659" i="1"/>
  <c r="V659" i="1"/>
  <c r="U659" i="1"/>
  <c r="T659" i="1"/>
  <c r="S659" i="1"/>
  <c r="R659" i="1"/>
  <c r="Q659" i="1"/>
  <c r="P659" i="1"/>
  <c r="O659" i="1"/>
  <c r="N659" i="1"/>
  <c r="L659" i="1"/>
  <c r="K659" i="1"/>
  <c r="J659" i="1"/>
  <c r="AL658" i="1"/>
  <c r="AK658" i="1"/>
  <c r="AJ658" i="1"/>
  <c r="AI658" i="1"/>
  <c r="AH658" i="1"/>
  <c r="AG658" i="1"/>
  <c r="AF658" i="1"/>
  <c r="AE658" i="1"/>
  <c r="AD658" i="1"/>
  <c r="AB658" i="1"/>
  <c r="Z658" i="1"/>
  <c r="V658" i="1"/>
  <c r="U658" i="1"/>
  <c r="T658" i="1"/>
  <c r="S658" i="1"/>
  <c r="R658" i="1"/>
  <c r="Q658" i="1"/>
  <c r="P658" i="1"/>
  <c r="O658" i="1"/>
  <c r="N658" i="1"/>
  <c r="L658" i="1"/>
  <c r="K658" i="1"/>
  <c r="J658" i="1"/>
  <c r="AL657" i="1"/>
  <c r="AK657" i="1"/>
  <c r="AJ657" i="1"/>
  <c r="AI657" i="1"/>
  <c r="AH657" i="1"/>
  <c r="AG657" i="1"/>
  <c r="AF657" i="1"/>
  <c r="AE657" i="1"/>
  <c r="AD657" i="1"/>
  <c r="AB657" i="1"/>
  <c r="Z657" i="1"/>
  <c r="V657" i="1"/>
  <c r="U657" i="1"/>
  <c r="T657" i="1"/>
  <c r="S657" i="1"/>
  <c r="R657" i="1"/>
  <c r="Q657" i="1"/>
  <c r="P657" i="1"/>
  <c r="O657" i="1"/>
  <c r="N657" i="1"/>
  <c r="L657" i="1"/>
  <c r="K657" i="1"/>
  <c r="J657" i="1"/>
  <c r="AL656" i="1"/>
  <c r="AK656" i="1"/>
  <c r="AJ656" i="1"/>
  <c r="AI656" i="1"/>
  <c r="AH656" i="1"/>
  <c r="AG656" i="1"/>
  <c r="AF656" i="1"/>
  <c r="AE656" i="1"/>
  <c r="AD656" i="1"/>
  <c r="AB656" i="1"/>
  <c r="Z656" i="1"/>
  <c r="V656" i="1"/>
  <c r="U656" i="1"/>
  <c r="T656" i="1"/>
  <c r="S656" i="1"/>
  <c r="R656" i="1"/>
  <c r="Q656" i="1"/>
  <c r="P656" i="1"/>
  <c r="O656" i="1"/>
  <c r="N656" i="1"/>
  <c r="L656" i="1"/>
  <c r="K656" i="1"/>
  <c r="J656" i="1"/>
  <c r="AL655" i="1"/>
  <c r="AK655" i="1"/>
  <c r="AJ655" i="1"/>
  <c r="AI655" i="1"/>
  <c r="AH655" i="1"/>
  <c r="AG655" i="1"/>
  <c r="AF655" i="1"/>
  <c r="AE655" i="1"/>
  <c r="AD655" i="1"/>
  <c r="AB655" i="1"/>
  <c r="Z655" i="1"/>
  <c r="V655" i="1"/>
  <c r="U655" i="1"/>
  <c r="T655" i="1"/>
  <c r="S655" i="1"/>
  <c r="R655" i="1"/>
  <c r="Q655" i="1"/>
  <c r="P655" i="1"/>
  <c r="O655" i="1"/>
  <c r="N655" i="1"/>
  <c r="L655" i="1"/>
  <c r="K655" i="1"/>
  <c r="J655" i="1"/>
  <c r="AL654" i="1"/>
  <c r="AK654" i="1"/>
  <c r="AJ654" i="1"/>
  <c r="AI654" i="1"/>
  <c r="AH654" i="1"/>
  <c r="AG654" i="1"/>
  <c r="AF654" i="1"/>
  <c r="AE654" i="1"/>
  <c r="AD654" i="1"/>
  <c r="AB654" i="1"/>
  <c r="Z654" i="1"/>
  <c r="V654" i="1"/>
  <c r="U654" i="1"/>
  <c r="T654" i="1"/>
  <c r="S654" i="1"/>
  <c r="R654" i="1"/>
  <c r="Q654" i="1"/>
  <c r="P654" i="1"/>
  <c r="O654" i="1"/>
  <c r="N654" i="1"/>
  <c r="L654" i="1"/>
  <c r="K654" i="1"/>
  <c r="J654" i="1"/>
  <c r="AL653" i="1"/>
  <c r="AK653" i="1"/>
  <c r="AJ653" i="1"/>
  <c r="AI653" i="1"/>
  <c r="AH653" i="1"/>
  <c r="AG653" i="1"/>
  <c r="AF653" i="1"/>
  <c r="AE653" i="1"/>
  <c r="AD653" i="1"/>
  <c r="AB653" i="1"/>
  <c r="Z653" i="1"/>
  <c r="V653" i="1"/>
  <c r="U653" i="1"/>
  <c r="T653" i="1"/>
  <c r="S653" i="1"/>
  <c r="R653" i="1"/>
  <c r="Q653" i="1"/>
  <c r="P653" i="1"/>
  <c r="O653" i="1"/>
  <c r="N653" i="1"/>
  <c r="L653" i="1"/>
  <c r="K653" i="1"/>
  <c r="J653" i="1"/>
  <c r="AL652" i="1"/>
  <c r="AK652" i="1"/>
  <c r="AJ652" i="1"/>
  <c r="AI652" i="1"/>
  <c r="AH652" i="1"/>
  <c r="AG652" i="1"/>
  <c r="AF652" i="1"/>
  <c r="AE652" i="1"/>
  <c r="AD652" i="1"/>
  <c r="AB652" i="1"/>
  <c r="Z652" i="1"/>
  <c r="V652" i="1"/>
  <c r="U652" i="1"/>
  <c r="T652" i="1"/>
  <c r="S652" i="1"/>
  <c r="R652" i="1"/>
  <c r="Q652" i="1"/>
  <c r="P652" i="1"/>
  <c r="O652" i="1"/>
  <c r="N652" i="1"/>
  <c r="L652" i="1"/>
  <c r="K652" i="1"/>
  <c r="J652" i="1"/>
  <c r="AL651" i="1"/>
  <c r="AK651" i="1"/>
  <c r="AJ651" i="1"/>
  <c r="AI651" i="1"/>
  <c r="AH651" i="1"/>
  <c r="AG651" i="1"/>
  <c r="AF651" i="1"/>
  <c r="AE651" i="1"/>
  <c r="AD651" i="1"/>
  <c r="AB651" i="1"/>
  <c r="Z651" i="1"/>
  <c r="V651" i="1"/>
  <c r="U651" i="1"/>
  <c r="T651" i="1"/>
  <c r="S651" i="1"/>
  <c r="R651" i="1"/>
  <c r="Q651" i="1"/>
  <c r="P651" i="1"/>
  <c r="O651" i="1"/>
  <c r="N651" i="1"/>
  <c r="L651" i="1"/>
  <c r="K651" i="1"/>
  <c r="J651" i="1"/>
  <c r="AL650" i="1"/>
  <c r="AK650" i="1"/>
  <c r="AJ650" i="1"/>
  <c r="AI650" i="1"/>
  <c r="AH650" i="1"/>
  <c r="AG650" i="1"/>
  <c r="AF650" i="1"/>
  <c r="AE650" i="1"/>
  <c r="AD650" i="1"/>
  <c r="AB650" i="1"/>
  <c r="Z650" i="1"/>
  <c r="V650" i="1"/>
  <c r="U650" i="1"/>
  <c r="T650" i="1"/>
  <c r="S650" i="1"/>
  <c r="R650" i="1"/>
  <c r="Q650" i="1"/>
  <c r="P650" i="1"/>
  <c r="O650" i="1"/>
  <c r="N650" i="1"/>
  <c r="L650" i="1"/>
  <c r="K650" i="1"/>
  <c r="J650" i="1"/>
  <c r="AL649" i="1"/>
  <c r="AK649" i="1"/>
  <c r="AJ649" i="1"/>
  <c r="AI649" i="1"/>
  <c r="AH649" i="1"/>
  <c r="AG649" i="1"/>
  <c r="AF649" i="1"/>
  <c r="AE649" i="1"/>
  <c r="AD649" i="1"/>
  <c r="AB649" i="1"/>
  <c r="Z649" i="1"/>
  <c r="V649" i="1"/>
  <c r="U649" i="1"/>
  <c r="T649" i="1"/>
  <c r="S649" i="1"/>
  <c r="R649" i="1"/>
  <c r="Q649" i="1"/>
  <c r="P649" i="1"/>
  <c r="O649" i="1"/>
  <c r="N649" i="1"/>
  <c r="L649" i="1"/>
  <c r="K649" i="1"/>
  <c r="J649" i="1"/>
  <c r="AL648" i="1"/>
  <c r="AK648" i="1"/>
  <c r="AJ648" i="1"/>
  <c r="AI648" i="1"/>
  <c r="AH648" i="1"/>
  <c r="AG648" i="1"/>
  <c r="AF648" i="1"/>
  <c r="AE648" i="1"/>
  <c r="AD648" i="1"/>
  <c r="AB648" i="1"/>
  <c r="Z648" i="1"/>
  <c r="V648" i="1"/>
  <c r="U648" i="1"/>
  <c r="T648" i="1"/>
  <c r="S648" i="1"/>
  <c r="R648" i="1"/>
  <c r="Q648" i="1"/>
  <c r="P648" i="1"/>
  <c r="O648" i="1"/>
  <c r="N648" i="1"/>
  <c r="L648" i="1"/>
  <c r="K648" i="1"/>
  <c r="J648" i="1"/>
  <c r="AL647" i="1"/>
  <c r="AK647" i="1"/>
  <c r="AJ647" i="1"/>
  <c r="AI647" i="1"/>
  <c r="AH647" i="1"/>
  <c r="AG647" i="1"/>
  <c r="AF647" i="1"/>
  <c r="AE647" i="1"/>
  <c r="AD647" i="1"/>
  <c r="AB647" i="1"/>
  <c r="Z647" i="1"/>
  <c r="V647" i="1"/>
  <c r="U647" i="1"/>
  <c r="T647" i="1"/>
  <c r="S647" i="1"/>
  <c r="R647" i="1"/>
  <c r="Q647" i="1"/>
  <c r="P647" i="1"/>
  <c r="O647" i="1"/>
  <c r="N647" i="1"/>
  <c r="L647" i="1"/>
  <c r="K647" i="1"/>
  <c r="J647" i="1"/>
  <c r="AL646" i="1"/>
  <c r="AK646" i="1"/>
  <c r="AJ646" i="1"/>
  <c r="AI646" i="1"/>
  <c r="AH646" i="1"/>
  <c r="AG646" i="1"/>
  <c r="AF646" i="1"/>
  <c r="AE646" i="1"/>
  <c r="AD646" i="1"/>
  <c r="AB646" i="1"/>
  <c r="Z646" i="1"/>
  <c r="V646" i="1"/>
  <c r="U646" i="1"/>
  <c r="T646" i="1"/>
  <c r="S646" i="1"/>
  <c r="R646" i="1"/>
  <c r="Q646" i="1"/>
  <c r="P646" i="1"/>
  <c r="O646" i="1"/>
  <c r="N646" i="1"/>
  <c r="L646" i="1"/>
  <c r="K646" i="1"/>
  <c r="J646" i="1"/>
  <c r="AL645" i="1"/>
  <c r="AK645" i="1"/>
  <c r="AJ645" i="1"/>
  <c r="AI645" i="1"/>
  <c r="AH645" i="1"/>
  <c r="AG645" i="1"/>
  <c r="AF645" i="1"/>
  <c r="AE645" i="1"/>
  <c r="AD645" i="1"/>
  <c r="AB645" i="1"/>
  <c r="Z645" i="1"/>
  <c r="V645" i="1"/>
  <c r="U645" i="1"/>
  <c r="T645" i="1"/>
  <c r="S645" i="1"/>
  <c r="R645" i="1"/>
  <c r="Q645" i="1"/>
  <c r="P645" i="1"/>
  <c r="O645" i="1"/>
  <c r="N645" i="1"/>
  <c r="L645" i="1"/>
  <c r="K645" i="1"/>
  <c r="J645" i="1"/>
  <c r="AL644" i="1"/>
  <c r="AK644" i="1"/>
  <c r="AJ644" i="1"/>
  <c r="AI644" i="1"/>
  <c r="AH644" i="1"/>
  <c r="AG644" i="1"/>
  <c r="AF644" i="1"/>
  <c r="AE644" i="1"/>
  <c r="AD644" i="1"/>
  <c r="AB644" i="1"/>
  <c r="Z644" i="1"/>
  <c r="V644" i="1"/>
  <c r="U644" i="1"/>
  <c r="T644" i="1"/>
  <c r="S644" i="1"/>
  <c r="R644" i="1"/>
  <c r="Q644" i="1"/>
  <c r="P644" i="1"/>
  <c r="O644" i="1"/>
  <c r="N644" i="1"/>
  <c r="L644" i="1"/>
  <c r="K644" i="1"/>
  <c r="J644" i="1"/>
  <c r="AL643" i="1"/>
  <c r="AK643" i="1"/>
  <c r="AJ643" i="1"/>
  <c r="AI643" i="1"/>
  <c r="AH643" i="1"/>
  <c r="AG643" i="1"/>
  <c r="AF643" i="1"/>
  <c r="AE643" i="1"/>
  <c r="AD643" i="1"/>
  <c r="AB643" i="1"/>
  <c r="Z643" i="1"/>
  <c r="V643" i="1"/>
  <c r="U643" i="1"/>
  <c r="T643" i="1"/>
  <c r="S643" i="1"/>
  <c r="R643" i="1"/>
  <c r="Q643" i="1"/>
  <c r="P643" i="1"/>
  <c r="O643" i="1"/>
  <c r="N643" i="1"/>
  <c r="L643" i="1"/>
  <c r="K643" i="1"/>
  <c r="J643" i="1"/>
  <c r="AL642" i="1"/>
  <c r="AK642" i="1"/>
  <c r="AJ642" i="1"/>
  <c r="AI642" i="1"/>
  <c r="AH642" i="1"/>
  <c r="AG642" i="1"/>
  <c r="AF642" i="1"/>
  <c r="AE642" i="1"/>
  <c r="AD642" i="1"/>
  <c r="AB642" i="1"/>
  <c r="Z642" i="1"/>
  <c r="V642" i="1"/>
  <c r="U642" i="1"/>
  <c r="T642" i="1"/>
  <c r="S642" i="1"/>
  <c r="R642" i="1"/>
  <c r="Q642" i="1"/>
  <c r="P642" i="1"/>
  <c r="O642" i="1"/>
  <c r="N642" i="1"/>
  <c r="L642" i="1"/>
  <c r="K642" i="1"/>
  <c r="J642" i="1"/>
  <c r="AL641" i="1"/>
  <c r="AK641" i="1"/>
  <c r="AJ641" i="1"/>
  <c r="AI641" i="1"/>
  <c r="AH641" i="1"/>
  <c r="AG641" i="1"/>
  <c r="AF641" i="1"/>
  <c r="AE641" i="1"/>
  <c r="AD641" i="1"/>
  <c r="AB641" i="1"/>
  <c r="Z641" i="1"/>
  <c r="V641" i="1"/>
  <c r="U641" i="1"/>
  <c r="T641" i="1"/>
  <c r="S641" i="1"/>
  <c r="R641" i="1"/>
  <c r="Q641" i="1"/>
  <c r="P641" i="1"/>
  <c r="O641" i="1"/>
  <c r="N641" i="1"/>
  <c r="L641" i="1"/>
  <c r="K641" i="1"/>
  <c r="J641" i="1"/>
  <c r="AL640" i="1"/>
  <c r="AK640" i="1"/>
  <c r="AJ640" i="1"/>
  <c r="AI640" i="1"/>
  <c r="AH640" i="1"/>
  <c r="AG640" i="1"/>
  <c r="AF640" i="1"/>
  <c r="AE640" i="1"/>
  <c r="AD640" i="1"/>
  <c r="AB640" i="1"/>
  <c r="Z640" i="1"/>
  <c r="V640" i="1"/>
  <c r="U640" i="1"/>
  <c r="T640" i="1"/>
  <c r="S640" i="1"/>
  <c r="R640" i="1"/>
  <c r="Q640" i="1"/>
  <c r="P640" i="1"/>
  <c r="O640" i="1"/>
  <c r="N640" i="1"/>
  <c r="L640" i="1"/>
  <c r="K640" i="1"/>
  <c r="J640" i="1"/>
  <c r="AL639" i="1"/>
  <c r="AK639" i="1"/>
  <c r="AJ639" i="1"/>
  <c r="AI639" i="1"/>
  <c r="AH639" i="1"/>
  <c r="AG639" i="1"/>
  <c r="AF639" i="1"/>
  <c r="AE639" i="1"/>
  <c r="AD639" i="1"/>
  <c r="AB639" i="1"/>
  <c r="Z639" i="1"/>
  <c r="V639" i="1"/>
  <c r="U639" i="1"/>
  <c r="T639" i="1"/>
  <c r="S639" i="1"/>
  <c r="R639" i="1"/>
  <c r="Q639" i="1"/>
  <c r="P639" i="1"/>
  <c r="O639" i="1"/>
  <c r="N639" i="1"/>
  <c r="L639" i="1"/>
  <c r="K639" i="1"/>
  <c r="J639" i="1"/>
  <c r="AL638" i="1"/>
  <c r="AK638" i="1"/>
  <c r="AJ638" i="1"/>
  <c r="AI638" i="1"/>
  <c r="AH638" i="1"/>
  <c r="AG638" i="1"/>
  <c r="AF638" i="1"/>
  <c r="AE638" i="1"/>
  <c r="AD638" i="1"/>
  <c r="AB638" i="1"/>
  <c r="Z638" i="1"/>
  <c r="V638" i="1"/>
  <c r="U638" i="1"/>
  <c r="T638" i="1"/>
  <c r="S638" i="1"/>
  <c r="R638" i="1"/>
  <c r="Q638" i="1"/>
  <c r="P638" i="1"/>
  <c r="O638" i="1"/>
  <c r="N638" i="1"/>
  <c r="L638" i="1"/>
  <c r="K638" i="1"/>
  <c r="J638" i="1"/>
  <c r="AL637" i="1"/>
  <c r="AK637" i="1"/>
  <c r="AJ637" i="1"/>
  <c r="AI637" i="1"/>
  <c r="AH637" i="1"/>
  <c r="AG637" i="1"/>
  <c r="AF637" i="1"/>
  <c r="AE637" i="1"/>
  <c r="AD637" i="1"/>
  <c r="AB637" i="1"/>
  <c r="Z637" i="1"/>
  <c r="V637" i="1"/>
  <c r="U637" i="1"/>
  <c r="T637" i="1"/>
  <c r="S637" i="1"/>
  <c r="R637" i="1"/>
  <c r="Q637" i="1"/>
  <c r="P637" i="1"/>
  <c r="O637" i="1"/>
  <c r="N637" i="1"/>
  <c r="L637" i="1"/>
  <c r="K637" i="1"/>
  <c r="J637" i="1"/>
  <c r="AL636" i="1"/>
  <c r="AK636" i="1"/>
  <c r="AJ636" i="1"/>
  <c r="AI636" i="1"/>
  <c r="AH636" i="1"/>
  <c r="AG636" i="1"/>
  <c r="AF636" i="1"/>
  <c r="AE636" i="1"/>
  <c r="AD636" i="1"/>
  <c r="AB636" i="1"/>
  <c r="Z636" i="1"/>
  <c r="V636" i="1"/>
  <c r="U636" i="1"/>
  <c r="T636" i="1"/>
  <c r="S636" i="1"/>
  <c r="R636" i="1"/>
  <c r="Q636" i="1"/>
  <c r="P636" i="1"/>
  <c r="O636" i="1"/>
  <c r="N636" i="1"/>
  <c r="L636" i="1"/>
  <c r="K636" i="1"/>
  <c r="J636" i="1"/>
  <c r="AL635" i="1"/>
  <c r="AK635" i="1"/>
  <c r="AJ635" i="1"/>
  <c r="AI635" i="1"/>
  <c r="AH635" i="1"/>
  <c r="AG635" i="1"/>
  <c r="AF635" i="1"/>
  <c r="AE635" i="1"/>
  <c r="AD635" i="1"/>
  <c r="AB635" i="1"/>
  <c r="Z635" i="1"/>
  <c r="V635" i="1"/>
  <c r="U635" i="1"/>
  <c r="T635" i="1"/>
  <c r="S635" i="1"/>
  <c r="R635" i="1"/>
  <c r="Q635" i="1"/>
  <c r="P635" i="1"/>
  <c r="O635" i="1"/>
  <c r="N635" i="1"/>
  <c r="L635" i="1"/>
  <c r="K635" i="1"/>
  <c r="J635" i="1"/>
  <c r="AL634" i="1"/>
  <c r="AK634" i="1"/>
  <c r="AJ634" i="1"/>
  <c r="AI634" i="1"/>
  <c r="AH634" i="1"/>
  <c r="AG634" i="1"/>
  <c r="AF634" i="1"/>
  <c r="AE634" i="1"/>
  <c r="AD634" i="1"/>
  <c r="AB634" i="1"/>
  <c r="Z634" i="1"/>
  <c r="V634" i="1"/>
  <c r="U634" i="1"/>
  <c r="T634" i="1"/>
  <c r="S634" i="1"/>
  <c r="R634" i="1"/>
  <c r="Q634" i="1"/>
  <c r="P634" i="1"/>
  <c r="O634" i="1"/>
  <c r="N634" i="1"/>
  <c r="L634" i="1"/>
  <c r="K634" i="1"/>
  <c r="J634" i="1"/>
  <c r="AL633" i="1"/>
  <c r="AK633" i="1"/>
  <c r="AJ633" i="1"/>
  <c r="AI633" i="1"/>
  <c r="AH633" i="1"/>
  <c r="AG633" i="1"/>
  <c r="AF633" i="1"/>
  <c r="AE633" i="1"/>
  <c r="AD633" i="1"/>
  <c r="AB633" i="1"/>
  <c r="Z633" i="1"/>
  <c r="V633" i="1"/>
  <c r="U633" i="1"/>
  <c r="T633" i="1"/>
  <c r="S633" i="1"/>
  <c r="R633" i="1"/>
  <c r="Q633" i="1"/>
  <c r="P633" i="1"/>
  <c r="O633" i="1"/>
  <c r="N633" i="1"/>
  <c r="L633" i="1"/>
  <c r="K633" i="1"/>
  <c r="J633" i="1"/>
  <c r="AL632" i="1"/>
  <c r="AK632" i="1"/>
  <c r="AJ632" i="1"/>
  <c r="AI632" i="1"/>
  <c r="AH632" i="1"/>
  <c r="AG632" i="1"/>
  <c r="AF632" i="1"/>
  <c r="AE632" i="1"/>
  <c r="AD632" i="1"/>
  <c r="AB632" i="1"/>
  <c r="Z632" i="1"/>
  <c r="V632" i="1"/>
  <c r="U632" i="1"/>
  <c r="T632" i="1"/>
  <c r="S632" i="1"/>
  <c r="R632" i="1"/>
  <c r="Q632" i="1"/>
  <c r="P632" i="1"/>
  <c r="O632" i="1"/>
  <c r="N632" i="1"/>
  <c r="L632" i="1"/>
  <c r="K632" i="1"/>
  <c r="J632" i="1"/>
  <c r="AL631" i="1"/>
  <c r="AK631" i="1"/>
  <c r="AJ631" i="1"/>
  <c r="AI631" i="1"/>
  <c r="AH631" i="1"/>
  <c r="AG631" i="1"/>
  <c r="AF631" i="1"/>
  <c r="AE631" i="1"/>
  <c r="AD631" i="1"/>
  <c r="AB631" i="1"/>
  <c r="Z631" i="1"/>
  <c r="V631" i="1"/>
  <c r="U631" i="1"/>
  <c r="T631" i="1"/>
  <c r="S631" i="1"/>
  <c r="R631" i="1"/>
  <c r="Q631" i="1"/>
  <c r="P631" i="1"/>
  <c r="O631" i="1"/>
  <c r="N631" i="1"/>
  <c r="L631" i="1"/>
  <c r="K631" i="1"/>
  <c r="J631" i="1"/>
  <c r="AL630" i="1"/>
  <c r="AK630" i="1"/>
  <c r="AJ630" i="1"/>
  <c r="AI630" i="1"/>
  <c r="AH630" i="1"/>
  <c r="AG630" i="1"/>
  <c r="AF630" i="1"/>
  <c r="AE630" i="1"/>
  <c r="AD630" i="1"/>
  <c r="AB630" i="1"/>
  <c r="Z630" i="1"/>
  <c r="V630" i="1"/>
  <c r="U630" i="1"/>
  <c r="T630" i="1"/>
  <c r="S630" i="1"/>
  <c r="R630" i="1"/>
  <c r="Q630" i="1"/>
  <c r="P630" i="1"/>
  <c r="O630" i="1"/>
  <c r="N630" i="1"/>
  <c r="L630" i="1"/>
  <c r="K630" i="1"/>
  <c r="J630" i="1"/>
  <c r="AL629" i="1"/>
  <c r="AK629" i="1"/>
  <c r="AJ629" i="1"/>
  <c r="AI629" i="1"/>
  <c r="AH629" i="1"/>
  <c r="AG629" i="1"/>
  <c r="AF629" i="1"/>
  <c r="AE629" i="1"/>
  <c r="AD629" i="1"/>
  <c r="AB629" i="1"/>
  <c r="Z629" i="1"/>
  <c r="V629" i="1"/>
  <c r="U629" i="1"/>
  <c r="T629" i="1"/>
  <c r="S629" i="1"/>
  <c r="R629" i="1"/>
  <c r="Q629" i="1"/>
  <c r="P629" i="1"/>
  <c r="O629" i="1"/>
  <c r="N629" i="1"/>
  <c r="L629" i="1"/>
  <c r="K629" i="1"/>
  <c r="J629" i="1"/>
  <c r="AL628" i="1"/>
  <c r="AK628" i="1"/>
  <c r="AJ628" i="1"/>
  <c r="AI628" i="1"/>
  <c r="AH628" i="1"/>
  <c r="AG628" i="1"/>
  <c r="AF628" i="1"/>
  <c r="AE628" i="1"/>
  <c r="AD628" i="1"/>
  <c r="AB628" i="1"/>
  <c r="Z628" i="1"/>
  <c r="V628" i="1"/>
  <c r="U628" i="1"/>
  <c r="T628" i="1"/>
  <c r="S628" i="1"/>
  <c r="R628" i="1"/>
  <c r="Q628" i="1"/>
  <c r="P628" i="1"/>
  <c r="O628" i="1"/>
  <c r="N628" i="1"/>
  <c r="L628" i="1"/>
  <c r="K628" i="1"/>
  <c r="J628" i="1"/>
  <c r="AL627" i="1"/>
  <c r="AK627" i="1"/>
  <c r="AJ627" i="1"/>
  <c r="AI627" i="1"/>
  <c r="AH627" i="1"/>
  <c r="AG627" i="1"/>
  <c r="AF627" i="1"/>
  <c r="AE627" i="1"/>
  <c r="AD627" i="1"/>
  <c r="AB627" i="1"/>
  <c r="Z627" i="1"/>
  <c r="V627" i="1"/>
  <c r="U627" i="1"/>
  <c r="T627" i="1"/>
  <c r="S627" i="1"/>
  <c r="R627" i="1"/>
  <c r="Q627" i="1"/>
  <c r="P627" i="1"/>
  <c r="O627" i="1"/>
  <c r="N627" i="1"/>
  <c r="L627" i="1"/>
  <c r="K627" i="1"/>
  <c r="J627" i="1"/>
  <c r="AL626" i="1"/>
  <c r="AK626" i="1"/>
  <c r="AJ626" i="1"/>
  <c r="AI626" i="1"/>
  <c r="AH626" i="1"/>
  <c r="AG626" i="1"/>
  <c r="AF626" i="1"/>
  <c r="AE626" i="1"/>
  <c r="AD626" i="1"/>
  <c r="AB626" i="1"/>
  <c r="Z626" i="1"/>
  <c r="V626" i="1"/>
  <c r="U626" i="1"/>
  <c r="T626" i="1"/>
  <c r="S626" i="1"/>
  <c r="R626" i="1"/>
  <c r="Q626" i="1"/>
  <c r="P626" i="1"/>
  <c r="O626" i="1"/>
  <c r="N626" i="1"/>
  <c r="L626" i="1"/>
  <c r="K626" i="1"/>
  <c r="J626" i="1"/>
  <c r="AL625" i="1"/>
  <c r="AK625" i="1"/>
  <c r="AJ625" i="1"/>
  <c r="AI625" i="1"/>
  <c r="AH625" i="1"/>
  <c r="AG625" i="1"/>
  <c r="AF625" i="1"/>
  <c r="AE625" i="1"/>
  <c r="AD625" i="1"/>
  <c r="AB625" i="1"/>
  <c r="Z625" i="1"/>
  <c r="V625" i="1"/>
  <c r="U625" i="1"/>
  <c r="T625" i="1"/>
  <c r="S625" i="1"/>
  <c r="R625" i="1"/>
  <c r="Q625" i="1"/>
  <c r="P625" i="1"/>
  <c r="O625" i="1"/>
  <c r="N625" i="1"/>
  <c r="L625" i="1"/>
  <c r="K625" i="1"/>
  <c r="J625" i="1"/>
  <c r="AL624" i="1"/>
  <c r="AK624" i="1"/>
  <c r="AJ624" i="1"/>
  <c r="AI624" i="1"/>
  <c r="AH624" i="1"/>
  <c r="AG624" i="1"/>
  <c r="AF624" i="1"/>
  <c r="AE624" i="1"/>
  <c r="AD624" i="1"/>
  <c r="AB624" i="1"/>
  <c r="Z624" i="1"/>
  <c r="V624" i="1"/>
  <c r="U624" i="1"/>
  <c r="T624" i="1"/>
  <c r="S624" i="1"/>
  <c r="R624" i="1"/>
  <c r="Q624" i="1"/>
  <c r="P624" i="1"/>
  <c r="O624" i="1"/>
  <c r="N624" i="1"/>
  <c r="L624" i="1"/>
  <c r="K624" i="1"/>
  <c r="J624" i="1"/>
  <c r="AL623" i="1"/>
  <c r="AK623" i="1"/>
  <c r="AJ623" i="1"/>
  <c r="AI623" i="1"/>
  <c r="AH623" i="1"/>
  <c r="AG623" i="1"/>
  <c r="AF623" i="1"/>
  <c r="AE623" i="1"/>
  <c r="AD623" i="1"/>
  <c r="AB623" i="1"/>
  <c r="Z623" i="1"/>
  <c r="V623" i="1"/>
  <c r="U623" i="1"/>
  <c r="T623" i="1"/>
  <c r="S623" i="1"/>
  <c r="R623" i="1"/>
  <c r="Q623" i="1"/>
  <c r="P623" i="1"/>
  <c r="O623" i="1"/>
  <c r="N623" i="1"/>
  <c r="L623" i="1"/>
  <c r="K623" i="1"/>
  <c r="J623" i="1"/>
  <c r="AL622" i="1"/>
  <c r="AK622" i="1"/>
  <c r="AJ622" i="1"/>
  <c r="AI622" i="1"/>
  <c r="AH622" i="1"/>
  <c r="AG622" i="1"/>
  <c r="AF622" i="1"/>
  <c r="AE622" i="1"/>
  <c r="AD622" i="1"/>
  <c r="AB622" i="1"/>
  <c r="Z622" i="1"/>
  <c r="V622" i="1"/>
  <c r="U622" i="1"/>
  <c r="T622" i="1"/>
  <c r="S622" i="1"/>
  <c r="R622" i="1"/>
  <c r="Q622" i="1"/>
  <c r="P622" i="1"/>
  <c r="O622" i="1"/>
  <c r="N622" i="1"/>
  <c r="L622" i="1"/>
  <c r="K622" i="1"/>
  <c r="J622" i="1"/>
  <c r="AL621" i="1"/>
  <c r="AK621" i="1"/>
  <c r="AJ621" i="1"/>
  <c r="AI621" i="1"/>
  <c r="AH621" i="1"/>
  <c r="AG621" i="1"/>
  <c r="AF621" i="1"/>
  <c r="AE621" i="1"/>
  <c r="AD621" i="1"/>
  <c r="AB621" i="1"/>
  <c r="Z621" i="1"/>
  <c r="V621" i="1"/>
  <c r="U621" i="1"/>
  <c r="T621" i="1"/>
  <c r="S621" i="1"/>
  <c r="R621" i="1"/>
  <c r="Q621" i="1"/>
  <c r="P621" i="1"/>
  <c r="O621" i="1"/>
  <c r="N621" i="1"/>
  <c r="L621" i="1"/>
  <c r="K621" i="1"/>
  <c r="J621" i="1"/>
  <c r="AL620" i="1"/>
  <c r="AK620" i="1"/>
  <c r="AJ620" i="1"/>
  <c r="AI620" i="1"/>
  <c r="AH620" i="1"/>
  <c r="AG620" i="1"/>
  <c r="AF620" i="1"/>
  <c r="AE620" i="1"/>
  <c r="AD620" i="1"/>
  <c r="AB620" i="1"/>
  <c r="Z620" i="1"/>
  <c r="V620" i="1"/>
  <c r="U620" i="1"/>
  <c r="T620" i="1"/>
  <c r="S620" i="1"/>
  <c r="R620" i="1"/>
  <c r="Q620" i="1"/>
  <c r="P620" i="1"/>
  <c r="O620" i="1"/>
  <c r="N620" i="1"/>
  <c r="L620" i="1"/>
  <c r="K620" i="1"/>
  <c r="J620" i="1"/>
  <c r="AL619" i="1"/>
  <c r="AK619" i="1"/>
  <c r="AJ619" i="1"/>
  <c r="AI619" i="1"/>
  <c r="AH619" i="1"/>
  <c r="AG619" i="1"/>
  <c r="AF619" i="1"/>
  <c r="AE619" i="1"/>
  <c r="AD619" i="1"/>
  <c r="AB619" i="1"/>
  <c r="Z619" i="1"/>
  <c r="V619" i="1"/>
  <c r="U619" i="1"/>
  <c r="T619" i="1"/>
  <c r="S619" i="1"/>
  <c r="R619" i="1"/>
  <c r="Q619" i="1"/>
  <c r="P619" i="1"/>
  <c r="O619" i="1"/>
  <c r="N619" i="1"/>
  <c r="L619" i="1"/>
  <c r="K619" i="1"/>
  <c r="J619" i="1"/>
  <c r="AL618" i="1"/>
  <c r="AK618" i="1"/>
  <c r="AJ618" i="1"/>
  <c r="AI618" i="1"/>
  <c r="AH618" i="1"/>
  <c r="AG618" i="1"/>
  <c r="AF618" i="1"/>
  <c r="AE618" i="1"/>
  <c r="AD618" i="1"/>
  <c r="AB618" i="1"/>
  <c r="Z618" i="1"/>
  <c r="V618" i="1"/>
  <c r="U618" i="1"/>
  <c r="T618" i="1"/>
  <c r="S618" i="1"/>
  <c r="R618" i="1"/>
  <c r="Q618" i="1"/>
  <c r="P618" i="1"/>
  <c r="O618" i="1"/>
  <c r="N618" i="1"/>
  <c r="L618" i="1"/>
  <c r="K618" i="1"/>
  <c r="J618" i="1"/>
  <c r="AL617" i="1"/>
  <c r="AK617" i="1"/>
  <c r="AJ617" i="1"/>
  <c r="AI617" i="1"/>
  <c r="AH617" i="1"/>
  <c r="AG617" i="1"/>
  <c r="AF617" i="1"/>
  <c r="AE617" i="1"/>
  <c r="AD617" i="1"/>
  <c r="AB617" i="1"/>
  <c r="Z617" i="1"/>
  <c r="V617" i="1"/>
  <c r="U617" i="1"/>
  <c r="T617" i="1"/>
  <c r="S617" i="1"/>
  <c r="R617" i="1"/>
  <c r="Q617" i="1"/>
  <c r="P617" i="1"/>
  <c r="O617" i="1"/>
  <c r="N617" i="1"/>
  <c r="L617" i="1"/>
  <c r="K617" i="1"/>
  <c r="J617" i="1"/>
  <c r="AL616" i="1"/>
  <c r="AK616" i="1"/>
  <c r="AJ616" i="1"/>
  <c r="AI616" i="1"/>
  <c r="AH616" i="1"/>
  <c r="AG616" i="1"/>
  <c r="AF616" i="1"/>
  <c r="AE616" i="1"/>
  <c r="AD616" i="1"/>
  <c r="AB616" i="1"/>
  <c r="Z616" i="1"/>
  <c r="V616" i="1"/>
  <c r="U616" i="1"/>
  <c r="T616" i="1"/>
  <c r="S616" i="1"/>
  <c r="R616" i="1"/>
  <c r="Q616" i="1"/>
  <c r="P616" i="1"/>
  <c r="O616" i="1"/>
  <c r="N616" i="1"/>
  <c r="L616" i="1"/>
  <c r="K616" i="1"/>
  <c r="J616" i="1"/>
  <c r="AL615" i="1"/>
  <c r="AK615" i="1"/>
  <c r="AJ615" i="1"/>
  <c r="AI615" i="1"/>
  <c r="AH615" i="1"/>
  <c r="AG615" i="1"/>
  <c r="AF615" i="1"/>
  <c r="AE615" i="1"/>
  <c r="AD615" i="1"/>
  <c r="AB615" i="1"/>
  <c r="Z615" i="1"/>
  <c r="V615" i="1"/>
  <c r="U615" i="1"/>
  <c r="T615" i="1"/>
  <c r="S615" i="1"/>
  <c r="R615" i="1"/>
  <c r="Q615" i="1"/>
  <c r="P615" i="1"/>
  <c r="O615" i="1"/>
  <c r="N615" i="1"/>
  <c r="L615" i="1"/>
  <c r="K615" i="1"/>
  <c r="J615" i="1"/>
  <c r="AL614" i="1"/>
  <c r="AK614" i="1"/>
  <c r="AJ614" i="1"/>
  <c r="AI614" i="1"/>
  <c r="AH614" i="1"/>
  <c r="AG614" i="1"/>
  <c r="AF614" i="1"/>
  <c r="AE614" i="1"/>
  <c r="AD614" i="1"/>
  <c r="AB614" i="1"/>
  <c r="Z614" i="1"/>
  <c r="V614" i="1"/>
  <c r="U614" i="1"/>
  <c r="T614" i="1"/>
  <c r="S614" i="1"/>
  <c r="R614" i="1"/>
  <c r="Q614" i="1"/>
  <c r="P614" i="1"/>
  <c r="O614" i="1"/>
  <c r="N614" i="1"/>
  <c r="L614" i="1"/>
  <c r="K614" i="1"/>
  <c r="J614" i="1"/>
  <c r="AL613" i="1"/>
  <c r="AK613" i="1"/>
  <c r="AJ613" i="1"/>
  <c r="AI613" i="1"/>
  <c r="AH613" i="1"/>
  <c r="AG613" i="1"/>
  <c r="AF613" i="1"/>
  <c r="AE613" i="1"/>
  <c r="AD613" i="1"/>
  <c r="AB613" i="1"/>
  <c r="Z613" i="1"/>
  <c r="V613" i="1"/>
  <c r="U613" i="1"/>
  <c r="T613" i="1"/>
  <c r="S613" i="1"/>
  <c r="R613" i="1"/>
  <c r="Q613" i="1"/>
  <c r="P613" i="1"/>
  <c r="O613" i="1"/>
  <c r="N613" i="1"/>
  <c r="L613" i="1"/>
  <c r="K613" i="1"/>
  <c r="J613" i="1"/>
  <c r="AL612" i="1"/>
  <c r="AK612" i="1"/>
  <c r="AJ612" i="1"/>
  <c r="AI612" i="1"/>
  <c r="AH612" i="1"/>
  <c r="AG612" i="1"/>
  <c r="AF612" i="1"/>
  <c r="AE612" i="1"/>
  <c r="AD612" i="1"/>
  <c r="AB612" i="1"/>
  <c r="Z612" i="1"/>
  <c r="V612" i="1"/>
  <c r="U612" i="1"/>
  <c r="T612" i="1"/>
  <c r="S612" i="1"/>
  <c r="R612" i="1"/>
  <c r="Q612" i="1"/>
  <c r="P612" i="1"/>
  <c r="O612" i="1"/>
  <c r="N612" i="1"/>
  <c r="L612" i="1"/>
  <c r="K612" i="1"/>
  <c r="J612" i="1"/>
  <c r="AL611" i="1"/>
  <c r="AK611" i="1"/>
  <c r="AJ611" i="1"/>
  <c r="AI611" i="1"/>
  <c r="AH611" i="1"/>
  <c r="AG611" i="1"/>
  <c r="AF611" i="1"/>
  <c r="AE611" i="1"/>
  <c r="AD611" i="1"/>
  <c r="AB611" i="1"/>
  <c r="Z611" i="1"/>
  <c r="V611" i="1"/>
  <c r="U611" i="1"/>
  <c r="T611" i="1"/>
  <c r="S611" i="1"/>
  <c r="R611" i="1"/>
  <c r="Q611" i="1"/>
  <c r="P611" i="1"/>
  <c r="O611" i="1"/>
  <c r="N611" i="1"/>
  <c r="L611" i="1"/>
  <c r="K611" i="1"/>
  <c r="J611" i="1"/>
  <c r="AL610" i="1"/>
  <c r="AK610" i="1"/>
  <c r="AJ610" i="1"/>
  <c r="AI610" i="1"/>
  <c r="AH610" i="1"/>
  <c r="AG610" i="1"/>
  <c r="AF610" i="1"/>
  <c r="AE610" i="1"/>
  <c r="AD610" i="1"/>
  <c r="AB610" i="1"/>
  <c r="Z610" i="1"/>
  <c r="V610" i="1"/>
  <c r="U610" i="1"/>
  <c r="T610" i="1"/>
  <c r="S610" i="1"/>
  <c r="R610" i="1"/>
  <c r="Q610" i="1"/>
  <c r="P610" i="1"/>
  <c r="O610" i="1"/>
  <c r="N610" i="1"/>
  <c r="L610" i="1"/>
  <c r="K610" i="1"/>
  <c r="J610" i="1"/>
  <c r="AL609" i="1"/>
  <c r="AK609" i="1"/>
  <c r="AJ609" i="1"/>
  <c r="AI609" i="1"/>
  <c r="AH609" i="1"/>
  <c r="AG609" i="1"/>
  <c r="AF609" i="1"/>
  <c r="AE609" i="1"/>
  <c r="AD609" i="1"/>
  <c r="AB609" i="1"/>
  <c r="Z609" i="1"/>
  <c r="V609" i="1"/>
  <c r="U609" i="1"/>
  <c r="T609" i="1"/>
  <c r="S609" i="1"/>
  <c r="R609" i="1"/>
  <c r="Q609" i="1"/>
  <c r="P609" i="1"/>
  <c r="O609" i="1"/>
  <c r="N609" i="1"/>
  <c r="L609" i="1"/>
  <c r="K609" i="1"/>
  <c r="J609" i="1"/>
  <c r="AL608" i="1"/>
  <c r="AK608" i="1"/>
  <c r="AJ608" i="1"/>
  <c r="AI608" i="1"/>
  <c r="AH608" i="1"/>
  <c r="AG608" i="1"/>
  <c r="AF608" i="1"/>
  <c r="AE608" i="1"/>
  <c r="AD608" i="1"/>
  <c r="AB608" i="1"/>
  <c r="Z608" i="1"/>
  <c r="V608" i="1"/>
  <c r="U608" i="1"/>
  <c r="T608" i="1"/>
  <c r="S608" i="1"/>
  <c r="R608" i="1"/>
  <c r="Q608" i="1"/>
  <c r="P608" i="1"/>
  <c r="O608" i="1"/>
  <c r="N608" i="1"/>
  <c r="L608" i="1"/>
  <c r="K608" i="1"/>
  <c r="J608" i="1"/>
  <c r="AL607" i="1"/>
  <c r="AK607" i="1"/>
  <c r="AJ607" i="1"/>
  <c r="AI607" i="1"/>
  <c r="AH607" i="1"/>
  <c r="AG607" i="1"/>
  <c r="AF607" i="1"/>
  <c r="AE607" i="1"/>
  <c r="AD607" i="1"/>
  <c r="AB607" i="1"/>
  <c r="Z607" i="1"/>
  <c r="V607" i="1"/>
  <c r="U607" i="1"/>
  <c r="T607" i="1"/>
  <c r="S607" i="1"/>
  <c r="R607" i="1"/>
  <c r="Q607" i="1"/>
  <c r="P607" i="1"/>
  <c r="O607" i="1"/>
  <c r="N607" i="1"/>
  <c r="L607" i="1"/>
  <c r="K607" i="1"/>
  <c r="J607" i="1"/>
  <c r="AL606" i="1"/>
  <c r="AK606" i="1"/>
  <c r="AJ606" i="1"/>
  <c r="AI606" i="1"/>
  <c r="AH606" i="1"/>
  <c r="AG606" i="1"/>
  <c r="AF606" i="1"/>
  <c r="AE606" i="1"/>
  <c r="AD606" i="1"/>
  <c r="AB606" i="1"/>
  <c r="Z606" i="1"/>
  <c r="V606" i="1"/>
  <c r="U606" i="1"/>
  <c r="T606" i="1"/>
  <c r="S606" i="1"/>
  <c r="R606" i="1"/>
  <c r="Q606" i="1"/>
  <c r="P606" i="1"/>
  <c r="O606" i="1"/>
  <c r="N606" i="1"/>
  <c r="L606" i="1"/>
  <c r="K606" i="1"/>
  <c r="J606" i="1"/>
  <c r="AL605" i="1"/>
  <c r="AK605" i="1"/>
  <c r="AJ605" i="1"/>
  <c r="AI605" i="1"/>
  <c r="AH605" i="1"/>
  <c r="AG605" i="1"/>
  <c r="AF605" i="1"/>
  <c r="AE605" i="1"/>
  <c r="AD605" i="1"/>
  <c r="AB605" i="1"/>
  <c r="Z605" i="1"/>
  <c r="V605" i="1"/>
  <c r="U605" i="1"/>
  <c r="T605" i="1"/>
  <c r="S605" i="1"/>
  <c r="R605" i="1"/>
  <c r="Q605" i="1"/>
  <c r="P605" i="1"/>
  <c r="O605" i="1"/>
  <c r="N605" i="1"/>
  <c r="L605" i="1"/>
  <c r="K605" i="1"/>
  <c r="J605" i="1"/>
  <c r="AL604" i="1"/>
  <c r="AK604" i="1"/>
  <c r="AJ604" i="1"/>
  <c r="AI604" i="1"/>
  <c r="AH604" i="1"/>
  <c r="AG604" i="1"/>
  <c r="AF604" i="1"/>
  <c r="AE604" i="1"/>
  <c r="AD604" i="1"/>
  <c r="AB604" i="1"/>
  <c r="Z604" i="1"/>
  <c r="V604" i="1"/>
  <c r="U604" i="1"/>
  <c r="T604" i="1"/>
  <c r="S604" i="1"/>
  <c r="R604" i="1"/>
  <c r="Q604" i="1"/>
  <c r="P604" i="1"/>
  <c r="O604" i="1"/>
  <c r="N604" i="1"/>
  <c r="L604" i="1"/>
  <c r="K604" i="1"/>
  <c r="J604" i="1"/>
  <c r="AL603" i="1"/>
  <c r="AK603" i="1"/>
  <c r="AJ603" i="1"/>
  <c r="AI603" i="1"/>
  <c r="AH603" i="1"/>
  <c r="AG603" i="1"/>
  <c r="AF603" i="1"/>
  <c r="AE603" i="1"/>
  <c r="AD603" i="1"/>
  <c r="AB603" i="1"/>
  <c r="Z603" i="1"/>
  <c r="V603" i="1"/>
  <c r="U603" i="1"/>
  <c r="T603" i="1"/>
  <c r="S603" i="1"/>
  <c r="R603" i="1"/>
  <c r="Q603" i="1"/>
  <c r="P603" i="1"/>
  <c r="O603" i="1"/>
  <c r="N603" i="1"/>
  <c r="L603" i="1"/>
  <c r="K603" i="1"/>
  <c r="J603" i="1"/>
  <c r="AL602" i="1"/>
  <c r="AK602" i="1"/>
  <c r="AJ602" i="1"/>
  <c r="AI602" i="1"/>
  <c r="AH602" i="1"/>
  <c r="AG602" i="1"/>
  <c r="AF602" i="1"/>
  <c r="AE602" i="1"/>
  <c r="AD602" i="1"/>
  <c r="AB602" i="1"/>
  <c r="Z602" i="1"/>
  <c r="V602" i="1"/>
  <c r="U602" i="1"/>
  <c r="T602" i="1"/>
  <c r="S602" i="1"/>
  <c r="R602" i="1"/>
  <c r="Q602" i="1"/>
  <c r="P602" i="1"/>
  <c r="O602" i="1"/>
  <c r="N602" i="1"/>
  <c r="L602" i="1"/>
  <c r="K602" i="1"/>
  <c r="J602" i="1"/>
  <c r="AL601" i="1"/>
  <c r="AK601" i="1"/>
  <c r="AJ601" i="1"/>
  <c r="AI601" i="1"/>
  <c r="AH601" i="1"/>
  <c r="AG601" i="1"/>
  <c r="AF601" i="1"/>
  <c r="AE601" i="1"/>
  <c r="AD601" i="1"/>
  <c r="AB601" i="1"/>
  <c r="Z601" i="1"/>
  <c r="V601" i="1"/>
  <c r="U601" i="1"/>
  <c r="T601" i="1"/>
  <c r="S601" i="1"/>
  <c r="R601" i="1"/>
  <c r="Q601" i="1"/>
  <c r="P601" i="1"/>
  <c r="O601" i="1"/>
  <c r="N601" i="1"/>
  <c r="L601" i="1"/>
  <c r="K601" i="1"/>
  <c r="J601" i="1"/>
  <c r="AL600" i="1"/>
  <c r="AK600" i="1"/>
  <c r="AJ600" i="1"/>
  <c r="AI600" i="1"/>
  <c r="AH600" i="1"/>
  <c r="AG600" i="1"/>
  <c r="AF600" i="1"/>
  <c r="AE600" i="1"/>
  <c r="AD600" i="1"/>
  <c r="AB600" i="1"/>
  <c r="Z600" i="1"/>
  <c r="V600" i="1"/>
  <c r="U600" i="1"/>
  <c r="T600" i="1"/>
  <c r="S600" i="1"/>
  <c r="R600" i="1"/>
  <c r="Q600" i="1"/>
  <c r="P600" i="1"/>
  <c r="O600" i="1"/>
  <c r="N600" i="1"/>
  <c r="L600" i="1"/>
  <c r="K600" i="1"/>
  <c r="J600" i="1"/>
  <c r="AL599" i="1"/>
  <c r="AK599" i="1"/>
  <c r="AJ599" i="1"/>
  <c r="AI599" i="1"/>
  <c r="AH599" i="1"/>
  <c r="AG599" i="1"/>
  <c r="AF599" i="1"/>
  <c r="AE599" i="1"/>
  <c r="AD599" i="1"/>
  <c r="AB599" i="1"/>
  <c r="Z599" i="1"/>
  <c r="V599" i="1"/>
  <c r="U599" i="1"/>
  <c r="T599" i="1"/>
  <c r="S599" i="1"/>
  <c r="R599" i="1"/>
  <c r="Q599" i="1"/>
  <c r="P599" i="1"/>
  <c r="O599" i="1"/>
  <c r="N599" i="1"/>
  <c r="L599" i="1"/>
  <c r="K599" i="1"/>
  <c r="J599" i="1"/>
  <c r="AL598" i="1"/>
  <c r="AK598" i="1"/>
  <c r="AJ598" i="1"/>
  <c r="AI598" i="1"/>
  <c r="AH598" i="1"/>
  <c r="AG598" i="1"/>
  <c r="AF598" i="1"/>
  <c r="AE598" i="1"/>
  <c r="AD598" i="1"/>
  <c r="AB598" i="1"/>
  <c r="Z598" i="1"/>
  <c r="V598" i="1"/>
  <c r="U598" i="1"/>
  <c r="T598" i="1"/>
  <c r="S598" i="1"/>
  <c r="R598" i="1"/>
  <c r="Q598" i="1"/>
  <c r="P598" i="1"/>
  <c r="O598" i="1"/>
  <c r="N598" i="1"/>
  <c r="L598" i="1"/>
  <c r="K598" i="1"/>
  <c r="J598" i="1"/>
  <c r="AL597" i="1"/>
  <c r="AK597" i="1"/>
  <c r="AJ597" i="1"/>
  <c r="AI597" i="1"/>
  <c r="AH597" i="1"/>
  <c r="AG597" i="1"/>
  <c r="AF597" i="1"/>
  <c r="AE597" i="1"/>
  <c r="AD597" i="1"/>
  <c r="AB597" i="1"/>
  <c r="Z597" i="1"/>
  <c r="V597" i="1"/>
  <c r="U597" i="1"/>
  <c r="T597" i="1"/>
  <c r="S597" i="1"/>
  <c r="R597" i="1"/>
  <c r="Q597" i="1"/>
  <c r="P597" i="1"/>
  <c r="O597" i="1"/>
  <c r="N597" i="1"/>
  <c r="L597" i="1"/>
  <c r="K597" i="1"/>
  <c r="J597" i="1"/>
  <c r="AL596" i="1"/>
  <c r="AK596" i="1"/>
  <c r="AJ596" i="1"/>
  <c r="AI596" i="1"/>
  <c r="AH596" i="1"/>
  <c r="AG596" i="1"/>
  <c r="AF596" i="1"/>
  <c r="AE596" i="1"/>
  <c r="AD596" i="1"/>
  <c r="AB596" i="1"/>
  <c r="Z596" i="1"/>
  <c r="V596" i="1"/>
  <c r="U596" i="1"/>
  <c r="T596" i="1"/>
  <c r="S596" i="1"/>
  <c r="R596" i="1"/>
  <c r="Q596" i="1"/>
  <c r="P596" i="1"/>
  <c r="O596" i="1"/>
  <c r="N596" i="1"/>
  <c r="L596" i="1"/>
  <c r="K596" i="1"/>
  <c r="J596" i="1"/>
  <c r="AL595" i="1"/>
  <c r="AK595" i="1"/>
  <c r="AJ595" i="1"/>
  <c r="AI595" i="1"/>
  <c r="AH595" i="1"/>
  <c r="AG595" i="1"/>
  <c r="AF595" i="1"/>
  <c r="AE595" i="1"/>
  <c r="AD595" i="1"/>
  <c r="AB595" i="1"/>
  <c r="Z595" i="1"/>
  <c r="V595" i="1"/>
  <c r="U595" i="1"/>
  <c r="T595" i="1"/>
  <c r="S595" i="1"/>
  <c r="R595" i="1"/>
  <c r="Q595" i="1"/>
  <c r="P595" i="1"/>
  <c r="O595" i="1"/>
  <c r="N595" i="1"/>
  <c r="L595" i="1"/>
  <c r="K595" i="1"/>
  <c r="J595" i="1"/>
  <c r="AL594" i="1"/>
  <c r="AK594" i="1"/>
  <c r="AJ594" i="1"/>
  <c r="AI594" i="1"/>
  <c r="AH594" i="1"/>
  <c r="AG594" i="1"/>
  <c r="AF594" i="1"/>
  <c r="AE594" i="1"/>
  <c r="AD594" i="1"/>
  <c r="AB594" i="1"/>
  <c r="Z594" i="1"/>
  <c r="V594" i="1"/>
  <c r="U594" i="1"/>
  <c r="T594" i="1"/>
  <c r="S594" i="1"/>
  <c r="R594" i="1"/>
  <c r="Q594" i="1"/>
  <c r="P594" i="1"/>
  <c r="O594" i="1"/>
  <c r="N594" i="1"/>
  <c r="L594" i="1"/>
  <c r="K594" i="1"/>
  <c r="J594" i="1"/>
  <c r="AL593" i="1"/>
  <c r="AK593" i="1"/>
  <c r="AJ593" i="1"/>
  <c r="AI593" i="1"/>
  <c r="AH593" i="1"/>
  <c r="AG593" i="1"/>
  <c r="AF593" i="1"/>
  <c r="AE593" i="1"/>
  <c r="AD593" i="1"/>
  <c r="AB593" i="1"/>
  <c r="Z593" i="1"/>
  <c r="V593" i="1"/>
  <c r="U593" i="1"/>
  <c r="T593" i="1"/>
  <c r="S593" i="1"/>
  <c r="R593" i="1"/>
  <c r="Q593" i="1"/>
  <c r="P593" i="1"/>
  <c r="O593" i="1"/>
  <c r="N593" i="1"/>
  <c r="L593" i="1"/>
  <c r="K593" i="1"/>
  <c r="J593" i="1"/>
  <c r="AL592" i="1"/>
  <c r="AK592" i="1"/>
  <c r="AJ592" i="1"/>
  <c r="AI592" i="1"/>
  <c r="AH592" i="1"/>
  <c r="AG592" i="1"/>
  <c r="AF592" i="1"/>
  <c r="AE592" i="1"/>
  <c r="AD592" i="1"/>
  <c r="AB592" i="1"/>
  <c r="Z592" i="1"/>
  <c r="V592" i="1"/>
  <c r="U592" i="1"/>
  <c r="T592" i="1"/>
  <c r="S592" i="1"/>
  <c r="R592" i="1"/>
  <c r="Q592" i="1"/>
  <c r="P592" i="1"/>
  <c r="O592" i="1"/>
  <c r="N592" i="1"/>
  <c r="L592" i="1"/>
  <c r="K592" i="1"/>
  <c r="J592" i="1"/>
  <c r="AL591" i="1"/>
  <c r="AK591" i="1"/>
  <c r="AJ591" i="1"/>
  <c r="AI591" i="1"/>
  <c r="AH591" i="1"/>
  <c r="AG591" i="1"/>
  <c r="AF591" i="1"/>
  <c r="AE591" i="1"/>
  <c r="AD591" i="1"/>
  <c r="AB591" i="1"/>
  <c r="Z591" i="1"/>
  <c r="V591" i="1"/>
  <c r="U591" i="1"/>
  <c r="T591" i="1"/>
  <c r="S591" i="1"/>
  <c r="R591" i="1"/>
  <c r="Q591" i="1"/>
  <c r="P591" i="1"/>
  <c r="O591" i="1"/>
  <c r="N591" i="1"/>
  <c r="L591" i="1"/>
  <c r="K591" i="1"/>
  <c r="J591" i="1"/>
  <c r="AL590" i="1"/>
  <c r="AK590" i="1"/>
  <c r="AJ590" i="1"/>
  <c r="AI590" i="1"/>
  <c r="AH590" i="1"/>
  <c r="AG590" i="1"/>
  <c r="AF590" i="1"/>
  <c r="AE590" i="1"/>
  <c r="AD590" i="1"/>
  <c r="AB590" i="1"/>
  <c r="Z590" i="1"/>
  <c r="V590" i="1"/>
  <c r="U590" i="1"/>
  <c r="T590" i="1"/>
  <c r="S590" i="1"/>
  <c r="R590" i="1"/>
  <c r="Q590" i="1"/>
  <c r="P590" i="1"/>
  <c r="O590" i="1"/>
  <c r="N590" i="1"/>
  <c r="L590" i="1"/>
  <c r="K590" i="1"/>
  <c r="J590" i="1"/>
  <c r="AL589" i="1"/>
  <c r="AK589" i="1"/>
  <c r="AJ589" i="1"/>
  <c r="AI589" i="1"/>
  <c r="AH589" i="1"/>
  <c r="AG589" i="1"/>
  <c r="AF589" i="1"/>
  <c r="AE589" i="1"/>
  <c r="AD589" i="1"/>
  <c r="AB589" i="1"/>
  <c r="Z589" i="1"/>
  <c r="V589" i="1"/>
  <c r="U589" i="1"/>
  <c r="T589" i="1"/>
  <c r="S589" i="1"/>
  <c r="R589" i="1"/>
  <c r="Q589" i="1"/>
  <c r="P589" i="1"/>
  <c r="O589" i="1"/>
  <c r="N589" i="1"/>
  <c r="L589" i="1"/>
  <c r="K589" i="1"/>
  <c r="J589" i="1"/>
  <c r="AL588" i="1"/>
  <c r="AK588" i="1"/>
  <c r="AJ588" i="1"/>
  <c r="AI588" i="1"/>
  <c r="AH588" i="1"/>
  <c r="AG588" i="1"/>
  <c r="AF588" i="1"/>
  <c r="AE588" i="1"/>
  <c r="AD588" i="1"/>
  <c r="AB588" i="1"/>
  <c r="Z588" i="1"/>
  <c r="V588" i="1"/>
  <c r="U588" i="1"/>
  <c r="T588" i="1"/>
  <c r="S588" i="1"/>
  <c r="R588" i="1"/>
  <c r="Q588" i="1"/>
  <c r="P588" i="1"/>
  <c r="O588" i="1"/>
  <c r="N588" i="1"/>
  <c r="L588" i="1"/>
  <c r="K588" i="1"/>
  <c r="J588" i="1"/>
  <c r="AL587" i="1"/>
  <c r="AK587" i="1"/>
  <c r="AJ587" i="1"/>
  <c r="AI587" i="1"/>
  <c r="AH587" i="1"/>
  <c r="AG587" i="1"/>
  <c r="AF587" i="1"/>
  <c r="AE587" i="1"/>
  <c r="AD587" i="1"/>
  <c r="AB587" i="1"/>
  <c r="Z587" i="1"/>
  <c r="V587" i="1"/>
  <c r="U587" i="1"/>
  <c r="T587" i="1"/>
  <c r="S587" i="1"/>
  <c r="R587" i="1"/>
  <c r="Q587" i="1"/>
  <c r="P587" i="1"/>
  <c r="O587" i="1"/>
  <c r="N587" i="1"/>
  <c r="L587" i="1"/>
  <c r="K587" i="1"/>
  <c r="J587" i="1"/>
  <c r="AL586" i="1"/>
  <c r="AK586" i="1"/>
  <c r="AJ586" i="1"/>
  <c r="AI586" i="1"/>
  <c r="AH586" i="1"/>
  <c r="AG586" i="1"/>
  <c r="AF586" i="1"/>
  <c r="AE586" i="1"/>
  <c r="AD586" i="1"/>
  <c r="AB586" i="1"/>
  <c r="Z586" i="1"/>
  <c r="V586" i="1"/>
  <c r="U586" i="1"/>
  <c r="T586" i="1"/>
  <c r="S586" i="1"/>
  <c r="R586" i="1"/>
  <c r="Q586" i="1"/>
  <c r="P586" i="1"/>
  <c r="O586" i="1"/>
  <c r="N586" i="1"/>
  <c r="L586" i="1"/>
  <c r="K586" i="1"/>
  <c r="J586" i="1"/>
  <c r="AL585" i="1"/>
  <c r="AK585" i="1"/>
  <c r="AJ585" i="1"/>
  <c r="AI585" i="1"/>
  <c r="AH585" i="1"/>
  <c r="AG585" i="1"/>
  <c r="AF585" i="1"/>
  <c r="AE585" i="1"/>
  <c r="AD585" i="1"/>
  <c r="AB585" i="1"/>
  <c r="Z585" i="1"/>
  <c r="V585" i="1"/>
  <c r="U585" i="1"/>
  <c r="T585" i="1"/>
  <c r="S585" i="1"/>
  <c r="R585" i="1"/>
  <c r="Q585" i="1"/>
  <c r="P585" i="1"/>
  <c r="O585" i="1"/>
  <c r="N585" i="1"/>
  <c r="L585" i="1"/>
  <c r="K585" i="1"/>
  <c r="J585" i="1"/>
  <c r="AL584" i="1"/>
  <c r="AK584" i="1"/>
  <c r="AJ584" i="1"/>
  <c r="AI584" i="1"/>
  <c r="AH584" i="1"/>
  <c r="AG584" i="1"/>
  <c r="AF584" i="1"/>
  <c r="AE584" i="1"/>
  <c r="AD584" i="1"/>
  <c r="AB584" i="1"/>
  <c r="Z584" i="1"/>
  <c r="V584" i="1"/>
  <c r="U584" i="1"/>
  <c r="T584" i="1"/>
  <c r="S584" i="1"/>
  <c r="R584" i="1"/>
  <c r="Q584" i="1"/>
  <c r="P584" i="1"/>
  <c r="O584" i="1"/>
  <c r="N584" i="1"/>
  <c r="L584" i="1"/>
  <c r="K584" i="1"/>
  <c r="J584" i="1"/>
  <c r="AL583" i="1"/>
  <c r="AK583" i="1"/>
  <c r="AJ583" i="1"/>
  <c r="AI583" i="1"/>
  <c r="AH583" i="1"/>
  <c r="AG583" i="1"/>
  <c r="AF583" i="1"/>
  <c r="AE583" i="1"/>
  <c r="AD583" i="1"/>
  <c r="AB583" i="1"/>
  <c r="Z583" i="1"/>
  <c r="V583" i="1"/>
  <c r="U583" i="1"/>
  <c r="T583" i="1"/>
  <c r="S583" i="1"/>
  <c r="R583" i="1"/>
  <c r="Q583" i="1"/>
  <c r="P583" i="1"/>
  <c r="O583" i="1"/>
  <c r="N583" i="1"/>
  <c r="L583" i="1"/>
  <c r="K583" i="1"/>
  <c r="J583" i="1"/>
  <c r="AL582" i="1"/>
  <c r="AK582" i="1"/>
  <c r="AJ582" i="1"/>
  <c r="AI582" i="1"/>
  <c r="AH582" i="1"/>
  <c r="AG582" i="1"/>
  <c r="AF582" i="1"/>
  <c r="AE582" i="1"/>
  <c r="AD582" i="1"/>
  <c r="AB582" i="1"/>
  <c r="Z582" i="1"/>
  <c r="V582" i="1"/>
  <c r="U582" i="1"/>
  <c r="T582" i="1"/>
  <c r="S582" i="1"/>
  <c r="R582" i="1"/>
  <c r="Q582" i="1"/>
  <c r="P582" i="1"/>
  <c r="O582" i="1"/>
  <c r="N582" i="1"/>
  <c r="L582" i="1"/>
  <c r="K582" i="1"/>
  <c r="J582" i="1"/>
  <c r="AL581" i="1"/>
  <c r="AK581" i="1"/>
  <c r="AJ581" i="1"/>
  <c r="AI581" i="1"/>
  <c r="AH581" i="1"/>
  <c r="AG581" i="1"/>
  <c r="AF581" i="1"/>
  <c r="AE581" i="1"/>
  <c r="AD581" i="1"/>
  <c r="AB581" i="1"/>
  <c r="Z581" i="1"/>
  <c r="V581" i="1"/>
  <c r="U581" i="1"/>
  <c r="T581" i="1"/>
  <c r="S581" i="1"/>
  <c r="R581" i="1"/>
  <c r="Q581" i="1"/>
  <c r="P581" i="1"/>
  <c r="O581" i="1"/>
  <c r="N581" i="1"/>
  <c r="L581" i="1"/>
  <c r="K581" i="1"/>
  <c r="J581" i="1"/>
  <c r="AL580" i="1"/>
  <c r="AK580" i="1"/>
  <c r="AJ580" i="1"/>
  <c r="AI580" i="1"/>
  <c r="AH580" i="1"/>
  <c r="AG580" i="1"/>
  <c r="AF580" i="1"/>
  <c r="AE580" i="1"/>
  <c r="AD580" i="1"/>
  <c r="AB580" i="1"/>
  <c r="Z580" i="1"/>
  <c r="V580" i="1"/>
  <c r="U580" i="1"/>
  <c r="T580" i="1"/>
  <c r="S580" i="1"/>
  <c r="R580" i="1"/>
  <c r="Q580" i="1"/>
  <c r="P580" i="1"/>
  <c r="O580" i="1"/>
  <c r="N580" i="1"/>
  <c r="L580" i="1"/>
  <c r="K580" i="1"/>
  <c r="J580" i="1"/>
  <c r="AL579" i="1"/>
  <c r="AK579" i="1"/>
  <c r="AJ579" i="1"/>
  <c r="AI579" i="1"/>
  <c r="AH579" i="1"/>
  <c r="AG579" i="1"/>
  <c r="AF579" i="1"/>
  <c r="AE579" i="1"/>
  <c r="AD579" i="1"/>
  <c r="AB579" i="1"/>
  <c r="Z579" i="1"/>
  <c r="V579" i="1"/>
  <c r="U579" i="1"/>
  <c r="T579" i="1"/>
  <c r="S579" i="1"/>
  <c r="R579" i="1"/>
  <c r="Q579" i="1"/>
  <c r="P579" i="1"/>
  <c r="O579" i="1"/>
  <c r="N579" i="1"/>
  <c r="L579" i="1"/>
  <c r="K579" i="1"/>
  <c r="J579" i="1"/>
  <c r="AL578" i="1"/>
  <c r="AK578" i="1"/>
  <c r="AJ578" i="1"/>
  <c r="AI578" i="1"/>
  <c r="AH578" i="1"/>
  <c r="AG578" i="1"/>
  <c r="AF578" i="1"/>
  <c r="AE578" i="1"/>
  <c r="AD578" i="1"/>
  <c r="AB578" i="1"/>
  <c r="Z578" i="1"/>
  <c r="V578" i="1"/>
  <c r="U578" i="1"/>
  <c r="T578" i="1"/>
  <c r="S578" i="1"/>
  <c r="R578" i="1"/>
  <c r="Q578" i="1"/>
  <c r="P578" i="1"/>
  <c r="O578" i="1"/>
  <c r="N578" i="1"/>
  <c r="L578" i="1"/>
  <c r="K578" i="1"/>
  <c r="J578" i="1"/>
  <c r="AL577" i="1"/>
  <c r="AK577" i="1"/>
  <c r="AJ577" i="1"/>
  <c r="AI577" i="1"/>
  <c r="AH577" i="1"/>
  <c r="AG577" i="1"/>
  <c r="AF577" i="1"/>
  <c r="AE577" i="1"/>
  <c r="AD577" i="1"/>
  <c r="AB577" i="1"/>
  <c r="Z577" i="1"/>
  <c r="V577" i="1"/>
  <c r="U577" i="1"/>
  <c r="T577" i="1"/>
  <c r="S577" i="1"/>
  <c r="R577" i="1"/>
  <c r="Q577" i="1"/>
  <c r="P577" i="1"/>
  <c r="O577" i="1"/>
  <c r="N577" i="1"/>
  <c r="L577" i="1"/>
  <c r="K577" i="1"/>
  <c r="J577" i="1"/>
  <c r="AL576" i="1"/>
  <c r="AK576" i="1"/>
  <c r="AJ576" i="1"/>
  <c r="AI576" i="1"/>
  <c r="AH576" i="1"/>
  <c r="AG576" i="1"/>
  <c r="AF576" i="1"/>
  <c r="AE576" i="1"/>
  <c r="AD576" i="1"/>
  <c r="AB576" i="1"/>
  <c r="Z576" i="1"/>
  <c r="V576" i="1"/>
  <c r="U576" i="1"/>
  <c r="T576" i="1"/>
  <c r="S576" i="1"/>
  <c r="R576" i="1"/>
  <c r="Q576" i="1"/>
  <c r="P576" i="1"/>
  <c r="O576" i="1"/>
  <c r="N576" i="1"/>
  <c r="L576" i="1"/>
  <c r="K576" i="1"/>
  <c r="J576" i="1"/>
  <c r="AL575" i="1"/>
  <c r="AK575" i="1"/>
  <c r="AJ575" i="1"/>
  <c r="AI575" i="1"/>
  <c r="AH575" i="1"/>
  <c r="AG575" i="1"/>
  <c r="AF575" i="1"/>
  <c r="AE575" i="1"/>
  <c r="AD575" i="1"/>
  <c r="AB575" i="1"/>
  <c r="Z575" i="1"/>
  <c r="V575" i="1"/>
  <c r="U575" i="1"/>
  <c r="T575" i="1"/>
  <c r="S575" i="1"/>
  <c r="R575" i="1"/>
  <c r="Q575" i="1"/>
  <c r="P575" i="1"/>
  <c r="O575" i="1"/>
  <c r="N575" i="1"/>
  <c r="L575" i="1"/>
  <c r="K575" i="1"/>
  <c r="J575" i="1"/>
  <c r="AL574" i="1"/>
  <c r="AK574" i="1"/>
  <c r="AJ574" i="1"/>
  <c r="AI574" i="1"/>
  <c r="AH574" i="1"/>
  <c r="AG574" i="1"/>
  <c r="AF574" i="1"/>
  <c r="AE574" i="1"/>
  <c r="AD574" i="1"/>
  <c r="AB574" i="1"/>
  <c r="Z574" i="1"/>
  <c r="V574" i="1"/>
  <c r="U574" i="1"/>
  <c r="T574" i="1"/>
  <c r="S574" i="1"/>
  <c r="R574" i="1"/>
  <c r="Q574" i="1"/>
  <c r="P574" i="1"/>
  <c r="O574" i="1"/>
  <c r="N574" i="1"/>
  <c r="L574" i="1"/>
  <c r="K574" i="1"/>
  <c r="J574" i="1"/>
  <c r="AL573" i="1"/>
  <c r="AK573" i="1"/>
  <c r="AJ573" i="1"/>
  <c r="AI573" i="1"/>
  <c r="AH573" i="1"/>
  <c r="AG573" i="1"/>
  <c r="AF573" i="1"/>
  <c r="AE573" i="1"/>
  <c r="AD573" i="1"/>
  <c r="AB573" i="1"/>
  <c r="Z573" i="1"/>
  <c r="V573" i="1"/>
  <c r="U573" i="1"/>
  <c r="T573" i="1"/>
  <c r="S573" i="1"/>
  <c r="R573" i="1"/>
  <c r="Q573" i="1"/>
  <c r="P573" i="1"/>
  <c r="O573" i="1"/>
  <c r="N573" i="1"/>
  <c r="L573" i="1"/>
  <c r="K573" i="1"/>
  <c r="J573" i="1"/>
  <c r="AL572" i="1"/>
  <c r="AK572" i="1"/>
  <c r="AJ572" i="1"/>
  <c r="AI572" i="1"/>
  <c r="AH572" i="1"/>
  <c r="AG572" i="1"/>
  <c r="AF572" i="1"/>
  <c r="AE572" i="1"/>
  <c r="AD572" i="1"/>
  <c r="AB572" i="1"/>
  <c r="Z572" i="1"/>
  <c r="V572" i="1"/>
  <c r="U572" i="1"/>
  <c r="T572" i="1"/>
  <c r="S572" i="1"/>
  <c r="R572" i="1"/>
  <c r="Q572" i="1"/>
  <c r="P572" i="1"/>
  <c r="O572" i="1"/>
  <c r="N572" i="1"/>
  <c r="L572" i="1"/>
  <c r="K572" i="1"/>
  <c r="J572" i="1"/>
  <c r="AL571" i="1"/>
  <c r="AK571" i="1"/>
  <c r="AJ571" i="1"/>
  <c r="AI571" i="1"/>
  <c r="AH571" i="1"/>
  <c r="AG571" i="1"/>
  <c r="AF571" i="1"/>
  <c r="AE571" i="1"/>
  <c r="AD571" i="1"/>
  <c r="AB571" i="1"/>
  <c r="Z571" i="1"/>
  <c r="V571" i="1"/>
  <c r="U571" i="1"/>
  <c r="T571" i="1"/>
  <c r="S571" i="1"/>
  <c r="R571" i="1"/>
  <c r="Q571" i="1"/>
  <c r="P571" i="1"/>
  <c r="O571" i="1"/>
  <c r="N571" i="1"/>
  <c r="L571" i="1"/>
  <c r="K571" i="1"/>
  <c r="J571" i="1"/>
  <c r="AL570" i="1"/>
  <c r="AK570" i="1"/>
  <c r="AJ570" i="1"/>
  <c r="AI570" i="1"/>
  <c r="AH570" i="1"/>
  <c r="AG570" i="1"/>
  <c r="AF570" i="1"/>
  <c r="AE570" i="1"/>
  <c r="AD570" i="1"/>
  <c r="AB570" i="1"/>
  <c r="Z570" i="1"/>
  <c r="V570" i="1"/>
  <c r="U570" i="1"/>
  <c r="T570" i="1"/>
  <c r="S570" i="1"/>
  <c r="R570" i="1"/>
  <c r="Q570" i="1"/>
  <c r="P570" i="1"/>
  <c r="O570" i="1"/>
  <c r="N570" i="1"/>
  <c r="L570" i="1"/>
  <c r="K570" i="1"/>
  <c r="J570" i="1"/>
  <c r="AL569" i="1"/>
  <c r="AK569" i="1"/>
  <c r="AJ569" i="1"/>
  <c r="AI569" i="1"/>
  <c r="AH569" i="1"/>
  <c r="AG569" i="1"/>
  <c r="AF569" i="1"/>
  <c r="AE569" i="1"/>
  <c r="AD569" i="1"/>
  <c r="AB569" i="1"/>
  <c r="Z569" i="1"/>
  <c r="V569" i="1"/>
  <c r="U569" i="1"/>
  <c r="T569" i="1"/>
  <c r="S569" i="1"/>
  <c r="R569" i="1"/>
  <c r="Q569" i="1"/>
  <c r="P569" i="1"/>
  <c r="O569" i="1"/>
  <c r="N569" i="1"/>
  <c r="L569" i="1"/>
  <c r="K569" i="1"/>
  <c r="J569" i="1"/>
  <c r="AL568" i="1"/>
  <c r="AK568" i="1"/>
  <c r="AJ568" i="1"/>
  <c r="AI568" i="1"/>
  <c r="AH568" i="1"/>
  <c r="AG568" i="1"/>
  <c r="AF568" i="1"/>
  <c r="AE568" i="1"/>
  <c r="AD568" i="1"/>
  <c r="AB568" i="1"/>
  <c r="Z568" i="1"/>
  <c r="V568" i="1"/>
  <c r="U568" i="1"/>
  <c r="T568" i="1"/>
  <c r="S568" i="1"/>
  <c r="R568" i="1"/>
  <c r="Q568" i="1"/>
  <c r="P568" i="1"/>
  <c r="O568" i="1"/>
  <c r="N568" i="1"/>
  <c r="L568" i="1"/>
  <c r="K568" i="1"/>
  <c r="J568" i="1"/>
  <c r="AL567" i="1"/>
  <c r="AK567" i="1"/>
  <c r="AJ567" i="1"/>
  <c r="AI567" i="1"/>
  <c r="AH567" i="1"/>
  <c r="AG567" i="1"/>
  <c r="AF567" i="1"/>
  <c r="AE567" i="1"/>
  <c r="AD567" i="1"/>
  <c r="AB567" i="1"/>
  <c r="Z567" i="1"/>
  <c r="V567" i="1"/>
  <c r="U567" i="1"/>
  <c r="T567" i="1"/>
  <c r="S567" i="1"/>
  <c r="R567" i="1"/>
  <c r="Q567" i="1"/>
  <c r="P567" i="1"/>
  <c r="O567" i="1"/>
  <c r="N567" i="1"/>
  <c r="L567" i="1"/>
  <c r="K567" i="1"/>
  <c r="J567" i="1"/>
  <c r="AL566" i="1"/>
  <c r="AK566" i="1"/>
  <c r="AJ566" i="1"/>
  <c r="AI566" i="1"/>
  <c r="AH566" i="1"/>
  <c r="AG566" i="1"/>
  <c r="AF566" i="1"/>
  <c r="AE566" i="1"/>
  <c r="AD566" i="1"/>
  <c r="AB566" i="1"/>
  <c r="Z566" i="1"/>
  <c r="V566" i="1"/>
  <c r="U566" i="1"/>
  <c r="T566" i="1"/>
  <c r="S566" i="1"/>
  <c r="R566" i="1"/>
  <c r="Q566" i="1"/>
  <c r="P566" i="1"/>
  <c r="O566" i="1"/>
  <c r="N566" i="1"/>
  <c r="L566" i="1"/>
  <c r="K566" i="1"/>
  <c r="J566" i="1"/>
  <c r="AL565" i="1"/>
  <c r="AK565" i="1"/>
  <c r="AJ565" i="1"/>
  <c r="AI565" i="1"/>
  <c r="AH565" i="1"/>
  <c r="AG565" i="1"/>
  <c r="AF565" i="1"/>
  <c r="AE565" i="1"/>
  <c r="AD565" i="1"/>
  <c r="AB565" i="1"/>
  <c r="Z565" i="1"/>
  <c r="V565" i="1"/>
  <c r="U565" i="1"/>
  <c r="T565" i="1"/>
  <c r="S565" i="1"/>
  <c r="R565" i="1"/>
  <c r="Q565" i="1"/>
  <c r="P565" i="1"/>
  <c r="O565" i="1"/>
  <c r="N565" i="1"/>
  <c r="L565" i="1"/>
  <c r="K565" i="1"/>
  <c r="J565" i="1"/>
  <c r="AL564" i="1"/>
  <c r="AK564" i="1"/>
  <c r="AJ564" i="1"/>
  <c r="AI564" i="1"/>
  <c r="AH564" i="1"/>
  <c r="AG564" i="1"/>
  <c r="AF564" i="1"/>
  <c r="AE564" i="1"/>
  <c r="AD564" i="1"/>
  <c r="AB564" i="1"/>
  <c r="Z564" i="1"/>
  <c r="V564" i="1"/>
  <c r="U564" i="1"/>
  <c r="T564" i="1"/>
  <c r="S564" i="1"/>
  <c r="R564" i="1"/>
  <c r="Q564" i="1"/>
  <c r="P564" i="1"/>
  <c r="O564" i="1"/>
  <c r="N564" i="1"/>
  <c r="L564" i="1"/>
  <c r="K564" i="1"/>
  <c r="J564" i="1"/>
  <c r="AL563" i="1"/>
  <c r="AK563" i="1"/>
  <c r="AJ563" i="1"/>
  <c r="AI563" i="1"/>
  <c r="AH563" i="1"/>
  <c r="AG563" i="1"/>
  <c r="AF563" i="1"/>
  <c r="AE563" i="1"/>
  <c r="AD563" i="1"/>
  <c r="AB563" i="1"/>
  <c r="Z563" i="1"/>
  <c r="V563" i="1"/>
  <c r="U563" i="1"/>
  <c r="T563" i="1"/>
  <c r="S563" i="1"/>
  <c r="R563" i="1"/>
  <c r="Q563" i="1"/>
  <c r="P563" i="1"/>
  <c r="O563" i="1"/>
  <c r="N563" i="1"/>
  <c r="L563" i="1"/>
  <c r="K563" i="1"/>
  <c r="J563" i="1"/>
  <c r="AL562" i="1"/>
  <c r="AK562" i="1"/>
  <c r="AJ562" i="1"/>
  <c r="AI562" i="1"/>
  <c r="AH562" i="1"/>
  <c r="AG562" i="1"/>
  <c r="AF562" i="1"/>
  <c r="AE562" i="1"/>
  <c r="AD562" i="1"/>
  <c r="AB562" i="1"/>
  <c r="Z562" i="1"/>
  <c r="V562" i="1"/>
  <c r="U562" i="1"/>
  <c r="T562" i="1"/>
  <c r="S562" i="1"/>
  <c r="R562" i="1"/>
  <c r="Q562" i="1"/>
  <c r="P562" i="1"/>
  <c r="O562" i="1"/>
  <c r="N562" i="1"/>
  <c r="L562" i="1"/>
  <c r="K562" i="1"/>
  <c r="J562" i="1"/>
  <c r="AL561" i="1"/>
  <c r="AK561" i="1"/>
  <c r="AJ561" i="1"/>
  <c r="AI561" i="1"/>
  <c r="AH561" i="1"/>
  <c r="AG561" i="1"/>
  <c r="AF561" i="1"/>
  <c r="AE561" i="1"/>
  <c r="AD561" i="1"/>
  <c r="AB561" i="1"/>
  <c r="Z561" i="1"/>
  <c r="V561" i="1"/>
  <c r="U561" i="1"/>
  <c r="T561" i="1"/>
  <c r="S561" i="1"/>
  <c r="R561" i="1"/>
  <c r="Q561" i="1"/>
  <c r="P561" i="1"/>
  <c r="O561" i="1"/>
  <c r="N561" i="1"/>
  <c r="L561" i="1"/>
  <c r="K561" i="1"/>
  <c r="J561" i="1"/>
  <c r="AL560" i="1"/>
  <c r="AK560" i="1"/>
  <c r="AJ560" i="1"/>
  <c r="AI560" i="1"/>
  <c r="AH560" i="1"/>
  <c r="AG560" i="1"/>
  <c r="AF560" i="1"/>
  <c r="AE560" i="1"/>
  <c r="AD560" i="1"/>
  <c r="AB560" i="1"/>
  <c r="Z560" i="1"/>
  <c r="V560" i="1"/>
  <c r="U560" i="1"/>
  <c r="T560" i="1"/>
  <c r="S560" i="1"/>
  <c r="R560" i="1"/>
  <c r="Q560" i="1"/>
  <c r="P560" i="1"/>
  <c r="O560" i="1"/>
  <c r="N560" i="1"/>
  <c r="L560" i="1"/>
  <c r="K560" i="1"/>
  <c r="J560" i="1"/>
  <c r="AL559" i="1"/>
  <c r="AK559" i="1"/>
  <c r="AJ559" i="1"/>
  <c r="AI559" i="1"/>
  <c r="AH559" i="1"/>
  <c r="AG559" i="1"/>
  <c r="AF559" i="1"/>
  <c r="AE559" i="1"/>
  <c r="AD559" i="1"/>
  <c r="AB559" i="1"/>
  <c r="Z559" i="1"/>
  <c r="V559" i="1"/>
  <c r="U559" i="1"/>
  <c r="T559" i="1"/>
  <c r="S559" i="1"/>
  <c r="R559" i="1"/>
  <c r="Q559" i="1"/>
  <c r="P559" i="1"/>
  <c r="O559" i="1"/>
  <c r="N559" i="1"/>
  <c r="L559" i="1"/>
  <c r="K559" i="1"/>
  <c r="J559" i="1"/>
  <c r="AL558" i="1"/>
  <c r="AK558" i="1"/>
  <c r="AJ558" i="1"/>
  <c r="AI558" i="1"/>
  <c r="AH558" i="1"/>
  <c r="AG558" i="1"/>
  <c r="AF558" i="1"/>
  <c r="AE558" i="1"/>
  <c r="AD558" i="1"/>
  <c r="AB558" i="1"/>
  <c r="Z558" i="1"/>
  <c r="V558" i="1"/>
  <c r="U558" i="1"/>
  <c r="T558" i="1"/>
  <c r="S558" i="1"/>
  <c r="R558" i="1"/>
  <c r="Q558" i="1"/>
  <c r="P558" i="1"/>
  <c r="O558" i="1"/>
  <c r="N558" i="1"/>
  <c r="L558" i="1"/>
  <c r="K558" i="1"/>
  <c r="J558" i="1"/>
  <c r="AL557" i="1"/>
  <c r="AK557" i="1"/>
  <c r="AJ557" i="1"/>
  <c r="AI557" i="1"/>
  <c r="AH557" i="1"/>
  <c r="AG557" i="1"/>
  <c r="AF557" i="1"/>
  <c r="AE557" i="1"/>
  <c r="AD557" i="1"/>
  <c r="AB557" i="1"/>
  <c r="Z557" i="1"/>
  <c r="V557" i="1"/>
  <c r="U557" i="1"/>
  <c r="T557" i="1"/>
  <c r="S557" i="1"/>
  <c r="R557" i="1"/>
  <c r="Q557" i="1"/>
  <c r="P557" i="1"/>
  <c r="O557" i="1"/>
  <c r="N557" i="1"/>
  <c r="L557" i="1"/>
  <c r="K557" i="1"/>
  <c r="J557" i="1"/>
  <c r="AL556" i="1"/>
  <c r="AK556" i="1"/>
  <c r="AJ556" i="1"/>
  <c r="AI556" i="1"/>
  <c r="AH556" i="1"/>
  <c r="AG556" i="1"/>
  <c r="AF556" i="1"/>
  <c r="AE556" i="1"/>
  <c r="AD556" i="1"/>
  <c r="AB556" i="1"/>
  <c r="Z556" i="1"/>
  <c r="V556" i="1"/>
  <c r="U556" i="1"/>
  <c r="T556" i="1"/>
  <c r="S556" i="1"/>
  <c r="R556" i="1"/>
  <c r="Q556" i="1"/>
  <c r="P556" i="1"/>
  <c r="O556" i="1"/>
  <c r="N556" i="1"/>
  <c r="L556" i="1"/>
  <c r="K556" i="1"/>
  <c r="J556" i="1"/>
  <c r="AL555" i="1"/>
  <c r="AK555" i="1"/>
  <c r="AJ555" i="1"/>
  <c r="AI555" i="1"/>
  <c r="AH555" i="1"/>
  <c r="AG555" i="1"/>
  <c r="AF555" i="1"/>
  <c r="AE555" i="1"/>
  <c r="AD555" i="1"/>
  <c r="AB555" i="1"/>
  <c r="Z555" i="1"/>
  <c r="V555" i="1"/>
  <c r="U555" i="1"/>
  <c r="T555" i="1"/>
  <c r="S555" i="1"/>
  <c r="R555" i="1"/>
  <c r="Q555" i="1"/>
  <c r="P555" i="1"/>
  <c r="O555" i="1"/>
  <c r="N555" i="1"/>
  <c r="L555" i="1"/>
  <c r="K555" i="1"/>
  <c r="J555" i="1"/>
  <c r="AL554" i="1"/>
  <c r="AK554" i="1"/>
  <c r="AJ554" i="1"/>
  <c r="AI554" i="1"/>
  <c r="AH554" i="1"/>
  <c r="AG554" i="1"/>
  <c r="AF554" i="1"/>
  <c r="AE554" i="1"/>
  <c r="AD554" i="1"/>
  <c r="AB554" i="1"/>
  <c r="Z554" i="1"/>
  <c r="V554" i="1"/>
  <c r="U554" i="1"/>
  <c r="T554" i="1"/>
  <c r="S554" i="1"/>
  <c r="R554" i="1"/>
  <c r="Q554" i="1"/>
  <c r="P554" i="1"/>
  <c r="O554" i="1"/>
  <c r="N554" i="1"/>
  <c r="L554" i="1"/>
  <c r="K554" i="1"/>
  <c r="J554" i="1"/>
  <c r="AL553" i="1"/>
  <c r="AK553" i="1"/>
  <c r="AJ553" i="1"/>
  <c r="AI553" i="1"/>
  <c r="AH553" i="1"/>
  <c r="AG553" i="1"/>
  <c r="AF553" i="1"/>
  <c r="AE553" i="1"/>
  <c r="AD553" i="1"/>
  <c r="AB553" i="1"/>
  <c r="Z553" i="1"/>
  <c r="V553" i="1"/>
  <c r="U553" i="1"/>
  <c r="T553" i="1"/>
  <c r="S553" i="1"/>
  <c r="R553" i="1"/>
  <c r="Q553" i="1"/>
  <c r="P553" i="1"/>
  <c r="O553" i="1"/>
  <c r="N553" i="1"/>
  <c r="L553" i="1"/>
  <c r="K553" i="1"/>
  <c r="J553" i="1"/>
  <c r="AL552" i="1"/>
  <c r="AK552" i="1"/>
  <c r="AJ552" i="1"/>
  <c r="AI552" i="1"/>
  <c r="AH552" i="1"/>
  <c r="AG552" i="1"/>
  <c r="AF552" i="1"/>
  <c r="AE552" i="1"/>
  <c r="AD552" i="1"/>
  <c r="AB552" i="1"/>
  <c r="Z552" i="1"/>
  <c r="V552" i="1"/>
  <c r="U552" i="1"/>
  <c r="T552" i="1"/>
  <c r="S552" i="1"/>
  <c r="R552" i="1"/>
  <c r="Q552" i="1"/>
  <c r="P552" i="1"/>
  <c r="O552" i="1"/>
  <c r="N552" i="1"/>
  <c r="L552" i="1"/>
  <c r="K552" i="1"/>
  <c r="J552" i="1"/>
  <c r="AL551" i="1"/>
  <c r="AK551" i="1"/>
  <c r="AJ551" i="1"/>
  <c r="AI551" i="1"/>
  <c r="AH551" i="1"/>
  <c r="AG551" i="1"/>
  <c r="AF551" i="1"/>
  <c r="AE551" i="1"/>
  <c r="AD551" i="1"/>
  <c r="AB551" i="1"/>
  <c r="Z551" i="1"/>
  <c r="V551" i="1"/>
  <c r="U551" i="1"/>
  <c r="T551" i="1"/>
  <c r="S551" i="1"/>
  <c r="R551" i="1"/>
  <c r="Q551" i="1"/>
  <c r="P551" i="1"/>
  <c r="O551" i="1"/>
  <c r="N551" i="1"/>
  <c r="L551" i="1"/>
  <c r="K551" i="1"/>
  <c r="J551" i="1"/>
  <c r="AL550" i="1"/>
  <c r="AK550" i="1"/>
  <c r="AJ550" i="1"/>
  <c r="AI550" i="1"/>
  <c r="AH550" i="1"/>
  <c r="AG550" i="1"/>
  <c r="AF550" i="1"/>
  <c r="AE550" i="1"/>
  <c r="AD550" i="1"/>
  <c r="AB550" i="1"/>
  <c r="Z550" i="1"/>
  <c r="V550" i="1"/>
  <c r="U550" i="1"/>
  <c r="T550" i="1"/>
  <c r="S550" i="1"/>
  <c r="R550" i="1"/>
  <c r="Q550" i="1"/>
  <c r="P550" i="1"/>
  <c r="O550" i="1"/>
  <c r="N550" i="1"/>
  <c r="L550" i="1"/>
  <c r="K550" i="1"/>
  <c r="J550" i="1"/>
  <c r="AL549" i="1"/>
  <c r="AK549" i="1"/>
  <c r="AJ549" i="1"/>
  <c r="AI549" i="1"/>
  <c r="AH549" i="1"/>
  <c r="AG549" i="1"/>
  <c r="AF549" i="1"/>
  <c r="AE549" i="1"/>
  <c r="AD549" i="1"/>
  <c r="AB549" i="1"/>
  <c r="Z549" i="1"/>
  <c r="V549" i="1"/>
  <c r="U549" i="1"/>
  <c r="T549" i="1"/>
  <c r="S549" i="1"/>
  <c r="R549" i="1"/>
  <c r="Q549" i="1"/>
  <c r="P549" i="1"/>
  <c r="O549" i="1"/>
  <c r="N549" i="1"/>
  <c r="L549" i="1"/>
  <c r="K549" i="1"/>
  <c r="J549" i="1"/>
  <c r="AL548" i="1"/>
  <c r="AK548" i="1"/>
  <c r="AJ548" i="1"/>
  <c r="AI548" i="1"/>
  <c r="AH548" i="1"/>
  <c r="AG548" i="1"/>
  <c r="AF548" i="1"/>
  <c r="AE548" i="1"/>
  <c r="AD548" i="1"/>
  <c r="AB548" i="1"/>
  <c r="Z548" i="1"/>
  <c r="V548" i="1"/>
  <c r="U548" i="1"/>
  <c r="T548" i="1"/>
  <c r="S548" i="1"/>
  <c r="R548" i="1"/>
  <c r="Q548" i="1"/>
  <c r="P548" i="1"/>
  <c r="O548" i="1"/>
  <c r="N548" i="1"/>
  <c r="L548" i="1"/>
  <c r="K548" i="1"/>
  <c r="J548" i="1"/>
  <c r="AL547" i="1"/>
  <c r="AK547" i="1"/>
  <c r="AJ547" i="1"/>
  <c r="AI547" i="1"/>
  <c r="AH547" i="1"/>
  <c r="AG547" i="1"/>
  <c r="AF547" i="1"/>
  <c r="AE547" i="1"/>
  <c r="AD547" i="1"/>
  <c r="AB547" i="1"/>
  <c r="Z547" i="1"/>
  <c r="V547" i="1"/>
  <c r="U547" i="1"/>
  <c r="T547" i="1"/>
  <c r="S547" i="1"/>
  <c r="R547" i="1"/>
  <c r="Q547" i="1"/>
  <c r="P547" i="1"/>
  <c r="O547" i="1"/>
  <c r="N547" i="1"/>
  <c r="L547" i="1"/>
  <c r="K547" i="1"/>
  <c r="J547" i="1"/>
  <c r="AL546" i="1"/>
  <c r="AK546" i="1"/>
  <c r="AJ546" i="1"/>
  <c r="AI546" i="1"/>
  <c r="AH546" i="1"/>
  <c r="AG546" i="1"/>
  <c r="AF546" i="1"/>
  <c r="AE546" i="1"/>
  <c r="AD546" i="1"/>
  <c r="AB546" i="1"/>
  <c r="Z546" i="1"/>
  <c r="V546" i="1"/>
  <c r="U546" i="1"/>
  <c r="T546" i="1"/>
  <c r="S546" i="1"/>
  <c r="R546" i="1"/>
  <c r="Q546" i="1"/>
  <c r="P546" i="1"/>
  <c r="O546" i="1"/>
  <c r="N546" i="1"/>
  <c r="L546" i="1"/>
  <c r="K546" i="1"/>
  <c r="J546" i="1"/>
  <c r="AL545" i="1"/>
  <c r="AK545" i="1"/>
  <c r="AJ545" i="1"/>
  <c r="AI545" i="1"/>
  <c r="AH545" i="1"/>
  <c r="AG545" i="1"/>
  <c r="AF545" i="1"/>
  <c r="AE545" i="1"/>
  <c r="AD545" i="1"/>
  <c r="AB545" i="1"/>
  <c r="Z545" i="1"/>
  <c r="V545" i="1"/>
  <c r="U545" i="1"/>
  <c r="T545" i="1"/>
  <c r="S545" i="1"/>
  <c r="R545" i="1"/>
  <c r="Q545" i="1"/>
  <c r="P545" i="1"/>
  <c r="O545" i="1"/>
  <c r="N545" i="1"/>
  <c r="L545" i="1"/>
  <c r="K545" i="1"/>
  <c r="J545" i="1"/>
  <c r="AL544" i="1"/>
  <c r="AK544" i="1"/>
  <c r="AJ544" i="1"/>
  <c r="AI544" i="1"/>
  <c r="AH544" i="1"/>
  <c r="AG544" i="1"/>
  <c r="AF544" i="1"/>
  <c r="AE544" i="1"/>
  <c r="AD544" i="1"/>
  <c r="AB544" i="1"/>
  <c r="Z544" i="1"/>
  <c r="V544" i="1"/>
  <c r="U544" i="1"/>
  <c r="T544" i="1"/>
  <c r="S544" i="1"/>
  <c r="R544" i="1"/>
  <c r="Q544" i="1"/>
  <c r="P544" i="1"/>
  <c r="O544" i="1"/>
  <c r="N544" i="1"/>
  <c r="L544" i="1"/>
  <c r="K544" i="1"/>
  <c r="J544" i="1"/>
  <c r="AL543" i="1"/>
  <c r="AK543" i="1"/>
  <c r="AJ543" i="1"/>
  <c r="AI543" i="1"/>
  <c r="AH543" i="1"/>
  <c r="AG543" i="1"/>
  <c r="AF543" i="1"/>
  <c r="AE543" i="1"/>
  <c r="AD543" i="1"/>
  <c r="AB543" i="1"/>
  <c r="Z543" i="1"/>
  <c r="V543" i="1"/>
  <c r="U543" i="1"/>
  <c r="T543" i="1"/>
  <c r="S543" i="1"/>
  <c r="R543" i="1"/>
  <c r="Q543" i="1"/>
  <c r="P543" i="1"/>
  <c r="O543" i="1"/>
  <c r="N543" i="1"/>
  <c r="L543" i="1"/>
  <c r="K543" i="1"/>
  <c r="J543" i="1"/>
  <c r="AL542" i="1"/>
  <c r="AK542" i="1"/>
  <c r="AJ542" i="1"/>
  <c r="AI542" i="1"/>
  <c r="AH542" i="1"/>
  <c r="AG542" i="1"/>
  <c r="AF542" i="1"/>
  <c r="AE542" i="1"/>
  <c r="AD542" i="1"/>
  <c r="AB542" i="1"/>
  <c r="Z542" i="1"/>
  <c r="V542" i="1"/>
  <c r="U542" i="1"/>
  <c r="T542" i="1"/>
  <c r="S542" i="1"/>
  <c r="R542" i="1"/>
  <c r="Q542" i="1"/>
  <c r="P542" i="1"/>
  <c r="O542" i="1"/>
  <c r="N542" i="1"/>
  <c r="L542" i="1"/>
  <c r="K542" i="1"/>
  <c r="J542" i="1"/>
  <c r="AL541" i="1"/>
  <c r="AK541" i="1"/>
  <c r="AJ541" i="1"/>
  <c r="AI541" i="1"/>
  <c r="AH541" i="1"/>
  <c r="AG541" i="1"/>
  <c r="AF541" i="1"/>
  <c r="AE541" i="1"/>
  <c r="AD541" i="1"/>
  <c r="AB541" i="1"/>
  <c r="Z541" i="1"/>
  <c r="V541" i="1"/>
  <c r="U541" i="1"/>
  <c r="T541" i="1"/>
  <c r="S541" i="1"/>
  <c r="R541" i="1"/>
  <c r="Q541" i="1"/>
  <c r="P541" i="1"/>
  <c r="O541" i="1"/>
  <c r="N541" i="1"/>
  <c r="L541" i="1"/>
  <c r="K541" i="1"/>
  <c r="J541" i="1"/>
  <c r="AL540" i="1"/>
  <c r="AK540" i="1"/>
  <c r="AJ540" i="1"/>
  <c r="AI540" i="1"/>
  <c r="AH540" i="1"/>
  <c r="AG540" i="1"/>
  <c r="AF540" i="1"/>
  <c r="AE540" i="1"/>
  <c r="AD540" i="1"/>
  <c r="AB540" i="1"/>
  <c r="Z540" i="1"/>
  <c r="V540" i="1"/>
  <c r="U540" i="1"/>
  <c r="T540" i="1"/>
  <c r="S540" i="1"/>
  <c r="R540" i="1"/>
  <c r="Q540" i="1"/>
  <c r="P540" i="1"/>
  <c r="O540" i="1"/>
  <c r="N540" i="1"/>
  <c r="L540" i="1"/>
  <c r="K540" i="1"/>
  <c r="J540" i="1"/>
  <c r="AL539" i="1"/>
  <c r="AK539" i="1"/>
  <c r="AJ539" i="1"/>
  <c r="AI539" i="1"/>
  <c r="AH539" i="1"/>
  <c r="AG539" i="1"/>
  <c r="AF539" i="1"/>
  <c r="AE539" i="1"/>
  <c r="AD539" i="1"/>
  <c r="AB539" i="1"/>
  <c r="Z539" i="1"/>
  <c r="V539" i="1"/>
  <c r="U539" i="1"/>
  <c r="T539" i="1"/>
  <c r="S539" i="1"/>
  <c r="R539" i="1"/>
  <c r="Q539" i="1"/>
  <c r="P539" i="1"/>
  <c r="O539" i="1"/>
  <c r="N539" i="1"/>
  <c r="L539" i="1"/>
  <c r="K539" i="1"/>
  <c r="J539" i="1"/>
  <c r="AL538" i="1"/>
  <c r="AK538" i="1"/>
  <c r="AJ538" i="1"/>
  <c r="AI538" i="1"/>
  <c r="AH538" i="1"/>
  <c r="AG538" i="1"/>
  <c r="AF538" i="1"/>
  <c r="AE538" i="1"/>
  <c r="AD538" i="1"/>
  <c r="AB538" i="1"/>
  <c r="Z538" i="1"/>
  <c r="V538" i="1"/>
  <c r="U538" i="1"/>
  <c r="T538" i="1"/>
  <c r="S538" i="1"/>
  <c r="R538" i="1"/>
  <c r="Q538" i="1"/>
  <c r="P538" i="1"/>
  <c r="O538" i="1"/>
  <c r="N538" i="1"/>
  <c r="L538" i="1"/>
  <c r="K538" i="1"/>
  <c r="J538" i="1"/>
  <c r="AL537" i="1"/>
  <c r="AK537" i="1"/>
  <c r="AJ537" i="1"/>
  <c r="AI537" i="1"/>
  <c r="AH537" i="1"/>
  <c r="AG537" i="1"/>
  <c r="AF537" i="1"/>
  <c r="AE537" i="1"/>
  <c r="AD537" i="1"/>
  <c r="AB537" i="1"/>
  <c r="Z537" i="1"/>
  <c r="V537" i="1"/>
  <c r="U537" i="1"/>
  <c r="T537" i="1"/>
  <c r="S537" i="1"/>
  <c r="R537" i="1"/>
  <c r="Q537" i="1"/>
  <c r="P537" i="1"/>
  <c r="O537" i="1"/>
  <c r="N537" i="1"/>
  <c r="L537" i="1"/>
  <c r="K537" i="1"/>
  <c r="J537" i="1"/>
  <c r="AL536" i="1"/>
  <c r="AK536" i="1"/>
  <c r="AJ536" i="1"/>
  <c r="AI536" i="1"/>
  <c r="AH536" i="1"/>
  <c r="AG536" i="1"/>
  <c r="AF536" i="1"/>
  <c r="AE536" i="1"/>
  <c r="AD536" i="1"/>
  <c r="AB536" i="1"/>
  <c r="Z536" i="1"/>
  <c r="V536" i="1"/>
  <c r="U536" i="1"/>
  <c r="T536" i="1"/>
  <c r="S536" i="1"/>
  <c r="R536" i="1"/>
  <c r="Q536" i="1"/>
  <c r="P536" i="1"/>
  <c r="O536" i="1"/>
  <c r="N536" i="1"/>
  <c r="L536" i="1"/>
  <c r="K536" i="1"/>
  <c r="J536" i="1"/>
  <c r="AL535" i="1"/>
  <c r="AK535" i="1"/>
  <c r="AJ535" i="1"/>
  <c r="AI535" i="1"/>
  <c r="AH535" i="1"/>
  <c r="AG535" i="1"/>
  <c r="AF535" i="1"/>
  <c r="AE535" i="1"/>
  <c r="AD535" i="1"/>
  <c r="AB535" i="1"/>
  <c r="Z535" i="1"/>
  <c r="V535" i="1"/>
  <c r="U535" i="1"/>
  <c r="T535" i="1"/>
  <c r="S535" i="1"/>
  <c r="R535" i="1"/>
  <c r="Q535" i="1"/>
  <c r="P535" i="1"/>
  <c r="O535" i="1"/>
  <c r="N535" i="1"/>
  <c r="L535" i="1"/>
  <c r="K535" i="1"/>
  <c r="J535" i="1"/>
  <c r="AL534" i="1"/>
  <c r="AK534" i="1"/>
  <c r="AJ534" i="1"/>
  <c r="AI534" i="1"/>
  <c r="AH534" i="1"/>
  <c r="AG534" i="1"/>
  <c r="AF534" i="1"/>
  <c r="AE534" i="1"/>
  <c r="AD534" i="1"/>
  <c r="AB534" i="1"/>
  <c r="Z534" i="1"/>
  <c r="V534" i="1"/>
  <c r="U534" i="1"/>
  <c r="T534" i="1"/>
  <c r="S534" i="1"/>
  <c r="R534" i="1"/>
  <c r="Q534" i="1"/>
  <c r="P534" i="1"/>
  <c r="O534" i="1"/>
  <c r="N534" i="1"/>
  <c r="L534" i="1"/>
  <c r="K534" i="1"/>
  <c r="J534" i="1"/>
  <c r="AL533" i="1"/>
  <c r="AK533" i="1"/>
  <c r="AJ533" i="1"/>
  <c r="AI533" i="1"/>
  <c r="AH533" i="1"/>
  <c r="AG533" i="1"/>
  <c r="AF533" i="1"/>
  <c r="AE533" i="1"/>
  <c r="AD533" i="1"/>
  <c r="AB533" i="1"/>
  <c r="Z533" i="1"/>
  <c r="V533" i="1"/>
  <c r="U533" i="1"/>
  <c r="T533" i="1"/>
  <c r="S533" i="1"/>
  <c r="R533" i="1"/>
  <c r="Q533" i="1"/>
  <c r="P533" i="1"/>
  <c r="O533" i="1"/>
  <c r="N533" i="1"/>
  <c r="L533" i="1"/>
  <c r="K533" i="1"/>
  <c r="J533" i="1"/>
  <c r="AL532" i="1"/>
  <c r="AK532" i="1"/>
  <c r="AJ532" i="1"/>
  <c r="AI532" i="1"/>
  <c r="AH532" i="1"/>
  <c r="AG532" i="1"/>
  <c r="AF532" i="1"/>
  <c r="AE532" i="1"/>
  <c r="AD532" i="1"/>
  <c r="AB532" i="1"/>
  <c r="Z532" i="1"/>
  <c r="V532" i="1"/>
  <c r="U532" i="1"/>
  <c r="T532" i="1"/>
  <c r="S532" i="1"/>
  <c r="R532" i="1"/>
  <c r="Q532" i="1"/>
  <c r="P532" i="1"/>
  <c r="O532" i="1"/>
  <c r="N532" i="1"/>
  <c r="L532" i="1"/>
  <c r="K532" i="1"/>
  <c r="J532" i="1"/>
  <c r="AL531" i="1"/>
  <c r="AK531" i="1"/>
  <c r="AJ531" i="1"/>
  <c r="AI531" i="1"/>
  <c r="AH531" i="1"/>
  <c r="AG531" i="1"/>
  <c r="AF531" i="1"/>
  <c r="AE531" i="1"/>
  <c r="AD531" i="1"/>
  <c r="AB531" i="1"/>
  <c r="Z531" i="1"/>
  <c r="V531" i="1"/>
  <c r="U531" i="1"/>
  <c r="T531" i="1"/>
  <c r="S531" i="1"/>
  <c r="R531" i="1"/>
  <c r="Q531" i="1"/>
  <c r="P531" i="1"/>
  <c r="O531" i="1"/>
  <c r="N531" i="1"/>
  <c r="L531" i="1"/>
  <c r="K531" i="1"/>
  <c r="J531" i="1"/>
  <c r="AL530" i="1"/>
  <c r="AK530" i="1"/>
  <c r="AJ530" i="1"/>
  <c r="AI530" i="1"/>
  <c r="AH530" i="1"/>
  <c r="AG530" i="1"/>
  <c r="AF530" i="1"/>
  <c r="AE530" i="1"/>
  <c r="AD530" i="1"/>
  <c r="AB530" i="1"/>
  <c r="Z530" i="1"/>
  <c r="V530" i="1"/>
  <c r="U530" i="1"/>
  <c r="T530" i="1"/>
  <c r="S530" i="1"/>
  <c r="R530" i="1"/>
  <c r="Q530" i="1"/>
  <c r="P530" i="1"/>
  <c r="O530" i="1"/>
  <c r="N530" i="1"/>
  <c r="L530" i="1"/>
  <c r="K530" i="1"/>
  <c r="J530" i="1"/>
  <c r="AL529" i="1"/>
  <c r="AK529" i="1"/>
  <c r="AJ529" i="1"/>
  <c r="AI529" i="1"/>
  <c r="AH529" i="1"/>
  <c r="AG529" i="1"/>
  <c r="AF529" i="1"/>
  <c r="AE529" i="1"/>
  <c r="AD529" i="1"/>
  <c r="AB529" i="1"/>
  <c r="Z529" i="1"/>
  <c r="V529" i="1"/>
  <c r="U529" i="1"/>
  <c r="T529" i="1"/>
  <c r="S529" i="1"/>
  <c r="R529" i="1"/>
  <c r="Q529" i="1"/>
  <c r="P529" i="1"/>
  <c r="O529" i="1"/>
  <c r="N529" i="1"/>
  <c r="L529" i="1"/>
  <c r="K529" i="1"/>
  <c r="J529" i="1"/>
  <c r="AL528" i="1"/>
  <c r="AK528" i="1"/>
  <c r="AJ528" i="1"/>
  <c r="AI528" i="1"/>
  <c r="AH528" i="1"/>
  <c r="AG528" i="1"/>
  <c r="AF528" i="1"/>
  <c r="AE528" i="1"/>
  <c r="AD528" i="1"/>
  <c r="AB528" i="1"/>
  <c r="Z528" i="1"/>
  <c r="V528" i="1"/>
  <c r="U528" i="1"/>
  <c r="T528" i="1"/>
  <c r="S528" i="1"/>
  <c r="R528" i="1"/>
  <c r="Q528" i="1"/>
  <c r="P528" i="1"/>
  <c r="O528" i="1"/>
  <c r="N528" i="1"/>
  <c r="L528" i="1"/>
  <c r="K528" i="1"/>
  <c r="J528" i="1"/>
  <c r="AL527" i="1"/>
  <c r="AK527" i="1"/>
  <c r="AJ527" i="1"/>
  <c r="AI527" i="1"/>
  <c r="AH527" i="1"/>
  <c r="AG527" i="1"/>
  <c r="AF527" i="1"/>
  <c r="AE527" i="1"/>
  <c r="AD527" i="1"/>
  <c r="AB527" i="1"/>
  <c r="Z527" i="1"/>
  <c r="V527" i="1"/>
  <c r="U527" i="1"/>
  <c r="T527" i="1"/>
  <c r="S527" i="1"/>
  <c r="R527" i="1"/>
  <c r="Q527" i="1"/>
  <c r="P527" i="1"/>
  <c r="O527" i="1"/>
  <c r="N527" i="1"/>
  <c r="L527" i="1"/>
  <c r="K527" i="1"/>
  <c r="J527" i="1"/>
  <c r="AL526" i="1"/>
  <c r="AK526" i="1"/>
  <c r="AJ526" i="1"/>
  <c r="AI526" i="1"/>
  <c r="AH526" i="1"/>
  <c r="AG526" i="1"/>
  <c r="AF526" i="1"/>
  <c r="AE526" i="1"/>
  <c r="AD526" i="1"/>
  <c r="AB526" i="1"/>
  <c r="Z526" i="1"/>
  <c r="V526" i="1"/>
  <c r="U526" i="1"/>
  <c r="T526" i="1"/>
  <c r="S526" i="1"/>
  <c r="R526" i="1"/>
  <c r="Q526" i="1"/>
  <c r="P526" i="1"/>
  <c r="O526" i="1"/>
  <c r="N526" i="1"/>
  <c r="L526" i="1"/>
  <c r="K526" i="1"/>
  <c r="J526" i="1"/>
  <c r="AL525" i="1"/>
  <c r="AK525" i="1"/>
  <c r="AJ525" i="1"/>
  <c r="AI525" i="1"/>
  <c r="AH525" i="1"/>
  <c r="AG525" i="1"/>
  <c r="AF525" i="1"/>
  <c r="AE525" i="1"/>
  <c r="AD525" i="1"/>
  <c r="AB525" i="1"/>
  <c r="Z525" i="1"/>
  <c r="V525" i="1"/>
  <c r="U525" i="1"/>
  <c r="T525" i="1"/>
  <c r="S525" i="1"/>
  <c r="R525" i="1"/>
  <c r="Q525" i="1"/>
  <c r="P525" i="1"/>
  <c r="O525" i="1"/>
  <c r="N525" i="1"/>
  <c r="L525" i="1"/>
  <c r="K525" i="1"/>
  <c r="J525" i="1"/>
  <c r="AL524" i="1"/>
  <c r="AK524" i="1"/>
  <c r="AJ524" i="1"/>
  <c r="AI524" i="1"/>
  <c r="AH524" i="1"/>
  <c r="AG524" i="1"/>
  <c r="AF524" i="1"/>
  <c r="AE524" i="1"/>
  <c r="AD524" i="1"/>
  <c r="AB524" i="1"/>
  <c r="Z524" i="1"/>
  <c r="V524" i="1"/>
  <c r="U524" i="1"/>
  <c r="T524" i="1"/>
  <c r="S524" i="1"/>
  <c r="R524" i="1"/>
  <c r="Q524" i="1"/>
  <c r="P524" i="1"/>
  <c r="O524" i="1"/>
  <c r="N524" i="1"/>
  <c r="L524" i="1"/>
  <c r="K524" i="1"/>
  <c r="J524" i="1"/>
  <c r="AL523" i="1"/>
  <c r="AK523" i="1"/>
  <c r="AJ523" i="1"/>
  <c r="AI523" i="1"/>
  <c r="AH523" i="1"/>
  <c r="AG523" i="1"/>
  <c r="AF523" i="1"/>
  <c r="AE523" i="1"/>
  <c r="AD523" i="1"/>
  <c r="AB523" i="1"/>
  <c r="Z523" i="1"/>
  <c r="V523" i="1"/>
  <c r="U523" i="1"/>
  <c r="T523" i="1"/>
  <c r="S523" i="1"/>
  <c r="R523" i="1"/>
  <c r="Q523" i="1"/>
  <c r="P523" i="1"/>
  <c r="O523" i="1"/>
  <c r="N523" i="1"/>
  <c r="L523" i="1"/>
  <c r="K523" i="1"/>
  <c r="J523" i="1"/>
  <c r="AL522" i="1"/>
  <c r="AK522" i="1"/>
  <c r="AJ522" i="1"/>
  <c r="AI522" i="1"/>
  <c r="AH522" i="1"/>
  <c r="AG522" i="1"/>
  <c r="AF522" i="1"/>
  <c r="AE522" i="1"/>
  <c r="AD522" i="1"/>
  <c r="AB522" i="1"/>
  <c r="Z522" i="1"/>
  <c r="V522" i="1"/>
  <c r="U522" i="1"/>
  <c r="T522" i="1"/>
  <c r="S522" i="1"/>
  <c r="R522" i="1"/>
  <c r="Q522" i="1"/>
  <c r="P522" i="1"/>
  <c r="O522" i="1"/>
  <c r="N522" i="1"/>
  <c r="L522" i="1"/>
  <c r="K522" i="1"/>
  <c r="J522" i="1"/>
  <c r="AL521" i="1"/>
  <c r="AK521" i="1"/>
  <c r="AJ521" i="1"/>
  <c r="AI521" i="1"/>
  <c r="AH521" i="1"/>
  <c r="AG521" i="1"/>
  <c r="AF521" i="1"/>
  <c r="AE521" i="1"/>
  <c r="AD521" i="1"/>
  <c r="AB521" i="1"/>
  <c r="Z521" i="1"/>
  <c r="V521" i="1"/>
  <c r="U521" i="1"/>
  <c r="T521" i="1"/>
  <c r="S521" i="1"/>
  <c r="R521" i="1"/>
  <c r="Q521" i="1"/>
  <c r="P521" i="1"/>
  <c r="O521" i="1"/>
  <c r="N521" i="1"/>
  <c r="L521" i="1"/>
  <c r="K521" i="1"/>
  <c r="J521" i="1"/>
  <c r="AL520" i="1"/>
  <c r="AK520" i="1"/>
  <c r="AJ520" i="1"/>
  <c r="AI520" i="1"/>
  <c r="AH520" i="1"/>
  <c r="AG520" i="1"/>
  <c r="AF520" i="1"/>
  <c r="AE520" i="1"/>
  <c r="AD520" i="1"/>
  <c r="AB520" i="1"/>
  <c r="Z520" i="1"/>
  <c r="V520" i="1"/>
  <c r="U520" i="1"/>
  <c r="T520" i="1"/>
  <c r="S520" i="1"/>
  <c r="R520" i="1"/>
  <c r="Q520" i="1"/>
  <c r="P520" i="1"/>
  <c r="O520" i="1"/>
  <c r="N520" i="1"/>
  <c r="L520" i="1"/>
  <c r="K520" i="1"/>
  <c r="J520" i="1"/>
  <c r="AL519" i="1"/>
  <c r="AK519" i="1"/>
  <c r="AJ519" i="1"/>
  <c r="AI519" i="1"/>
  <c r="AH519" i="1"/>
  <c r="AG519" i="1"/>
  <c r="AF519" i="1"/>
  <c r="AE519" i="1"/>
  <c r="AD519" i="1"/>
  <c r="AB519" i="1"/>
  <c r="Z519" i="1"/>
  <c r="V519" i="1"/>
  <c r="U519" i="1"/>
  <c r="T519" i="1"/>
  <c r="S519" i="1"/>
  <c r="R519" i="1"/>
  <c r="Q519" i="1"/>
  <c r="P519" i="1"/>
  <c r="O519" i="1"/>
  <c r="N519" i="1"/>
  <c r="L519" i="1"/>
  <c r="K519" i="1"/>
  <c r="J519" i="1"/>
  <c r="AL518" i="1"/>
  <c r="AK518" i="1"/>
  <c r="AJ518" i="1"/>
  <c r="AI518" i="1"/>
  <c r="AH518" i="1"/>
  <c r="AG518" i="1"/>
  <c r="AF518" i="1"/>
  <c r="AE518" i="1"/>
  <c r="AD518" i="1"/>
  <c r="AB518" i="1"/>
  <c r="Z518" i="1"/>
  <c r="V518" i="1"/>
  <c r="U518" i="1"/>
  <c r="T518" i="1"/>
  <c r="S518" i="1"/>
  <c r="R518" i="1"/>
  <c r="Q518" i="1"/>
  <c r="P518" i="1"/>
  <c r="O518" i="1"/>
  <c r="N518" i="1"/>
  <c r="L518" i="1"/>
  <c r="K518" i="1"/>
  <c r="J518" i="1"/>
  <c r="AL517" i="1"/>
  <c r="AK517" i="1"/>
  <c r="AJ517" i="1"/>
  <c r="AI517" i="1"/>
  <c r="AH517" i="1"/>
  <c r="AG517" i="1"/>
  <c r="AF517" i="1"/>
  <c r="AE517" i="1"/>
  <c r="AD517" i="1"/>
  <c r="AB517" i="1"/>
  <c r="Z517" i="1"/>
  <c r="V517" i="1"/>
  <c r="U517" i="1"/>
  <c r="T517" i="1"/>
  <c r="S517" i="1"/>
  <c r="R517" i="1"/>
  <c r="Q517" i="1"/>
  <c r="P517" i="1"/>
  <c r="O517" i="1"/>
  <c r="N517" i="1"/>
  <c r="L517" i="1"/>
  <c r="K517" i="1"/>
  <c r="J517" i="1"/>
  <c r="AL516" i="1"/>
  <c r="AK516" i="1"/>
  <c r="AJ516" i="1"/>
  <c r="AI516" i="1"/>
  <c r="AH516" i="1"/>
  <c r="AG516" i="1"/>
  <c r="AF516" i="1"/>
  <c r="AE516" i="1"/>
  <c r="AD516" i="1"/>
  <c r="AB516" i="1"/>
  <c r="Z516" i="1"/>
  <c r="V516" i="1"/>
  <c r="U516" i="1"/>
  <c r="T516" i="1"/>
  <c r="S516" i="1"/>
  <c r="R516" i="1"/>
  <c r="Q516" i="1"/>
  <c r="P516" i="1"/>
  <c r="O516" i="1"/>
  <c r="N516" i="1"/>
  <c r="L516" i="1"/>
  <c r="K516" i="1"/>
  <c r="J516" i="1"/>
  <c r="AL515" i="1"/>
  <c r="AK515" i="1"/>
  <c r="AJ515" i="1"/>
  <c r="AI515" i="1"/>
  <c r="AH515" i="1"/>
  <c r="AG515" i="1"/>
  <c r="AF515" i="1"/>
  <c r="AE515" i="1"/>
  <c r="AD515" i="1"/>
  <c r="AB515" i="1"/>
  <c r="Z515" i="1"/>
  <c r="V515" i="1"/>
  <c r="U515" i="1"/>
  <c r="T515" i="1"/>
  <c r="S515" i="1"/>
  <c r="R515" i="1"/>
  <c r="Q515" i="1"/>
  <c r="P515" i="1"/>
  <c r="O515" i="1"/>
  <c r="N515" i="1"/>
  <c r="L515" i="1"/>
  <c r="K515" i="1"/>
  <c r="J515" i="1"/>
  <c r="AL514" i="1"/>
  <c r="AK514" i="1"/>
  <c r="AJ514" i="1"/>
  <c r="AI514" i="1"/>
  <c r="AH514" i="1"/>
  <c r="AG514" i="1"/>
  <c r="AF514" i="1"/>
  <c r="AE514" i="1"/>
  <c r="AD514" i="1"/>
  <c r="AB514" i="1"/>
  <c r="Z514" i="1"/>
  <c r="V514" i="1"/>
  <c r="U514" i="1"/>
  <c r="T514" i="1"/>
  <c r="S514" i="1"/>
  <c r="R514" i="1"/>
  <c r="Q514" i="1"/>
  <c r="P514" i="1"/>
  <c r="O514" i="1"/>
  <c r="N514" i="1"/>
  <c r="L514" i="1"/>
  <c r="K514" i="1"/>
  <c r="J514" i="1"/>
  <c r="AL513" i="1"/>
  <c r="AK513" i="1"/>
  <c r="AJ513" i="1"/>
  <c r="AI513" i="1"/>
  <c r="AH513" i="1"/>
  <c r="AG513" i="1"/>
  <c r="AF513" i="1"/>
  <c r="AE513" i="1"/>
  <c r="AD513" i="1"/>
  <c r="AB513" i="1"/>
  <c r="Z513" i="1"/>
  <c r="V513" i="1"/>
  <c r="U513" i="1"/>
  <c r="T513" i="1"/>
  <c r="S513" i="1"/>
  <c r="R513" i="1"/>
  <c r="Q513" i="1"/>
  <c r="P513" i="1"/>
  <c r="O513" i="1"/>
  <c r="N513" i="1"/>
  <c r="L513" i="1"/>
  <c r="K513" i="1"/>
  <c r="J513" i="1"/>
  <c r="AL512" i="1"/>
  <c r="AK512" i="1"/>
  <c r="AJ512" i="1"/>
  <c r="AI512" i="1"/>
  <c r="AH512" i="1"/>
  <c r="AG512" i="1"/>
  <c r="AF512" i="1"/>
  <c r="AE512" i="1"/>
  <c r="AD512" i="1"/>
  <c r="AB512" i="1"/>
  <c r="Z512" i="1"/>
  <c r="V512" i="1"/>
  <c r="U512" i="1"/>
  <c r="T512" i="1"/>
  <c r="S512" i="1"/>
  <c r="R512" i="1"/>
  <c r="Q512" i="1"/>
  <c r="P512" i="1"/>
  <c r="O512" i="1"/>
  <c r="N512" i="1"/>
  <c r="L512" i="1"/>
  <c r="K512" i="1"/>
  <c r="J512" i="1"/>
  <c r="AL511" i="1"/>
  <c r="AK511" i="1"/>
  <c r="AJ511" i="1"/>
  <c r="AI511" i="1"/>
  <c r="AH511" i="1"/>
  <c r="AG511" i="1"/>
  <c r="AF511" i="1"/>
  <c r="AE511" i="1"/>
  <c r="AD511" i="1"/>
  <c r="AB511" i="1"/>
  <c r="Z511" i="1"/>
  <c r="V511" i="1"/>
  <c r="U511" i="1"/>
  <c r="T511" i="1"/>
  <c r="S511" i="1"/>
  <c r="R511" i="1"/>
  <c r="Q511" i="1"/>
  <c r="P511" i="1"/>
  <c r="O511" i="1"/>
  <c r="N511" i="1"/>
  <c r="L511" i="1"/>
  <c r="K511" i="1"/>
  <c r="J511" i="1"/>
  <c r="AL510" i="1"/>
  <c r="AK510" i="1"/>
  <c r="AJ510" i="1"/>
  <c r="AI510" i="1"/>
  <c r="AH510" i="1"/>
  <c r="AG510" i="1"/>
  <c r="AF510" i="1"/>
  <c r="AE510" i="1"/>
  <c r="AD510" i="1"/>
  <c r="AB510" i="1"/>
  <c r="Z510" i="1"/>
  <c r="V510" i="1"/>
  <c r="U510" i="1"/>
  <c r="T510" i="1"/>
  <c r="S510" i="1"/>
  <c r="R510" i="1"/>
  <c r="Q510" i="1"/>
  <c r="P510" i="1"/>
  <c r="O510" i="1"/>
  <c r="N510" i="1"/>
  <c r="L510" i="1"/>
  <c r="K510" i="1"/>
  <c r="J510" i="1"/>
  <c r="AL509" i="1"/>
  <c r="AK509" i="1"/>
  <c r="AJ509" i="1"/>
  <c r="AI509" i="1"/>
  <c r="AH509" i="1"/>
  <c r="AG509" i="1"/>
  <c r="AF509" i="1"/>
  <c r="AE509" i="1"/>
  <c r="AD509" i="1"/>
  <c r="AB509" i="1"/>
  <c r="Z509" i="1"/>
  <c r="V509" i="1"/>
  <c r="U509" i="1"/>
  <c r="T509" i="1"/>
  <c r="S509" i="1"/>
  <c r="R509" i="1"/>
  <c r="Q509" i="1"/>
  <c r="P509" i="1"/>
  <c r="O509" i="1"/>
  <c r="N509" i="1"/>
  <c r="L509" i="1"/>
  <c r="K509" i="1"/>
  <c r="J509" i="1"/>
  <c r="AL508" i="1"/>
  <c r="AK508" i="1"/>
  <c r="AJ508" i="1"/>
  <c r="AI508" i="1"/>
  <c r="AH508" i="1"/>
  <c r="AG508" i="1"/>
  <c r="AF508" i="1"/>
  <c r="AE508" i="1"/>
  <c r="AD508" i="1"/>
  <c r="AB508" i="1"/>
  <c r="Z508" i="1"/>
  <c r="V508" i="1"/>
  <c r="U508" i="1"/>
  <c r="T508" i="1"/>
  <c r="S508" i="1"/>
  <c r="R508" i="1"/>
  <c r="Q508" i="1"/>
  <c r="P508" i="1"/>
  <c r="O508" i="1"/>
  <c r="N508" i="1"/>
  <c r="L508" i="1"/>
  <c r="K508" i="1"/>
  <c r="J508" i="1"/>
  <c r="AL507" i="1"/>
  <c r="AK507" i="1"/>
  <c r="AJ507" i="1"/>
  <c r="AI507" i="1"/>
  <c r="AH507" i="1"/>
  <c r="AG507" i="1"/>
  <c r="AF507" i="1"/>
  <c r="AE507" i="1"/>
  <c r="AD507" i="1"/>
  <c r="AB507" i="1"/>
  <c r="Z507" i="1"/>
  <c r="V507" i="1"/>
  <c r="U507" i="1"/>
  <c r="T507" i="1"/>
  <c r="S507" i="1"/>
  <c r="R507" i="1"/>
  <c r="Q507" i="1"/>
  <c r="P507" i="1"/>
  <c r="O507" i="1"/>
  <c r="N507" i="1"/>
  <c r="L507" i="1"/>
  <c r="K507" i="1"/>
  <c r="J507" i="1"/>
  <c r="AL506" i="1"/>
  <c r="AK506" i="1"/>
  <c r="AJ506" i="1"/>
  <c r="AI506" i="1"/>
  <c r="AH506" i="1"/>
  <c r="AG506" i="1"/>
  <c r="AF506" i="1"/>
  <c r="AE506" i="1"/>
  <c r="AD506" i="1"/>
  <c r="AB506" i="1"/>
  <c r="Z506" i="1"/>
  <c r="V506" i="1"/>
  <c r="U506" i="1"/>
  <c r="T506" i="1"/>
  <c r="S506" i="1"/>
  <c r="R506" i="1"/>
  <c r="Q506" i="1"/>
  <c r="P506" i="1"/>
  <c r="O506" i="1"/>
  <c r="N506" i="1"/>
  <c r="L506" i="1"/>
  <c r="K506" i="1"/>
  <c r="J506" i="1"/>
  <c r="AL505" i="1"/>
  <c r="AK505" i="1"/>
  <c r="AJ505" i="1"/>
  <c r="AI505" i="1"/>
  <c r="AH505" i="1"/>
  <c r="AG505" i="1"/>
  <c r="AF505" i="1"/>
  <c r="AE505" i="1"/>
  <c r="AD505" i="1"/>
  <c r="AB505" i="1"/>
  <c r="Z505" i="1"/>
  <c r="V505" i="1"/>
  <c r="U505" i="1"/>
  <c r="T505" i="1"/>
  <c r="S505" i="1"/>
  <c r="R505" i="1"/>
  <c r="Q505" i="1"/>
  <c r="P505" i="1"/>
  <c r="O505" i="1"/>
  <c r="N505" i="1"/>
  <c r="L505" i="1"/>
  <c r="K505" i="1"/>
  <c r="J505" i="1"/>
  <c r="AL504" i="1"/>
  <c r="AK504" i="1"/>
  <c r="AJ504" i="1"/>
  <c r="AI504" i="1"/>
  <c r="AH504" i="1"/>
  <c r="AG504" i="1"/>
  <c r="AF504" i="1"/>
  <c r="AE504" i="1"/>
  <c r="AD504" i="1"/>
  <c r="AB504" i="1"/>
  <c r="Z504" i="1"/>
  <c r="V504" i="1"/>
  <c r="U504" i="1"/>
  <c r="T504" i="1"/>
  <c r="S504" i="1"/>
  <c r="R504" i="1"/>
  <c r="Q504" i="1"/>
  <c r="P504" i="1"/>
  <c r="O504" i="1"/>
  <c r="N504" i="1"/>
  <c r="L504" i="1"/>
  <c r="K504" i="1"/>
  <c r="J504" i="1"/>
  <c r="AL503" i="1"/>
  <c r="AK503" i="1"/>
  <c r="AJ503" i="1"/>
  <c r="AI503" i="1"/>
  <c r="AH503" i="1"/>
  <c r="AG503" i="1"/>
  <c r="AF503" i="1"/>
  <c r="AE503" i="1"/>
  <c r="AD503" i="1"/>
  <c r="AB503" i="1"/>
  <c r="Z503" i="1"/>
  <c r="V503" i="1"/>
  <c r="U503" i="1"/>
  <c r="T503" i="1"/>
  <c r="S503" i="1"/>
  <c r="R503" i="1"/>
  <c r="Q503" i="1"/>
  <c r="P503" i="1"/>
  <c r="O503" i="1"/>
  <c r="N503" i="1"/>
  <c r="L503" i="1"/>
  <c r="K503" i="1"/>
  <c r="J503" i="1"/>
  <c r="AL502" i="1"/>
  <c r="AK502" i="1"/>
  <c r="AJ502" i="1"/>
  <c r="AI502" i="1"/>
  <c r="AH502" i="1"/>
  <c r="AG502" i="1"/>
  <c r="AF502" i="1"/>
  <c r="AE502" i="1"/>
  <c r="AD502" i="1"/>
  <c r="AB502" i="1"/>
  <c r="Z502" i="1"/>
  <c r="V502" i="1"/>
  <c r="U502" i="1"/>
  <c r="T502" i="1"/>
  <c r="S502" i="1"/>
  <c r="R502" i="1"/>
  <c r="Q502" i="1"/>
  <c r="P502" i="1"/>
  <c r="O502" i="1"/>
  <c r="N502" i="1"/>
  <c r="L502" i="1"/>
  <c r="K502" i="1"/>
  <c r="J502" i="1"/>
  <c r="AL501" i="1"/>
  <c r="AK501" i="1"/>
  <c r="AJ501" i="1"/>
  <c r="AI501" i="1"/>
  <c r="AH501" i="1"/>
  <c r="AG501" i="1"/>
  <c r="AF501" i="1"/>
  <c r="AE501" i="1"/>
  <c r="AD501" i="1"/>
  <c r="AB501" i="1"/>
  <c r="Z501" i="1"/>
  <c r="V501" i="1"/>
  <c r="U501" i="1"/>
  <c r="T501" i="1"/>
  <c r="S501" i="1"/>
  <c r="R501" i="1"/>
  <c r="Q501" i="1"/>
  <c r="P501" i="1"/>
  <c r="O501" i="1"/>
  <c r="N501" i="1"/>
  <c r="L501" i="1"/>
  <c r="K501" i="1"/>
  <c r="J501" i="1"/>
  <c r="AL500" i="1"/>
  <c r="AK500" i="1"/>
  <c r="AJ500" i="1"/>
  <c r="AI500" i="1"/>
  <c r="AH500" i="1"/>
  <c r="AG500" i="1"/>
  <c r="AF500" i="1"/>
  <c r="AE500" i="1"/>
  <c r="AD500" i="1"/>
  <c r="AB500" i="1"/>
  <c r="Z500" i="1"/>
  <c r="V500" i="1"/>
  <c r="U500" i="1"/>
  <c r="T500" i="1"/>
  <c r="S500" i="1"/>
  <c r="R500" i="1"/>
  <c r="Q500" i="1"/>
  <c r="P500" i="1"/>
  <c r="O500" i="1"/>
  <c r="N500" i="1"/>
  <c r="L500" i="1"/>
  <c r="K500" i="1"/>
  <c r="J500" i="1"/>
  <c r="AL499" i="1"/>
  <c r="AK499" i="1"/>
  <c r="AJ499" i="1"/>
  <c r="AI499" i="1"/>
  <c r="AH499" i="1"/>
  <c r="AG499" i="1"/>
  <c r="AF499" i="1"/>
  <c r="AE499" i="1"/>
  <c r="AD499" i="1"/>
  <c r="AB499" i="1"/>
  <c r="Z499" i="1"/>
  <c r="V499" i="1"/>
  <c r="U499" i="1"/>
  <c r="T499" i="1"/>
  <c r="S499" i="1"/>
  <c r="R499" i="1"/>
  <c r="Q499" i="1"/>
  <c r="P499" i="1"/>
  <c r="O499" i="1"/>
  <c r="N499" i="1"/>
  <c r="L499" i="1"/>
  <c r="K499" i="1"/>
  <c r="J499" i="1"/>
  <c r="AL498" i="1"/>
  <c r="AK498" i="1"/>
  <c r="AJ498" i="1"/>
  <c r="AI498" i="1"/>
  <c r="AH498" i="1"/>
  <c r="AG498" i="1"/>
  <c r="AF498" i="1"/>
  <c r="AE498" i="1"/>
  <c r="AD498" i="1"/>
  <c r="AB498" i="1"/>
  <c r="Z498" i="1"/>
  <c r="V498" i="1"/>
  <c r="U498" i="1"/>
  <c r="T498" i="1"/>
  <c r="S498" i="1"/>
  <c r="R498" i="1"/>
  <c r="Q498" i="1"/>
  <c r="P498" i="1"/>
  <c r="O498" i="1"/>
  <c r="N498" i="1"/>
  <c r="L498" i="1"/>
  <c r="K498" i="1"/>
  <c r="J498" i="1"/>
  <c r="AL497" i="1"/>
  <c r="AK497" i="1"/>
  <c r="AJ497" i="1"/>
  <c r="AI497" i="1"/>
  <c r="AH497" i="1"/>
  <c r="AG497" i="1"/>
  <c r="AF497" i="1"/>
  <c r="AE497" i="1"/>
  <c r="AD497" i="1"/>
  <c r="AB497" i="1"/>
  <c r="Z497" i="1"/>
  <c r="V497" i="1"/>
  <c r="U497" i="1"/>
  <c r="T497" i="1"/>
  <c r="S497" i="1"/>
  <c r="R497" i="1"/>
  <c r="Q497" i="1"/>
  <c r="P497" i="1"/>
  <c r="O497" i="1"/>
  <c r="N497" i="1"/>
  <c r="L497" i="1"/>
  <c r="K497" i="1"/>
  <c r="J497" i="1"/>
  <c r="AL496" i="1"/>
  <c r="AK496" i="1"/>
  <c r="AJ496" i="1"/>
  <c r="AI496" i="1"/>
  <c r="AH496" i="1"/>
  <c r="AG496" i="1"/>
  <c r="AF496" i="1"/>
  <c r="AE496" i="1"/>
  <c r="AD496" i="1"/>
  <c r="AB496" i="1"/>
  <c r="Z496" i="1"/>
  <c r="V496" i="1"/>
  <c r="U496" i="1"/>
  <c r="T496" i="1"/>
  <c r="S496" i="1"/>
  <c r="R496" i="1"/>
  <c r="Q496" i="1"/>
  <c r="P496" i="1"/>
  <c r="O496" i="1"/>
  <c r="N496" i="1"/>
  <c r="L496" i="1"/>
  <c r="K496" i="1"/>
  <c r="J496" i="1"/>
  <c r="AL495" i="1"/>
  <c r="AK495" i="1"/>
  <c r="AJ495" i="1"/>
  <c r="AI495" i="1"/>
  <c r="AH495" i="1"/>
  <c r="AG495" i="1"/>
  <c r="AF495" i="1"/>
  <c r="AE495" i="1"/>
  <c r="AD495" i="1"/>
  <c r="AB495" i="1"/>
  <c r="Z495" i="1"/>
  <c r="V495" i="1"/>
  <c r="U495" i="1"/>
  <c r="T495" i="1"/>
  <c r="S495" i="1"/>
  <c r="R495" i="1"/>
  <c r="Q495" i="1"/>
  <c r="P495" i="1"/>
  <c r="O495" i="1"/>
  <c r="N495" i="1"/>
  <c r="L495" i="1"/>
  <c r="K495" i="1"/>
  <c r="J495" i="1"/>
  <c r="AL494" i="1"/>
  <c r="AK494" i="1"/>
  <c r="AJ494" i="1"/>
  <c r="AI494" i="1"/>
  <c r="AH494" i="1"/>
  <c r="AG494" i="1"/>
  <c r="AF494" i="1"/>
  <c r="AE494" i="1"/>
  <c r="AD494" i="1"/>
  <c r="AB494" i="1"/>
  <c r="Z494" i="1"/>
  <c r="V494" i="1"/>
  <c r="U494" i="1"/>
  <c r="T494" i="1"/>
  <c r="S494" i="1"/>
  <c r="R494" i="1"/>
  <c r="Q494" i="1"/>
  <c r="P494" i="1"/>
  <c r="O494" i="1"/>
  <c r="N494" i="1"/>
  <c r="L494" i="1"/>
  <c r="K494" i="1"/>
  <c r="J494" i="1"/>
  <c r="AL493" i="1"/>
  <c r="AK493" i="1"/>
  <c r="AJ493" i="1"/>
  <c r="AI493" i="1"/>
  <c r="AH493" i="1"/>
  <c r="AG493" i="1"/>
  <c r="AF493" i="1"/>
  <c r="AE493" i="1"/>
  <c r="AD493" i="1"/>
  <c r="AB493" i="1"/>
  <c r="Z493" i="1"/>
  <c r="V493" i="1"/>
  <c r="U493" i="1"/>
  <c r="T493" i="1"/>
  <c r="S493" i="1"/>
  <c r="R493" i="1"/>
  <c r="Q493" i="1"/>
  <c r="P493" i="1"/>
  <c r="O493" i="1"/>
  <c r="N493" i="1"/>
  <c r="L493" i="1"/>
  <c r="K493" i="1"/>
  <c r="J493" i="1"/>
  <c r="AL492" i="1"/>
  <c r="AK492" i="1"/>
  <c r="AJ492" i="1"/>
  <c r="AI492" i="1"/>
  <c r="AH492" i="1"/>
  <c r="AG492" i="1"/>
  <c r="AF492" i="1"/>
  <c r="AE492" i="1"/>
  <c r="AD492" i="1"/>
  <c r="AB492" i="1"/>
  <c r="Z492" i="1"/>
  <c r="V492" i="1"/>
  <c r="U492" i="1"/>
  <c r="T492" i="1"/>
  <c r="S492" i="1"/>
  <c r="R492" i="1"/>
  <c r="Q492" i="1"/>
  <c r="P492" i="1"/>
  <c r="O492" i="1"/>
  <c r="N492" i="1"/>
  <c r="L492" i="1"/>
  <c r="K492" i="1"/>
  <c r="J492" i="1"/>
  <c r="AL491" i="1"/>
  <c r="AK491" i="1"/>
  <c r="AJ491" i="1"/>
  <c r="AI491" i="1"/>
  <c r="AH491" i="1"/>
  <c r="AG491" i="1"/>
  <c r="AF491" i="1"/>
  <c r="AE491" i="1"/>
  <c r="AD491" i="1"/>
  <c r="AB491" i="1"/>
  <c r="Z491" i="1"/>
  <c r="V491" i="1"/>
  <c r="U491" i="1"/>
  <c r="T491" i="1"/>
  <c r="S491" i="1"/>
  <c r="R491" i="1"/>
  <c r="Q491" i="1"/>
  <c r="P491" i="1"/>
  <c r="O491" i="1"/>
  <c r="N491" i="1"/>
  <c r="L491" i="1"/>
  <c r="K491" i="1"/>
  <c r="J491" i="1"/>
  <c r="AL490" i="1"/>
  <c r="AK490" i="1"/>
  <c r="AJ490" i="1"/>
  <c r="AI490" i="1"/>
  <c r="AH490" i="1"/>
  <c r="AG490" i="1"/>
  <c r="AF490" i="1"/>
  <c r="AE490" i="1"/>
  <c r="AD490" i="1"/>
  <c r="AB490" i="1"/>
  <c r="Z490" i="1"/>
  <c r="V490" i="1"/>
  <c r="U490" i="1"/>
  <c r="T490" i="1"/>
  <c r="S490" i="1"/>
  <c r="R490" i="1"/>
  <c r="Q490" i="1"/>
  <c r="P490" i="1"/>
  <c r="O490" i="1"/>
  <c r="N490" i="1"/>
  <c r="L490" i="1"/>
  <c r="K490" i="1"/>
  <c r="J490" i="1"/>
  <c r="AL489" i="1"/>
  <c r="AK489" i="1"/>
  <c r="AJ489" i="1"/>
  <c r="AI489" i="1"/>
  <c r="AH489" i="1"/>
  <c r="AG489" i="1"/>
  <c r="AF489" i="1"/>
  <c r="AE489" i="1"/>
  <c r="AD489" i="1"/>
  <c r="AB489" i="1"/>
  <c r="Z489" i="1"/>
  <c r="V489" i="1"/>
  <c r="U489" i="1"/>
  <c r="T489" i="1"/>
  <c r="S489" i="1"/>
  <c r="R489" i="1"/>
  <c r="Q489" i="1"/>
  <c r="P489" i="1"/>
  <c r="O489" i="1"/>
  <c r="N489" i="1"/>
  <c r="L489" i="1"/>
  <c r="K489" i="1"/>
  <c r="J489" i="1"/>
  <c r="AL488" i="1"/>
  <c r="AK488" i="1"/>
  <c r="AJ488" i="1"/>
  <c r="AI488" i="1"/>
  <c r="AH488" i="1"/>
  <c r="AG488" i="1"/>
  <c r="AF488" i="1"/>
  <c r="AE488" i="1"/>
  <c r="AD488" i="1"/>
  <c r="AB488" i="1"/>
  <c r="Z488" i="1"/>
  <c r="V488" i="1"/>
  <c r="U488" i="1"/>
  <c r="T488" i="1"/>
  <c r="S488" i="1"/>
  <c r="R488" i="1"/>
  <c r="Q488" i="1"/>
  <c r="P488" i="1"/>
  <c r="O488" i="1"/>
  <c r="N488" i="1"/>
  <c r="L488" i="1"/>
  <c r="K488" i="1"/>
  <c r="J488" i="1"/>
  <c r="AL487" i="1"/>
  <c r="AK487" i="1"/>
  <c r="AJ487" i="1"/>
  <c r="AI487" i="1"/>
  <c r="AH487" i="1"/>
  <c r="AG487" i="1"/>
  <c r="AF487" i="1"/>
  <c r="AE487" i="1"/>
  <c r="AD487" i="1"/>
  <c r="AB487" i="1"/>
  <c r="Z487" i="1"/>
  <c r="V487" i="1"/>
  <c r="U487" i="1"/>
  <c r="T487" i="1"/>
  <c r="S487" i="1"/>
  <c r="R487" i="1"/>
  <c r="Q487" i="1"/>
  <c r="P487" i="1"/>
  <c r="O487" i="1"/>
  <c r="N487" i="1"/>
  <c r="L487" i="1"/>
  <c r="K487" i="1"/>
  <c r="J487" i="1"/>
  <c r="AL486" i="1"/>
  <c r="AK486" i="1"/>
  <c r="AJ486" i="1"/>
  <c r="AI486" i="1"/>
  <c r="AH486" i="1"/>
  <c r="AG486" i="1"/>
  <c r="AF486" i="1"/>
  <c r="AE486" i="1"/>
  <c r="AD486" i="1"/>
  <c r="AB486" i="1"/>
  <c r="Z486" i="1"/>
  <c r="V486" i="1"/>
  <c r="U486" i="1"/>
  <c r="T486" i="1"/>
  <c r="S486" i="1"/>
  <c r="R486" i="1"/>
  <c r="Q486" i="1"/>
  <c r="P486" i="1"/>
  <c r="O486" i="1"/>
  <c r="N486" i="1"/>
  <c r="L486" i="1"/>
  <c r="K486" i="1"/>
  <c r="J486" i="1"/>
  <c r="AL485" i="1"/>
  <c r="AK485" i="1"/>
  <c r="AJ485" i="1"/>
  <c r="AI485" i="1"/>
  <c r="AH485" i="1"/>
  <c r="AG485" i="1"/>
  <c r="AF485" i="1"/>
  <c r="AE485" i="1"/>
  <c r="AD485" i="1"/>
  <c r="AB485" i="1"/>
  <c r="Z485" i="1"/>
  <c r="V485" i="1"/>
  <c r="U485" i="1"/>
  <c r="T485" i="1"/>
  <c r="S485" i="1"/>
  <c r="R485" i="1"/>
  <c r="Q485" i="1"/>
  <c r="P485" i="1"/>
  <c r="O485" i="1"/>
  <c r="N485" i="1"/>
  <c r="L485" i="1"/>
  <c r="K485" i="1"/>
  <c r="J485" i="1"/>
  <c r="AL484" i="1"/>
  <c r="AK484" i="1"/>
  <c r="AJ484" i="1"/>
  <c r="AI484" i="1"/>
  <c r="AH484" i="1"/>
  <c r="AG484" i="1"/>
  <c r="AF484" i="1"/>
  <c r="AE484" i="1"/>
  <c r="AD484" i="1"/>
  <c r="AB484" i="1"/>
  <c r="Z484" i="1"/>
  <c r="V484" i="1"/>
  <c r="U484" i="1"/>
  <c r="T484" i="1"/>
  <c r="S484" i="1"/>
  <c r="R484" i="1"/>
  <c r="Q484" i="1"/>
  <c r="P484" i="1"/>
  <c r="O484" i="1"/>
  <c r="N484" i="1"/>
  <c r="L484" i="1"/>
  <c r="K484" i="1"/>
  <c r="J484" i="1"/>
  <c r="AL483" i="1"/>
  <c r="AK483" i="1"/>
  <c r="AJ483" i="1"/>
  <c r="AI483" i="1"/>
  <c r="AH483" i="1"/>
  <c r="AG483" i="1"/>
  <c r="AF483" i="1"/>
  <c r="AE483" i="1"/>
  <c r="AD483" i="1"/>
  <c r="AB483" i="1"/>
  <c r="Z483" i="1"/>
  <c r="V483" i="1"/>
  <c r="U483" i="1"/>
  <c r="T483" i="1"/>
  <c r="S483" i="1"/>
  <c r="R483" i="1"/>
  <c r="Q483" i="1"/>
  <c r="P483" i="1"/>
  <c r="O483" i="1"/>
  <c r="N483" i="1"/>
  <c r="L483" i="1"/>
  <c r="K483" i="1"/>
  <c r="J483" i="1"/>
  <c r="AL482" i="1"/>
  <c r="AK482" i="1"/>
  <c r="AJ482" i="1"/>
  <c r="AI482" i="1"/>
  <c r="AH482" i="1"/>
  <c r="AG482" i="1"/>
  <c r="AF482" i="1"/>
  <c r="AE482" i="1"/>
  <c r="AD482" i="1"/>
  <c r="AB482" i="1"/>
  <c r="Z482" i="1"/>
  <c r="V482" i="1"/>
  <c r="U482" i="1"/>
  <c r="T482" i="1"/>
  <c r="S482" i="1"/>
  <c r="R482" i="1"/>
  <c r="Q482" i="1"/>
  <c r="P482" i="1"/>
  <c r="O482" i="1"/>
  <c r="N482" i="1"/>
  <c r="L482" i="1"/>
  <c r="K482" i="1"/>
  <c r="J482" i="1"/>
  <c r="AL481" i="1"/>
  <c r="AK481" i="1"/>
  <c r="AJ481" i="1"/>
  <c r="AI481" i="1"/>
  <c r="AH481" i="1"/>
  <c r="AG481" i="1"/>
  <c r="AF481" i="1"/>
  <c r="AE481" i="1"/>
  <c r="AD481" i="1"/>
  <c r="AB481" i="1"/>
  <c r="Z481" i="1"/>
  <c r="V481" i="1"/>
  <c r="U481" i="1"/>
  <c r="T481" i="1"/>
  <c r="S481" i="1"/>
  <c r="R481" i="1"/>
  <c r="Q481" i="1"/>
  <c r="P481" i="1"/>
  <c r="O481" i="1"/>
  <c r="N481" i="1"/>
  <c r="L481" i="1"/>
  <c r="K481" i="1"/>
  <c r="J481" i="1"/>
  <c r="AL480" i="1"/>
  <c r="AK480" i="1"/>
  <c r="AJ480" i="1"/>
  <c r="AI480" i="1"/>
  <c r="AH480" i="1"/>
  <c r="AG480" i="1"/>
  <c r="AF480" i="1"/>
  <c r="AE480" i="1"/>
  <c r="AD480" i="1"/>
  <c r="AB480" i="1"/>
  <c r="Z480" i="1"/>
  <c r="V480" i="1"/>
  <c r="U480" i="1"/>
  <c r="T480" i="1"/>
  <c r="S480" i="1"/>
  <c r="R480" i="1"/>
  <c r="Q480" i="1"/>
  <c r="P480" i="1"/>
  <c r="O480" i="1"/>
  <c r="N480" i="1"/>
  <c r="L480" i="1"/>
  <c r="K480" i="1"/>
  <c r="J480" i="1"/>
  <c r="AL479" i="1"/>
  <c r="AK479" i="1"/>
  <c r="AJ479" i="1"/>
  <c r="AI479" i="1"/>
  <c r="AH479" i="1"/>
  <c r="AG479" i="1"/>
  <c r="AF479" i="1"/>
  <c r="AE479" i="1"/>
  <c r="AD479" i="1"/>
  <c r="AB479" i="1"/>
  <c r="Z479" i="1"/>
  <c r="V479" i="1"/>
  <c r="U479" i="1"/>
  <c r="T479" i="1"/>
  <c r="S479" i="1"/>
  <c r="R479" i="1"/>
  <c r="Q479" i="1"/>
  <c r="P479" i="1"/>
  <c r="O479" i="1"/>
  <c r="N479" i="1"/>
  <c r="L479" i="1"/>
  <c r="K479" i="1"/>
  <c r="J479" i="1"/>
  <c r="AL478" i="1"/>
  <c r="AK478" i="1"/>
  <c r="AJ478" i="1"/>
  <c r="AI478" i="1"/>
  <c r="AH478" i="1"/>
  <c r="AG478" i="1"/>
  <c r="AF478" i="1"/>
  <c r="AE478" i="1"/>
  <c r="AD478" i="1"/>
  <c r="AB478" i="1"/>
  <c r="Z478" i="1"/>
  <c r="V478" i="1"/>
  <c r="U478" i="1"/>
  <c r="T478" i="1"/>
  <c r="S478" i="1"/>
  <c r="R478" i="1"/>
  <c r="Q478" i="1"/>
  <c r="P478" i="1"/>
  <c r="O478" i="1"/>
  <c r="N478" i="1"/>
  <c r="L478" i="1"/>
  <c r="K478" i="1"/>
  <c r="J478" i="1"/>
  <c r="AL477" i="1"/>
  <c r="AK477" i="1"/>
  <c r="AJ477" i="1"/>
  <c r="AI477" i="1"/>
  <c r="AH477" i="1"/>
  <c r="AG477" i="1"/>
  <c r="AF477" i="1"/>
  <c r="AE477" i="1"/>
  <c r="AD477" i="1"/>
  <c r="AB477" i="1"/>
  <c r="Z477" i="1"/>
  <c r="V477" i="1"/>
  <c r="U477" i="1"/>
  <c r="T477" i="1"/>
  <c r="S477" i="1"/>
  <c r="R477" i="1"/>
  <c r="Q477" i="1"/>
  <c r="P477" i="1"/>
  <c r="O477" i="1"/>
  <c r="N477" i="1"/>
  <c r="L477" i="1"/>
  <c r="K477" i="1"/>
  <c r="J477" i="1"/>
  <c r="AL476" i="1"/>
  <c r="AK476" i="1"/>
  <c r="AJ476" i="1"/>
  <c r="AI476" i="1"/>
  <c r="AH476" i="1"/>
  <c r="AG476" i="1"/>
  <c r="AF476" i="1"/>
  <c r="AE476" i="1"/>
  <c r="AD476" i="1"/>
  <c r="AB476" i="1"/>
  <c r="Z476" i="1"/>
  <c r="V476" i="1"/>
  <c r="U476" i="1"/>
  <c r="T476" i="1"/>
  <c r="S476" i="1"/>
  <c r="R476" i="1"/>
  <c r="Q476" i="1"/>
  <c r="P476" i="1"/>
  <c r="O476" i="1"/>
  <c r="N476" i="1"/>
  <c r="L476" i="1"/>
  <c r="K476" i="1"/>
  <c r="J476" i="1"/>
  <c r="AL475" i="1"/>
  <c r="AK475" i="1"/>
  <c r="AJ475" i="1"/>
  <c r="AI475" i="1"/>
  <c r="AH475" i="1"/>
  <c r="AG475" i="1"/>
  <c r="AF475" i="1"/>
  <c r="AE475" i="1"/>
  <c r="AD475" i="1"/>
  <c r="AB475" i="1"/>
  <c r="Z475" i="1"/>
  <c r="V475" i="1"/>
  <c r="U475" i="1"/>
  <c r="T475" i="1"/>
  <c r="S475" i="1"/>
  <c r="R475" i="1"/>
  <c r="Q475" i="1"/>
  <c r="P475" i="1"/>
  <c r="O475" i="1"/>
  <c r="N475" i="1"/>
  <c r="L475" i="1"/>
  <c r="K475" i="1"/>
  <c r="J475" i="1"/>
  <c r="AL474" i="1"/>
  <c r="AK474" i="1"/>
  <c r="AJ474" i="1"/>
  <c r="AI474" i="1"/>
  <c r="AH474" i="1"/>
  <c r="AG474" i="1"/>
  <c r="AF474" i="1"/>
  <c r="AE474" i="1"/>
  <c r="AD474" i="1"/>
  <c r="AB474" i="1"/>
  <c r="Z474" i="1"/>
  <c r="V474" i="1"/>
  <c r="U474" i="1"/>
  <c r="T474" i="1"/>
  <c r="S474" i="1"/>
  <c r="R474" i="1"/>
  <c r="Q474" i="1"/>
  <c r="P474" i="1"/>
  <c r="O474" i="1"/>
  <c r="N474" i="1"/>
  <c r="L474" i="1"/>
  <c r="K474" i="1"/>
  <c r="J474" i="1"/>
  <c r="AL473" i="1"/>
  <c r="AK473" i="1"/>
  <c r="AJ473" i="1"/>
  <c r="AI473" i="1"/>
  <c r="AH473" i="1"/>
  <c r="AG473" i="1"/>
  <c r="AF473" i="1"/>
  <c r="AE473" i="1"/>
  <c r="AD473" i="1"/>
  <c r="AB473" i="1"/>
  <c r="Z473" i="1"/>
  <c r="V473" i="1"/>
  <c r="U473" i="1"/>
  <c r="T473" i="1"/>
  <c r="S473" i="1"/>
  <c r="R473" i="1"/>
  <c r="Q473" i="1"/>
  <c r="P473" i="1"/>
  <c r="O473" i="1"/>
  <c r="N473" i="1"/>
  <c r="L473" i="1"/>
  <c r="K473" i="1"/>
  <c r="J473" i="1"/>
  <c r="AL472" i="1"/>
  <c r="AK472" i="1"/>
  <c r="AJ472" i="1"/>
  <c r="AI472" i="1"/>
  <c r="AH472" i="1"/>
  <c r="AG472" i="1"/>
  <c r="AF472" i="1"/>
  <c r="AE472" i="1"/>
  <c r="AD472" i="1"/>
  <c r="AB472" i="1"/>
  <c r="Z472" i="1"/>
  <c r="V472" i="1"/>
  <c r="U472" i="1"/>
  <c r="T472" i="1"/>
  <c r="S472" i="1"/>
  <c r="R472" i="1"/>
  <c r="Q472" i="1"/>
  <c r="P472" i="1"/>
  <c r="O472" i="1"/>
  <c r="N472" i="1"/>
  <c r="L472" i="1"/>
  <c r="K472" i="1"/>
  <c r="J472" i="1"/>
  <c r="AL471" i="1"/>
  <c r="AK471" i="1"/>
  <c r="AJ471" i="1"/>
  <c r="AI471" i="1"/>
  <c r="AH471" i="1"/>
  <c r="AG471" i="1"/>
  <c r="AF471" i="1"/>
  <c r="AE471" i="1"/>
  <c r="AD471" i="1"/>
  <c r="AB471" i="1"/>
  <c r="Z471" i="1"/>
  <c r="V471" i="1"/>
  <c r="U471" i="1"/>
  <c r="T471" i="1"/>
  <c r="S471" i="1"/>
  <c r="R471" i="1"/>
  <c r="Q471" i="1"/>
  <c r="P471" i="1"/>
  <c r="O471" i="1"/>
  <c r="N471" i="1"/>
  <c r="L471" i="1"/>
  <c r="K471" i="1"/>
  <c r="J471" i="1"/>
  <c r="AL470" i="1"/>
  <c r="AK470" i="1"/>
  <c r="AJ470" i="1"/>
  <c r="AI470" i="1"/>
  <c r="AH470" i="1"/>
  <c r="AG470" i="1"/>
  <c r="AF470" i="1"/>
  <c r="AE470" i="1"/>
  <c r="AD470" i="1"/>
  <c r="AB470" i="1"/>
  <c r="Z470" i="1"/>
  <c r="V470" i="1"/>
  <c r="U470" i="1"/>
  <c r="T470" i="1"/>
  <c r="S470" i="1"/>
  <c r="R470" i="1"/>
  <c r="Q470" i="1"/>
  <c r="P470" i="1"/>
  <c r="O470" i="1"/>
  <c r="N470" i="1"/>
  <c r="L470" i="1"/>
  <c r="K470" i="1"/>
  <c r="J470" i="1"/>
  <c r="AL469" i="1"/>
  <c r="AK469" i="1"/>
  <c r="AJ469" i="1"/>
  <c r="AI469" i="1"/>
  <c r="AH469" i="1"/>
  <c r="AG469" i="1"/>
  <c r="AF469" i="1"/>
  <c r="AE469" i="1"/>
  <c r="AD469" i="1"/>
  <c r="AB469" i="1"/>
  <c r="Z469" i="1"/>
  <c r="V469" i="1"/>
  <c r="U469" i="1"/>
  <c r="T469" i="1"/>
  <c r="S469" i="1"/>
  <c r="R469" i="1"/>
  <c r="Q469" i="1"/>
  <c r="P469" i="1"/>
  <c r="O469" i="1"/>
  <c r="N469" i="1"/>
  <c r="L469" i="1"/>
  <c r="K469" i="1"/>
  <c r="J469" i="1"/>
  <c r="AL468" i="1"/>
  <c r="AK468" i="1"/>
  <c r="AJ468" i="1"/>
  <c r="AI468" i="1"/>
  <c r="AH468" i="1"/>
  <c r="AG468" i="1"/>
  <c r="AF468" i="1"/>
  <c r="AE468" i="1"/>
  <c r="AD468" i="1"/>
  <c r="AB468" i="1"/>
  <c r="Z468" i="1"/>
  <c r="V468" i="1"/>
  <c r="U468" i="1"/>
  <c r="T468" i="1"/>
  <c r="S468" i="1"/>
  <c r="R468" i="1"/>
  <c r="Q468" i="1"/>
  <c r="P468" i="1"/>
  <c r="O468" i="1"/>
  <c r="N468" i="1"/>
  <c r="L468" i="1"/>
  <c r="K468" i="1"/>
  <c r="J468" i="1"/>
  <c r="AL467" i="1"/>
  <c r="AK467" i="1"/>
  <c r="AJ467" i="1"/>
  <c r="AI467" i="1"/>
  <c r="AH467" i="1"/>
  <c r="AG467" i="1"/>
  <c r="AF467" i="1"/>
  <c r="AE467" i="1"/>
  <c r="AD467" i="1"/>
  <c r="AB467" i="1"/>
  <c r="Z467" i="1"/>
  <c r="V467" i="1"/>
  <c r="U467" i="1"/>
  <c r="T467" i="1"/>
  <c r="S467" i="1"/>
  <c r="R467" i="1"/>
  <c r="Q467" i="1"/>
  <c r="P467" i="1"/>
  <c r="O467" i="1"/>
  <c r="N467" i="1"/>
  <c r="L467" i="1"/>
  <c r="K467" i="1"/>
  <c r="J467" i="1"/>
  <c r="AL466" i="1"/>
  <c r="AK466" i="1"/>
  <c r="AJ466" i="1"/>
  <c r="AI466" i="1"/>
  <c r="AH466" i="1"/>
  <c r="AG466" i="1"/>
  <c r="AF466" i="1"/>
  <c r="AE466" i="1"/>
  <c r="AD466" i="1"/>
  <c r="AB466" i="1"/>
  <c r="Z466" i="1"/>
  <c r="V466" i="1"/>
  <c r="U466" i="1"/>
  <c r="T466" i="1"/>
  <c r="S466" i="1"/>
  <c r="R466" i="1"/>
  <c r="Q466" i="1"/>
  <c r="P466" i="1"/>
  <c r="O466" i="1"/>
  <c r="N466" i="1"/>
  <c r="L466" i="1"/>
  <c r="K466" i="1"/>
  <c r="J466" i="1"/>
  <c r="AL465" i="1"/>
  <c r="AK465" i="1"/>
  <c r="AJ465" i="1"/>
  <c r="AI465" i="1"/>
  <c r="AH465" i="1"/>
  <c r="AG465" i="1"/>
  <c r="AF465" i="1"/>
  <c r="AE465" i="1"/>
  <c r="AD465" i="1"/>
  <c r="AB465" i="1"/>
  <c r="Z465" i="1"/>
  <c r="V465" i="1"/>
  <c r="U465" i="1"/>
  <c r="T465" i="1"/>
  <c r="S465" i="1"/>
  <c r="R465" i="1"/>
  <c r="Q465" i="1"/>
  <c r="P465" i="1"/>
  <c r="O465" i="1"/>
  <c r="N465" i="1"/>
  <c r="L465" i="1"/>
  <c r="K465" i="1"/>
  <c r="J465" i="1"/>
  <c r="AL464" i="1"/>
  <c r="AK464" i="1"/>
  <c r="AJ464" i="1"/>
  <c r="AI464" i="1"/>
  <c r="AH464" i="1"/>
  <c r="AG464" i="1"/>
  <c r="AF464" i="1"/>
  <c r="AE464" i="1"/>
  <c r="AD464" i="1"/>
  <c r="AB464" i="1"/>
  <c r="Z464" i="1"/>
  <c r="V464" i="1"/>
  <c r="U464" i="1"/>
  <c r="T464" i="1"/>
  <c r="S464" i="1"/>
  <c r="R464" i="1"/>
  <c r="Q464" i="1"/>
  <c r="P464" i="1"/>
  <c r="O464" i="1"/>
  <c r="N464" i="1"/>
  <c r="L464" i="1"/>
  <c r="K464" i="1"/>
  <c r="J464" i="1"/>
  <c r="AL463" i="1"/>
  <c r="AK463" i="1"/>
  <c r="AJ463" i="1"/>
  <c r="AI463" i="1"/>
  <c r="AH463" i="1"/>
  <c r="AG463" i="1"/>
  <c r="AF463" i="1"/>
  <c r="AE463" i="1"/>
  <c r="AD463" i="1"/>
  <c r="AB463" i="1"/>
  <c r="Z463" i="1"/>
  <c r="V463" i="1"/>
  <c r="U463" i="1"/>
  <c r="T463" i="1"/>
  <c r="S463" i="1"/>
  <c r="R463" i="1"/>
  <c r="Q463" i="1"/>
  <c r="P463" i="1"/>
  <c r="O463" i="1"/>
  <c r="N463" i="1"/>
  <c r="L463" i="1"/>
  <c r="K463" i="1"/>
  <c r="J463" i="1"/>
  <c r="AL462" i="1"/>
  <c r="AK462" i="1"/>
  <c r="AJ462" i="1"/>
  <c r="AI462" i="1"/>
  <c r="AH462" i="1"/>
  <c r="AG462" i="1"/>
  <c r="AF462" i="1"/>
  <c r="AE462" i="1"/>
  <c r="AD462" i="1"/>
  <c r="AB462" i="1"/>
  <c r="Z462" i="1"/>
  <c r="V462" i="1"/>
  <c r="U462" i="1"/>
  <c r="T462" i="1"/>
  <c r="S462" i="1"/>
  <c r="R462" i="1"/>
  <c r="Q462" i="1"/>
  <c r="P462" i="1"/>
  <c r="O462" i="1"/>
  <c r="N462" i="1"/>
  <c r="L462" i="1"/>
  <c r="K462" i="1"/>
  <c r="J462" i="1"/>
  <c r="AL461" i="1"/>
  <c r="AK461" i="1"/>
  <c r="AJ461" i="1"/>
  <c r="AI461" i="1"/>
  <c r="AH461" i="1"/>
  <c r="AG461" i="1"/>
  <c r="AF461" i="1"/>
  <c r="AE461" i="1"/>
  <c r="AD461" i="1"/>
  <c r="AB461" i="1"/>
  <c r="Z461" i="1"/>
  <c r="V461" i="1"/>
  <c r="U461" i="1"/>
  <c r="T461" i="1"/>
  <c r="S461" i="1"/>
  <c r="R461" i="1"/>
  <c r="Q461" i="1"/>
  <c r="P461" i="1"/>
  <c r="O461" i="1"/>
  <c r="N461" i="1"/>
  <c r="L461" i="1"/>
  <c r="K461" i="1"/>
  <c r="J461" i="1"/>
  <c r="AL460" i="1"/>
  <c r="AK460" i="1"/>
  <c r="AJ460" i="1"/>
  <c r="AI460" i="1"/>
  <c r="AH460" i="1"/>
  <c r="AG460" i="1"/>
  <c r="AF460" i="1"/>
  <c r="AE460" i="1"/>
  <c r="AD460" i="1"/>
  <c r="AB460" i="1"/>
  <c r="Z460" i="1"/>
  <c r="V460" i="1"/>
  <c r="U460" i="1"/>
  <c r="T460" i="1"/>
  <c r="S460" i="1"/>
  <c r="R460" i="1"/>
  <c r="Q460" i="1"/>
  <c r="P460" i="1"/>
  <c r="O460" i="1"/>
  <c r="N460" i="1"/>
  <c r="L460" i="1"/>
  <c r="K460" i="1"/>
  <c r="J460" i="1"/>
  <c r="AL459" i="1"/>
  <c r="AK459" i="1"/>
  <c r="AJ459" i="1"/>
  <c r="AI459" i="1"/>
  <c r="AH459" i="1"/>
  <c r="AG459" i="1"/>
  <c r="AF459" i="1"/>
  <c r="AE459" i="1"/>
  <c r="AD459" i="1"/>
  <c r="AB459" i="1"/>
  <c r="Z459" i="1"/>
  <c r="V459" i="1"/>
  <c r="U459" i="1"/>
  <c r="T459" i="1"/>
  <c r="S459" i="1"/>
  <c r="R459" i="1"/>
  <c r="Q459" i="1"/>
  <c r="P459" i="1"/>
  <c r="O459" i="1"/>
  <c r="N459" i="1"/>
  <c r="L459" i="1"/>
  <c r="K459" i="1"/>
  <c r="J459" i="1"/>
  <c r="AL458" i="1"/>
  <c r="AK458" i="1"/>
  <c r="AJ458" i="1"/>
  <c r="AI458" i="1"/>
  <c r="AH458" i="1"/>
  <c r="AG458" i="1"/>
  <c r="AF458" i="1"/>
  <c r="AE458" i="1"/>
  <c r="AD458" i="1"/>
  <c r="AB458" i="1"/>
  <c r="Z458" i="1"/>
  <c r="V458" i="1"/>
  <c r="U458" i="1"/>
  <c r="T458" i="1"/>
  <c r="S458" i="1"/>
  <c r="R458" i="1"/>
  <c r="Q458" i="1"/>
  <c r="P458" i="1"/>
  <c r="O458" i="1"/>
  <c r="N458" i="1"/>
  <c r="L458" i="1"/>
  <c r="K458" i="1"/>
  <c r="J458" i="1"/>
  <c r="AL457" i="1"/>
  <c r="AK457" i="1"/>
  <c r="AJ457" i="1"/>
  <c r="AI457" i="1"/>
  <c r="AH457" i="1"/>
  <c r="AG457" i="1"/>
  <c r="AF457" i="1"/>
  <c r="AE457" i="1"/>
  <c r="AD457" i="1"/>
  <c r="AB457" i="1"/>
  <c r="Z457" i="1"/>
  <c r="V457" i="1"/>
  <c r="U457" i="1"/>
  <c r="T457" i="1"/>
  <c r="S457" i="1"/>
  <c r="R457" i="1"/>
  <c r="Q457" i="1"/>
  <c r="P457" i="1"/>
  <c r="O457" i="1"/>
  <c r="N457" i="1"/>
  <c r="L457" i="1"/>
  <c r="K457" i="1"/>
  <c r="J457" i="1"/>
  <c r="AL456" i="1"/>
  <c r="AK456" i="1"/>
  <c r="AJ456" i="1"/>
  <c r="AI456" i="1"/>
  <c r="AH456" i="1"/>
  <c r="AG456" i="1"/>
  <c r="AF456" i="1"/>
  <c r="AE456" i="1"/>
  <c r="AD456" i="1"/>
  <c r="AB456" i="1"/>
  <c r="Z456" i="1"/>
  <c r="V456" i="1"/>
  <c r="U456" i="1"/>
  <c r="T456" i="1"/>
  <c r="S456" i="1"/>
  <c r="R456" i="1"/>
  <c r="Q456" i="1"/>
  <c r="P456" i="1"/>
  <c r="O456" i="1"/>
  <c r="N456" i="1"/>
  <c r="L456" i="1"/>
  <c r="K456" i="1"/>
  <c r="J456" i="1"/>
  <c r="AL455" i="1"/>
  <c r="AK455" i="1"/>
  <c r="AJ455" i="1"/>
  <c r="AI455" i="1"/>
  <c r="AH455" i="1"/>
  <c r="AG455" i="1"/>
  <c r="AF455" i="1"/>
  <c r="AE455" i="1"/>
  <c r="AD455" i="1"/>
  <c r="AB455" i="1"/>
  <c r="Z455" i="1"/>
  <c r="V455" i="1"/>
  <c r="U455" i="1"/>
  <c r="T455" i="1"/>
  <c r="S455" i="1"/>
  <c r="R455" i="1"/>
  <c r="Q455" i="1"/>
  <c r="P455" i="1"/>
  <c r="O455" i="1"/>
  <c r="N455" i="1"/>
  <c r="L455" i="1"/>
  <c r="K455" i="1"/>
  <c r="J455" i="1"/>
  <c r="AL454" i="1"/>
  <c r="AK454" i="1"/>
  <c r="AJ454" i="1"/>
  <c r="AI454" i="1"/>
  <c r="AH454" i="1"/>
  <c r="AG454" i="1"/>
  <c r="AF454" i="1"/>
  <c r="AE454" i="1"/>
  <c r="AD454" i="1"/>
  <c r="AB454" i="1"/>
  <c r="Z454" i="1"/>
  <c r="V454" i="1"/>
  <c r="U454" i="1"/>
  <c r="T454" i="1"/>
  <c r="S454" i="1"/>
  <c r="R454" i="1"/>
  <c r="Q454" i="1"/>
  <c r="P454" i="1"/>
  <c r="O454" i="1"/>
  <c r="N454" i="1"/>
  <c r="L454" i="1"/>
  <c r="K454" i="1"/>
  <c r="J454" i="1"/>
  <c r="AL453" i="1"/>
  <c r="AK453" i="1"/>
  <c r="AJ453" i="1"/>
  <c r="AI453" i="1"/>
  <c r="AH453" i="1"/>
  <c r="AG453" i="1"/>
  <c r="AF453" i="1"/>
  <c r="AE453" i="1"/>
  <c r="AD453" i="1"/>
  <c r="AB453" i="1"/>
  <c r="Z453" i="1"/>
  <c r="V453" i="1"/>
  <c r="U453" i="1"/>
  <c r="T453" i="1"/>
  <c r="S453" i="1"/>
  <c r="R453" i="1"/>
  <c r="Q453" i="1"/>
  <c r="P453" i="1"/>
  <c r="O453" i="1"/>
  <c r="N453" i="1"/>
  <c r="L453" i="1"/>
  <c r="K453" i="1"/>
  <c r="J453" i="1"/>
  <c r="AL452" i="1"/>
  <c r="AK452" i="1"/>
  <c r="AJ452" i="1"/>
  <c r="AI452" i="1"/>
  <c r="AH452" i="1"/>
  <c r="AG452" i="1"/>
  <c r="AF452" i="1"/>
  <c r="AE452" i="1"/>
  <c r="AD452" i="1"/>
  <c r="AB452" i="1"/>
  <c r="Z452" i="1"/>
  <c r="V452" i="1"/>
  <c r="U452" i="1"/>
  <c r="T452" i="1"/>
  <c r="S452" i="1"/>
  <c r="R452" i="1"/>
  <c r="Q452" i="1"/>
  <c r="P452" i="1"/>
  <c r="O452" i="1"/>
  <c r="N452" i="1"/>
  <c r="L452" i="1"/>
  <c r="K452" i="1"/>
  <c r="J452" i="1"/>
  <c r="AL451" i="1"/>
  <c r="AK451" i="1"/>
  <c r="AJ451" i="1"/>
  <c r="AI451" i="1"/>
  <c r="AH451" i="1"/>
  <c r="AG451" i="1"/>
  <c r="AF451" i="1"/>
  <c r="AE451" i="1"/>
  <c r="AD451" i="1"/>
  <c r="AB451" i="1"/>
  <c r="Z451" i="1"/>
  <c r="V451" i="1"/>
  <c r="U451" i="1"/>
  <c r="T451" i="1"/>
  <c r="S451" i="1"/>
  <c r="R451" i="1"/>
  <c r="Q451" i="1"/>
  <c r="P451" i="1"/>
  <c r="O451" i="1"/>
  <c r="N451" i="1"/>
  <c r="L451" i="1"/>
  <c r="K451" i="1"/>
  <c r="J451" i="1"/>
  <c r="AL450" i="1"/>
  <c r="AK450" i="1"/>
  <c r="AJ450" i="1"/>
  <c r="AI450" i="1"/>
  <c r="AH450" i="1"/>
  <c r="AG450" i="1"/>
  <c r="AF450" i="1"/>
  <c r="AE450" i="1"/>
  <c r="AD450" i="1"/>
  <c r="AB450" i="1"/>
  <c r="Z450" i="1"/>
  <c r="V450" i="1"/>
  <c r="U450" i="1"/>
  <c r="T450" i="1"/>
  <c r="S450" i="1"/>
  <c r="R450" i="1"/>
  <c r="Q450" i="1"/>
  <c r="P450" i="1"/>
  <c r="O450" i="1"/>
  <c r="N450" i="1"/>
  <c r="L450" i="1"/>
  <c r="K450" i="1"/>
  <c r="J450" i="1"/>
  <c r="AL449" i="1"/>
  <c r="AK449" i="1"/>
  <c r="AJ449" i="1"/>
  <c r="AI449" i="1"/>
  <c r="AH449" i="1"/>
  <c r="AG449" i="1"/>
  <c r="AF449" i="1"/>
  <c r="AE449" i="1"/>
  <c r="AD449" i="1"/>
  <c r="AB449" i="1"/>
  <c r="Z449" i="1"/>
  <c r="V449" i="1"/>
  <c r="U449" i="1"/>
  <c r="T449" i="1"/>
  <c r="S449" i="1"/>
  <c r="R449" i="1"/>
  <c r="Q449" i="1"/>
  <c r="P449" i="1"/>
  <c r="O449" i="1"/>
  <c r="N449" i="1"/>
  <c r="L449" i="1"/>
  <c r="K449" i="1"/>
  <c r="J449" i="1"/>
  <c r="AL448" i="1"/>
  <c r="AK448" i="1"/>
  <c r="AJ448" i="1"/>
  <c r="AI448" i="1"/>
  <c r="AH448" i="1"/>
  <c r="AG448" i="1"/>
  <c r="AF448" i="1"/>
  <c r="AE448" i="1"/>
  <c r="AD448" i="1"/>
  <c r="AB448" i="1"/>
  <c r="Z448" i="1"/>
  <c r="V448" i="1"/>
  <c r="U448" i="1"/>
  <c r="T448" i="1"/>
  <c r="S448" i="1"/>
  <c r="R448" i="1"/>
  <c r="Q448" i="1"/>
  <c r="P448" i="1"/>
  <c r="O448" i="1"/>
  <c r="N448" i="1"/>
  <c r="L448" i="1"/>
  <c r="K448" i="1"/>
  <c r="J448" i="1"/>
  <c r="AL447" i="1"/>
  <c r="AK447" i="1"/>
  <c r="AJ447" i="1"/>
  <c r="AI447" i="1"/>
  <c r="AH447" i="1"/>
  <c r="AG447" i="1"/>
  <c r="AF447" i="1"/>
  <c r="AE447" i="1"/>
  <c r="AD447" i="1"/>
  <c r="AB447" i="1"/>
  <c r="Z447" i="1"/>
  <c r="V447" i="1"/>
  <c r="U447" i="1"/>
  <c r="T447" i="1"/>
  <c r="S447" i="1"/>
  <c r="R447" i="1"/>
  <c r="Q447" i="1"/>
  <c r="P447" i="1"/>
  <c r="O447" i="1"/>
  <c r="N447" i="1"/>
  <c r="L447" i="1"/>
  <c r="K447" i="1"/>
  <c r="J447" i="1"/>
  <c r="AL446" i="1"/>
  <c r="AK446" i="1"/>
  <c r="AJ446" i="1"/>
  <c r="AI446" i="1"/>
  <c r="AH446" i="1"/>
  <c r="AG446" i="1"/>
  <c r="AF446" i="1"/>
  <c r="AE446" i="1"/>
  <c r="AD446" i="1"/>
  <c r="AB446" i="1"/>
  <c r="Z446" i="1"/>
  <c r="V446" i="1"/>
  <c r="U446" i="1"/>
  <c r="T446" i="1"/>
  <c r="S446" i="1"/>
  <c r="R446" i="1"/>
  <c r="Q446" i="1"/>
  <c r="P446" i="1"/>
  <c r="O446" i="1"/>
  <c r="N446" i="1"/>
  <c r="L446" i="1"/>
  <c r="K446" i="1"/>
  <c r="J446" i="1"/>
  <c r="AL445" i="1"/>
  <c r="AK445" i="1"/>
  <c r="AJ445" i="1"/>
  <c r="AI445" i="1"/>
  <c r="AH445" i="1"/>
  <c r="AG445" i="1"/>
  <c r="AF445" i="1"/>
  <c r="AE445" i="1"/>
  <c r="AD445" i="1"/>
  <c r="AB445" i="1"/>
  <c r="Z445" i="1"/>
  <c r="V445" i="1"/>
  <c r="U445" i="1"/>
  <c r="T445" i="1"/>
  <c r="S445" i="1"/>
  <c r="R445" i="1"/>
  <c r="Q445" i="1"/>
  <c r="P445" i="1"/>
  <c r="O445" i="1"/>
  <c r="N445" i="1"/>
  <c r="L445" i="1"/>
  <c r="K445" i="1"/>
  <c r="J445" i="1"/>
  <c r="AL444" i="1"/>
  <c r="AK444" i="1"/>
  <c r="AJ444" i="1"/>
  <c r="AI444" i="1"/>
  <c r="AH444" i="1"/>
  <c r="AG444" i="1"/>
  <c r="AF444" i="1"/>
  <c r="AE444" i="1"/>
  <c r="AD444" i="1"/>
  <c r="AB444" i="1"/>
  <c r="Z444" i="1"/>
  <c r="V444" i="1"/>
  <c r="U444" i="1"/>
  <c r="T444" i="1"/>
  <c r="S444" i="1"/>
  <c r="R444" i="1"/>
  <c r="Q444" i="1"/>
  <c r="P444" i="1"/>
  <c r="O444" i="1"/>
  <c r="N444" i="1"/>
  <c r="L444" i="1"/>
  <c r="K444" i="1"/>
  <c r="J444" i="1"/>
  <c r="AL443" i="1"/>
  <c r="AK443" i="1"/>
  <c r="AJ443" i="1"/>
  <c r="AI443" i="1"/>
  <c r="AH443" i="1"/>
  <c r="AG443" i="1"/>
  <c r="AF443" i="1"/>
  <c r="AE443" i="1"/>
  <c r="AD443" i="1"/>
  <c r="AB443" i="1"/>
  <c r="Z443" i="1"/>
  <c r="V443" i="1"/>
  <c r="U443" i="1"/>
  <c r="T443" i="1"/>
  <c r="S443" i="1"/>
  <c r="R443" i="1"/>
  <c r="Q443" i="1"/>
  <c r="P443" i="1"/>
  <c r="O443" i="1"/>
  <c r="N443" i="1"/>
  <c r="L443" i="1"/>
  <c r="K443" i="1"/>
  <c r="J443" i="1"/>
  <c r="AL442" i="1"/>
  <c r="AK442" i="1"/>
  <c r="AJ442" i="1"/>
  <c r="AI442" i="1"/>
  <c r="AH442" i="1"/>
  <c r="AG442" i="1"/>
  <c r="AF442" i="1"/>
  <c r="AE442" i="1"/>
  <c r="AD442" i="1"/>
  <c r="AB442" i="1"/>
  <c r="Z442" i="1"/>
  <c r="V442" i="1"/>
  <c r="U442" i="1"/>
  <c r="T442" i="1"/>
  <c r="S442" i="1"/>
  <c r="R442" i="1"/>
  <c r="Q442" i="1"/>
  <c r="P442" i="1"/>
  <c r="O442" i="1"/>
  <c r="N442" i="1"/>
  <c r="L442" i="1"/>
  <c r="K442" i="1"/>
  <c r="J442" i="1"/>
  <c r="AL441" i="1"/>
  <c r="AK441" i="1"/>
  <c r="AJ441" i="1"/>
  <c r="AI441" i="1"/>
  <c r="AH441" i="1"/>
  <c r="AG441" i="1"/>
  <c r="AF441" i="1"/>
  <c r="AE441" i="1"/>
  <c r="AD441" i="1"/>
  <c r="AB441" i="1"/>
  <c r="Z441" i="1"/>
  <c r="V441" i="1"/>
  <c r="U441" i="1"/>
  <c r="T441" i="1"/>
  <c r="S441" i="1"/>
  <c r="R441" i="1"/>
  <c r="Q441" i="1"/>
  <c r="P441" i="1"/>
  <c r="O441" i="1"/>
  <c r="N441" i="1"/>
  <c r="L441" i="1"/>
  <c r="K441" i="1"/>
  <c r="J441" i="1"/>
  <c r="AL440" i="1"/>
  <c r="AK440" i="1"/>
  <c r="AJ440" i="1"/>
  <c r="AI440" i="1"/>
  <c r="AH440" i="1"/>
  <c r="AG440" i="1"/>
  <c r="AF440" i="1"/>
  <c r="AE440" i="1"/>
  <c r="AD440" i="1"/>
  <c r="AB440" i="1"/>
  <c r="Z440" i="1"/>
  <c r="V440" i="1"/>
  <c r="U440" i="1"/>
  <c r="T440" i="1"/>
  <c r="S440" i="1"/>
  <c r="R440" i="1"/>
  <c r="Q440" i="1"/>
  <c r="P440" i="1"/>
  <c r="O440" i="1"/>
  <c r="N440" i="1"/>
  <c r="L440" i="1"/>
  <c r="K440" i="1"/>
  <c r="J440" i="1"/>
  <c r="AL439" i="1"/>
  <c r="AK439" i="1"/>
  <c r="AJ439" i="1"/>
  <c r="AI439" i="1"/>
  <c r="AH439" i="1"/>
  <c r="AG439" i="1"/>
  <c r="AF439" i="1"/>
  <c r="AE439" i="1"/>
  <c r="AD439" i="1"/>
  <c r="AB439" i="1"/>
  <c r="Z439" i="1"/>
  <c r="V439" i="1"/>
  <c r="U439" i="1"/>
  <c r="T439" i="1"/>
  <c r="S439" i="1"/>
  <c r="R439" i="1"/>
  <c r="Q439" i="1"/>
  <c r="P439" i="1"/>
  <c r="O439" i="1"/>
  <c r="N439" i="1"/>
  <c r="L439" i="1"/>
  <c r="K439" i="1"/>
  <c r="J439" i="1"/>
  <c r="AL438" i="1"/>
  <c r="AK438" i="1"/>
  <c r="AJ438" i="1"/>
  <c r="AI438" i="1"/>
  <c r="AH438" i="1"/>
  <c r="AG438" i="1"/>
  <c r="AF438" i="1"/>
  <c r="AE438" i="1"/>
  <c r="AD438" i="1"/>
  <c r="AB438" i="1"/>
  <c r="Z438" i="1"/>
  <c r="V438" i="1"/>
  <c r="U438" i="1"/>
  <c r="T438" i="1"/>
  <c r="S438" i="1"/>
  <c r="R438" i="1"/>
  <c r="Q438" i="1"/>
  <c r="P438" i="1"/>
  <c r="O438" i="1"/>
  <c r="N438" i="1"/>
  <c r="L438" i="1"/>
  <c r="K438" i="1"/>
  <c r="J438" i="1"/>
  <c r="AL437" i="1"/>
  <c r="AK437" i="1"/>
  <c r="AJ437" i="1"/>
  <c r="AI437" i="1"/>
  <c r="AH437" i="1"/>
  <c r="AG437" i="1"/>
  <c r="AF437" i="1"/>
  <c r="AE437" i="1"/>
  <c r="AD437" i="1"/>
  <c r="AB437" i="1"/>
  <c r="Z437" i="1"/>
  <c r="V437" i="1"/>
  <c r="U437" i="1"/>
  <c r="T437" i="1"/>
  <c r="S437" i="1"/>
  <c r="R437" i="1"/>
  <c r="Q437" i="1"/>
  <c r="P437" i="1"/>
  <c r="O437" i="1"/>
  <c r="N437" i="1"/>
  <c r="L437" i="1"/>
  <c r="K437" i="1"/>
  <c r="J437" i="1"/>
  <c r="AL436" i="1"/>
  <c r="AK436" i="1"/>
  <c r="AJ436" i="1"/>
  <c r="AI436" i="1"/>
  <c r="AH436" i="1"/>
  <c r="AG436" i="1"/>
  <c r="AF436" i="1"/>
  <c r="AE436" i="1"/>
  <c r="AD436" i="1"/>
  <c r="AB436" i="1"/>
  <c r="Z436" i="1"/>
  <c r="V436" i="1"/>
  <c r="U436" i="1"/>
  <c r="T436" i="1"/>
  <c r="S436" i="1"/>
  <c r="R436" i="1"/>
  <c r="Q436" i="1"/>
  <c r="P436" i="1"/>
  <c r="O436" i="1"/>
  <c r="N436" i="1"/>
  <c r="L436" i="1"/>
  <c r="K436" i="1"/>
  <c r="J436" i="1"/>
  <c r="AL435" i="1"/>
  <c r="AK435" i="1"/>
  <c r="AJ435" i="1"/>
  <c r="AI435" i="1"/>
  <c r="AH435" i="1"/>
  <c r="AG435" i="1"/>
  <c r="AF435" i="1"/>
  <c r="AE435" i="1"/>
  <c r="AD435" i="1"/>
  <c r="AB435" i="1"/>
  <c r="Z435" i="1"/>
  <c r="V435" i="1"/>
  <c r="U435" i="1"/>
  <c r="T435" i="1"/>
  <c r="S435" i="1"/>
  <c r="R435" i="1"/>
  <c r="Q435" i="1"/>
  <c r="P435" i="1"/>
  <c r="O435" i="1"/>
  <c r="N435" i="1"/>
  <c r="L435" i="1"/>
  <c r="K435" i="1"/>
  <c r="J435" i="1"/>
  <c r="AL434" i="1"/>
  <c r="AK434" i="1"/>
  <c r="AJ434" i="1"/>
  <c r="AI434" i="1"/>
  <c r="AH434" i="1"/>
  <c r="AG434" i="1"/>
  <c r="AF434" i="1"/>
  <c r="AE434" i="1"/>
  <c r="AD434" i="1"/>
  <c r="AB434" i="1"/>
  <c r="Z434" i="1"/>
  <c r="V434" i="1"/>
  <c r="U434" i="1"/>
  <c r="T434" i="1"/>
  <c r="S434" i="1"/>
  <c r="R434" i="1"/>
  <c r="Q434" i="1"/>
  <c r="P434" i="1"/>
  <c r="O434" i="1"/>
  <c r="N434" i="1"/>
  <c r="L434" i="1"/>
  <c r="K434" i="1"/>
  <c r="J434" i="1"/>
  <c r="AL433" i="1"/>
  <c r="AK433" i="1"/>
  <c r="AJ433" i="1"/>
  <c r="AI433" i="1"/>
  <c r="AH433" i="1"/>
  <c r="AG433" i="1"/>
  <c r="AF433" i="1"/>
  <c r="AE433" i="1"/>
  <c r="AD433" i="1"/>
  <c r="AB433" i="1"/>
  <c r="Z433" i="1"/>
  <c r="V433" i="1"/>
  <c r="U433" i="1"/>
  <c r="T433" i="1"/>
  <c r="S433" i="1"/>
  <c r="R433" i="1"/>
  <c r="Q433" i="1"/>
  <c r="P433" i="1"/>
  <c r="O433" i="1"/>
  <c r="N433" i="1"/>
  <c r="L433" i="1"/>
  <c r="K433" i="1"/>
  <c r="J433" i="1"/>
  <c r="AL432" i="1"/>
  <c r="AK432" i="1"/>
  <c r="AJ432" i="1"/>
  <c r="AI432" i="1"/>
  <c r="AH432" i="1"/>
  <c r="AG432" i="1"/>
  <c r="AF432" i="1"/>
  <c r="AE432" i="1"/>
  <c r="AD432" i="1"/>
  <c r="AB432" i="1"/>
  <c r="Z432" i="1"/>
  <c r="V432" i="1"/>
  <c r="U432" i="1"/>
  <c r="T432" i="1"/>
  <c r="S432" i="1"/>
  <c r="R432" i="1"/>
  <c r="Q432" i="1"/>
  <c r="P432" i="1"/>
  <c r="O432" i="1"/>
  <c r="N432" i="1"/>
  <c r="L432" i="1"/>
  <c r="K432" i="1"/>
  <c r="J432" i="1"/>
  <c r="AL431" i="1"/>
  <c r="AK431" i="1"/>
  <c r="AJ431" i="1"/>
  <c r="AI431" i="1"/>
  <c r="AH431" i="1"/>
  <c r="AG431" i="1"/>
  <c r="AF431" i="1"/>
  <c r="AE431" i="1"/>
  <c r="AD431" i="1"/>
  <c r="AB431" i="1"/>
  <c r="Z431" i="1"/>
  <c r="V431" i="1"/>
  <c r="U431" i="1"/>
  <c r="T431" i="1"/>
  <c r="S431" i="1"/>
  <c r="R431" i="1"/>
  <c r="Q431" i="1"/>
  <c r="P431" i="1"/>
  <c r="O431" i="1"/>
  <c r="N431" i="1"/>
  <c r="L431" i="1"/>
  <c r="K431" i="1"/>
  <c r="J431" i="1"/>
  <c r="AL430" i="1"/>
  <c r="AK430" i="1"/>
  <c r="AJ430" i="1"/>
  <c r="AI430" i="1"/>
  <c r="AH430" i="1"/>
  <c r="AG430" i="1"/>
  <c r="AF430" i="1"/>
  <c r="AE430" i="1"/>
  <c r="AD430" i="1"/>
  <c r="AB430" i="1"/>
  <c r="Z430" i="1"/>
  <c r="V430" i="1"/>
  <c r="U430" i="1"/>
  <c r="T430" i="1"/>
  <c r="S430" i="1"/>
  <c r="R430" i="1"/>
  <c r="Q430" i="1"/>
  <c r="P430" i="1"/>
  <c r="O430" i="1"/>
  <c r="N430" i="1"/>
  <c r="L430" i="1"/>
  <c r="K430" i="1"/>
  <c r="J430" i="1"/>
  <c r="AL429" i="1"/>
  <c r="AK429" i="1"/>
  <c r="AJ429" i="1"/>
  <c r="AI429" i="1"/>
  <c r="AH429" i="1"/>
  <c r="AG429" i="1"/>
  <c r="AF429" i="1"/>
  <c r="AE429" i="1"/>
  <c r="AD429" i="1"/>
  <c r="AB429" i="1"/>
  <c r="Z429" i="1"/>
  <c r="V429" i="1"/>
  <c r="U429" i="1"/>
  <c r="T429" i="1"/>
  <c r="S429" i="1"/>
  <c r="R429" i="1"/>
  <c r="Q429" i="1"/>
  <c r="P429" i="1"/>
  <c r="O429" i="1"/>
  <c r="N429" i="1"/>
  <c r="L429" i="1"/>
  <c r="K429" i="1"/>
  <c r="J429" i="1"/>
  <c r="AL428" i="1"/>
  <c r="AK428" i="1"/>
  <c r="AJ428" i="1"/>
  <c r="AI428" i="1"/>
  <c r="AH428" i="1"/>
  <c r="AG428" i="1"/>
  <c r="AF428" i="1"/>
  <c r="AE428" i="1"/>
  <c r="AD428" i="1"/>
  <c r="AB428" i="1"/>
  <c r="Z428" i="1"/>
  <c r="V428" i="1"/>
  <c r="U428" i="1"/>
  <c r="T428" i="1"/>
  <c r="S428" i="1"/>
  <c r="R428" i="1"/>
  <c r="Q428" i="1"/>
  <c r="P428" i="1"/>
  <c r="O428" i="1"/>
  <c r="N428" i="1"/>
  <c r="L428" i="1"/>
  <c r="K428" i="1"/>
  <c r="J428" i="1"/>
  <c r="AL427" i="1"/>
  <c r="AK427" i="1"/>
  <c r="AJ427" i="1"/>
  <c r="AI427" i="1"/>
  <c r="AH427" i="1"/>
  <c r="AG427" i="1"/>
  <c r="AF427" i="1"/>
  <c r="AE427" i="1"/>
  <c r="AD427" i="1"/>
  <c r="AB427" i="1"/>
  <c r="Z427" i="1"/>
  <c r="V427" i="1"/>
  <c r="U427" i="1"/>
  <c r="T427" i="1"/>
  <c r="S427" i="1"/>
  <c r="R427" i="1"/>
  <c r="Q427" i="1"/>
  <c r="P427" i="1"/>
  <c r="O427" i="1"/>
  <c r="N427" i="1"/>
  <c r="L427" i="1"/>
  <c r="K427" i="1"/>
  <c r="J427" i="1"/>
  <c r="AL426" i="1"/>
  <c r="AK426" i="1"/>
  <c r="AJ426" i="1"/>
  <c r="AI426" i="1"/>
  <c r="AH426" i="1"/>
  <c r="AG426" i="1"/>
  <c r="AF426" i="1"/>
  <c r="AE426" i="1"/>
  <c r="AD426" i="1"/>
  <c r="AB426" i="1"/>
  <c r="Z426" i="1"/>
  <c r="V426" i="1"/>
  <c r="U426" i="1"/>
  <c r="T426" i="1"/>
  <c r="S426" i="1"/>
  <c r="R426" i="1"/>
  <c r="Q426" i="1"/>
  <c r="P426" i="1"/>
  <c r="O426" i="1"/>
  <c r="N426" i="1"/>
  <c r="L426" i="1"/>
  <c r="K426" i="1"/>
  <c r="J426" i="1"/>
  <c r="AL425" i="1"/>
  <c r="AK425" i="1"/>
  <c r="AJ425" i="1"/>
  <c r="AI425" i="1"/>
  <c r="AH425" i="1"/>
  <c r="AG425" i="1"/>
  <c r="AF425" i="1"/>
  <c r="AE425" i="1"/>
  <c r="AD425" i="1"/>
  <c r="AB425" i="1"/>
  <c r="Z425" i="1"/>
  <c r="V425" i="1"/>
  <c r="U425" i="1"/>
  <c r="T425" i="1"/>
  <c r="S425" i="1"/>
  <c r="R425" i="1"/>
  <c r="Q425" i="1"/>
  <c r="P425" i="1"/>
  <c r="O425" i="1"/>
  <c r="N425" i="1"/>
  <c r="L425" i="1"/>
  <c r="K425" i="1"/>
  <c r="J425" i="1"/>
  <c r="AL424" i="1"/>
  <c r="AK424" i="1"/>
  <c r="AJ424" i="1"/>
  <c r="AI424" i="1"/>
  <c r="AH424" i="1"/>
  <c r="AG424" i="1"/>
  <c r="AF424" i="1"/>
  <c r="AE424" i="1"/>
  <c r="AD424" i="1"/>
  <c r="AB424" i="1"/>
  <c r="Z424" i="1"/>
  <c r="V424" i="1"/>
  <c r="U424" i="1"/>
  <c r="T424" i="1"/>
  <c r="S424" i="1"/>
  <c r="R424" i="1"/>
  <c r="Q424" i="1"/>
  <c r="P424" i="1"/>
  <c r="O424" i="1"/>
  <c r="N424" i="1"/>
  <c r="L424" i="1"/>
  <c r="K424" i="1"/>
  <c r="J424" i="1"/>
  <c r="AL423" i="1"/>
  <c r="AK423" i="1"/>
  <c r="AJ423" i="1"/>
  <c r="AI423" i="1"/>
  <c r="AH423" i="1"/>
  <c r="AG423" i="1"/>
  <c r="AF423" i="1"/>
  <c r="AE423" i="1"/>
  <c r="AD423" i="1"/>
  <c r="AB423" i="1"/>
  <c r="Z423" i="1"/>
  <c r="V423" i="1"/>
  <c r="U423" i="1"/>
  <c r="T423" i="1"/>
  <c r="S423" i="1"/>
  <c r="R423" i="1"/>
  <c r="Q423" i="1"/>
  <c r="P423" i="1"/>
  <c r="O423" i="1"/>
  <c r="N423" i="1"/>
  <c r="L423" i="1"/>
  <c r="K423" i="1"/>
  <c r="J423" i="1"/>
  <c r="AL422" i="1"/>
  <c r="AK422" i="1"/>
  <c r="AJ422" i="1"/>
  <c r="AI422" i="1"/>
  <c r="AH422" i="1"/>
  <c r="AG422" i="1"/>
  <c r="AF422" i="1"/>
  <c r="AE422" i="1"/>
  <c r="AD422" i="1"/>
  <c r="AB422" i="1"/>
  <c r="Z422" i="1"/>
  <c r="V422" i="1"/>
  <c r="U422" i="1"/>
  <c r="T422" i="1"/>
  <c r="S422" i="1"/>
  <c r="R422" i="1"/>
  <c r="Q422" i="1"/>
  <c r="P422" i="1"/>
  <c r="O422" i="1"/>
  <c r="N422" i="1"/>
  <c r="L422" i="1"/>
  <c r="K422" i="1"/>
  <c r="J422" i="1"/>
  <c r="AL421" i="1"/>
  <c r="AK421" i="1"/>
  <c r="AJ421" i="1"/>
  <c r="AI421" i="1"/>
  <c r="AH421" i="1"/>
  <c r="AG421" i="1"/>
  <c r="AF421" i="1"/>
  <c r="AE421" i="1"/>
  <c r="AD421" i="1"/>
  <c r="AB421" i="1"/>
  <c r="Z421" i="1"/>
  <c r="V421" i="1"/>
  <c r="U421" i="1"/>
  <c r="T421" i="1"/>
  <c r="S421" i="1"/>
  <c r="R421" i="1"/>
  <c r="Q421" i="1"/>
  <c r="P421" i="1"/>
  <c r="O421" i="1"/>
  <c r="N421" i="1"/>
  <c r="L421" i="1"/>
  <c r="K421" i="1"/>
  <c r="J421" i="1"/>
  <c r="AL420" i="1"/>
  <c r="AK420" i="1"/>
  <c r="AJ420" i="1"/>
  <c r="AI420" i="1"/>
  <c r="AH420" i="1"/>
  <c r="AG420" i="1"/>
  <c r="AF420" i="1"/>
  <c r="AE420" i="1"/>
  <c r="AD420" i="1"/>
  <c r="AB420" i="1"/>
  <c r="Z420" i="1"/>
  <c r="V420" i="1"/>
  <c r="U420" i="1"/>
  <c r="T420" i="1"/>
  <c r="S420" i="1"/>
  <c r="R420" i="1"/>
  <c r="Q420" i="1"/>
  <c r="P420" i="1"/>
  <c r="O420" i="1"/>
  <c r="N420" i="1"/>
  <c r="L420" i="1"/>
  <c r="K420" i="1"/>
  <c r="J420" i="1"/>
  <c r="AL419" i="1"/>
  <c r="AK419" i="1"/>
  <c r="AJ419" i="1"/>
  <c r="AI419" i="1"/>
  <c r="AH419" i="1"/>
  <c r="AG419" i="1"/>
  <c r="AF419" i="1"/>
  <c r="AE419" i="1"/>
  <c r="AD419" i="1"/>
  <c r="AB419" i="1"/>
  <c r="Z419" i="1"/>
  <c r="V419" i="1"/>
  <c r="U419" i="1"/>
  <c r="T419" i="1"/>
  <c r="S419" i="1"/>
  <c r="R419" i="1"/>
  <c r="Q419" i="1"/>
  <c r="P419" i="1"/>
  <c r="O419" i="1"/>
  <c r="N419" i="1"/>
  <c r="L419" i="1"/>
  <c r="K419" i="1"/>
  <c r="J419" i="1"/>
  <c r="AL418" i="1"/>
  <c r="AK418" i="1"/>
  <c r="AJ418" i="1"/>
  <c r="AI418" i="1"/>
  <c r="AH418" i="1"/>
  <c r="AG418" i="1"/>
  <c r="AF418" i="1"/>
  <c r="AE418" i="1"/>
  <c r="AD418" i="1"/>
  <c r="AB418" i="1"/>
  <c r="Z418" i="1"/>
  <c r="V418" i="1"/>
  <c r="U418" i="1"/>
  <c r="T418" i="1"/>
  <c r="S418" i="1"/>
  <c r="R418" i="1"/>
  <c r="Q418" i="1"/>
  <c r="P418" i="1"/>
  <c r="O418" i="1"/>
  <c r="N418" i="1"/>
  <c r="L418" i="1"/>
  <c r="K418" i="1"/>
  <c r="J418" i="1"/>
  <c r="AL417" i="1"/>
  <c r="AK417" i="1"/>
  <c r="AJ417" i="1"/>
  <c r="AI417" i="1"/>
  <c r="AH417" i="1"/>
  <c r="AG417" i="1"/>
  <c r="AF417" i="1"/>
  <c r="AE417" i="1"/>
  <c r="AD417" i="1"/>
  <c r="AB417" i="1"/>
  <c r="Z417" i="1"/>
  <c r="V417" i="1"/>
  <c r="U417" i="1"/>
  <c r="T417" i="1"/>
  <c r="S417" i="1"/>
  <c r="R417" i="1"/>
  <c r="Q417" i="1"/>
  <c r="P417" i="1"/>
  <c r="O417" i="1"/>
  <c r="N417" i="1"/>
  <c r="L417" i="1"/>
  <c r="K417" i="1"/>
  <c r="J417" i="1"/>
  <c r="AL416" i="1"/>
  <c r="AK416" i="1"/>
  <c r="AJ416" i="1"/>
  <c r="AI416" i="1"/>
  <c r="AH416" i="1"/>
  <c r="AG416" i="1"/>
  <c r="AF416" i="1"/>
  <c r="AE416" i="1"/>
  <c r="AD416" i="1"/>
  <c r="AB416" i="1"/>
  <c r="Z416" i="1"/>
  <c r="V416" i="1"/>
  <c r="U416" i="1"/>
  <c r="T416" i="1"/>
  <c r="S416" i="1"/>
  <c r="R416" i="1"/>
  <c r="Q416" i="1"/>
  <c r="P416" i="1"/>
  <c r="O416" i="1"/>
  <c r="N416" i="1"/>
  <c r="L416" i="1"/>
  <c r="K416" i="1"/>
  <c r="J416" i="1"/>
  <c r="AL415" i="1"/>
  <c r="AK415" i="1"/>
  <c r="AJ415" i="1"/>
  <c r="AI415" i="1"/>
  <c r="AH415" i="1"/>
  <c r="AG415" i="1"/>
  <c r="AF415" i="1"/>
  <c r="AE415" i="1"/>
  <c r="AD415" i="1"/>
  <c r="AB415" i="1"/>
  <c r="Z415" i="1"/>
  <c r="V415" i="1"/>
  <c r="U415" i="1"/>
  <c r="T415" i="1"/>
  <c r="S415" i="1"/>
  <c r="R415" i="1"/>
  <c r="Q415" i="1"/>
  <c r="P415" i="1"/>
  <c r="O415" i="1"/>
  <c r="N415" i="1"/>
  <c r="L415" i="1"/>
  <c r="K415" i="1"/>
  <c r="J415" i="1"/>
  <c r="AL414" i="1"/>
  <c r="AK414" i="1"/>
  <c r="AJ414" i="1"/>
  <c r="AI414" i="1"/>
  <c r="AH414" i="1"/>
  <c r="AG414" i="1"/>
  <c r="AF414" i="1"/>
  <c r="AE414" i="1"/>
  <c r="AD414" i="1"/>
  <c r="AB414" i="1"/>
  <c r="Z414" i="1"/>
  <c r="V414" i="1"/>
  <c r="U414" i="1"/>
  <c r="T414" i="1"/>
  <c r="S414" i="1"/>
  <c r="R414" i="1"/>
  <c r="Q414" i="1"/>
  <c r="P414" i="1"/>
  <c r="O414" i="1"/>
  <c r="N414" i="1"/>
  <c r="L414" i="1"/>
  <c r="K414" i="1"/>
  <c r="J414" i="1"/>
  <c r="AL413" i="1"/>
  <c r="AK413" i="1"/>
  <c r="AJ413" i="1"/>
  <c r="AI413" i="1"/>
  <c r="AH413" i="1"/>
  <c r="AG413" i="1"/>
  <c r="AF413" i="1"/>
  <c r="AE413" i="1"/>
  <c r="AD413" i="1"/>
  <c r="AB413" i="1"/>
  <c r="Z413" i="1"/>
  <c r="V413" i="1"/>
  <c r="U413" i="1"/>
  <c r="T413" i="1"/>
  <c r="S413" i="1"/>
  <c r="R413" i="1"/>
  <c r="Q413" i="1"/>
  <c r="P413" i="1"/>
  <c r="O413" i="1"/>
  <c r="N413" i="1"/>
  <c r="L413" i="1"/>
  <c r="K413" i="1"/>
  <c r="J413" i="1"/>
  <c r="AL412" i="1"/>
  <c r="AK412" i="1"/>
  <c r="AJ412" i="1"/>
  <c r="AI412" i="1"/>
  <c r="AH412" i="1"/>
  <c r="AG412" i="1"/>
  <c r="AF412" i="1"/>
  <c r="AE412" i="1"/>
  <c r="AD412" i="1"/>
  <c r="AB412" i="1"/>
  <c r="Z412" i="1"/>
  <c r="V412" i="1"/>
  <c r="U412" i="1"/>
  <c r="T412" i="1"/>
  <c r="S412" i="1"/>
  <c r="R412" i="1"/>
  <c r="Q412" i="1"/>
  <c r="P412" i="1"/>
  <c r="O412" i="1"/>
  <c r="N412" i="1"/>
  <c r="L412" i="1"/>
  <c r="K412" i="1"/>
  <c r="J412" i="1"/>
  <c r="AL411" i="1"/>
  <c r="AK411" i="1"/>
  <c r="AJ411" i="1"/>
  <c r="AI411" i="1"/>
  <c r="AH411" i="1"/>
  <c r="AG411" i="1"/>
  <c r="AF411" i="1"/>
  <c r="AE411" i="1"/>
  <c r="AD411" i="1"/>
  <c r="AB411" i="1"/>
  <c r="Z411" i="1"/>
  <c r="V411" i="1"/>
  <c r="U411" i="1"/>
  <c r="T411" i="1"/>
  <c r="S411" i="1"/>
  <c r="R411" i="1"/>
  <c r="Q411" i="1"/>
  <c r="P411" i="1"/>
  <c r="O411" i="1"/>
  <c r="N411" i="1"/>
  <c r="L411" i="1"/>
  <c r="K411" i="1"/>
  <c r="J411" i="1"/>
  <c r="AL410" i="1"/>
  <c r="AK410" i="1"/>
  <c r="AJ410" i="1"/>
  <c r="AI410" i="1"/>
  <c r="AH410" i="1"/>
  <c r="AG410" i="1"/>
  <c r="AF410" i="1"/>
  <c r="AE410" i="1"/>
  <c r="AD410" i="1"/>
  <c r="AB410" i="1"/>
  <c r="Z410" i="1"/>
  <c r="V410" i="1"/>
  <c r="U410" i="1"/>
  <c r="T410" i="1"/>
  <c r="S410" i="1"/>
  <c r="R410" i="1"/>
  <c r="Q410" i="1"/>
  <c r="P410" i="1"/>
  <c r="O410" i="1"/>
  <c r="N410" i="1"/>
  <c r="L410" i="1"/>
  <c r="K410" i="1"/>
  <c r="J410" i="1"/>
  <c r="AL409" i="1"/>
  <c r="AK409" i="1"/>
  <c r="AJ409" i="1"/>
  <c r="AI409" i="1"/>
  <c r="AH409" i="1"/>
  <c r="AG409" i="1"/>
  <c r="AF409" i="1"/>
  <c r="AE409" i="1"/>
  <c r="AD409" i="1"/>
  <c r="AB409" i="1"/>
  <c r="Z409" i="1"/>
  <c r="V409" i="1"/>
  <c r="U409" i="1"/>
  <c r="T409" i="1"/>
  <c r="S409" i="1"/>
  <c r="R409" i="1"/>
  <c r="Q409" i="1"/>
  <c r="P409" i="1"/>
  <c r="O409" i="1"/>
  <c r="N409" i="1"/>
  <c r="L409" i="1"/>
  <c r="K409" i="1"/>
  <c r="J409" i="1"/>
  <c r="AL408" i="1"/>
  <c r="AK408" i="1"/>
  <c r="AJ408" i="1"/>
  <c r="AI408" i="1"/>
  <c r="AH408" i="1"/>
  <c r="AG408" i="1"/>
  <c r="AF408" i="1"/>
  <c r="AE408" i="1"/>
  <c r="AD408" i="1"/>
  <c r="AB408" i="1"/>
  <c r="Z408" i="1"/>
  <c r="V408" i="1"/>
  <c r="U408" i="1"/>
  <c r="T408" i="1"/>
  <c r="S408" i="1"/>
  <c r="R408" i="1"/>
  <c r="Q408" i="1"/>
  <c r="P408" i="1"/>
  <c r="O408" i="1"/>
  <c r="N408" i="1"/>
  <c r="L408" i="1"/>
  <c r="K408" i="1"/>
  <c r="J408" i="1"/>
  <c r="AL407" i="1"/>
  <c r="AK407" i="1"/>
  <c r="AJ407" i="1"/>
  <c r="AI407" i="1"/>
  <c r="AH407" i="1"/>
  <c r="AG407" i="1"/>
  <c r="AF407" i="1"/>
  <c r="AE407" i="1"/>
  <c r="AD407" i="1"/>
  <c r="AB407" i="1"/>
  <c r="Z407" i="1"/>
  <c r="V407" i="1"/>
  <c r="U407" i="1"/>
  <c r="T407" i="1"/>
  <c r="S407" i="1"/>
  <c r="R407" i="1"/>
  <c r="Q407" i="1"/>
  <c r="P407" i="1"/>
  <c r="O407" i="1"/>
  <c r="N407" i="1"/>
  <c r="L407" i="1"/>
  <c r="K407" i="1"/>
  <c r="J407" i="1"/>
  <c r="AL406" i="1"/>
  <c r="AK406" i="1"/>
  <c r="AJ406" i="1"/>
  <c r="AI406" i="1"/>
  <c r="AH406" i="1"/>
  <c r="AG406" i="1"/>
  <c r="AF406" i="1"/>
  <c r="AE406" i="1"/>
  <c r="AD406" i="1"/>
  <c r="AB406" i="1"/>
  <c r="Z406" i="1"/>
  <c r="V406" i="1"/>
  <c r="U406" i="1"/>
  <c r="T406" i="1"/>
  <c r="S406" i="1"/>
  <c r="R406" i="1"/>
  <c r="Q406" i="1"/>
  <c r="P406" i="1"/>
  <c r="O406" i="1"/>
  <c r="N406" i="1"/>
  <c r="L406" i="1"/>
  <c r="K406" i="1"/>
  <c r="J406" i="1"/>
  <c r="AL405" i="1"/>
  <c r="AK405" i="1"/>
  <c r="AJ405" i="1"/>
  <c r="AI405" i="1"/>
  <c r="AH405" i="1"/>
  <c r="AG405" i="1"/>
  <c r="AF405" i="1"/>
  <c r="AE405" i="1"/>
  <c r="AD405" i="1"/>
  <c r="AB405" i="1"/>
  <c r="Z405" i="1"/>
  <c r="V405" i="1"/>
  <c r="U405" i="1"/>
  <c r="T405" i="1"/>
  <c r="S405" i="1"/>
  <c r="R405" i="1"/>
  <c r="Q405" i="1"/>
  <c r="P405" i="1"/>
  <c r="O405" i="1"/>
  <c r="N405" i="1"/>
  <c r="L405" i="1"/>
  <c r="K405" i="1"/>
  <c r="J405" i="1"/>
  <c r="AL404" i="1"/>
  <c r="AK404" i="1"/>
  <c r="AJ404" i="1"/>
  <c r="AI404" i="1"/>
  <c r="AH404" i="1"/>
  <c r="AG404" i="1"/>
  <c r="AF404" i="1"/>
  <c r="AE404" i="1"/>
  <c r="AD404" i="1"/>
  <c r="AB404" i="1"/>
  <c r="Z404" i="1"/>
  <c r="V404" i="1"/>
  <c r="U404" i="1"/>
  <c r="T404" i="1"/>
  <c r="S404" i="1"/>
  <c r="R404" i="1"/>
  <c r="Q404" i="1"/>
  <c r="P404" i="1"/>
  <c r="O404" i="1"/>
  <c r="N404" i="1"/>
  <c r="L404" i="1"/>
  <c r="K404" i="1"/>
  <c r="J404" i="1"/>
  <c r="AL403" i="1"/>
  <c r="AK403" i="1"/>
  <c r="AJ403" i="1"/>
  <c r="AI403" i="1"/>
  <c r="AH403" i="1"/>
  <c r="AG403" i="1"/>
  <c r="AF403" i="1"/>
  <c r="AE403" i="1"/>
  <c r="AD403" i="1"/>
  <c r="AB403" i="1"/>
  <c r="Z403" i="1"/>
  <c r="V403" i="1"/>
  <c r="U403" i="1"/>
  <c r="T403" i="1"/>
  <c r="S403" i="1"/>
  <c r="R403" i="1"/>
  <c r="Q403" i="1"/>
  <c r="P403" i="1"/>
  <c r="O403" i="1"/>
  <c r="N403" i="1"/>
  <c r="L403" i="1"/>
  <c r="K403" i="1"/>
  <c r="J403" i="1"/>
  <c r="AL402" i="1"/>
  <c r="AK402" i="1"/>
  <c r="AJ402" i="1"/>
  <c r="AI402" i="1"/>
  <c r="AH402" i="1"/>
  <c r="AG402" i="1"/>
  <c r="AF402" i="1"/>
  <c r="AE402" i="1"/>
  <c r="AD402" i="1"/>
  <c r="AB402" i="1"/>
  <c r="Z402" i="1"/>
  <c r="V402" i="1"/>
  <c r="U402" i="1"/>
  <c r="T402" i="1"/>
  <c r="S402" i="1"/>
  <c r="R402" i="1"/>
  <c r="Q402" i="1"/>
  <c r="P402" i="1"/>
  <c r="O402" i="1"/>
  <c r="N402" i="1"/>
  <c r="L402" i="1"/>
  <c r="K402" i="1"/>
  <c r="J402" i="1"/>
  <c r="AL401" i="1"/>
  <c r="AK401" i="1"/>
  <c r="AJ401" i="1"/>
  <c r="AI401" i="1"/>
  <c r="AH401" i="1"/>
  <c r="AG401" i="1"/>
  <c r="AF401" i="1"/>
  <c r="AE401" i="1"/>
  <c r="AD401" i="1"/>
  <c r="AB401" i="1"/>
  <c r="Z401" i="1"/>
  <c r="V401" i="1"/>
  <c r="U401" i="1"/>
  <c r="T401" i="1"/>
  <c r="S401" i="1"/>
  <c r="R401" i="1"/>
  <c r="Q401" i="1"/>
  <c r="P401" i="1"/>
  <c r="O401" i="1"/>
  <c r="N401" i="1"/>
  <c r="L401" i="1"/>
  <c r="K401" i="1"/>
  <c r="J401" i="1"/>
  <c r="AL400" i="1"/>
  <c r="AK400" i="1"/>
  <c r="AJ400" i="1"/>
  <c r="AI400" i="1"/>
  <c r="AH400" i="1"/>
  <c r="AG400" i="1"/>
  <c r="AF400" i="1"/>
  <c r="AE400" i="1"/>
  <c r="AD400" i="1"/>
  <c r="AB400" i="1"/>
  <c r="Z400" i="1"/>
  <c r="V400" i="1"/>
  <c r="U400" i="1"/>
  <c r="T400" i="1"/>
  <c r="S400" i="1"/>
  <c r="R400" i="1"/>
  <c r="Q400" i="1"/>
  <c r="P400" i="1"/>
  <c r="O400" i="1"/>
  <c r="N400" i="1"/>
  <c r="L400" i="1"/>
  <c r="K400" i="1"/>
  <c r="J400" i="1"/>
  <c r="AL399" i="1"/>
  <c r="AK399" i="1"/>
  <c r="AJ399" i="1"/>
  <c r="AI399" i="1"/>
  <c r="AH399" i="1"/>
  <c r="AG399" i="1"/>
  <c r="AF399" i="1"/>
  <c r="AE399" i="1"/>
  <c r="AD399" i="1"/>
  <c r="AB399" i="1"/>
  <c r="Z399" i="1"/>
  <c r="V399" i="1"/>
  <c r="U399" i="1"/>
  <c r="T399" i="1"/>
  <c r="S399" i="1"/>
  <c r="R399" i="1"/>
  <c r="Q399" i="1"/>
  <c r="P399" i="1"/>
  <c r="O399" i="1"/>
  <c r="N399" i="1"/>
  <c r="L399" i="1"/>
  <c r="K399" i="1"/>
  <c r="J399" i="1"/>
  <c r="AL398" i="1"/>
  <c r="AK398" i="1"/>
  <c r="AJ398" i="1"/>
  <c r="AI398" i="1"/>
  <c r="AH398" i="1"/>
  <c r="AG398" i="1"/>
  <c r="AF398" i="1"/>
  <c r="AE398" i="1"/>
  <c r="AD398" i="1"/>
  <c r="AB398" i="1"/>
  <c r="Z398" i="1"/>
  <c r="V398" i="1"/>
  <c r="U398" i="1"/>
  <c r="T398" i="1"/>
  <c r="S398" i="1"/>
  <c r="R398" i="1"/>
  <c r="Q398" i="1"/>
  <c r="P398" i="1"/>
  <c r="O398" i="1"/>
  <c r="N398" i="1"/>
  <c r="L398" i="1"/>
  <c r="K398" i="1"/>
  <c r="J398" i="1"/>
  <c r="AL397" i="1"/>
  <c r="AK397" i="1"/>
  <c r="AJ397" i="1"/>
  <c r="AI397" i="1"/>
  <c r="AH397" i="1"/>
  <c r="AG397" i="1"/>
  <c r="AF397" i="1"/>
  <c r="AE397" i="1"/>
  <c r="AD397" i="1"/>
  <c r="AB397" i="1"/>
  <c r="Z397" i="1"/>
  <c r="V397" i="1"/>
  <c r="U397" i="1"/>
  <c r="T397" i="1"/>
  <c r="S397" i="1"/>
  <c r="R397" i="1"/>
  <c r="Q397" i="1"/>
  <c r="P397" i="1"/>
  <c r="O397" i="1"/>
  <c r="N397" i="1"/>
  <c r="L397" i="1"/>
  <c r="K397" i="1"/>
  <c r="J397" i="1"/>
  <c r="AL396" i="1"/>
  <c r="AK396" i="1"/>
  <c r="AJ396" i="1"/>
  <c r="AI396" i="1"/>
  <c r="AH396" i="1"/>
  <c r="AG396" i="1"/>
  <c r="AF396" i="1"/>
  <c r="AE396" i="1"/>
  <c r="AD396" i="1"/>
  <c r="AB396" i="1"/>
  <c r="Z396" i="1"/>
  <c r="V396" i="1"/>
  <c r="U396" i="1"/>
  <c r="T396" i="1"/>
  <c r="S396" i="1"/>
  <c r="R396" i="1"/>
  <c r="Q396" i="1"/>
  <c r="P396" i="1"/>
  <c r="O396" i="1"/>
  <c r="N396" i="1"/>
  <c r="L396" i="1"/>
  <c r="K396" i="1"/>
  <c r="J396" i="1"/>
  <c r="AL395" i="1"/>
  <c r="AK395" i="1"/>
  <c r="AJ395" i="1"/>
  <c r="AI395" i="1"/>
  <c r="AH395" i="1"/>
  <c r="AG395" i="1"/>
  <c r="AF395" i="1"/>
  <c r="AE395" i="1"/>
  <c r="AD395" i="1"/>
  <c r="AB395" i="1"/>
  <c r="Z395" i="1"/>
  <c r="V395" i="1"/>
  <c r="U395" i="1"/>
  <c r="T395" i="1"/>
  <c r="S395" i="1"/>
  <c r="R395" i="1"/>
  <c r="Q395" i="1"/>
  <c r="P395" i="1"/>
  <c r="O395" i="1"/>
  <c r="N395" i="1"/>
  <c r="L395" i="1"/>
  <c r="K395" i="1"/>
  <c r="J395" i="1"/>
  <c r="AL394" i="1"/>
  <c r="AK394" i="1"/>
  <c r="AJ394" i="1"/>
  <c r="AI394" i="1"/>
  <c r="AH394" i="1"/>
  <c r="AG394" i="1"/>
  <c r="AF394" i="1"/>
  <c r="AE394" i="1"/>
  <c r="AD394" i="1"/>
  <c r="AB394" i="1"/>
  <c r="Z394" i="1"/>
  <c r="V394" i="1"/>
  <c r="U394" i="1"/>
  <c r="T394" i="1"/>
  <c r="S394" i="1"/>
  <c r="R394" i="1"/>
  <c r="Q394" i="1"/>
  <c r="P394" i="1"/>
  <c r="O394" i="1"/>
  <c r="N394" i="1"/>
  <c r="L394" i="1"/>
  <c r="K394" i="1"/>
  <c r="J394" i="1"/>
  <c r="AL393" i="1"/>
  <c r="AK393" i="1"/>
  <c r="AJ393" i="1"/>
  <c r="AI393" i="1"/>
  <c r="AH393" i="1"/>
  <c r="AG393" i="1"/>
  <c r="AF393" i="1"/>
  <c r="AE393" i="1"/>
  <c r="AD393" i="1"/>
  <c r="AB393" i="1"/>
  <c r="Z393" i="1"/>
  <c r="V393" i="1"/>
  <c r="U393" i="1"/>
  <c r="T393" i="1"/>
  <c r="S393" i="1"/>
  <c r="R393" i="1"/>
  <c r="Q393" i="1"/>
  <c r="P393" i="1"/>
  <c r="O393" i="1"/>
  <c r="N393" i="1"/>
  <c r="L393" i="1"/>
  <c r="K393" i="1"/>
  <c r="J393" i="1"/>
  <c r="AL392" i="1"/>
  <c r="AK392" i="1"/>
  <c r="AJ392" i="1"/>
  <c r="AI392" i="1"/>
  <c r="AH392" i="1"/>
  <c r="AG392" i="1"/>
  <c r="AF392" i="1"/>
  <c r="AE392" i="1"/>
  <c r="AD392" i="1"/>
  <c r="AB392" i="1"/>
  <c r="Z392" i="1"/>
  <c r="V392" i="1"/>
  <c r="U392" i="1"/>
  <c r="T392" i="1"/>
  <c r="S392" i="1"/>
  <c r="R392" i="1"/>
  <c r="Q392" i="1"/>
  <c r="P392" i="1"/>
  <c r="O392" i="1"/>
  <c r="N392" i="1"/>
  <c r="L392" i="1"/>
  <c r="K392" i="1"/>
  <c r="J392" i="1"/>
  <c r="AL391" i="1"/>
  <c r="AK391" i="1"/>
  <c r="AJ391" i="1"/>
  <c r="AI391" i="1"/>
  <c r="AH391" i="1"/>
  <c r="AG391" i="1"/>
  <c r="AF391" i="1"/>
  <c r="AE391" i="1"/>
  <c r="AD391" i="1"/>
  <c r="AB391" i="1"/>
  <c r="Z391" i="1"/>
  <c r="V391" i="1"/>
  <c r="U391" i="1"/>
  <c r="T391" i="1"/>
  <c r="S391" i="1"/>
  <c r="R391" i="1"/>
  <c r="Q391" i="1"/>
  <c r="P391" i="1"/>
  <c r="O391" i="1"/>
  <c r="N391" i="1"/>
  <c r="L391" i="1"/>
  <c r="K391" i="1"/>
  <c r="J391" i="1"/>
  <c r="AL390" i="1"/>
  <c r="AK390" i="1"/>
  <c r="AJ390" i="1"/>
  <c r="AI390" i="1"/>
  <c r="AH390" i="1"/>
  <c r="AG390" i="1"/>
  <c r="AF390" i="1"/>
  <c r="AE390" i="1"/>
  <c r="AD390" i="1"/>
  <c r="AB390" i="1"/>
  <c r="Z390" i="1"/>
  <c r="V390" i="1"/>
  <c r="U390" i="1"/>
  <c r="T390" i="1"/>
  <c r="S390" i="1"/>
  <c r="R390" i="1"/>
  <c r="Q390" i="1"/>
  <c r="P390" i="1"/>
  <c r="O390" i="1"/>
  <c r="N390" i="1"/>
  <c r="L390" i="1"/>
  <c r="K390" i="1"/>
  <c r="J390" i="1"/>
  <c r="AL389" i="1"/>
  <c r="AK389" i="1"/>
  <c r="AJ389" i="1"/>
  <c r="AI389" i="1"/>
  <c r="AH389" i="1"/>
  <c r="AG389" i="1"/>
  <c r="AF389" i="1"/>
  <c r="AE389" i="1"/>
  <c r="AD389" i="1"/>
  <c r="AB389" i="1"/>
  <c r="Z389" i="1"/>
  <c r="V389" i="1"/>
  <c r="U389" i="1"/>
  <c r="T389" i="1"/>
  <c r="S389" i="1"/>
  <c r="R389" i="1"/>
  <c r="Q389" i="1"/>
  <c r="P389" i="1"/>
  <c r="O389" i="1"/>
  <c r="N389" i="1"/>
  <c r="L389" i="1"/>
  <c r="K389" i="1"/>
  <c r="J389" i="1"/>
  <c r="AL388" i="1"/>
  <c r="AK388" i="1"/>
  <c r="AJ388" i="1"/>
  <c r="AI388" i="1"/>
  <c r="AH388" i="1"/>
  <c r="AG388" i="1"/>
  <c r="AF388" i="1"/>
  <c r="AE388" i="1"/>
  <c r="AD388" i="1"/>
  <c r="AB388" i="1"/>
  <c r="Z388" i="1"/>
  <c r="V388" i="1"/>
  <c r="U388" i="1"/>
  <c r="T388" i="1"/>
  <c r="S388" i="1"/>
  <c r="R388" i="1"/>
  <c r="Q388" i="1"/>
  <c r="P388" i="1"/>
  <c r="O388" i="1"/>
  <c r="N388" i="1"/>
  <c r="L388" i="1"/>
  <c r="K388" i="1"/>
  <c r="J388" i="1"/>
  <c r="AL387" i="1"/>
  <c r="AK387" i="1"/>
  <c r="AJ387" i="1"/>
  <c r="AI387" i="1"/>
  <c r="AH387" i="1"/>
  <c r="AG387" i="1"/>
  <c r="AF387" i="1"/>
  <c r="AE387" i="1"/>
  <c r="AD387" i="1"/>
  <c r="AB387" i="1"/>
  <c r="Z387" i="1"/>
  <c r="V387" i="1"/>
  <c r="U387" i="1"/>
  <c r="T387" i="1"/>
  <c r="S387" i="1"/>
  <c r="R387" i="1"/>
  <c r="Q387" i="1"/>
  <c r="P387" i="1"/>
  <c r="O387" i="1"/>
  <c r="N387" i="1"/>
  <c r="L387" i="1"/>
  <c r="K387" i="1"/>
  <c r="J387" i="1"/>
  <c r="AL386" i="1"/>
  <c r="AK386" i="1"/>
  <c r="AJ386" i="1"/>
  <c r="AI386" i="1"/>
  <c r="AH386" i="1"/>
  <c r="AG386" i="1"/>
  <c r="AF386" i="1"/>
  <c r="AE386" i="1"/>
  <c r="AD386" i="1"/>
  <c r="AB386" i="1"/>
  <c r="Z386" i="1"/>
  <c r="V386" i="1"/>
  <c r="U386" i="1"/>
  <c r="T386" i="1"/>
  <c r="S386" i="1"/>
  <c r="R386" i="1"/>
  <c r="Q386" i="1"/>
  <c r="P386" i="1"/>
  <c r="O386" i="1"/>
  <c r="N386" i="1"/>
  <c r="L386" i="1"/>
  <c r="K386" i="1"/>
  <c r="J386" i="1"/>
  <c r="AL385" i="1"/>
  <c r="AK385" i="1"/>
  <c r="AJ385" i="1"/>
  <c r="AI385" i="1"/>
  <c r="AH385" i="1"/>
  <c r="AG385" i="1"/>
  <c r="AF385" i="1"/>
  <c r="AE385" i="1"/>
  <c r="AD385" i="1"/>
  <c r="AB385" i="1"/>
  <c r="Z385" i="1"/>
  <c r="V385" i="1"/>
  <c r="U385" i="1"/>
  <c r="T385" i="1"/>
  <c r="S385" i="1"/>
  <c r="R385" i="1"/>
  <c r="Q385" i="1"/>
  <c r="P385" i="1"/>
  <c r="O385" i="1"/>
  <c r="N385" i="1"/>
  <c r="L385" i="1"/>
  <c r="K385" i="1"/>
  <c r="J385" i="1"/>
  <c r="AL384" i="1"/>
  <c r="AK384" i="1"/>
  <c r="AJ384" i="1"/>
  <c r="AI384" i="1"/>
  <c r="AH384" i="1"/>
  <c r="AG384" i="1"/>
  <c r="AF384" i="1"/>
  <c r="AE384" i="1"/>
  <c r="AD384" i="1"/>
  <c r="AB384" i="1"/>
  <c r="Z384" i="1"/>
  <c r="V384" i="1"/>
  <c r="U384" i="1"/>
  <c r="T384" i="1"/>
  <c r="S384" i="1"/>
  <c r="R384" i="1"/>
  <c r="Q384" i="1"/>
  <c r="P384" i="1"/>
  <c r="O384" i="1"/>
  <c r="N384" i="1"/>
  <c r="L384" i="1"/>
  <c r="K384" i="1"/>
  <c r="J384" i="1"/>
  <c r="AL383" i="1"/>
  <c r="AK383" i="1"/>
  <c r="AJ383" i="1"/>
  <c r="AI383" i="1"/>
  <c r="AH383" i="1"/>
  <c r="AG383" i="1"/>
  <c r="AF383" i="1"/>
  <c r="AE383" i="1"/>
  <c r="AD383" i="1"/>
  <c r="AB383" i="1"/>
  <c r="Z383" i="1"/>
  <c r="V383" i="1"/>
  <c r="U383" i="1"/>
  <c r="T383" i="1"/>
  <c r="S383" i="1"/>
  <c r="R383" i="1"/>
  <c r="Q383" i="1"/>
  <c r="P383" i="1"/>
  <c r="O383" i="1"/>
  <c r="N383" i="1"/>
  <c r="L383" i="1"/>
  <c r="K383" i="1"/>
  <c r="J383" i="1"/>
  <c r="AL382" i="1"/>
  <c r="AK382" i="1"/>
  <c r="AJ382" i="1"/>
  <c r="AI382" i="1"/>
  <c r="AH382" i="1"/>
  <c r="AG382" i="1"/>
  <c r="AF382" i="1"/>
  <c r="AE382" i="1"/>
  <c r="AD382" i="1"/>
  <c r="AB382" i="1"/>
  <c r="Z382" i="1"/>
  <c r="V382" i="1"/>
  <c r="U382" i="1"/>
  <c r="T382" i="1"/>
  <c r="S382" i="1"/>
  <c r="R382" i="1"/>
  <c r="Q382" i="1"/>
  <c r="P382" i="1"/>
  <c r="O382" i="1"/>
  <c r="N382" i="1"/>
  <c r="L382" i="1"/>
  <c r="K382" i="1"/>
  <c r="J382" i="1"/>
  <c r="AL381" i="1"/>
  <c r="AK381" i="1"/>
  <c r="AJ381" i="1"/>
  <c r="AI381" i="1"/>
  <c r="AH381" i="1"/>
  <c r="AG381" i="1"/>
  <c r="AF381" i="1"/>
  <c r="AE381" i="1"/>
  <c r="AD381" i="1"/>
  <c r="AB381" i="1"/>
  <c r="Z381" i="1"/>
  <c r="V381" i="1"/>
  <c r="U381" i="1"/>
  <c r="T381" i="1"/>
  <c r="S381" i="1"/>
  <c r="R381" i="1"/>
  <c r="Q381" i="1"/>
  <c r="P381" i="1"/>
  <c r="O381" i="1"/>
  <c r="N381" i="1"/>
  <c r="L381" i="1"/>
  <c r="K381" i="1"/>
  <c r="J381" i="1"/>
  <c r="AL380" i="1"/>
  <c r="AK380" i="1"/>
  <c r="AJ380" i="1"/>
  <c r="AI380" i="1"/>
  <c r="AH380" i="1"/>
  <c r="AG380" i="1"/>
  <c r="AF380" i="1"/>
  <c r="AE380" i="1"/>
  <c r="AD380" i="1"/>
  <c r="AB380" i="1"/>
  <c r="Z380" i="1"/>
  <c r="V380" i="1"/>
  <c r="U380" i="1"/>
  <c r="T380" i="1"/>
  <c r="S380" i="1"/>
  <c r="R380" i="1"/>
  <c r="Q380" i="1"/>
  <c r="P380" i="1"/>
  <c r="O380" i="1"/>
  <c r="N380" i="1"/>
  <c r="L380" i="1"/>
  <c r="K380" i="1"/>
  <c r="J380" i="1"/>
  <c r="AL379" i="1"/>
  <c r="AK379" i="1"/>
  <c r="AJ379" i="1"/>
  <c r="AI379" i="1"/>
  <c r="AH379" i="1"/>
  <c r="AG379" i="1"/>
  <c r="AF379" i="1"/>
  <c r="AE379" i="1"/>
  <c r="AD379" i="1"/>
  <c r="AB379" i="1"/>
  <c r="Z379" i="1"/>
  <c r="V379" i="1"/>
  <c r="U379" i="1"/>
  <c r="T379" i="1"/>
  <c r="S379" i="1"/>
  <c r="R379" i="1"/>
  <c r="Q379" i="1"/>
  <c r="P379" i="1"/>
  <c r="O379" i="1"/>
  <c r="N379" i="1"/>
  <c r="L379" i="1"/>
  <c r="K379" i="1"/>
  <c r="J379" i="1"/>
  <c r="AL378" i="1"/>
  <c r="AK378" i="1"/>
  <c r="AJ378" i="1"/>
  <c r="AI378" i="1"/>
  <c r="AH378" i="1"/>
  <c r="AG378" i="1"/>
  <c r="AF378" i="1"/>
  <c r="AE378" i="1"/>
  <c r="AD378" i="1"/>
  <c r="AB378" i="1"/>
  <c r="Z378" i="1"/>
  <c r="V378" i="1"/>
  <c r="U378" i="1"/>
  <c r="T378" i="1"/>
  <c r="S378" i="1"/>
  <c r="R378" i="1"/>
  <c r="Q378" i="1"/>
  <c r="P378" i="1"/>
  <c r="O378" i="1"/>
  <c r="N378" i="1"/>
  <c r="L378" i="1"/>
  <c r="K378" i="1"/>
  <c r="J378" i="1"/>
  <c r="AL377" i="1"/>
  <c r="AK377" i="1"/>
  <c r="AJ377" i="1"/>
  <c r="AI377" i="1"/>
  <c r="AH377" i="1"/>
  <c r="AG377" i="1"/>
  <c r="AF377" i="1"/>
  <c r="AE377" i="1"/>
  <c r="AD377" i="1"/>
  <c r="AB377" i="1"/>
  <c r="Z377" i="1"/>
  <c r="V377" i="1"/>
  <c r="U377" i="1"/>
  <c r="T377" i="1"/>
  <c r="S377" i="1"/>
  <c r="R377" i="1"/>
  <c r="Q377" i="1"/>
  <c r="P377" i="1"/>
  <c r="O377" i="1"/>
  <c r="N377" i="1"/>
  <c r="L377" i="1"/>
  <c r="K377" i="1"/>
  <c r="J377" i="1"/>
  <c r="AL376" i="1"/>
  <c r="AK376" i="1"/>
  <c r="AJ376" i="1"/>
  <c r="AI376" i="1"/>
  <c r="AH376" i="1"/>
  <c r="AG376" i="1"/>
  <c r="AF376" i="1"/>
  <c r="AE376" i="1"/>
  <c r="AD376" i="1"/>
  <c r="AB376" i="1"/>
  <c r="Z376" i="1"/>
  <c r="V376" i="1"/>
  <c r="U376" i="1"/>
  <c r="T376" i="1"/>
  <c r="S376" i="1"/>
  <c r="R376" i="1"/>
  <c r="Q376" i="1"/>
  <c r="P376" i="1"/>
  <c r="O376" i="1"/>
  <c r="N376" i="1"/>
  <c r="L376" i="1"/>
  <c r="K376" i="1"/>
  <c r="J376" i="1"/>
  <c r="AL375" i="1"/>
  <c r="AK375" i="1"/>
  <c r="AJ375" i="1"/>
  <c r="AI375" i="1"/>
  <c r="AH375" i="1"/>
  <c r="AG375" i="1"/>
  <c r="AF375" i="1"/>
  <c r="AE375" i="1"/>
  <c r="AD375" i="1"/>
  <c r="AB375" i="1"/>
  <c r="Z375" i="1"/>
  <c r="V375" i="1"/>
  <c r="U375" i="1"/>
  <c r="T375" i="1"/>
  <c r="S375" i="1"/>
  <c r="R375" i="1"/>
  <c r="Q375" i="1"/>
  <c r="P375" i="1"/>
  <c r="O375" i="1"/>
  <c r="N375" i="1"/>
  <c r="L375" i="1"/>
  <c r="K375" i="1"/>
  <c r="J375" i="1"/>
  <c r="AL374" i="1"/>
  <c r="AK374" i="1"/>
  <c r="AJ374" i="1"/>
  <c r="AI374" i="1"/>
  <c r="AH374" i="1"/>
  <c r="AG374" i="1"/>
  <c r="AF374" i="1"/>
  <c r="AE374" i="1"/>
  <c r="AD374" i="1"/>
  <c r="AB374" i="1"/>
  <c r="Z374" i="1"/>
  <c r="V374" i="1"/>
  <c r="U374" i="1"/>
  <c r="T374" i="1"/>
  <c r="S374" i="1"/>
  <c r="R374" i="1"/>
  <c r="Q374" i="1"/>
  <c r="P374" i="1"/>
  <c r="O374" i="1"/>
  <c r="N374" i="1"/>
  <c r="L374" i="1"/>
  <c r="K374" i="1"/>
  <c r="J374" i="1"/>
  <c r="AL373" i="1"/>
  <c r="AK373" i="1"/>
  <c r="AJ373" i="1"/>
  <c r="AI373" i="1"/>
  <c r="AH373" i="1"/>
  <c r="AG373" i="1"/>
  <c r="AF373" i="1"/>
  <c r="AE373" i="1"/>
  <c r="AD373" i="1"/>
  <c r="AB373" i="1"/>
  <c r="Z373" i="1"/>
  <c r="V373" i="1"/>
  <c r="U373" i="1"/>
  <c r="T373" i="1"/>
  <c r="S373" i="1"/>
  <c r="R373" i="1"/>
  <c r="Q373" i="1"/>
  <c r="P373" i="1"/>
  <c r="O373" i="1"/>
  <c r="N373" i="1"/>
  <c r="L373" i="1"/>
  <c r="K373" i="1"/>
  <c r="J373" i="1"/>
  <c r="AL372" i="1"/>
  <c r="AK372" i="1"/>
  <c r="AJ372" i="1"/>
  <c r="AI372" i="1"/>
  <c r="AH372" i="1"/>
  <c r="AG372" i="1"/>
  <c r="AF372" i="1"/>
  <c r="AE372" i="1"/>
  <c r="AD372" i="1"/>
  <c r="AB372" i="1"/>
  <c r="Z372" i="1"/>
  <c r="V372" i="1"/>
  <c r="U372" i="1"/>
  <c r="T372" i="1"/>
  <c r="S372" i="1"/>
  <c r="R372" i="1"/>
  <c r="Q372" i="1"/>
  <c r="P372" i="1"/>
  <c r="O372" i="1"/>
  <c r="N372" i="1"/>
  <c r="L372" i="1"/>
  <c r="K372" i="1"/>
  <c r="J372" i="1"/>
  <c r="AL371" i="1"/>
  <c r="AK371" i="1"/>
  <c r="AJ371" i="1"/>
  <c r="AI371" i="1"/>
  <c r="AH371" i="1"/>
  <c r="AG371" i="1"/>
  <c r="AF371" i="1"/>
  <c r="AE371" i="1"/>
  <c r="AD371" i="1"/>
  <c r="AB371" i="1"/>
  <c r="Z371" i="1"/>
  <c r="V371" i="1"/>
  <c r="U371" i="1"/>
  <c r="T371" i="1"/>
  <c r="S371" i="1"/>
  <c r="R371" i="1"/>
  <c r="Q371" i="1"/>
  <c r="P371" i="1"/>
  <c r="O371" i="1"/>
  <c r="N371" i="1"/>
  <c r="L371" i="1"/>
  <c r="K371" i="1"/>
  <c r="J371" i="1"/>
  <c r="AL370" i="1"/>
  <c r="AK370" i="1"/>
  <c r="AJ370" i="1"/>
  <c r="AI370" i="1"/>
  <c r="AH370" i="1"/>
  <c r="AG370" i="1"/>
  <c r="AF370" i="1"/>
  <c r="AE370" i="1"/>
  <c r="AD370" i="1"/>
  <c r="AB370" i="1"/>
  <c r="Z370" i="1"/>
  <c r="V370" i="1"/>
  <c r="U370" i="1"/>
  <c r="T370" i="1"/>
  <c r="S370" i="1"/>
  <c r="R370" i="1"/>
  <c r="Q370" i="1"/>
  <c r="P370" i="1"/>
  <c r="O370" i="1"/>
  <c r="N370" i="1"/>
  <c r="L370" i="1"/>
  <c r="K370" i="1"/>
  <c r="J370" i="1"/>
  <c r="AL369" i="1"/>
  <c r="AK369" i="1"/>
  <c r="AJ369" i="1"/>
  <c r="AI369" i="1"/>
  <c r="AH369" i="1"/>
  <c r="AG369" i="1"/>
  <c r="AF369" i="1"/>
  <c r="AE369" i="1"/>
  <c r="AD369" i="1"/>
  <c r="AB369" i="1"/>
  <c r="Z369" i="1"/>
  <c r="V369" i="1"/>
  <c r="U369" i="1"/>
  <c r="T369" i="1"/>
  <c r="S369" i="1"/>
  <c r="R369" i="1"/>
  <c r="Q369" i="1"/>
  <c r="P369" i="1"/>
  <c r="O369" i="1"/>
  <c r="N369" i="1"/>
  <c r="L369" i="1"/>
  <c r="K369" i="1"/>
  <c r="J369" i="1"/>
  <c r="AL368" i="1"/>
  <c r="AK368" i="1"/>
  <c r="AJ368" i="1"/>
  <c r="AI368" i="1"/>
  <c r="AH368" i="1"/>
  <c r="AG368" i="1"/>
  <c r="AF368" i="1"/>
  <c r="AE368" i="1"/>
  <c r="AD368" i="1"/>
  <c r="AB368" i="1"/>
  <c r="Z368" i="1"/>
  <c r="V368" i="1"/>
  <c r="U368" i="1"/>
  <c r="T368" i="1"/>
  <c r="S368" i="1"/>
  <c r="R368" i="1"/>
  <c r="Q368" i="1"/>
  <c r="P368" i="1"/>
  <c r="O368" i="1"/>
  <c r="N368" i="1"/>
  <c r="L368" i="1"/>
  <c r="K368" i="1"/>
  <c r="J368" i="1"/>
  <c r="AL367" i="1"/>
  <c r="AK367" i="1"/>
  <c r="AJ367" i="1"/>
  <c r="AI367" i="1"/>
  <c r="AH367" i="1"/>
  <c r="AG367" i="1"/>
  <c r="AF367" i="1"/>
  <c r="AE367" i="1"/>
  <c r="AD367" i="1"/>
  <c r="AB367" i="1"/>
  <c r="Z367" i="1"/>
  <c r="V367" i="1"/>
  <c r="U367" i="1"/>
  <c r="T367" i="1"/>
  <c r="S367" i="1"/>
  <c r="R367" i="1"/>
  <c r="Q367" i="1"/>
  <c r="P367" i="1"/>
  <c r="O367" i="1"/>
  <c r="N367" i="1"/>
  <c r="L367" i="1"/>
  <c r="K367" i="1"/>
  <c r="J367" i="1"/>
  <c r="AL366" i="1"/>
  <c r="AK366" i="1"/>
  <c r="AJ366" i="1"/>
  <c r="AI366" i="1"/>
  <c r="AH366" i="1"/>
  <c r="AG366" i="1"/>
  <c r="AF366" i="1"/>
  <c r="AE366" i="1"/>
  <c r="AD366" i="1"/>
  <c r="AB366" i="1"/>
  <c r="Z366" i="1"/>
  <c r="V366" i="1"/>
  <c r="U366" i="1"/>
  <c r="T366" i="1"/>
  <c r="S366" i="1"/>
  <c r="R366" i="1"/>
  <c r="Q366" i="1"/>
  <c r="P366" i="1"/>
  <c r="O366" i="1"/>
  <c r="N366" i="1"/>
  <c r="L366" i="1"/>
  <c r="K366" i="1"/>
  <c r="J366" i="1"/>
  <c r="AL365" i="1"/>
  <c r="AK365" i="1"/>
  <c r="AJ365" i="1"/>
  <c r="AI365" i="1"/>
  <c r="AH365" i="1"/>
  <c r="AG365" i="1"/>
  <c r="AF365" i="1"/>
  <c r="AE365" i="1"/>
  <c r="AD365" i="1"/>
  <c r="AB365" i="1"/>
  <c r="Z365" i="1"/>
  <c r="V365" i="1"/>
  <c r="U365" i="1"/>
  <c r="T365" i="1"/>
  <c r="S365" i="1"/>
  <c r="R365" i="1"/>
  <c r="Q365" i="1"/>
  <c r="P365" i="1"/>
  <c r="O365" i="1"/>
  <c r="N365" i="1"/>
  <c r="L365" i="1"/>
  <c r="K365" i="1"/>
  <c r="J365" i="1"/>
  <c r="AL364" i="1"/>
  <c r="AK364" i="1"/>
  <c r="AJ364" i="1"/>
  <c r="AI364" i="1"/>
  <c r="AH364" i="1"/>
  <c r="AG364" i="1"/>
  <c r="AF364" i="1"/>
  <c r="AE364" i="1"/>
  <c r="AD364" i="1"/>
  <c r="AB364" i="1"/>
  <c r="Z364" i="1"/>
  <c r="V364" i="1"/>
  <c r="U364" i="1"/>
  <c r="T364" i="1"/>
  <c r="S364" i="1"/>
  <c r="R364" i="1"/>
  <c r="Q364" i="1"/>
  <c r="P364" i="1"/>
  <c r="O364" i="1"/>
  <c r="N364" i="1"/>
  <c r="L364" i="1"/>
  <c r="K364" i="1"/>
  <c r="J364" i="1"/>
  <c r="AL363" i="1"/>
  <c r="AK363" i="1"/>
  <c r="AJ363" i="1"/>
  <c r="AI363" i="1"/>
  <c r="AH363" i="1"/>
  <c r="AG363" i="1"/>
  <c r="AF363" i="1"/>
  <c r="AE363" i="1"/>
  <c r="AD363" i="1"/>
  <c r="AB363" i="1"/>
  <c r="Z363" i="1"/>
  <c r="V363" i="1"/>
  <c r="U363" i="1"/>
  <c r="T363" i="1"/>
  <c r="S363" i="1"/>
  <c r="R363" i="1"/>
  <c r="Q363" i="1"/>
  <c r="P363" i="1"/>
  <c r="O363" i="1"/>
  <c r="N363" i="1"/>
  <c r="L363" i="1"/>
  <c r="K363" i="1"/>
  <c r="J363" i="1"/>
  <c r="AL362" i="1"/>
  <c r="AK362" i="1"/>
  <c r="AJ362" i="1"/>
  <c r="AI362" i="1"/>
  <c r="AH362" i="1"/>
  <c r="AG362" i="1"/>
  <c r="AF362" i="1"/>
  <c r="AE362" i="1"/>
  <c r="AD362" i="1"/>
  <c r="AB362" i="1"/>
  <c r="Z362" i="1"/>
  <c r="V362" i="1"/>
  <c r="U362" i="1"/>
  <c r="T362" i="1"/>
  <c r="S362" i="1"/>
  <c r="R362" i="1"/>
  <c r="Q362" i="1"/>
  <c r="P362" i="1"/>
  <c r="O362" i="1"/>
  <c r="N362" i="1"/>
  <c r="L362" i="1"/>
  <c r="K362" i="1"/>
  <c r="J362" i="1"/>
  <c r="AL361" i="1"/>
  <c r="AK361" i="1"/>
  <c r="AJ361" i="1"/>
  <c r="AI361" i="1"/>
  <c r="AH361" i="1"/>
  <c r="AG361" i="1"/>
  <c r="AF361" i="1"/>
  <c r="AE361" i="1"/>
  <c r="AD361" i="1"/>
  <c r="AB361" i="1"/>
  <c r="Z361" i="1"/>
  <c r="V361" i="1"/>
  <c r="U361" i="1"/>
  <c r="T361" i="1"/>
  <c r="S361" i="1"/>
  <c r="R361" i="1"/>
  <c r="Q361" i="1"/>
  <c r="P361" i="1"/>
  <c r="O361" i="1"/>
  <c r="N361" i="1"/>
  <c r="L361" i="1"/>
  <c r="K361" i="1"/>
  <c r="J361" i="1"/>
  <c r="AL360" i="1"/>
  <c r="AK360" i="1"/>
  <c r="AJ360" i="1"/>
  <c r="AI360" i="1"/>
  <c r="AH360" i="1"/>
  <c r="AG360" i="1"/>
  <c r="AF360" i="1"/>
  <c r="AE360" i="1"/>
  <c r="AD360" i="1"/>
  <c r="AB360" i="1"/>
  <c r="Z360" i="1"/>
  <c r="V360" i="1"/>
  <c r="U360" i="1"/>
  <c r="T360" i="1"/>
  <c r="S360" i="1"/>
  <c r="R360" i="1"/>
  <c r="Q360" i="1"/>
  <c r="P360" i="1"/>
  <c r="O360" i="1"/>
  <c r="N360" i="1"/>
  <c r="L360" i="1"/>
  <c r="K360" i="1"/>
  <c r="J360" i="1"/>
  <c r="AL359" i="1"/>
  <c r="AK359" i="1"/>
  <c r="AJ359" i="1"/>
  <c r="AI359" i="1"/>
  <c r="AH359" i="1"/>
  <c r="AG359" i="1"/>
  <c r="AF359" i="1"/>
  <c r="AE359" i="1"/>
  <c r="AD359" i="1"/>
  <c r="AB359" i="1"/>
  <c r="Z359" i="1"/>
  <c r="V359" i="1"/>
  <c r="U359" i="1"/>
  <c r="T359" i="1"/>
  <c r="S359" i="1"/>
  <c r="R359" i="1"/>
  <c r="Q359" i="1"/>
  <c r="P359" i="1"/>
  <c r="O359" i="1"/>
  <c r="N359" i="1"/>
  <c r="L359" i="1"/>
  <c r="K359" i="1"/>
  <c r="J359" i="1"/>
  <c r="AL358" i="1"/>
  <c r="AK358" i="1"/>
  <c r="AJ358" i="1"/>
  <c r="AI358" i="1"/>
  <c r="AH358" i="1"/>
  <c r="AG358" i="1"/>
  <c r="AF358" i="1"/>
  <c r="AE358" i="1"/>
  <c r="AD358" i="1"/>
  <c r="AB358" i="1"/>
  <c r="Z358" i="1"/>
  <c r="V358" i="1"/>
  <c r="U358" i="1"/>
  <c r="T358" i="1"/>
  <c r="S358" i="1"/>
  <c r="R358" i="1"/>
  <c r="Q358" i="1"/>
  <c r="P358" i="1"/>
  <c r="O358" i="1"/>
  <c r="N358" i="1"/>
  <c r="L358" i="1"/>
  <c r="K358" i="1"/>
  <c r="J358" i="1"/>
  <c r="AL357" i="1"/>
  <c r="AK357" i="1"/>
  <c r="AJ357" i="1"/>
  <c r="AI357" i="1"/>
  <c r="AH357" i="1"/>
  <c r="AG357" i="1"/>
  <c r="AF357" i="1"/>
  <c r="AE357" i="1"/>
  <c r="AD357" i="1"/>
  <c r="AB357" i="1"/>
  <c r="Z357" i="1"/>
  <c r="V357" i="1"/>
  <c r="U357" i="1"/>
  <c r="T357" i="1"/>
  <c r="S357" i="1"/>
  <c r="R357" i="1"/>
  <c r="Q357" i="1"/>
  <c r="P357" i="1"/>
  <c r="O357" i="1"/>
  <c r="N357" i="1"/>
  <c r="L357" i="1"/>
  <c r="K357" i="1"/>
  <c r="J357" i="1"/>
  <c r="AL356" i="1"/>
  <c r="AK356" i="1"/>
  <c r="AJ356" i="1"/>
  <c r="AI356" i="1"/>
  <c r="AH356" i="1"/>
  <c r="AG356" i="1"/>
  <c r="AF356" i="1"/>
  <c r="AE356" i="1"/>
  <c r="AD356" i="1"/>
  <c r="AB356" i="1"/>
  <c r="Z356" i="1"/>
  <c r="V356" i="1"/>
  <c r="U356" i="1"/>
  <c r="T356" i="1"/>
  <c r="S356" i="1"/>
  <c r="R356" i="1"/>
  <c r="Q356" i="1"/>
  <c r="P356" i="1"/>
  <c r="O356" i="1"/>
  <c r="N356" i="1"/>
  <c r="L356" i="1"/>
  <c r="K356" i="1"/>
  <c r="J356" i="1"/>
  <c r="AL355" i="1"/>
  <c r="AK355" i="1"/>
  <c r="AJ355" i="1"/>
  <c r="AI355" i="1"/>
  <c r="AH355" i="1"/>
  <c r="AG355" i="1"/>
  <c r="AF355" i="1"/>
  <c r="AE355" i="1"/>
  <c r="AD355" i="1"/>
  <c r="AB355" i="1"/>
  <c r="Z355" i="1"/>
  <c r="V355" i="1"/>
  <c r="U355" i="1"/>
  <c r="T355" i="1"/>
  <c r="S355" i="1"/>
  <c r="R355" i="1"/>
  <c r="Q355" i="1"/>
  <c r="P355" i="1"/>
  <c r="O355" i="1"/>
  <c r="N355" i="1"/>
  <c r="L355" i="1"/>
  <c r="K355" i="1"/>
  <c r="J355" i="1"/>
  <c r="AL354" i="1"/>
  <c r="AK354" i="1"/>
  <c r="AJ354" i="1"/>
  <c r="AI354" i="1"/>
  <c r="AH354" i="1"/>
  <c r="AG354" i="1"/>
  <c r="AF354" i="1"/>
  <c r="AE354" i="1"/>
  <c r="AD354" i="1"/>
  <c r="AB354" i="1"/>
  <c r="Z354" i="1"/>
  <c r="V354" i="1"/>
  <c r="U354" i="1"/>
  <c r="T354" i="1"/>
  <c r="S354" i="1"/>
  <c r="R354" i="1"/>
  <c r="Q354" i="1"/>
  <c r="P354" i="1"/>
  <c r="O354" i="1"/>
  <c r="N354" i="1"/>
  <c r="L354" i="1"/>
  <c r="K354" i="1"/>
  <c r="J354" i="1"/>
  <c r="AL353" i="1"/>
  <c r="AK353" i="1"/>
  <c r="AJ353" i="1"/>
  <c r="AI353" i="1"/>
  <c r="AH353" i="1"/>
  <c r="AG353" i="1"/>
  <c r="AF353" i="1"/>
  <c r="AE353" i="1"/>
  <c r="AD353" i="1"/>
  <c r="AB353" i="1"/>
  <c r="Z353" i="1"/>
  <c r="V353" i="1"/>
  <c r="U353" i="1"/>
  <c r="T353" i="1"/>
  <c r="S353" i="1"/>
  <c r="R353" i="1"/>
  <c r="Q353" i="1"/>
  <c r="P353" i="1"/>
  <c r="O353" i="1"/>
  <c r="N353" i="1"/>
  <c r="L353" i="1"/>
  <c r="K353" i="1"/>
  <c r="J353" i="1"/>
  <c r="AL352" i="1"/>
  <c r="AK352" i="1"/>
  <c r="AJ352" i="1"/>
  <c r="AI352" i="1"/>
  <c r="AH352" i="1"/>
  <c r="AG352" i="1"/>
  <c r="AF352" i="1"/>
  <c r="AE352" i="1"/>
  <c r="AD352" i="1"/>
  <c r="AB352" i="1"/>
  <c r="Z352" i="1"/>
  <c r="V352" i="1"/>
  <c r="U352" i="1"/>
  <c r="T352" i="1"/>
  <c r="S352" i="1"/>
  <c r="R352" i="1"/>
  <c r="Q352" i="1"/>
  <c r="P352" i="1"/>
  <c r="O352" i="1"/>
  <c r="N352" i="1"/>
  <c r="L352" i="1"/>
  <c r="K352" i="1"/>
  <c r="J352" i="1"/>
  <c r="AL351" i="1"/>
  <c r="AK351" i="1"/>
  <c r="AJ351" i="1"/>
  <c r="AI351" i="1"/>
  <c r="AH351" i="1"/>
  <c r="AG351" i="1"/>
  <c r="AF351" i="1"/>
  <c r="AE351" i="1"/>
  <c r="AD351" i="1"/>
  <c r="AB351" i="1"/>
  <c r="Z351" i="1"/>
  <c r="V351" i="1"/>
  <c r="U351" i="1"/>
  <c r="T351" i="1"/>
  <c r="S351" i="1"/>
  <c r="R351" i="1"/>
  <c r="Q351" i="1"/>
  <c r="P351" i="1"/>
  <c r="O351" i="1"/>
  <c r="N351" i="1"/>
  <c r="L351" i="1"/>
  <c r="K351" i="1"/>
  <c r="J351" i="1"/>
  <c r="AL350" i="1"/>
  <c r="AK350" i="1"/>
  <c r="AJ350" i="1"/>
  <c r="AI350" i="1"/>
  <c r="AH350" i="1"/>
  <c r="AG350" i="1"/>
  <c r="AF350" i="1"/>
  <c r="AE350" i="1"/>
  <c r="AD350" i="1"/>
  <c r="AB350" i="1"/>
  <c r="Z350" i="1"/>
  <c r="V350" i="1"/>
  <c r="U350" i="1"/>
  <c r="T350" i="1"/>
  <c r="S350" i="1"/>
  <c r="R350" i="1"/>
  <c r="Q350" i="1"/>
  <c r="P350" i="1"/>
  <c r="O350" i="1"/>
  <c r="N350" i="1"/>
  <c r="L350" i="1"/>
  <c r="K350" i="1"/>
  <c r="J350" i="1"/>
  <c r="AL349" i="1"/>
  <c r="AK349" i="1"/>
  <c r="AJ349" i="1"/>
  <c r="AI349" i="1"/>
  <c r="AH349" i="1"/>
  <c r="AG349" i="1"/>
  <c r="AF349" i="1"/>
  <c r="AE349" i="1"/>
  <c r="AD349" i="1"/>
  <c r="AB349" i="1"/>
  <c r="Z349" i="1"/>
  <c r="V349" i="1"/>
  <c r="U349" i="1"/>
  <c r="T349" i="1"/>
  <c r="S349" i="1"/>
  <c r="R349" i="1"/>
  <c r="Q349" i="1"/>
  <c r="P349" i="1"/>
  <c r="O349" i="1"/>
  <c r="N349" i="1"/>
  <c r="L349" i="1"/>
  <c r="K349" i="1"/>
  <c r="J349" i="1"/>
  <c r="AL348" i="1"/>
  <c r="AK348" i="1"/>
  <c r="AJ348" i="1"/>
  <c r="AI348" i="1"/>
  <c r="AH348" i="1"/>
  <c r="AG348" i="1"/>
  <c r="AF348" i="1"/>
  <c r="AE348" i="1"/>
  <c r="AD348" i="1"/>
  <c r="AB348" i="1"/>
  <c r="Z348" i="1"/>
  <c r="V348" i="1"/>
  <c r="U348" i="1"/>
  <c r="T348" i="1"/>
  <c r="S348" i="1"/>
  <c r="R348" i="1"/>
  <c r="Q348" i="1"/>
  <c r="P348" i="1"/>
  <c r="O348" i="1"/>
  <c r="N348" i="1"/>
  <c r="L348" i="1"/>
  <c r="K348" i="1"/>
  <c r="J348" i="1"/>
  <c r="AL347" i="1"/>
  <c r="AK347" i="1"/>
  <c r="AJ347" i="1"/>
  <c r="AI347" i="1"/>
  <c r="AH347" i="1"/>
  <c r="AG347" i="1"/>
  <c r="AF347" i="1"/>
  <c r="AE347" i="1"/>
  <c r="AD347" i="1"/>
  <c r="AB347" i="1"/>
  <c r="Z347" i="1"/>
  <c r="V347" i="1"/>
  <c r="U347" i="1"/>
  <c r="T347" i="1"/>
  <c r="S347" i="1"/>
  <c r="R347" i="1"/>
  <c r="Q347" i="1"/>
  <c r="P347" i="1"/>
  <c r="O347" i="1"/>
  <c r="N347" i="1"/>
  <c r="L347" i="1"/>
  <c r="K347" i="1"/>
  <c r="J347" i="1"/>
  <c r="AL346" i="1"/>
  <c r="AK346" i="1"/>
  <c r="AJ346" i="1"/>
  <c r="AI346" i="1"/>
  <c r="AH346" i="1"/>
  <c r="AG346" i="1"/>
  <c r="AF346" i="1"/>
  <c r="AE346" i="1"/>
  <c r="AD346" i="1"/>
  <c r="AB346" i="1"/>
  <c r="Z346" i="1"/>
  <c r="V346" i="1"/>
  <c r="U346" i="1"/>
  <c r="T346" i="1"/>
  <c r="S346" i="1"/>
  <c r="R346" i="1"/>
  <c r="Q346" i="1"/>
  <c r="P346" i="1"/>
  <c r="O346" i="1"/>
  <c r="N346" i="1"/>
  <c r="L346" i="1"/>
  <c r="K346" i="1"/>
  <c r="J346" i="1"/>
  <c r="AL345" i="1"/>
  <c r="AK345" i="1"/>
  <c r="AJ345" i="1"/>
  <c r="AI345" i="1"/>
  <c r="AH345" i="1"/>
  <c r="AG345" i="1"/>
  <c r="AF345" i="1"/>
  <c r="AE345" i="1"/>
  <c r="AD345" i="1"/>
  <c r="AB345" i="1"/>
  <c r="Z345" i="1"/>
  <c r="V345" i="1"/>
  <c r="U345" i="1"/>
  <c r="T345" i="1"/>
  <c r="S345" i="1"/>
  <c r="R345" i="1"/>
  <c r="Q345" i="1"/>
  <c r="P345" i="1"/>
  <c r="O345" i="1"/>
  <c r="N345" i="1"/>
  <c r="L345" i="1"/>
  <c r="K345" i="1"/>
  <c r="J345" i="1"/>
  <c r="AL344" i="1"/>
  <c r="AK344" i="1"/>
  <c r="AJ344" i="1"/>
  <c r="AI344" i="1"/>
  <c r="AH344" i="1"/>
  <c r="AG344" i="1"/>
  <c r="AF344" i="1"/>
  <c r="AE344" i="1"/>
  <c r="AD344" i="1"/>
  <c r="AB344" i="1"/>
  <c r="Z344" i="1"/>
  <c r="V344" i="1"/>
  <c r="U344" i="1"/>
  <c r="T344" i="1"/>
  <c r="S344" i="1"/>
  <c r="R344" i="1"/>
  <c r="Q344" i="1"/>
  <c r="P344" i="1"/>
  <c r="O344" i="1"/>
  <c r="N344" i="1"/>
  <c r="L344" i="1"/>
  <c r="K344" i="1"/>
  <c r="J344" i="1"/>
  <c r="AL343" i="1"/>
  <c r="AK343" i="1"/>
  <c r="AJ343" i="1"/>
  <c r="AI343" i="1"/>
  <c r="AH343" i="1"/>
  <c r="AG343" i="1"/>
  <c r="AF343" i="1"/>
  <c r="AE343" i="1"/>
  <c r="AD343" i="1"/>
  <c r="AB343" i="1"/>
  <c r="Z343" i="1"/>
  <c r="V343" i="1"/>
  <c r="U343" i="1"/>
  <c r="T343" i="1"/>
  <c r="S343" i="1"/>
  <c r="R343" i="1"/>
  <c r="Q343" i="1"/>
  <c r="P343" i="1"/>
  <c r="O343" i="1"/>
  <c r="N343" i="1"/>
  <c r="L343" i="1"/>
  <c r="K343" i="1"/>
  <c r="J343" i="1"/>
  <c r="AL342" i="1"/>
  <c r="AK342" i="1"/>
  <c r="AJ342" i="1"/>
  <c r="AI342" i="1"/>
  <c r="AH342" i="1"/>
  <c r="AG342" i="1"/>
  <c r="AF342" i="1"/>
  <c r="AE342" i="1"/>
  <c r="AD342" i="1"/>
  <c r="AB342" i="1"/>
  <c r="Z342" i="1"/>
  <c r="V342" i="1"/>
  <c r="U342" i="1"/>
  <c r="T342" i="1"/>
  <c r="S342" i="1"/>
  <c r="R342" i="1"/>
  <c r="Q342" i="1"/>
  <c r="P342" i="1"/>
  <c r="O342" i="1"/>
  <c r="N342" i="1"/>
  <c r="L342" i="1"/>
  <c r="K342" i="1"/>
  <c r="J342" i="1"/>
  <c r="AL341" i="1"/>
  <c r="AK341" i="1"/>
  <c r="AJ341" i="1"/>
  <c r="AI341" i="1"/>
  <c r="AH341" i="1"/>
  <c r="AG341" i="1"/>
  <c r="AF341" i="1"/>
  <c r="AE341" i="1"/>
  <c r="AD341" i="1"/>
  <c r="AB341" i="1"/>
  <c r="Z341" i="1"/>
  <c r="V341" i="1"/>
  <c r="U341" i="1"/>
  <c r="T341" i="1"/>
  <c r="S341" i="1"/>
  <c r="R341" i="1"/>
  <c r="Q341" i="1"/>
  <c r="P341" i="1"/>
  <c r="O341" i="1"/>
  <c r="N341" i="1"/>
  <c r="L341" i="1"/>
  <c r="K341" i="1"/>
  <c r="J341" i="1"/>
  <c r="AL340" i="1"/>
  <c r="AK340" i="1"/>
  <c r="AJ340" i="1"/>
  <c r="AI340" i="1"/>
  <c r="AH340" i="1"/>
  <c r="AG340" i="1"/>
  <c r="AF340" i="1"/>
  <c r="AE340" i="1"/>
  <c r="AD340" i="1"/>
  <c r="AB340" i="1"/>
  <c r="Z340" i="1"/>
  <c r="V340" i="1"/>
  <c r="U340" i="1"/>
  <c r="T340" i="1"/>
  <c r="S340" i="1"/>
  <c r="R340" i="1"/>
  <c r="Q340" i="1"/>
  <c r="P340" i="1"/>
  <c r="O340" i="1"/>
  <c r="N340" i="1"/>
  <c r="L340" i="1"/>
  <c r="K340" i="1"/>
  <c r="J340" i="1"/>
  <c r="AL339" i="1"/>
  <c r="AK339" i="1"/>
  <c r="AJ339" i="1"/>
  <c r="AI339" i="1"/>
  <c r="AH339" i="1"/>
  <c r="AG339" i="1"/>
  <c r="AF339" i="1"/>
  <c r="AE339" i="1"/>
  <c r="AD339" i="1"/>
  <c r="AB339" i="1"/>
  <c r="Z339" i="1"/>
  <c r="V339" i="1"/>
  <c r="U339" i="1"/>
  <c r="T339" i="1"/>
  <c r="S339" i="1"/>
  <c r="R339" i="1"/>
  <c r="Q339" i="1"/>
  <c r="P339" i="1"/>
  <c r="O339" i="1"/>
  <c r="N339" i="1"/>
  <c r="L339" i="1"/>
  <c r="K339" i="1"/>
  <c r="J339" i="1"/>
  <c r="AL338" i="1"/>
  <c r="AK338" i="1"/>
  <c r="AJ338" i="1"/>
  <c r="AI338" i="1"/>
  <c r="AH338" i="1"/>
  <c r="AG338" i="1"/>
  <c r="AF338" i="1"/>
  <c r="AE338" i="1"/>
  <c r="AD338" i="1"/>
  <c r="AB338" i="1"/>
  <c r="Z338" i="1"/>
  <c r="V338" i="1"/>
  <c r="U338" i="1"/>
  <c r="T338" i="1"/>
  <c r="S338" i="1"/>
  <c r="R338" i="1"/>
  <c r="Q338" i="1"/>
  <c r="P338" i="1"/>
  <c r="O338" i="1"/>
  <c r="N338" i="1"/>
  <c r="L338" i="1"/>
  <c r="K338" i="1"/>
  <c r="J338" i="1"/>
  <c r="AL337" i="1"/>
  <c r="AK337" i="1"/>
  <c r="AJ337" i="1"/>
  <c r="AI337" i="1"/>
  <c r="AH337" i="1"/>
  <c r="AG337" i="1"/>
  <c r="AF337" i="1"/>
  <c r="AE337" i="1"/>
  <c r="AD337" i="1"/>
  <c r="AB337" i="1"/>
  <c r="Z337" i="1"/>
  <c r="V337" i="1"/>
  <c r="U337" i="1"/>
  <c r="T337" i="1"/>
  <c r="S337" i="1"/>
  <c r="R337" i="1"/>
  <c r="Q337" i="1"/>
  <c r="P337" i="1"/>
  <c r="O337" i="1"/>
  <c r="N337" i="1"/>
  <c r="L337" i="1"/>
  <c r="K337" i="1"/>
  <c r="J337" i="1"/>
  <c r="AL336" i="1"/>
  <c r="AK336" i="1"/>
  <c r="AJ336" i="1"/>
  <c r="AI336" i="1"/>
  <c r="AH336" i="1"/>
  <c r="AG336" i="1"/>
  <c r="AF336" i="1"/>
  <c r="AE336" i="1"/>
  <c r="AD336" i="1"/>
  <c r="AB336" i="1"/>
  <c r="Z336" i="1"/>
  <c r="V336" i="1"/>
  <c r="U336" i="1"/>
  <c r="T336" i="1"/>
  <c r="S336" i="1"/>
  <c r="R336" i="1"/>
  <c r="Q336" i="1"/>
  <c r="P336" i="1"/>
  <c r="O336" i="1"/>
  <c r="N336" i="1"/>
  <c r="L336" i="1"/>
  <c r="K336" i="1"/>
  <c r="J336" i="1"/>
  <c r="AL335" i="1"/>
  <c r="AK335" i="1"/>
  <c r="AJ335" i="1"/>
  <c r="AI335" i="1"/>
  <c r="AH335" i="1"/>
  <c r="AG335" i="1"/>
  <c r="AF335" i="1"/>
  <c r="AE335" i="1"/>
  <c r="AD335" i="1"/>
  <c r="AB335" i="1"/>
  <c r="Z335" i="1"/>
  <c r="V335" i="1"/>
  <c r="U335" i="1"/>
  <c r="T335" i="1"/>
  <c r="S335" i="1"/>
  <c r="R335" i="1"/>
  <c r="Q335" i="1"/>
  <c r="P335" i="1"/>
  <c r="O335" i="1"/>
  <c r="N335" i="1"/>
  <c r="L335" i="1"/>
  <c r="K335" i="1"/>
  <c r="J335" i="1"/>
  <c r="AL334" i="1"/>
  <c r="AK334" i="1"/>
  <c r="AJ334" i="1"/>
  <c r="AI334" i="1"/>
  <c r="AH334" i="1"/>
  <c r="AG334" i="1"/>
  <c r="AF334" i="1"/>
  <c r="AE334" i="1"/>
  <c r="AD334" i="1"/>
  <c r="AB334" i="1"/>
  <c r="Z334" i="1"/>
  <c r="V334" i="1"/>
  <c r="U334" i="1"/>
  <c r="T334" i="1"/>
  <c r="S334" i="1"/>
  <c r="R334" i="1"/>
  <c r="Q334" i="1"/>
  <c r="P334" i="1"/>
  <c r="O334" i="1"/>
  <c r="N334" i="1"/>
  <c r="L334" i="1"/>
  <c r="K334" i="1"/>
  <c r="J334" i="1"/>
  <c r="AL333" i="1"/>
  <c r="AK333" i="1"/>
  <c r="AJ333" i="1"/>
  <c r="AI333" i="1"/>
  <c r="AH333" i="1"/>
  <c r="AG333" i="1"/>
  <c r="AF333" i="1"/>
  <c r="AE333" i="1"/>
  <c r="AD333" i="1"/>
  <c r="AB333" i="1"/>
  <c r="Z333" i="1"/>
  <c r="V333" i="1"/>
  <c r="U333" i="1"/>
  <c r="T333" i="1"/>
  <c r="S333" i="1"/>
  <c r="R333" i="1"/>
  <c r="Q333" i="1"/>
  <c r="P333" i="1"/>
  <c r="O333" i="1"/>
  <c r="N333" i="1"/>
  <c r="L333" i="1"/>
  <c r="K333" i="1"/>
  <c r="J333" i="1"/>
  <c r="AL332" i="1"/>
  <c r="AK332" i="1"/>
  <c r="AJ332" i="1"/>
  <c r="AI332" i="1"/>
  <c r="AH332" i="1"/>
  <c r="AG332" i="1"/>
  <c r="AF332" i="1"/>
  <c r="AE332" i="1"/>
  <c r="AD332" i="1"/>
  <c r="AB332" i="1"/>
  <c r="Z332" i="1"/>
  <c r="V332" i="1"/>
  <c r="U332" i="1"/>
  <c r="T332" i="1"/>
  <c r="S332" i="1"/>
  <c r="R332" i="1"/>
  <c r="Q332" i="1"/>
  <c r="P332" i="1"/>
  <c r="O332" i="1"/>
  <c r="N332" i="1"/>
  <c r="L332" i="1"/>
  <c r="K332" i="1"/>
  <c r="J332" i="1"/>
  <c r="AL331" i="1"/>
  <c r="AK331" i="1"/>
  <c r="AJ331" i="1"/>
  <c r="AI331" i="1"/>
  <c r="AH331" i="1"/>
  <c r="AG331" i="1"/>
  <c r="AF331" i="1"/>
  <c r="AE331" i="1"/>
  <c r="AD331" i="1"/>
  <c r="AB331" i="1"/>
  <c r="Z331" i="1"/>
  <c r="V331" i="1"/>
  <c r="U331" i="1"/>
  <c r="T331" i="1"/>
  <c r="S331" i="1"/>
  <c r="R331" i="1"/>
  <c r="Q331" i="1"/>
  <c r="P331" i="1"/>
  <c r="O331" i="1"/>
  <c r="N331" i="1"/>
  <c r="L331" i="1"/>
  <c r="K331" i="1"/>
  <c r="J331" i="1"/>
  <c r="AL330" i="1"/>
  <c r="AK330" i="1"/>
  <c r="AJ330" i="1"/>
  <c r="AI330" i="1"/>
  <c r="AH330" i="1"/>
  <c r="AG330" i="1"/>
  <c r="AF330" i="1"/>
  <c r="AE330" i="1"/>
  <c r="AD330" i="1"/>
  <c r="AB330" i="1"/>
  <c r="Z330" i="1"/>
  <c r="V330" i="1"/>
  <c r="U330" i="1"/>
  <c r="T330" i="1"/>
  <c r="S330" i="1"/>
  <c r="R330" i="1"/>
  <c r="Q330" i="1"/>
  <c r="P330" i="1"/>
  <c r="O330" i="1"/>
  <c r="N330" i="1"/>
  <c r="L330" i="1"/>
  <c r="K330" i="1"/>
  <c r="J330" i="1"/>
  <c r="AL329" i="1"/>
  <c r="AK329" i="1"/>
  <c r="AJ329" i="1"/>
  <c r="AI329" i="1"/>
  <c r="AH329" i="1"/>
  <c r="AG329" i="1"/>
  <c r="AF329" i="1"/>
  <c r="AE329" i="1"/>
  <c r="AD329" i="1"/>
  <c r="AB329" i="1"/>
  <c r="Z329" i="1"/>
  <c r="V329" i="1"/>
  <c r="U329" i="1"/>
  <c r="T329" i="1"/>
  <c r="S329" i="1"/>
  <c r="R329" i="1"/>
  <c r="Q329" i="1"/>
  <c r="P329" i="1"/>
  <c r="O329" i="1"/>
  <c r="N329" i="1"/>
  <c r="L329" i="1"/>
  <c r="K329" i="1"/>
  <c r="J329" i="1"/>
  <c r="AL328" i="1"/>
  <c r="AK328" i="1"/>
  <c r="AJ328" i="1"/>
  <c r="AI328" i="1"/>
  <c r="AH328" i="1"/>
  <c r="AG328" i="1"/>
  <c r="AF328" i="1"/>
  <c r="AE328" i="1"/>
  <c r="AD328" i="1"/>
  <c r="AB328" i="1"/>
  <c r="Z328" i="1"/>
  <c r="V328" i="1"/>
  <c r="U328" i="1"/>
  <c r="T328" i="1"/>
  <c r="S328" i="1"/>
  <c r="R328" i="1"/>
  <c r="Q328" i="1"/>
  <c r="P328" i="1"/>
  <c r="O328" i="1"/>
  <c r="N328" i="1"/>
  <c r="L328" i="1"/>
  <c r="K328" i="1"/>
  <c r="J328" i="1"/>
  <c r="AL327" i="1"/>
  <c r="AK327" i="1"/>
  <c r="AJ327" i="1"/>
  <c r="AI327" i="1"/>
  <c r="AH327" i="1"/>
  <c r="AG327" i="1"/>
  <c r="AF327" i="1"/>
  <c r="AE327" i="1"/>
  <c r="AD327" i="1"/>
  <c r="AB327" i="1"/>
  <c r="Z327" i="1"/>
  <c r="V327" i="1"/>
  <c r="U327" i="1"/>
  <c r="T327" i="1"/>
  <c r="S327" i="1"/>
  <c r="R327" i="1"/>
  <c r="Q327" i="1"/>
  <c r="P327" i="1"/>
  <c r="O327" i="1"/>
  <c r="N327" i="1"/>
  <c r="L327" i="1"/>
  <c r="K327" i="1"/>
  <c r="J327" i="1"/>
  <c r="AL326" i="1"/>
  <c r="AK326" i="1"/>
  <c r="AJ326" i="1"/>
  <c r="AI326" i="1"/>
  <c r="AH326" i="1"/>
  <c r="AG326" i="1"/>
  <c r="AF326" i="1"/>
  <c r="AE326" i="1"/>
  <c r="AD326" i="1"/>
  <c r="AB326" i="1"/>
  <c r="Z326" i="1"/>
  <c r="V326" i="1"/>
  <c r="U326" i="1"/>
  <c r="T326" i="1"/>
  <c r="S326" i="1"/>
  <c r="R326" i="1"/>
  <c r="Q326" i="1"/>
  <c r="P326" i="1"/>
  <c r="O326" i="1"/>
  <c r="N326" i="1"/>
  <c r="L326" i="1"/>
  <c r="K326" i="1"/>
  <c r="J326" i="1"/>
  <c r="AL325" i="1"/>
  <c r="AK325" i="1"/>
  <c r="AJ325" i="1"/>
  <c r="AI325" i="1"/>
  <c r="AH325" i="1"/>
  <c r="AG325" i="1"/>
  <c r="AF325" i="1"/>
  <c r="AE325" i="1"/>
  <c r="AD325" i="1"/>
  <c r="AB325" i="1"/>
  <c r="Z325" i="1"/>
  <c r="V325" i="1"/>
  <c r="U325" i="1"/>
  <c r="T325" i="1"/>
  <c r="S325" i="1"/>
  <c r="R325" i="1"/>
  <c r="Q325" i="1"/>
  <c r="P325" i="1"/>
  <c r="O325" i="1"/>
  <c r="N325" i="1"/>
  <c r="L325" i="1"/>
  <c r="K325" i="1"/>
  <c r="J325" i="1"/>
  <c r="AL324" i="1"/>
  <c r="AK324" i="1"/>
  <c r="AJ324" i="1"/>
  <c r="AI324" i="1"/>
  <c r="AH324" i="1"/>
  <c r="AG324" i="1"/>
  <c r="AF324" i="1"/>
  <c r="AE324" i="1"/>
  <c r="AD324" i="1"/>
  <c r="AB324" i="1"/>
  <c r="Z324" i="1"/>
  <c r="V324" i="1"/>
  <c r="U324" i="1"/>
  <c r="T324" i="1"/>
  <c r="S324" i="1"/>
  <c r="R324" i="1"/>
  <c r="Q324" i="1"/>
  <c r="P324" i="1"/>
  <c r="O324" i="1"/>
  <c r="N324" i="1"/>
  <c r="L324" i="1"/>
  <c r="K324" i="1"/>
  <c r="J324" i="1"/>
  <c r="AL323" i="1"/>
  <c r="AK323" i="1"/>
  <c r="AJ323" i="1"/>
  <c r="AI323" i="1"/>
  <c r="AH323" i="1"/>
  <c r="AG323" i="1"/>
  <c r="AF323" i="1"/>
  <c r="AE323" i="1"/>
  <c r="AD323" i="1"/>
  <c r="AB323" i="1"/>
  <c r="Z323" i="1"/>
  <c r="V323" i="1"/>
  <c r="U323" i="1"/>
  <c r="T323" i="1"/>
  <c r="S323" i="1"/>
  <c r="R323" i="1"/>
  <c r="Q323" i="1"/>
  <c r="P323" i="1"/>
  <c r="O323" i="1"/>
  <c r="N323" i="1"/>
  <c r="L323" i="1"/>
  <c r="K323" i="1"/>
  <c r="J323" i="1"/>
  <c r="AL322" i="1"/>
  <c r="AK322" i="1"/>
  <c r="AJ322" i="1"/>
  <c r="AI322" i="1"/>
  <c r="AH322" i="1"/>
  <c r="AG322" i="1"/>
  <c r="AF322" i="1"/>
  <c r="AE322" i="1"/>
  <c r="AD322" i="1"/>
  <c r="AB322" i="1"/>
  <c r="Z322" i="1"/>
  <c r="V322" i="1"/>
  <c r="U322" i="1"/>
  <c r="T322" i="1"/>
  <c r="S322" i="1"/>
  <c r="R322" i="1"/>
  <c r="Q322" i="1"/>
  <c r="P322" i="1"/>
  <c r="O322" i="1"/>
  <c r="N322" i="1"/>
  <c r="L322" i="1"/>
  <c r="K322" i="1"/>
  <c r="J322" i="1"/>
  <c r="AL321" i="1"/>
  <c r="AK321" i="1"/>
  <c r="AJ321" i="1"/>
  <c r="AI321" i="1"/>
  <c r="AH321" i="1"/>
  <c r="AG321" i="1"/>
  <c r="AF321" i="1"/>
  <c r="AE321" i="1"/>
  <c r="AD321" i="1"/>
  <c r="AB321" i="1"/>
  <c r="Z321" i="1"/>
  <c r="V321" i="1"/>
  <c r="U321" i="1"/>
  <c r="T321" i="1"/>
  <c r="S321" i="1"/>
  <c r="R321" i="1"/>
  <c r="Q321" i="1"/>
  <c r="P321" i="1"/>
  <c r="O321" i="1"/>
  <c r="N321" i="1"/>
  <c r="L321" i="1"/>
  <c r="K321" i="1"/>
  <c r="J321" i="1"/>
  <c r="AL320" i="1"/>
  <c r="AK320" i="1"/>
  <c r="AJ320" i="1"/>
  <c r="AI320" i="1"/>
  <c r="AH320" i="1"/>
  <c r="AG320" i="1"/>
  <c r="AF320" i="1"/>
  <c r="AE320" i="1"/>
  <c r="AD320" i="1"/>
  <c r="AB320" i="1"/>
  <c r="Z320" i="1"/>
  <c r="V320" i="1"/>
  <c r="U320" i="1"/>
  <c r="T320" i="1"/>
  <c r="S320" i="1"/>
  <c r="R320" i="1"/>
  <c r="Q320" i="1"/>
  <c r="P320" i="1"/>
  <c r="O320" i="1"/>
  <c r="N320" i="1"/>
  <c r="L320" i="1"/>
  <c r="K320" i="1"/>
  <c r="J320" i="1"/>
  <c r="AL319" i="1"/>
  <c r="AK319" i="1"/>
  <c r="AJ319" i="1"/>
  <c r="AI319" i="1"/>
  <c r="AH319" i="1"/>
  <c r="AG319" i="1"/>
  <c r="AF319" i="1"/>
  <c r="AE319" i="1"/>
  <c r="AD319" i="1"/>
  <c r="AB319" i="1"/>
  <c r="Z319" i="1"/>
  <c r="V319" i="1"/>
  <c r="U319" i="1"/>
  <c r="T319" i="1"/>
  <c r="S319" i="1"/>
  <c r="R319" i="1"/>
  <c r="Q319" i="1"/>
  <c r="P319" i="1"/>
  <c r="O319" i="1"/>
  <c r="N319" i="1"/>
  <c r="L319" i="1"/>
  <c r="K319" i="1"/>
  <c r="J319" i="1"/>
  <c r="AL318" i="1"/>
  <c r="AK318" i="1"/>
  <c r="AJ318" i="1"/>
  <c r="AI318" i="1"/>
  <c r="AH318" i="1"/>
  <c r="AG318" i="1"/>
  <c r="AF318" i="1"/>
  <c r="AE318" i="1"/>
  <c r="AD318" i="1"/>
  <c r="AB318" i="1"/>
  <c r="Z318" i="1"/>
  <c r="V318" i="1"/>
  <c r="U318" i="1"/>
  <c r="T318" i="1"/>
  <c r="S318" i="1"/>
  <c r="R318" i="1"/>
  <c r="Q318" i="1"/>
  <c r="P318" i="1"/>
  <c r="O318" i="1"/>
  <c r="N318" i="1"/>
  <c r="L318" i="1"/>
  <c r="K318" i="1"/>
  <c r="J318" i="1"/>
  <c r="AL317" i="1"/>
  <c r="AK317" i="1"/>
  <c r="AJ317" i="1"/>
  <c r="AI317" i="1"/>
  <c r="AH317" i="1"/>
  <c r="AG317" i="1"/>
  <c r="AF317" i="1"/>
  <c r="AE317" i="1"/>
  <c r="AD317" i="1"/>
  <c r="AB317" i="1"/>
  <c r="Z317" i="1"/>
  <c r="V317" i="1"/>
  <c r="U317" i="1"/>
  <c r="T317" i="1"/>
  <c r="S317" i="1"/>
  <c r="R317" i="1"/>
  <c r="Q317" i="1"/>
  <c r="P317" i="1"/>
  <c r="O317" i="1"/>
  <c r="N317" i="1"/>
  <c r="L317" i="1"/>
  <c r="K317" i="1"/>
  <c r="J317" i="1"/>
  <c r="AL316" i="1"/>
  <c r="AK316" i="1"/>
  <c r="AJ316" i="1"/>
  <c r="AI316" i="1"/>
  <c r="AH316" i="1"/>
  <c r="AG316" i="1"/>
  <c r="AF316" i="1"/>
  <c r="AE316" i="1"/>
  <c r="AD316" i="1"/>
  <c r="AB316" i="1"/>
  <c r="Z316" i="1"/>
  <c r="V316" i="1"/>
  <c r="U316" i="1"/>
  <c r="T316" i="1"/>
  <c r="S316" i="1"/>
  <c r="R316" i="1"/>
  <c r="Q316" i="1"/>
  <c r="P316" i="1"/>
  <c r="O316" i="1"/>
  <c r="N316" i="1"/>
  <c r="L316" i="1"/>
  <c r="K316" i="1"/>
  <c r="J316" i="1"/>
  <c r="AL315" i="1"/>
  <c r="AK315" i="1"/>
  <c r="AJ315" i="1"/>
  <c r="AI315" i="1"/>
  <c r="AH315" i="1"/>
  <c r="AG315" i="1"/>
  <c r="AF315" i="1"/>
  <c r="AE315" i="1"/>
  <c r="AD315" i="1"/>
  <c r="AB315" i="1"/>
  <c r="Z315" i="1"/>
  <c r="V315" i="1"/>
  <c r="U315" i="1"/>
  <c r="T315" i="1"/>
  <c r="S315" i="1"/>
  <c r="R315" i="1"/>
  <c r="Q315" i="1"/>
  <c r="P315" i="1"/>
  <c r="O315" i="1"/>
  <c r="N315" i="1"/>
  <c r="L315" i="1"/>
  <c r="K315" i="1"/>
  <c r="J315" i="1"/>
  <c r="AL314" i="1"/>
  <c r="AK314" i="1"/>
  <c r="AJ314" i="1"/>
  <c r="AI314" i="1"/>
  <c r="AH314" i="1"/>
  <c r="AG314" i="1"/>
  <c r="AF314" i="1"/>
  <c r="AE314" i="1"/>
  <c r="AD314" i="1"/>
  <c r="AB314" i="1"/>
  <c r="Z314" i="1"/>
  <c r="V314" i="1"/>
  <c r="U314" i="1"/>
  <c r="T314" i="1"/>
  <c r="S314" i="1"/>
  <c r="R314" i="1"/>
  <c r="Q314" i="1"/>
  <c r="P314" i="1"/>
  <c r="O314" i="1"/>
  <c r="N314" i="1"/>
  <c r="L314" i="1"/>
  <c r="K314" i="1"/>
  <c r="J314" i="1"/>
  <c r="AL313" i="1"/>
  <c r="AK313" i="1"/>
  <c r="AJ313" i="1"/>
  <c r="AI313" i="1"/>
  <c r="AH313" i="1"/>
  <c r="AG313" i="1"/>
  <c r="AF313" i="1"/>
  <c r="AE313" i="1"/>
  <c r="AD313" i="1"/>
  <c r="AB313" i="1"/>
  <c r="Z313" i="1"/>
  <c r="V313" i="1"/>
  <c r="U313" i="1"/>
  <c r="T313" i="1"/>
  <c r="S313" i="1"/>
  <c r="R313" i="1"/>
  <c r="Q313" i="1"/>
  <c r="P313" i="1"/>
  <c r="O313" i="1"/>
  <c r="N313" i="1"/>
  <c r="L313" i="1"/>
  <c r="K313" i="1"/>
  <c r="J313" i="1"/>
  <c r="AL312" i="1"/>
  <c r="AK312" i="1"/>
  <c r="AJ312" i="1"/>
  <c r="AI312" i="1"/>
  <c r="AH312" i="1"/>
  <c r="AG312" i="1"/>
  <c r="AF312" i="1"/>
  <c r="AE312" i="1"/>
  <c r="AD312" i="1"/>
  <c r="AB312" i="1"/>
  <c r="Z312" i="1"/>
  <c r="V312" i="1"/>
  <c r="U312" i="1"/>
  <c r="T312" i="1"/>
  <c r="S312" i="1"/>
  <c r="R312" i="1"/>
  <c r="Q312" i="1"/>
  <c r="P312" i="1"/>
  <c r="O312" i="1"/>
  <c r="N312" i="1"/>
  <c r="L312" i="1"/>
  <c r="K312" i="1"/>
  <c r="J312" i="1"/>
  <c r="AL311" i="1"/>
  <c r="AK311" i="1"/>
  <c r="AJ311" i="1"/>
  <c r="AI311" i="1"/>
  <c r="AH311" i="1"/>
  <c r="AG311" i="1"/>
  <c r="AF311" i="1"/>
  <c r="AE311" i="1"/>
  <c r="AD311" i="1"/>
  <c r="AB311" i="1"/>
  <c r="Z311" i="1"/>
  <c r="V311" i="1"/>
  <c r="U311" i="1"/>
  <c r="T311" i="1"/>
  <c r="S311" i="1"/>
  <c r="R311" i="1"/>
  <c r="Q311" i="1"/>
  <c r="P311" i="1"/>
  <c r="O311" i="1"/>
  <c r="N311" i="1"/>
  <c r="L311" i="1"/>
  <c r="K311" i="1"/>
  <c r="J311" i="1"/>
  <c r="AL310" i="1"/>
  <c r="AK310" i="1"/>
  <c r="AJ310" i="1"/>
  <c r="AI310" i="1"/>
  <c r="AH310" i="1"/>
  <c r="AG310" i="1"/>
  <c r="AF310" i="1"/>
  <c r="AE310" i="1"/>
  <c r="AD310" i="1"/>
  <c r="AB310" i="1"/>
  <c r="Z310" i="1"/>
  <c r="V310" i="1"/>
  <c r="U310" i="1"/>
  <c r="T310" i="1"/>
  <c r="S310" i="1"/>
  <c r="R310" i="1"/>
  <c r="Q310" i="1"/>
  <c r="P310" i="1"/>
  <c r="O310" i="1"/>
  <c r="N310" i="1"/>
  <c r="L310" i="1"/>
  <c r="K310" i="1"/>
  <c r="J310" i="1"/>
  <c r="AL309" i="1"/>
  <c r="AK309" i="1"/>
  <c r="AJ309" i="1"/>
  <c r="AI309" i="1"/>
  <c r="AH309" i="1"/>
  <c r="AG309" i="1"/>
  <c r="AF309" i="1"/>
  <c r="AE309" i="1"/>
  <c r="AD309" i="1"/>
  <c r="AB309" i="1"/>
  <c r="Z309" i="1"/>
  <c r="V309" i="1"/>
  <c r="U309" i="1"/>
  <c r="T309" i="1"/>
  <c r="S309" i="1"/>
  <c r="R309" i="1"/>
  <c r="Q309" i="1"/>
  <c r="P309" i="1"/>
  <c r="O309" i="1"/>
  <c r="N309" i="1"/>
  <c r="L309" i="1"/>
  <c r="K309" i="1"/>
  <c r="J309" i="1"/>
  <c r="AL308" i="1"/>
  <c r="AK308" i="1"/>
  <c r="AJ308" i="1"/>
  <c r="AI308" i="1"/>
  <c r="AH308" i="1"/>
  <c r="AG308" i="1"/>
  <c r="AF308" i="1"/>
  <c r="AE308" i="1"/>
  <c r="AD308" i="1"/>
  <c r="AB308" i="1"/>
  <c r="Z308" i="1"/>
  <c r="V308" i="1"/>
  <c r="U308" i="1"/>
  <c r="T308" i="1"/>
  <c r="S308" i="1"/>
  <c r="R308" i="1"/>
  <c r="Q308" i="1"/>
  <c r="P308" i="1"/>
  <c r="O308" i="1"/>
  <c r="N308" i="1"/>
  <c r="L308" i="1"/>
  <c r="K308" i="1"/>
  <c r="J308" i="1"/>
  <c r="AL307" i="1"/>
  <c r="AK307" i="1"/>
  <c r="AJ307" i="1"/>
  <c r="AI307" i="1"/>
  <c r="AH307" i="1"/>
  <c r="AG307" i="1"/>
  <c r="AF307" i="1"/>
  <c r="AE307" i="1"/>
  <c r="AD307" i="1"/>
  <c r="AB307" i="1"/>
  <c r="Z307" i="1"/>
  <c r="V307" i="1"/>
  <c r="U307" i="1"/>
  <c r="T307" i="1"/>
  <c r="S307" i="1"/>
  <c r="R307" i="1"/>
  <c r="Q307" i="1"/>
  <c r="P307" i="1"/>
  <c r="O307" i="1"/>
  <c r="N307" i="1"/>
  <c r="L307" i="1"/>
  <c r="K307" i="1"/>
  <c r="J307" i="1"/>
  <c r="AL306" i="1"/>
  <c r="AK306" i="1"/>
  <c r="AJ306" i="1"/>
  <c r="AI306" i="1"/>
  <c r="AH306" i="1"/>
  <c r="AG306" i="1"/>
  <c r="AF306" i="1"/>
  <c r="AE306" i="1"/>
  <c r="AD306" i="1"/>
  <c r="AB306" i="1"/>
  <c r="Z306" i="1"/>
  <c r="V306" i="1"/>
  <c r="U306" i="1"/>
  <c r="T306" i="1"/>
  <c r="S306" i="1"/>
  <c r="R306" i="1"/>
  <c r="Q306" i="1"/>
  <c r="P306" i="1"/>
  <c r="O306" i="1"/>
  <c r="N306" i="1"/>
  <c r="L306" i="1"/>
  <c r="K306" i="1"/>
  <c r="J306" i="1"/>
  <c r="AL305" i="1"/>
  <c r="AK305" i="1"/>
  <c r="AJ305" i="1"/>
  <c r="AI305" i="1"/>
  <c r="AH305" i="1"/>
  <c r="AG305" i="1"/>
  <c r="AF305" i="1"/>
  <c r="AE305" i="1"/>
  <c r="AD305" i="1"/>
  <c r="AB305" i="1"/>
  <c r="Z305" i="1"/>
  <c r="V305" i="1"/>
  <c r="U305" i="1"/>
  <c r="T305" i="1"/>
  <c r="S305" i="1"/>
  <c r="R305" i="1"/>
  <c r="Q305" i="1"/>
  <c r="P305" i="1"/>
  <c r="O305" i="1"/>
  <c r="N305" i="1"/>
  <c r="L305" i="1"/>
  <c r="K305" i="1"/>
  <c r="J305" i="1"/>
  <c r="AL304" i="1"/>
  <c r="AK304" i="1"/>
  <c r="AJ304" i="1"/>
  <c r="AI304" i="1"/>
  <c r="AH304" i="1"/>
  <c r="AG304" i="1"/>
  <c r="AF304" i="1"/>
  <c r="AE304" i="1"/>
  <c r="AD304" i="1"/>
  <c r="AB304" i="1"/>
  <c r="Z304" i="1"/>
  <c r="V304" i="1"/>
  <c r="U304" i="1"/>
  <c r="T304" i="1"/>
  <c r="S304" i="1"/>
  <c r="R304" i="1"/>
  <c r="Q304" i="1"/>
  <c r="P304" i="1"/>
  <c r="O304" i="1"/>
  <c r="N304" i="1"/>
  <c r="L304" i="1"/>
  <c r="K304" i="1"/>
  <c r="J304" i="1"/>
  <c r="AL303" i="1"/>
  <c r="AK303" i="1"/>
  <c r="AJ303" i="1"/>
  <c r="AI303" i="1"/>
  <c r="AH303" i="1"/>
  <c r="AG303" i="1"/>
  <c r="AF303" i="1"/>
  <c r="AE303" i="1"/>
  <c r="AD303" i="1"/>
  <c r="AB303" i="1"/>
  <c r="Z303" i="1"/>
  <c r="V303" i="1"/>
  <c r="U303" i="1"/>
  <c r="T303" i="1"/>
  <c r="S303" i="1"/>
  <c r="R303" i="1"/>
  <c r="Q303" i="1"/>
  <c r="P303" i="1"/>
  <c r="O303" i="1"/>
  <c r="N303" i="1"/>
  <c r="L303" i="1"/>
  <c r="K303" i="1"/>
  <c r="J303" i="1"/>
  <c r="AL302" i="1"/>
  <c r="AK302" i="1"/>
  <c r="AJ302" i="1"/>
  <c r="AI302" i="1"/>
  <c r="AH302" i="1"/>
  <c r="AG302" i="1"/>
  <c r="AF302" i="1"/>
  <c r="AE302" i="1"/>
  <c r="AD302" i="1"/>
  <c r="AB302" i="1"/>
  <c r="Z302" i="1"/>
  <c r="V302" i="1"/>
  <c r="U302" i="1"/>
  <c r="T302" i="1"/>
  <c r="S302" i="1"/>
  <c r="R302" i="1"/>
  <c r="Q302" i="1"/>
  <c r="P302" i="1"/>
  <c r="O302" i="1"/>
  <c r="N302" i="1"/>
  <c r="L302" i="1"/>
  <c r="K302" i="1"/>
  <c r="J302" i="1"/>
  <c r="AL301" i="1"/>
  <c r="AK301" i="1"/>
  <c r="AJ301" i="1"/>
  <c r="AI301" i="1"/>
  <c r="AH301" i="1"/>
  <c r="AG301" i="1"/>
  <c r="AF301" i="1"/>
  <c r="AE301" i="1"/>
  <c r="AD301" i="1"/>
  <c r="AB301" i="1"/>
  <c r="Z301" i="1"/>
  <c r="V301" i="1"/>
  <c r="U301" i="1"/>
  <c r="T301" i="1"/>
  <c r="S301" i="1"/>
  <c r="R301" i="1"/>
  <c r="Q301" i="1"/>
  <c r="P301" i="1"/>
  <c r="O301" i="1"/>
  <c r="N301" i="1"/>
  <c r="L301" i="1"/>
  <c r="K301" i="1"/>
  <c r="J301" i="1"/>
  <c r="AL300" i="1"/>
  <c r="AK300" i="1"/>
  <c r="AJ300" i="1"/>
  <c r="AI300" i="1"/>
  <c r="AH300" i="1"/>
  <c r="AG300" i="1"/>
  <c r="AF300" i="1"/>
  <c r="AE300" i="1"/>
  <c r="AD300" i="1"/>
  <c r="AB300" i="1"/>
  <c r="Z300" i="1"/>
  <c r="V300" i="1"/>
  <c r="U300" i="1"/>
  <c r="T300" i="1"/>
  <c r="S300" i="1"/>
  <c r="R300" i="1"/>
  <c r="Q300" i="1"/>
  <c r="P300" i="1"/>
  <c r="O300" i="1"/>
  <c r="N300" i="1"/>
  <c r="L300" i="1"/>
  <c r="K300" i="1"/>
  <c r="J300" i="1"/>
  <c r="AL299" i="1"/>
  <c r="AK299" i="1"/>
  <c r="AJ299" i="1"/>
  <c r="AI299" i="1"/>
  <c r="AH299" i="1"/>
  <c r="AG299" i="1"/>
  <c r="AF299" i="1"/>
  <c r="AE299" i="1"/>
  <c r="AD299" i="1"/>
  <c r="AB299" i="1"/>
  <c r="Z299" i="1"/>
  <c r="V299" i="1"/>
  <c r="U299" i="1"/>
  <c r="T299" i="1"/>
  <c r="S299" i="1"/>
  <c r="R299" i="1"/>
  <c r="Q299" i="1"/>
  <c r="P299" i="1"/>
  <c r="O299" i="1"/>
  <c r="N299" i="1"/>
  <c r="L299" i="1"/>
  <c r="K299" i="1"/>
  <c r="J299" i="1"/>
  <c r="AL298" i="1"/>
  <c r="AK298" i="1"/>
  <c r="AJ298" i="1"/>
  <c r="AI298" i="1"/>
  <c r="AH298" i="1"/>
  <c r="AG298" i="1"/>
  <c r="AF298" i="1"/>
  <c r="AE298" i="1"/>
  <c r="AD298" i="1"/>
  <c r="AB298" i="1"/>
  <c r="Z298" i="1"/>
  <c r="V298" i="1"/>
  <c r="U298" i="1"/>
  <c r="T298" i="1"/>
  <c r="S298" i="1"/>
  <c r="R298" i="1"/>
  <c r="Q298" i="1"/>
  <c r="P298" i="1"/>
  <c r="O298" i="1"/>
  <c r="N298" i="1"/>
  <c r="L298" i="1"/>
  <c r="K298" i="1"/>
  <c r="J298" i="1"/>
  <c r="AL297" i="1"/>
  <c r="AK297" i="1"/>
  <c r="AJ297" i="1"/>
  <c r="AI297" i="1"/>
  <c r="AH297" i="1"/>
  <c r="AG297" i="1"/>
  <c r="AF297" i="1"/>
  <c r="AE297" i="1"/>
  <c r="AD297" i="1"/>
  <c r="AB297" i="1"/>
  <c r="Z297" i="1"/>
  <c r="V297" i="1"/>
  <c r="U297" i="1"/>
  <c r="T297" i="1"/>
  <c r="S297" i="1"/>
  <c r="R297" i="1"/>
  <c r="Q297" i="1"/>
  <c r="P297" i="1"/>
  <c r="O297" i="1"/>
  <c r="N297" i="1"/>
  <c r="L297" i="1"/>
  <c r="K297" i="1"/>
  <c r="J297" i="1"/>
  <c r="AL296" i="1"/>
  <c r="AK296" i="1"/>
  <c r="AJ296" i="1"/>
  <c r="AI296" i="1"/>
  <c r="AH296" i="1"/>
  <c r="AG296" i="1"/>
  <c r="AF296" i="1"/>
  <c r="AE296" i="1"/>
  <c r="AD296" i="1"/>
  <c r="AB296" i="1"/>
  <c r="Z296" i="1"/>
  <c r="V296" i="1"/>
  <c r="U296" i="1"/>
  <c r="T296" i="1"/>
  <c r="S296" i="1"/>
  <c r="R296" i="1"/>
  <c r="Q296" i="1"/>
  <c r="P296" i="1"/>
  <c r="O296" i="1"/>
  <c r="N296" i="1"/>
  <c r="L296" i="1"/>
  <c r="K296" i="1"/>
  <c r="J296" i="1"/>
  <c r="AL295" i="1"/>
  <c r="AK295" i="1"/>
  <c r="AJ295" i="1"/>
  <c r="AI295" i="1"/>
  <c r="AH295" i="1"/>
  <c r="AG295" i="1"/>
  <c r="AF295" i="1"/>
  <c r="AE295" i="1"/>
  <c r="AD295" i="1"/>
  <c r="AB295" i="1"/>
  <c r="Z295" i="1"/>
  <c r="V295" i="1"/>
  <c r="U295" i="1"/>
  <c r="T295" i="1"/>
  <c r="S295" i="1"/>
  <c r="R295" i="1"/>
  <c r="Q295" i="1"/>
  <c r="P295" i="1"/>
  <c r="O295" i="1"/>
  <c r="N295" i="1"/>
  <c r="L295" i="1"/>
  <c r="K295" i="1"/>
  <c r="J295" i="1"/>
  <c r="AL294" i="1"/>
  <c r="AK294" i="1"/>
  <c r="AJ294" i="1"/>
  <c r="AI294" i="1"/>
  <c r="AH294" i="1"/>
  <c r="AG294" i="1"/>
  <c r="AF294" i="1"/>
  <c r="AE294" i="1"/>
  <c r="AD294" i="1"/>
  <c r="AB294" i="1"/>
  <c r="Z294" i="1"/>
  <c r="V294" i="1"/>
  <c r="U294" i="1"/>
  <c r="T294" i="1"/>
  <c r="S294" i="1"/>
  <c r="R294" i="1"/>
  <c r="Q294" i="1"/>
  <c r="P294" i="1"/>
  <c r="O294" i="1"/>
  <c r="N294" i="1"/>
  <c r="L294" i="1"/>
  <c r="K294" i="1"/>
  <c r="J294" i="1"/>
  <c r="AL293" i="1"/>
  <c r="AK293" i="1"/>
  <c r="AJ293" i="1"/>
  <c r="AI293" i="1"/>
  <c r="AH293" i="1"/>
  <c r="AG293" i="1"/>
  <c r="AF293" i="1"/>
  <c r="AE293" i="1"/>
  <c r="AD293" i="1"/>
  <c r="AB293" i="1"/>
  <c r="Z293" i="1"/>
  <c r="V293" i="1"/>
  <c r="U293" i="1"/>
  <c r="T293" i="1"/>
  <c r="S293" i="1"/>
  <c r="R293" i="1"/>
  <c r="Q293" i="1"/>
  <c r="P293" i="1"/>
  <c r="O293" i="1"/>
  <c r="N293" i="1"/>
  <c r="L293" i="1"/>
  <c r="K293" i="1"/>
  <c r="J293" i="1"/>
  <c r="AL292" i="1"/>
  <c r="AK292" i="1"/>
  <c r="AJ292" i="1"/>
  <c r="AI292" i="1"/>
  <c r="AH292" i="1"/>
  <c r="AG292" i="1"/>
  <c r="AF292" i="1"/>
  <c r="AE292" i="1"/>
  <c r="AD292" i="1"/>
  <c r="AB292" i="1"/>
  <c r="Z292" i="1"/>
  <c r="V292" i="1"/>
  <c r="U292" i="1"/>
  <c r="T292" i="1"/>
  <c r="S292" i="1"/>
  <c r="R292" i="1"/>
  <c r="Q292" i="1"/>
  <c r="P292" i="1"/>
  <c r="O292" i="1"/>
  <c r="N292" i="1"/>
  <c r="L292" i="1"/>
  <c r="K292" i="1"/>
  <c r="J292" i="1"/>
  <c r="AL291" i="1"/>
  <c r="AK291" i="1"/>
  <c r="AJ291" i="1"/>
  <c r="AI291" i="1"/>
  <c r="AH291" i="1"/>
  <c r="AG291" i="1"/>
  <c r="AF291" i="1"/>
  <c r="AE291" i="1"/>
  <c r="AD291" i="1"/>
  <c r="AB291" i="1"/>
  <c r="Z291" i="1"/>
  <c r="V291" i="1"/>
  <c r="U291" i="1"/>
  <c r="T291" i="1"/>
  <c r="S291" i="1"/>
  <c r="R291" i="1"/>
  <c r="Q291" i="1"/>
  <c r="P291" i="1"/>
  <c r="O291" i="1"/>
  <c r="N291" i="1"/>
  <c r="L291" i="1"/>
  <c r="K291" i="1"/>
  <c r="J291" i="1"/>
  <c r="AL290" i="1"/>
  <c r="AK290" i="1"/>
  <c r="AJ290" i="1"/>
  <c r="AI290" i="1"/>
  <c r="AH290" i="1"/>
  <c r="AG290" i="1"/>
  <c r="AF290" i="1"/>
  <c r="AE290" i="1"/>
  <c r="AD290" i="1"/>
  <c r="AB290" i="1"/>
  <c r="Z290" i="1"/>
  <c r="V290" i="1"/>
  <c r="U290" i="1"/>
  <c r="T290" i="1"/>
  <c r="S290" i="1"/>
  <c r="R290" i="1"/>
  <c r="Q290" i="1"/>
  <c r="P290" i="1"/>
  <c r="O290" i="1"/>
  <c r="N290" i="1"/>
  <c r="L290" i="1"/>
  <c r="K290" i="1"/>
  <c r="J290" i="1"/>
  <c r="AL289" i="1"/>
  <c r="AK289" i="1"/>
  <c r="AJ289" i="1"/>
  <c r="AI289" i="1"/>
  <c r="AH289" i="1"/>
  <c r="AG289" i="1"/>
  <c r="AF289" i="1"/>
  <c r="AE289" i="1"/>
  <c r="AD289" i="1"/>
  <c r="AB289" i="1"/>
  <c r="Z289" i="1"/>
  <c r="V289" i="1"/>
  <c r="U289" i="1"/>
  <c r="T289" i="1"/>
  <c r="S289" i="1"/>
  <c r="R289" i="1"/>
  <c r="Q289" i="1"/>
  <c r="P289" i="1"/>
  <c r="O289" i="1"/>
  <c r="N289" i="1"/>
  <c r="L289" i="1"/>
  <c r="K289" i="1"/>
  <c r="J289" i="1"/>
  <c r="AL288" i="1"/>
  <c r="AK288" i="1"/>
  <c r="AJ288" i="1"/>
  <c r="AI288" i="1"/>
  <c r="AH288" i="1"/>
  <c r="AG288" i="1"/>
  <c r="AF288" i="1"/>
  <c r="AE288" i="1"/>
  <c r="AD288" i="1"/>
  <c r="AB288" i="1"/>
  <c r="Z288" i="1"/>
  <c r="V288" i="1"/>
  <c r="U288" i="1"/>
  <c r="T288" i="1"/>
  <c r="S288" i="1"/>
  <c r="R288" i="1"/>
  <c r="Q288" i="1"/>
  <c r="P288" i="1"/>
  <c r="O288" i="1"/>
  <c r="N288" i="1"/>
  <c r="L288" i="1"/>
  <c r="K288" i="1"/>
  <c r="J288" i="1"/>
  <c r="AL287" i="1"/>
  <c r="AK287" i="1"/>
  <c r="AJ287" i="1"/>
  <c r="AI287" i="1"/>
  <c r="AH287" i="1"/>
  <c r="AG287" i="1"/>
  <c r="AF287" i="1"/>
  <c r="AE287" i="1"/>
  <c r="AD287" i="1"/>
  <c r="AB287" i="1"/>
  <c r="Z287" i="1"/>
  <c r="V287" i="1"/>
  <c r="U287" i="1"/>
  <c r="T287" i="1"/>
  <c r="S287" i="1"/>
  <c r="R287" i="1"/>
  <c r="Q287" i="1"/>
  <c r="P287" i="1"/>
  <c r="O287" i="1"/>
  <c r="N287" i="1"/>
  <c r="L287" i="1"/>
  <c r="K287" i="1"/>
  <c r="J287" i="1"/>
  <c r="AL286" i="1"/>
  <c r="AK286" i="1"/>
  <c r="AJ286" i="1"/>
  <c r="AI286" i="1"/>
  <c r="AH286" i="1"/>
  <c r="AG286" i="1"/>
  <c r="AF286" i="1"/>
  <c r="AE286" i="1"/>
  <c r="AD286" i="1"/>
  <c r="AB286" i="1"/>
  <c r="Z286" i="1"/>
  <c r="V286" i="1"/>
  <c r="U286" i="1"/>
  <c r="T286" i="1"/>
  <c r="S286" i="1"/>
  <c r="R286" i="1"/>
  <c r="Q286" i="1"/>
  <c r="P286" i="1"/>
  <c r="O286" i="1"/>
  <c r="N286" i="1"/>
  <c r="L286" i="1"/>
  <c r="K286" i="1"/>
  <c r="J286" i="1"/>
  <c r="AL285" i="1"/>
  <c r="AK285" i="1"/>
  <c r="AJ285" i="1"/>
  <c r="AI285" i="1"/>
  <c r="AH285" i="1"/>
  <c r="AG285" i="1"/>
  <c r="AF285" i="1"/>
  <c r="AE285" i="1"/>
  <c r="AD285" i="1"/>
  <c r="AB285" i="1"/>
  <c r="Z285" i="1"/>
  <c r="V285" i="1"/>
  <c r="U285" i="1"/>
  <c r="T285" i="1"/>
  <c r="S285" i="1"/>
  <c r="R285" i="1"/>
  <c r="Q285" i="1"/>
  <c r="P285" i="1"/>
  <c r="O285" i="1"/>
  <c r="N285" i="1"/>
  <c r="L285" i="1"/>
  <c r="K285" i="1"/>
  <c r="J285" i="1"/>
  <c r="AL284" i="1"/>
  <c r="AK284" i="1"/>
  <c r="AJ284" i="1"/>
  <c r="AI284" i="1"/>
  <c r="AH284" i="1"/>
  <c r="AG284" i="1"/>
  <c r="AF284" i="1"/>
  <c r="AE284" i="1"/>
  <c r="AD284" i="1"/>
  <c r="AB284" i="1"/>
  <c r="Z284" i="1"/>
  <c r="V284" i="1"/>
  <c r="U284" i="1"/>
  <c r="T284" i="1"/>
  <c r="S284" i="1"/>
  <c r="R284" i="1"/>
  <c r="Q284" i="1"/>
  <c r="P284" i="1"/>
  <c r="O284" i="1"/>
  <c r="N284" i="1"/>
  <c r="L284" i="1"/>
  <c r="K284" i="1"/>
  <c r="J284" i="1"/>
  <c r="AL283" i="1"/>
  <c r="AK283" i="1"/>
  <c r="AJ283" i="1"/>
  <c r="AI283" i="1"/>
  <c r="AH283" i="1"/>
  <c r="AG283" i="1"/>
  <c r="AF283" i="1"/>
  <c r="AE283" i="1"/>
  <c r="AD283" i="1"/>
  <c r="AB283" i="1"/>
  <c r="Z283" i="1"/>
  <c r="V283" i="1"/>
  <c r="U283" i="1"/>
  <c r="T283" i="1"/>
  <c r="S283" i="1"/>
  <c r="R283" i="1"/>
  <c r="Q283" i="1"/>
  <c r="P283" i="1"/>
  <c r="O283" i="1"/>
  <c r="N283" i="1"/>
  <c r="L283" i="1"/>
  <c r="K283" i="1"/>
  <c r="J283" i="1"/>
  <c r="AL282" i="1"/>
  <c r="AK282" i="1"/>
  <c r="AJ282" i="1"/>
  <c r="AI282" i="1"/>
  <c r="AH282" i="1"/>
  <c r="AG282" i="1"/>
  <c r="AF282" i="1"/>
  <c r="AE282" i="1"/>
  <c r="AD282" i="1"/>
  <c r="AB282" i="1"/>
  <c r="Z282" i="1"/>
  <c r="V282" i="1"/>
  <c r="U282" i="1"/>
  <c r="T282" i="1"/>
  <c r="S282" i="1"/>
  <c r="R282" i="1"/>
  <c r="Q282" i="1"/>
  <c r="P282" i="1"/>
  <c r="O282" i="1"/>
  <c r="N282" i="1"/>
  <c r="L282" i="1"/>
  <c r="K282" i="1"/>
  <c r="J282" i="1"/>
  <c r="AL281" i="1"/>
  <c r="AK281" i="1"/>
  <c r="AJ281" i="1"/>
  <c r="AI281" i="1"/>
  <c r="AH281" i="1"/>
  <c r="AG281" i="1"/>
  <c r="AF281" i="1"/>
  <c r="AE281" i="1"/>
  <c r="AD281" i="1"/>
  <c r="AB281" i="1"/>
  <c r="Z281" i="1"/>
  <c r="V281" i="1"/>
  <c r="U281" i="1"/>
  <c r="T281" i="1"/>
  <c r="S281" i="1"/>
  <c r="R281" i="1"/>
  <c r="Q281" i="1"/>
  <c r="P281" i="1"/>
  <c r="O281" i="1"/>
  <c r="N281" i="1"/>
  <c r="L281" i="1"/>
  <c r="K281" i="1"/>
  <c r="J281" i="1"/>
  <c r="AL280" i="1"/>
  <c r="AK280" i="1"/>
  <c r="AJ280" i="1"/>
  <c r="AI280" i="1"/>
  <c r="AH280" i="1"/>
  <c r="AG280" i="1"/>
  <c r="AF280" i="1"/>
  <c r="AE280" i="1"/>
  <c r="AD280" i="1"/>
  <c r="AB280" i="1"/>
  <c r="Z280" i="1"/>
  <c r="V280" i="1"/>
  <c r="U280" i="1"/>
  <c r="T280" i="1"/>
  <c r="S280" i="1"/>
  <c r="R280" i="1"/>
  <c r="Q280" i="1"/>
  <c r="P280" i="1"/>
  <c r="O280" i="1"/>
  <c r="N280" i="1"/>
  <c r="L280" i="1"/>
  <c r="K280" i="1"/>
  <c r="J280" i="1"/>
  <c r="AL279" i="1"/>
  <c r="AK279" i="1"/>
  <c r="AJ279" i="1"/>
  <c r="AI279" i="1"/>
  <c r="AH279" i="1"/>
  <c r="AG279" i="1"/>
  <c r="AF279" i="1"/>
  <c r="AE279" i="1"/>
  <c r="AD279" i="1"/>
  <c r="AB279" i="1"/>
  <c r="Z279" i="1"/>
  <c r="V279" i="1"/>
  <c r="U279" i="1"/>
  <c r="T279" i="1"/>
  <c r="S279" i="1"/>
  <c r="R279" i="1"/>
  <c r="Q279" i="1"/>
  <c r="P279" i="1"/>
  <c r="O279" i="1"/>
  <c r="N279" i="1"/>
  <c r="L279" i="1"/>
  <c r="K279" i="1"/>
  <c r="J279" i="1"/>
  <c r="AL278" i="1"/>
  <c r="AK278" i="1"/>
  <c r="AJ278" i="1"/>
  <c r="AI278" i="1"/>
  <c r="AH278" i="1"/>
  <c r="AG278" i="1"/>
  <c r="AF278" i="1"/>
  <c r="AE278" i="1"/>
  <c r="AD278" i="1"/>
  <c r="AB278" i="1"/>
  <c r="Z278" i="1"/>
  <c r="V278" i="1"/>
  <c r="U278" i="1"/>
  <c r="T278" i="1"/>
  <c r="S278" i="1"/>
  <c r="R278" i="1"/>
  <c r="Q278" i="1"/>
  <c r="P278" i="1"/>
  <c r="O278" i="1"/>
  <c r="N278" i="1"/>
  <c r="L278" i="1"/>
  <c r="K278" i="1"/>
  <c r="J278" i="1"/>
  <c r="AL277" i="1"/>
  <c r="AK277" i="1"/>
  <c r="AJ277" i="1"/>
  <c r="AI277" i="1"/>
  <c r="AH277" i="1"/>
  <c r="AG277" i="1"/>
  <c r="AF277" i="1"/>
  <c r="AE277" i="1"/>
  <c r="AD277" i="1"/>
  <c r="AB277" i="1"/>
  <c r="Z277" i="1"/>
  <c r="V277" i="1"/>
  <c r="U277" i="1"/>
  <c r="T277" i="1"/>
  <c r="S277" i="1"/>
  <c r="R277" i="1"/>
  <c r="Q277" i="1"/>
  <c r="P277" i="1"/>
  <c r="O277" i="1"/>
  <c r="N277" i="1"/>
  <c r="L277" i="1"/>
  <c r="K277" i="1"/>
  <c r="J277" i="1"/>
  <c r="AL276" i="1"/>
  <c r="AK276" i="1"/>
  <c r="AJ276" i="1"/>
  <c r="AI276" i="1"/>
  <c r="AH276" i="1"/>
  <c r="AG276" i="1"/>
  <c r="AF276" i="1"/>
  <c r="AE276" i="1"/>
  <c r="AD276" i="1"/>
  <c r="AB276" i="1"/>
  <c r="Z276" i="1"/>
  <c r="V276" i="1"/>
  <c r="U276" i="1"/>
  <c r="T276" i="1"/>
  <c r="S276" i="1"/>
  <c r="R276" i="1"/>
  <c r="Q276" i="1"/>
  <c r="P276" i="1"/>
  <c r="O276" i="1"/>
  <c r="N276" i="1"/>
  <c r="L276" i="1"/>
  <c r="K276" i="1"/>
  <c r="J276" i="1"/>
  <c r="AL275" i="1"/>
  <c r="AK275" i="1"/>
  <c r="AJ275" i="1"/>
  <c r="AI275" i="1"/>
  <c r="AH275" i="1"/>
  <c r="AG275" i="1"/>
  <c r="AF275" i="1"/>
  <c r="AE275" i="1"/>
  <c r="AD275" i="1"/>
  <c r="AB275" i="1"/>
  <c r="Z275" i="1"/>
  <c r="V275" i="1"/>
  <c r="U275" i="1"/>
  <c r="T275" i="1"/>
  <c r="S275" i="1"/>
  <c r="R275" i="1"/>
  <c r="Q275" i="1"/>
  <c r="P275" i="1"/>
  <c r="O275" i="1"/>
  <c r="N275" i="1"/>
  <c r="L275" i="1"/>
  <c r="K275" i="1"/>
  <c r="J275" i="1"/>
  <c r="AL274" i="1"/>
  <c r="AK274" i="1"/>
  <c r="AJ274" i="1"/>
  <c r="AI274" i="1"/>
  <c r="AH274" i="1"/>
  <c r="AG274" i="1"/>
  <c r="AF274" i="1"/>
  <c r="AE274" i="1"/>
  <c r="AD274" i="1"/>
  <c r="AB274" i="1"/>
  <c r="Z274" i="1"/>
  <c r="V274" i="1"/>
  <c r="U274" i="1"/>
  <c r="T274" i="1"/>
  <c r="S274" i="1"/>
  <c r="R274" i="1"/>
  <c r="Q274" i="1"/>
  <c r="P274" i="1"/>
  <c r="O274" i="1"/>
  <c r="N274" i="1"/>
  <c r="L274" i="1"/>
  <c r="K274" i="1"/>
  <c r="J274" i="1"/>
  <c r="AL273" i="1"/>
  <c r="AK273" i="1"/>
  <c r="AJ273" i="1"/>
  <c r="AI273" i="1"/>
  <c r="AH273" i="1"/>
  <c r="AG273" i="1"/>
  <c r="AF273" i="1"/>
  <c r="AE273" i="1"/>
  <c r="AD273" i="1"/>
  <c r="AB273" i="1"/>
  <c r="Z273" i="1"/>
  <c r="V273" i="1"/>
  <c r="U273" i="1"/>
  <c r="T273" i="1"/>
  <c r="S273" i="1"/>
  <c r="R273" i="1"/>
  <c r="Q273" i="1"/>
  <c r="P273" i="1"/>
  <c r="O273" i="1"/>
  <c r="N273" i="1"/>
  <c r="L273" i="1"/>
  <c r="K273" i="1"/>
  <c r="J273" i="1"/>
  <c r="AL272" i="1"/>
  <c r="AK272" i="1"/>
  <c r="AJ272" i="1"/>
  <c r="AI272" i="1"/>
  <c r="AH272" i="1"/>
  <c r="AG272" i="1"/>
  <c r="AF272" i="1"/>
  <c r="AE272" i="1"/>
  <c r="AD272" i="1"/>
  <c r="AB272" i="1"/>
  <c r="Z272" i="1"/>
  <c r="V272" i="1"/>
  <c r="U272" i="1"/>
  <c r="T272" i="1"/>
  <c r="S272" i="1"/>
  <c r="R272" i="1"/>
  <c r="Q272" i="1"/>
  <c r="P272" i="1"/>
  <c r="O272" i="1"/>
  <c r="N272" i="1"/>
  <c r="L272" i="1"/>
  <c r="K272" i="1"/>
  <c r="J272" i="1"/>
  <c r="AL271" i="1"/>
  <c r="AK271" i="1"/>
  <c r="AJ271" i="1"/>
  <c r="AI271" i="1"/>
  <c r="AH271" i="1"/>
  <c r="AG271" i="1"/>
  <c r="AF271" i="1"/>
  <c r="AE271" i="1"/>
  <c r="AD271" i="1"/>
  <c r="AB271" i="1"/>
  <c r="Z271" i="1"/>
  <c r="V271" i="1"/>
  <c r="U271" i="1"/>
  <c r="T271" i="1"/>
  <c r="S271" i="1"/>
  <c r="R271" i="1"/>
  <c r="Q271" i="1"/>
  <c r="P271" i="1"/>
  <c r="O271" i="1"/>
  <c r="N271" i="1"/>
  <c r="L271" i="1"/>
  <c r="K271" i="1"/>
  <c r="J271" i="1"/>
  <c r="AL270" i="1"/>
  <c r="AK270" i="1"/>
  <c r="AJ270" i="1"/>
  <c r="AI270" i="1"/>
  <c r="AH270" i="1"/>
  <c r="AG270" i="1"/>
  <c r="AF270" i="1"/>
  <c r="AE270" i="1"/>
  <c r="AD270" i="1"/>
  <c r="AB270" i="1"/>
  <c r="Z270" i="1"/>
  <c r="V270" i="1"/>
  <c r="U270" i="1"/>
  <c r="T270" i="1"/>
  <c r="S270" i="1"/>
  <c r="R270" i="1"/>
  <c r="Q270" i="1"/>
  <c r="P270" i="1"/>
  <c r="O270" i="1"/>
  <c r="N270" i="1"/>
  <c r="L270" i="1"/>
  <c r="K270" i="1"/>
  <c r="J270" i="1"/>
  <c r="AL269" i="1"/>
  <c r="AK269" i="1"/>
  <c r="AJ269" i="1"/>
  <c r="AI269" i="1"/>
  <c r="AH269" i="1"/>
  <c r="AG269" i="1"/>
  <c r="AF269" i="1"/>
  <c r="AE269" i="1"/>
  <c r="AD269" i="1"/>
  <c r="AB269" i="1"/>
  <c r="Z269" i="1"/>
  <c r="V269" i="1"/>
  <c r="U269" i="1"/>
  <c r="T269" i="1"/>
  <c r="S269" i="1"/>
  <c r="R269" i="1"/>
  <c r="Q269" i="1"/>
  <c r="P269" i="1"/>
  <c r="O269" i="1"/>
  <c r="N269" i="1"/>
  <c r="L269" i="1"/>
  <c r="K269" i="1"/>
  <c r="J269" i="1"/>
  <c r="AL268" i="1"/>
  <c r="AK268" i="1"/>
  <c r="AJ268" i="1"/>
  <c r="AI268" i="1"/>
  <c r="AH268" i="1"/>
  <c r="AG268" i="1"/>
  <c r="AF268" i="1"/>
  <c r="AE268" i="1"/>
  <c r="AD268" i="1"/>
  <c r="AB268" i="1"/>
  <c r="Z268" i="1"/>
  <c r="V268" i="1"/>
  <c r="U268" i="1"/>
  <c r="T268" i="1"/>
  <c r="S268" i="1"/>
  <c r="R268" i="1"/>
  <c r="Q268" i="1"/>
  <c r="P268" i="1"/>
  <c r="O268" i="1"/>
  <c r="N268" i="1"/>
  <c r="L268" i="1"/>
  <c r="K268" i="1"/>
  <c r="J268" i="1"/>
  <c r="AL267" i="1"/>
  <c r="AK267" i="1"/>
  <c r="AJ267" i="1"/>
  <c r="AI267" i="1"/>
  <c r="AH267" i="1"/>
  <c r="AG267" i="1"/>
  <c r="AF267" i="1"/>
  <c r="AE267" i="1"/>
  <c r="AD267" i="1"/>
  <c r="AB267" i="1"/>
  <c r="Z267" i="1"/>
  <c r="V267" i="1"/>
  <c r="U267" i="1"/>
  <c r="T267" i="1"/>
  <c r="S267" i="1"/>
  <c r="R267" i="1"/>
  <c r="Q267" i="1"/>
  <c r="P267" i="1"/>
  <c r="O267" i="1"/>
  <c r="N267" i="1"/>
  <c r="L267" i="1"/>
  <c r="K267" i="1"/>
  <c r="J267" i="1"/>
  <c r="AL266" i="1"/>
  <c r="AK266" i="1"/>
  <c r="AJ266" i="1"/>
  <c r="AI266" i="1"/>
  <c r="AH266" i="1"/>
  <c r="AG266" i="1"/>
  <c r="AF266" i="1"/>
  <c r="AE266" i="1"/>
  <c r="AD266" i="1"/>
  <c r="AB266" i="1"/>
  <c r="Z266" i="1"/>
  <c r="V266" i="1"/>
  <c r="U266" i="1"/>
  <c r="T266" i="1"/>
  <c r="S266" i="1"/>
  <c r="R266" i="1"/>
  <c r="Q266" i="1"/>
  <c r="P266" i="1"/>
  <c r="O266" i="1"/>
  <c r="N266" i="1"/>
  <c r="L266" i="1"/>
  <c r="K266" i="1"/>
  <c r="J266" i="1"/>
  <c r="AL265" i="1"/>
  <c r="AK265" i="1"/>
  <c r="AJ265" i="1"/>
  <c r="AI265" i="1"/>
  <c r="AH265" i="1"/>
  <c r="AG265" i="1"/>
  <c r="AF265" i="1"/>
  <c r="AE265" i="1"/>
  <c r="AD265" i="1"/>
  <c r="AB265" i="1"/>
  <c r="Z265" i="1"/>
  <c r="V265" i="1"/>
  <c r="U265" i="1"/>
  <c r="T265" i="1"/>
  <c r="S265" i="1"/>
  <c r="R265" i="1"/>
  <c r="Q265" i="1"/>
  <c r="P265" i="1"/>
  <c r="O265" i="1"/>
  <c r="N265" i="1"/>
  <c r="L265" i="1"/>
  <c r="K265" i="1"/>
  <c r="J265" i="1"/>
  <c r="AL264" i="1"/>
  <c r="AK264" i="1"/>
  <c r="AJ264" i="1"/>
  <c r="AI264" i="1"/>
  <c r="AH264" i="1"/>
  <c r="AG264" i="1"/>
  <c r="AF264" i="1"/>
  <c r="AE264" i="1"/>
  <c r="AD264" i="1"/>
  <c r="AB264" i="1"/>
  <c r="Z264" i="1"/>
  <c r="V264" i="1"/>
  <c r="U264" i="1"/>
  <c r="T264" i="1"/>
  <c r="S264" i="1"/>
  <c r="R264" i="1"/>
  <c r="Q264" i="1"/>
  <c r="P264" i="1"/>
  <c r="O264" i="1"/>
  <c r="N264" i="1"/>
  <c r="L264" i="1"/>
  <c r="K264" i="1"/>
  <c r="J264" i="1"/>
  <c r="AL263" i="1"/>
  <c r="AK263" i="1"/>
  <c r="AJ263" i="1"/>
  <c r="AI263" i="1"/>
  <c r="AH263" i="1"/>
  <c r="AG263" i="1"/>
  <c r="AF263" i="1"/>
  <c r="AE263" i="1"/>
  <c r="AD263" i="1"/>
  <c r="AB263" i="1"/>
  <c r="Z263" i="1"/>
  <c r="V263" i="1"/>
  <c r="U263" i="1"/>
  <c r="T263" i="1"/>
  <c r="S263" i="1"/>
  <c r="R263" i="1"/>
  <c r="Q263" i="1"/>
  <c r="P263" i="1"/>
  <c r="O263" i="1"/>
  <c r="N263" i="1"/>
  <c r="L263" i="1"/>
  <c r="K263" i="1"/>
  <c r="J263" i="1"/>
  <c r="AL262" i="1"/>
  <c r="AK262" i="1"/>
  <c r="AJ262" i="1"/>
  <c r="AI262" i="1"/>
  <c r="AH262" i="1"/>
  <c r="AG262" i="1"/>
  <c r="AF262" i="1"/>
  <c r="AE262" i="1"/>
  <c r="AD262" i="1"/>
  <c r="AB262" i="1"/>
  <c r="Z262" i="1"/>
  <c r="V262" i="1"/>
  <c r="U262" i="1"/>
  <c r="T262" i="1"/>
  <c r="S262" i="1"/>
  <c r="R262" i="1"/>
  <c r="Q262" i="1"/>
  <c r="P262" i="1"/>
  <c r="O262" i="1"/>
  <c r="N262" i="1"/>
  <c r="L262" i="1"/>
  <c r="K262" i="1"/>
  <c r="J262" i="1"/>
  <c r="AL261" i="1"/>
  <c r="AK261" i="1"/>
  <c r="AJ261" i="1"/>
  <c r="AI261" i="1"/>
  <c r="AH261" i="1"/>
  <c r="AG261" i="1"/>
  <c r="AF261" i="1"/>
  <c r="AE261" i="1"/>
  <c r="AD261" i="1"/>
  <c r="AB261" i="1"/>
  <c r="Z261" i="1"/>
  <c r="V261" i="1"/>
  <c r="U261" i="1"/>
  <c r="T261" i="1"/>
  <c r="S261" i="1"/>
  <c r="R261" i="1"/>
  <c r="Q261" i="1"/>
  <c r="P261" i="1"/>
  <c r="O261" i="1"/>
  <c r="N261" i="1"/>
  <c r="L261" i="1"/>
  <c r="K261" i="1"/>
  <c r="J261" i="1"/>
  <c r="AL260" i="1"/>
  <c r="AK260" i="1"/>
  <c r="AJ260" i="1"/>
  <c r="AI260" i="1"/>
  <c r="AH260" i="1"/>
  <c r="AG260" i="1"/>
  <c r="AF260" i="1"/>
  <c r="AE260" i="1"/>
  <c r="AD260" i="1"/>
  <c r="AB260" i="1"/>
  <c r="Z260" i="1"/>
  <c r="V260" i="1"/>
  <c r="U260" i="1"/>
  <c r="T260" i="1"/>
  <c r="S260" i="1"/>
  <c r="R260" i="1"/>
  <c r="Q260" i="1"/>
  <c r="P260" i="1"/>
  <c r="O260" i="1"/>
  <c r="N260" i="1"/>
  <c r="L260" i="1"/>
  <c r="K260" i="1"/>
  <c r="J260" i="1"/>
  <c r="AL259" i="1"/>
  <c r="AK259" i="1"/>
  <c r="AJ259" i="1"/>
  <c r="AI259" i="1"/>
  <c r="AH259" i="1"/>
  <c r="AG259" i="1"/>
  <c r="AF259" i="1"/>
  <c r="AE259" i="1"/>
  <c r="AD259" i="1"/>
  <c r="AB259" i="1"/>
  <c r="Z259" i="1"/>
  <c r="V259" i="1"/>
  <c r="U259" i="1"/>
  <c r="T259" i="1"/>
  <c r="S259" i="1"/>
  <c r="R259" i="1"/>
  <c r="Q259" i="1"/>
  <c r="P259" i="1"/>
  <c r="O259" i="1"/>
  <c r="N259" i="1"/>
  <c r="L259" i="1"/>
  <c r="K259" i="1"/>
  <c r="J259" i="1"/>
  <c r="AL258" i="1"/>
  <c r="AK258" i="1"/>
  <c r="AJ258" i="1"/>
  <c r="AI258" i="1"/>
  <c r="AH258" i="1"/>
  <c r="AG258" i="1"/>
  <c r="AF258" i="1"/>
  <c r="AE258" i="1"/>
  <c r="AD258" i="1"/>
  <c r="AB258" i="1"/>
  <c r="Z258" i="1"/>
  <c r="V258" i="1"/>
  <c r="U258" i="1"/>
  <c r="T258" i="1"/>
  <c r="S258" i="1"/>
  <c r="R258" i="1"/>
  <c r="Q258" i="1"/>
  <c r="P258" i="1"/>
  <c r="O258" i="1"/>
  <c r="N258" i="1"/>
  <c r="L258" i="1"/>
  <c r="K258" i="1"/>
  <c r="J258" i="1"/>
  <c r="AL257" i="1"/>
  <c r="AK257" i="1"/>
  <c r="AJ257" i="1"/>
  <c r="AI257" i="1"/>
  <c r="AH257" i="1"/>
  <c r="AG257" i="1"/>
  <c r="AF257" i="1"/>
  <c r="AE257" i="1"/>
  <c r="AD257" i="1"/>
  <c r="AB257" i="1"/>
  <c r="Z257" i="1"/>
  <c r="V257" i="1"/>
  <c r="U257" i="1"/>
  <c r="T257" i="1"/>
  <c r="S257" i="1"/>
  <c r="R257" i="1"/>
  <c r="Q257" i="1"/>
  <c r="P257" i="1"/>
  <c r="O257" i="1"/>
  <c r="N257" i="1"/>
  <c r="L257" i="1"/>
  <c r="K257" i="1"/>
  <c r="J257" i="1"/>
  <c r="AL256" i="1"/>
  <c r="AK256" i="1"/>
  <c r="AJ256" i="1"/>
  <c r="AI256" i="1"/>
  <c r="AH256" i="1"/>
  <c r="AG256" i="1"/>
  <c r="AF256" i="1"/>
  <c r="AE256" i="1"/>
  <c r="AD256" i="1"/>
  <c r="AB256" i="1"/>
  <c r="Z256" i="1"/>
  <c r="V256" i="1"/>
  <c r="U256" i="1"/>
  <c r="T256" i="1"/>
  <c r="S256" i="1"/>
  <c r="R256" i="1"/>
  <c r="Q256" i="1"/>
  <c r="P256" i="1"/>
  <c r="O256" i="1"/>
  <c r="N256" i="1"/>
  <c r="L256" i="1"/>
  <c r="K256" i="1"/>
  <c r="J256" i="1"/>
  <c r="AL255" i="1"/>
  <c r="AK255" i="1"/>
  <c r="AJ255" i="1"/>
  <c r="AI255" i="1"/>
  <c r="AH255" i="1"/>
  <c r="AG255" i="1"/>
  <c r="AF255" i="1"/>
  <c r="AE255" i="1"/>
  <c r="AD255" i="1"/>
  <c r="AB255" i="1"/>
  <c r="Z255" i="1"/>
  <c r="V255" i="1"/>
  <c r="U255" i="1"/>
  <c r="T255" i="1"/>
  <c r="S255" i="1"/>
  <c r="R255" i="1"/>
  <c r="Q255" i="1"/>
  <c r="P255" i="1"/>
  <c r="O255" i="1"/>
  <c r="N255" i="1"/>
  <c r="L255" i="1"/>
  <c r="K255" i="1"/>
  <c r="J255" i="1"/>
  <c r="AL254" i="1"/>
  <c r="AK254" i="1"/>
  <c r="AJ254" i="1"/>
  <c r="AI254" i="1"/>
  <c r="AH254" i="1"/>
  <c r="AG254" i="1"/>
  <c r="AF254" i="1"/>
  <c r="AE254" i="1"/>
  <c r="AD254" i="1"/>
  <c r="AB254" i="1"/>
  <c r="Z254" i="1"/>
  <c r="V254" i="1"/>
  <c r="U254" i="1"/>
  <c r="T254" i="1"/>
  <c r="S254" i="1"/>
  <c r="R254" i="1"/>
  <c r="Q254" i="1"/>
  <c r="P254" i="1"/>
  <c r="O254" i="1"/>
  <c r="N254" i="1"/>
  <c r="L254" i="1"/>
  <c r="K254" i="1"/>
  <c r="J254" i="1"/>
  <c r="AL253" i="1"/>
  <c r="AK253" i="1"/>
  <c r="AJ253" i="1"/>
  <c r="AI253" i="1"/>
  <c r="AH253" i="1"/>
  <c r="AG253" i="1"/>
  <c r="AF253" i="1"/>
  <c r="AE253" i="1"/>
  <c r="AD253" i="1"/>
  <c r="AB253" i="1"/>
  <c r="Z253" i="1"/>
  <c r="V253" i="1"/>
  <c r="U253" i="1"/>
  <c r="T253" i="1"/>
  <c r="S253" i="1"/>
  <c r="R253" i="1"/>
  <c r="Q253" i="1"/>
  <c r="P253" i="1"/>
  <c r="O253" i="1"/>
  <c r="N253" i="1"/>
  <c r="L253" i="1"/>
  <c r="K253" i="1"/>
  <c r="J253" i="1"/>
  <c r="AL252" i="1"/>
  <c r="AK252" i="1"/>
  <c r="AJ252" i="1"/>
  <c r="AI252" i="1"/>
  <c r="AH252" i="1"/>
  <c r="AG252" i="1"/>
  <c r="AF252" i="1"/>
  <c r="AE252" i="1"/>
  <c r="AD252" i="1"/>
  <c r="AB252" i="1"/>
  <c r="Z252" i="1"/>
  <c r="V252" i="1"/>
  <c r="U252" i="1"/>
  <c r="T252" i="1"/>
  <c r="S252" i="1"/>
  <c r="R252" i="1"/>
  <c r="Q252" i="1"/>
  <c r="P252" i="1"/>
  <c r="O252" i="1"/>
  <c r="N252" i="1"/>
  <c r="L252" i="1"/>
  <c r="K252" i="1"/>
  <c r="J252" i="1"/>
  <c r="AL251" i="1"/>
  <c r="AK251" i="1"/>
  <c r="AJ251" i="1"/>
  <c r="AI251" i="1"/>
  <c r="AH251" i="1"/>
  <c r="AG251" i="1"/>
  <c r="AF251" i="1"/>
  <c r="AE251" i="1"/>
  <c r="AD251" i="1"/>
  <c r="AB251" i="1"/>
  <c r="Z251" i="1"/>
  <c r="V251" i="1"/>
  <c r="U251" i="1"/>
  <c r="T251" i="1"/>
  <c r="S251" i="1"/>
  <c r="R251" i="1"/>
  <c r="Q251" i="1"/>
  <c r="P251" i="1"/>
  <c r="O251" i="1"/>
  <c r="N251" i="1"/>
  <c r="L251" i="1"/>
  <c r="K251" i="1"/>
  <c r="J251" i="1"/>
  <c r="AL250" i="1"/>
  <c r="AK250" i="1"/>
  <c r="AJ250" i="1"/>
  <c r="AI250" i="1"/>
  <c r="AH250" i="1"/>
  <c r="AG250" i="1"/>
  <c r="AF250" i="1"/>
  <c r="AE250" i="1"/>
  <c r="AD250" i="1"/>
  <c r="AB250" i="1"/>
  <c r="Z250" i="1"/>
  <c r="V250" i="1"/>
  <c r="U250" i="1"/>
  <c r="T250" i="1"/>
  <c r="S250" i="1"/>
  <c r="R250" i="1"/>
  <c r="Q250" i="1"/>
  <c r="P250" i="1"/>
  <c r="O250" i="1"/>
  <c r="N250" i="1"/>
  <c r="L250" i="1"/>
  <c r="K250" i="1"/>
  <c r="J250" i="1"/>
  <c r="AL249" i="1"/>
  <c r="AK249" i="1"/>
  <c r="AJ249" i="1"/>
  <c r="AI249" i="1"/>
  <c r="AH249" i="1"/>
  <c r="AG249" i="1"/>
  <c r="AF249" i="1"/>
  <c r="AE249" i="1"/>
  <c r="AD249" i="1"/>
  <c r="AB249" i="1"/>
  <c r="Z249" i="1"/>
  <c r="V249" i="1"/>
  <c r="U249" i="1"/>
  <c r="T249" i="1"/>
  <c r="S249" i="1"/>
  <c r="R249" i="1"/>
  <c r="Q249" i="1"/>
  <c r="P249" i="1"/>
  <c r="O249" i="1"/>
  <c r="N249" i="1"/>
  <c r="L249" i="1"/>
  <c r="K249" i="1"/>
  <c r="J249" i="1"/>
  <c r="AL248" i="1"/>
  <c r="AK248" i="1"/>
  <c r="AJ248" i="1"/>
  <c r="AI248" i="1"/>
  <c r="AH248" i="1"/>
  <c r="AG248" i="1"/>
  <c r="AF248" i="1"/>
  <c r="AE248" i="1"/>
  <c r="AD248" i="1"/>
  <c r="AB248" i="1"/>
  <c r="Z248" i="1"/>
  <c r="V248" i="1"/>
  <c r="U248" i="1"/>
  <c r="T248" i="1"/>
  <c r="S248" i="1"/>
  <c r="R248" i="1"/>
  <c r="Q248" i="1"/>
  <c r="P248" i="1"/>
  <c r="O248" i="1"/>
  <c r="N248" i="1"/>
  <c r="L248" i="1"/>
  <c r="K248" i="1"/>
  <c r="J248" i="1"/>
  <c r="AL247" i="1"/>
  <c r="AK247" i="1"/>
  <c r="AJ247" i="1"/>
  <c r="AI247" i="1"/>
  <c r="AH247" i="1"/>
  <c r="AG247" i="1"/>
  <c r="AF247" i="1"/>
  <c r="AE247" i="1"/>
  <c r="AD247" i="1"/>
  <c r="AB247" i="1"/>
  <c r="Z247" i="1"/>
  <c r="V247" i="1"/>
  <c r="U247" i="1"/>
  <c r="T247" i="1"/>
  <c r="S247" i="1"/>
  <c r="R247" i="1"/>
  <c r="Q247" i="1"/>
  <c r="P247" i="1"/>
  <c r="O247" i="1"/>
  <c r="N247" i="1"/>
  <c r="L247" i="1"/>
  <c r="K247" i="1"/>
  <c r="J247" i="1"/>
  <c r="AL246" i="1"/>
  <c r="AK246" i="1"/>
  <c r="AJ246" i="1"/>
  <c r="AI246" i="1"/>
  <c r="AH246" i="1"/>
  <c r="AG246" i="1"/>
  <c r="AF246" i="1"/>
  <c r="AE246" i="1"/>
  <c r="AD246" i="1"/>
  <c r="AB246" i="1"/>
  <c r="Z246" i="1"/>
  <c r="V246" i="1"/>
  <c r="U246" i="1"/>
  <c r="T246" i="1"/>
  <c r="S246" i="1"/>
  <c r="R246" i="1"/>
  <c r="Q246" i="1"/>
  <c r="P246" i="1"/>
  <c r="O246" i="1"/>
  <c r="N246" i="1"/>
  <c r="L246" i="1"/>
  <c r="K246" i="1"/>
  <c r="J246" i="1"/>
  <c r="AL245" i="1"/>
  <c r="AK245" i="1"/>
  <c r="AJ245" i="1"/>
  <c r="AI245" i="1"/>
  <c r="AH245" i="1"/>
  <c r="AG245" i="1"/>
  <c r="AF245" i="1"/>
  <c r="AE245" i="1"/>
  <c r="AD245" i="1"/>
  <c r="AB245" i="1"/>
  <c r="Z245" i="1"/>
  <c r="V245" i="1"/>
  <c r="U245" i="1"/>
  <c r="T245" i="1"/>
  <c r="S245" i="1"/>
  <c r="R245" i="1"/>
  <c r="Q245" i="1"/>
  <c r="P245" i="1"/>
  <c r="O245" i="1"/>
  <c r="N245" i="1"/>
  <c r="L245" i="1"/>
  <c r="K245" i="1"/>
  <c r="J245" i="1"/>
  <c r="AL244" i="1"/>
  <c r="AK244" i="1"/>
  <c r="AJ244" i="1"/>
  <c r="AI244" i="1"/>
  <c r="AH244" i="1"/>
  <c r="AG244" i="1"/>
  <c r="AF244" i="1"/>
  <c r="AE244" i="1"/>
  <c r="AD244" i="1"/>
  <c r="AB244" i="1"/>
  <c r="Z244" i="1"/>
  <c r="V244" i="1"/>
  <c r="U244" i="1"/>
  <c r="T244" i="1"/>
  <c r="S244" i="1"/>
  <c r="R244" i="1"/>
  <c r="Q244" i="1"/>
  <c r="P244" i="1"/>
  <c r="O244" i="1"/>
  <c r="N244" i="1"/>
  <c r="L244" i="1"/>
  <c r="K244" i="1"/>
  <c r="J244" i="1"/>
  <c r="AL243" i="1"/>
  <c r="AK243" i="1"/>
  <c r="AJ243" i="1"/>
  <c r="AI243" i="1"/>
  <c r="AH243" i="1"/>
  <c r="AG243" i="1"/>
  <c r="AF243" i="1"/>
  <c r="AE243" i="1"/>
  <c r="AD243" i="1"/>
  <c r="AB243" i="1"/>
  <c r="Z243" i="1"/>
  <c r="V243" i="1"/>
  <c r="U243" i="1"/>
  <c r="T243" i="1"/>
  <c r="S243" i="1"/>
  <c r="R243" i="1"/>
  <c r="Q243" i="1"/>
  <c r="P243" i="1"/>
  <c r="O243" i="1"/>
  <c r="N243" i="1"/>
  <c r="L243" i="1"/>
  <c r="K243" i="1"/>
  <c r="J243" i="1"/>
  <c r="AL242" i="1"/>
  <c r="AK242" i="1"/>
  <c r="AJ242" i="1"/>
  <c r="AI242" i="1"/>
  <c r="AH242" i="1"/>
  <c r="AG242" i="1"/>
  <c r="AF242" i="1"/>
  <c r="AE242" i="1"/>
  <c r="AD242" i="1"/>
  <c r="AB242" i="1"/>
  <c r="Z242" i="1"/>
  <c r="V242" i="1"/>
  <c r="U242" i="1"/>
  <c r="T242" i="1"/>
  <c r="S242" i="1"/>
  <c r="R242" i="1"/>
  <c r="Q242" i="1"/>
  <c r="P242" i="1"/>
  <c r="O242" i="1"/>
  <c r="N242" i="1"/>
  <c r="L242" i="1"/>
  <c r="K242" i="1"/>
  <c r="J242" i="1"/>
  <c r="AL241" i="1"/>
  <c r="AK241" i="1"/>
  <c r="AJ241" i="1"/>
  <c r="AI241" i="1"/>
  <c r="AH241" i="1"/>
  <c r="AG241" i="1"/>
  <c r="AF241" i="1"/>
  <c r="AE241" i="1"/>
  <c r="AD241" i="1"/>
  <c r="AB241" i="1"/>
  <c r="Z241" i="1"/>
  <c r="V241" i="1"/>
  <c r="U241" i="1"/>
  <c r="T241" i="1"/>
  <c r="S241" i="1"/>
  <c r="R241" i="1"/>
  <c r="Q241" i="1"/>
  <c r="P241" i="1"/>
  <c r="O241" i="1"/>
  <c r="N241" i="1"/>
  <c r="L241" i="1"/>
  <c r="K241" i="1"/>
  <c r="J241" i="1"/>
  <c r="AL240" i="1"/>
  <c r="AK240" i="1"/>
  <c r="AJ240" i="1"/>
  <c r="AI240" i="1"/>
  <c r="AH240" i="1"/>
  <c r="AG240" i="1"/>
  <c r="AF240" i="1"/>
  <c r="AE240" i="1"/>
  <c r="AD240" i="1"/>
  <c r="AB240" i="1"/>
  <c r="Z240" i="1"/>
  <c r="V240" i="1"/>
  <c r="U240" i="1"/>
  <c r="T240" i="1"/>
  <c r="S240" i="1"/>
  <c r="R240" i="1"/>
  <c r="Q240" i="1"/>
  <c r="P240" i="1"/>
  <c r="O240" i="1"/>
  <c r="N240" i="1"/>
  <c r="L240" i="1"/>
  <c r="K240" i="1"/>
  <c r="J240" i="1"/>
  <c r="AL239" i="1"/>
  <c r="AK239" i="1"/>
  <c r="AJ239" i="1"/>
  <c r="AI239" i="1"/>
  <c r="AH239" i="1"/>
  <c r="AG239" i="1"/>
  <c r="AF239" i="1"/>
  <c r="AE239" i="1"/>
  <c r="AD239" i="1"/>
  <c r="AB239" i="1"/>
  <c r="Z239" i="1"/>
  <c r="V239" i="1"/>
  <c r="U239" i="1"/>
  <c r="T239" i="1"/>
  <c r="S239" i="1"/>
  <c r="R239" i="1"/>
  <c r="Q239" i="1"/>
  <c r="P239" i="1"/>
  <c r="O239" i="1"/>
  <c r="N239" i="1"/>
  <c r="L239" i="1"/>
  <c r="K239" i="1"/>
  <c r="J239" i="1"/>
  <c r="AL238" i="1"/>
  <c r="AK238" i="1"/>
  <c r="AJ238" i="1"/>
  <c r="AI238" i="1"/>
  <c r="AH238" i="1"/>
  <c r="AG238" i="1"/>
  <c r="AF238" i="1"/>
  <c r="AE238" i="1"/>
  <c r="AD238" i="1"/>
  <c r="AB238" i="1"/>
  <c r="Z238" i="1"/>
  <c r="V238" i="1"/>
  <c r="U238" i="1"/>
  <c r="T238" i="1"/>
  <c r="S238" i="1"/>
  <c r="R238" i="1"/>
  <c r="Q238" i="1"/>
  <c r="P238" i="1"/>
  <c r="O238" i="1"/>
  <c r="N238" i="1"/>
  <c r="L238" i="1"/>
  <c r="K238" i="1"/>
  <c r="J238" i="1"/>
  <c r="AL237" i="1"/>
  <c r="AK237" i="1"/>
  <c r="AJ237" i="1"/>
  <c r="AI237" i="1"/>
  <c r="AH237" i="1"/>
  <c r="AG237" i="1"/>
  <c r="AF237" i="1"/>
  <c r="AE237" i="1"/>
  <c r="AD237" i="1"/>
  <c r="AB237" i="1"/>
  <c r="Z237" i="1"/>
  <c r="V237" i="1"/>
  <c r="U237" i="1"/>
  <c r="T237" i="1"/>
  <c r="S237" i="1"/>
  <c r="R237" i="1"/>
  <c r="Q237" i="1"/>
  <c r="P237" i="1"/>
  <c r="O237" i="1"/>
  <c r="N237" i="1"/>
  <c r="L237" i="1"/>
  <c r="K237" i="1"/>
  <c r="J237" i="1"/>
  <c r="AL236" i="1"/>
  <c r="AK236" i="1"/>
  <c r="AJ236" i="1"/>
  <c r="AI236" i="1"/>
  <c r="AH236" i="1"/>
  <c r="AG236" i="1"/>
  <c r="AF236" i="1"/>
  <c r="AE236" i="1"/>
  <c r="AD236" i="1"/>
  <c r="AB236" i="1"/>
  <c r="Z236" i="1"/>
  <c r="V236" i="1"/>
  <c r="U236" i="1"/>
  <c r="T236" i="1"/>
  <c r="S236" i="1"/>
  <c r="R236" i="1"/>
  <c r="Q236" i="1"/>
  <c r="P236" i="1"/>
  <c r="O236" i="1"/>
  <c r="N236" i="1"/>
  <c r="L236" i="1"/>
  <c r="K236" i="1"/>
  <c r="J236" i="1"/>
  <c r="AL235" i="1"/>
  <c r="AK235" i="1"/>
  <c r="AJ235" i="1"/>
  <c r="AI235" i="1"/>
  <c r="AH235" i="1"/>
  <c r="AG235" i="1"/>
  <c r="AF235" i="1"/>
  <c r="AE235" i="1"/>
  <c r="AD235" i="1"/>
  <c r="AB235" i="1"/>
  <c r="Z235" i="1"/>
  <c r="V235" i="1"/>
  <c r="U235" i="1"/>
  <c r="T235" i="1"/>
  <c r="S235" i="1"/>
  <c r="R235" i="1"/>
  <c r="Q235" i="1"/>
  <c r="P235" i="1"/>
  <c r="O235" i="1"/>
  <c r="N235" i="1"/>
  <c r="L235" i="1"/>
  <c r="K235" i="1"/>
  <c r="J235" i="1"/>
  <c r="AL234" i="1"/>
  <c r="AK234" i="1"/>
  <c r="AJ234" i="1"/>
  <c r="AI234" i="1"/>
  <c r="AH234" i="1"/>
  <c r="AG234" i="1"/>
  <c r="AF234" i="1"/>
  <c r="AE234" i="1"/>
  <c r="AD234" i="1"/>
  <c r="AB234" i="1"/>
  <c r="Z234" i="1"/>
  <c r="V234" i="1"/>
  <c r="U234" i="1"/>
  <c r="T234" i="1"/>
  <c r="S234" i="1"/>
  <c r="R234" i="1"/>
  <c r="Q234" i="1"/>
  <c r="P234" i="1"/>
  <c r="O234" i="1"/>
  <c r="N234" i="1"/>
  <c r="L234" i="1"/>
  <c r="K234" i="1"/>
  <c r="J234" i="1"/>
  <c r="AL233" i="1"/>
  <c r="AK233" i="1"/>
  <c r="AJ233" i="1"/>
  <c r="AI233" i="1"/>
  <c r="AH233" i="1"/>
  <c r="AG233" i="1"/>
  <c r="AF233" i="1"/>
  <c r="AE233" i="1"/>
  <c r="AD233" i="1"/>
  <c r="AB233" i="1"/>
  <c r="Z233" i="1"/>
  <c r="V233" i="1"/>
  <c r="U233" i="1"/>
  <c r="T233" i="1"/>
  <c r="S233" i="1"/>
  <c r="R233" i="1"/>
  <c r="Q233" i="1"/>
  <c r="P233" i="1"/>
  <c r="O233" i="1"/>
  <c r="N233" i="1"/>
  <c r="L233" i="1"/>
  <c r="K233" i="1"/>
  <c r="J233" i="1"/>
  <c r="AL232" i="1"/>
  <c r="AK232" i="1"/>
  <c r="AJ232" i="1"/>
  <c r="AI232" i="1"/>
  <c r="AH232" i="1"/>
  <c r="AG232" i="1"/>
  <c r="AF232" i="1"/>
  <c r="AE232" i="1"/>
  <c r="AD232" i="1"/>
  <c r="AB232" i="1"/>
  <c r="Z232" i="1"/>
  <c r="V232" i="1"/>
  <c r="U232" i="1"/>
  <c r="T232" i="1"/>
  <c r="S232" i="1"/>
  <c r="R232" i="1"/>
  <c r="Q232" i="1"/>
  <c r="P232" i="1"/>
  <c r="O232" i="1"/>
  <c r="N232" i="1"/>
  <c r="L232" i="1"/>
  <c r="K232" i="1"/>
  <c r="J232" i="1"/>
  <c r="AL231" i="1"/>
  <c r="AK231" i="1"/>
  <c r="AJ231" i="1"/>
  <c r="AI231" i="1"/>
  <c r="AH231" i="1"/>
  <c r="AG231" i="1"/>
  <c r="AF231" i="1"/>
  <c r="AE231" i="1"/>
  <c r="AD231" i="1"/>
  <c r="AB231" i="1"/>
  <c r="Z231" i="1"/>
  <c r="V231" i="1"/>
  <c r="U231" i="1"/>
  <c r="T231" i="1"/>
  <c r="S231" i="1"/>
  <c r="R231" i="1"/>
  <c r="Q231" i="1"/>
  <c r="P231" i="1"/>
  <c r="O231" i="1"/>
  <c r="N231" i="1"/>
  <c r="L231" i="1"/>
  <c r="K231" i="1"/>
  <c r="J231" i="1"/>
  <c r="AL230" i="1"/>
  <c r="AK230" i="1"/>
  <c r="AJ230" i="1"/>
  <c r="AI230" i="1"/>
  <c r="AH230" i="1"/>
  <c r="AG230" i="1"/>
  <c r="AF230" i="1"/>
  <c r="AE230" i="1"/>
  <c r="AD230" i="1"/>
  <c r="AB230" i="1"/>
  <c r="Z230" i="1"/>
  <c r="V230" i="1"/>
  <c r="U230" i="1"/>
  <c r="T230" i="1"/>
  <c r="S230" i="1"/>
  <c r="R230" i="1"/>
  <c r="Q230" i="1"/>
  <c r="P230" i="1"/>
  <c r="O230" i="1"/>
  <c r="N230" i="1"/>
  <c r="L230" i="1"/>
  <c r="K230" i="1"/>
  <c r="J230" i="1"/>
  <c r="AL229" i="1"/>
  <c r="AK229" i="1"/>
  <c r="AJ229" i="1"/>
  <c r="AI229" i="1"/>
  <c r="AH229" i="1"/>
  <c r="AG229" i="1"/>
  <c r="AF229" i="1"/>
  <c r="AE229" i="1"/>
  <c r="AD229" i="1"/>
  <c r="AB229" i="1"/>
  <c r="Z229" i="1"/>
  <c r="V229" i="1"/>
  <c r="U229" i="1"/>
  <c r="T229" i="1"/>
  <c r="S229" i="1"/>
  <c r="R229" i="1"/>
  <c r="Q229" i="1"/>
  <c r="P229" i="1"/>
  <c r="O229" i="1"/>
  <c r="N229" i="1"/>
  <c r="L229" i="1"/>
  <c r="K229" i="1"/>
  <c r="J229" i="1"/>
  <c r="AL228" i="1"/>
  <c r="AK228" i="1"/>
  <c r="AJ228" i="1"/>
  <c r="AI228" i="1"/>
  <c r="AH228" i="1"/>
  <c r="AG228" i="1"/>
  <c r="AF228" i="1"/>
  <c r="AE228" i="1"/>
  <c r="AD228" i="1"/>
  <c r="AB228" i="1"/>
  <c r="Z228" i="1"/>
  <c r="V228" i="1"/>
  <c r="U228" i="1"/>
  <c r="T228" i="1"/>
  <c r="S228" i="1"/>
  <c r="R228" i="1"/>
  <c r="Q228" i="1"/>
  <c r="P228" i="1"/>
  <c r="O228" i="1"/>
  <c r="N228" i="1"/>
  <c r="L228" i="1"/>
  <c r="K228" i="1"/>
  <c r="J228" i="1"/>
  <c r="AL227" i="1"/>
  <c r="AK227" i="1"/>
  <c r="AJ227" i="1"/>
  <c r="AI227" i="1"/>
  <c r="AH227" i="1"/>
  <c r="AG227" i="1"/>
  <c r="AF227" i="1"/>
  <c r="AE227" i="1"/>
  <c r="AD227" i="1"/>
  <c r="AB227" i="1"/>
  <c r="Z227" i="1"/>
  <c r="V227" i="1"/>
  <c r="U227" i="1"/>
  <c r="T227" i="1"/>
  <c r="S227" i="1"/>
  <c r="R227" i="1"/>
  <c r="Q227" i="1"/>
  <c r="P227" i="1"/>
  <c r="O227" i="1"/>
  <c r="N227" i="1"/>
  <c r="L227" i="1"/>
  <c r="K227" i="1"/>
  <c r="J227" i="1"/>
  <c r="AL226" i="1"/>
  <c r="AK226" i="1"/>
  <c r="AJ226" i="1"/>
  <c r="AI226" i="1"/>
  <c r="AH226" i="1"/>
  <c r="AG226" i="1"/>
  <c r="AF226" i="1"/>
  <c r="AE226" i="1"/>
  <c r="AD226" i="1"/>
  <c r="AB226" i="1"/>
  <c r="Z226" i="1"/>
  <c r="V226" i="1"/>
  <c r="U226" i="1"/>
  <c r="T226" i="1"/>
  <c r="S226" i="1"/>
  <c r="R226" i="1"/>
  <c r="Q226" i="1"/>
  <c r="P226" i="1"/>
  <c r="O226" i="1"/>
  <c r="N226" i="1"/>
  <c r="L226" i="1"/>
  <c r="K226" i="1"/>
  <c r="J226" i="1"/>
  <c r="AL225" i="1"/>
  <c r="AK225" i="1"/>
  <c r="AJ225" i="1"/>
  <c r="AI225" i="1"/>
  <c r="AH225" i="1"/>
  <c r="AG225" i="1"/>
  <c r="AF225" i="1"/>
  <c r="AE225" i="1"/>
  <c r="AD225" i="1"/>
  <c r="AB225" i="1"/>
  <c r="Z225" i="1"/>
  <c r="V225" i="1"/>
  <c r="U225" i="1"/>
  <c r="T225" i="1"/>
  <c r="S225" i="1"/>
  <c r="R225" i="1"/>
  <c r="Q225" i="1"/>
  <c r="P225" i="1"/>
  <c r="O225" i="1"/>
  <c r="N225" i="1"/>
  <c r="L225" i="1"/>
  <c r="K225" i="1"/>
  <c r="J225" i="1"/>
  <c r="AL224" i="1"/>
  <c r="AK224" i="1"/>
  <c r="AJ224" i="1"/>
  <c r="AI224" i="1"/>
  <c r="AH224" i="1"/>
  <c r="AG224" i="1"/>
  <c r="AF224" i="1"/>
  <c r="AE224" i="1"/>
  <c r="AD224" i="1"/>
  <c r="AB224" i="1"/>
  <c r="Z224" i="1"/>
  <c r="V224" i="1"/>
  <c r="U224" i="1"/>
  <c r="T224" i="1"/>
  <c r="S224" i="1"/>
  <c r="R224" i="1"/>
  <c r="Q224" i="1"/>
  <c r="P224" i="1"/>
  <c r="O224" i="1"/>
  <c r="N224" i="1"/>
  <c r="L224" i="1"/>
  <c r="K224" i="1"/>
  <c r="J224" i="1"/>
  <c r="AL223" i="1"/>
  <c r="AK223" i="1"/>
  <c r="AJ223" i="1"/>
  <c r="AI223" i="1"/>
  <c r="AH223" i="1"/>
  <c r="AG223" i="1"/>
  <c r="AF223" i="1"/>
  <c r="AE223" i="1"/>
  <c r="AD223" i="1"/>
  <c r="AB223" i="1"/>
  <c r="Z223" i="1"/>
  <c r="V223" i="1"/>
  <c r="U223" i="1"/>
  <c r="T223" i="1"/>
  <c r="S223" i="1"/>
  <c r="R223" i="1"/>
  <c r="Q223" i="1"/>
  <c r="P223" i="1"/>
  <c r="O223" i="1"/>
  <c r="N223" i="1"/>
  <c r="L223" i="1"/>
  <c r="K223" i="1"/>
  <c r="J223" i="1"/>
  <c r="AL222" i="1"/>
  <c r="AK222" i="1"/>
  <c r="AJ222" i="1"/>
  <c r="AI222" i="1"/>
  <c r="AH222" i="1"/>
  <c r="AG222" i="1"/>
  <c r="AF222" i="1"/>
  <c r="AE222" i="1"/>
  <c r="AD222" i="1"/>
  <c r="AB222" i="1"/>
  <c r="Z222" i="1"/>
  <c r="V222" i="1"/>
  <c r="U222" i="1"/>
  <c r="T222" i="1"/>
  <c r="S222" i="1"/>
  <c r="R222" i="1"/>
  <c r="Q222" i="1"/>
  <c r="P222" i="1"/>
  <c r="O222" i="1"/>
  <c r="N222" i="1"/>
  <c r="L222" i="1"/>
  <c r="K222" i="1"/>
  <c r="J222" i="1"/>
  <c r="AL221" i="1"/>
  <c r="AK221" i="1"/>
  <c r="AJ221" i="1"/>
  <c r="AI221" i="1"/>
  <c r="AH221" i="1"/>
  <c r="AG221" i="1"/>
  <c r="AF221" i="1"/>
  <c r="AE221" i="1"/>
  <c r="AD221" i="1"/>
  <c r="AB221" i="1"/>
  <c r="Z221" i="1"/>
  <c r="V221" i="1"/>
  <c r="U221" i="1"/>
  <c r="T221" i="1"/>
  <c r="S221" i="1"/>
  <c r="R221" i="1"/>
  <c r="Q221" i="1"/>
  <c r="P221" i="1"/>
  <c r="O221" i="1"/>
  <c r="N221" i="1"/>
  <c r="L221" i="1"/>
  <c r="K221" i="1"/>
  <c r="J221" i="1"/>
  <c r="AL220" i="1"/>
  <c r="AK220" i="1"/>
  <c r="AJ220" i="1"/>
  <c r="AI220" i="1"/>
  <c r="AH220" i="1"/>
  <c r="AG220" i="1"/>
  <c r="AF220" i="1"/>
  <c r="AE220" i="1"/>
  <c r="AD220" i="1"/>
  <c r="AB220" i="1"/>
  <c r="Z220" i="1"/>
  <c r="V220" i="1"/>
  <c r="U220" i="1"/>
  <c r="T220" i="1"/>
  <c r="S220" i="1"/>
  <c r="R220" i="1"/>
  <c r="Q220" i="1"/>
  <c r="P220" i="1"/>
  <c r="O220" i="1"/>
  <c r="N220" i="1"/>
  <c r="L220" i="1"/>
  <c r="K220" i="1"/>
  <c r="J220" i="1"/>
  <c r="AL219" i="1"/>
  <c r="AK219" i="1"/>
  <c r="AJ219" i="1"/>
  <c r="AI219" i="1"/>
  <c r="AH219" i="1"/>
  <c r="AG219" i="1"/>
  <c r="AF219" i="1"/>
  <c r="AE219" i="1"/>
  <c r="AD219" i="1"/>
  <c r="AB219" i="1"/>
  <c r="Z219" i="1"/>
  <c r="V219" i="1"/>
  <c r="U219" i="1"/>
  <c r="T219" i="1"/>
  <c r="S219" i="1"/>
  <c r="R219" i="1"/>
  <c r="Q219" i="1"/>
  <c r="P219" i="1"/>
  <c r="O219" i="1"/>
  <c r="N219" i="1"/>
  <c r="L219" i="1"/>
  <c r="K219" i="1"/>
  <c r="J219" i="1"/>
  <c r="AL218" i="1"/>
  <c r="AK218" i="1"/>
  <c r="AJ218" i="1"/>
  <c r="AI218" i="1"/>
  <c r="AH218" i="1"/>
  <c r="AG218" i="1"/>
  <c r="AF218" i="1"/>
  <c r="AE218" i="1"/>
  <c r="AD218" i="1"/>
  <c r="AB218" i="1"/>
  <c r="Z218" i="1"/>
  <c r="V218" i="1"/>
  <c r="U218" i="1"/>
  <c r="T218" i="1"/>
  <c r="S218" i="1"/>
  <c r="R218" i="1"/>
  <c r="Q218" i="1"/>
  <c r="P218" i="1"/>
  <c r="O218" i="1"/>
  <c r="N218" i="1"/>
  <c r="L218" i="1"/>
  <c r="K218" i="1"/>
  <c r="J218" i="1"/>
  <c r="AL217" i="1"/>
  <c r="AK217" i="1"/>
  <c r="AJ217" i="1"/>
  <c r="AI217" i="1"/>
  <c r="AH217" i="1"/>
  <c r="AG217" i="1"/>
  <c r="AF217" i="1"/>
  <c r="AE217" i="1"/>
  <c r="AD217" i="1"/>
  <c r="AB217" i="1"/>
  <c r="Z217" i="1"/>
  <c r="V217" i="1"/>
  <c r="U217" i="1"/>
  <c r="T217" i="1"/>
  <c r="S217" i="1"/>
  <c r="R217" i="1"/>
  <c r="Q217" i="1"/>
  <c r="P217" i="1"/>
  <c r="O217" i="1"/>
  <c r="N217" i="1"/>
  <c r="L217" i="1"/>
  <c r="K217" i="1"/>
  <c r="J217" i="1"/>
  <c r="AL216" i="1"/>
  <c r="AK216" i="1"/>
  <c r="AJ216" i="1"/>
  <c r="AI216" i="1"/>
  <c r="AH216" i="1"/>
  <c r="AG216" i="1"/>
  <c r="AF216" i="1"/>
  <c r="AE216" i="1"/>
  <c r="AD216" i="1"/>
  <c r="AB216" i="1"/>
  <c r="Z216" i="1"/>
  <c r="V216" i="1"/>
  <c r="U216" i="1"/>
  <c r="T216" i="1"/>
  <c r="S216" i="1"/>
  <c r="R216" i="1"/>
  <c r="Q216" i="1"/>
  <c r="P216" i="1"/>
  <c r="O216" i="1"/>
  <c r="N216" i="1"/>
  <c r="L216" i="1"/>
  <c r="K216" i="1"/>
  <c r="J216" i="1"/>
  <c r="AL215" i="1"/>
  <c r="AK215" i="1"/>
  <c r="AJ215" i="1"/>
  <c r="AI215" i="1"/>
  <c r="AH215" i="1"/>
  <c r="AG215" i="1"/>
  <c r="AF215" i="1"/>
  <c r="AE215" i="1"/>
  <c r="AD215" i="1"/>
  <c r="AB215" i="1"/>
  <c r="Z215" i="1"/>
  <c r="V215" i="1"/>
  <c r="U215" i="1"/>
  <c r="T215" i="1"/>
  <c r="S215" i="1"/>
  <c r="R215" i="1"/>
  <c r="Q215" i="1"/>
  <c r="P215" i="1"/>
  <c r="O215" i="1"/>
  <c r="N215" i="1"/>
  <c r="L215" i="1"/>
  <c r="K215" i="1"/>
  <c r="J215" i="1"/>
  <c r="AL214" i="1"/>
  <c r="AK214" i="1"/>
  <c r="AJ214" i="1"/>
  <c r="AI214" i="1"/>
  <c r="AH214" i="1"/>
  <c r="AG214" i="1"/>
  <c r="AF214" i="1"/>
  <c r="AE214" i="1"/>
  <c r="AD214" i="1"/>
  <c r="AB214" i="1"/>
  <c r="Z214" i="1"/>
  <c r="V214" i="1"/>
  <c r="U214" i="1"/>
  <c r="T214" i="1"/>
  <c r="S214" i="1"/>
  <c r="R214" i="1"/>
  <c r="Q214" i="1"/>
  <c r="P214" i="1"/>
  <c r="O214" i="1"/>
  <c r="N214" i="1"/>
  <c r="L214" i="1"/>
  <c r="K214" i="1"/>
  <c r="J214" i="1"/>
  <c r="AL213" i="1"/>
  <c r="AK213" i="1"/>
  <c r="AJ213" i="1"/>
  <c r="AI213" i="1"/>
  <c r="AH213" i="1"/>
  <c r="AG213" i="1"/>
  <c r="AF213" i="1"/>
  <c r="AE213" i="1"/>
  <c r="AD213" i="1"/>
  <c r="AB213" i="1"/>
  <c r="Z213" i="1"/>
  <c r="V213" i="1"/>
  <c r="U213" i="1"/>
  <c r="T213" i="1"/>
  <c r="S213" i="1"/>
  <c r="R213" i="1"/>
  <c r="Q213" i="1"/>
  <c r="P213" i="1"/>
  <c r="O213" i="1"/>
  <c r="N213" i="1"/>
  <c r="L213" i="1"/>
  <c r="K213" i="1"/>
  <c r="J213" i="1"/>
  <c r="AL212" i="1"/>
  <c r="AK212" i="1"/>
  <c r="AJ212" i="1"/>
  <c r="AI212" i="1"/>
  <c r="AH212" i="1"/>
  <c r="AG212" i="1"/>
  <c r="AF212" i="1"/>
  <c r="AE212" i="1"/>
  <c r="AD212" i="1"/>
  <c r="AB212" i="1"/>
  <c r="Z212" i="1"/>
  <c r="V212" i="1"/>
  <c r="U212" i="1"/>
  <c r="T212" i="1"/>
  <c r="S212" i="1"/>
  <c r="R212" i="1"/>
  <c r="Q212" i="1"/>
  <c r="P212" i="1"/>
  <c r="O212" i="1"/>
  <c r="N212" i="1"/>
  <c r="L212" i="1"/>
  <c r="K212" i="1"/>
  <c r="J212" i="1"/>
  <c r="AL211" i="1"/>
  <c r="AK211" i="1"/>
  <c r="AJ211" i="1"/>
  <c r="AI211" i="1"/>
  <c r="AH211" i="1"/>
  <c r="AG211" i="1"/>
  <c r="AF211" i="1"/>
  <c r="AE211" i="1"/>
  <c r="AD211" i="1"/>
  <c r="AB211" i="1"/>
  <c r="Z211" i="1"/>
  <c r="V211" i="1"/>
  <c r="U211" i="1"/>
  <c r="T211" i="1"/>
  <c r="S211" i="1"/>
  <c r="R211" i="1"/>
  <c r="Q211" i="1"/>
  <c r="P211" i="1"/>
  <c r="O211" i="1"/>
  <c r="N211" i="1"/>
  <c r="L211" i="1"/>
  <c r="K211" i="1"/>
  <c r="J211" i="1"/>
  <c r="AL210" i="1"/>
  <c r="AK210" i="1"/>
  <c r="AJ210" i="1"/>
  <c r="AI210" i="1"/>
  <c r="AH210" i="1"/>
  <c r="AG210" i="1"/>
  <c r="AF210" i="1"/>
  <c r="AE210" i="1"/>
  <c r="AD210" i="1"/>
  <c r="AB210" i="1"/>
  <c r="Z210" i="1"/>
  <c r="V210" i="1"/>
  <c r="U210" i="1"/>
  <c r="T210" i="1"/>
  <c r="S210" i="1"/>
  <c r="R210" i="1"/>
  <c r="Q210" i="1"/>
  <c r="P210" i="1"/>
  <c r="O210" i="1"/>
  <c r="N210" i="1"/>
  <c r="L210" i="1"/>
  <c r="K210" i="1"/>
  <c r="J210" i="1"/>
  <c r="AL209" i="1"/>
  <c r="AK209" i="1"/>
  <c r="AJ209" i="1"/>
  <c r="AI209" i="1"/>
  <c r="AH209" i="1"/>
  <c r="AG209" i="1"/>
  <c r="AF209" i="1"/>
  <c r="AE209" i="1"/>
  <c r="AD209" i="1"/>
  <c r="AB209" i="1"/>
  <c r="Z209" i="1"/>
  <c r="V209" i="1"/>
  <c r="U209" i="1"/>
  <c r="T209" i="1"/>
  <c r="S209" i="1"/>
  <c r="R209" i="1"/>
  <c r="Q209" i="1"/>
  <c r="P209" i="1"/>
  <c r="O209" i="1"/>
  <c r="N209" i="1"/>
  <c r="L209" i="1"/>
  <c r="K209" i="1"/>
  <c r="J209" i="1"/>
  <c r="AL208" i="1"/>
  <c r="AK208" i="1"/>
  <c r="AJ208" i="1"/>
  <c r="AI208" i="1"/>
  <c r="AH208" i="1"/>
  <c r="AG208" i="1"/>
  <c r="AF208" i="1"/>
  <c r="AE208" i="1"/>
  <c r="AD208" i="1"/>
  <c r="AB208" i="1"/>
  <c r="Z208" i="1"/>
  <c r="V208" i="1"/>
  <c r="U208" i="1"/>
  <c r="T208" i="1"/>
  <c r="S208" i="1"/>
  <c r="R208" i="1"/>
  <c r="Q208" i="1"/>
  <c r="P208" i="1"/>
  <c r="O208" i="1"/>
  <c r="N208" i="1"/>
  <c r="L208" i="1"/>
  <c r="K208" i="1"/>
  <c r="J208" i="1"/>
  <c r="AL207" i="1"/>
  <c r="AK207" i="1"/>
  <c r="AJ207" i="1"/>
  <c r="AI207" i="1"/>
  <c r="AH207" i="1"/>
  <c r="AG207" i="1"/>
  <c r="AF207" i="1"/>
  <c r="AE207" i="1"/>
  <c r="AD207" i="1"/>
  <c r="AB207" i="1"/>
  <c r="Z207" i="1"/>
  <c r="V207" i="1"/>
  <c r="U207" i="1"/>
  <c r="T207" i="1"/>
  <c r="S207" i="1"/>
  <c r="R207" i="1"/>
  <c r="Q207" i="1"/>
  <c r="P207" i="1"/>
  <c r="O207" i="1"/>
  <c r="N207" i="1"/>
  <c r="L207" i="1"/>
  <c r="K207" i="1"/>
  <c r="J207" i="1"/>
  <c r="AL206" i="1"/>
  <c r="AK206" i="1"/>
  <c r="AJ206" i="1"/>
  <c r="AI206" i="1"/>
  <c r="AH206" i="1"/>
  <c r="AG206" i="1"/>
  <c r="AF206" i="1"/>
  <c r="AE206" i="1"/>
  <c r="AD206" i="1"/>
  <c r="AB206" i="1"/>
  <c r="Z206" i="1"/>
  <c r="V206" i="1"/>
  <c r="U206" i="1"/>
  <c r="T206" i="1"/>
  <c r="S206" i="1"/>
  <c r="R206" i="1"/>
  <c r="Q206" i="1"/>
  <c r="P206" i="1"/>
  <c r="O206" i="1"/>
  <c r="N206" i="1"/>
  <c r="L206" i="1"/>
  <c r="K206" i="1"/>
  <c r="J206" i="1"/>
  <c r="AL205" i="1"/>
  <c r="AK205" i="1"/>
  <c r="AJ205" i="1"/>
  <c r="AI205" i="1"/>
  <c r="AH205" i="1"/>
  <c r="AG205" i="1"/>
  <c r="AF205" i="1"/>
  <c r="AE205" i="1"/>
  <c r="AD205" i="1"/>
  <c r="AB205" i="1"/>
  <c r="Z205" i="1"/>
  <c r="V205" i="1"/>
  <c r="U205" i="1"/>
  <c r="T205" i="1"/>
  <c r="S205" i="1"/>
  <c r="R205" i="1"/>
  <c r="Q205" i="1"/>
  <c r="P205" i="1"/>
  <c r="O205" i="1"/>
  <c r="N205" i="1"/>
  <c r="L205" i="1"/>
  <c r="K205" i="1"/>
  <c r="J205" i="1"/>
  <c r="AL204" i="1"/>
  <c r="AK204" i="1"/>
  <c r="AJ204" i="1"/>
  <c r="AI204" i="1"/>
  <c r="AH204" i="1"/>
  <c r="AG204" i="1"/>
  <c r="AF204" i="1"/>
  <c r="AE204" i="1"/>
  <c r="AD204" i="1"/>
  <c r="AB204" i="1"/>
  <c r="Z204" i="1"/>
  <c r="V204" i="1"/>
  <c r="U204" i="1"/>
  <c r="T204" i="1"/>
  <c r="S204" i="1"/>
  <c r="R204" i="1"/>
  <c r="Q204" i="1"/>
  <c r="P204" i="1"/>
  <c r="O204" i="1"/>
  <c r="N204" i="1"/>
  <c r="L204" i="1"/>
  <c r="K204" i="1"/>
  <c r="J204" i="1"/>
  <c r="AL203" i="1"/>
  <c r="AK203" i="1"/>
  <c r="AJ203" i="1"/>
  <c r="AI203" i="1"/>
  <c r="AH203" i="1"/>
  <c r="AG203" i="1"/>
  <c r="AF203" i="1"/>
  <c r="AE203" i="1"/>
  <c r="AD203" i="1"/>
  <c r="AB203" i="1"/>
  <c r="Z203" i="1"/>
  <c r="V203" i="1"/>
  <c r="U203" i="1"/>
  <c r="T203" i="1"/>
  <c r="S203" i="1"/>
  <c r="R203" i="1"/>
  <c r="Q203" i="1"/>
  <c r="P203" i="1"/>
  <c r="O203" i="1"/>
  <c r="N203" i="1"/>
  <c r="L203" i="1"/>
  <c r="K203" i="1"/>
  <c r="J203" i="1"/>
  <c r="AL202" i="1"/>
  <c r="AK202" i="1"/>
  <c r="AJ202" i="1"/>
  <c r="AI202" i="1"/>
  <c r="AH202" i="1"/>
  <c r="AG202" i="1"/>
  <c r="AF202" i="1"/>
  <c r="AE202" i="1"/>
  <c r="AD202" i="1"/>
  <c r="AB202" i="1"/>
  <c r="Z202" i="1"/>
  <c r="V202" i="1"/>
  <c r="U202" i="1"/>
  <c r="T202" i="1"/>
  <c r="S202" i="1"/>
  <c r="R202" i="1"/>
  <c r="Q202" i="1"/>
  <c r="P202" i="1"/>
  <c r="O202" i="1"/>
  <c r="N202" i="1"/>
  <c r="L202" i="1"/>
  <c r="K202" i="1"/>
  <c r="J202" i="1"/>
  <c r="AL201" i="1"/>
  <c r="AK201" i="1"/>
  <c r="AJ201" i="1"/>
  <c r="AI201" i="1"/>
  <c r="AH201" i="1"/>
  <c r="AG201" i="1"/>
  <c r="AF201" i="1"/>
  <c r="AE201" i="1"/>
  <c r="AD201" i="1"/>
  <c r="AB201" i="1"/>
  <c r="Z201" i="1"/>
  <c r="V201" i="1"/>
  <c r="U201" i="1"/>
  <c r="T201" i="1"/>
  <c r="S201" i="1"/>
  <c r="R201" i="1"/>
  <c r="Q201" i="1"/>
  <c r="P201" i="1"/>
  <c r="O201" i="1"/>
  <c r="N201" i="1"/>
  <c r="L201" i="1"/>
  <c r="K201" i="1"/>
  <c r="J201" i="1"/>
  <c r="AL200" i="1"/>
  <c r="AK200" i="1"/>
  <c r="AJ200" i="1"/>
  <c r="AI200" i="1"/>
  <c r="AH200" i="1"/>
  <c r="AG200" i="1"/>
  <c r="AF200" i="1"/>
  <c r="AE200" i="1"/>
  <c r="AD200" i="1"/>
  <c r="AB200" i="1"/>
  <c r="Z200" i="1"/>
  <c r="V200" i="1"/>
  <c r="U200" i="1"/>
  <c r="T200" i="1"/>
  <c r="S200" i="1"/>
  <c r="R200" i="1"/>
  <c r="Q200" i="1"/>
  <c r="P200" i="1"/>
  <c r="O200" i="1"/>
  <c r="N200" i="1"/>
  <c r="L200" i="1"/>
  <c r="K200" i="1"/>
  <c r="J200" i="1"/>
  <c r="AL199" i="1"/>
  <c r="AK199" i="1"/>
  <c r="AJ199" i="1"/>
  <c r="AI199" i="1"/>
  <c r="AH199" i="1"/>
  <c r="AG199" i="1"/>
  <c r="AF199" i="1"/>
  <c r="AE199" i="1"/>
  <c r="AD199" i="1"/>
  <c r="AB199" i="1"/>
  <c r="Z199" i="1"/>
  <c r="V199" i="1"/>
  <c r="U199" i="1"/>
  <c r="T199" i="1"/>
  <c r="S199" i="1"/>
  <c r="R199" i="1"/>
  <c r="Q199" i="1"/>
  <c r="P199" i="1"/>
  <c r="O199" i="1"/>
  <c r="N199" i="1"/>
  <c r="L199" i="1"/>
  <c r="K199" i="1"/>
  <c r="J199" i="1"/>
  <c r="AL198" i="1"/>
  <c r="AK198" i="1"/>
  <c r="AJ198" i="1"/>
  <c r="AI198" i="1"/>
  <c r="AH198" i="1"/>
  <c r="AG198" i="1"/>
  <c r="AF198" i="1"/>
  <c r="AE198" i="1"/>
  <c r="AD198" i="1"/>
  <c r="AB198" i="1"/>
  <c r="Z198" i="1"/>
  <c r="V198" i="1"/>
  <c r="U198" i="1"/>
  <c r="T198" i="1"/>
  <c r="S198" i="1"/>
  <c r="R198" i="1"/>
  <c r="Q198" i="1"/>
  <c r="P198" i="1"/>
  <c r="O198" i="1"/>
  <c r="N198" i="1"/>
  <c r="L198" i="1"/>
  <c r="K198" i="1"/>
  <c r="J198" i="1"/>
  <c r="AL197" i="1"/>
  <c r="AK197" i="1"/>
  <c r="AJ197" i="1"/>
  <c r="AI197" i="1"/>
  <c r="AH197" i="1"/>
  <c r="AG197" i="1"/>
  <c r="AF197" i="1"/>
  <c r="AE197" i="1"/>
  <c r="AD197" i="1"/>
  <c r="AB197" i="1"/>
  <c r="Z197" i="1"/>
  <c r="V197" i="1"/>
  <c r="U197" i="1"/>
  <c r="T197" i="1"/>
  <c r="S197" i="1"/>
  <c r="R197" i="1"/>
  <c r="Q197" i="1"/>
  <c r="P197" i="1"/>
  <c r="O197" i="1"/>
  <c r="N197" i="1"/>
  <c r="L197" i="1"/>
  <c r="K197" i="1"/>
  <c r="J197" i="1"/>
  <c r="AL196" i="1"/>
  <c r="AK196" i="1"/>
  <c r="AJ196" i="1"/>
  <c r="AI196" i="1"/>
  <c r="AH196" i="1"/>
  <c r="AG196" i="1"/>
  <c r="AF196" i="1"/>
  <c r="AE196" i="1"/>
  <c r="AD196" i="1"/>
  <c r="AB196" i="1"/>
  <c r="Z196" i="1"/>
  <c r="V196" i="1"/>
  <c r="U196" i="1"/>
  <c r="T196" i="1"/>
  <c r="S196" i="1"/>
  <c r="R196" i="1"/>
  <c r="Q196" i="1"/>
  <c r="P196" i="1"/>
  <c r="O196" i="1"/>
  <c r="N196" i="1"/>
  <c r="L196" i="1"/>
  <c r="K196" i="1"/>
  <c r="J196" i="1"/>
  <c r="AL195" i="1"/>
  <c r="AK195" i="1"/>
  <c r="AJ195" i="1"/>
  <c r="AI195" i="1"/>
  <c r="AH195" i="1"/>
  <c r="AG195" i="1"/>
  <c r="AF195" i="1"/>
  <c r="AE195" i="1"/>
  <c r="AD195" i="1"/>
  <c r="AB195" i="1"/>
  <c r="Z195" i="1"/>
  <c r="V195" i="1"/>
  <c r="U195" i="1"/>
  <c r="T195" i="1"/>
  <c r="S195" i="1"/>
  <c r="R195" i="1"/>
  <c r="Q195" i="1"/>
  <c r="P195" i="1"/>
  <c r="O195" i="1"/>
  <c r="N195" i="1"/>
  <c r="L195" i="1"/>
  <c r="K195" i="1"/>
  <c r="J195" i="1"/>
  <c r="AL194" i="1"/>
  <c r="AK194" i="1"/>
  <c r="AJ194" i="1"/>
  <c r="AI194" i="1"/>
  <c r="AH194" i="1"/>
  <c r="AG194" i="1"/>
  <c r="AF194" i="1"/>
  <c r="AE194" i="1"/>
  <c r="AD194" i="1"/>
  <c r="AB194" i="1"/>
  <c r="Z194" i="1"/>
  <c r="V194" i="1"/>
  <c r="U194" i="1"/>
  <c r="T194" i="1"/>
  <c r="S194" i="1"/>
  <c r="R194" i="1"/>
  <c r="Q194" i="1"/>
  <c r="P194" i="1"/>
  <c r="O194" i="1"/>
  <c r="N194" i="1"/>
  <c r="L194" i="1"/>
  <c r="K194" i="1"/>
  <c r="J194" i="1"/>
  <c r="AL193" i="1"/>
  <c r="AK193" i="1"/>
  <c r="AJ193" i="1"/>
  <c r="AI193" i="1"/>
  <c r="AH193" i="1"/>
  <c r="AG193" i="1"/>
  <c r="AF193" i="1"/>
  <c r="AE193" i="1"/>
  <c r="AD193" i="1"/>
  <c r="AB193" i="1"/>
  <c r="Z193" i="1"/>
  <c r="V193" i="1"/>
  <c r="U193" i="1"/>
  <c r="T193" i="1"/>
  <c r="S193" i="1"/>
  <c r="R193" i="1"/>
  <c r="Q193" i="1"/>
  <c r="P193" i="1"/>
  <c r="O193" i="1"/>
  <c r="N193" i="1"/>
  <c r="L193" i="1"/>
  <c r="K193" i="1"/>
  <c r="J193" i="1"/>
  <c r="AL192" i="1"/>
  <c r="AK192" i="1"/>
  <c r="AJ192" i="1"/>
  <c r="AI192" i="1"/>
  <c r="AH192" i="1"/>
  <c r="AG192" i="1"/>
  <c r="AF192" i="1"/>
  <c r="AE192" i="1"/>
  <c r="AD192" i="1"/>
  <c r="AB192" i="1"/>
  <c r="Z192" i="1"/>
  <c r="V192" i="1"/>
  <c r="U192" i="1"/>
  <c r="T192" i="1"/>
  <c r="S192" i="1"/>
  <c r="R192" i="1"/>
  <c r="Q192" i="1"/>
  <c r="P192" i="1"/>
  <c r="O192" i="1"/>
  <c r="N192" i="1"/>
  <c r="L192" i="1"/>
  <c r="K192" i="1"/>
  <c r="J192" i="1"/>
  <c r="AL191" i="1"/>
  <c r="AK191" i="1"/>
  <c r="AJ191" i="1"/>
  <c r="AI191" i="1"/>
  <c r="AH191" i="1"/>
  <c r="AG191" i="1"/>
  <c r="AF191" i="1"/>
  <c r="AE191" i="1"/>
  <c r="AD191" i="1"/>
  <c r="AB191" i="1"/>
  <c r="Z191" i="1"/>
  <c r="V191" i="1"/>
  <c r="U191" i="1"/>
  <c r="T191" i="1"/>
  <c r="S191" i="1"/>
  <c r="R191" i="1"/>
  <c r="Q191" i="1"/>
  <c r="P191" i="1"/>
  <c r="O191" i="1"/>
  <c r="N191" i="1"/>
  <c r="L191" i="1"/>
  <c r="K191" i="1"/>
  <c r="J191" i="1"/>
  <c r="AL190" i="1"/>
  <c r="AK190" i="1"/>
  <c r="AJ190" i="1"/>
  <c r="AI190" i="1"/>
  <c r="AH190" i="1"/>
  <c r="AG190" i="1"/>
  <c r="AF190" i="1"/>
  <c r="AE190" i="1"/>
  <c r="AD190" i="1"/>
  <c r="AB190" i="1"/>
  <c r="Z190" i="1"/>
  <c r="V190" i="1"/>
  <c r="U190" i="1"/>
  <c r="T190" i="1"/>
  <c r="S190" i="1"/>
  <c r="R190" i="1"/>
  <c r="Q190" i="1"/>
  <c r="P190" i="1"/>
  <c r="O190" i="1"/>
  <c r="N190" i="1"/>
  <c r="L190" i="1"/>
  <c r="K190" i="1"/>
  <c r="J190" i="1"/>
  <c r="AL189" i="1"/>
  <c r="AK189" i="1"/>
  <c r="AJ189" i="1"/>
  <c r="AI189" i="1"/>
  <c r="AH189" i="1"/>
  <c r="AG189" i="1"/>
  <c r="AF189" i="1"/>
  <c r="AE189" i="1"/>
  <c r="AD189" i="1"/>
  <c r="AB189" i="1"/>
  <c r="Z189" i="1"/>
  <c r="V189" i="1"/>
  <c r="U189" i="1"/>
  <c r="T189" i="1"/>
  <c r="S189" i="1"/>
  <c r="R189" i="1"/>
  <c r="Q189" i="1"/>
  <c r="P189" i="1"/>
  <c r="O189" i="1"/>
  <c r="N189" i="1"/>
  <c r="L189" i="1"/>
  <c r="K189" i="1"/>
  <c r="J189" i="1"/>
  <c r="AL188" i="1"/>
  <c r="AK188" i="1"/>
  <c r="AJ188" i="1"/>
  <c r="AI188" i="1"/>
  <c r="AH188" i="1"/>
  <c r="AG188" i="1"/>
  <c r="AF188" i="1"/>
  <c r="AE188" i="1"/>
  <c r="AD188" i="1"/>
  <c r="AB188" i="1"/>
  <c r="Z188" i="1"/>
  <c r="V188" i="1"/>
  <c r="U188" i="1"/>
  <c r="T188" i="1"/>
  <c r="S188" i="1"/>
  <c r="R188" i="1"/>
  <c r="Q188" i="1"/>
  <c r="P188" i="1"/>
  <c r="O188" i="1"/>
  <c r="N188" i="1"/>
  <c r="L188" i="1"/>
  <c r="K188" i="1"/>
  <c r="J188" i="1"/>
  <c r="AL187" i="1"/>
  <c r="AK187" i="1"/>
  <c r="AJ187" i="1"/>
  <c r="AI187" i="1"/>
  <c r="AH187" i="1"/>
  <c r="AG187" i="1"/>
  <c r="AF187" i="1"/>
  <c r="AE187" i="1"/>
  <c r="AD187" i="1"/>
  <c r="AB187" i="1"/>
  <c r="Z187" i="1"/>
  <c r="V187" i="1"/>
  <c r="U187" i="1"/>
  <c r="T187" i="1"/>
  <c r="S187" i="1"/>
  <c r="R187" i="1"/>
  <c r="Q187" i="1"/>
  <c r="P187" i="1"/>
  <c r="O187" i="1"/>
  <c r="N187" i="1"/>
  <c r="L187" i="1"/>
  <c r="K187" i="1"/>
  <c r="J187" i="1"/>
  <c r="AL186" i="1"/>
  <c r="AK186" i="1"/>
  <c r="AJ186" i="1"/>
  <c r="AI186" i="1"/>
  <c r="AH186" i="1"/>
  <c r="AG186" i="1"/>
  <c r="AF186" i="1"/>
  <c r="AE186" i="1"/>
  <c r="AD186" i="1"/>
  <c r="AB186" i="1"/>
  <c r="Z186" i="1"/>
  <c r="V186" i="1"/>
  <c r="U186" i="1"/>
  <c r="T186" i="1"/>
  <c r="S186" i="1"/>
  <c r="R186" i="1"/>
  <c r="Q186" i="1"/>
  <c r="P186" i="1"/>
  <c r="O186" i="1"/>
  <c r="N186" i="1"/>
  <c r="L186" i="1"/>
  <c r="K186" i="1"/>
  <c r="J186" i="1"/>
  <c r="AL185" i="1"/>
  <c r="AK185" i="1"/>
  <c r="AJ185" i="1"/>
  <c r="AI185" i="1"/>
  <c r="AH185" i="1"/>
  <c r="AG185" i="1"/>
  <c r="AF185" i="1"/>
  <c r="AE185" i="1"/>
  <c r="AD185" i="1"/>
  <c r="AB185" i="1"/>
  <c r="Z185" i="1"/>
  <c r="V185" i="1"/>
  <c r="U185" i="1"/>
  <c r="T185" i="1"/>
  <c r="S185" i="1"/>
  <c r="R185" i="1"/>
  <c r="Q185" i="1"/>
  <c r="P185" i="1"/>
  <c r="O185" i="1"/>
  <c r="N185" i="1"/>
  <c r="L185" i="1"/>
  <c r="K185" i="1"/>
  <c r="J185" i="1"/>
  <c r="AL184" i="1"/>
  <c r="AK184" i="1"/>
  <c r="AJ184" i="1"/>
  <c r="AI184" i="1"/>
  <c r="AH184" i="1"/>
  <c r="AG184" i="1"/>
  <c r="AF184" i="1"/>
  <c r="AE184" i="1"/>
  <c r="AD184" i="1"/>
  <c r="AB184" i="1"/>
  <c r="Z184" i="1"/>
  <c r="V184" i="1"/>
  <c r="U184" i="1"/>
  <c r="T184" i="1"/>
  <c r="S184" i="1"/>
  <c r="R184" i="1"/>
  <c r="Q184" i="1"/>
  <c r="P184" i="1"/>
  <c r="O184" i="1"/>
  <c r="N184" i="1"/>
  <c r="L184" i="1"/>
  <c r="K184" i="1"/>
  <c r="J184" i="1"/>
  <c r="AL183" i="1"/>
  <c r="AK183" i="1"/>
  <c r="AJ183" i="1"/>
  <c r="AI183" i="1"/>
  <c r="AH183" i="1"/>
  <c r="AG183" i="1"/>
  <c r="AF183" i="1"/>
  <c r="AE183" i="1"/>
  <c r="AD183" i="1"/>
  <c r="AB183" i="1"/>
  <c r="Z183" i="1"/>
  <c r="V183" i="1"/>
  <c r="U183" i="1"/>
  <c r="T183" i="1"/>
  <c r="S183" i="1"/>
  <c r="R183" i="1"/>
  <c r="Q183" i="1"/>
  <c r="P183" i="1"/>
  <c r="O183" i="1"/>
  <c r="N183" i="1"/>
  <c r="L183" i="1"/>
  <c r="K183" i="1"/>
  <c r="J183" i="1"/>
  <c r="AL182" i="1"/>
  <c r="AK182" i="1"/>
  <c r="AJ182" i="1"/>
  <c r="AI182" i="1"/>
  <c r="AH182" i="1"/>
  <c r="AG182" i="1"/>
  <c r="AF182" i="1"/>
  <c r="AE182" i="1"/>
  <c r="AD182" i="1"/>
  <c r="AB182" i="1"/>
  <c r="Z182" i="1"/>
  <c r="V182" i="1"/>
  <c r="U182" i="1"/>
  <c r="T182" i="1"/>
  <c r="S182" i="1"/>
  <c r="R182" i="1"/>
  <c r="Q182" i="1"/>
  <c r="P182" i="1"/>
  <c r="O182" i="1"/>
  <c r="N182" i="1"/>
  <c r="L182" i="1"/>
  <c r="K182" i="1"/>
  <c r="J182" i="1"/>
  <c r="AL181" i="1"/>
  <c r="AK181" i="1"/>
  <c r="AJ181" i="1"/>
  <c r="AI181" i="1"/>
  <c r="AH181" i="1"/>
  <c r="AG181" i="1"/>
  <c r="AF181" i="1"/>
  <c r="AE181" i="1"/>
  <c r="AD181" i="1"/>
  <c r="AB181" i="1"/>
  <c r="Z181" i="1"/>
  <c r="V181" i="1"/>
  <c r="U181" i="1"/>
  <c r="T181" i="1"/>
  <c r="S181" i="1"/>
  <c r="R181" i="1"/>
  <c r="Q181" i="1"/>
  <c r="P181" i="1"/>
  <c r="O181" i="1"/>
  <c r="N181" i="1"/>
  <c r="L181" i="1"/>
  <c r="K181" i="1"/>
  <c r="J181" i="1"/>
  <c r="AL180" i="1"/>
  <c r="AK180" i="1"/>
  <c r="AJ180" i="1"/>
  <c r="AI180" i="1"/>
  <c r="AH180" i="1"/>
  <c r="AG180" i="1"/>
  <c r="AF180" i="1"/>
  <c r="AE180" i="1"/>
  <c r="AD180" i="1"/>
  <c r="AB180" i="1"/>
  <c r="Z180" i="1"/>
  <c r="V180" i="1"/>
  <c r="U180" i="1"/>
  <c r="T180" i="1"/>
  <c r="S180" i="1"/>
  <c r="R180" i="1"/>
  <c r="Q180" i="1"/>
  <c r="P180" i="1"/>
  <c r="O180" i="1"/>
  <c r="N180" i="1"/>
  <c r="L180" i="1"/>
  <c r="K180" i="1"/>
  <c r="J180" i="1"/>
  <c r="AL179" i="1"/>
  <c r="AK179" i="1"/>
  <c r="AJ179" i="1"/>
  <c r="AI179" i="1"/>
  <c r="AH179" i="1"/>
  <c r="AG179" i="1"/>
  <c r="AF179" i="1"/>
  <c r="AE179" i="1"/>
  <c r="AD179" i="1"/>
  <c r="AB179" i="1"/>
  <c r="Z179" i="1"/>
  <c r="V179" i="1"/>
  <c r="U179" i="1"/>
  <c r="T179" i="1"/>
  <c r="S179" i="1"/>
  <c r="R179" i="1"/>
  <c r="Q179" i="1"/>
  <c r="P179" i="1"/>
  <c r="O179" i="1"/>
  <c r="N179" i="1"/>
  <c r="L179" i="1"/>
  <c r="K179" i="1"/>
  <c r="J179" i="1"/>
  <c r="AL178" i="1"/>
  <c r="AK178" i="1"/>
  <c r="AJ178" i="1"/>
  <c r="AI178" i="1"/>
  <c r="AH178" i="1"/>
  <c r="AG178" i="1"/>
  <c r="AF178" i="1"/>
  <c r="AE178" i="1"/>
  <c r="AD178" i="1"/>
  <c r="AB178" i="1"/>
  <c r="Z178" i="1"/>
  <c r="V178" i="1"/>
  <c r="U178" i="1"/>
  <c r="T178" i="1"/>
  <c r="S178" i="1"/>
  <c r="R178" i="1"/>
  <c r="Q178" i="1"/>
  <c r="P178" i="1"/>
  <c r="O178" i="1"/>
  <c r="N178" i="1"/>
  <c r="L178" i="1"/>
  <c r="K178" i="1"/>
  <c r="J178" i="1"/>
  <c r="AL177" i="1"/>
  <c r="AK177" i="1"/>
  <c r="AJ177" i="1"/>
  <c r="AI177" i="1"/>
  <c r="AH177" i="1"/>
  <c r="AG177" i="1"/>
  <c r="AF177" i="1"/>
  <c r="AE177" i="1"/>
  <c r="AD177" i="1"/>
  <c r="AB177" i="1"/>
  <c r="Z177" i="1"/>
  <c r="V177" i="1"/>
  <c r="U177" i="1"/>
  <c r="T177" i="1"/>
  <c r="S177" i="1"/>
  <c r="R177" i="1"/>
  <c r="Q177" i="1"/>
  <c r="P177" i="1"/>
  <c r="O177" i="1"/>
  <c r="N177" i="1"/>
  <c r="L177" i="1"/>
  <c r="K177" i="1"/>
  <c r="J177" i="1"/>
  <c r="AL176" i="1"/>
  <c r="AK176" i="1"/>
  <c r="AJ176" i="1"/>
  <c r="AI176" i="1"/>
  <c r="AH176" i="1"/>
  <c r="AG176" i="1"/>
  <c r="AF176" i="1"/>
  <c r="AE176" i="1"/>
  <c r="AD176" i="1"/>
  <c r="AB176" i="1"/>
  <c r="Z176" i="1"/>
  <c r="V176" i="1"/>
  <c r="U176" i="1"/>
  <c r="T176" i="1"/>
  <c r="S176" i="1"/>
  <c r="R176" i="1"/>
  <c r="Q176" i="1"/>
  <c r="P176" i="1"/>
  <c r="O176" i="1"/>
  <c r="N176" i="1"/>
  <c r="L176" i="1"/>
  <c r="K176" i="1"/>
  <c r="J176" i="1"/>
  <c r="AL175" i="1"/>
  <c r="AK175" i="1"/>
  <c r="AJ175" i="1"/>
  <c r="AI175" i="1"/>
  <c r="AH175" i="1"/>
  <c r="AG175" i="1"/>
  <c r="AF175" i="1"/>
  <c r="AE175" i="1"/>
  <c r="AD175" i="1"/>
  <c r="AB175" i="1"/>
  <c r="Z175" i="1"/>
  <c r="V175" i="1"/>
  <c r="U175" i="1"/>
  <c r="T175" i="1"/>
  <c r="S175" i="1"/>
  <c r="R175" i="1"/>
  <c r="Q175" i="1"/>
  <c r="P175" i="1"/>
  <c r="O175" i="1"/>
  <c r="N175" i="1"/>
  <c r="L175" i="1"/>
  <c r="K175" i="1"/>
  <c r="J175" i="1"/>
  <c r="AL174" i="1"/>
  <c r="AK174" i="1"/>
  <c r="AJ174" i="1"/>
  <c r="AI174" i="1"/>
  <c r="AH174" i="1"/>
  <c r="AG174" i="1"/>
  <c r="AF174" i="1"/>
  <c r="AE174" i="1"/>
  <c r="AD174" i="1"/>
  <c r="AB174" i="1"/>
  <c r="Z174" i="1"/>
  <c r="V174" i="1"/>
  <c r="U174" i="1"/>
  <c r="T174" i="1"/>
  <c r="S174" i="1"/>
  <c r="R174" i="1"/>
  <c r="Q174" i="1"/>
  <c r="P174" i="1"/>
  <c r="O174" i="1"/>
  <c r="N174" i="1"/>
  <c r="L174" i="1"/>
  <c r="K174" i="1"/>
  <c r="J174" i="1"/>
  <c r="AL173" i="1"/>
  <c r="AK173" i="1"/>
  <c r="AJ173" i="1"/>
  <c r="AI173" i="1"/>
  <c r="AH173" i="1"/>
  <c r="AG173" i="1"/>
  <c r="AF173" i="1"/>
  <c r="AE173" i="1"/>
  <c r="AD173" i="1"/>
  <c r="AB173" i="1"/>
  <c r="Z173" i="1"/>
  <c r="V173" i="1"/>
  <c r="U173" i="1"/>
  <c r="T173" i="1"/>
  <c r="S173" i="1"/>
  <c r="R173" i="1"/>
  <c r="Q173" i="1"/>
  <c r="P173" i="1"/>
  <c r="O173" i="1"/>
  <c r="N173" i="1"/>
  <c r="L173" i="1"/>
  <c r="K173" i="1"/>
  <c r="J173" i="1"/>
  <c r="AL172" i="1"/>
  <c r="AK172" i="1"/>
  <c r="AJ172" i="1"/>
  <c r="AI172" i="1"/>
  <c r="AH172" i="1"/>
  <c r="AG172" i="1"/>
  <c r="AF172" i="1"/>
  <c r="AE172" i="1"/>
  <c r="AD172" i="1"/>
  <c r="AB172" i="1"/>
  <c r="Z172" i="1"/>
  <c r="V172" i="1"/>
  <c r="U172" i="1"/>
  <c r="T172" i="1"/>
  <c r="S172" i="1"/>
  <c r="R172" i="1"/>
  <c r="Q172" i="1"/>
  <c r="P172" i="1"/>
  <c r="O172" i="1"/>
  <c r="N172" i="1"/>
  <c r="L172" i="1"/>
  <c r="K172" i="1"/>
  <c r="J172" i="1"/>
  <c r="AL171" i="1"/>
  <c r="AK171" i="1"/>
  <c r="AJ171" i="1"/>
  <c r="AI171" i="1"/>
  <c r="AH171" i="1"/>
  <c r="AG171" i="1"/>
  <c r="AF171" i="1"/>
  <c r="AE171" i="1"/>
  <c r="AD171" i="1"/>
  <c r="AB171" i="1"/>
  <c r="Z171" i="1"/>
  <c r="V171" i="1"/>
  <c r="U171" i="1"/>
  <c r="T171" i="1"/>
  <c r="S171" i="1"/>
  <c r="R171" i="1"/>
  <c r="Q171" i="1"/>
  <c r="P171" i="1"/>
  <c r="O171" i="1"/>
  <c r="N171" i="1"/>
  <c r="L171" i="1"/>
  <c r="K171" i="1"/>
  <c r="J171" i="1"/>
  <c r="AL170" i="1"/>
  <c r="AK170" i="1"/>
  <c r="AJ170" i="1"/>
  <c r="AI170" i="1"/>
  <c r="AH170" i="1"/>
  <c r="AG170" i="1"/>
  <c r="AF170" i="1"/>
  <c r="AE170" i="1"/>
  <c r="AD170" i="1"/>
  <c r="AB170" i="1"/>
  <c r="Z170" i="1"/>
  <c r="V170" i="1"/>
  <c r="U170" i="1"/>
  <c r="T170" i="1"/>
  <c r="S170" i="1"/>
  <c r="R170" i="1"/>
  <c r="Q170" i="1"/>
  <c r="P170" i="1"/>
  <c r="O170" i="1"/>
  <c r="N170" i="1"/>
  <c r="L170" i="1"/>
  <c r="K170" i="1"/>
  <c r="J170" i="1"/>
  <c r="AL169" i="1"/>
  <c r="AK169" i="1"/>
  <c r="AJ169" i="1"/>
  <c r="AI169" i="1"/>
  <c r="AH169" i="1"/>
  <c r="AG169" i="1"/>
  <c r="AF169" i="1"/>
  <c r="AE169" i="1"/>
  <c r="AD169" i="1"/>
  <c r="AB169" i="1"/>
  <c r="Z169" i="1"/>
  <c r="V169" i="1"/>
  <c r="U169" i="1"/>
  <c r="T169" i="1"/>
  <c r="S169" i="1"/>
  <c r="R169" i="1"/>
  <c r="Q169" i="1"/>
  <c r="P169" i="1"/>
  <c r="O169" i="1"/>
  <c r="N169" i="1"/>
  <c r="L169" i="1"/>
  <c r="K169" i="1"/>
  <c r="J169" i="1"/>
  <c r="AL168" i="1"/>
  <c r="AK168" i="1"/>
  <c r="AJ168" i="1"/>
  <c r="AI168" i="1"/>
  <c r="AH168" i="1"/>
  <c r="AG168" i="1"/>
  <c r="AF168" i="1"/>
  <c r="AE168" i="1"/>
  <c r="AD168" i="1"/>
  <c r="AB168" i="1"/>
  <c r="Z168" i="1"/>
  <c r="V168" i="1"/>
  <c r="U168" i="1"/>
  <c r="T168" i="1"/>
  <c r="S168" i="1"/>
  <c r="R168" i="1"/>
  <c r="Q168" i="1"/>
  <c r="P168" i="1"/>
  <c r="O168" i="1"/>
  <c r="N168" i="1"/>
  <c r="L168" i="1"/>
  <c r="K168" i="1"/>
  <c r="J168" i="1"/>
  <c r="AL167" i="1"/>
  <c r="AK167" i="1"/>
  <c r="AJ167" i="1"/>
  <c r="AI167" i="1"/>
  <c r="AH167" i="1"/>
  <c r="AG167" i="1"/>
  <c r="AF167" i="1"/>
  <c r="AE167" i="1"/>
  <c r="AD167" i="1"/>
  <c r="AB167" i="1"/>
  <c r="Z167" i="1"/>
  <c r="V167" i="1"/>
  <c r="U167" i="1"/>
  <c r="T167" i="1"/>
  <c r="S167" i="1"/>
  <c r="R167" i="1"/>
  <c r="Q167" i="1"/>
  <c r="P167" i="1"/>
  <c r="O167" i="1"/>
  <c r="N167" i="1"/>
  <c r="L167" i="1"/>
  <c r="K167" i="1"/>
  <c r="J167" i="1"/>
  <c r="AL166" i="1"/>
  <c r="AK166" i="1"/>
  <c r="AJ166" i="1"/>
  <c r="AI166" i="1"/>
  <c r="AH166" i="1"/>
  <c r="AG166" i="1"/>
  <c r="AF166" i="1"/>
  <c r="AE166" i="1"/>
  <c r="AD166" i="1"/>
  <c r="AB166" i="1"/>
  <c r="Z166" i="1"/>
  <c r="V166" i="1"/>
  <c r="U166" i="1"/>
  <c r="T166" i="1"/>
  <c r="S166" i="1"/>
  <c r="R166" i="1"/>
  <c r="Q166" i="1"/>
  <c r="P166" i="1"/>
  <c r="O166" i="1"/>
  <c r="N166" i="1"/>
  <c r="L166" i="1"/>
  <c r="K166" i="1"/>
  <c r="J166" i="1"/>
  <c r="AL165" i="1"/>
  <c r="AK165" i="1"/>
  <c r="AJ165" i="1"/>
  <c r="AI165" i="1"/>
  <c r="AH165" i="1"/>
  <c r="AG165" i="1"/>
  <c r="AF165" i="1"/>
  <c r="AE165" i="1"/>
  <c r="AD165" i="1"/>
  <c r="AB165" i="1"/>
  <c r="Z165" i="1"/>
  <c r="V165" i="1"/>
  <c r="U165" i="1"/>
  <c r="T165" i="1"/>
  <c r="S165" i="1"/>
  <c r="R165" i="1"/>
  <c r="Q165" i="1"/>
  <c r="P165" i="1"/>
  <c r="O165" i="1"/>
  <c r="N165" i="1"/>
  <c r="L165" i="1"/>
  <c r="K165" i="1"/>
  <c r="J165" i="1"/>
  <c r="AL164" i="1"/>
  <c r="AK164" i="1"/>
  <c r="AJ164" i="1"/>
  <c r="AI164" i="1"/>
  <c r="AH164" i="1"/>
  <c r="AG164" i="1"/>
  <c r="AF164" i="1"/>
  <c r="AE164" i="1"/>
  <c r="AD164" i="1"/>
  <c r="AB164" i="1"/>
  <c r="Z164" i="1"/>
  <c r="V164" i="1"/>
  <c r="U164" i="1"/>
  <c r="T164" i="1"/>
  <c r="S164" i="1"/>
  <c r="R164" i="1"/>
  <c r="Q164" i="1"/>
  <c r="P164" i="1"/>
  <c r="O164" i="1"/>
  <c r="N164" i="1"/>
  <c r="L164" i="1"/>
  <c r="K164" i="1"/>
  <c r="J164" i="1"/>
  <c r="AL163" i="1"/>
  <c r="AK163" i="1"/>
  <c r="AJ163" i="1"/>
  <c r="AI163" i="1"/>
  <c r="AH163" i="1"/>
  <c r="AG163" i="1"/>
  <c r="AF163" i="1"/>
  <c r="AE163" i="1"/>
  <c r="AD163" i="1"/>
  <c r="AB163" i="1"/>
  <c r="Z163" i="1"/>
  <c r="V163" i="1"/>
  <c r="U163" i="1"/>
  <c r="T163" i="1"/>
  <c r="S163" i="1"/>
  <c r="R163" i="1"/>
  <c r="Q163" i="1"/>
  <c r="P163" i="1"/>
  <c r="O163" i="1"/>
  <c r="N163" i="1"/>
  <c r="L163" i="1"/>
  <c r="K163" i="1"/>
  <c r="J163" i="1"/>
  <c r="AL162" i="1"/>
  <c r="AK162" i="1"/>
  <c r="AJ162" i="1"/>
  <c r="AI162" i="1"/>
  <c r="AH162" i="1"/>
  <c r="AG162" i="1"/>
  <c r="AF162" i="1"/>
  <c r="AE162" i="1"/>
  <c r="AD162" i="1"/>
  <c r="AB162" i="1"/>
  <c r="Z162" i="1"/>
  <c r="V162" i="1"/>
  <c r="U162" i="1"/>
  <c r="T162" i="1"/>
  <c r="S162" i="1"/>
  <c r="R162" i="1"/>
  <c r="Q162" i="1"/>
  <c r="P162" i="1"/>
  <c r="O162" i="1"/>
  <c r="N162" i="1"/>
  <c r="L162" i="1"/>
  <c r="K162" i="1"/>
  <c r="J162" i="1"/>
  <c r="AL161" i="1"/>
  <c r="AK161" i="1"/>
  <c r="AJ161" i="1"/>
  <c r="AI161" i="1"/>
  <c r="AH161" i="1"/>
  <c r="AG161" i="1"/>
  <c r="AF161" i="1"/>
  <c r="AE161" i="1"/>
  <c r="AD161" i="1"/>
  <c r="AB161" i="1"/>
  <c r="Z161" i="1"/>
  <c r="V161" i="1"/>
  <c r="U161" i="1"/>
  <c r="T161" i="1"/>
  <c r="S161" i="1"/>
  <c r="R161" i="1"/>
  <c r="Q161" i="1"/>
  <c r="P161" i="1"/>
  <c r="O161" i="1"/>
  <c r="N161" i="1"/>
  <c r="L161" i="1"/>
  <c r="K161" i="1"/>
  <c r="J161" i="1"/>
  <c r="AL160" i="1"/>
  <c r="AK160" i="1"/>
  <c r="AJ160" i="1"/>
  <c r="AI160" i="1"/>
  <c r="AH160" i="1"/>
  <c r="AG160" i="1"/>
  <c r="AF160" i="1"/>
  <c r="AE160" i="1"/>
  <c r="AD160" i="1"/>
  <c r="AB160" i="1"/>
  <c r="Z160" i="1"/>
  <c r="V160" i="1"/>
  <c r="U160" i="1"/>
  <c r="T160" i="1"/>
  <c r="S160" i="1"/>
  <c r="R160" i="1"/>
  <c r="Q160" i="1"/>
  <c r="P160" i="1"/>
  <c r="O160" i="1"/>
  <c r="N160" i="1"/>
  <c r="L160" i="1"/>
  <c r="K160" i="1"/>
  <c r="J160" i="1"/>
  <c r="AL159" i="1"/>
  <c r="AK159" i="1"/>
  <c r="AJ159" i="1"/>
  <c r="AI159" i="1"/>
  <c r="AH159" i="1"/>
  <c r="AG159" i="1"/>
  <c r="AF159" i="1"/>
  <c r="AE159" i="1"/>
  <c r="AD159" i="1"/>
  <c r="AB159" i="1"/>
  <c r="Z159" i="1"/>
  <c r="V159" i="1"/>
  <c r="U159" i="1"/>
  <c r="T159" i="1"/>
  <c r="S159" i="1"/>
  <c r="R159" i="1"/>
  <c r="Q159" i="1"/>
  <c r="P159" i="1"/>
  <c r="O159" i="1"/>
  <c r="N159" i="1"/>
  <c r="L159" i="1"/>
  <c r="K159" i="1"/>
  <c r="J159" i="1"/>
  <c r="AL158" i="1"/>
  <c r="AK158" i="1"/>
  <c r="AJ158" i="1"/>
  <c r="AI158" i="1"/>
  <c r="AH158" i="1"/>
  <c r="AG158" i="1"/>
  <c r="AF158" i="1"/>
  <c r="AE158" i="1"/>
  <c r="AD158" i="1"/>
  <c r="AB158" i="1"/>
  <c r="Z158" i="1"/>
  <c r="V158" i="1"/>
  <c r="U158" i="1"/>
  <c r="T158" i="1"/>
  <c r="S158" i="1"/>
  <c r="R158" i="1"/>
  <c r="Q158" i="1"/>
  <c r="P158" i="1"/>
  <c r="O158" i="1"/>
  <c r="N158" i="1"/>
  <c r="L158" i="1"/>
  <c r="K158" i="1"/>
  <c r="J158" i="1"/>
  <c r="AL157" i="1"/>
  <c r="AK157" i="1"/>
  <c r="AJ157" i="1"/>
  <c r="AI157" i="1"/>
  <c r="AH157" i="1"/>
  <c r="AG157" i="1"/>
  <c r="AF157" i="1"/>
  <c r="AE157" i="1"/>
  <c r="AD157" i="1"/>
  <c r="AB157" i="1"/>
  <c r="Z157" i="1"/>
  <c r="V157" i="1"/>
  <c r="U157" i="1"/>
  <c r="T157" i="1"/>
  <c r="S157" i="1"/>
  <c r="R157" i="1"/>
  <c r="Q157" i="1"/>
  <c r="P157" i="1"/>
  <c r="O157" i="1"/>
  <c r="N157" i="1"/>
  <c r="L157" i="1"/>
  <c r="K157" i="1"/>
  <c r="J157" i="1"/>
  <c r="AL156" i="1"/>
  <c r="AK156" i="1"/>
  <c r="AJ156" i="1"/>
  <c r="AI156" i="1"/>
  <c r="AH156" i="1"/>
  <c r="AG156" i="1"/>
  <c r="AF156" i="1"/>
  <c r="AE156" i="1"/>
  <c r="AD156" i="1"/>
  <c r="AB156" i="1"/>
  <c r="Z156" i="1"/>
  <c r="V156" i="1"/>
  <c r="U156" i="1"/>
  <c r="T156" i="1"/>
  <c r="S156" i="1"/>
  <c r="R156" i="1"/>
  <c r="Q156" i="1"/>
  <c r="P156" i="1"/>
  <c r="O156" i="1"/>
  <c r="N156" i="1"/>
  <c r="L156" i="1"/>
  <c r="K156" i="1"/>
  <c r="J156" i="1"/>
  <c r="AL155" i="1"/>
  <c r="AK155" i="1"/>
  <c r="AJ155" i="1"/>
  <c r="AI155" i="1"/>
  <c r="AH155" i="1"/>
  <c r="AG155" i="1"/>
  <c r="AF155" i="1"/>
  <c r="AE155" i="1"/>
  <c r="AD155" i="1"/>
  <c r="AB155" i="1"/>
  <c r="Z155" i="1"/>
  <c r="V155" i="1"/>
  <c r="U155" i="1"/>
  <c r="T155" i="1"/>
  <c r="S155" i="1"/>
  <c r="R155" i="1"/>
  <c r="Q155" i="1"/>
  <c r="P155" i="1"/>
  <c r="O155" i="1"/>
  <c r="N155" i="1"/>
  <c r="L155" i="1"/>
  <c r="K155" i="1"/>
  <c r="J155" i="1"/>
  <c r="AL154" i="1"/>
  <c r="AK154" i="1"/>
  <c r="AJ154" i="1"/>
  <c r="AI154" i="1"/>
  <c r="AH154" i="1"/>
  <c r="AG154" i="1"/>
  <c r="AF154" i="1"/>
  <c r="AE154" i="1"/>
  <c r="AD154" i="1"/>
  <c r="AB154" i="1"/>
  <c r="Z154" i="1"/>
  <c r="V154" i="1"/>
  <c r="U154" i="1"/>
  <c r="T154" i="1"/>
  <c r="S154" i="1"/>
  <c r="R154" i="1"/>
  <c r="Q154" i="1"/>
  <c r="P154" i="1"/>
  <c r="O154" i="1"/>
  <c r="N154" i="1"/>
  <c r="L154" i="1"/>
  <c r="K154" i="1"/>
  <c r="J154" i="1"/>
  <c r="AL153" i="1"/>
  <c r="AK153" i="1"/>
  <c r="AJ153" i="1"/>
  <c r="AI153" i="1"/>
  <c r="AH153" i="1"/>
  <c r="AG153" i="1"/>
  <c r="AF153" i="1"/>
  <c r="AE153" i="1"/>
  <c r="AD153" i="1"/>
  <c r="AB153" i="1"/>
  <c r="Z153" i="1"/>
  <c r="V153" i="1"/>
  <c r="U153" i="1"/>
  <c r="T153" i="1"/>
  <c r="S153" i="1"/>
  <c r="R153" i="1"/>
  <c r="Q153" i="1"/>
  <c r="P153" i="1"/>
  <c r="O153" i="1"/>
  <c r="N153" i="1"/>
  <c r="L153" i="1"/>
  <c r="K153" i="1"/>
  <c r="J153" i="1"/>
  <c r="AL152" i="1"/>
  <c r="AK152" i="1"/>
  <c r="AJ152" i="1"/>
  <c r="AI152" i="1"/>
  <c r="AH152" i="1"/>
  <c r="AG152" i="1"/>
  <c r="AF152" i="1"/>
  <c r="AE152" i="1"/>
  <c r="AD152" i="1"/>
  <c r="AB152" i="1"/>
  <c r="Z152" i="1"/>
  <c r="V152" i="1"/>
  <c r="U152" i="1"/>
  <c r="T152" i="1"/>
  <c r="S152" i="1"/>
  <c r="R152" i="1"/>
  <c r="Q152" i="1"/>
  <c r="P152" i="1"/>
  <c r="O152" i="1"/>
  <c r="N152" i="1"/>
  <c r="L152" i="1"/>
  <c r="K152" i="1"/>
  <c r="J152" i="1"/>
  <c r="AL151" i="1"/>
  <c r="AK151" i="1"/>
  <c r="AJ151" i="1"/>
  <c r="AI151" i="1"/>
  <c r="AH151" i="1"/>
  <c r="AG151" i="1"/>
  <c r="AF151" i="1"/>
  <c r="AE151" i="1"/>
  <c r="AD151" i="1"/>
  <c r="AB151" i="1"/>
  <c r="Z151" i="1"/>
  <c r="V151" i="1"/>
  <c r="U151" i="1"/>
  <c r="T151" i="1"/>
  <c r="S151" i="1"/>
  <c r="R151" i="1"/>
  <c r="Q151" i="1"/>
  <c r="P151" i="1"/>
  <c r="O151" i="1"/>
  <c r="N151" i="1"/>
  <c r="L151" i="1"/>
  <c r="K151" i="1"/>
  <c r="J151" i="1"/>
  <c r="AL150" i="1"/>
  <c r="AK150" i="1"/>
  <c r="AJ150" i="1"/>
  <c r="AI150" i="1"/>
  <c r="AH150" i="1"/>
  <c r="AG150" i="1"/>
  <c r="AF150" i="1"/>
  <c r="AE150" i="1"/>
  <c r="AD150" i="1"/>
  <c r="AB150" i="1"/>
  <c r="Z150" i="1"/>
  <c r="V150" i="1"/>
  <c r="U150" i="1"/>
  <c r="T150" i="1"/>
  <c r="S150" i="1"/>
  <c r="R150" i="1"/>
  <c r="Q150" i="1"/>
  <c r="P150" i="1"/>
  <c r="O150" i="1"/>
  <c r="N150" i="1"/>
  <c r="L150" i="1"/>
  <c r="K150" i="1"/>
  <c r="J150" i="1"/>
  <c r="AL149" i="1"/>
  <c r="AK149" i="1"/>
  <c r="AJ149" i="1"/>
  <c r="AI149" i="1"/>
  <c r="AH149" i="1"/>
  <c r="AG149" i="1"/>
  <c r="AF149" i="1"/>
  <c r="AE149" i="1"/>
  <c r="AD149" i="1"/>
  <c r="AB149" i="1"/>
  <c r="Z149" i="1"/>
  <c r="V149" i="1"/>
  <c r="U149" i="1"/>
  <c r="T149" i="1"/>
  <c r="S149" i="1"/>
  <c r="R149" i="1"/>
  <c r="Q149" i="1"/>
  <c r="P149" i="1"/>
  <c r="O149" i="1"/>
  <c r="N149" i="1"/>
  <c r="L149" i="1"/>
  <c r="K149" i="1"/>
  <c r="J149" i="1"/>
  <c r="AL148" i="1"/>
  <c r="AK148" i="1"/>
  <c r="AJ148" i="1"/>
  <c r="AI148" i="1"/>
  <c r="AH148" i="1"/>
  <c r="AG148" i="1"/>
  <c r="AF148" i="1"/>
  <c r="AE148" i="1"/>
  <c r="AD148" i="1"/>
  <c r="AB148" i="1"/>
  <c r="Z148" i="1"/>
  <c r="V148" i="1"/>
  <c r="U148" i="1"/>
  <c r="T148" i="1"/>
  <c r="S148" i="1"/>
  <c r="R148" i="1"/>
  <c r="Q148" i="1"/>
  <c r="P148" i="1"/>
  <c r="O148" i="1"/>
  <c r="N148" i="1"/>
  <c r="L148" i="1"/>
  <c r="K148" i="1"/>
  <c r="J148" i="1"/>
  <c r="AL147" i="1"/>
  <c r="AK147" i="1"/>
  <c r="AJ147" i="1"/>
  <c r="AI147" i="1"/>
  <c r="AH147" i="1"/>
  <c r="AG147" i="1"/>
  <c r="AF147" i="1"/>
  <c r="AE147" i="1"/>
  <c r="AD147" i="1"/>
  <c r="AB147" i="1"/>
  <c r="Z147" i="1"/>
  <c r="V147" i="1"/>
  <c r="U147" i="1"/>
  <c r="T147" i="1"/>
  <c r="S147" i="1"/>
  <c r="R147" i="1"/>
  <c r="Q147" i="1"/>
  <c r="P147" i="1"/>
  <c r="O147" i="1"/>
  <c r="N147" i="1"/>
  <c r="L147" i="1"/>
  <c r="K147" i="1"/>
  <c r="J147" i="1"/>
  <c r="AL146" i="1"/>
  <c r="AK146" i="1"/>
  <c r="AJ146" i="1"/>
  <c r="AI146" i="1"/>
  <c r="AH146" i="1"/>
  <c r="AG146" i="1"/>
  <c r="AF146" i="1"/>
  <c r="AE146" i="1"/>
  <c r="AD146" i="1"/>
  <c r="AB146" i="1"/>
  <c r="Z146" i="1"/>
  <c r="V146" i="1"/>
  <c r="U146" i="1"/>
  <c r="T146" i="1"/>
  <c r="S146" i="1"/>
  <c r="R146" i="1"/>
  <c r="Q146" i="1"/>
  <c r="P146" i="1"/>
  <c r="O146" i="1"/>
  <c r="N146" i="1"/>
  <c r="L146" i="1"/>
  <c r="K146" i="1"/>
  <c r="J146" i="1"/>
  <c r="AL145" i="1"/>
  <c r="AK145" i="1"/>
  <c r="AJ145" i="1"/>
  <c r="AI145" i="1"/>
  <c r="AH145" i="1"/>
  <c r="AG145" i="1"/>
  <c r="AF145" i="1"/>
  <c r="AE145" i="1"/>
  <c r="AD145" i="1"/>
  <c r="AB145" i="1"/>
  <c r="Z145" i="1"/>
  <c r="V145" i="1"/>
  <c r="U145" i="1"/>
  <c r="T145" i="1"/>
  <c r="S145" i="1"/>
  <c r="R145" i="1"/>
  <c r="Q145" i="1"/>
  <c r="P145" i="1"/>
  <c r="O145" i="1"/>
  <c r="N145" i="1"/>
  <c r="L145" i="1"/>
  <c r="K145" i="1"/>
  <c r="J145" i="1"/>
  <c r="AL144" i="1"/>
  <c r="AK144" i="1"/>
  <c r="AJ144" i="1"/>
  <c r="AI144" i="1"/>
  <c r="AH144" i="1"/>
  <c r="AG144" i="1"/>
  <c r="AF144" i="1"/>
  <c r="AE144" i="1"/>
  <c r="AD144" i="1"/>
  <c r="AB144" i="1"/>
  <c r="Z144" i="1"/>
  <c r="V144" i="1"/>
  <c r="U144" i="1"/>
  <c r="T144" i="1"/>
  <c r="S144" i="1"/>
  <c r="R144" i="1"/>
  <c r="Q144" i="1"/>
  <c r="P144" i="1"/>
  <c r="O144" i="1"/>
  <c r="N144" i="1"/>
  <c r="L144" i="1"/>
  <c r="K144" i="1"/>
  <c r="J144" i="1"/>
  <c r="AL143" i="1"/>
  <c r="AK143" i="1"/>
  <c r="AJ143" i="1"/>
  <c r="AI143" i="1"/>
  <c r="AH143" i="1"/>
  <c r="AG143" i="1"/>
  <c r="AF143" i="1"/>
  <c r="AE143" i="1"/>
  <c r="AD143" i="1"/>
  <c r="AB143" i="1"/>
  <c r="Z143" i="1"/>
  <c r="V143" i="1"/>
  <c r="U143" i="1"/>
  <c r="T143" i="1"/>
  <c r="S143" i="1"/>
  <c r="R143" i="1"/>
  <c r="Q143" i="1"/>
  <c r="P143" i="1"/>
  <c r="O143" i="1"/>
  <c r="N143" i="1"/>
  <c r="L143" i="1"/>
  <c r="K143" i="1"/>
  <c r="J143" i="1"/>
  <c r="AL142" i="1"/>
  <c r="AK142" i="1"/>
  <c r="AJ142" i="1"/>
  <c r="AI142" i="1"/>
  <c r="AH142" i="1"/>
  <c r="AG142" i="1"/>
  <c r="AF142" i="1"/>
  <c r="AE142" i="1"/>
  <c r="AD142" i="1"/>
  <c r="AB142" i="1"/>
  <c r="Z142" i="1"/>
  <c r="V142" i="1"/>
  <c r="U142" i="1"/>
  <c r="T142" i="1"/>
  <c r="S142" i="1"/>
  <c r="R142" i="1"/>
  <c r="Q142" i="1"/>
  <c r="P142" i="1"/>
  <c r="O142" i="1"/>
  <c r="N142" i="1"/>
  <c r="L142" i="1"/>
  <c r="K142" i="1"/>
  <c r="J142" i="1"/>
  <c r="AL141" i="1"/>
  <c r="AK141" i="1"/>
  <c r="AJ141" i="1"/>
  <c r="AI141" i="1"/>
  <c r="AH141" i="1"/>
  <c r="AG141" i="1"/>
  <c r="AF141" i="1"/>
  <c r="AE141" i="1"/>
  <c r="AD141" i="1"/>
  <c r="AB141" i="1"/>
  <c r="Z141" i="1"/>
  <c r="V141" i="1"/>
  <c r="U141" i="1"/>
  <c r="T141" i="1"/>
  <c r="S141" i="1"/>
  <c r="R141" i="1"/>
  <c r="Q141" i="1"/>
  <c r="P141" i="1"/>
  <c r="O141" i="1"/>
  <c r="N141" i="1"/>
  <c r="L141" i="1"/>
  <c r="K141" i="1"/>
  <c r="J141" i="1"/>
  <c r="AL140" i="1"/>
  <c r="AK140" i="1"/>
  <c r="AJ140" i="1"/>
  <c r="AI140" i="1"/>
  <c r="AH140" i="1"/>
  <c r="AG140" i="1"/>
  <c r="AF140" i="1"/>
  <c r="AE140" i="1"/>
  <c r="AD140" i="1"/>
  <c r="AB140" i="1"/>
  <c r="Z140" i="1"/>
  <c r="V140" i="1"/>
  <c r="U140" i="1"/>
  <c r="T140" i="1"/>
  <c r="S140" i="1"/>
  <c r="R140" i="1"/>
  <c r="Q140" i="1"/>
  <c r="P140" i="1"/>
  <c r="O140" i="1"/>
  <c r="N140" i="1"/>
  <c r="L140" i="1"/>
  <c r="K140" i="1"/>
  <c r="J140" i="1"/>
  <c r="AL139" i="1"/>
  <c r="AK139" i="1"/>
  <c r="AJ139" i="1"/>
  <c r="AI139" i="1"/>
  <c r="AH139" i="1"/>
  <c r="AG139" i="1"/>
  <c r="AF139" i="1"/>
  <c r="AE139" i="1"/>
  <c r="AD139" i="1"/>
  <c r="AB139" i="1"/>
  <c r="Z139" i="1"/>
  <c r="V139" i="1"/>
  <c r="U139" i="1"/>
  <c r="T139" i="1"/>
  <c r="S139" i="1"/>
  <c r="R139" i="1"/>
  <c r="Q139" i="1"/>
  <c r="P139" i="1"/>
  <c r="O139" i="1"/>
  <c r="N139" i="1"/>
  <c r="L139" i="1"/>
  <c r="K139" i="1"/>
  <c r="J139" i="1"/>
  <c r="AL138" i="1"/>
  <c r="AK138" i="1"/>
  <c r="AJ138" i="1"/>
  <c r="AI138" i="1"/>
  <c r="AH138" i="1"/>
  <c r="AG138" i="1"/>
  <c r="AF138" i="1"/>
  <c r="AE138" i="1"/>
  <c r="AD138" i="1"/>
  <c r="AB138" i="1"/>
  <c r="Z138" i="1"/>
  <c r="V138" i="1"/>
  <c r="U138" i="1"/>
  <c r="T138" i="1"/>
  <c r="S138" i="1"/>
  <c r="R138" i="1"/>
  <c r="Q138" i="1"/>
  <c r="P138" i="1"/>
  <c r="O138" i="1"/>
  <c r="N138" i="1"/>
  <c r="L138" i="1"/>
  <c r="K138" i="1"/>
  <c r="J138" i="1"/>
  <c r="AL137" i="1"/>
  <c r="AK137" i="1"/>
  <c r="AJ137" i="1"/>
  <c r="AI137" i="1"/>
  <c r="AH137" i="1"/>
  <c r="AG137" i="1"/>
  <c r="AF137" i="1"/>
  <c r="AE137" i="1"/>
  <c r="AD137" i="1"/>
  <c r="AB137" i="1"/>
  <c r="Z137" i="1"/>
  <c r="V137" i="1"/>
  <c r="U137" i="1"/>
  <c r="T137" i="1"/>
  <c r="S137" i="1"/>
  <c r="R137" i="1"/>
  <c r="Q137" i="1"/>
  <c r="P137" i="1"/>
  <c r="O137" i="1"/>
  <c r="N137" i="1"/>
  <c r="L137" i="1"/>
  <c r="K137" i="1"/>
  <c r="J137" i="1"/>
  <c r="AL136" i="1"/>
  <c r="AK136" i="1"/>
  <c r="AJ136" i="1"/>
  <c r="AI136" i="1"/>
  <c r="AH136" i="1"/>
  <c r="AG136" i="1"/>
  <c r="AF136" i="1"/>
  <c r="AE136" i="1"/>
  <c r="AD136" i="1"/>
  <c r="AB136" i="1"/>
  <c r="Z136" i="1"/>
  <c r="V136" i="1"/>
  <c r="U136" i="1"/>
  <c r="T136" i="1"/>
  <c r="S136" i="1"/>
  <c r="R136" i="1"/>
  <c r="Q136" i="1"/>
  <c r="P136" i="1"/>
  <c r="O136" i="1"/>
  <c r="N136" i="1"/>
  <c r="L136" i="1"/>
  <c r="K136" i="1"/>
  <c r="J136" i="1"/>
  <c r="AL135" i="1"/>
  <c r="AK135" i="1"/>
  <c r="AJ135" i="1"/>
  <c r="AI135" i="1"/>
  <c r="AH135" i="1"/>
  <c r="AG135" i="1"/>
  <c r="AF135" i="1"/>
  <c r="AE135" i="1"/>
  <c r="AD135" i="1"/>
  <c r="AB135" i="1"/>
  <c r="Z135" i="1"/>
  <c r="V135" i="1"/>
  <c r="U135" i="1"/>
  <c r="T135" i="1"/>
  <c r="S135" i="1"/>
  <c r="R135" i="1"/>
  <c r="Q135" i="1"/>
  <c r="P135" i="1"/>
  <c r="O135" i="1"/>
  <c r="N135" i="1"/>
  <c r="L135" i="1"/>
  <c r="K135" i="1"/>
  <c r="J135" i="1"/>
  <c r="AL134" i="1"/>
  <c r="AK134" i="1"/>
  <c r="AJ134" i="1"/>
  <c r="AI134" i="1"/>
  <c r="AH134" i="1"/>
  <c r="AG134" i="1"/>
  <c r="AF134" i="1"/>
  <c r="AE134" i="1"/>
  <c r="AD134" i="1"/>
  <c r="AB134" i="1"/>
  <c r="Z134" i="1"/>
  <c r="V134" i="1"/>
  <c r="U134" i="1"/>
  <c r="T134" i="1"/>
  <c r="S134" i="1"/>
  <c r="R134" i="1"/>
  <c r="Q134" i="1"/>
  <c r="P134" i="1"/>
  <c r="O134" i="1"/>
  <c r="N134" i="1"/>
  <c r="L134" i="1"/>
  <c r="K134" i="1"/>
  <c r="J134" i="1"/>
  <c r="AL133" i="1"/>
  <c r="AK133" i="1"/>
  <c r="AJ133" i="1"/>
  <c r="AI133" i="1"/>
  <c r="AH133" i="1"/>
  <c r="AG133" i="1"/>
  <c r="AF133" i="1"/>
  <c r="AE133" i="1"/>
  <c r="AD133" i="1"/>
  <c r="AB133" i="1"/>
  <c r="Z133" i="1"/>
  <c r="V133" i="1"/>
  <c r="U133" i="1"/>
  <c r="T133" i="1"/>
  <c r="S133" i="1"/>
  <c r="R133" i="1"/>
  <c r="Q133" i="1"/>
  <c r="P133" i="1"/>
  <c r="O133" i="1"/>
  <c r="N133" i="1"/>
  <c r="L133" i="1"/>
  <c r="K133" i="1"/>
  <c r="J133" i="1"/>
  <c r="AL132" i="1"/>
  <c r="AK132" i="1"/>
  <c r="AJ132" i="1"/>
  <c r="AI132" i="1"/>
  <c r="AH132" i="1"/>
  <c r="AG132" i="1"/>
  <c r="AF132" i="1"/>
  <c r="AE132" i="1"/>
  <c r="AD132" i="1"/>
  <c r="AB132" i="1"/>
  <c r="Z132" i="1"/>
  <c r="V132" i="1"/>
  <c r="U132" i="1"/>
  <c r="T132" i="1"/>
  <c r="S132" i="1"/>
  <c r="R132" i="1"/>
  <c r="Q132" i="1"/>
  <c r="P132" i="1"/>
  <c r="O132" i="1"/>
  <c r="N132" i="1"/>
  <c r="L132" i="1"/>
  <c r="K132" i="1"/>
  <c r="J132" i="1"/>
  <c r="AL131" i="1"/>
  <c r="AK131" i="1"/>
  <c r="AJ131" i="1"/>
  <c r="AI131" i="1"/>
  <c r="AH131" i="1"/>
  <c r="AG131" i="1"/>
  <c r="AF131" i="1"/>
  <c r="AE131" i="1"/>
  <c r="AD131" i="1"/>
  <c r="AB131" i="1"/>
  <c r="Z131" i="1"/>
  <c r="V131" i="1"/>
  <c r="U131" i="1"/>
  <c r="T131" i="1"/>
  <c r="S131" i="1"/>
  <c r="R131" i="1"/>
  <c r="Q131" i="1"/>
  <c r="P131" i="1"/>
  <c r="O131" i="1"/>
  <c r="N131" i="1"/>
  <c r="L131" i="1"/>
  <c r="K131" i="1"/>
  <c r="J131" i="1"/>
  <c r="AL130" i="1"/>
  <c r="AK130" i="1"/>
  <c r="AJ130" i="1"/>
  <c r="AI130" i="1"/>
  <c r="AH130" i="1"/>
  <c r="AG130" i="1"/>
  <c r="AF130" i="1"/>
  <c r="AE130" i="1"/>
  <c r="AD130" i="1"/>
  <c r="AB130" i="1"/>
  <c r="Z130" i="1"/>
  <c r="V130" i="1"/>
  <c r="U130" i="1"/>
  <c r="T130" i="1"/>
  <c r="S130" i="1"/>
  <c r="R130" i="1"/>
  <c r="Q130" i="1"/>
  <c r="P130" i="1"/>
  <c r="O130" i="1"/>
  <c r="N130" i="1"/>
  <c r="L130" i="1"/>
  <c r="K130" i="1"/>
  <c r="J130" i="1"/>
  <c r="AL129" i="1"/>
  <c r="AK129" i="1"/>
  <c r="AJ129" i="1"/>
  <c r="AI129" i="1"/>
  <c r="AH129" i="1"/>
  <c r="AG129" i="1"/>
  <c r="AF129" i="1"/>
  <c r="AE129" i="1"/>
  <c r="AD129" i="1"/>
  <c r="AB129" i="1"/>
  <c r="Z129" i="1"/>
  <c r="V129" i="1"/>
  <c r="U129" i="1"/>
  <c r="T129" i="1"/>
  <c r="S129" i="1"/>
  <c r="R129" i="1"/>
  <c r="Q129" i="1"/>
  <c r="P129" i="1"/>
  <c r="O129" i="1"/>
  <c r="N129" i="1"/>
  <c r="L129" i="1"/>
  <c r="K129" i="1"/>
  <c r="J129" i="1"/>
  <c r="AL128" i="1"/>
  <c r="AK128" i="1"/>
  <c r="AJ128" i="1"/>
  <c r="AI128" i="1"/>
  <c r="AH128" i="1"/>
  <c r="AG128" i="1"/>
  <c r="AF128" i="1"/>
  <c r="AE128" i="1"/>
  <c r="AD128" i="1"/>
  <c r="AB128" i="1"/>
  <c r="Z128" i="1"/>
  <c r="V128" i="1"/>
  <c r="U128" i="1"/>
  <c r="T128" i="1"/>
  <c r="S128" i="1"/>
  <c r="R128" i="1"/>
  <c r="Q128" i="1"/>
  <c r="P128" i="1"/>
  <c r="O128" i="1"/>
  <c r="N128" i="1"/>
  <c r="L128" i="1"/>
  <c r="K128" i="1"/>
  <c r="J128" i="1"/>
  <c r="AL127" i="1"/>
  <c r="AK127" i="1"/>
  <c r="AJ127" i="1"/>
  <c r="AI127" i="1"/>
  <c r="AH127" i="1"/>
  <c r="AG127" i="1"/>
  <c r="AF127" i="1"/>
  <c r="AE127" i="1"/>
  <c r="AD127" i="1"/>
  <c r="AB127" i="1"/>
  <c r="Z127" i="1"/>
  <c r="V127" i="1"/>
  <c r="U127" i="1"/>
  <c r="T127" i="1"/>
  <c r="S127" i="1"/>
  <c r="R127" i="1"/>
  <c r="Q127" i="1"/>
  <c r="P127" i="1"/>
  <c r="O127" i="1"/>
  <c r="N127" i="1"/>
  <c r="L127" i="1"/>
  <c r="K127" i="1"/>
  <c r="J127" i="1"/>
  <c r="AL126" i="1"/>
  <c r="AK126" i="1"/>
  <c r="AJ126" i="1"/>
  <c r="AI126" i="1"/>
  <c r="AH126" i="1"/>
  <c r="AG126" i="1"/>
  <c r="AF126" i="1"/>
  <c r="AE126" i="1"/>
  <c r="AD126" i="1"/>
  <c r="AB126" i="1"/>
  <c r="Z126" i="1"/>
  <c r="V126" i="1"/>
  <c r="U126" i="1"/>
  <c r="T126" i="1"/>
  <c r="S126" i="1"/>
  <c r="R126" i="1"/>
  <c r="Q126" i="1"/>
  <c r="P126" i="1"/>
  <c r="O126" i="1"/>
  <c r="N126" i="1"/>
  <c r="L126" i="1"/>
  <c r="K126" i="1"/>
  <c r="J126" i="1"/>
  <c r="AL125" i="1"/>
  <c r="AK125" i="1"/>
  <c r="AJ125" i="1"/>
  <c r="AI125" i="1"/>
  <c r="AH125" i="1"/>
  <c r="AG125" i="1"/>
  <c r="AF125" i="1"/>
  <c r="AE125" i="1"/>
  <c r="AD125" i="1"/>
  <c r="AB125" i="1"/>
  <c r="Z125" i="1"/>
  <c r="V125" i="1"/>
  <c r="U125" i="1"/>
  <c r="T125" i="1"/>
  <c r="S125" i="1"/>
  <c r="R125" i="1"/>
  <c r="Q125" i="1"/>
  <c r="P125" i="1"/>
  <c r="O125" i="1"/>
  <c r="N125" i="1"/>
  <c r="L125" i="1"/>
  <c r="K125" i="1"/>
  <c r="J125" i="1"/>
  <c r="AL124" i="1"/>
  <c r="AK124" i="1"/>
  <c r="AJ124" i="1"/>
  <c r="AI124" i="1"/>
  <c r="AH124" i="1"/>
  <c r="AG124" i="1"/>
  <c r="AF124" i="1"/>
  <c r="AE124" i="1"/>
  <c r="AD124" i="1"/>
  <c r="AB124" i="1"/>
  <c r="Z124" i="1"/>
  <c r="V124" i="1"/>
  <c r="U124" i="1"/>
  <c r="T124" i="1"/>
  <c r="S124" i="1"/>
  <c r="R124" i="1"/>
  <c r="Q124" i="1"/>
  <c r="P124" i="1"/>
  <c r="O124" i="1"/>
  <c r="N124" i="1"/>
  <c r="L124" i="1"/>
  <c r="K124" i="1"/>
  <c r="J124" i="1"/>
  <c r="AL123" i="1"/>
  <c r="AK123" i="1"/>
  <c r="AJ123" i="1"/>
  <c r="AI123" i="1"/>
  <c r="AH123" i="1"/>
  <c r="AG123" i="1"/>
  <c r="AF123" i="1"/>
  <c r="AE123" i="1"/>
  <c r="AD123" i="1"/>
  <c r="AB123" i="1"/>
  <c r="Z123" i="1"/>
  <c r="V123" i="1"/>
  <c r="U123" i="1"/>
  <c r="T123" i="1"/>
  <c r="S123" i="1"/>
  <c r="R123" i="1"/>
  <c r="Q123" i="1"/>
  <c r="P123" i="1"/>
  <c r="O123" i="1"/>
  <c r="N123" i="1"/>
  <c r="L123" i="1"/>
  <c r="K123" i="1"/>
  <c r="J123" i="1"/>
  <c r="AL122" i="1"/>
  <c r="AK122" i="1"/>
  <c r="AJ122" i="1"/>
  <c r="AI122" i="1"/>
  <c r="AH122" i="1"/>
  <c r="AG122" i="1"/>
  <c r="AF122" i="1"/>
  <c r="AE122" i="1"/>
  <c r="AD122" i="1"/>
  <c r="AB122" i="1"/>
  <c r="Z122" i="1"/>
  <c r="V122" i="1"/>
  <c r="U122" i="1"/>
  <c r="T122" i="1"/>
  <c r="S122" i="1"/>
  <c r="R122" i="1"/>
  <c r="Q122" i="1"/>
  <c r="P122" i="1"/>
  <c r="O122" i="1"/>
  <c r="N122" i="1"/>
  <c r="L122" i="1"/>
  <c r="K122" i="1"/>
  <c r="J122" i="1"/>
  <c r="AL121" i="1"/>
  <c r="AK121" i="1"/>
  <c r="AJ121" i="1"/>
  <c r="AI121" i="1"/>
  <c r="AH121" i="1"/>
  <c r="AG121" i="1"/>
  <c r="AF121" i="1"/>
  <c r="AE121" i="1"/>
  <c r="AD121" i="1"/>
  <c r="AB121" i="1"/>
  <c r="Z121" i="1"/>
  <c r="V121" i="1"/>
  <c r="U121" i="1"/>
  <c r="T121" i="1"/>
  <c r="S121" i="1"/>
  <c r="R121" i="1"/>
  <c r="Q121" i="1"/>
  <c r="P121" i="1"/>
  <c r="O121" i="1"/>
  <c r="N121" i="1"/>
  <c r="L121" i="1"/>
  <c r="K121" i="1"/>
  <c r="J121" i="1"/>
  <c r="AL120" i="1"/>
  <c r="AK120" i="1"/>
  <c r="AJ120" i="1"/>
  <c r="AI120" i="1"/>
  <c r="AH120" i="1"/>
  <c r="AG120" i="1"/>
  <c r="AF120" i="1"/>
  <c r="AE120" i="1"/>
  <c r="AD120" i="1"/>
  <c r="AB120" i="1"/>
  <c r="Z120" i="1"/>
  <c r="V120" i="1"/>
  <c r="U120" i="1"/>
  <c r="T120" i="1"/>
  <c r="S120" i="1"/>
  <c r="R120" i="1"/>
  <c r="Q120" i="1"/>
  <c r="P120" i="1"/>
  <c r="O120" i="1"/>
  <c r="N120" i="1"/>
  <c r="L120" i="1"/>
  <c r="K120" i="1"/>
  <c r="J120" i="1"/>
  <c r="AL119" i="1"/>
  <c r="AK119" i="1"/>
  <c r="AJ119" i="1"/>
  <c r="AI119" i="1"/>
  <c r="AH119" i="1"/>
  <c r="AG119" i="1"/>
  <c r="AF119" i="1"/>
  <c r="AE119" i="1"/>
  <c r="AD119" i="1"/>
  <c r="AB119" i="1"/>
  <c r="Z119" i="1"/>
  <c r="V119" i="1"/>
  <c r="U119" i="1"/>
  <c r="T119" i="1"/>
  <c r="S119" i="1"/>
  <c r="R119" i="1"/>
  <c r="Q119" i="1"/>
  <c r="P119" i="1"/>
  <c r="O119" i="1"/>
  <c r="N119" i="1"/>
  <c r="L119" i="1"/>
  <c r="K119" i="1"/>
  <c r="J119" i="1"/>
  <c r="AL118" i="1"/>
  <c r="AK118" i="1"/>
  <c r="AJ118" i="1"/>
  <c r="AI118" i="1"/>
  <c r="AH118" i="1"/>
  <c r="AG118" i="1"/>
  <c r="AF118" i="1"/>
  <c r="AE118" i="1"/>
  <c r="AD118" i="1"/>
  <c r="AB118" i="1"/>
  <c r="Z118" i="1"/>
  <c r="V118" i="1"/>
  <c r="U118" i="1"/>
  <c r="T118" i="1"/>
  <c r="S118" i="1"/>
  <c r="R118" i="1"/>
  <c r="Q118" i="1"/>
  <c r="P118" i="1"/>
  <c r="O118" i="1"/>
  <c r="N118" i="1"/>
  <c r="L118" i="1"/>
  <c r="K118" i="1"/>
  <c r="J118" i="1"/>
  <c r="AL117" i="1"/>
  <c r="AK117" i="1"/>
  <c r="AJ117" i="1"/>
  <c r="AI117" i="1"/>
  <c r="AH117" i="1"/>
  <c r="AG117" i="1"/>
  <c r="AF117" i="1"/>
  <c r="AE117" i="1"/>
  <c r="AD117" i="1"/>
  <c r="AB117" i="1"/>
  <c r="Z117" i="1"/>
  <c r="V117" i="1"/>
  <c r="U117" i="1"/>
  <c r="T117" i="1"/>
  <c r="S117" i="1"/>
  <c r="R117" i="1"/>
  <c r="Q117" i="1"/>
  <c r="P117" i="1"/>
  <c r="O117" i="1"/>
  <c r="N117" i="1"/>
  <c r="L117" i="1"/>
  <c r="K117" i="1"/>
  <c r="J117" i="1"/>
  <c r="AL116" i="1"/>
  <c r="AK116" i="1"/>
  <c r="AJ116" i="1"/>
  <c r="AI116" i="1"/>
  <c r="AH116" i="1"/>
  <c r="AG116" i="1"/>
  <c r="AF116" i="1"/>
  <c r="AE116" i="1"/>
  <c r="AD116" i="1"/>
  <c r="AB116" i="1"/>
  <c r="Z116" i="1"/>
  <c r="V116" i="1"/>
  <c r="U116" i="1"/>
  <c r="T116" i="1"/>
  <c r="S116" i="1"/>
  <c r="R116" i="1"/>
  <c r="Q116" i="1"/>
  <c r="P116" i="1"/>
  <c r="O116" i="1"/>
  <c r="N116" i="1"/>
  <c r="L116" i="1"/>
  <c r="K116" i="1"/>
  <c r="J116" i="1"/>
  <c r="AL115" i="1"/>
  <c r="AK115" i="1"/>
  <c r="AJ115" i="1"/>
  <c r="AI115" i="1"/>
  <c r="AH115" i="1"/>
  <c r="AG115" i="1"/>
  <c r="AF115" i="1"/>
  <c r="AE115" i="1"/>
  <c r="AD115" i="1"/>
  <c r="AB115" i="1"/>
  <c r="Z115" i="1"/>
  <c r="V115" i="1"/>
  <c r="U115" i="1"/>
  <c r="T115" i="1"/>
  <c r="S115" i="1"/>
  <c r="R115" i="1"/>
  <c r="Q115" i="1"/>
  <c r="P115" i="1"/>
  <c r="O115" i="1"/>
  <c r="N115" i="1"/>
  <c r="L115" i="1"/>
  <c r="K115" i="1"/>
  <c r="J115" i="1"/>
  <c r="AL114" i="1"/>
  <c r="AK114" i="1"/>
  <c r="AJ114" i="1"/>
  <c r="AI114" i="1"/>
  <c r="AH114" i="1"/>
  <c r="AG114" i="1"/>
  <c r="AF114" i="1"/>
  <c r="AE114" i="1"/>
  <c r="AD114" i="1"/>
  <c r="AB114" i="1"/>
  <c r="Z114" i="1"/>
  <c r="V114" i="1"/>
  <c r="U114" i="1"/>
  <c r="T114" i="1"/>
  <c r="S114" i="1"/>
  <c r="R114" i="1"/>
  <c r="Q114" i="1"/>
  <c r="P114" i="1"/>
  <c r="O114" i="1"/>
  <c r="N114" i="1"/>
  <c r="L114" i="1"/>
  <c r="K114" i="1"/>
  <c r="J114" i="1"/>
  <c r="AL113" i="1"/>
  <c r="AK113" i="1"/>
  <c r="AJ113" i="1"/>
  <c r="AI113" i="1"/>
  <c r="AH113" i="1"/>
  <c r="AG113" i="1"/>
  <c r="AF113" i="1"/>
  <c r="AE113" i="1"/>
  <c r="AD113" i="1"/>
  <c r="AB113" i="1"/>
  <c r="Z113" i="1"/>
  <c r="V113" i="1"/>
  <c r="U113" i="1"/>
  <c r="T113" i="1"/>
  <c r="S113" i="1"/>
  <c r="R113" i="1"/>
  <c r="Q113" i="1"/>
  <c r="P113" i="1"/>
  <c r="O113" i="1"/>
  <c r="N113" i="1"/>
  <c r="L113" i="1"/>
  <c r="K113" i="1"/>
  <c r="J113" i="1"/>
  <c r="AL112" i="1"/>
  <c r="AK112" i="1"/>
  <c r="AJ112" i="1"/>
  <c r="AI112" i="1"/>
  <c r="AH112" i="1"/>
  <c r="AG112" i="1"/>
  <c r="AF112" i="1"/>
  <c r="AE112" i="1"/>
  <c r="AD112" i="1"/>
  <c r="AB112" i="1"/>
  <c r="Z112" i="1"/>
  <c r="V112" i="1"/>
  <c r="U112" i="1"/>
  <c r="T112" i="1"/>
  <c r="S112" i="1"/>
  <c r="R112" i="1"/>
  <c r="Q112" i="1"/>
  <c r="P112" i="1"/>
  <c r="O112" i="1"/>
  <c r="N112" i="1"/>
  <c r="L112" i="1"/>
  <c r="K112" i="1"/>
  <c r="J112" i="1"/>
  <c r="AL111" i="1"/>
  <c r="AK111" i="1"/>
  <c r="AJ111" i="1"/>
  <c r="AI111" i="1"/>
  <c r="AH111" i="1"/>
  <c r="AG111" i="1"/>
  <c r="AF111" i="1"/>
  <c r="AE111" i="1"/>
  <c r="AD111" i="1"/>
  <c r="AB111" i="1"/>
  <c r="Z111" i="1"/>
  <c r="V111" i="1"/>
  <c r="U111" i="1"/>
  <c r="T111" i="1"/>
  <c r="S111" i="1"/>
  <c r="R111" i="1"/>
  <c r="Q111" i="1"/>
  <c r="P111" i="1"/>
  <c r="O111" i="1"/>
  <c r="N111" i="1"/>
  <c r="L111" i="1"/>
  <c r="K111" i="1"/>
  <c r="J111" i="1"/>
  <c r="AL110" i="1"/>
  <c r="AK110" i="1"/>
  <c r="AJ110" i="1"/>
  <c r="AI110" i="1"/>
  <c r="AH110" i="1"/>
  <c r="AG110" i="1"/>
  <c r="AF110" i="1"/>
  <c r="AE110" i="1"/>
  <c r="AD110" i="1"/>
  <c r="AB110" i="1"/>
  <c r="Z110" i="1"/>
  <c r="V110" i="1"/>
  <c r="U110" i="1"/>
  <c r="T110" i="1"/>
  <c r="S110" i="1"/>
  <c r="R110" i="1"/>
  <c r="Q110" i="1"/>
  <c r="P110" i="1"/>
  <c r="O110" i="1"/>
  <c r="N110" i="1"/>
  <c r="L110" i="1"/>
  <c r="K110" i="1"/>
  <c r="J110" i="1"/>
  <c r="AL109" i="1"/>
  <c r="AK109" i="1"/>
  <c r="AJ109" i="1"/>
  <c r="AI109" i="1"/>
  <c r="AH109" i="1"/>
  <c r="AG109" i="1"/>
  <c r="AF109" i="1"/>
  <c r="AE109" i="1"/>
  <c r="AD109" i="1"/>
  <c r="AB109" i="1"/>
  <c r="Z109" i="1"/>
  <c r="V109" i="1"/>
  <c r="U109" i="1"/>
  <c r="T109" i="1"/>
  <c r="S109" i="1"/>
  <c r="R109" i="1"/>
  <c r="Q109" i="1"/>
  <c r="P109" i="1"/>
  <c r="O109" i="1"/>
  <c r="N109" i="1"/>
  <c r="L109" i="1"/>
  <c r="K109" i="1"/>
  <c r="J109" i="1"/>
  <c r="AL108" i="1"/>
  <c r="AK108" i="1"/>
  <c r="AJ108" i="1"/>
  <c r="AI108" i="1"/>
  <c r="AH108" i="1"/>
  <c r="AG108" i="1"/>
  <c r="AF108" i="1"/>
  <c r="AE108" i="1"/>
  <c r="AD108" i="1"/>
  <c r="AB108" i="1"/>
  <c r="Z108" i="1"/>
  <c r="V108" i="1"/>
  <c r="U108" i="1"/>
  <c r="T108" i="1"/>
  <c r="S108" i="1"/>
  <c r="R108" i="1"/>
  <c r="Q108" i="1"/>
  <c r="P108" i="1"/>
  <c r="O108" i="1"/>
  <c r="N108" i="1"/>
  <c r="L108" i="1"/>
  <c r="K108" i="1"/>
  <c r="J108" i="1"/>
  <c r="AL107" i="1"/>
  <c r="AK107" i="1"/>
  <c r="AJ107" i="1"/>
  <c r="AI107" i="1"/>
  <c r="AH107" i="1"/>
  <c r="AG107" i="1"/>
  <c r="AF107" i="1"/>
  <c r="AE107" i="1"/>
  <c r="AD107" i="1"/>
  <c r="AB107" i="1"/>
  <c r="Z107" i="1"/>
  <c r="V107" i="1"/>
  <c r="U107" i="1"/>
  <c r="T107" i="1"/>
  <c r="S107" i="1"/>
  <c r="R107" i="1"/>
  <c r="Q107" i="1"/>
  <c r="P107" i="1"/>
  <c r="O107" i="1"/>
  <c r="N107" i="1"/>
  <c r="L107" i="1"/>
  <c r="K107" i="1"/>
  <c r="J107" i="1"/>
  <c r="AL106" i="1"/>
  <c r="AK106" i="1"/>
  <c r="AJ106" i="1"/>
  <c r="AI106" i="1"/>
  <c r="AH106" i="1"/>
  <c r="AG106" i="1"/>
  <c r="AF106" i="1"/>
  <c r="AE106" i="1"/>
  <c r="AD106" i="1"/>
  <c r="AB106" i="1"/>
  <c r="Z106" i="1"/>
  <c r="V106" i="1"/>
  <c r="U106" i="1"/>
  <c r="T106" i="1"/>
  <c r="S106" i="1"/>
  <c r="R106" i="1"/>
  <c r="Q106" i="1"/>
  <c r="P106" i="1"/>
  <c r="O106" i="1"/>
  <c r="N106" i="1"/>
  <c r="L106" i="1"/>
  <c r="K106" i="1"/>
  <c r="J106" i="1"/>
  <c r="AL105" i="1"/>
  <c r="AK105" i="1"/>
  <c r="AJ105" i="1"/>
  <c r="AI105" i="1"/>
  <c r="AH105" i="1"/>
  <c r="AG105" i="1"/>
  <c r="AF105" i="1"/>
  <c r="AE105" i="1"/>
  <c r="AD105" i="1"/>
  <c r="AB105" i="1"/>
  <c r="Z105" i="1"/>
  <c r="V105" i="1"/>
  <c r="U105" i="1"/>
  <c r="T105" i="1"/>
  <c r="S105" i="1"/>
  <c r="R105" i="1"/>
  <c r="Q105" i="1"/>
  <c r="P105" i="1"/>
  <c r="O105" i="1"/>
  <c r="N105" i="1"/>
  <c r="L105" i="1"/>
  <c r="K105" i="1"/>
  <c r="J105" i="1"/>
  <c r="AL104" i="1"/>
  <c r="AK104" i="1"/>
  <c r="AJ104" i="1"/>
  <c r="AI104" i="1"/>
  <c r="AH104" i="1"/>
  <c r="AG104" i="1"/>
  <c r="AF104" i="1"/>
  <c r="AE104" i="1"/>
  <c r="AD104" i="1"/>
  <c r="AB104" i="1"/>
  <c r="Z104" i="1"/>
  <c r="V104" i="1"/>
  <c r="U104" i="1"/>
  <c r="T104" i="1"/>
  <c r="S104" i="1"/>
  <c r="R104" i="1"/>
  <c r="Q104" i="1"/>
  <c r="P104" i="1"/>
  <c r="O104" i="1"/>
  <c r="N104" i="1"/>
  <c r="L104" i="1"/>
  <c r="K104" i="1"/>
  <c r="J104" i="1"/>
  <c r="AL103" i="1"/>
  <c r="AK103" i="1"/>
  <c r="AJ103" i="1"/>
  <c r="AI103" i="1"/>
  <c r="AH103" i="1"/>
  <c r="AG103" i="1"/>
  <c r="AF103" i="1"/>
  <c r="AE103" i="1"/>
  <c r="AD103" i="1"/>
  <c r="AB103" i="1"/>
  <c r="Z103" i="1"/>
  <c r="V103" i="1"/>
  <c r="U103" i="1"/>
  <c r="T103" i="1"/>
  <c r="S103" i="1"/>
  <c r="R103" i="1"/>
  <c r="Q103" i="1"/>
  <c r="P103" i="1"/>
  <c r="O103" i="1"/>
  <c r="N103" i="1"/>
  <c r="L103" i="1"/>
  <c r="K103" i="1"/>
  <c r="J103" i="1"/>
  <c r="AL102" i="1"/>
  <c r="AK102" i="1"/>
  <c r="AJ102" i="1"/>
  <c r="AI102" i="1"/>
  <c r="AH102" i="1"/>
  <c r="AG102" i="1"/>
  <c r="AF102" i="1"/>
  <c r="AE102" i="1"/>
  <c r="AD102" i="1"/>
  <c r="AB102" i="1"/>
  <c r="Z102" i="1"/>
  <c r="V102" i="1"/>
  <c r="U102" i="1"/>
  <c r="T102" i="1"/>
  <c r="S102" i="1"/>
  <c r="R102" i="1"/>
  <c r="Q102" i="1"/>
  <c r="P102" i="1"/>
  <c r="O102" i="1"/>
  <c r="N102" i="1"/>
  <c r="L102" i="1"/>
  <c r="K102" i="1"/>
  <c r="J102" i="1"/>
  <c r="AL101" i="1"/>
  <c r="AK101" i="1"/>
  <c r="AJ101" i="1"/>
  <c r="AI101" i="1"/>
  <c r="AH101" i="1"/>
  <c r="AG101" i="1"/>
  <c r="AF101" i="1"/>
  <c r="AE101" i="1"/>
  <c r="AD101" i="1"/>
  <c r="AB101" i="1"/>
  <c r="Z101" i="1"/>
  <c r="V101" i="1"/>
  <c r="U101" i="1"/>
  <c r="T101" i="1"/>
  <c r="S101" i="1"/>
  <c r="R101" i="1"/>
  <c r="Q101" i="1"/>
  <c r="P101" i="1"/>
  <c r="O101" i="1"/>
  <c r="N101" i="1"/>
  <c r="L101" i="1"/>
  <c r="K101" i="1"/>
  <c r="J101" i="1"/>
  <c r="AL100" i="1"/>
  <c r="AK100" i="1"/>
  <c r="AJ100" i="1"/>
  <c r="AI100" i="1"/>
  <c r="AH100" i="1"/>
  <c r="AG100" i="1"/>
  <c r="AF100" i="1"/>
  <c r="AE100" i="1"/>
  <c r="AD100" i="1"/>
  <c r="AB100" i="1"/>
  <c r="Z100" i="1"/>
  <c r="V100" i="1"/>
  <c r="U100" i="1"/>
  <c r="T100" i="1"/>
  <c r="S100" i="1"/>
  <c r="R100" i="1"/>
  <c r="Q100" i="1"/>
  <c r="P100" i="1"/>
  <c r="O100" i="1"/>
  <c r="N100" i="1"/>
  <c r="L100" i="1"/>
  <c r="K100" i="1"/>
  <c r="J100" i="1"/>
  <c r="AL99" i="1"/>
  <c r="AK99" i="1"/>
  <c r="AJ99" i="1"/>
  <c r="AI99" i="1"/>
  <c r="AH99" i="1"/>
  <c r="AG99" i="1"/>
  <c r="AF99" i="1"/>
  <c r="AE99" i="1"/>
  <c r="AD99" i="1"/>
  <c r="AB99" i="1"/>
  <c r="Z99" i="1"/>
  <c r="V99" i="1"/>
  <c r="U99" i="1"/>
  <c r="T99" i="1"/>
  <c r="S99" i="1"/>
  <c r="R99" i="1"/>
  <c r="Q99" i="1"/>
  <c r="P99" i="1"/>
  <c r="O99" i="1"/>
  <c r="N99" i="1"/>
  <c r="L99" i="1"/>
  <c r="K99" i="1"/>
  <c r="J99" i="1"/>
  <c r="AL98" i="1"/>
  <c r="AK98" i="1"/>
  <c r="AJ98" i="1"/>
  <c r="AI98" i="1"/>
  <c r="AH98" i="1"/>
  <c r="AG98" i="1"/>
  <c r="AF98" i="1"/>
  <c r="AE98" i="1"/>
  <c r="AD98" i="1"/>
  <c r="AB98" i="1"/>
  <c r="Z98" i="1"/>
  <c r="V98" i="1"/>
  <c r="U98" i="1"/>
  <c r="T98" i="1"/>
  <c r="S98" i="1"/>
  <c r="R98" i="1"/>
  <c r="Q98" i="1"/>
  <c r="P98" i="1"/>
  <c r="O98" i="1"/>
  <c r="N98" i="1"/>
  <c r="L98" i="1"/>
  <c r="K98" i="1"/>
  <c r="J98" i="1"/>
  <c r="AL97" i="1"/>
  <c r="AK97" i="1"/>
  <c r="AJ97" i="1"/>
  <c r="AI97" i="1"/>
  <c r="AH97" i="1"/>
  <c r="AG97" i="1"/>
  <c r="AF97" i="1"/>
  <c r="AE97" i="1"/>
  <c r="AD97" i="1"/>
  <c r="AB97" i="1"/>
  <c r="Z97" i="1"/>
  <c r="V97" i="1"/>
  <c r="U97" i="1"/>
  <c r="T97" i="1"/>
  <c r="S97" i="1"/>
  <c r="R97" i="1"/>
  <c r="Q97" i="1"/>
  <c r="P97" i="1"/>
  <c r="O97" i="1"/>
  <c r="N97" i="1"/>
  <c r="L97" i="1"/>
  <c r="K97" i="1"/>
  <c r="J97" i="1"/>
  <c r="AL96" i="1"/>
  <c r="AK96" i="1"/>
  <c r="AJ96" i="1"/>
  <c r="AI96" i="1"/>
  <c r="AH96" i="1"/>
  <c r="AG96" i="1"/>
  <c r="AF96" i="1"/>
  <c r="AE96" i="1"/>
  <c r="AD96" i="1"/>
  <c r="AB96" i="1"/>
  <c r="Z96" i="1"/>
  <c r="V96" i="1"/>
  <c r="U96" i="1"/>
  <c r="T96" i="1"/>
  <c r="S96" i="1"/>
  <c r="R96" i="1"/>
  <c r="Q96" i="1"/>
  <c r="P96" i="1"/>
  <c r="O96" i="1"/>
  <c r="N96" i="1"/>
  <c r="L96" i="1"/>
  <c r="K96" i="1"/>
  <c r="J96" i="1"/>
  <c r="AL95" i="1"/>
  <c r="AK95" i="1"/>
  <c r="AJ95" i="1"/>
  <c r="AI95" i="1"/>
  <c r="AH95" i="1"/>
  <c r="AG95" i="1"/>
  <c r="AF95" i="1"/>
  <c r="AE95" i="1"/>
  <c r="AD95" i="1"/>
  <c r="AB95" i="1"/>
  <c r="Z95" i="1"/>
  <c r="V95" i="1"/>
  <c r="U95" i="1"/>
  <c r="T95" i="1"/>
  <c r="S95" i="1"/>
  <c r="R95" i="1"/>
  <c r="Q95" i="1"/>
  <c r="P95" i="1"/>
  <c r="O95" i="1"/>
  <c r="N95" i="1"/>
  <c r="L95" i="1"/>
  <c r="K95" i="1"/>
  <c r="J95" i="1"/>
  <c r="AL94" i="1"/>
  <c r="AK94" i="1"/>
  <c r="AJ94" i="1"/>
  <c r="AI94" i="1"/>
  <c r="AH94" i="1"/>
  <c r="AG94" i="1"/>
  <c r="AF94" i="1"/>
  <c r="AE94" i="1"/>
  <c r="AD94" i="1"/>
  <c r="AB94" i="1"/>
  <c r="Z94" i="1"/>
  <c r="V94" i="1"/>
  <c r="U94" i="1"/>
  <c r="T94" i="1"/>
  <c r="S94" i="1"/>
  <c r="R94" i="1"/>
  <c r="Q94" i="1"/>
  <c r="P94" i="1"/>
  <c r="O94" i="1"/>
  <c r="N94" i="1"/>
  <c r="L94" i="1"/>
  <c r="K94" i="1"/>
  <c r="J94" i="1"/>
  <c r="AL93" i="1"/>
  <c r="AK93" i="1"/>
  <c r="AJ93" i="1"/>
  <c r="AI93" i="1"/>
  <c r="AH93" i="1"/>
  <c r="AG93" i="1"/>
  <c r="AF93" i="1"/>
  <c r="AE93" i="1"/>
  <c r="AD93" i="1"/>
  <c r="AB93" i="1"/>
  <c r="Z93" i="1"/>
  <c r="V93" i="1"/>
  <c r="U93" i="1"/>
  <c r="T93" i="1"/>
  <c r="S93" i="1"/>
  <c r="R93" i="1"/>
  <c r="Q93" i="1"/>
  <c r="P93" i="1"/>
  <c r="O93" i="1"/>
  <c r="N93" i="1"/>
  <c r="L93" i="1"/>
  <c r="K93" i="1"/>
  <c r="J93" i="1"/>
  <c r="AL92" i="1"/>
  <c r="AK92" i="1"/>
  <c r="AJ92" i="1"/>
  <c r="AI92" i="1"/>
  <c r="AH92" i="1"/>
  <c r="AG92" i="1"/>
  <c r="AF92" i="1"/>
  <c r="AE92" i="1"/>
  <c r="AD92" i="1"/>
  <c r="AB92" i="1"/>
  <c r="Z92" i="1"/>
  <c r="V92" i="1"/>
  <c r="U92" i="1"/>
  <c r="T92" i="1"/>
  <c r="S92" i="1"/>
  <c r="R92" i="1"/>
  <c r="Q92" i="1"/>
  <c r="P92" i="1"/>
  <c r="O92" i="1"/>
  <c r="N92" i="1"/>
  <c r="L92" i="1"/>
  <c r="K92" i="1"/>
  <c r="J92" i="1"/>
  <c r="AL91" i="1"/>
  <c r="AK91" i="1"/>
  <c r="AJ91" i="1"/>
  <c r="AI91" i="1"/>
  <c r="AH91" i="1"/>
  <c r="AG91" i="1"/>
  <c r="AF91" i="1"/>
  <c r="AE91" i="1"/>
  <c r="AD91" i="1"/>
  <c r="AB91" i="1"/>
  <c r="Z91" i="1"/>
  <c r="V91" i="1"/>
  <c r="U91" i="1"/>
  <c r="T91" i="1"/>
  <c r="S91" i="1"/>
  <c r="R91" i="1"/>
  <c r="Q91" i="1"/>
  <c r="P91" i="1"/>
  <c r="O91" i="1"/>
  <c r="N91" i="1"/>
  <c r="L91" i="1"/>
  <c r="K91" i="1"/>
  <c r="J91" i="1"/>
  <c r="AL90" i="1"/>
  <c r="AK90" i="1"/>
  <c r="AJ90" i="1"/>
  <c r="AI90" i="1"/>
  <c r="AH90" i="1"/>
  <c r="AG90" i="1"/>
  <c r="AF90" i="1"/>
  <c r="AE90" i="1"/>
  <c r="AD90" i="1"/>
  <c r="AB90" i="1"/>
  <c r="Z90" i="1"/>
  <c r="V90" i="1"/>
  <c r="U90" i="1"/>
  <c r="T90" i="1"/>
  <c r="S90" i="1"/>
  <c r="R90" i="1"/>
  <c r="Q90" i="1"/>
  <c r="P90" i="1"/>
  <c r="O90" i="1"/>
  <c r="N90" i="1"/>
  <c r="L90" i="1"/>
  <c r="K90" i="1"/>
  <c r="J90" i="1"/>
  <c r="AL89" i="1"/>
  <c r="AK89" i="1"/>
  <c r="AJ89" i="1"/>
  <c r="AI89" i="1"/>
  <c r="AH89" i="1"/>
  <c r="AG89" i="1"/>
  <c r="AF89" i="1"/>
  <c r="AE89" i="1"/>
  <c r="AD89" i="1"/>
  <c r="AB89" i="1"/>
  <c r="Z89" i="1"/>
  <c r="V89" i="1"/>
  <c r="U89" i="1"/>
  <c r="T89" i="1"/>
  <c r="S89" i="1"/>
  <c r="R89" i="1"/>
  <c r="Q89" i="1"/>
  <c r="P89" i="1"/>
  <c r="O89" i="1"/>
  <c r="N89" i="1"/>
  <c r="L89" i="1"/>
  <c r="K89" i="1"/>
  <c r="J89" i="1"/>
  <c r="AL88" i="1"/>
  <c r="AK88" i="1"/>
  <c r="AJ88" i="1"/>
  <c r="AI88" i="1"/>
  <c r="AH88" i="1"/>
  <c r="AG88" i="1"/>
  <c r="AF88" i="1"/>
  <c r="AE88" i="1"/>
  <c r="AD88" i="1"/>
  <c r="AB88" i="1"/>
  <c r="Z88" i="1"/>
  <c r="V88" i="1"/>
  <c r="U88" i="1"/>
  <c r="T88" i="1"/>
  <c r="S88" i="1"/>
  <c r="R88" i="1"/>
  <c r="Q88" i="1"/>
  <c r="P88" i="1"/>
  <c r="O88" i="1"/>
  <c r="N88" i="1"/>
  <c r="L88" i="1"/>
  <c r="K88" i="1"/>
  <c r="J88" i="1"/>
  <c r="AL87" i="1"/>
  <c r="AK87" i="1"/>
  <c r="AJ87" i="1"/>
  <c r="AI87" i="1"/>
  <c r="AH87" i="1"/>
  <c r="AG87" i="1"/>
  <c r="AF87" i="1"/>
  <c r="AE87" i="1"/>
  <c r="AD87" i="1"/>
  <c r="AB87" i="1"/>
  <c r="Z87" i="1"/>
  <c r="V87" i="1"/>
  <c r="U87" i="1"/>
  <c r="T87" i="1"/>
  <c r="S87" i="1"/>
  <c r="R87" i="1"/>
  <c r="Q87" i="1"/>
  <c r="P87" i="1"/>
  <c r="O87" i="1"/>
  <c r="N87" i="1"/>
  <c r="L87" i="1"/>
  <c r="K87" i="1"/>
  <c r="J87" i="1"/>
  <c r="AL86" i="1"/>
  <c r="AK86" i="1"/>
  <c r="AJ86" i="1"/>
  <c r="AI86" i="1"/>
  <c r="AH86" i="1"/>
  <c r="AG86" i="1"/>
  <c r="AF86" i="1"/>
  <c r="AE86" i="1"/>
  <c r="AD86" i="1"/>
  <c r="AB86" i="1"/>
  <c r="Z86" i="1"/>
  <c r="V86" i="1"/>
  <c r="U86" i="1"/>
  <c r="T86" i="1"/>
  <c r="S86" i="1"/>
  <c r="R86" i="1"/>
  <c r="Q86" i="1"/>
  <c r="P86" i="1"/>
  <c r="O86" i="1"/>
  <c r="N86" i="1"/>
  <c r="L86" i="1"/>
  <c r="K86" i="1"/>
  <c r="J86" i="1"/>
  <c r="AL85" i="1"/>
  <c r="AK85" i="1"/>
  <c r="AJ85" i="1"/>
  <c r="AI85" i="1"/>
  <c r="AH85" i="1"/>
  <c r="AG85" i="1"/>
  <c r="AF85" i="1"/>
  <c r="AE85" i="1"/>
  <c r="AD85" i="1"/>
  <c r="AB85" i="1"/>
  <c r="Z85" i="1"/>
  <c r="V85" i="1"/>
  <c r="U85" i="1"/>
  <c r="T85" i="1"/>
  <c r="S85" i="1"/>
  <c r="R85" i="1"/>
  <c r="Q85" i="1"/>
  <c r="P85" i="1"/>
  <c r="O85" i="1"/>
  <c r="N85" i="1"/>
  <c r="L85" i="1"/>
  <c r="K85" i="1"/>
  <c r="J85" i="1"/>
  <c r="AL84" i="1"/>
  <c r="AK84" i="1"/>
  <c r="AJ84" i="1"/>
  <c r="AI84" i="1"/>
  <c r="AH84" i="1"/>
  <c r="AG84" i="1"/>
  <c r="AF84" i="1"/>
  <c r="AE84" i="1"/>
  <c r="AD84" i="1"/>
  <c r="AB84" i="1"/>
  <c r="Z84" i="1"/>
  <c r="V84" i="1"/>
  <c r="U84" i="1"/>
  <c r="T84" i="1"/>
  <c r="S84" i="1"/>
  <c r="R84" i="1"/>
  <c r="Q84" i="1"/>
  <c r="P84" i="1"/>
  <c r="O84" i="1"/>
  <c r="N84" i="1"/>
  <c r="L84" i="1"/>
  <c r="K84" i="1"/>
  <c r="J84" i="1"/>
  <c r="AL83" i="1"/>
  <c r="AK83" i="1"/>
  <c r="AJ83" i="1"/>
  <c r="AI83" i="1"/>
  <c r="AH83" i="1"/>
  <c r="AG83" i="1"/>
  <c r="AF83" i="1"/>
  <c r="AE83" i="1"/>
  <c r="AD83" i="1"/>
  <c r="AB83" i="1"/>
  <c r="Z83" i="1"/>
  <c r="V83" i="1"/>
  <c r="U83" i="1"/>
  <c r="T83" i="1"/>
  <c r="S83" i="1"/>
  <c r="R83" i="1"/>
  <c r="Q83" i="1"/>
  <c r="P83" i="1"/>
  <c r="O83" i="1"/>
  <c r="N83" i="1"/>
  <c r="L83" i="1"/>
  <c r="K83" i="1"/>
  <c r="J83" i="1"/>
  <c r="AL82" i="1"/>
  <c r="AK82" i="1"/>
  <c r="AJ82" i="1"/>
  <c r="AI82" i="1"/>
  <c r="AH82" i="1"/>
  <c r="AG82" i="1"/>
  <c r="AF82" i="1"/>
  <c r="AE82" i="1"/>
  <c r="AD82" i="1"/>
  <c r="AB82" i="1"/>
  <c r="Z82" i="1"/>
  <c r="V82" i="1"/>
  <c r="U82" i="1"/>
  <c r="T82" i="1"/>
  <c r="S82" i="1"/>
  <c r="R82" i="1"/>
  <c r="Q82" i="1"/>
  <c r="P82" i="1"/>
  <c r="O82" i="1"/>
  <c r="N82" i="1"/>
  <c r="L82" i="1"/>
  <c r="K82" i="1"/>
  <c r="J82" i="1"/>
  <c r="AL81" i="1"/>
  <c r="AK81" i="1"/>
  <c r="AJ81" i="1"/>
  <c r="AI81" i="1"/>
  <c r="AH81" i="1"/>
  <c r="AG81" i="1"/>
  <c r="AF81" i="1"/>
  <c r="AE81" i="1"/>
  <c r="AD81" i="1"/>
  <c r="AB81" i="1"/>
  <c r="Z81" i="1"/>
  <c r="V81" i="1"/>
  <c r="U81" i="1"/>
  <c r="T81" i="1"/>
  <c r="S81" i="1"/>
  <c r="R81" i="1"/>
  <c r="Q81" i="1"/>
  <c r="P81" i="1"/>
  <c r="O81" i="1"/>
  <c r="N81" i="1"/>
  <c r="L81" i="1"/>
  <c r="K81" i="1"/>
  <c r="J81" i="1"/>
  <c r="AL80" i="1"/>
  <c r="AK80" i="1"/>
  <c r="AJ80" i="1"/>
  <c r="AI80" i="1"/>
  <c r="AH80" i="1"/>
  <c r="AG80" i="1"/>
  <c r="AF80" i="1"/>
  <c r="AE80" i="1"/>
  <c r="AD80" i="1"/>
  <c r="AB80" i="1"/>
  <c r="Z80" i="1"/>
  <c r="V80" i="1"/>
  <c r="U80" i="1"/>
  <c r="T80" i="1"/>
  <c r="S80" i="1"/>
  <c r="R80" i="1"/>
  <c r="Q80" i="1"/>
  <c r="P80" i="1"/>
  <c r="O80" i="1"/>
  <c r="N80" i="1"/>
  <c r="L80" i="1"/>
  <c r="K80" i="1"/>
  <c r="J80" i="1"/>
  <c r="AL79" i="1"/>
  <c r="AK79" i="1"/>
  <c r="AJ79" i="1"/>
  <c r="AI79" i="1"/>
  <c r="AH79" i="1"/>
  <c r="AG79" i="1"/>
  <c r="AF79" i="1"/>
  <c r="AE79" i="1"/>
  <c r="AD79" i="1"/>
  <c r="AB79" i="1"/>
  <c r="Z79" i="1"/>
  <c r="V79" i="1"/>
  <c r="U79" i="1"/>
  <c r="T79" i="1"/>
  <c r="S79" i="1"/>
  <c r="R79" i="1"/>
  <c r="Q79" i="1"/>
  <c r="P79" i="1"/>
  <c r="O79" i="1"/>
  <c r="N79" i="1"/>
  <c r="L79" i="1"/>
  <c r="K79" i="1"/>
  <c r="J79" i="1"/>
  <c r="AL78" i="1"/>
  <c r="AK78" i="1"/>
  <c r="AJ78" i="1"/>
  <c r="AI78" i="1"/>
  <c r="AH78" i="1"/>
  <c r="AG78" i="1"/>
  <c r="AF78" i="1"/>
  <c r="AE78" i="1"/>
  <c r="AD78" i="1"/>
  <c r="AB78" i="1"/>
  <c r="Z78" i="1"/>
  <c r="V78" i="1"/>
  <c r="U78" i="1"/>
  <c r="T78" i="1"/>
  <c r="S78" i="1"/>
  <c r="R78" i="1"/>
  <c r="Q78" i="1"/>
  <c r="P78" i="1"/>
  <c r="O78" i="1"/>
  <c r="N78" i="1"/>
  <c r="L78" i="1"/>
  <c r="K78" i="1"/>
  <c r="J78" i="1"/>
  <c r="AL77" i="1"/>
  <c r="AK77" i="1"/>
  <c r="AJ77" i="1"/>
  <c r="AI77" i="1"/>
  <c r="AH77" i="1"/>
  <c r="AG77" i="1"/>
  <c r="AF77" i="1"/>
  <c r="AE77" i="1"/>
  <c r="AD77" i="1"/>
  <c r="AB77" i="1"/>
  <c r="Z77" i="1"/>
  <c r="V77" i="1"/>
  <c r="U77" i="1"/>
  <c r="T77" i="1"/>
  <c r="S77" i="1"/>
  <c r="R77" i="1"/>
  <c r="Q77" i="1"/>
  <c r="P77" i="1"/>
  <c r="O77" i="1"/>
  <c r="N77" i="1"/>
  <c r="L77" i="1"/>
  <c r="K77" i="1"/>
  <c r="J77" i="1"/>
  <c r="AL76" i="1"/>
  <c r="AK76" i="1"/>
  <c r="AJ76" i="1"/>
  <c r="AI76" i="1"/>
  <c r="AH76" i="1"/>
  <c r="AG76" i="1"/>
  <c r="AF76" i="1"/>
  <c r="AE76" i="1"/>
  <c r="AD76" i="1"/>
  <c r="AB76" i="1"/>
  <c r="Z76" i="1"/>
  <c r="V76" i="1"/>
  <c r="U76" i="1"/>
  <c r="T76" i="1"/>
  <c r="S76" i="1"/>
  <c r="R76" i="1"/>
  <c r="Q76" i="1"/>
  <c r="P76" i="1"/>
  <c r="O76" i="1"/>
  <c r="N76" i="1"/>
  <c r="L76" i="1"/>
  <c r="K76" i="1"/>
  <c r="J76" i="1"/>
  <c r="AL75" i="1"/>
  <c r="AK75" i="1"/>
  <c r="AJ75" i="1"/>
  <c r="AI75" i="1"/>
  <c r="AH75" i="1"/>
  <c r="AG75" i="1"/>
  <c r="AF75" i="1"/>
  <c r="AE75" i="1"/>
  <c r="AD75" i="1"/>
  <c r="AB75" i="1"/>
  <c r="Z75" i="1"/>
  <c r="V75" i="1"/>
  <c r="U75" i="1"/>
  <c r="T75" i="1"/>
  <c r="S75" i="1"/>
  <c r="R75" i="1"/>
  <c r="Q75" i="1"/>
  <c r="P75" i="1"/>
  <c r="O75" i="1"/>
  <c r="N75" i="1"/>
  <c r="L75" i="1"/>
  <c r="K75" i="1"/>
  <c r="J75" i="1"/>
  <c r="AL74" i="1"/>
  <c r="AK74" i="1"/>
  <c r="AJ74" i="1"/>
  <c r="AI74" i="1"/>
  <c r="AH74" i="1"/>
  <c r="AG74" i="1"/>
  <c r="AF74" i="1"/>
  <c r="AE74" i="1"/>
  <c r="AD74" i="1"/>
  <c r="AB74" i="1"/>
  <c r="Z74" i="1"/>
  <c r="V74" i="1"/>
  <c r="U74" i="1"/>
  <c r="T74" i="1"/>
  <c r="S74" i="1"/>
  <c r="R74" i="1"/>
  <c r="Q74" i="1"/>
  <c r="P74" i="1"/>
  <c r="O74" i="1"/>
  <c r="N74" i="1"/>
  <c r="L74" i="1"/>
  <c r="K74" i="1"/>
  <c r="J74" i="1"/>
  <c r="AL73" i="1"/>
  <c r="AK73" i="1"/>
  <c r="AJ73" i="1"/>
  <c r="AI73" i="1"/>
  <c r="AH73" i="1"/>
  <c r="AG73" i="1"/>
  <c r="AF73" i="1"/>
  <c r="AE73" i="1"/>
  <c r="AD73" i="1"/>
  <c r="AB73" i="1"/>
  <c r="Z73" i="1"/>
  <c r="V73" i="1"/>
  <c r="U73" i="1"/>
  <c r="T73" i="1"/>
  <c r="S73" i="1"/>
  <c r="R73" i="1"/>
  <c r="Q73" i="1"/>
  <c r="P73" i="1"/>
  <c r="O73" i="1"/>
  <c r="N73" i="1"/>
  <c r="L73" i="1"/>
  <c r="K73" i="1"/>
  <c r="J73" i="1"/>
  <c r="AL72" i="1"/>
  <c r="AK72" i="1"/>
  <c r="AJ72" i="1"/>
  <c r="AI72" i="1"/>
  <c r="AH72" i="1"/>
  <c r="AG72" i="1"/>
  <c r="AF72" i="1"/>
  <c r="AE72" i="1"/>
  <c r="AD72" i="1"/>
  <c r="AB72" i="1"/>
  <c r="Z72" i="1"/>
  <c r="V72" i="1"/>
  <c r="U72" i="1"/>
  <c r="T72" i="1"/>
  <c r="S72" i="1"/>
  <c r="R72" i="1"/>
  <c r="Q72" i="1"/>
  <c r="P72" i="1"/>
  <c r="O72" i="1"/>
  <c r="N72" i="1"/>
  <c r="L72" i="1"/>
  <c r="K72" i="1"/>
  <c r="J72" i="1"/>
  <c r="AL71" i="1"/>
  <c r="AK71" i="1"/>
  <c r="AJ71" i="1"/>
  <c r="AI71" i="1"/>
  <c r="AH71" i="1"/>
  <c r="AG71" i="1"/>
  <c r="AF71" i="1"/>
  <c r="AE71" i="1"/>
  <c r="AD71" i="1"/>
  <c r="AB71" i="1"/>
  <c r="Z71" i="1"/>
  <c r="V71" i="1"/>
  <c r="U71" i="1"/>
  <c r="T71" i="1"/>
  <c r="S71" i="1"/>
  <c r="R71" i="1"/>
  <c r="Q71" i="1"/>
  <c r="P71" i="1"/>
  <c r="O71" i="1"/>
  <c r="N71" i="1"/>
  <c r="L71" i="1"/>
  <c r="K71" i="1"/>
  <c r="J71" i="1"/>
  <c r="AL70" i="1"/>
  <c r="AK70" i="1"/>
  <c r="AJ70" i="1"/>
  <c r="AI70" i="1"/>
  <c r="AH70" i="1"/>
  <c r="AG70" i="1"/>
  <c r="AF70" i="1"/>
  <c r="AE70" i="1"/>
  <c r="AD70" i="1"/>
  <c r="AB70" i="1"/>
  <c r="Z70" i="1"/>
  <c r="V70" i="1"/>
  <c r="U70" i="1"/>
  <c r="T70" i="1"/>
  <c r="S70" i="1"/>
  <c r="R70" i="1"/>
  <c r="Q70" i="1"/>
  <c r="P70" i="1"/>
  <c r="O70" i="1"/>
  <c r="N70" i="1"/>
  <c r="L70" i="1"/>
  <c r="K70" i="1"/>
  <c r="J70" i="1"/>
  <c r="AL69" i="1"/>
  <c r="AK69" i="1"/>
  <c r="AJ69" i="1"/>
  <c r="AI69" i="1"/>
  <c r="AH69" i="1"/>
  <c r="AG69" i="1"/>
  <c r="AF69" i="1"/>
  <c r="AE69" i="1"/>
  <c r="AD69" i="1"/>
  <c r="AB69" i="1"/>
  <c r="Z69" i="1"/>
  <c r="V69" i="1"/>
  <c r="U69" i="1"/>
  <c r="T69" i="1"/>
  <c r="S69" i="1"/>
  <c r="R69" i="1"/>
  <c r="Q69" i="1"/>
  <c r="P69" i="1"/>
  <c r="O69" i="1"/>
  <c r="N69" i="1"/>
  <c r="L69" i="1"/>
  <c r="K69" i="1"/>
  <c r="J69" i="1"/>
  <c r="AL68" i="1"/>
  <c r="AK68" i="1"/>
  <c r="AJ68" i="1"/>
  <c r="AI68" i="1"/>
  <c r="AH68" i="1"/>
  <c r="AG68" i="1"/>
  <c r="AF68" i="1"/>
  <c r="AE68" i="1"/>
  <c r="AD68" i="1"/>
  <c r="AB68" i="1"/>
  <c r="Z68" i="1"/>
  <c r="V68" i="1"/>
  <c r="U68" i="1"/>
  <c r="T68" i="1"/>
  <c r="S68" i="1"/>
  <c r="R68" i="1"/>
  <c r="Q68" i="1"/>
  <c r="P68" i="1"/>
  <c r="O68" i="1"/>
  <c r="N68" i="1"/>
  <c r="L68" i="1"/>
  <c r="K68" i="1"/>
  <c r="J68" i="1"/>
  <c r="AL67" i="1"/>
  <c r="AK67" i="1"/>
  <c r="AJ67" i="1"/>
  <c r="AI67" i="1"/>
  <c r="AH67" i="1"/>
  <c r="AG67" i="1"/>
  <c r="AF67" i="1"/>
  <c r="AE67" i="1"/>
  <c r="AD67" i="1"/>
  <c r="AB67" i="1"/>
  <c r="Z67" i="1"/>
  <c r="V67" i="1"/>
  <c r="U67" i="1"/>
  <c r="T67" i="1"/>
  <c r="S67" i="1"/>
  <c r="R67" i="1"/>
  <c r="Q67" i="1"/>
  <c r="P67" i="1"/>
  <c r="O67" i="1"/>
  <c r="N67" i="1"/>
  <c r="L67" i="1"/>
  <c r="K67" i="1"/>
  <c r="J67" i="1"/>
  <c r="AL66" i="1"/>
  <c r="AK66" i="1"/>
  <c r="AJ66" i="1"/>
  <c r="AI66" i="1"/>
  <c r="AH66" i="1"/>
  <c r="AG66" i="1"/>
  <c r="AF66" i="1"/>
  <c r="AE66" i="1"/>
  <c r="AD66" i="1"/>
  <c r="AB66" i="1"/>
  <c r="Z66" i="1"/>
  <c r="V66" i="1"/>
  <c r="U66" i="1"/>
  <c r="T66" i="1"/>
  <c r="S66" i="1"/>
  <c r="R66" i="1"/>
  <c r="Q66" i="1"/>
  <c r="P66" i="1"/>
  <c r="O66" i="1"/>
  <c r="N66" i="1"/>
  <c r="L66" i="1"/>
  <c r="K66" i="1"/>
  <c r="J66" i="1"/>
  <c r="AL65" i="1"/>
  <c r="AK65" i="1"/>
  <c r="AJ65" i="1"/>
  <c r="AI65" i="1"/>
  <c r="AH65" i="1"/>
  <c r="AG65" i="1"/>
  <c r="AF65" i="1"/>
  <c r="AE65" i="1"/>
  <c r="AD65" i="1"/>
  <c r="AB65" i="1"/>
  <c r="Z65" i="1"/>
  <c r="V65" i="1"/>
  <c r="U65" i="1"/>
  <c r="T65" i="1"/>
  <c r="S65" i="1"/>
  <c r="R65" i="1"/>
  <c r="Q65" i="1"/>
  <c r="P65" i="1"/>
  <c r="O65" i="1"/>
  <c r="N65" i="1"/>
  <c r="L65" i="1"/>
  <c r="K65" i="1"/>
  <c r="J65" i="1"/>
  <c r="AL64" i="1"/>
  <c r="AK64" i="1"/>
  <c r="AJ64" i="1"/>
  <c r="AI64" i="1"/>
  <c r="AH64" i="1"/>
  <c r="AG64" i="1"/>
  <c r="AF64" i="1"/>
  <c r="AE64" i="1"/>
  <c r="AD64" i="1"/>
  <c r="AB64" i="1"/>
  <c r="Z64" i="1"/>
  <c r="V64" i="1"/>
  <c r="U64" i="1"/>
  <c r="T64" i="1"/>
  <c r="S64" i="1"/>
  <c r="R64" i="1"/>
  <c r="Q64" i="1"/>
  <c r="P64" i="1"/>
  <c r="O64" i="1"/>
  <c r="N64" i="1"/>
  <c r="L64" i="1"/>
  <c r="K64" i="1"/>
  <c r="J64" i="1"/>
  <c r="AL63" i="1"/>
  <c r="AK63" i="1"/>
  <c r="AJ63" i="1"/>
  <c r="AI63" i="1"/>
  <c r="AH63" i="1"/>
  <c r="AG63" i="1"/>
  <c r="AF63" i="1"/>
  <c r="AE63" i="1"/>
  <c r="AD63" i="1"/>
  <c r="AB63" i="1"/>
  <c r="Z63" i="1"/>
  <c r="V63" i="1"/>
  <c r="U63" i="1"/>
  <c r="T63" i="1"/>
  <c r="S63" i="1"/>
  <c r="R63" i="1"/>
  <c r="Q63" i="1"/>
  <c r="P63" i="1"/>
  <c r="O63" i="1"/>
  <c r="N63" i="1"/>
  <c r="L63" i="1"/>
  <c r="K63" i="1"/>
  <c r="J63" i="1"/>
  <c r="AL62" i="1"/>
  <c r="AK62" i="1"/>
  <c r="AJ62" i="1"/>
  <c r="AI62" i="1"/>
  <c r="AH62" i="1"/>
  <c r="AG62" i="1"/>
  <c r="AF62" i="1"/>
  <c r="AE62" i="1"/>
  <c r="AD62" i="1"/>
  <c r="AB62" i="1"/>
  <c r="Z62" i="1"/>
  <c r="V62" i="1"/>
  <c r="U62" i="1"/>
  <c r="T62" i="1"/>
  <c r="S62" i="1"/>
  <c r="R62" i="1"/>
  <c r="Q62" i="1"/>
  <c r="P62" i="1"/>
  <c r="O62" i="1"/>
  <c r="N62" i="1"/>
  <c r="L62" i="1"/>
  <c r="K62" i="1"/>
  <c r="J62" i="1"/>
  <c r="AL61" i="1"/>
  <c r="AK61" i="1"/>
  <c r="AJ61" i="1"/>
  <c r="AI61" i="1"/>
  <c r="AH61" i="1"/>
  <c r="AG61" i="1"/>
  <c r="AF61" i="1"/>
  <c r="AE61" i="1"/>
  <c r="AD61" i="1"/>
  <c r="AB61" i="1"/>
  <c r="Z61" i="1"/>
  <c r="V61" i="1"/>
  <c r="U61" i="1"/>
  <c r="T61" i="1"/>
  <c r="S61" i="1"/>
  <c r="R61" i="1"/>
  <c r="Q61" i="1"/>
  <c r="P61" i="1"/>
  <c r="O61" i="1"/>
  <c r="N61" i="1"/>
  <c r="L61" i="1"/>
  <c r="K61" i="1"/>
  <c r="J61" i="1"/>
  <c r="AL60" i="1"/>
  <c r="AK60" i="1"/>
  <c r="AJ60" i="1"/>
  <c r="AI60" i="1"/>
  <c r="AH60" i="1"/>
  <c r="AG60" i="1"/>
  <c r="AF60" i="1"/>
  <c r="AE60" i="1"/>
  <c r="AD60" i="1"/>
  <c r="AB60" i="1"/>
  <c r="Z60" i="1"/>
  <c r="V60" i="1"/>
  <c r="U60" i="1"/>
  <c r="T60" i="1"/>
  <c r="S60" i="1"/>
  <c r="R60" i="1"/>
  <c r="Q60" i="1"/>
  <c r="P60" i="1"/>
  <c r="O60" i="1"/>
  <c r="N60" i="1"/>
  <c r="L60" i="1"/>
  <c r="K60" i="1"/>
  <c r="J60" i="1"/>
  <c r="AL59" i="1"/>
  <c r="AK59" i="1"/>
  <c r="AJ59" i="1"/>
  <c r="AI59" i="1"/>
  <c r="AH59" i="1"/>
  <c r="AG59" i="1"/>
  <c r="AF59" i="1"/>
  <c r="AE59" i="1"/>
  <c r="AD59" i="1"/>
  <c r="AB59" i="1"/>
  <c r="Z59" i="1"/>
  <c r="V59" i="1"/>
  <c r="U59" i="1"/>
  <c r="T59" i="1"/>
  <c r="S59" i="1"/>
  <c r="R59" i="1"/>
  <c r="Q59" i="1"/>
  <c r="P59" i="1"/>
  <c r="O59" i="1"/>
  <c r="N59" i="1"/>
  <c r="L59" i="1"/>
  <c r="K59" i="1"/>
  <c r="J59" i="1"/>
  <c r="AL58" i="1"/>
  <c r="AK58" i="1"/>
  <c r="AJ58" i="1"/>
  <c r="AI58" i="1"/>
  <c r="AH58" i="1"/>
  <c r="AG58" i="1"/>
  <c r="AF58" i="1"/>
  <c r="AE58" i="1"/>
  <c r="AD58" i="1"/>
  <c r="AB58" i="1"/>
  <c r="Z58" i="1"/>
  <c r="V58" i="1"/>
  <c r="U58" i="1"/>
  <c r="T58" i="1"/>
  <c r="S58" i="1"/>
  <c r="R58" i="1"/>
  <c r="Q58" i="1"/>
  <c r="P58" i="1"/>
  <c r="O58" i="1"/>
  <c r="N58" i="1"/>
  <c r="L58" i="1"/>
  <c r="K58" i="1"/>
  <c r="J58" i="1"/>
  <c r="AL57" i="1"/>
  <c r="AK57" i="1"/>
  <c r="AJ57" i="1"/>
  <c r="AI57" i="1"/>
  <c r="AH57" i="1"/>
  <c r="AG57" i="1"/>
  <c r="AF57" i="1"/>
  <c r="AE57" i="1"/>
  <c r="AD57" i="1"/>
  <c r="AB57" i="1"/>
  <c r="Z57" i="1"/>
  <c r="V57" i="1"/>
  <c r="U57" i="1"/>
  <c r="T57" i="1"/>
  <c r="S57" i="1"/>
  <c r="R57" i="1"/>
  <c r="Q57" i="1"/>
  <c r="P57" i="1"/>
  <c r="O57" i="1"/>
  <c r="N57" i="1"/>
  <c r="L57" i="1"/>
  <c r="K57" i="1"/>
  <c r="J57" i="1"/>
  <c r="AL56" i="1"/>
  <c r="AK56" i="1"/>
  <c r="AJ56" i="1"/>
  <c r="AI56" i="1"/>
  <c r="AH56" i="1"/>
  <c r="AG56" i="1"/>
  <c r="AF56" i="1"/>
  <c r="AE56" i="1"/>
  <c r="AD56" i="1"/>
  <c r="AB56" i="1"/>
  <c r="Z56" i="1"/>
  <c r="V56" i="1"/>
  <c r="U56" i="1"/>
  <c r="T56" i="1"/>
  <c r="S56" i="1"/>
  <c r="R56" i="1"/>
  <c r="Q56" i="1"/>
  <c r="P56" i="1"/>
  <c r="O56" i="1"/>
  <c r="N56" i="1"/>
  <c r="L56" i="1"/>
  <c r="K56" i="1"/>
  <c r="J56" i="1"/>
  <c r="AL55" i="1"/>
  <c r="AK55" i="1"/>
  <c r="AJ55" i="1"/>
  <c r="AI55" i="1"/>
  <c r="AH55" i="1"/>
  <c r="AG55" i="1"/>
  <c r="AF55" i="1"/>
  <c r="AE55" i="1"/>
  <c r="AD55" i="1"/>
  <c r="AB55" i="1"/>
  <c r="Z55" i="1"/>
  <c r="V55" i="1"/>
  <c r="U55" i="1"/>
  <c r="T55" i="1"/>
  <c r="S55" i="1"/>
  <c r="R55" i="1"/>
  <c r="Q55" i="1"/>
  <c r="P55" i="1"/>
  <c r="O55" i="1"/>
  <c r="N55" i="1"/>
  <c r="L55" i="1"/>
  <c r="K55" i="1"/>
  <c r="J55" i="1"/>
  <c r="AL54" i="1"/>
  <c r="AK54" i="1"/>
  <c r="AJ54" i="1"/>
  <c r="AI54" i="1"/>
  <c r="AH54" i="1"/>
  <c r="AG54" i="1"/>
  <c r="AF54" i="1"/>
  <c r="AE54" i="1"/>
  <c r="AD54" i="1"/>
  <c r="AB54" i="1"/>
  <c r="Z54" i="1"/>
  <c r="V54" i="1"/>
  <c r="U54" i="1"/>
  <c r="T54" i="1"/>
  <c r="S54" i="1"/>
  <c r="R54" i="1"/>
  <c r="Q54" i="1"/>
  <c r="P54" i="1"/>
  <c r="O54" i="1"/>
  <c r="N54" i="1"/>
  <c r="L54" i="1"/>
  <c r="K54" i="1"/>
  <c r="J54" i="1"/>
  <c r="AL53" i="1"/>
  <c r="AK53" i="1"/>
  <c r="AJ53" i="1"/>
  <c r="AI53" i="1"/>
  <c r="AH53" i="1"/>
  <c r="AG53" i="1"/>
  <c r="AF53" i="1"/>
  <c r="AE53" i="1"/>
  <c r="AD53" i="1"/>
  <c r="AB53" i="1"/>
  <c r="Z53" i="1"/>
  <c r="V53" i="1"/>
  <c r="U53" i="1"/>
  <c r="T53" i="1"/>
  <c r="S53" i="1"/>
  <c r="R53" i="1"/>
  <c r="Q53" i="1"/>
  <c r="P53" i="1"/>
  <c r="O53" i="1"/>
  <c r="N53" i="1"/>
  <c r="L53" i="1"/>
  <c r="K53" i="1"/>
  <c r="J53" i="1"/>
  <c r="AL52" i="1"/>
  <c r="AK52" i="1"/>
  <c r="AJ52" i="1"/>
  <c r="AI52" i="1"/>
  <c r="AH52" i="1"/>
  <c r="AG52" i="1"/>
  <c r="AF52" i="1"/>
  <c r="AE52" i="1"/>
  <c r="AD52" i="1"/>
  <c r="AB52" i="1"/>
  <c r="Z52" i="1"/>
  <c r="V52" i="1"/>
  <c r="U52" i="1"/>
  <c r="T52" i="1"/>
  <c r="S52" i="1"/>
  <c r="R52" i="1"/>
  <c r="Q52" i="1"/>
  <c r="P52" i="1"/>
  <c r="O52" i="1"/>
  <c r="N52" i="1"/>
  <c r="L52" i="1"/>
  <c r="K52" i="1"/>
  <c r="J52" i="1"/>
  <c r="AL51" i="1"/>
  <c r="AK51" i="1"/>
  <c r="AJ51" i="1"/>
  <c r="AI51" i="1"/>
  <c r="AH51" i="1"/>
  <c r="AG51" i="1"/>
  <c r="AF51" i="1"/>
  <c r="AE51" i="1"/>
  <c r="AD51" i="1"/>
  <c r="AB51" i="1"/>
  <c r="Z51" i="1"/>
  <c r="V51" i="1"/>
  <c r="U51" i="1"/>
  <c r="T51" i="1"/>
  <c r="S51" i="1"/>
  <c r="R51" i="1"/>
  <c r="Q51" i="1"/>
  <c r="P51" i="1"/>
  <c r="O51" i="1"/>
  <c r="N51" i="1"/>
  <c r="L51" i="1"/>
  <c r="K51" i="1"/>
  <c r="J51" i="1"/>
  <c r="AL50" i="1"/>
  <c r="AK50" i="1"/>
  <c r="AJ50" i="1"/>
  <c r="AI50" i="1"/>
  <c r="AH50" i="1"/>
  <c r="AG50" i="1"/>
  <c r="AF50" i="1"/>
  <c r="AE50" i="1"/>
  <c r="AD50" i="1"/>
  <c r="AB50" i="1"/>
  <c r="Z50" i="1"/>
  <c r="V50" i="1"/>
  <c r="U50" i="1"/>
  <c r="T50" i="1"/>
  <c r="S50" i="1"/>
  <c r="R50" i="1"/>
  <c r="Q50" i="1"/>
  <c r="P50" i="1"/>
  <c r="O50" i="1"/>
  <c r="N50" i="1"/>
  <c r="L50" i="1"/>
  <c r="K50" i="1"/>
  <c r="J50" i="1"/>
  <c r="AL49" i="1"/>
  <c r="AK49" i="1"/>
  <c r="AJ49" i="1"/>
  <c r="AI49" i="1"/>
  <c r="AH49" i="1"/>
  <c r="AG49" i="1"/>
  <c r="AF49" i="1"/>
  <c r="AE49" i="1"/>
  <c r="AD49" i="1"/>
  <c r="AB49" i="1"/>
  <c r="Z49" i="1"/>
  <c r="V49" i="1"/>
  <c r="U49" i="1"/>
  <c r="T49" i="1"/>
  <c r="S49" i="1"/>
  <c r="R49" i="1"/>
  <c r="Q49" i="1"/>
  <c r="P49" i="1"/>
  <c r="O49" i="1"/>
  <c r="N49" i="1"/>
  <c r="L49" i="1"/>
  <c r="K49" i="1"/>
  <c r="J49" i="1"/>
  <c r="AL48" i="1"/>
  <c r="AK48" i="1"/>
  <c r="AJ48" i="1"/>
  <c r="AI48" i="1"/>
  <c r="AH48" i="1"/>
  <c r="AG48" i="1"/>
  <c r="AF48" i="1"/>
  <c r="AE48" i="1"/>
  <c r="AD48" i="1"/>
  <c r="AB48" i="1"/>
  <c r="Z48" i="1"/>
  <c r="V48" i="1"/>
  <c r="U48" i="1"/>
  <c r="T48" i="1"/>
  <c r="S48" i="1"/>
  <c r="R48" i="1"/>
  <c r="Q48" i="1"/>
  <c r="P48" i="1"/>
  <c r="O48" i="1"/>
  <c r="N48" i="1"/>
  <c r="L48" i="1"/>
  <c r="K48" i="1"/>
  <c r="J48" i="1"/>
  <c r="AL47" i="1"/>
  <c r="AK47" i="1"/>
  <c r="AJ47" i="1"/>
  <c r="AI47" i="1"/>
  <c r="AH47" i="1"/>
  <c r="AG47" i="1"/>
  <c r="AF47" i="1"/>
  <c r="AE47" i="1"/>
  <c r="AD47" i="1"/>
  <c r="AB47" i="1"/>
  <c r="Z47" i="1"/>
  <c r="V47" i="1"/>
  <c r="U47" i="1"/>
  <c r="T47" i="1"/>
  <c r="S47" i="1"/>
  <c r="R47" i="1"/>
  <c r="Q47" i="1"/>
  <c r="P47" i="1"/>
  <c r="O47" i="1"/>
  <c r="N47" i="1"/>
  <c r="L47" i="1"/>
  <c r="K47" i="1"/>
  <c r="J47" i="1"/>
  <c r="AL46" i="1"/>
  <c r="AK46" i="1"/>
  <c r="AJ46" i="1"/>
  <c r="AI46" i="1"/>
  <c r="AH46" i="1"/>
  <c r="AG46" i="1"/>
  <c r="AF46" i="1"/>
  <c r="AE46" i="1"/>
  <c r="AD46" i="1"/>
  <c r="AB46" i="1"/>
  <c r="Z46" i="1"/>
  <c r="V46" i="1"/>
  <c r="U46" i="1"/>
  <c r="T46" i="1"/>
  <c r="S46" i="1"/>
  <c r="R46" i="1"/>
  <c r="Q46" i="1"/>
  <c r="P46" i="1"/>
  <c r="O46" i="1"/>
  <c r="N46" i="1"/>
  <c r="L46" i="1"/>
  <c r="K46" i="1"/>
  <c r="J46" i="1"/>
  <c r="AL45" i="1"/>
  <c r="AK45" i="1"/>
  <c r="AJ45" i="1"/>
  <c r="AI45" i="1"/>
  <c r="AH45" i="1"/>
  <c r="AG45" i="1"/>
  <c r="AF45" i="1"/>
  <c r="AE45" i="1"/>
  <c r="AD45" i="1"/>
  <c r="AB45" i="1"/>
  <c r="Z45" i="1"/>
  <c r="V45" i="1"/>
  <c r="U45" i="1"/>
  <c r="T45" i="1"/>
  <c r="S45" i="1"/>
  <c r="R45" i="1"/>
  <c r="Q45" i="1"/>
  <c r="P45" i="1"/>
  <c r="O45" i="1"/>
  <c r="N45" i="1"/>
  <c r="L45" i="1"/>
  <c r="K45" i="1"/>
  <c r="J45" i="1"/>
  <c r="AL44" i="1"/>
  <c r="AK44" i="1"/>
  <c r="AJ44" i="1"/>
  <c r="AI44" i="1"/>
  <c r="AH44" i="1"/>
  <c r="AG44" i="1"/>
  <c r="AF44" i="1"/>
  <c r="AE44" i="1"/>
  <c r="AD44" i="1"/>
  <c r="AB44" i="1"/>
  <c r="Z44" i="1"/>
  <c r="V44" i="1"/>
  <c r="U44" i="1"/>
  <c r="T44" i="1"/>
  <c r="S44" i="1"/>
  <c r="R44" i="1"/>
  <c r="Q44" i="1"/>
  <c r="P44" i="1"/>
  <c r="O44" i="1"/>
  <c r="N44" i="1"/>
  <c r="L44" i="1"/>
  <c r="K44" i="1"/>
  <c r="J44" i="1"/>
  <c r="AL43" i="1"/>
  <c r="AK43" i="1"/>
  <c r="AJ43" i="1"/>
  <c r="AI43" i="1"/>
  <c r="AH43" i="1"/>
  <c r="AG43" i="1"/>
  <c r="AF43" i="1"/>
  <c r="AE43" i="1"/>
  <c r="AD43" i="1"/>
  <c r="AB43" i="1"/>
  <c r="Z43" i="1"/>
  <c r="V43" i="1"/>
  <c r="U43" i="1"/>
  <c r="T43" i="1"/>
  <c r="S43" i="1"/>
  <c r="R43" i="1"/>
  <c r="Q43" i="1"/>
  <c r="P43" i="1"/>
  <c r="O43" i="1"/>
  <c r="N43" i="1"/>
  <c r="L43" i="1"/>
  <c r="K43" i="1"/>
  <c r="J43" i="1"/>
  <c r="AL42" i="1"/>
  <c r="AK42" i="1"/>
  <c r="AJ42" i="1"/>
  <c r="AI42" i="1"/>
  <c r="AH42" i="1"/>
  <c r="AG42" i="1"/>
  <c r="AF42" i="1"/>
  <c r="AE42" i="1"/>
  <c r="AD42" i="1"/>
  <c r="AB42" i="1"/>
  <c r="Z42" i="1"/>
  <c r="V42" i="1"/>
  <c r="U42" i="1"/>
  <c r="T42" i="1"/>
  <c r="S42" i="1"/>
  <c r="R42" i="1"/>
  <c r="Q42" i="1"/>
  <c r="P42" i="1"/>
  <c r="O42" i="1"/>
  <c r="N42" i="1"/>
  <c r="L42" i="1"/>
  <c r="K42" i="1"/>
  <c r="J42" i="1"/>
  <c r="AL41" i="1"/>
  <c r="AK41" i="1"/>
  <c r="AJ41" i="1"/>
  <c r="AI41" i="1"/>
  <c r="AH41" i="1"/>
  <c r="AG41" i="1"/>
  <c r="AF41" i="1"/>
  <c r="AE41" i="1"/>
  <c r="AD41" i="1"/>
  <c r="AB41" i="1"/>
  <c r="Z41" i="1"/>
  <c r="V41" i="1"/>
  <c r="U41" i="1"/>
  <c r="T41" i="1"/>
  <c r="S41" i="1"/>
  <c r="R41" i="1"/>
  <c r="Q41" i="1"/>
  <c r="P41" i="1"/>
  <c r="O41" i="1"/>
  <c r="N41" i="1"/>
  <c r="L41" i="1"/>
  <c r="K41" i="1"/>
  <c r="J41" i="1"/>
  <c r="AL40" i="1"/>
  <c r="AK40" i="1"/>
  <c r="AJ40" i="1"/>
  <c r="AI40" i="1"/>
  <c r="AH40" i="1"/>
  <c r="AG40" i="1"/>
  <c r="AF40" i="1"/>
  <c r="AE40" i="1"/>
  <c r="AD40" i="1"/>
  <c r="AB40" i="1"/>
  <c r="Z40" i="1"/>
  <c r="V40" i="1"/>
  <c r="U40" i="1"/>
  <c r="T40" i="1"/>
  <c r="S40" i="1"/>
  <c r="R40" i="1"/>
  <c r="Q40" i="1"/>
  <c r="P40" i="1"/>
  <c r="O40" i="1"/>
  <c r="N40" i="1"/>
  <c r="L40" i="1"/>
  <c r="K40" i="1"/>
  <c r="J40" i="1"/>
  <c r="AL39" i="1"/>
  <c r="AK39" i="1"/>
  <c r="AJ39" i="1"/>
  <c r="AI39" i="1"/>
  <c r="AH39" i="1"/>
  <c r="AG39" i="1"/>
  <c r="AF39" i="1"/>
  <c r="AE39" i="1"/>
  <c r="AD39" i="1"/>
  <c r="AB39" i="1"/>
  <c r="Z39" i="1"/>
  <c r="V39" i="1"/>
  <c r="U39" i="1"/>
  <c r="T39" i="1"/>
  <c r="S39" i="1"/>
  <c r="R39" i="1"/>
  <c r="Q39" i="1"/>
  <c r="P39" i="1"/>
  <c r="O39" i="1"/>
  <c r="N39" i="1"/>
  <c r="L39" i="1"/>
  <c r="K39" i="1"/>
  <c r="J39" i="1"/>
  <c r="AL38" i="1"/>
  <c r="AK38" i="1"/>
  <c r="AJ38" i="1"/>
  <c r="AI38" i="1"/>
  <c r="AH38" i="1"/>
  <c r="AG38" i="1"/>
  <c r="AF38" i="1"/>
  <c r="AE38" i="1"/>
  <c r="AD38" i="1"/>
  <c r="AB38" i="1"/>
  <c r="Z38" i="1"/>
  <c r="V38" i="1"/>
  <c r="U38" i="1"/>
  <c r="T38" i="1"/>
  <c r="S38" i="1"/>
  <c r="R38" i="1"/>
  <c r="Q38" i="1"/>
  <c r="P38" i="1"/>
  <c r="O38" i="1"/>
  <c r="N38" i="1"/>
  <c r="L38" i="1"/>
  <c r="K38" i="1"/>
  <c r="J38" i="1"/>
  <c r="AL37" i="1"/>
  <c r="AK37" i="1"/>
  <c r="AJ37" i="1"/>
  <c r="AI37" i="1"/>
  <c r="AH37" i="1"/>
  <c r="AG37" i="1"/>
  <c r="AF37" i="1"/>
  <c r="AE37" i="1"/>
  <c r="AD37" i="1"/>
  <c r="AB37" i="1"/>
  <c r="Z37" i="1"/>
  <c r="V37" i="1"/>
  <c r="U37" i="1"/>
  <c r="T37" i="1"/>
  <c r="S37" i="1"/>
  <c r="R37" i="1"/>
  <c r="Q37" i="1"/>
  <c r="P37" i="1"/>
  <c r="O37" i="1"/>
  <c r="N37" i="1"/>
  <c r="L37" i="1"/>
  <c r="K37" i="1"/>
  <c r="J37" i="1"/>
  <c r="AL36" i="1"/>
  <c r="AK36" i="1"/>
  <c r="AJ36" i="1"/>
  <c r="AI36" i="1"/>
  <c r="AH36" i="1"/>
  <c r="AG36" i="1"/>
  <c r="AF36" i="1"/>
  <c r="AE36" i="1"/>
  <c r="AD36" i="1"/>
  <c r="AB36" i="1"/>
  <c r="Z36" i="1"/>
  <c r="V36" i="1"/>
  <c r="U36" i="1"/>
  <c r="T36" i="1"/>
  <c r="S36" i="1"/>
  <c r="R36" i="1"/>
  <c r="Q36" i="1"/>
  <c r="P36" i="1"/>
  <c r="O36" i="1"/>
  <c r="N36" i="1"/>
  <c r="L36" i="1"/>
  <c r="K36" i="1"/>
  <c r="J36" i="1"/>
  <c r="AL35" i="1"/>
  <c r="AK35" i="1"/>
  <c r="AJ35" i="1"/>
  <c r="AI35" i="1"/>
  <c r="AH35" i="1"/>
  <c r="AG35" i="1"/>
  <c r="AF35" i="1"/>
  <c r="AE35" i="1"/>
  <c r="AD35" i="1"/>
  <c r="AB35" i="1"/>
  <c r="Z35" i="1"/>
  <c r="V35" i="1"/>
  <c r="U35" i="1"/>
  <c r="T35" i="1"/>
  <c r="S35" i="1"/>
  <c r="R35" i="1"/>
  <c r="Q35" i="1"/>
  <c r="P35" i="1"/>
  <c r="O35" i="1"/>
  <c r="N35" i="1"/>
  <c r="L35" i="1"/>
  <c r="K35" i="1"/>
  <c r="J35" i="1"/>
  <c r="AL34" i="1"/>
  <c r="AK34" i="1"/>
  <c r="AJ34" i="1"/>
  <c r="AI34" i="1"/>
  <c r="AH34" i="1"/>
  <c r="AG34" i="1"/>
  <c r="AF34" i="1"/>
  <c r="AE34" i="1"/>
  <c r="AD34" i="1"/>
  <c r="AB34" i="1"/>
  <c r="Z34" i="1"/>
  <c r="V34" i="1"/>
  <c r="U34" i="1"/>
  <c r="T34" i="1"/>
  <c r="S34" i="1"/>
  <c r="R34" i="1"/>
  <c r="Q34" i="1"/>
  <c r="P34" i="1"/>
  <c r="O34" i="1"/>
  <c r="N34" i="1"/>
  <c r="L34" i="1"/>
  <c r="K34" i="1"/>
  <c r="J34" i="1"/>
  <c r="AL33" i="1"/>
  <c r="AK33" i="1"/>
  <c r="AJ33" i="1"/>
  <c r="AI33" i="1"/>
  <c r="AH33" i="1"/>
  <c r="AG33" i="1"/>
  <c r="AF33" i="1"/>
  <c r="AE33" i="1"/>
  <c r="AD33" i="1"/>
  <c r="AB33" i="1"/>
  <c r="Z33" i="1"/>
  <c r="V33" i="1"/>
  <c r="U33" i="1"/>
  <c r="T33" i="1"/>
  <c r="S33" i="1"/>
  <c r="R33" i="1"/>
  <c r="Q33" i="1"/>
  <c r="P33" i="1"/>
  <c r="O33" i="1"/>
  <c r="N33" i="1"/>
  <c r="L33" i="1"/>
  <c r="K33" i="1"/>
  <c r="J33" i="1"/>
  <c r="AL32" i="1"/>
  <c r="AK32" i="1"/>
  <c r="AJ32" i="1"/>
  <c r="AI32" i="1"/>
  <c r="AH32" i="1"/>
  <c r="AG32" i="1"/>
  <c r="AF32" i="1"/>
  <c r="AE32" i="1"/>
  <c r="AD32" i="1"/>
  <c r="AB32" i="1"/>
  <c r="Z32" i="1"/>
  <c r="V32" i="1"/>
  <c r="U32" i="1"/>
  <c r="T32" i="1"/>
  <c r="S32" i="1"/>
  <c r="R32" i="1"/>
  <c r="Q32" i="1"/>
  <c r="P32" i="1"/>
  <c r="O32" i="1"/>
  <c r="N32" i="1"/>
  <c r="L32" i="1"/>
  <c r="K32" i="1"/>
  <c r="J32" i="1"/>
  <c r="AL31" i="1"/>
  <c r="AK31" i="1"/>
  <c r="AJ31" i="1"/>
  <c r="AI31" i="1"/>
  <c r="AH31" i="1"/>
  <c r="AG31" i="1"/>
  <c r="AF31" i="1"/>
  <c r="AE31" i="1"/>
  <c r="AD31" i="1"/>
  <c r="AB31" i="1"/>
  <c r="Z31" i="1"/>
  <c r="V31" i="1"/>
  <c r="U31" i="1"/>
  <c r="T31" i="1"/>
  <c r="S31" i="1"/>
  <c r="R31" i="1"/>
  <c r="Q31" i="1"/>
  <c r="P31" i="1"/>
  <c r="O31" i="1"/>
  <c r="N31" i="1"/>
  <c r="L31" i="1"/>
  <c r="K31" i="1"/>
  <c r="J31" i="1"/>
  <c r="AL30" i="1"/>
  <c r="AK30" i="1"/>
  <c r="AJ30" i="1"/>
  <c r="AI30" i="1"/>
  <c r="AH30" i="1"/>
  <c r="AG30" i="1"/>
  <c r="AF30" i="1"/>
  <c r="AE30" i="1"/>
  <c r="AD30" i="1"/>
  <c r="AB30" i="1"/>
  <c r="Z30" i="1"/>
  <c r="V30" i="1"/>
  <c r="U30" i="1"/>
  <c r="T30" i="1"/>
  <c r="S30" i="1"/>
  <c r="R30" i="1"/>
  <c r="Q30" i="1"/>
  <c r="P30" i="1"/>
  <c r="O30" i="1"/>
  <c r="N30" i="1"/>
  <c r="L30" i="1"/>
  <c r="K30" i="1"/>
  <c r="J30" i="1"/>
  <c r="AL29" i="1"/>
  <c r="AK29" i="1"/>
  <c r="AJ29" i="1"/>
  <c r="AI29" i="1"/>
  <c r="AH29" i="1"/>
  <c r="AG29" i="1"/>
  <c r="AF29" i="1"/>
  <c r="AE29" i="1"/>
  <c r="AD29" i="1"/>
  <c r="AB29" i="1"/>
  <c r="Z29" i="1"/>
  <c r="V29" i="1"/>
  <c r="U29" i="1"/>
  <c r="T29" i="1"/>
  <c r="S29" i="1"/>
  <c r="R29" i="1"/>
  <c r="Q29" i="1"/>
  <c r="P29" i="1"/>
  <c r="O29" i="1"/>
  <c r="N29" i="1"/>
  <c r="L29" i="1"/>
  <c r="K29" i="1"/>
  <c r="J29" i="1"/>
  <c r="AL28" i="1"/>
  <c r="AK28" i="1"/>
  <c r="AJ28" i="1"/>
  <c r="AI28" i="1"/>
  <c r="AH28" i="1"/>
  <c r="AG28" i="1"/>
  <c r="AF28" i="1"/>
  <c r="AE28" i="1"/>
  <c r="AD28" i="1"/>
  <c r="AB28" i="1"/>
  <c r="Z28" i="1"/>
  <c r="V28" i="1"/>
  <c r="U28" i="1"/>
  <c r="T28" i="1"/>
  <c r="S28" i="1"/>
  <c r="R28" i="1"/>
  <c r="Q28" i="1"/>
  <c r="P28" i="1"/>
  <c r="O28" i="1"/>
  <c r="N28" i="1"/>
  <c r="L28" i="1"/>
  <c r="K28" i="1"/>
  <c r="J28" i="1"/>
  <c r="AL27" i="1"/>
  <c r="AK27" i="1"/>
  <c r="AJ27" i="1"/>
  <c r="AI27" i="1"/>
  <c r="AH27" i="1"/>
  <c r="AG27" i="1"/>
  <c r="AF27" i="1"/>
  <c r="AE27" i="1"/>
  <c r="AD27" i="1"/>
  <c r="AB27" i="1"/>
  <c r="Z27" i="1"/>
  <c r="V27" i="1"/>
  <c r="U27" i="1"/>
  <c r="T27" i="1"/>
  <c r="S27" i="1"/>
  <c r="R27" i="1"/>
  <c r="Q27" i="1"/>
  <c r="P27" i="1"/>
  <c r="O27" i="1"/>
  <c r="N27" i="1"/>
  <c r="L27" i="1"/>
  <c r="K27" i="1"/>
  <c r="J27" i="1"/>
  <c r="AL26" i="1"/>
  <c r="AK26" i="1"/>
  <c r="AJ26" i="1"/>
  <c r="AI26" i="1"/>
  <c r="AH26" i="1"/>
  <c r="AG26" i="1"/>
  <c r="AF26" i="1"/>
  <c r="AE26" i="1"/>
  <c r="AD26" i="1"/>
  <c r="AB26" i="1"/>
  <c r="Z26" i="1"/>
  <c r="V26" i="1"/>
  <c r="U26" i="1"/>
  <c r="T26" i="1"/>
  <c r="S26" i="1"/>
  <c r="R26" i="1"/>
  <c r="Q26" i="1"/>
  <c r="P26" i="1"/>
  <c r="O26" i="1"/>
  <c r="N26" i="1"/>
  <c r="L26" i="1"/>
  <c r="K26" i="1"/>
  <c r="J26" i="1"/>
  <c r="AL25" i="1"/>
  <c r="AK25" i="1"/>
  <c r="AJ25" i="1"/>
  <c r="AI25" i="1"/>
  <c r="AH25" i="1"/>
  <c r="AG25" i="1"/>
  <c r="AF25" i="1"/>
  <c r="AE25" i="1"/>
  <c r="AD25" i="1"/>
  <c r="AB25" i="1"/>
  <c r="Z25" i="1"/>
  <c r="V25" i="1"/>
  <c r="U25" i="1"/>
  <c r="T25" i="1"/>
  <c r="S25" i="1"/>
  <c r="R25" i="1"/>
  <c r="Q25" i="1"/>
  <c r="P25" i="1"/>
  <c r="O25" i="1"/>
  <c r="N25" i="1"/>
  <c r="L25" i="1"/>
  <c r="K25" i="1"/>
  <c r="J25" i="1"/>
  <c r="AL24" i="1"/>
  <c r="AK24" i="1"/>
  <c r="AJ24" i="1"/>
  <c r="AI24" i="1"/>
  <c r="AH24" i="1"/>
  <c r="AG24" i="1"/>
  <c r="AF24" i="1"/>
  <c r="AE24" i="1"/>
  <c r="AD24" i="1"/>
  <c r="AB24" i="1"/>
  <c r="Z24" i="1"/>
  <c r="V24" i="1"/>
  <c r="U24" i="1"/>
  <c r="T24" i="1"/>
  <c r="S24" i="1"/>
  <c r="R24" i="1"/>
  <c r="Q24" i="1"/>
  <c r="P24" i="1"/>
  <c r="O24" i="1"/>
  <c r="N24" i="1"/>
  <c r="L24" i="1"/>
  <c r="K24" i="1"/>
  <c r="J24" i="1"/>
  <c r="AL23" i="1"/>
  <c r="AK23" i="1"/>
  <c r="AJ23" i="1"/>
  <c r="AI23" i="1"/>
  <c r="AH23" i="1"/>
  <c r="AG23" i="1"/>
  <c r="AF23" i="1"/>
  <c r="AE23" i="1"/>
  <c r="AD23" i="1"/>
  <c r="AB23" i="1"/>
  <c r="Z23" i="1"/>
  <c r="V23" i="1"/>
  <c r="U23" i="1"/>
  <c r="T23" i="1"/>
  <c r="S23" i="1"/>
  <c r="R23" i="1"/>
  <c r="Q23" i="1"/>
  <c r="P23" i="1"/>
  <c r="O23" i="1"/>
  <c r="N23" i="1"/>
  <c r="L23" i="1"/>
  <c r="K23" i="1"/>
  <c r="J23" i="1"/>
  <c r="AL22" i="1"/>
  <c r="AK22" i="1"/>
  <c r="AJ22" i="1"/>
  <c r="AI22" i="1"/>
  <c r="AH22" i="1"/>
  <c r="AG22" i="1"/>
  <c r="AF22" i="1"/>
  <c r="AE22" i="1"/>
  <c r="AD22" i="1"/>
  <c r="AB22" i="1"/>
  <c r="Z22" i="1"/>
  <c r="V22" i="1"/>
  <c r="U22" i="1"/>
  <c r="T22" i="1"/>
  <c r="S22" i="1"/>
  <c r="R22" i="1"/>
  <c r="Q22" i="1"/>
  <c r="P22" i="1"/>
  <c r="O22" i="1"/>
  <c r="N22" i="1"/>
  <c r="L22" i="1"/>
  <c r="K22" i="1"/>
  <c r="J22" i="1"/>
  <c r="AL21" i="1"/>
  <c r="AK21" i="1"/>
  <c r="AJ21" i="1"/>
  <c r="AI21" i="1"/>
  <c r="AH21" i="1"/>
  <c r="AG21" i="1"/>
  <c r="AF21" i="1"/>
  <c r="AE21" i="1"/>
  <c r="AD21" i="1"/>
  <c r="AB21" i="1"/>
  <c r="Z21" i="1"/>
  <c r="V21" i="1"/>
  <c r="U21" i="1"/>
  <c r="T21" i="1"/>
  <c r="S21" i="1"/>
  <c r="R21" i="1"/>
  <c r="Q21" i="1"/>
  <c r="P21" i="1"/>
  <c r="O21" i="1"/>
  <c r="N21" i="1"/>
  <c r="L21" i="1"/>
  <c r="K21" i="1"/>
  <c r="J21" i="1"/>
  <c r="AL20" i="1"/>
  <c r="AK20" i="1"/>
  <c r="AJ20" i="1"/>
  <c r="AI20" i="1"/>
  <c r="AH20" i="1"/>
  <c r="AG20" i="1"/>
  <c r="AF20" i="1"/>
  <c r="AE20" i="1"/>
  <c r="AD20" i="1"/>
  <c r="AB20" i="1"/>
  <c r="Z20" i="1"/>
  <c r="V20" i="1"/>
  <c r="U20" i="1"/>
  <c r="T20" i="1"/>
  <c r="S20" i="1"/>
  <c r="R20" i="1"/>
  <c r="Q20" i="1"/>
  <c r="P20" i="1"/>
  <c r="O20" i="1"/>
  <c r="N20" i="1"/>
  <c r="L20" i="1"/>
  <c r="K20" i="1"/>
  <c r="J20" i="1"/>
  <c r="AL19" i="1"/>
  <c r="AK19" i="1"/>
  <c r="AJ19" i="1"/>
  <c r="AI19" i="1"/>
  <c r="AH19" i="1"/>
  <c r="AG19" i="1"/>
  <c r="AF19" i="1"/>
  <c r="AE19" i="1"/>
  <c r="AD19" i="1"/>
  <c r="AB19" i="1"/>
  <c r="Z19" i="1"/>
  <c r="V19" i="1"/>
  <c r="U19" i="1"/>
  <c r="T19" i="1"/>
  <c r="S19" i="1"/>
  <c r="R19" i="1"/>
  <c r="Q19" i="1"/>
  <c r="P19" i="1"/>
  <c r="O19" i="1"/>
  <c r="N19" i="1"/>
  <c r="L19" i="1"/>
  <c r="K19" i="1"/>
  <c r="J19" i="1"/>
  <c r="AL18" i="1"/>
  <c r="AK18" i="1"/>
  <c r="AJ18" i="1"/>
  <c r="AI18" i="1"/>
  <c r="AH18" i="1"/>
  <c r="AG18" i="1"/>
  <c r="AF18" i="1"/>
  <c r="AE18" i="1"/>
  <c r="AD18" i="1"/>
  <c r="AB18" i="1"/>
  <c r="Z18" i="1"/>
  <c r="V18" i="1"/>
  <c r="U18" i="1"/>
  <c r="T18" i="1"/>
  <c r="S18" i="1"/>
  <c r="R18" i="1"/>
  <c r="Q18" i="1"/>
  <c r="P18" i="1"/>
  <c r="O18" i="1"/>
  <c r="N18" i="1"/>
  <c r="L18" i="1"/>
  <c r="K18" i="1"/>
  <c r="J18" i="1"/>
  <c r="AL17" i="1"/>
  <c r="AK17" i="1"/>
  <c r="AJ17" i="1"/>
  <c r="AI17" i="1"/>
  <c r="AH17" i="1"/>
  <c r="AG17" i="1"/>
  <c r="AF17" i="1"/>
  <c r="AE17" i="1"/>
  <c r="AD17" i="1"/>
  <c r="AB17" i="1"/>
  <c r="Z17" i="1"/>
  <c r="V17" i="1"/>
  <c r="U17" i="1"/>
  <c r="T17" i="1"/>
  <c r="S17" i="1"/>
  <c r="R17" i="1"/>
  <c r="Q17" i="1"/>
  <c r="P17" i="1"/>
  <c r="O17" i="1"/>
  <c r="N17" i="1"/>
  <c r="L17" i="1"/>
  <c r="K17" i="1"/>
  <c r="J17" i="1"/>
  <c r="AL16" i="1"/>
  <c r="AK16" i="1"/>
  <c r="AJ16" i="1"/>
  <c r="AI16" i="1"/>
  <c r="AH16" i="1"/>
  <c r="AG16" i="1"/>
  <c r="AF16" i="1"/>
  <c r="AE16" i="1"/>
  <c r="AD16" i="1"/>
  <c r="AB16" i="1"/>
  <c r="Z16" i="1"/>
  <c r="V16" i="1"/>
  <c r="U16" i="1"/>
  <c r="T16" i="1"/>
  <c r="S16" i="1"/>
  <c r="R16" i="1"/>
  <c r="Q16" i="1"/>
  <c r="P16" i="1"/>
  <c r="O16" i="1"/>
  <c r="N16" i="1"/>
  <c r="L16" i="1"/>
  <c r="K16" i="1"/>
  <c r="J16" i="1"/>
  <c r="AL15" i="1"/>
  <c r="AK15" i="1"/>
  <c r="AJ15" i="1"/>
  <c r="AI15" i="1"/>
  <c r="AH15" i="1"/>
  <c r="AG15" i="1"/>
  <c r="AF15" i="1"/>
  <c r="AE15" i="1"/>
  <c r="AD15" i="1"/>
  <c r="AB15" i="1"/>
  <c r="Z15" i="1"/>
  <c r="V15" i="1"/>
  <c r="U15" i="1"/>
  <c r="T15" i="1"/>
  <c r="S15" i="1"/>
  <c r="R15" i="1"/>
  <c r="Q15" i="1"/>
  <c r="P15" i="1"/>
  <c r="O15" i="1"/>
  <c r="N15" i="1"/>
  <c r="L15" i="1"/>
  <c r="K15" i="1"/>
  <c r="J15" i="1"/>
  <c r="AL14" i="1"/>
  <c r="AK14" i="1"/>
  <c r="AJ14" i="1"/>
  <c r="AI14" i="1"/>
  <c r="AH14" i="1"/>
  <c r="AG14" i="1"/>
  <c r="AF14" i="1"/>
  <c r="AE14" i="1"/>
  <c r="AD14" i="1"/>
  <c r="AB14" i="1"/>
  <c r="Z14" i="1"/>
  <c r="V14" i="1"/>
  <c r="U14" i="1"/>
  <c r="T14" i="1"/>
  <c r="S14" i="1"/>
  <c r="R14" i="1"/>
  <c r="Q14" i="1"/>
  <c r="P14" i="1"/>
  <c r="O14" i="1"/>
  <c r="N14" i="1"/>
  <c r="L14" i="1"/>
  <c r="K14" i="1"/>
  <c r="J14" i="1"/>
  <c r="AL13" i="1"/>
  <c r="AK13" i="1"/>
  <c r="AJ13" i="1"/>
  <c r="AI13" i="1"/>
  <c r="AH13" i="1"/>
  <c r="AG13" i="1"/>
  <c r="AF13" i="1"/>
  <c r="AE13" i="1"/>
  <c r="AD13" i="1"/>
  <c r="AB13" i="1"/>
  <c r="Z13" i="1"/>
  <c r="V13" i="1"/>
  <c r="U13" i="1"/>
  <c r="T13" i="1"/>
  <c r="S13" i="1"/>
  <c r="R13" i="1"/>
  <c r="Q13" i="1"/>
  <c r="P13" i="1"/>
  <c r="O13" i="1"/>
  <c r="N13" i="1"/>
  <c r="L13" i="1"/>
  <c r="K13" i="1"/>
  <c r="J13" i="1"/>
  <c r="AL12" i="1"/>
  <c r="AK12" i="1"/>
  <c r="AJ12" i="1"/>
  <c r="AI12" i="1"/>
  <c r="AH12" i="1"/>
  <c r="AG12" i="1"/>
  <c r="AF12" i="1"/>
  <c r="AE12" i="1"/>
  <c r="AD12" i="1"/>
  <c r="AB12" i="1"/>
  <c r="Z12" i="1"/>
  <c r="V12" i="1"/>
  <c r="U12" i="1"/>
  <c r="T12" i="1"/>
  <c r="S12" i="1"/>
  <c r="R12" i="1"/>
  <c r="Q12" i="1"/>
  <c r="P12" i="1"/>
  <c r="O12" i="1"/>
  <c r="N12" i="1"/>
  <c r="L12" i="1"/>
  <c r="K12" i="1"/>
  <c r="J12" i="1"/>
  <c r="AL11" i="1"/>
  <c r="AK11" i="1"/>
  <c r="AJ11" i="1"/>
  <c r="AI11" i="1"/>
  <c r="AH11" i="1"/>
  <c r="AG11" i="1"/>
  <c r="AF11" i="1"/>
  <c r="AE11" i="1"/>
  <c r="AD11" i="1"/>
  <c r="AB11" i="1"/>
  <c r="Z11" i="1"/>
  <c r="V11" i="1"/>
  <c r="U11" i="1"/>
  <c r="T11" i="1"/>
  <c r="S11" i="1"/>
  <c r="R11" i="1"/>
  <c r="Q11" i="1"/>
  <c r="P11" i="1"/>
  <c r="O11" i="1"/>
  <c r="N11" i="1"/>
  <c r="L11" i="1"/>
  <c r="K11" i="1"/>
  <c r="J11" i="1"/>
  <c r="AL10" i="1"/>
  <c r="AK10" i="1"/>
  <c r="AJ10" i="1"/>
  <c r="AI10" i="1"/>
  <c r="AH10" i="1"/>
  <c r="AG10" i="1"/>
  <c r="AF10" i="1"/>
  <c r="AE10" i="1"/>
  <c r="AD10" i="1"/>
  <c r="AB10" i="1"/>
  <c r="Z10" i="1"/>
  <c r="V10" i="1"/>
  <c r="U10" i="1"/>
  <c r="T10" i="1"/>
  <c r="S10" i="1"/>
  <c r="R10" i="1"/>
  <c r="Q10" i="1"/>
  <c r="P10" i="1"/>
  <c r="O10" i="1"/>
  <c r="N10" i="1"/>
  <c r="L10" i="1"/>
  <c r="K10" i="1"/>
  <c r="J10" i="1"/>
  <c r="AL9" i="1"/>
  <c r="AK9" i="1"/>
  <c r="AJ9" i="1"/>
  <c r="AI9" i="1"/>
  <c r="AH9" i="1"/>
  <c r="AG9" i="1"/>
  <c r="AF9" i="1"/>
  <c r="AE9" i="1"/>
  <c r="AD9" i="1"/>
  <c r="AB9" i="1"/>
  <c r="Z9" i="1"/>
  <c r="V9" i="1"/>
  <c r="U9" i="1"/>
  <c r="T9" i="1"/>
  <c r="S9" i="1"/>
  <c r="R9" i="1"/>
  <c r="Q9" i="1"/>
  <c r="P9" i="1"/>
  <c r="O9" i="1"/>
  <c r="N9" i="1"/>
  <c r="L9" i="1"/>
  <c r="K9" i="1"/>
  <c r="J9" i="1"/>
  <c r="AL8" i="1"/>
  <c r="AK8" i="1"/>
  <c r="AJ8" i="1"/>
  <c r="AI8" i="1"/>
  <c r="AH8" i="1"/>
  <c r="AG8" i="1"/>
  <c r="AF8" i="1"/>
  <c r="AE8" i="1"/>
  <c r="AD8" i="1"/>
  <c r="AB8" i="1"/>
  <c r="Z8" i="1"/>
  <c r="V8" i="1"/>
  <c r="U8" i="1"/>
  <c r="T8" i="1"/>
  <c r="S8" i="1"/>
  <c r="R8" i="1"/>
  <c r="Q8" i="1"/>
  <c r="P8" i="1"/>
  <c r="O8" i="1"/>
  <c r="N8" i="1"/>
  <c r="L8" i="1"/>
  <c r="K8" i="1"/>
  <c r="J8" i="1"/>
  <c r="AL7" i="1"/>
  <c r="AK7" i="1"/>
  <c r="AJ7" i="1"/>
  <c r="AI7" i="1"/>
  <c r="AH7" i="1"/>
  <c r="AG7" i="1"/>
  <c r="AF7" i="1"/>
  <c r="AE7" i="1"/>
  <c r="AD7" i="1"/>
  <c r="AB7" i="1"/>
  <c r="Z7" i="1"/>
  <c r="V7" i="1"/>
  <c r="U7" i="1"/>
  <c r="T7" i="1"/>
  <c r="S7" i="1"/>
  <c r="R7" i="1"/>
  <c r="Q7" i="1"/>
  <c r="P7" i="1"/>
  <c r="O7" i="1"/>
  <c r="N7" i="1"/>
  <c r="L7" i="1"/>
  <c r="K7" i="1"/>
  <c r="J7" i="1"/>
  <c r="AL6" i="1"/>
  <c r="AK6" i="1"/>
  <c r="AJ6" i="1"/>
  <c r="AI6" i="1"/>
  <c r="AH6" i="1"/>
  <c r="AG6" i="1"/>
  <c r="AF6" i="1"/>
  <c r="AE6" i="1"/>
  <c r="AD6" i="1"/>
  <c r="AB6" i="1"/>
  <c r="Z6" i="1"/>
  <c r="V6" i="1"/>
  <c r="U6" i="1"/>
  <c r="T6" i="1"/>
  <c r="S6" i="1"/>
  <c r="R6" i="1"/>
  <c r="Q6" i="1"/>
  <c r="P6" i="1"/>
  <c r="O6" i="1"/>
  <c r="N6" i="1"/>
  <c r="L6" i="1"/>
  <c r="K6" i="1"/>
  <c r="J6" i="1"/>
  <c r="AL5" i="1"/>
  <c r="AK5" i="1"/>
  <c r="AJ5" i="1"/>
  <c r="AI5" i="1"/>
  <c r="AH5" i="1"/>
  <c r="AG5" i="1"/>
  <c r="AF5" i="1"/>
  <c r="AE5" i="1"/>
  <c r="AD5" i="1"/>
  <c r="AB5" i="1"/>
  <c r="Z5" i="1"/>
  <c r="V5" i="1"/>
  <c r="U5" i="1"/>
  <c r="T5" i="1"/>
  <c r="S5" i="1"/>
  <c r="R5" i="1"/>
  <c r="Q5" i="1"/>
  <c r="P5" i="1"/>
  <c r="O5" i="1"/>
  <c r="N5" i="1"/>
  <c r="L5" i="1"/>
  <c r="K5" i="1"/>
  <c r="J5" i="1"/>
  <c r="I5" i="1"/>
  <c r="AL4" i="1"/>
  <c r="AK4" i="1"/>
  <c r="AJ4" i="1"/>
  <c r="AI4" i="1"/>
  <c r="AH4" i="1"/>
  <c r="AG4" i="1"/>
  <c r="AF4" i="1"/>
  <c r="AE4" i="1"/>
  <c r="AD4" i="1"/>
  <c r="AB4" i="1"/>
  <c r="Z4" i="1"/>
  <c r="V4" i="1"/>
  <c r="U4" i="1"/>
  <c r="T4" i="1"/>
  <c r="S4" i="1"/>
  <c r="R4" i="1"/>
  <c r="Q4" i="1"/>
  <c r="P4" i="1"/>
  <c r="O4" i="1"/>
  <c r="N4" i="1"/>
  <c r="L4" i="1"/>
  <c r="K4" i="1"/>
  <c r="J4" i="1"/>
  <c r="I4" i="1"/>
  <c r="Q81" i="5" l="1"/>
  <c r="P81" i="5"/>
  <c r="Q137" i="5"/>
  <c r="P137" i="5"/>
  <c r="Q7" i="5"/>
  <c r="P7" i="5"/>
  <c r="Q11" i="5"/>
  <c r="P11" i="5"/>
  <c r="Q15" i="5"/>
  <c r="P15" i="5"/>
  <c r="Q19" i="5"/>
  <c r="P19" i="5"/>
  <c r="Q23" i="5"/>
  <c r="P23" i="5"/>
  <c r="Q27" i="5"/>
  <c r="P27" i="5"/>
  <c r="Q31" i="5"/>
  <c r="P31" i="5"/>
  <c r="Q49" i="5"/>
  <c r="P49" i="5"/>
  <c r="Q97" i="5"/>
  <c r="P97" i="5"/>
  <c r="Q3" i="5"/>
  <c r="P3" i="5"/>
  <c r="Q5" i="5"/>
  <c r="P5" i="5"/>
  <c r="Q93" i="5"/>
  <c r="P93" i="5"/>
  <c r="Q121" i="5"/>
  <c r="P121" i="5"/>
  <c r="Q9" i="5"/>
  <c r="P9" i="5"/>
  <c r="Q13" i="5"/>
  <c r="P13" i="5"/>
  <c r="Q17" i="5"/>
  <c r="P17" i="5"/>
  <c r="Q21" i="5"/>
  <c r="P21" i="5"/>
  <c r="P25" i="5"/>
  <c r="Q25" i="5"/>
  <c r="Q29" i="5"/>
  <c r="P29" i="5"/>
  <c r="Q33" i="5"/>
  <c r="P33" i="5"/>
  <c r="Q2" i="5"/>
  <c r="P2" i="5"/>
  <c r="Q6" i="5"/>
  <c r="P6" i="5"/>
  <c r="Q10" i="5"/>
  <c r="P10" i="5"/>
  <c r="Q14" i="5"/>
  <c r="P14" i="5"/>
  <c r="AD17" i="5"/>
  <c r="Q18" i="5"/>
  <c r="P18" i="5"/>
  <c r="Q22" i="5"/>
  <c r="P22" i="5"/>
  <c r="Q26" i="5"/>
  <c r="P26" i="5"/>
  <c r="Q30" i="5"/>
  <c r="P30" i="5"/>
  <c r="Q105" i="5"/>
  <c r="P105" i="5"/>
  <c r="Q85" i="5"/>
  <c r="P85" i="5"/>
  <c r="Q129" i="5"/>
  <c r="P129" i="5"/>
  <c r="AG200" i="5"/>
  <c r="AC200" i="5"/>
  <c r="AD200" i="5"/>
  <c r="Q113" i="5"/>
  <c r="P113" i="5"/>
  <c r="AC53" i="5"/>
  <c r="AG53" i="5"/>
  <c r="Q67" i="5"/>
  <c r="P67" i="5"/>
  <c r="Q101" i="5"/>
  <c r="P101" i="5"/>
  <c r="AG151" i="5"/>
  <c r="AD151" i="5"/>
  <c r="AC151" i="5"/>
  <c r="Q156" i="5"/>
  <c r="P156" i="5"/>
  <c r="Q273" i="5"/>
  <c r="P273" i="5"/>
  <c r="AD4" i="5"/>
  <c r="AD8" i="5"/>
  <c r="AD12" i="5"/>
  <c r="AD16" i="5"/>
  <c r="AD20" i="5"/>
  <c r="AD24" i="5"/>
  <c r="AD28" i="5"/>
  <c r="AD32" i="5"/>
  <c r="AG33" i="5"/>
  <c r="K40" i="5"/>
  <c r="AG39" i="5"/>
  <c r="AC39" i="5"/>
  <c r="K41" i="5"/>
  <c r="K46" i="5"/>
  <c r="AC46" i="5"/>
  <c r="P48" i="5"/>
  <c r="AD53" i="5"/>
  <c r="K56" i="5"/>
  <c r="AG55" i="5"/>
  <c r="AC55" i="5"/>
  <c r="K57" i="5"/>
  <c r="P64" i="5"/>
  <c r="Q66" i="5"/>
  <c r="K68" i="5"/>
  <c r="AG67" i="5"/>
  <c r="AC67" i="5"/>
  <c r="P72" i="5"/>
  <c r="Q74" i="5"/>
  <c r="K76" i="5"/>
  <c r="AG75" i="5"/>
  <c r="AC75" i="5"/>
  <c r="K79" i="5"/>
  <c r="P80" i="5"/>
  <c r="AC81" i="5"/>
  <c r="AD86" i="5"/>
  <c r="AC86" i="5"/>
  <c r="AD85" i="5"/>
  <c r="K88" i="5"/>
  <c r="AG87" i="5"/>
  <c r="AC87" i="5"/>
  <c r="K91" i="5"/>
  <c r="P96" i="5"/>
  <c r="AD98" i="5"/>
  <c r="AC98" i="5"/>
  <c r="AD97" i="5"/>
  <c r="K100" i="5"/>
  <c r="AG99" i="5"/>
  <c r="AC99" i="5"/>
  <c r="P104" i="5"/>
  <c r="AD106" i="5"/>
  <c r="AC106" i="5"/>
  <c r="AD105" i="5"/>
  <c r="K108" i="5"/>
  <c r="AG107" i="5"/>
  <c r="AC107" i="5"/>
  <c r="P112" i="5"/>
  <c r="AD114" i="5"/>
  <c r="AC114" i="5"/>
  <c r="AD113" i="5"/>
  <c r="K116" i="5"/>
  <c r="AG115" i="5"/>
  <c r="AC115" i="5"/>
  <c r="P120" i="5"/>
  <c r="AD122" i="5"/>
  <c r="AC122" i="5"/>
  <c r="AD121" i="5"/>
  <c r="K124" i="5"/>
  <c r="AG123" i="5"/>
  <c r="AC123" i="5"/>
  <c r="P128" i="5"/>
  <c r="AD130" i="5"/>
  <c r="AC130" i="5"/>
  <c r="AD129" i="5"/>
  <c r="K132" i="5"/>
  <c r="AG131" i="5"/>
  <c r="AC131" i="5"/>
  <c r="P136" i="5"/>
  <c r="Q151" i="5"/>
  <c r="P151" i="5"/>
  <c r="AG152" i="5"/>
  <c r="K162" i="5"/>
  <c r="K164" i="5"/>
  <c r="Q167" i="5"/>
  <c r="P167" i="5"/>
  <c r="AG168" i="5"/>
  <c r="K178" i="5"/>
  <c r="K180" i="5"/>
  <c r="Q182" i="5"/>
  <c r="P182" i="5"/>
  <c r="AG236" i="5"/>
  <c r="AC236" i="5"/>
  <c r="AD236" i="5"/>
  <c r="AC262" i="5"/>
  <c r="AG262" i="5"/>
  <c r="AD262" i="5"/>
  <c r="AC261" i="5"/>
  <c r="Q133" i="5"/>
  <c r="P133" i="5"/>
  <c r="Q140" i="5"/>
  <c r="P140" i="5"/>
  <c r="Q141" i="5"/>
  <c r="P141" i="5"/>
  <c r="AG167" i="5"/>
  <c r="AD167" i="5"/>
  <c r="AC167" i="5"/>
  <c r="Q172" i="5"/>
  <c r="P172" i="5"/>
  <c r="Q290" i="5"/>
  <c r="P290" i="5"/>
  <c r="T2" i="5"/>
  <c r="P4" i="5"/>
  <c r="T6" i="5"/>
  <c r="AD5" i="5" s="1"/>
  <c r="P8" i="5"/>
  <c r="T10" i="5"/>
  <c r="P12" i="5"/>
  <c r="T14" i="5"/>
  <c r="P16" i="5"/>
  <c r="T18" i="5"/>
  <c r="P20" i="5"/>
  <c r="T22" i="5"/>
  <c r="P24" i="5"/>
  <c r="T26" i="5"/>
  <c r="AD25" i="5" s="1"/>
  <c r="P28" i="5"/>
  <c r="T30" i="5"/>
  <c r="P32" i="5"/>
  <c r="K36" i="5"/>
  <c r="AG35" i="5"/>
  <c r="AC35" i="5"/>
  <c r="K37" i="5"/>
  <c r="K42" i="5"/>
  <c r="P43" i="5"/>
  <c r="Q45" i="5"/>
  <c r="P45" i="5"/>
  <c r="O47" i="5"/>
  <c r="K51" i="5"/>
  <c r="K52" i="5"/>
  <c r="AG51" i="5"/>
  <c r="AC51" i="5"/>
  <c r="K53" i="5"/>
  <c r="K58" i="5"/>
  <c r="P59" i="5"/>
  <c r="Q61" i="5"/>
  <c r="P61" i="5"/>
  <c r="K65" i="5"/>
  <c r="Q69" i="5"/>
  <c r="P69" i="5"/>
  <c r="K73" i="5"/>
  <c r="Q77" i="5"/>
  <c r="P77" i="5"/>
  <c r="P84" i="5"/>
  <c r="AD90" i="5"/>
  <c r="AC90" i="5"/>
  <c r="AD89" i="5"/>
  <c r="K92" i="5"/>
  <c r="AG91" i="5"/>
  <c r="AC91" i="5"/>
  <c r="K95" i="5"/>
  <c r="K103" i="5"/>
  <c r="K111" i="5"/>
  <c r="K119" i="5"/>
  <c r="K127" i="5"/>
  <c r="K135" i="5"/>
  <c r="Q139" i="5"/>
  <c r="P139" i="5"/>
  <c r="Q155" i="5"/>
  <c r="P155" i="5"/>
  <c r="Q171" i="5"/>
  <c r="P171" i="5"/>
  <c r="Q176" i="5"/>
  <c r="P176" i="5"/>
  <c r="Q190" i="5"/>
  <c r="P190" i="5"/>
  <c r="AD195" i="5"/>
  <c r="Q206" i="5"/>
  <c r="P206" i="5"/>
  <c r="Q214" i="5"/>
  <c r="P214" i="5"/>
  <c r="Q226" i="5"/>
  <c r="P226" i="5"/>
  <c r="AG228" i="5"/>
  <c r="AC228" i="5"/>
  <c r="AD228" i="5"/>
  <c r="AG281" i="5"/>
  <c r="AD281" i="5"/>
  <c r="AG4" i="5"/>
  <c r="AG8" i="5"/>
  <c r="AG12" i="5"/>
  <c r="AG16" i="5"/>
  <c r="AG20" i="5"/>
  <c r="AG24" i="5"/>
  <c r="AG28" i="5"/>
  <c r="AG32" i="5"/>
  <c r="O34" i="5"/>
  <c r="AD38" i="5"/>
  <c r="AG42" i="5"/>
  <c r="AG48" i="5"/>
  <c r="AD48" i="5"/>
  <c r="AC49" i="5"/>
  <c r="AG49" i="5"/>
  <c r="AD54" i="5"/>
  <c r="AG58" i="5"/>
  <c r="AG64" i="5"/>
  <c r="AD64" i="5"/>
  <c r="K66" i="5"/>
  <c r="AD66" i="5"/>
  <c r="AC66" i="5"/>
  <c r="AG72" i="5"/>
  <c r="AD72" i="5"/>
  <c r="K74" i="5"/>
  <c r="AD74" i="5"/>
  <c r="AC74" i="5"/>
  <c r="AG80" i="5"/>
  <c r="Q82" i="5"/>
  <c r="K85" i="5"/>
  <c r="Q87" i="5"/>
  <c r="P87" i="5"/>
  <c r="K90" i="5"/>
  <c r="AG96" i="5"/>
  <c r="Q99" i="5"/>
  <c r="P99" i="5"/>
  <c r="K102" i="5"/>
  <c r="AG104" i="5"/>
  <c r="Q107" i="5"/>
  <c r="P107" i="5"/>
  <c r="K110" i="5"/>
  <c r="AG112" i="5"/>
  <c r="Q115" i="5"/>
  <c r="P115" i="5"/>
  <c r="K118" i="5"/>
  <c r="AG120" i="5"/>
  <c r="Q123" i="5"/>
  <c r="P123" i="5"/>
  <c r="K126" i="5"/>
  <c r="AG128" i="5"/>
  <c r="Q131" i="5"/>
  <c r="P131" i="5"/>
  <c r="K134" i="5"/>
  <c r="AG136" i="5"/>
  <c r="AG139" i="5"/>
  <c r="AD139" i="5"/>
  <c r="AC139" i="5"/>
  <c r="Q144" i="5"/>
  <c r="P144" i="5"/>
  <c r="Q145" i="5"/>
  <c r="P145" i="5"/>
  <c r="K146" i="5"/>
  <c r="K151" i="5"/>
  <c r="K153" i="5"/>
  <c r="AG155" i="5"/>
  <c r="AD155" i="5"/>
  <c r="AC155" i="5"/>
  <c r="Q160" i="5"/>
  <c r="P160" i="5"/>
  <c r="Q161" i="5"/>
  <c r="P161" i="5"/>
  <c r="K167" i="5"/>
  <c r="K169" i="5"/>
  <c r="AG171" i="5"/>
  <c r="AD171" i="5"/>
  <c r="AC171" i="5"/>
  <c r="Q177" i="5"/>
  <c r="P177" i="5"/>
  <c r="K189" i="5"/>
  <c r="Q218" i="5"/>
  <c r="P218" i="5"/>
  <c r="AG220" i="5"/>
  <c r="AC220" i="5"/>
  <c r="AD220" i="5"/>
  <c r="AD227" i="5"/>
  <c r="AC242" i="5"/>
  <c r="AG242" i="5"/>
  <c r="AD242" i="5"/>
  <c r="AC241" i="5"/>
  <c r="P255" i="5"/>
  <c r="Q255" i="5"/>
  <c r="Q270" i="5"/>
  <c r="P270" i="5"/>
  <c r="Q109" i="5"/>
  <c r="P109" i="5"/>
  <c r="Q173" i="5"/>
  <c r="P173" i="5"/>
  <c r="K34" i="5"/>
  <c r="AD34" i="5"/>
  <c r="K38" i="5"/>
  <c r="Q41" i="5"/>
  <c r="P41" i="5"/>
  <c r="K48" i="5"/>
  <c r="AG47" i="5"/>
  <c r="AC47" i="5"/>
  <c r="K49" i="5"/>
  <c r="K54" i="5"/>
  <c r="Q57" i="5"/>
  <c r="P57" i="5"/>
  <c r="K64" i="5"/>
  <c r="AG63" i="5"/>
  <c r="AC63" i="5"/>
  <c r="K67" i="5"/>
  <c r="K72" i="5"/>
  <c r="AG71" i="5"/>
  <c r="AC71" i="5"/>
  <c r="K75" i="5"/>
  <c r="K80" i="5"/>
  <c r="AG79" i="5"/>
  <c r="AC79" i="5"/>
  <c r="K83" i="5"/>
  <c r="AD94" i="5"/>
  <c r="AC94" i="5"/>
  <c r="AD93" i="5"/>
  <c r="K96" i="5"/>
  <c r="AG95" i="5"/>
  <c r="AC95" i="5"/>
  <c r="AD102" i="5"/>
  <c r="AC102" i="5"/>
  <c r="AD101" i="5"/>
  <c r="K104" i="5"/>
  <c r="AG103" i="5"/>
  <c r="AC103" i="5"/>
  <c r="AD110" i="5"/>
  <c r="AC110" i="5"/>
  <c r="AD109" i="5"/>
  <c r="K112" i="5"/>
  <c r="AG111" i="5"/>
  <c r="AC111" i="5"/>
  <c r="AD118" i="5"/>
  <c r="AC118" i="5"/>
  <c r="AD117" i="5"/>
  <c r="K120" i="5"/>
  <c r="AG119" i="5"/>
  <c r="AC119" i="5"/>
  <c r="AD126" i="5"/>
  <c r="AC126" i="5"/>
  <c r="AD125" i="5"/>
  <c r="K128" i="5"/>
  <c r="AG127" i="5"/>
  <c r="AC127" i="5"/>
  <c r="AD134" i="5"/>
  <c r="AC134" i="5"/>
  <c r="AD133" i="5"/>
  <c r="K136" i="5"/>
  <c r="AG135" i="5"/>
  <c r="AC135" i="5"/>
  <c r="Q143" i="5"/>
  <c r="P143" i="5"/>
  <c r="Q159" i="5"/>
  <c r="P159" i="5"/>
  <c r="Q175" i="5"/>
  <c r="P175" i="5"/>
  <c r="Q180" i="5"/>
  <c r="P180" i="5"/>
  <c r="Q184" i="5"/>
  <c r="P184" i="5"/>
  <c r="Q213" i="5"/>
  <c r="P213" i="5"/>
  <c r="AG52" i="5"/>
  <c r="AD52" i="5"/>
  <c r="Q75" i="5"/>
  <c r="P75" i="5"/>
  <c r="Q157" i="5"/>
  <c r="P157" i="5"/>
  <c r="AC5" i="5"/>
  <c r="AC9" i="5"/>
  <c r="AC13" i="5"/>
  <c r="AC17" i="5"/>
  <c r="AC21" i="5"/>
  <c r="AC25" i="5"/>
  <c r="AC29" i="5"/>
  <c r="AD33" i="5"/>
  <c r="AG38" i="5"/>
  <c r="AG44" i="5"/>
  <c r="AD44" i="5"/>
  <c r="AC45" i="5"/>
  <c r="AG45" i="5"/>
  <c r="AG54" i="5"/>
  <c r="AG60" i="5"/>
  <c r="AD60" i="5"/>
  <c r="O63" i="5"/>
  <c r="O71" i="5"/>
  <c r="O79" i="5"/>
  <c r="AG84" i="5"/>
  <c r="Q86" i="5"/>
  <c r="AG86" i="5"/>
  <c r="K89" i="5"/>
  <c r="Q91" i="5"/>
  <c r="P91" i="5"/>
  <c r="K94" i="5"/>
  <c r="AG98" i="5"/>
  <c r="K101" i="5"/>
  <c r="AG106" i="5"/>
  <c r="K109" i="5"/>
  <c r="AG114" i="5"/>
  <c r="K117" i="5"/>
  <c r="AG122" i="5"/>
  <c r="K125" i="5"/>
  <c r="AG130" i="5"/>
  <c r="K133" i="5"/>
  <c r="K141" i="5"/>
  <c r="AG143" i="5"/>
  <c r="AD143" i="5"/>
  <c r="AC143" i="5"/>
  <c r="Q148" i="5"/>
  <c r="P148" i="5"/>
  <c r="Q149" i="5"/>
  <c r="P149" i="5"/>
  <c r="K150" i="5"/>
  <c r="K155" i="5"/>
  <c r="K157" i="5"/>
  <c r="AG159" i="5"/>
  <c r="AD159" i="5"/>
  <c r="AC159" i="5"/>
  <c r="Q164" i="5"/>
  <c r="P164" i="5"/>
  <c r="Q165" i="5"/>
  <c r="P165" i="5"/>
  <c r="K171" i="5"/>
  <c r="K173" i="5"/>
  <c r="AG175" i="5"/>
  <c r="AD175" i="5"/>
  <c r="AC175" i="5"/>
  <c r="Q181" i="5"/>
  <c r="P181" i="5"/>
  <c r="Q188" i="5"/>
  <c r="P188" i="5"/>
  <c r="AC194" i="5"/>
  <c r="Q198" i="5"/>
  <c r="P198" i="5"/>
  <c r="AG213" i="5"/>
  <c r="AD213" i="5"/>
  <c r="AC213" i="5"/>
  <c r="AG288" i="5"/>
  <c r="AD288" i="5"/>
  <c r="AC288" i="5"/>
  <c r="AD287" i="5"/>
  <c r="AC37" i="5"/>
  <c r="AG37" i="5"/>
  <c r="Q83" i="5"/>
  <c r="P83" i="5"/>
  <c r="Q89" i="5"/>
  <c r="P89" i="5"/>
  <c r="Q125" i="5"/>
  <c r="P125" i="5"/>
  <c r="Q186" i="5"/>
  <c r="P186" i="5"/>
  <c r="AC196" i="5"/>
  <c r="AD196" i="5"/>
  <c r="Q234" i="5"/>
  <c r="P234" i="5"/>
  <c r="AG34" i="5"/>
  <c r="Q37" i="5"/>
  <c r="P37" i="5"/>
  <c r="AD41" i="5"/>
  <c r="P42" i="5"/>
  <c r="K43" i="5"/>
  <c r="K44" i="5"/>
  <c r="AG43" i="5"/>
  <c r="AC43" i="5"/>
  <c r="K45" i="5"/>
  <c r="K50" i="5"/>
  <c r="AC50" i="5"/>
  <c r="Q53" i="5"/>
  <c r="P53" i="5"/>
  <c r="AD57" i="5"/>
  <c r="P58" i="5"/>
  <c r="K59" i="5"/>
  <c r="K60" i="5"/>
  <c r="AG59" i="5"/>
  <c r="AC59" i="5"/>
  <c r="K61" i="5"/>
  <c r="Q65" i="5"/>
  <c r="P65" i="5"/>
  <c r="K69" i="5"/>
  <c r="Q73" i="5"/>
  <c r="P73" i="5"/>
  <c r="K77" i="5"/>
  <c r="AD82" i="5"/>
  <c r="AC82" i="5"/>
  <c r="AD81" i="5"/>
  <c r="K84" i="5"/>
  <c r="AG83" i="5"/>
  <c r="AC83" i="5"/>
  <c r="K87" i="5"/>
  <c r="AC93" i="5"/>
  <c r="K99" i="5"/>
  <c r="K107" i="5"/>
  <c r="K115" i="5"/>
  <c r="K123" i="5"/>
  <c r="K131" i="5"/>
  <c r="Q147" i="5"/>
  <c r="P147" i="5"/>
  <c r="AD150" i="5"/>
  <c r="Q163" i="5"/>
  <c r="P163" i="5"/>
  <c r="AD166" i="5"/>
  <c r="Q179" i="5"/>
  <c r="P179" i="5"/>
  <c r="Q192" i="5"/>
  <c r="P192" i="5"/>
  <c r="AC195" i="5"/>
  <c r="AG195" i="5"/>
  <c r="AC207" i="5"/>
  <c r="AD207" i="5"/>
  <c r="AG207" i="5"/>
  <c r="K214" i="5"/>
  <c r="K212" i="5"/>
  <c r="Q256" i="5"/>
  <c r="P256" i="5"/>
  <c r="AG36" i="5"/>
  <c r="AD36" i="5"/>
  <c r="Q117" i="5"/>
  <c r="P117" i="5"/>
  <c r="AD35" i="5"/>
  <c r="AC36" i="5"/>
  <c r="AG40" i="5"/>
  <c r="AD40" i="5"/>
  <c r="AC41" i="5"/>
  <c r="AG41" i="5"/>
  <c r="AD46" i="5"/>
  <c r="AG50" i="5"/>
  <c r="AD51" i="5"/>
  <c r="AC52" i="5"/>
  <c r="AG56" i="5"/>
  <c r="AD56" i="5"/>
  <c r="AC57" i="5"/>
  <c r="AG57" i="5"/>
  <c r="K62" i="5"/>
  <c r="AD62" i="5"/>
  <c r="AC62" i="5"/>
  <c r="AD67" i="5"/>
  <c r="AG68" i="5"/>
  <c r="AD68" i="5"/>
  <c r="K70" i="5"/>
  <c r="AD70" i="5"/>
  <c r="AC70" i="5"/>
  <c r="AD75" i="5"/>
  <c r="AG76" i="5"/>
  <c r="AD76" i="5"/>
  <c r="K78" i="5"/>
  <c r="AD78" i="5"/>
  <c r="AC78" i="5"/>
  <c r="K82" i="5"/>
  <c r="AG88" i="5"/>
  <c r="Q90" i="5"/>
  <c r="AG90" i="5"/>
  <c r="K93" i="5"/>
  <c r="Q95" i="5"/>
  <c r="P95" i="5"/>
  <c r="K98" i="5"/>
  <c r="AG100" i="5"/>
  <c r="Q103" i="5"/>
  <c r="P103" i="5"/>
  <c r="K106" i="5"/>
  <c r="AG108" i="5"/>
  <c r="Q111" i="5"/>
  <c r="P111" i="5"/>
  <c r="K114" i="5"/>
  <c r="AG116" i="5"/>
  <c r="Q119" i="5"/>
  <c r="P119" i="5"/>
  <c r="K122" i="5"/>
  <c r="AG124" i="5"/>
  <c r="Q127" i="5"/>
  <c r="P127" i="5"/>
  <c r="K130" i="5"/>
  <c r="AG132" i="5"/>
  <c r="Q135" i="5"/>
  <c r="P135" i="5"/>
  <c r="K143" i="5"/>
  <c r="K145" i="5"/>
  <c r="AG147" i="5"/>
  <c r="AD147" i="5"/>
  <c r="AC147" i="5"/>
  <c r="Q152" i="5"/>
  <c r="P152" i="5"/>
  <c r="Q153" i="5"/>
  <c r="P153" i="5"/>
  <c r="K154" i="5"/>
  <c r="K159" i="5"/>
  <c r="K161" i="5"/>
  <c r="AG163" i="5"/>
  <c r="AD163" i="5"/>
  <c r="AC163" i="5"/>
  <c r="Q168" i="5"/>
  <c r="P168" i="5"/>
  <c r="Q169" i="5"/>
  <c r="P169" i="5"/>
  <c r="K175" i="5"/>
  <c r="K177" i="5"/>
  <c r="AG179" i="5"/>
  <c r="AD179" i="5"/>
  <c r="AC179" i="5"/>
  <c r="Q249" i="5"/>
  <c r="P249" i="5"/>
  <c r="AG268" i="5"/>
  <c r="AD268" i="5"/>
  <c r="AC268" i="5"/>
  <c r="AD267" i="5"/>
  <c r="K285" i="5"/>
  <c r="K284" i="5"/>
  <c r="K280" i="5"/>
  <c r="K236" i="5"/>
  <c r="K228" i="5"/>
  <c r="K220" i="5"/>
  <c r="AD137" i="5"/>
  <c r="AD141" i="5"/>
  <c r="AD145" i="5"/>
  <c r="AD149" i="5"/>
  <c r="AD153" i="5"/>
  <c r="AD157" i="5"/>
  <c r="AD161" i="5"/>
  <c r="AD165" i="5"/>
  <c r="AD169" i="5"/>
  <c r="AD173" i="5"/>
  <c r="AD177" i="5"/>
  <c r="K196" i="5"/>
  <c r="AG197" i="5"/>
  <c r="K202" i="5"/>
  <c r="AG201" i="5"/>
  <c r="AD201" i="5"/>
  <c r="K209" i="5"/>
  <c r="AC214" i="5"/>
  <c r="AG214" i="5"/>
  <c r="AD214" i="5"/>
  <c r="K215" i="5"/>
  <c r="K222" i="5"/>
  <c r="AG221" i="5"/>
  <c r="AD221" i="5"/>
  <c r="K230" i="5"/>
  <c r="AG229" i="5"/>
  <c r="AD229" i="5"/>
  <c r="K238" i="5"/>
  <c r="AG237" i="5"/>
  <c r="AD237" i="5"/>
  <c r="AG244" i="5"/>
  <c r="AD244" i="5"/>
  <c r="AC244" i="5"/>
  <c r="Q246" i="5"/>
  <c r="P246" i="5"/>
  <c r="K258" i="5"/>
  <c r="AG257" i="5"/>
  <c r="AD257" i="5"/>
  <c r="K261" i="5"/>
  <c r="AG264" i="5"/>
  <c r="AD264" i="5"/>
  <c r="AC264" i="5"/>
  <c r="Q266" i="5"/>
  <c r="P266" i="5"/>
  <c r="AC267" i="5"/>
  <c r="Q269" i="5"/>
  <c r="P269" i="5"/>
  <c r="AC282" i="5"/>
  <c r="AG282" i="5"/>
  <c r="AD282" i="5"/>
  <c r="K287" i="5"/>
  <c r="AC287" i="5"/>
  <c r="K288" i="5"/>
  <c r="Q289" i="5"/>
  <c r="P289" i="5"/>
  <c r="AC298" i="5"/>
  <c r="AG298" i="5"/>
  <c r="AD298" i="5"/>
  <c r="K303" i="5"/>
  <c r="AC303" i="5"/>
  <c r="K304" i="5"/>
  <c r="Q305" i="5"/>
  <c r="P305" i="5"/>
  <c r="Q315" i="5"/>
  <c r="K318" i="5"/>
  <c r="AG317" i="5"/>
  <c r="AD317" i="5"/>
  <c r="AC322" i="5"/>
  <c r="AG322" i="5"/>
  <c r="AD322" i="5"/>
  <c r="K325" i="5"/>
  <c r="K326" i="5"/>
  <c r="AG325" i="5"/>
  <c r="AD325" i="5"/>
  <c r="Q327" i="5"/>
  <c r="K328" i="5"/>
  <c r="Q342" i="5"/>
  <c r="P342" i="5"/>
  <c r="Q344" i="5"/>
  <c r="P344" i="5"/>
  <c r="AG344" i="5"/>
  <c r="AD344" i="5"/>
  <c r="AC344" i="5"/>
  <c r="K349" i="5"/>
  <c r="K350" i="5"/>
  <c r="Q359" i="5"/>
  <c r="P359" i="5"/>
  <c r="K369" i="5"/>
  <c r="AG382" i="5"/>
  <c r="AD382" i="5"/>
  <c r="AC382" i="5"/>
  <c r="K546" i="5"/>
  <c r="K547" i="5"/>
  <c r="K532" i="5"/>
  <c r="K544" i="5"/>
  <c r="K508" i="5"/>
  <c r="K518" i="5"/>
  <c r="K536" i="5"/>
  <c r="K425" i="5"/>
  <c r="K465" i="5"/>
  <c r="AD546" i="5"/>
  <c r="AC546" i="5"/>
  <c r="AG546" i="5"/>
  <c r="AD545" i="5"/>
  <c r="AC545" i="5"/>
  <c r="AG297" i="5"/>
  <c r="AD297" i="5"/>
  <c r="AG304" i="5"/>
  <c r="AD304" i="5"/>
  <c r="AC304" i="5"/>
  <c r="Q306" i="5"/>
  <c r="P306" i="5"/>
  <c r="Q309" i="5"/>
  <c r="P309" i="5"/>
  <c r="AG321" i="5"/>
  <c r="AD321" i="5"/>
  <c r="Q338" i="5"/>
  <c r="P338" i="5"/>
  <c r="Q341" i="5"/>
  <c r="P341" i="5"/>
  <c r="AG345" i="5"/>
  <c r="AD345" i="5"/>
  <c r="Q360" i="5"/>
  <c r="P360" i="5"/>
  <c r="AC365" i="5"/>
  <c r="AD365" i="5"/>
  <c r="AD364" i="5"/>
  <c r="AG390" i="5"/>
  <c r="AD390" i="5"/>
  <c r="AC390" i="5"/>
  <c r="P397" i="5"/>
  <c r="Q397" i="5"/>
  <c r="Q404" i="5"/>
  <c r="P404" i="5"/>
  <c r="AC425" i="5"/>
  <c r="AG425" i="5"/>
  <c r="AD425" i="5"/>
  <c r="Q471" i="5"/>
  <c r="P471" i="5"/>
  <c r="AD80" i="5"/>
  <c r="AD84" i="5"/>
  <c r="AD88" i="5"/>
  <c r="AD92" i="5"/>
  <c r="AD96" i="5"/>
  <c r="AD100" i="5"/>
  <c r="AD104" i="5"/>
  <c r="AD108" i="5"/>
  <c r="AD112" i="5"/>
  <c r="AD116" i="5"/>
  <c r="AD120" i="5"/>
  <c r="AD124" i="5"/>
  <c r="AD128" i="5"/>
  <c r="AD132" i="5"/>
  <c r="AD136" i="5"/>
  <c r="AD140" i="5"/>
  <c r="AD144" i="5"/>
  <c r="AD148" i="5"/>
  <c r="AD152" i="5"/>
  <c r="AD156" i="5"/>
  <c r="AD160" i="5"/>
  <c r="AD164" i="5"/>
  <c r="AD168" i="5"/>
  <c r="AD172" i="5"/>
  <c r="AD176" i="5"/>
  <c r="AD180" i="5"/>
  <c r="AC197" i="5"/>
  <c r="K200" i="5"/>
  <c r="K201" i="5"/>
  <c r="AC206" i="5"/>
  <c r="AG206" i="5"/>
  <c r="AD206" i="5"/>
  <c r="K207" i="5"/>
  <c r="K208" i="5"/>
  <c r="Q210" i="5"/>
  <c r="P210" i="5"/>
  <c r="AD211" i="5"/>
  <c r="AG212" i="5"/>
  <c r="AC212" i="5"/>
  <c r="P217" i="5"/>
  <c r="K221" i="5"/>
  <c r="P225" i="5"/>
  <c r="K229" i="5"/>
  <c r="P233" i="5"/>
  <c r="K237" i="5"/>
  <c r="P241" i="5"/>
  <c r="K242" i="5"/>
  <c r="AG241" i="5"/>
  <c r="AD241" i="5"/>
  <c r="K245" i="5"/>
  <c r="AG248" i="5"/>
  <c r="AD248" i="5"/>
  <c r="AC248" i="5"/>
  <c r="Q250" i="5"/>
  <c r="P250" i="5"/>
  <c r="O253" i="5"/>
  <c r="K262" i="5"/>
  <c r="AG261" i="5"/>
  <c r="AD261" i="5"/>
  <c r="K265" i="5"/>
  <c r="K271" i="5"/>
  <c r="AG272" i="5"/>
  <c r="AD272" i="5"/>
  <c r="AC272" i="5"/>
  <c r="Q274" i="5"/>
  <c r="P274" i="5"/>
  <c r="AC275" i="5"/>
  <c r="O277" i="5"/>
  <c r="P284" i="5"/>
  <c r="AC286" i="5"/>
  <c r="AG286" i="5"/>
  <c r="AD286" i="5"/>
  <c r="K291" i="5"/>
  <c r="AC291" i="5"/>
  <c r="O293" i="5"/>
  <c r="P300" i="5"/>
  <c r="AC302" i="5"/>
  <c r="AG302" i="5"/>
  <c r="AD302" i="5"/>
  <c r="K307" i="5"/>
  <c r="AG308" i="5"/>
  <c r="AD308" i="5"/>
  <c r="AC308" i="5"/>
  <c r="Q310" i="5"/>
  <c r="P310" i="5"/>
  <c r="O313" i="5"/>
  <c r="AC331" i="5"/>
  <c r="Q334" i="5"/>
  <c r="P334" i="5"/>
  <c r="K335" i="5"/>
  <c r="Q337" i="5"/>
  <c r="P337" i="5"/>
  <c r="Q340" i="5"/>
  <c r="P340" i="5"/>
  <c r="AG340" i="5"/>
  <c r="AD340" i="5"/>
  <c r="AC340" i="5"/>
  <c r="K345" i="5"/>
  <c r="K346" i="5"/>
  <c r="AD351" i="5"/>
  <c r="Q354" i="5"/>
  <c r="P354" i="5"/>
  <c r="K355" i="5"/>
  <c r="Q357" i="5"/>
  <c r="P357" i="5"/>
  <c r="AG358" i="5"/>
  <c r="AC358" i="5"/>
  <c r="AD373" i="5"/>
  <c r="K377" i="5"/>
  <c r="AG402" i="5"/>
  <c r="AD402" i="5"/>
  <c r="AC402" i="5"/>
  <c r="AG61" i="5"/>
  <c r="AG65" i="5"/>
  <c r="AG69" i="5"/>
  <c r="AG73" i="5"/>
  <c r="AG77" i="5"/>
  <c r="AG81" i="5"/>
  <c r="AG85" i="5"/>
  <c r="AG89" i="5"/>
  <c r="AG93" i="5"/>
  <c r="AG97" i="5"/>
  <c r="AG101" i="5"/>
  <c r="AG105" i="5"/>
  <c r="AG109" i="5"/>
  <c r="AG113" i="5"/>
  <c r="AG117" i="5"/>
  <c r="AG121" i="5"/>
  <c r="AG125" i="5"/>
  <c r="AG129" i="5"/>
  <c r="AG133" i="5"/>
  <c r="AG137" i="5"/>
  <c r="AG141" i="5"/>
  <c r="AG145" i="5"/>
  <c r="AG149" i="5"/>
  <c r="AG153" i="5"/>
  <c r="AG157" i="5"/>
  <c r="AG161" i="5"/>
  <c r="AG165" i="5"/>
  <c r="AG169" i="5"/>
  <c r="AG173" i="5"/>
  <c r="AG177" i="5"/>
  <c r="AD197" i="5"/>
  <c r="Q203" i="5"/>
  <c r="P204" i="5"/>
  <c r="K206" i="5"/>
  <c r="AG205" i="5"/>
  <c r="AD205" i="5"/>
  <c r="AG211" i="5"/>
  <c r="K213" i="5"/>
  <c r="AC218" i="5"/>
  <c r="AG218" i="5"/>
  <c r="AD218" i="5"/>
  <c r="K219" i="5"/>
  <c r="AC219" i="5"/>
  <c r="AC226" i="5"/>
  <c r="AG226" i="5"/>
  <c r="AD226" i="5"/>
  <c r="K227" i="5"/>
  <c r="AC227" i="5"/>
  <c r="AC234" i="5"/>
  <c r="AG234" i="5"/>
  <c r="AD234" i="5"/>
  <c r="K235" i="5"/>
  <c r="AC235" i="5"/>
  <c r="AC246" i="5"/>
  <c r="AG246" i="5"/>
  <c r="AD246" i="5"/>
  <c r="K251" i="5"/>
  <c r="AG252" i="5"/>
  <c r="AD252" i="5"/>
  <c r="AC252" i="5"/>
  <c r="Q254" i="5"/>
  <c r="P254" i="5"/>
  <c r="AC255" i="5"/>
  <c r="Q257" i="5"/>
  <c r="P257" i="5"/>
  <c r="P264" i="5"/>
  <c r="AC266" i="5"/>
  <c r="AG266" i="5"/>
  <c r="AD266" i="5"/>
  <c r="K269" i="5"/>
  <c r="K275" i="5"/>
  <c r="AG276" i="5"/>
  <c r="AD276" i="5"/>
  <c r="AC276" i="5"/>
  <c r="Q278" i="5"/>
  <c r="P278" i="5"/>
  <c r="K286" i="5"/>
  <c r="AG285" i="5"/>
  <c r="AD285" i="5"/>
  <c r="K289" i="5"/>
  <c r="AG292" i="5"/>
  <c r="AD292" i="5"/>
  <c r="AC292" i="5"/>
  <c r="Q294" i="5"/>
  <c r="P294" i="5"/>
  <c r="K302" i="5"/>
  <c r="AG301" i="5"/>
  <c r="AD301" i="5"/>
  <c r="K305" i="5"/>
  <c r="K311" i="5"/>
  <c r="AG312" i="5"/>
  <c r="AD312" i="5"/>
  <c r="AC312" i="5"/>
  <c r="Q314" i="5"/>
  <c r="P314" i="5"/>
  <c r="AC315" i="5"/>
  <c r="O317" i="5"/>
  <c r="AC327" i="5"/>
  <c r="Q330" i="5"/>
  <c r="P330" i="5"/>
  <c r="K331" i="5"/>
  <c r="Q333" i="5"/>
  <c r="P333" i="5"/>
  <c r="Q336" i="5"/>
  <c r="P336" i="5"/>
  <c r="AG336" i="5"/>
  <c r="AD335" i="5"/>
  <c r="AD336" i="5"/>
  <c r="AC336" i="5"/>
  <c r="AG341" i="5"/>
  <c r="AD341" i="5"/>
  <c r="Q343" i="5"/>
  <c r="K344" i="5"/>
  <c r="AC345" i="5"/>
  <c r="K351" i="5"/>
  <c r="AC350" i="5"/>
  <c r="AG350" i="5"/>
  <c r="AD350" i="5"/>
  <c r="Q353" i="5"/>
  <c r="P353" i="5"/>
  <c r="Q356" i="5"/>
  <c r="P356" i="5"/>
  <c r="AG356" i="5"/>
  <c r="AD356" i="5"/>
  <c r="AC356" i="5"/>
  <c r="AG357" i="5"/>
  <c r="AD357" i="5"/>
  <c r="AG362" i="5"/>
  <c r="AD362" i="5"/>
  <c r="AC362" i="5"/>
  <c r="Q371" i="5"/>
  <c r="P371" i="5"/>
  <c r="K373" i="5"/>
  <c r="K375" i="5"/>
  <c r="K370" i="5"/>
  <c r="K374" i="5"/>
  <c r="AG374" i="5"/>
  <c r="AD374" i="5"/>
  <c r="AC374" i="5"/>
  <c r="P381" i="5"/>
  <c r="Q381" i="5"/>
  <c r="K401" i="5"/>
  <c r="K390" i="5"/>
  <c r="K394" i="5"/>
  <c r="T427" i="5"/>
  <c r="AG428" i="5"/>
  <c r="K183" i="5"/>
  <c r="AC183" i="5"/>
  <c r="K187" i="5"/>
  <c r="AC187" i="5"/>
  <c r="K191" i="5"/>
  <c r="AC191" i="5"/>
  <c r="K194" i="5"/>
  <c r="AG194" i="5"/>
  <c r="AD194" i="5"/>
  <c r="K199" i="5"/>
  <c r="AC199" i="5"/>
  <c r="AD199" i="5"/>
  <c r="Q202" i="5"/>
  <c r="P202" i="5"/>
  <c r="AG204" i="5"/>
  <c r="AC204" i="5"/>
  <c r="K218" i="5"/>
  <c r="AG217" i="5"/>
  <c r="AD217" i="5"/>
  <c r="Q222" i="5"/>
  <c r="P222" i="5"/>
  <c r="K226" i="5"/>
  <c r="AG225" i="5"/>
  <c r="AD225" i="5"/>
  <c r="Q230" i="5"/>
  <c r="P230" i="5"/>
  <c r="K234" i="5"/>
  <c r="AG233" i="5"/>
  <c r="AD233" i="5"/>
  <c r="Q238" i="5"/>
  <c r="P238" i="5"/>
  <c r="K246" i="5"/>
  <c r="AG245" i="5"/>
  <c r="AD245" i="5"/>
  <c r="K249" i="5"/>
  <c r="K255" i="5"/>
  <c r="AG256" i="5"/>
  <c r="AD256" i="5"/>
  <c r="AC256" i="5"/>
  <c r="Q258" i="5"/>
  <c r="P258" i="5"/>
  <c r="K266" i="5"/>
  <c r="AG265" i="5"/>
  <c r="AD265" i="5"/>
  <c r="AC270" i="5"/>
  <c r="AG270" i="5"/>
  <c r="AD270" i="5"/>
  <c r="K273" i="5"/>
  <c r="K279" i="5"/>
  <c r="Q281" i="5"/>
  <c r="P281" i="5"/>
  <c r="AC290" i="5"/>
  <c r="AG290" i="5"/>
  <c r="AD290" i="5"/>
  <c r="K295" i="5"/>
  <c r="K296" i="5"/>
  <c r="Q297" i="5"/>
  <c r="P297" i="5"/>
  <c r="AC306" i="5"/>
  <c r="AG306" i="5"/>
  <c r="AD306" i="5"/>
  <c r="AG316" i="5"/>
  <c r="AD316" i="5"/>
  <c r="AC316" i="5"/>
  <c r="Q318" i="5"/>
  <c r="P318" i="5"/>
  <c r="Q321" i="5"/>
  <c r="P321" i="5"/>
  <c r="Q326" i="5"/>
  <c r="P326" i="5"/>
  <c r="Q329" i="5"/>
  <c r="P329" i="5"/>
  <c r="Q332" i="5"/>
  <c r="P332" i="5"/>
  <c r="AG332" i="5"/>
  <c r="AD331" i="5"/>
  <c r="AD332" i="5"/>
  <c r="AC332" i="5"/>
  <c r="Q350" i="5"/>
  <c r="P350" i="5"/>
  <c r="Q352" i="5"/>
  <c r="P352" i="5"/>
  <c r="AG352" i="5"/>
  <c r="AD352" i="5"/>
  <c r="AC352" i="5"/>
  <c r="AG365" i="5"/>
  <c r="K368" i="5"/>
  <c r="K366" i="5"/>
  <c r="K385" i="5"/>
  <c r="K378" i="5"/>
  <c r="AG386" i="5"/>
  <c r="AD386" i="5"/>
  <c r="AC386" i="5"/>
  <c r="Q406" i="5"/>
  <c r="P406" i="5"/>
  <c r="AC138" i="5"/>
  <c r="AC142" i="5"/>
  <c r="AC146" i="5"/>
  <c r="AC150" i="5"/>
  <c r="AC154" i="5"/>
  <c r="AC158" i="5"/>
  <c r="AC162" i="5"/>
  <c r="AC166" i="5"/>
  <c r="AC170" i="5"/>
  <c r="AC174" i="5"/>
  <c r="AC178" i="5"/>
  <c r="AD183" i="5"/>
  <c r="K184" i="5"/>
  <c r="AD187" i="5"/>
  <c r="K188" i="5"/>
  <c r="AD191" i="5"/>
  <c r="K192" i="5"/>
  <c r="K205" i="5"/>
  <c r="AC210" i="5"/>
  <c r="AG210" i="5"/>
  <c r="AD210" i="5"/>
  <c r="K211" i="5"/>
  <c r="AG216" i="5"/>
  <c r="AC216" i="5"/>
  <c r="AD223" i="5"/>
  <c r="AG224" i="5"/>
  <c r="AC224" i="5"/>
  <c r="AD231" i="5"/>
  <c r="AG232" i="5"/>
  <c r="AC232" i="5"/>
  <c r="AD239" i="5"/>
  <c r="AG240" i="5"/>
  <c r="AC240" i="5"/>
  <c r="AD243" i="5"/>
  <c r="P248" i="5"/>
  <c r="AC250" i="5"/>
  <c r="AG250" i="5"/>
  <c r="AD250" i="5"/>
  <c r="K253" i="5"/>
  <c r="K259" i="5"/>
  <c r="AC259" i="5"/>
  <c r="K260" i="5"/>
  <c r="O261" i="5"/>
  <c r="AD263" i="5"/>
  <c r="Q267" i="5"/>
  <c r="AC269" i="5"/>
  <c r="K270" i="5"/>
  <c r="AG269" i="5"/>
  <c r="AD269" i="5"/>
  <c r="P272" i="5"/>
  <c r="AC274" i="5"/>
  <c r="AG274" i="5"/>
  <c r="AD274" i="5"/>
  <c r="K277" i="5"/>
  <c r="AG280" i="5"/>
  <c r="AD280" i="5"/>
  <c r="AC280" i="5"/>
  <c r="Q282" i="5"/>
  <c r="P282" i="5"/>
  <c r="AC289" i="5"/>
  <c r="K290" i="5"/>
  <c r="AG289" i="5"/>
  <c r="AD289" i="5"/>
  <c r="K293" i="5"/>
  <c r="AG296" i="5"/>
  <c r="AD296" i="5"/>
  <c r="AC296" i="5"/>
  <c r="Q298" i="5"/>
  <c r="P298" i="5"/>
  <c r="AC305" i="5"/>
  <c r="K306" i="5"/>
  <c r="AG305" i="5"/>
  <c r="AD305" i="5"/>
  <c r="P308" i="5"/>
  <c r="AC310" i="5"/>
  <c r="AG310" i="5"/>
  <c r="AD310" i="5"/>
  <c r="K313" i="5"/>
  <c r="K319" i="5"/>
  <c r="AG320" i="5"/>
  <c r="AD320" i="5"/>
  <c r="AC320" i="5"/>
  <c r="Q322" i="5"/>
  <c r="P322" i="5"/>
  <c r="K323" i="5"/>
  <c r="Q325" i="5"/>
  <c r="P325" i="5"/>
  <c r="Q328" i="5"/>
  <c r="P328" i="5"/>
  <c r="AG328" i="5"/>
  <c r="AD327" i="5"/>
  <c r="AD328" i="5"/>
  <c r="AC328" i="5"/>
  <c r="K337" i="5"/>
  <c r="K338" i="5"/>
  <c r="AG337" i="5"/>
  <c r="AD337" i="5"/>
  <c r="K340" i="5"/>
  <c r="K347" i="5"/>
  <c r="AC346" i="5"/>
  <c r="AG346" i="5"/>
  <c r="AD346" i="5"/>
  <c r="Q349" i="5"/>
  <c r="P349" i="5"/>
  <c r="K357" i="5"/>
  <c r="Q372" i="5"/>
  <c r="P372" i="5"/>
  <c r="AG394" i="5"/>
  <c r="AD394" i="5"/>
  <c r="AC394" i="5"/>
  <c r="AG406" i="5"/>
  <c r="AD406" i="5"/>
  <c r="AC406" i="5"/>
  <c r="AG418" i="5"/>
  <c r="AD418" i="5"/>
  <c r="AC418" i="5"/>
  <c r="AG449" i="5"/>
  <c r="AD449" i="5"/>
  <c r="AC449" i="5"/>
  <c r="AC181" i="5"/>
  <c r="K182" i="5"/>
  <c r="AG182" i="5"/>
  <c r="AD182" i="5"/>
  <c r="AD184" i="5"/>
  <c r="K186" i="5"/>
  <c r="AG186" i="5"/>
  <c r="AD186" i="5"/>
  <c r="AD188" i="5"/>
  <c r="K190" i="5"/>
  <c r="AG190" i="5"/>
  <c r="AD190" i="5"/>
  <c r="AD192" i="5"/>
  <c r="AC193" i="5"/>
  <c r="AC198" i="5"/>
  <c r="AG199" i="5"/>
  <c r="P200" i="5"/>
  <c r="P201" i="5"/>
  <c r="AC201" i="5"/>
  <c r="AC203" i="5"/>
  <c r="P208" i="5"/>
  <c r="K210" i="5"/>
  <c r="AG209" i="5"/>
  <c r="AD209" i="5"/>
  <c r="K217" i="5"/>
  <c r="P221" i="5"/>
  <c r="AC221" i="5"/>
  <c r="K225" i="5"/>
  <c r="P229" i="5"/>
  <c r="AC229" i="5"/>
  <c r="K233" i="5"/>
  <c r="P237" i="5"/>
  <c r="AC237" i="5"/>
  <c r="K241" i="5"/>
  <c r="Q242" i="5"/>
  <c r="P242" i="5"/>
  <c r="K250" i="5"/>
  <c r="AG249" i="5"/>
  <c r="AD249" i="5"/>
  <c r="P252" i="5"/>
  <c r="AC254" i="5"/>
  <c r="AG254" i="5"/>
  <c r="AD254" i="5"/>
  <c r="K257" i="5"/>
  <c r="AG260" i="5"/>
  <c r="AD260" i="5"/>
  <c r="AC260" i="5"/>
  <c r="Q262" i="5"/>
  <c r="P262" i="5"/>
  <c r="K274" i="5"/>
  <c r="AG273" i="5"/>
  <c r="AD273" i="5"/>
  <c r="P276" i="5"/>
  <c r="AC278" i="5"/>
  <c r="AG278" i="5"/>
  <c r="AD278" i="5"/>
  <c r="K283" i="5"/>
  <c r="Q285" i="5"/>
  <c r="P285" i="5"/>
  <c r="P292" i="5"/>
  <c r="AC294" i="5"/>
  <c r="AG294" i="5"/>
  <c r="AD294" i="5"/>
  <c r="K299" i="5"/>
  <c r="K300" i="5"/>
  <c r="Q301" i="5"/>
  <c r="P301" i="5"/>
  <c r="AD303" i="5"/>
  <c r="K310" i="5"/>
  <c r="AG309" i="5"/>
  <c r="AD309" i="5"/>
  <c r="P312" i="5"/>
  <c r="AC314" i="5"/>
  <c r="AG314" i="5"/>
  <c r="AD314" i="5"/>
  <c r="K317" i="5"/>
  <c r="Q324" i="5"/>
  <c r="P324" i="5"/>
  <c r="AG324" i="5"/>
  <c r="AD323" i="5"/>
  <c r="AD324" i="5"/>
  <c r="AC324" i="5"/>
  <c r="K333" i="5"/>
  <c r="K334" i="5"/>
  <c r="AG333" i="5"/>
  <c r="AD333" i="5"/>
  <c r="Q335" i="5"/>
  <c r="K336" i="5"/>
  <c r="AC337" i="5"/>
  <c r="AD343" i="5"/>
  <c r="Q346" i="5"/>
  <c r="P346" i="5"/>
  <c r="Q348" i="5"/>
  <c r="P348" i="5"/>
  <c r="AG348" i="5"/>
  <c r="AD348" i="5"/>
  <c r="AC348" i="5"/>
  <c r="K353" i="5"/>
  <c r="K354" i="5"/>
  <c r="AG353" i="5"/>
  <c r="AD353" i="5"/>
  <c r="Q355" i="5"/>
  <c r="K356" i="5"/>
  <c r="AC357" i="5"/>
  <c r="AD358" i="5"/>
  <c r="AC361" i="5"/>
  <c r="AG361" i="5"/>
  <c r="AC369" i="5"/>
  <c r="AD369" i="5"/>
  <c r="AG369" i="5"/>
  <c r="AG370" i="5"/>
  <c r="AD370" i="5"/>
  <c r="K398" i="5"/>
  <c r="AC447" i="5"/>
  <c r="AG447" i="5"/>
  <c r="AD446" i="5"/>
  <c r="AD447" i="5"/>
  <c r="AD185" i="5"/>
  <c r="AD189" i="5"/>
  <c r="K198" i="5"/>
  <c r="AG198" i="5"/>
  <c r="AD198" i="5"/>
  <c r="AC202" i="5"/>
  <c r="AG202" i="5"/>
  <c r="AD202" i="5"/>
  <c r="K203" i="5"/>
  <c r="K204" i="5"/>
  <c r="AG208" i="5"/>
  <c r="AC208" i="5"/>
  <c r="AC222" i="5"/>
  <c r="AG222" i="5"/>
  <c r="AD222" i="5"/>
  <c r="K223" i="5"/>
  <c r="AC230" i="5"/>
  <c r="AG230" i="5"/>
  <c r="AD230" i="5"/>
  <c r="K231" i="5"/>
  <c r="AC238" i="5"/>
  <c r="AG238" i="5"/>
  <c r="AD238" i="5"/>
  <c r="K239" i="5"/>
  <c r="K243" i="5"/>
  <c r="AC243" i="5"/>
  <c r="K244" i="5"/>
  <c r="O245" i="5"/>
  <c r="Q251" i="5"/>
  <c r="AC253" i="5"/>
  <c r="K254" i="5"/>
  <c r="AG253" i="5"/>
  <c r="AD253" i="5"/>
  <c r="AC258" i="5"/>
  <c r="AG258" i="5"/>
  <c r="AD258" i="5"/>
  <c r="K263" i="5"/>
  <c r="AC263" i="5"/>
  <c r="K264" i="5"/>
  <c r="O265" i="5"/>
  <c r="Q275" i="5"/>
  <c r="K278" i="5"/>
  <c r="AG277" i="5"/>
  <c r="AD277" i="5"/>
  <c r="K281" i="5"/>
  <c r="AG284" i="5"/>
  <c r="AD284" i="5"/>
  <c r="AC284" i="5"/>
  <c r="Q286" i="5"/>
  <c r="P286" i="5"/>
  <c r="AC293" i="5"/>
  <c r="K294" i="5"/>
  <c r="AG293" i="5"/>
  <c r="AD293" i="5"/>
  <c r="K297" i="5"/>
  <c r="AG300" i="5"/>
  <c r="AD300" i="5"/>
  <c r="AC300" i="5"/>
  <c r="Q302" i="5"/>
  <c r="P302" i="5"/>
  <c r="Q311" i="5"/>
  <c r="K314" i="5"/>
  <c r="AG313" i="5"/>
  <c r="AD313" i="5"/>
  <c r="P316" i="5"/>
  <c r="AC318" i="5"/>
  <c r="AG318" i="5"/>
  <c r="AD318" i="5"/>
  <c r="K321" i="5"/>
  <c r="K329" i="5"/>
  <c r="K330" i="5"/>
  <c r="AG329" i="5"/>
  <c r="AD329" i="5"/>
  <c r="Q331" i="5"/>
  <c r="K332" i="5"/>
  <c r="K343" i="5"/>
  <c r="AC342" i="5"/>
  <c r="AG342" i="5"/>
  <c r="AD342" i="5"/>
  <c r="Q345" i="5"/>
  <c r="P345" i="5"/>
  <c r="AG349" i="5"/>
  <c r="AD349" i="5"/>
  <c r="Q351" i="5"/>
  <c r="K352" i="5"/>
  <c r="P363" i="5"/>
  <c r="P409" i="5"/>
  <c r="Q409" i="5"/>
  <c r="AD326" i="5"/>
  <c r="AD330" i="5"/>
  <c r="AD334" i="5"/>
  <c r="AD338" i="5"/>
  <c r="AD354" i="5"/>
  <c r="O358" i="5"/>
  <c r="AD360" i="5"/>
  <c r="O361" i="5"/>
  <c r="P370" i="5"/>
  <c r="AG375" i="5"/>
  <c r="K384" i="5"/>
  <c r="AD385" i="5"/>
  <c r="K387" i="5"/>
  <c r="AG387" i="5"/>
  <c r="Q394" i="5"/>
  <c r="P394" i="5"/>
  <c r="K400" i="5"/>
  <c r="AD401" i="5"/>
  <c r="K403" i="5"/>
  <c r="K413" i="5"/>
  <c r="Q418" i="5"/>
  <c r="P418" i="5"/>
  <c r="AC426" i="5"/>
  <c r="AG426" i="5"/>
  <c r="K448" i="5"/>
  <c r="AD448" i="5"/>
  <c r="K485" i="5"/>
  <c r="K493" i="5"/>
  <c r="K489" i="5"/>
  <c r="K481" i="5"/>
  <c r="AG492" i="5"/>
  <c r="AD492" i="5"/>
  <c r="AC492" i="5"/>
  <c r="AD491" i="5"/>
  <c r="AC491" i="5"/>
  <c r="Q516" i="5"/>
  <c r="P516" i="5"/>
  <c r="P519" i="5"/>
  <c r="Q519" i="5"/>
  <c r="P366" i="5"/>
  <c r="K367" i="5"/>
  <c r="AC367" i="5"/>
  <c r="AD368" i="5"/>
  <c r="AC368" i="5"/>
  <c r="AD381" i="5"/>
  <c r="K383" i="5"/>
  <c r="Q390" i="5"/>
  <c r="P390" i="5"/>
  <c r="K396" i="5"/>
  <c r="K399" i="5"/>
  <c r="Q405" i="5"/>
  <c r="K408" i="5"/>
  <c r="K411" i="5"/>
  <c r="K421" i="5"/>
  <c r="P425" i="5"/>
  <c r="Q425" i="5"/>
  <c r="AG430" i="5"/>
  <c r="AG437" i="5"/>
  <c r="AD437" i="5"/>
  <c r="AC437" i="5"/>
  <c r="AG453" i="5"/>
  <c r="AD453" i="5"/>
  <c r="AC453" i="5"/>
  <c r="P472" i="5"/>
  <c r="Q472" i="5"/>
  <c r="Q474" i="5"/>
  <c r="P474" i="5"/>
  <c r="Q502" i="5"/>
  <c r="P502" i="5"/>
  <c r="Q540" i="5"/>
  <c r="P540" i="5"/>
  <c r="AG326" i="5"/>
  <c r="AG330" i="5"/>
  <c r="AG334" i="5"/>
  <c r="AG338" i="5"/>
  <c r="AG354" i="5"/>
  <c r="AD367" i="5"/>
  <c r="O373" i="5"/>
  <c r="K376" i="5"/>
  <c r="Q378" i="5"/>
  <c r="P378" i="5"/>
  <c r="Q379" i="5"/>
  <c r="P379" i="5"/>
  <c r="K380" i="5"/>
  <c r="K381" i="5"/>
  <c r="P388" i="5"/>
  <c r="Q389" i="5"/>
  <c r="O393" i="5"/>
  <c r="K397" i="5"/>
  <c r="K409" i="5"/>
  <c r="Q414" i="5"/>
  <c r="P414" i="5"/>
  <c r="AG419" i="5"/>
  <c r="T431" i="5"/>
  <c r="AG432" i="5"/>
  <c r="K437" i="5"/>
  <c r="K449" i="5"/>
  <c r="K453" i="5"/>
  <c r="Q477" i="5"/>
  <c r="P477" i="5"/>
  <c r="AD518" i="5"/>
  <c r="AC518" i="5"/>
  <c r="AG518" i="5"/>
  <c r="AD517" i="5"/>
  <c r="AC517" i="5"/>
  <c r="K363" i="5"/>
  <c r="AC363" i="5"/>
  <c r="K364" i="5"/>
  <c r="AC373" i="5"/>
  <c r="AG373" i="5"/>
  <c r="AG378" i="5"/>
  <c r="AD378" i="5"/>
  <c r="AC378" i="5"/>
  <c r="Q386" i="5"/>
  <c r="P386" i="5"/>
  <c r="K392" i="5"/>
  <c r="AD393" i="5"/>
  <c r="K395" i="5"/>
  <c r="AG395" i="5"/>
  <c r="Q402" i="5"/>
  <c r="P402" i="5"/>
  <c r="K406" i="5"/>
  <c r="AG407" i="5"/>
  <c r="AG414" i="5"/>
  <c r="AD414" i="5"/>
  <c r="AC414" i="5"/>
  <c r="K416" i="5"/>
  <c r="AD417" i="5"/>
  <c r="K419" i="5"/>
  <c r="AD426" i="5"/>
  <c r="P429" i="5"/>
  <c r="Q429" i="5"/>
  <c r="Q435" i="5"/>
  <c r="P435" i="5"/>
  <c r="AD440" i="5"/>
  <c r="K456" i="5"/>
  <c r="AD456" i="5"/>
  <c r="AG470" i="5"/>
  <c r="AD470" i="5"/>
  <c r="AC470" i="5"/>
  <c r="AC339" i="5"/>
  <c r="AC343" i="5"/>
  <c r="AC347" i="5"/>
  <c r="AC351" i="5"/>
  <c r="AC355" i="5"/>
  <c r="AD363" i="5"/>
  <c r="AC364" i="5"/>
  <c r="AG366" i="5"/>
  <c r="AD366" i="5"/>
  <c r="K372" i="5"/>
  <c r="Q375" i="5"/>
  <c r="P375" i="5"/>
  <c r="K393" i="5"/>
  <c r="K404" i="5"/>
  <c r="AD405" i="5"/>
  <c r="K407" i="5"/>
  <c r="K417" i="5"/>
  <c r="AC429" i="5"/>
  <c r="AG429" i="5"/>
  <c r="Q433" i="5"/>
  <c r="P433" i="5"/>
  <c r="K440" i="5"/>
  <c r="AC439" i="5"/>
  <c r="AG439" i="5"/>
  <c r="AD439" i="5"/>
  <c r="AG441" i="5"/>
  <c r="AD441" i="5"/>
  <c r="AC441" i="5"/>
  <c r="AC446" i="5"/>
  <c r="AC455" i="5"/>
  <c r="AG455" i="5"/>
  <c r="AD454" i="5"/>
  <c r="AD455" i="5"/>
  <c r="AG457" i="5"/>
  <c r="AD457" i="5"/>
  <c r="AC457" i="5"/>
  <c r="AG465" i="5"/>
  <c r="AD465" i="5"/>
  <c r="AC465" i="5"/>
  <c r="K359" i="5"/>
  <c r="AC359" i="5"/>
  <c r="K360" i="5"/>
  <c r="K371" i="5"/>
  <c r="AD372" i="5"/>
  <c r="AC372" i="5"/>
  <c r="O377" i="5"/>
  <c r="Q382" i="5"/>
  <c r="P382" i="5"/>
  <c r="K388" i="5"/>
  <c r="AD389" i="5"/>
  <c r="K391" i="5"/>
  <c r="Q398" i="5"/>
  <c r="P398" i="5"/>
  <c r="K405" i="5"/>
  <c r="Q410" i="5"/>
  <c r="P410" i="5"/>
  <c r="O413" i="5"/>
  <c r="K414" i="5"/>
  <c r="P420" i="5"/>
  <c r="Q421" i="5"/>
  <c r="AC422" i="5"/>
  <c r="AG422" i="5"/>
  <c r="K434" i="5"/>
  <c r="K431" i="5"/>
  <c r="K427" i="5"/>
  <c r="K423" i="5"/>
  <c r="AG445" i="5"/>
  <c r="AD445" i="5"/>
  <c r="AC445" i="5"/>
  <c r="AG461" i="5"/>
  <c r="AD461" i="5"/>
  <c r="AC461" i="5"/>
  <c r="K464" i="5"/>
  <c r="K477" i="5"/>
  <c r="AD614" i="5"/>
  <c r="AC614" i="5"/>
  <c r="AG614" i="5"/>
  <c r="AD359" i="5"/>
  <c r="AC360" i="5"/>
  <c r="P367" i="5"/>
  <c r="O369" i="5"/>
  <c r="AD371" i="5"/>
  <c r="AD377" i="5"/>
  <c r="K379" i="5"/>
  <c r="O385" i="5"/>
  <c r="K386" i="5"/>
  <c r="K389" i="5"/>
  <c r="P396" i="5"/>
  <c r="AG398" i="5"/>
  <c r="AD398" i="5"/>
  <c r="AC398" i="5"/>
  <c r="O401" i="5"/>
  <c r="K402" i="5"/>
  <c r="AG403" i="5"/>
  <c r="P408" i="5"/>
  <c r="AG410" i="5"/>
  <c r="AD410" i="5"/>
  <c r="AC410" i="5"/>
  <c r="K412" i="5"/>
  <c r="AD413" i="5"/>
  <c r="K415" i="5"/>
  <c r="K422" i="5"/>
  <c r="AD421" i="5"/>
  <c r="AC421" i="5"/>
  <c r="T423" i="5"/>
  <c r="AG424" i="5"/>
  <c r="K429" i="5"/>
  <c r="K435" i="5"/>
  <c r="K441" i="5"/>
  <c r="K445" i="5"/>
  <c r="K457" i="5"/>
  <c r="K461" i="5"/>
  <c r="K469" i="5"/>
  <c r="K473" i="5"/>
  <c r="K486" i="5"/>
  <c r="AG466" i="5"/>
  <c r="AD466" i="5"/>
  <c r="Q467" i="5"/>
  <c r="P467" i="5"/>
  <c r="Q470" i="5"/>
  <c r="P470" i="5"/>
  <c r="Q473" i="5"/>
  <c r="P473" i="5"/>
  <c r="K482" i="5"/>
  <c r="AC487" i="5"/>
  <c r="AG487" i="5"/>
  <c r="Q494" i="5"/>
  <c r="P494" i="5"/>
  <c r="Q498" i="5"/>
  <c r="P498" i="5"/>
  <c r="K505" i="5"/>
  <c r="K504" i="5"/>
  <c r="K500" i="5"/>
  <c r="Q518" i="5"/>
  <c r="P518" i="5"/>
  <c r="K524" i="5"/>
  <c r="AG537" i="5"/>
  <c r="T536" i="5"/>
  <c r="Q541" i="5"/>
  <c r="P541" i="5"/>
  <c r="P551" i="5"/>
  <c r="Q551" i="5"/>
  <c r="AG559" i="5"/>
  <c r="AC559" i="5"/>
  <c r="AD559" i="5"/>
  <c r="Q573" i="5"/>
  <c r="P573" i="5"/>
  <c r="P602" i="5"/>
  <c r="Q602" i="5"/>
  <c r="AG627" i="5"/>
  <c r="AC626" i="5"/>
  <c r="AD627" i="5"/>
  <c r="AC627" i="5"/>
  <c r="K680" i="5"/>
  <c r="K681" i="5"/>
  <c r="K667" i="5"/>
  <c r="K663" i="5"/>
  <c r="K664" i="5"/>
  <c r="K659" i="5"/>
  <c r="K679" i="5"/>
  <c r="K675" i="5"/>
  <c r="K644" i="5"/>
  <c r="K636" i="5"/>
  <c r="K657" i="5"/>
  <c r="K640" i="5"/>
  <c r="K627" i="5"/>
  <c r="K619" i="5"/>
  <c r="K660" i="5"/>
  <c r="K561" i="5"/>
  <c r="K559" i="5"/>
  <c r="K548" i="5"/>
  <c r="K583" i="5"/>
  <c r="K603" i="5"/>
  <c r="K623" i="5"/>
  <c r="K565" i="5"/>
  <c r="K556" i="5"/>
  <c r="K652" i="5"/>
  <c r="K562" i="5"/>
  <c r="P847" i="5"/>
  <c r="Q847" i="5"/>
  <c r="AG380" i="5"/>
  <c r="AC434" i="5"/>
  <c r="Q442" i="5"/>
  <c r="P442" i="5"/>
  <c r="K442" i="5"/>
  <c r="Q450" i="5"/>
  <c r="P450" i="5"/>
  <c r="K450" i="5"/>
  <c r="Q458" i="5"/>
  <c r="P458" i="5"/>
  <c r="K458" i="5"/>
  <c r="AC463" i="5"/>
  <c r="AG463" i="5"/>
  <c r="K468" i="5"/>
  <c r="AG469" i="5"/>
  <c r="AD469" i="5"/>
  <c r="AC469" i="5"/>
  <c r="AG474" i="5"/>
  <c r="AD474" i="5"/>
  <c r="Q475" i="5"/>
  <c r="P475" i="5"/>
  <c r="Q478" i="5"/>
  <c r="P478" i="5"/>
  <c r="O481" i="5"/>
  <c r="AD502" i="5"/>
  <c r="AC502" i="5"/>
  <c r="AG502" i="5"/>
  <c r="AD501" i="5"/>
  <c r="AC501" i="5"/>
  <c r="P503" i="5"/>
  <c r="Q503" i="5"/>
  <c r="K515" i="5"/>
  <c r="K514" i="5"/>
  <c r="K510" i="5"/>
  <c r="K512" i="5"/>
  <c r="AD514" i="5"/>
  <c r="AC514" i="5"/>
  <c r="AG514" i="5"/>
  <c r="AD513" i="5"/>
  <c r="AC513" i="5"/>
  <c r="Q523" i="5"/>
  <c r="AG540" i="5"/>
  <c r="AD539" i="5"/>
  <c r="AC539" i="5"/>
  <c r="AD540" i="5"/>
  <c r="AC540" i="5"/>
  <c r="P590" i="5"/>
  <c r="Q590" i="5"/>
  <c r="K615" i="5"/>
  <c r="P403" i="5"/>
  <c r="P407" i="5"/>
  <c r="P411" i="5"/>
  <c r="P415" i="5"/>
  <c r="P419" i="5"/>
  <c r="AD434" i="5"/>
  <c r="Q437" i="5"/>
  <c r="P437" i="5"/>
  <c r="O445" i="5"/>
  <c r="P447" i="5"/>
  <c r="O453" i="5"/>
  <c r="P455" i="5"/>
  <c r="O461" i="5"/>
  <c r="AC462" i="5"/>
  <c r="K462" i="5"/>
  <c r="AC467" i="5"/>
  <c r="AG467" i="5"/>
  <c r="K472" i="5"/>
  <c r="AG473" i="5"/>
  <c r="AD473" i="5"/>
  <c r="AC473" i="5"/>
  <c r="AG478" i="5"/>
  <c r="AD478" i="5"/>
  <c r="Q479" i="5"/>
  <c r="P479" i="5"/>
  <c r="Q482" i="5"/>
  <c r="P482" i="5"/>
  <c r="Q485" i="5"/>
  <c r="P485" i="5"/>
  <c r="Q492" i="5"/>
  <c r="P492" i="5"/>
  <c r="K499" i="5"/>
  <c r="K498" i="5"/>
  <c r="K494" i="5"/>
  <c r="K496" i="5"/>
  <c r="AD498" i="5"/>
  <c r="AC498" i="5"/>
  <c r="AG498" i="5"/>
  <c r="AD497" i="5"/>
  <c r="AC497" i="5"/>
  <c r="Q520" i="5"/>
  <c r="P520" i="5"/>
  <c r="Q567" i="5"/>
  <c r="P567" i="5"/>
  <c r="P646" i="5"/>
  <c r="Q646" i="5"/>
  <c r="AC377" i="5"/>
  <c r="AC381" i="5"/>
  <c r="AC385" i="5"/>
  <c r="AC389" i="5"/>
  <c r="AC393" i="5"/>
  <c r="AC397" i="5"/>
  <c r="AC401" i="5"/>
  <c r="AC405" i="5"/>
  <c r="AC409" i="5"/>
  <c r="AC413" i="5"/>
  <c r="AC417" i="5"/>
  <c r="P423" i="5"/>
  <c r="P427" i="5"/>
  <c r="P431" i="5"/>
  <c r="K436" i="5"/>
  <c r="AD436" i="5"/>
  <c r="AC438" i="5"/>
  <c r="K444" i="5"/>
  <c r="AD444" i="5"/>
  <c r="K452" i="5"/>
  <c r="AD452" i="5"/>
  <c r="K460" i="5"/>
  <c r="AD460" i="5"/>
  <c r="AC466" i="5"/>
  <c r="K466" i="5"/>
  <c r="AC471" i="5"/>
  <c r="AG471" i="5"/>
  <c r="K476" i="5"/>
  <c r="AG477" i="5"/>
  <c r="AD477" i="5"/>
  <c r="AC477" i="5"/>
  <c r="AG482" i="5"/>
  <c r="AD482" i="5"/>
  <c r="Q483" i="5"/>
  <c r="P483" i="5"/>
  <c r="Q486" i="5"/>
  <c r="P486" i="5"/>
  <c r="O489" i="5"/>
  <c r="AD493" i="5"/>
  <c r="K502" i="5"/>
  <c r="Q525" i="5"/>
  <c r="P525" i="5"/>
  <c r="P535" i="5"/>
  <c r="Q535" i="5"/>
  <c r="K540" i="5"/>
  <c r="AG553" i="5"/>
  <c r="T552" i="5"/>
  <c r="Q557" i="5"/>
  <c r="P557" i="5"/>
  <c r="AC435" i="5"/>
  <c r="AG435" i="5"/>
  <c r="AC443" i="5"/>
  <c r="AG443" i="5"/>
  <c r="AC451" i="5"/>
  <c r="AG451" i="5"/>
  <c r="AC459" i="5"/>
  <c r="AG459" i="5"/>
  <c r="K470" i="5"/>
  <c r="AC475" i="5"/>
  <c r="AG475" i="5"/>
  <c r="K480" i="5"/>
  <c r="AG481" i="5"/>
  <c r="AD481" i="5"/>
  <c r="AC481" i="5"/>
  <c r="AG486" i="5"/>
  <c r="AD486" i="5"/>
  <c r="Q487" i="5"/>
  <c r="P487" i="5"/>
  <c r="AD487" i="5"/>
  <c r="Q490" i="5"/>
  <c r="P490" i="5"/>
  <c r="AG493" i="5"/>
  <c r="K506" i="5"/>
  <c r="Q512" i="5"/>
  <c r="P512" i="5"/>
  <c r="Q524" i="5"/>
  <c r="P524" i="5"/>
  <c r="K530" i="5"/>
  <c r="K531" i="5"/>
  <c r="K528" i="5"/>
  <c r="K522" i="5"/>
  <c r="K516" i="5"/>
  <c r="AD530" i="5"/>
  <c r="AC530" i="5"/>
  <c r="AG530" i="5"/>
  <c r="AD529" i="5"/>
  <c r="K533" i="5"/>
  <c r="Q556" i="5"/>
  <c r="P556" i="5"/>
  <c r="Q565" i="5"/>
  <c r="P565" i="5"/>
  <c r="K632" i="5"/>
  <c r="AC376" i="5"/>
  <c r="AC380" i="5"/>
  <c r="AC384" i="5"/>
  <c r="AC388" i="5"/>
  <c r="AC392" i="5"/>
  <c r="AC396" i="5"/>
  <c r="AC400" i="5"/>
  <c r="AC404" i="5"/>
  <c r="AC408" i="5"/>
  <c r="AC412" i="5"/>
  <c r="AC416" i="5"/>
  <c r="AC420" i="5"/>
  <c r="K424" i="5"/>
  <c r="K428" i="5"/>
  <c r="K432" i="5"/>
  <c r="Q438" i="5"/>
  <c r="P438" i="5"/>
  <c r="K438" i="5"/>
  <c r="Q446" i="5"/>
  <c r="P446" i="5"/>
  <c r="K446" i="5"/>
  <c r="Q454" i="5"/>
  <c r="P454" i="5"/>
  <c r="K454" i="5"/>
  <c r="Q462" i="5"/>
  <c r="P462" i="5"/>
  <c r="O465" i="5"/>
  <c r="P468" i="5"/>
  <c r="AC474" i="5"/>
  <c r="K474" i="5"/>
  <c r="AC479" i="5"/>
  <c r="AG479" i="5"/>
  <c r="K484" i="5"/>
  <c r="AG485" i="5"/>
  <c r="AD485" i="5"/>
  <c r="AC485" i="5"/>
  <c r="AG490" i="5"/>
  <c r="AD490" i="5"/>
  <c r="P491" i="5"/>
  <c r="Q496" i="5"/>
  <c r="P496" i="5"/>
  <c r="AG508" i="5"/>
  <c r="AD508" i="5"/>
  <c r="AC508" i="5"/>
  <c r="AD507" i="5"/>
  <c r="AC507" i="5"/>
  <c r="P521" i="5"/>
  <c r="Q521" i="5"/>
  <c r="AG524" i="5"/>
  <c r="AD523" i="5"/>
  <c r="AD524" i="5"/>
  <c r="AC524" i="5"/>
  <c r="K552" i="5"/>
  <c r="AG556" i="5"/>
  <c r="AD555" i="5"/>
  <c r="AC555" i="5"/>
  <c r="AD556" i="5"/>
  <c r="AC556" i="5"/>
  <c r="AD424" i="5"/>
  <c r="AC424" i="5"/>
  <c r="AD428" i="5"/>
  <c r="AC428" i="5"/>
  <c r="AC432" i="5"/>
  <c r="AG433" i="5"/>
  <c r="AC433" i="5"/>
  <c r="AG438" i="5"/>
  <c r="Q441" i="5"/>
  <c r="P441" i="5"/>
  <c r="AG446" i="5"/>
  <c r="Q449" i="5"/>
  <c r="P449" i="5"/>
  <c r="AG454" i="5"/>
  <c r="Q457" i="5"/>
  <c r="P457" i="5"/>
  <c r="AG462" i="5"/>
  <c r="AD462" i="5"/>
  <c r="Q463" i="5"/>
  <c r="P463" i="5"/>
  <c r="AD463" i="5"/>
  <c r="Q466" i="5"/>
  <c r="P466" i="5"/>
  <c r="Q469" i="5"/>
  <c r="P469" i="5"/>
  <c r="AC478" i="5"/>
  <c r="K478" i="5"/>
  <c r="AC483" i="5"/>
  <c r="AG483" i="5"/>
  <c r="K488" i="5"/>
  <c r="AG489" i="5"/>
  <c r="AD489" i="5"/>
  <c r="AC489" i="5"/>
  <c r="K490" i="5"/>
  <c r="AG499" i="5"/>
  <c r="AG504" i="5"/>
  <c r="AD504" i="5"/>
  <c r="AC504" i="5"/>
  <c r="AD503" i="5"/>
  <c r="P509" i="5"/>
  <c r="Q509" i="5"/>
  <c r="Q510" i="5"/>
  <c r="P510" i="5"/>
  <c r="Q514" i="5"/>
  <c r="P514" i="5"/>
  <c r="Q627" i="5"/>
  <c r="P627" i="5"/>
  <c r="AC636" i="5"/>
  <c r="AG636" i="5"/>
  <c r="AD636" i="5"/>
  <c r="K671" i="5"/>
  <c r="AG496" i="5"/>
  <c r="AD496" i="5"/>
  <c r="AC496" i="5"/>
  <c r="O497" i="5"/>
  <c r="K509" i="5"/>
  <c r="AG512" i="5"/>
  <c r="AD512" i="5"/>
  <c r="AC512" i="5"/>
  <c r="O513" i="5"/>
  <c r="Q528" i="5"/>
  <c r="P528" i="5"/>
  <c r="K537" i="5"/>
  <c r="Q544" i="5"/>
  <c r="P544" i="5"/>
  <c r="K553" i="5"/>
  <c r="AC561" i="5"/>
  <c r="AG561" i="5"/>
  <c r="K564" i="5"/>
  <c r="AD589" i="5"/>
  <c r="AC589" i="5"/>
  <c r="AG589" i="5"/>
  <c r="AD588" i="5"/>
  <c r="AC588" i="5"/>
  <c r="AD609" i="5"/>
  <c r="AC609" i="5"/>
  <c r="AG609" i="5"/>
  <c r="AD608" i="5"/>
  <c r="Q619" i="5"/>
  <c r="P619" i="5"/>
  <c r="P669" i="5"/>
  <c r="Q669" i="5"/>
  <c r="P697" i="5"/>
  <c r="Q697" i="5"/>
  <c r="K491" i="5"/>
  <c r="Q495" i="5"/>
  <c r="K503" i="5"/>
  <c r="P504" i="5"/>
  <c r="T506" i="5"/>
  <c r="Q511" i="5"/>
  <c r="K519" i="5"/>
  <c r="K521" i="5"/>
  <c r="Q527" i="5"/>
  <c r="T528" i="5"/>
  <c r="Q529" i="5"/>
  <c r="P529" i="5"/>
  <c r="K534" i="5"/>
  <c r="K535" i="5"/>
  <c r="AD534" i="5"/>
  <c r="AC534" i="5"/>
  <c r="AG534" i="5"/>
  <c r="P538" i="5"/>
  <c r="Q543" i="5"/>
  <c r="T544" i="5"/>
  <c r="Q545" i="5"/>
  <c r="P545" i="5"/>
  <c r="K550" i="5"/>
  <c r="K551" i="5"/>
  <c r="AD550" i="5"/>
  <c r="AC550" i="5"/>
  <c r="AG550" i="5"/>
  <c r="P554" i="5"/>
  <c r="Q563" i="5"/>
  <c r="P563" i="5"/>
  <c r="Q577" i="5"/>
  <c r="P577" i="5"/>
  <c r="AG592" i="5"/>
  <c r="T591" i="5"/>
  <c r="AG595" i="5"/>
  <c r="AD595" i="5"/>
  <c r="AC595" i="5"/>
  <c r="K604" i="5"/>
  <c r="Q607" i="5"/>
  <c r="P607" i="5"/>
  <c r="K609" i="5"/>
  <c r="K610" i="5"/>
  <c r="K599" i="5"/>
  <c r="K607" i="5"/>
  <c r="Q613" i="5"/>
  <c r="P613" i="5"/>
  <c r="K624" i="5"/>
  <c r="AC640" i="5"/>
  <c r="AG640" i="5"/>
  <c r="AD640" i="5"/>
  <c r="Q645" i="5"/>
  <c r="P645" i="5"/>
  <c r="P650" i="5"/>
  <c r="Q650" i="5"/>
  <c r="P662" i="5"/>
  <c r="Q662" i="5"/>
  <c r="P705" i="5"/>
  <c r="Q705" i="5"/>
  <c r="Q747" i="5"/>
  <c r="P747" i="5"/>
  <c r="K497" i="5"/>
  <c r="AG500" i="5"/>
  <c r="AD500" i="5"/>
  <c r="AC500" i="5"/>
  <c r="K513" i="5"/>
  <c r="AG516" i="5"/>
  <c r="AD516" i="5"/>
  <c r="AC516" i="5"/>
  <c r="AG520" i="5"/>
  <c r="AD520" i="5"/>
  <c r="AC520" i="5"/>
  <c r="K523" i="5"/>
  <c r="AD522" i="5"/>
  <c r="AC522" i="5"/>
  <c r="AG522" i="5"/>
  <c r="K525" i="5"/>
  <c r="Q532" i="5"/>
  <c r="P532" i="5"/>
  <c r="K541" i="5"/>
  <c r="Q548" i="5"/>
  <c r="P548" i="5"/>
  <c r="K557" i="5"/>
  <c r="Q561" i="5"/>
  <c r="P561" i="5"/>
  <c r="Q579" i="5"/>
  <c r="P579" i="5"/>
  <c r="AD582" i="5"/>
  <c r="AC582" i="5"/>
  <c r="AD594" i="5"/>
  <c r="AC594" i="5"/>
  <c r="AG607" i="5"/>
  <c r="AD607" i="5"/>
  <c r="AC607" i="5"/>
  <c r="AG612" i="5"/>
  <c r="T611" i="5"/>
  <c r="AG667" i="5"/>
  <c r="AC667" i="5"/>
  <c r="AD667" i="5"/>
  <c r="P693" i="5"/>
  <c r="Q693" i="5"/>
  <c r="AC436" i="5"/>
  <c r="K439" i="5"/>
  <c r="AC440" i="5"/>
  <c r="K443" i="5"/>
  <c r="AC444" i="5"/>
  <c r="K447" i="5"/>
  <c r="AC448" i="5"/>
  <c r="K451" i="5"/>
  <c r="AC452" i="5"/>
  <c r="K455" i="5"/>
  <c r="AC456" i="5"/>
  <c r="K459" i="5"/>
  <c r="AC460" i="5"/>
  <c r="K463" i="5"/>
  <c r="AC464" i="5"/>
  <c r="K467" i="5"/>
  <c r="AC468" i="5"/>
  <c r="K471" i="5"/>
  <c r="AC472" i="5"/>
  <c r="K475" i="5"/>
  <c r="AC476" i="5"/>
  <c r="K479" i="5"/>
  <c r="AC480" i="5"/>
  <c r="K483" i="5"/>
  <c r="AC484" i="5"/>
  <c r="K487" i="5"/>
  <c r="AC488" i="5"/>
  <c r="K492" i="5"/>
  <c r="AD494" i="5"/>
  <c r="AC494" i="5"/>
  <c r="AG494" i="5"/>
  <c r="AC495" i="5"/>
  <c r="K507" i="5"/>
  <c r="P508" i="5"/>
  <c r="AD510" i="5"/>
  <c r="AC510" i="5"/>
  <c r="AG510" i="5"/>
  <c r="AC511" i="5"/>
  <c r="K520" i="5"/>
  <c r="P526" i="5"/>
  <c r="T532" i="5"/>
  <c r="Q533" i="5"/>
  <c r="P533" i="5"/>
  <c r="K538" i="5"/>
  <c r="K539" i="5"/>
  <c r="AD538" i="5"/>
  <c r="AC538" i="5"/>
  <c r="AG538" i="5"/>
  <c r="P542" i="5"/>
  <c r="T548" i="5"/>
  <c r="Q549" i="5"/>
  <c r="P549" i="5"/>
  <c r="K554" i="5"/>
  <c r="K555" i="5"/>
  <c r="AD554" i="5"/>
  <c r="AC554" i="5"/>
  <c r="AG554" i="5"/>
  <c r="P558" i="5"/>
  <c r="K566" i="5"/>
  <c r="AG582" i="5"/>
  <c r="Q649" i="5"/>
  <c r="P649" i="5"/>
  <c r="AC659" i="5"/>
  <c r="AG659" i="5"/>
  <c r="AD659" i="5"/>
  <c r="K700" i="5"/>
  <c r="K701" i="5"/>
  <c r="K691" i="5"/>
  <c r="K699" i="5"/>
  <c r="K695" i="5"/>
  <c r="AD700" i="5"/>
  <c r="AG700" i="5"/>
  <c r="AD495" i="5"/>
  <c r="K501" i="5"/>
  <c r="O505" i="5"/>
  <c r="AD511" i="5"/>
  <c r="K517" i="5"/>
  <c r="K529" i="5"/>
  <c r="Q536" i="5"/>
  <c r="P536" i="5"/>
  <c r="AD537" i="5"/>
  <c r="K545" i="5"/>
  <c r="Q552" i="5"/>
  <c r="P552" i="5"/>
  <c r="AD553" i="5"/>
  <c r="K558" i="5"/>
  <c r="AD560" i="5"/>
  <c r="AG562" i="5"/>
  <c r="Q569" i="5"/>
  <c r="P569" i="5"/>
  <c r="P581" i="5"/>
  <c r="Q587" i="5"/>
  <c r="P587" i="5"/>
  <c r="P622" i="5"/>
  <c r="Q622" i="5"/>
  <c r="P677" i="5"/>
  <c r="Q677" i="5"/>
  <c r="AG691" i="5"/>
  <c r="AC691" i="5"/>
  <c r="AD691" i="5"/>
  <c r="K495" i="5"/>
  <c r="AC499" i="5"/>
  <c r="K511" i="5"/>
  <c r="AC515" i="5"/>
  <c r="K526" i="5"/>
  <c r="K527" i="5"/>
  <c r="AD526" i="5"/>
  <c r="AC526" i="5"/>
  <c r="AG526" i="5"/>
  <c r="Q537" i="5"/>
  <c r="P537" i="5"/>
  <c r="K542" i="5"/>
  <c r="K543" i="5"/>
  <c r="AD542" i="5"/>
  <c r="AC542" i="5"/>
  <c r="AG542" i="5"/>
  <c r="Q553" i="5"/>
  <c r="P553" i="5"/>
  <c r="AD558" i="5"/>
  <c r="AC558" i="5"/>
  <c r="AG558" i="5"/>
  <c r="Q571" i="5"/>
  <c r="P571" i="5"/>
  <c r="Q575" i="5"/>
  <c r="P575" i="5"/>
  <c r="AG594" i="5"/>
  <c r="K597" i="5"/>
  <c r="K598" i="5"/>
  <c r="K587" i="5"/>
  <c r="K581" i="5"/>
  <c r="K579" i="5"/>
  <c r="K595" i="5"/>
  <c r="AC631" i="5"/>
  <c r="AD631" i="5"/>
  <c r="AD630" i="5"/>
  <c r="AG631" i="5"/>
  <c r="P642" i="5"/>
  <c r="Q642" i="5"/>
  <c r="T563" i="5"/>
  <c r="AC564" i="5"/>
  <c r="AG565" i="5"/>
  <c r="Q566" i="5"/>
  <c r="AC566" i="5"/>
  <c r="AC572" i="5"/>
  <c r="Q574" i="5"/>
  <c r="AC574" i="5"/>
  <c r="AG578" i="5"/>
  <c r="K580" i="5"/>
  <c r="O582" i="5"/>
  <c r="K584" i="5"/>
  <c r="T587" i="5"/>
  <c r="K589" i="5"/>
  <c r="K590" i="5"/>
  <c r="Q599" i="5"/>
  <c r="P599" i="5"/>
  <c r="AD601" i="5"/>
  <c r="AC601" i="5"/>
  <c r="AG601" i="5"/>
  <c r="Q606" i="5"/>
  <c r="AD606" i="5"/>
  <c r="AC606" i="5"/>
  <c r="O614" i="5"/>
  <c r="T619" i="5"/>
  <c r="K620" i="5"/>
  <c r="K621" i="5"/>
  <c r="K622" i="5"/>
  <c r="AD621" i="5"/>
  <c r="AC621" i="5"/>
  <c r="AG621" i="5"/>
  <c r="Q626" i="5"/>
  <c r="P630" i="5"/>
  <c r="Q630" i="5"/>
  <c r="AC644" i="5"/>
  <c r="AG644" i="5"/>
  <c r="AC648" i="5"/>
  <c r="AG648" i="5"/>
  <c r="K645" i="5"/>
  <c r="AD654" i="5"/>
  <c r="AG654" i="5"/>
  <c r="K666" i="5"/>
  <c r="AD666" i="5"/>
  <c r="AC666" i="5"/>
  <c r="AG666" i="5"/>
  <c r="Q683" i="5"/>
  <c r="P683" i="5"/>
  <c r="K690" i="5"/>
  <c r="AC689" i="5"/>
  <c r="AD690" i="5"/>
  <c r="AC690" i="5"/>
  <c r="AG690" i="5"/>
  <c r="AG560" i="5"/>
  <c r="K563" i="5"/>
  <c r="AD562" i="5"/>
  <c r="K576" i="5"/>
  <c r="O578" i="5"/>
  <c r="AG579" i="5"/>
  <c r="AD579" i="5"/>
  <c r="AC579" i="5"/>
  <c r="AD581" i="5"/>
  <c r="AC581" i="5"/>
  <c r="AG581" i="5"/>
  <c r="AD586" i="5"/>
  <c r="AC586" i="5"/>
  <c r="P593" i="5"/>
  <c r="O594" i="5"/>
  <c r="K596" i="5"/>
  <c r="T599" i="5"/>
  <c r="AC600" i="5"/>
  <c r="K600" i="5"/>
  <c r="K601" i="5"/>
  <c r="K602" i="5"/>
  <c r="Q611" i="5"/>
  <c r="P611" i="5"/>
  <c r="AD613" i="5"/>
  <c r="AC613" i="5"/>
  <c r="AG613" i="5"/>
  <c r="AD618" i="5"/>
  <c r="AC618" i="5"/>
  <c r="AD620" i="5"/>
  <c r="AC628" i="5"/>
  <c r="AG628" i="5"/>
  <c r="AC639" i="5"/>
  <c r="AD639" i="5"/>
  <c r="AD638" i="5"/>
  <c r="AG639" i="5"/>
  <c r="AD642" i="5"/>
  <c r="K649" i="5"/>
  <c r="K654" i="5"/>
  <c r="K655" i="5"/>
  <c r="K656" i="5"/>
  <c r="AG656" i="5"/>
  <c r="AD656" i="5"/>
  <c r="AC656" i="5"/>
  <c r="Q676" i="5"/>
  <c r="P676" i="5"/>
  <c r="Q696" i="5"/>
  <c r="P696" i="5"/>
  <c r="AC714" i="5"/>
  <c r="AD714" i="5"/>
  <c r="AG714" i="5"/>
  <c r="AG740" i="5"/>
  <c r="AD740" i="5"/>
  <c r="AC740" i="5"/>
  <c r="K572" i="5"/>
  <c r="AG575" i="5"/>
  <c r="AD575" i="5"/>
  <c r="AC575" i="5"/>
  <c r="AD577" i="5"/>
  <c r="AC577" i="5"/>
  <c r="AG577" i="5"/>
  <c r="K582" i="5"/>
  <c r="Q591" i="5"/>
  <c r="P591" i="5"/>
  <c r="AD593" i="5"/>
  <c r="AC593" i="5"/>
  <c r="AG593" i="5"/>
  <c r="AD598" i="5"/>
  <c r="AC598" i="5"/>
  <c r="K608" i="5"/>
  <c r="K613" i="5"/>
  <c r="K614" i="5"/>
  <c r="AC635" i="5"/>
  <c r="AD635" i="5"/>
  <c r="AD634" i="5"/>
  <c r="AG635" i="5"/>
  <c r="Q672" i="5"/>
  <c r="P672" i="5"/>
  <c r="P689" i="5"/>
  <c r="Q689" i="5"/>
  <c r="K687" i="5"/>
  <c r="AG719" i="5"/>
  <c r="AD719" i="5"/>
  <c r="AC719" i="5"/>
  <c r="AD718" i="5"/>
  <c r="Q559" i="5"/>
  <c r="P559" i="5"/>
  <c r="AD565" i="5"/>
  <c r="AC565" i="5"/>
  <c r="AG567" i="5"/>
  <c r="AD567" i="5"/>
  <c r="K568" i="5"/>
  <c r="O570" i="5"/>
  <c r="AG571" i="5"/>
  <c r="AD571" i="5"/>
  <c r="AC571" i="5"/>
  <c r="AD573" i="5"/>
  <c r="AC573" i="5"/>
  <c r="AG573" i="5"/>
  <c r="K575" i="5"/>
  <c r="AD574" i="5"/>
  <c r="K577" i="5"/>
  <c r="K578" i="5"/>
  <c r="P585" i="5"/>
  <c r="O586" i="5"/>
  <c r="K588" i="5"/>
  <c r="AC592" i="5"/>
  <c r="K592" i="5"/>
  <c r="K593" i="5"/>
  <c r="K594" i="5"/>
  <c r="Q603" i="5"/>
  <c r="P603" i="5"/>
  <c r="AD605" i="5"/>
  <c r="AC605" i="5"/>
  <c r="AG605" i="5"/>
  <c r="AD610" i="5"/>
  <c r="AC610" i="5"/>
  <c r="P617" i="5"/>
  <c r="O618" i="5"/>
  <c r="Q623" i="5"/>
  <c r="P623" i="5"/>
  <c r="AD626" i="5"/>
  <c r="AC630" i="5"/>
  <c r="P634" i="5"/>
  <c r="Q634" i="5"/>
  <c r="Q639" i="5"/>
  <c r="P639" i="5"/>
  <c r="AD658" i="5"/>
  <c r="AC658" i="5"/>
  <c r="P659" i="5"/>
  <c r="Q659" i="5"/>
  <c r="P665" i="5"/>
  <c r="Q665" i="5"/>
  <c r="AG671" i="5"/>
  <c r="AC671" i="5"/>
  <c r="AD671" i="5"/>
  <c r="K684" i="5"/>
  <c r="K685" i="5"/>
  <c r="K683" i="5"/>
  <c r="AD684" i="5"/>
  <c r="AG684" i="5"/>
  <c r="Q699" i="5"/>
  <c r="P699" i="5"/>
  <c r="AC718" i="5"/>
  <c r="Q759" i="5"/>
  <c r="P759" i="5"/>
  <c r="K567" i="5"/>
  <c r="AD566" i="5"/>
  <c r="AD569" i="5"/>
  <c r="AC569" i="5"/>
  <c r="AG569" i="5"/>
  <c r="K571" i="5"/>
  <c r="AD570" i="5"/>
  <c r="K573" i="5"/>
  <c r="K574" i="5"/>
  <c r="Q583" i="5"/>
  <c r="P583" i="5"/>
  <c r="AD585" i="5"/>
  <c r="AC585" i="5"/>
  <c r="AG585" i="5"/>
  <c r="AD590" i="5"/>
  <c r="AC590" i="5"/>
  <c r="AD592" i="5"/>
  <c r="P597" i="5"/>
  <c r="O598" i="5"/>
  <c r="T603" i="5"/>
  <c r="AD602" i="5" s="1"/>
  <c r="AC604" i="5"/>
  <c r="K605" i="5"/>
  <c r="K606" i="5"/>
  <c r="K611" i="5"/>
  <c r="Q615" i="5"/>
  <c r="P615" i="5"/>
  <c r="AD617" i="5"/>
  <c r="AC617" i="5"/>
  <c r="AG617" i="5"/>
  <c r="AG623" i="5"/>
  <c r="AC622" i="5"/>
  <c r="AD623" i="5"/>
  <c r="AC623" i="5"/>
  <c r="K625" i="5"/>
  <c r="K626" i="5"/>
  <c r="AD625" i="5"/>
  <c r="AC625" i="5"/>
  <c r="AG625" i="5"/>
  <c r="AC632" i="5"/>
  <c r="AG632" i="5"/>
  <c r="Q637" i="5"/>
  <c r="P637" i="5"/>
  <c r="K643" i="5"/>
  <c r="AC643" i="5"/>
  <c r="AD643" i="5"/>
  <c r="AG643" i="5"/>
  <c r="AC647" i="5"/>
  <c r="AD647" i="5"/>
  <c r="AG647" i="5"/>
  <c r="Q653" i="5"/>
  <c r="P653" i="5"/>
  <c r="K658" i="5"/>
  <c r="AC705" i="5"/>
  <c r="AD706" i="5"/>
  <c r="AC706" i="5"/>
  <c r="AG706" i="5"/>
  <c r="AG707" i="5"/>
  <c r="AC707" i="5"/>
  <c r="K560" i="5"/>
  <c r="K569" i="5"/>
  <c r="K570" i="5"/>
  <c r="AG583" i="5"/>
  <c r="AD583" i="5"/>
  <c r="AC583" i="5"/>
  <c r="K585" i="5"/>
  <c r="K586" i="5"/>
  <c r="K591" i="5"/>
  <c r="Q595" i="5"/>
  <c r="P595" i="5"/>
  <c r="AD597" i="5"/>
  <c r="AC597" i="5"/>
  <c r="AG597" i="5"/>
  <c r="AC602" i="5"/>
  <c r="AD604" i="5"/>
  <c r="K612" i="5"/>
  <c r="AG615" i="5"/>
  <c r="AD615" i="5"/>
  <c r="AC615" i="5"/>
  <c r="K616" i="5"/>
  <c r="K617" i="5"/>
  <c r="K618" i="5"/>
  <c r="P638" i="5"/>
  <c r="Q638" i="5"/>
  <c r="AC651" i="5"/>
  <c r="AD651" i="5"/>
  <c r="AG651" i="5"/>
  <c r="AD653" i="5"/>
  <c r="AG653" i="5"/>
  <c r="AD657" i="5"/>
  <c r="AG657" i="5"/>
  <c r="P661" i="5"/>
  <c r="Q661" i="5"/>
  <c r="P664" i="5"/>
  <c r="AD664" i="5"/>
  <c r="AG664" i="5"/>
  <c r="AD665" i="5"/>
  <c r="AG665" i="5"/>
  <c r="K670" i="5"/>
  <c r="AD670" i="5"/>
  <c r="AC670" i="5"/>
  <c r="P673" i="5"/>
  <c r="Q673" i="5"/>
  <c r="AG675" i="5"/>
  <c r="AC675" i="5"/>
  <c r="Q687" i="5"/>
  <c r="P687" i="5"/>
  <c r="AD689" i="5"/>
  <c r="AG695" i="5"/>
  <c r="AC695" i="5"/>
  <c r="Q703" i="5"/>
  <c r="P703" i="5"/>
  <c r="AD705" i="5"/>
  <c r="K713" i="5"/>
  <c r="K708" i="5"/>
  <c r="Q719" i="5"/>
  <c r="P719" i="5"/>
  <c r="P722" i="5"/>
  <c r="Q722" i="5"/>
  <c r="Q725" i="5"/>
  <c r="P725" i="5"/>
  <c r="AG743" i="5"/>
  <c r="AD742" i="5"/>
  <c r="AD743" i="5"/>
  <c r="AC743" i="5"/>
  <c r="Q773" i="5"/>
  <c r="P773" i="5"/>
  <c r="AG916" i="5"/>
  <c r="AD916" i="5"/>
  <c r="AC916" i="5"/>
  <c r="AC653" i="5"/>
  <c r="AD663" i="5"/>
  <c r="K665" i="5"/>
  <c r="AD669" i="5"/>
  <c r="AC669" i="5"/>
  <c r="AG669" i="5"/>
  <c r="K674" i="5"/>
  <c r="AD674" i="5"/>
  <c r="AC674" i="5"/>
  <c r="AD675" i="5"/>
  <c r="AG679" i="5"/>
  <c r="AC679" i="5"/>
  <c r="P688" i="5"/>
  <c r="K688" i="5"/>
  <c r="K689" i="5"/>
  <c r="AD688" i="5"/>
  <c r="AG688" i="5"/>
  <c r="K694" i="5"/>
  <c r="AC693" i="5"/>
  <c r="AD694" i="5"/>
  <c r="AC694" i="5"/>
  <c r="AD695" i="5"/>
  <c r="P704" i="5"/>
  <c r="K704" i="5"/>
  <c r="K705" i="5"/>
  <c r="AD704" i="5"/>
  <c r="AG704" i="5"/>
  <c r="K716" i="5"/>
  <c r="K715" i="5"/>
  <c r="Q724" i="5"/>
  <c r="P724" i="5"/>
  <c r="AG731" i="5"/>
  <c r="AD730" i="5"/>
  <c r="AD731" i="5"/>
  <c r="AC731" i="5"/>
  <c r="AG735" i="5"/>
  <c r="AD734" i="5"/>
  <c r="AD735" i="5"/>
  <c r="AC735" i="5"/>
  <c r="Q772" i="5"/>
  <c r="P772" i="5"/>
  <c r="Q796" i="5"/>
  <c r="P796" i="5"/>
  <c r="Q667" i="5"/>
  <c r="P667" i="5"/>
  <c r="AD668" i="5"/>
  <c r="AG668" i="5"/>
  <c r="AD673" i="5"/>
  <c r="AC673" i="5"/>
  <c r="AG673" i="5"/>
  <c r="K678" i="5"/>
  <c r="AD678" i="5"/>
  <c r="AC678" i="5"/>
  <c r="P681" i="5"/>
  <c r="Q681" i="5"/>
  <c r="AG683" i="5"/>
  <c r="AC683" i="5"/>
  <c r="Q691" i="5"/>
  <c r="P691" i="5"/>
  <c r="AG699" i="5"/>
  <c r="AC699" i="5"/>
  <c r="Q707" i="5"/>
  <c r="P707" i="5"/>
  <c r="Q712" i="5"/>
  <c r="P712" i="5"/>
  <c r="Q723" i="5"/>
  <c r="P723" i="5"/>
  <c r="P738" i="5"/>
  <c r="Q738" i="5"/>
  <c r="Q741" i="5"/>
  <c r="P741" i="5"/>
  <c r="Q753" i="5"/>
  <c r="P753" i="5"/>
  <c r="P778" i="5"/>
  <c r="Q778" i="5"/>
  <c r="AG832" i="5"/>
  <c r="AD832" i="5"/>
  <c r="AC832" i="5"/>
  <c r="AD859" i="5"/>
  <c r="AC859" i="5"/>
  <c r="AG859" i="5"/>
  <c r="K630" i="5"/>
  <c r="K634" i="5"/>
  <c r="K638" i="5"/>
  <c r="K642" i="5"/>
  <c r="AC642" i="5"/>
  <c r="K646" i="5"/>
  <c r="AC646" i="5"/>
  <c r="K650" i="5"/>
  <c r="AC650" i="5"/>
  <c r="K653" i="5"/>
  <c r="P657" i="5"/>
  <c r="Q657" i="5"/>
  <c r="AC657" i="5"/>
  <c r="AD660" i="5"/>
  <c r="AG660" i="5"/>
  <c r="K662" i="5"/>
  <c r="AD662" i="5"/>
  <c r="AC662" i="5"/>
  <c r="AC663" i="5"/>
  <c r="P668" i="5"/>
  <c r="K668" i="5"/>
  <c r="K669" i="5"/>
  <c r="Q671" i="5"/>
  <c r="P671" i="5"/>
  <c r="AC672" i="5"/>
  <c r="AD672" i="5"/>
  <c r="AG672" i="5"/>
  <c r="AD677" i="5"/>
  <c r="AC677" i="5"/>
  <c r="AG677" i="5"/>
  <c r="K682" i="5"/>
  <c r="AD682" i="5"/>
  <c r="AC682" i="5"/>
  <c r="AD683" i="5"/>
  <c r="P685" i="5"/>
  <c r="Q685" i="5"/>
  <c r="P692" i="5"/>
  <c r="K692" i="5"/>
  <c r="K693" i="5"/>
  <c r="AD692" i="5"/>
  <c r="AG692" i="5"/>
  <c r="K698" i="5"/>
  <c r="AC697" i="5"/>
  <c r="AD698" i="5"/>
  <c r="AC698" i="5"/>
  <c r="AD699" i="5"/>
  <c r="P701" i="5"/>
  <c r="Q701" i="5"/>
  <c r="P708" i="5"/>
  <c r="AC710" i="5"/>
  <c r="AG710" i="5"/>
  <c r="AD710" i="5"/>
  <c r="K734" i="5"/>
  <c r="K731" i="5"/>
  <c r="K727" i="5"/>
  <c r="K719" i="5"/>
  <c r="Q740" i="5"/>
  <c r="P740" i="5"/>
  <c r="Q752" i="5"/>
  <c r="P752" i="5"/>
  <c r="P766" i="5"/>
  <c r="Q766" i="5"/>
  <c r="AG768" i="5"/>
  <c r="AD768" i="5"/>
  <c r="AC768" i="5"/>
  <c r="AG779" i="5"/>
  <c r="AD778" i="5"/>
  <c r="AD779" i="5"/>
  <c r="AC779" i="5"/>
  <c r="K628" i="5"/>
  <c r="K631" i="5"/>
  <c r="K635" i="5"/>
  <c r="K639" i="5"/>
  <c r="K647" i="5"/>
  <c r="K651" i="5"/>
  <c r="AC652" i="5"/>
  <c r="Q654" i="5"/>
  <c r="Q658" i="5"/>
  <c r="K661" i="5"/>
  <c r="AD661" i="5"/>
  <c r="AG661" i="5"/>
  <c r="K672" i="5"/>
  <c r="K673" i="5"/>
  <c r="Q675" i="5"/>
  <c r="P675" i="5"/>
  <c r="AD676" i="5"/>
  <c r="AG676" i="5"/>
  <c r="AD681" i="5"/>
  <c r="AC681" i="5"/>
  <c r="AG681" i="5"/>
  <c r="AG687" i="5"/>
  <c r="AC687" i="5"/>
  <c r="Q695" i="5"/>
  <c r="P695" i="5"/>
  <c r="AD697" i="5"/>
  <c r="AG703" i="5"/>
  <c r="AC703" i="5"/>
  <c r="P710" i="5"/>
  <c r="Q710" i="5"/>
  <c r="AG711" i="5"/>
  <c r="AD711" i="5"/>
  <c r="AC711" i="5"/>
  <c r="AG724" i="5"/>
  <c r="AD724" i="5"/>
  <c r="AC724" i="5"/>
  <c r="Q739" i="5"/>
  <c r="P739" i="5"/>
  <c r="P746" i="5"/>
  <c r="Q746" i="5"/>
  <c r="Q779" i="5"/>
  <c r="P779" i="5"/>
  <c r="K629" i="5"/>
  <c r="AD629" i="5"/>
  <c r="AG629" i="5"/>
  <c r="K633" i="5"/>
  <c r="AD633" i="5"/>
  <c r="AG633" i="5"/>
  <c r="K637" i="5"/>
  <c r="AD637" i="5"/>
  <c r="AG637" i="5"/>
  <c r="K641" i="5"/>
  <c r="AD641" i="5"/>
  <c r="AG641" i="5"/>
  <c r="AD645" i="5"/>
  <c r="AG645" i="5"/>
  <c r="O648" i="5"/>
  <c r="AD649" i="5"/>
  <c r="AG649" i="5"/>
  <c r="AD652" i="5"/>
  <c r="AC655" i="5"/>
  <c r="AC665" i="5"/>
  <c r="K676" i="5"/>
  <c r="K677" i="5"/>
  <c r="Q679" i="5"/>
  <c r="P679" i="5"/>
  <c r="AD680" i="5"/>
  <c r="AG680" i="5"/>
  <c r="K686" i="5"/>
  <c r="AC685" i="5"/>
  <c r="AD686" i="5"/>
  <c r="AC686" i="5"/>
  <c r="K696" i="5"/>
  <c r="K697" i="5"/>
  <c r="AD696" i="5"/>
  <c r="AG696" i="5"/>
  <c r="AC701" i="5"/>
  <c r="AD702" i="5"/>
  <c r="AC702" i="5"/>
  <c r="AG727" i="5"/>
  <c r="AD726" i="5"/>
  <c r="AD727" i="5"/>
  <c r="AC727" i="5"/>
  <c r="AG747" i="5"/>
  <c r="AD746" i="5"/>
  <c r="AD747" i="5"/>
  <c r="AC747" i="5"/>
  <c r="AG756" i="5"/>
  <c r="AD756" i="5"/>
  <c r="AC756" i="5"/>
  <c r="AG759" i="5"/>
  <c r="AD758" i="5"/>
  <c r="AD759" i="5"/>
  <c r="AC759" i="5"/>
  <c r="AG685" i="5"/>
  <c r="AG689" i="5"/>
  <c r="AG693" i="5"/>
  <c r="AG697" i="5"/>
  <c r="AG701" i="5"/>
  <c r="AG705" i="5"/>
  <c r="P715" i="5"/>
  <c r="AG716" i="5"/>
  <c r="O718" i="5"/>
  <c r="K720" i="5"/>
  <c r="P721" i="5"/>
  <c r="Q727" i="5"/>
  <c r="P727" i="5"/>
  <c r="Q728" i="5"/>
  <c r="P728" i="5"/>
  <c r="AG728" i="5"/>
  <c r="AC734" i="5"/>
  <c r="K736" i="5"/>
  <c r="P737" i="5"/>
  <c r="Q743" i="5"/>
  <c r="P743" i="5"/>
  <c r="Q744" i="5"/>
  <c r="P744" i="5"/>
  <c r="Q745" i="5"/>
  <c r="P745" i="5"/>
  <c r="Q751" i="5"/>
  <c r="P751" i="5"/>
  <c r="AG751" i="5"/>
  <c r="AD750" i="5"/>
  <c r="AD751" i="5"/>
  <c r="AC751" i="5"/>
  <c r="AG760" i="5"/>
  <c r="AD760" i="5"/>
  <c r="Q762" i="5"/>
  <c r="AC774" i="5"/>
  <c r="Q776" i="5"/>
  <c r="P776" i="5"/>
  <c r="Q777" i="5"/>
  <c r="P777" i="5"/>
  <c r="Q783" i="5"/>
  <c r="P783" i="5"/>
  <c r="AG783" i="5"/>
  <c r="AD782" i="5"/>
  <c r="AD783" i="5"/>
  <c r="AC783" i="5"/>
  <c r="Q808" i="5"/>
  <c r="P808" i="5"/>
  <c r="P811" i="5"/>
  <c r="Q811" i="5"/>
  <c r="AD813" i="5"/>
  <c r="AC813" i="5"/>
  <c r="AC850" i="5"/>
  <c r="AG850" i="5"/>
  <c r="AD850" i="5"/>
  <c r="Q876" i="5"/>
  <c r="P876" i="5"/>
  <c r="AC713" i="5"/>
  <c r="AD713" i="5"/>
  <c r="P716" i="5"/>
  <c r="K718" i="5"/>
  <c r="AC720" i="5"/>
  <c r="AC722" i="5"/>
  <c r="K724" i="5"/>
  <c r="Q731" i="5"/>
  <c r="P731" i="5"/>
  <c r="Q732" i="5"/>
  <c r="P732" i="5"/>
  <c r="AG732" i="5"/>
  <c r="AC736" i="5"/>
  <c r="AC738" i="5"/>
  <c r="AG752" i="5"/>
  <c r="AD752" i="5"/>
  <c r="Q754" i="5"/>
  <c r="AC766" i="5"/>
  <c r="Q768" i="5"/>
  <c r="P768" i="5"/>
  <c r="Q769" i="5"/>
  <c r="P769" i="5"/>
  <c r="Q775" i="5"/>
  <c r="P775" i="5"/>
  <c r="AG775" i="5"/>
  <c r="AD774" i="5"/>
  <c r="AD775" i="5"/>
  <c r="AC775" i="5"/>
  <c r="AG784" i="5"/>
  <c r="AD784" i="5"/>
  <c r="P786" i="5"/>
  <c r="Q786" i="5"/>
  <c r="Q858" i="5"/>
  <c r="P858" i="5"/>
  <c r="K956" i="5"/>
  <c r="K957" i="5"/>
  <c r="K948" i="5"/>
  <c r="K936" i="5"/>
  <c r="K904" i="5"/>
  <c r="K940" i="5"/>
  <c r="K908" i="5"/>
  <c r="K896" i="5"/>
  <c r="K944" i="5"/>
  <c r="K912" i="5"/>
  <c r="K916" i="5"/>
  <c r="K920" i="5"/>
  <c r="K924" i="5"/>
  <c r="K932" i="5"/>
  <c r="K900" i="5"/>
  <c r="K928" i="5"/>
  <c r="K709" i="5"/>
  <c r="K712" i="5"/>
  <c r="AG712" i="5"/>
  <c r="AG715" i="5"/>
  <c r="K721" i="5"/>
  <c r="K722" i="5"/>
  <c r="AG748" i="5"/>
  <c r="AD748" i="5"/>
  <c r="AC752" i="5"/>
  <c r="Q764" i="5"/>
  <c r="P764" i="5"/>
  <c r="Q765" i="5"/>
  <c r="P765" i="5"/>
  <c r="Q771" i="5"/>
  <c r="P771" i="5"/>
  <c r="AG771" i="5"/>
  <c r="AD770" i="5"/>
  <c r="AD771" i="5"/>
  <c r="AC771" i="5"/>
  <c r="AG780" i="5"/>
  <c r="AD780" i="5"/>
  <c r="P787" i="5"/>
  <c r="Q787" i="5"/>
  <c r="AG813" i="5"/>
  <c r="AG873" i="5"/>
  <c r="AD873" i="5"/>
  <c r="AC873" i="5"/>
  <c r="AD709" i="5"/>
  <c r="AC709" i="5"/>
  <c r="Q720" i="5"/>
  <c r="P720" i="5"/>
  <c r="AG720" i="5"/>
  <c r="AC726" i="5"/>
  <c r="K728" i="5"/>
  <c r="Q735" i="5"/>
  <c r="P735" i="5"/>
  <c r="Q736" i="5"/>
  <c r="P736" i="5"/>
  <c r="AG736" i="5"/>
  <c r="AC742" i="5"/>
  <c r="AG744" i="5"/>
  <c r="AD744" i="5"/>
  <c r="AC758" i="5"/>
  <c r="Q760" i="5"/>
  <c r="P760" i="5"/>
  <c r="Q761" i="5"/>
  <c r="P761" i="5"/>
  <c r="Q767" i="5"/>
  <c r="P767" i="5"/>
  <c r="AG767" i="5"/>
  <c r="AD766" i="5"/>
  <c r="AD767" i="5"/>
  <c r="AC767" i="5"/>
  <c r="AG776" i="5"/>
  <c r="AD776" i="5"/>
  <c r="AC780" i="5"/>
  <c r="Q794" i="5"/>
  <c r="P794" i="5"/>
  <c r="Q802" i="5"/>
  <c r="P802" i="5"/>
  <c r="Q806" i="5"/>
  <c r="P806" i="5"/>
  <c r="T808" i="5"/>
  <c r="AC807" i="5" s="1"/>
  <c r="AG809" i="5"/>
  <c r="Q818" i="5"/>
  <c r="P818" i="5"/>
  <c r="AD827" i="5"/>
  <c r="AC827" i="5"/>
  <c r="AG827" i="5"/>
  <c r="Q856" i="5"/>
  <c r="P856" i="5"/>
  <c r="AG869" i="5"/>
  <c r="AD869" i="5"/>
  <c r="AC869" i="5"/>
  <c r="AG708" i="5"/>
  <c r="K711" i="5"/>
  <c r="K725" i="5"/>
  <c r="K726" i="5"/>
  <c r="O730" i="5"/>
  <c r="AC744" i="5"/>
  <c r="AC754" i="5"/>
  <c r="Q756" i="5"/>
  <c r="P756" i="5"/>
  <c r="Q757" i="5"/>
  <c r="P757" i="5"/>
  <c r="Q763" i="5"/>
  <c r="P763" i="5"/>
  <c r="AG763" i="5"/>
  <c r="AD762" i="5"/>
  <c r="AD763" i="5"/>
  <c r="AC763" i="5"/>
  <c r="AG772" i="5"/>
  <c r="AD772" i="5"/>
  <c r="Q774" i="5"/>
  <c r="AC776" i="5"/>
  <c r="Q789" i="5"/>
  <c r="AD791" i="5"/>
  <c r="AG791" i="5"/>
  <c r="AC791" i="5"/>
  <c r="Q826" i="5"/>
  <c r="P826" i="5"/>
  <c r="K886" i="5"/>
  <c r="K880" i="5"/>
  <c r="K884" i="5"/>
  <c r="K881" i="5"/>
  <c r="K844" i="5"/>
  <c r="K810" i="5"/>
  <c r="K800" i="5"/>
  <c r="K848" i="5"/>
  <c r="K820" i="5"/>
  <c r="K798" i="5"/>
  <c r="K852" i="5"/>
  <c r="K818" i="5"/>
  <c r="K808" i="5"/>
  <c r="K796" i="5"/>
  <c r="K856" i="5"/>
  <c r="K824" i="5"/>
  <c r="K806" i="5"/>
  <c r="K789" i="5"/>
  <c r="K860" i="5"/>
  <c r="K828" i="5"/>
  <c r="K816" i="5"/>
  <c r="K794" i="5"/>
  <c r="K788" i="5"/>
  <c r="K864" i="5"/>
  <c r="K832" i="5"/>
  <c r="K814" i="5"/>
  <c r="K804" i="5"/>
  <c r="K790" i="5"/>
  <c r="K786" i="5"/>
  <c r="K840" i="5"/>
  <c r="K812" i="5"/>
  <c r="Q784" i="5"/>
  <c r="P784" i="5"/>
  <c r="Q785" i="5"/>
  <c r="P785" i="5"/>
  <c r="T798" i="5"/>
  <c r="AG799" i="5"/>
  <c r="AD803" i="5"/>
  <c r="AC803" i="5"/>
  <c r="AG864" i="5"/>
  <c r="AD864" i="5"/>
  <c r="AC864" i="5"/>
  <c r="Q898" i="5"/>
  <c r="P898" i="5"/>
  <c r="AG709" i="5"/>
  <c r="O714" i="5"/>
  <c r="K717" i="5"/>
  <c r="AC717" i="5"/>
  <c r="AG717" i="5"/>
  <c r="AD717" i="5"/>
  <c r="AG723" i="5"/>
  <c r="AD722" i="5"/>
  <c r="AD723" i="5"/>
  <c r="AC723" i="5"/>
  <c r="K729" i="5"/>
  <c r="K730" i="5"/>
  <c r="O734" i="5"/>
  <c r="AG739" i="5"/>
  <c r="AD738" i="5"/>
  <c r="AD739" i="5"/>
  <c r="AC739" i="5"/>
  <c r="AC746" i="5"/>
  <c r="Q748" i="5"/>
  <c r="P748" i="5"/>
  <c r="Q749" i="5"/>
  <c r="P749" i="5"/>
  <c r="Q755" i="5"/>
  <c r="P755" i="5"/>
  <c r="AG755" i="5"/>
  <c r="AD754" i="5"/>
  <c r="AD755" i="5"/>
  <c r="AC755" i="5"/>
  <c r="AG764" i="5"/>
  <c r="AD764" i="5"/>
  <c r="AC778" i="5"/>
  <c r="Q780" i="5"/>
  <c r="P780" i="5"/>
  <c r="Q781" i="5"/>
  <c r="P781" i="5"/>
  <c r="P790" i="5"/>
  <c r="Q790" i="5"/>
  <c r="Q812" i="5"/>
  <c r="P812" i="5"/>
  <c r="Q816" i="5"/>
  <c r="P816" i="5"/>
  <c r="Q824" i="5"/>
  <c r="P824" i="5"/>
  <c r="AG837" i="5"/>
  <c r="AD837" i="5"/>
  <c r="AC837" i="5"/>
  <c r="AD721" i="5"/>
  <c r="AD725" i="5"/>
  <c r="AD729" i="5"/>
  <c r="AD733" i="5"/>
  <c r="AD737" i="5"/>
  <c r="AD741" i="5"/>
  <c r="AD745" i="5"/>
  <c r="AD749" i="5"/>
  <c r="AD753" i="5"/>
  <c r="AD757" i="5"/>
  <c r="AD761" i="5"/>
  <c r="AD765" i="5"/>
  <c r="AD769" i="5"/>
  <c r="AD773" i="5"/>
  <c r="AD777" i="5"/>
  <c r="AD781" i="5"/>
  <c r="AD785" i="5"/>
  <c r="AG796" i="5"/>
  <c r="AD796" i="5"/>
  <c r="AC796" i="5"/>
  <c r="AG801" i="5"/>
  <c r="AD801" i="5"/>
  <c r="K807" i="5"/>
  <c r="AC818" i="5"/>
  <c r="AG818" i="5"/>
  <c r="AD818" i="5"/>
  <c r="AC822" i="5"/>
  <c r="AG822" i="5"/>
  <c r="AD822" i="5"/>
  <c r="Q828" i="5"/>
  <c r="P828" i="5"/>
  <c r="Q830" i="5"/>
  <c r="P830" i="5"/>
  <c r="AD831" i="5"/>
  <c r="AC831" i="5"/>
  <c r="AG836" i="5"/>
  <c r="AD836" i="5"/>
  <c r="AC836" i="5"/>
  <c r="AG841" i="5"/>
  <c r="AD841" i="5"/>
  <c r="Q843" i="5"/>
  <c r="AC854" i="5"/>
  <c r="AG854" i="5"/>
  <c r="AD854" i="5"/>
  <c r="Q860" i="5"/>
  <c r="P860" i="5"/>
  <c r="Q862" i="5"/>
  <c r="P862" i="5"/>
  <c r="AD863" i="5"/>
  <c r="AC863" i="5"/>
  <c r="AG868" i="5"/>
  <c r="AD868" i="5"/>
  <c r="AC868" i="5"/>
  <c r="AC886" i="5"/>
  <c r="AG886" i="5"/>
  <c r="AD886" i="5"/>
  <c r="AD885" i="5"/>
  <c r="AC885" i="5"/>
  <c r="AC891" i="5"/>
  <c r="AD891" i="5"/>
  <c r="Q910" i="5"/>
  <c r="P910" i="5"/>
  <c r="Q942" i="5"/>
  <c r="P942" i="5"/>
  <c r="Q798" i="5"/>
  <c r="P798" i="5"/>
  <c r="K799" i="5"/>
  <c r="AC810" i="5"/>
  <c r="AG810" i="5"/>
  <c r="AD810" i="5"/>
  <c r="Q820" i="5"/>
  <c r="P820" i="5"/>
  <c r="AG820" i="5"/>
  <c r="AD820" i="5"/>
  <c r="AC820" i="5"/>
  <c r="Q822" i="5"/>
  <c r="P822" i="5"/>
  <c r="AD823" i="5"/>
  <c r="AC823" i="5"/>
  <c r="AG828" i="5"/>
  <c r="AD828" i="5"/>
  <c r="AC828" i="5"/>
  <c r="AG833" i="5"/>
  <c r="AD833" i="5"/>
  <c r="AC846" i="5"/>
  <c r="AG846" i="5"/>
  <c r="AD846" i="5"/>
  <c r="Q852" i="5"/>
  <c r="P852" i="5"/>
  <c r="Q854" i="5"/>
  <c r="P854" i="5"/>
  <c r="AD855" i="5"/>
  <c r="AC855" i="5"/>
  <c r="AG860" i="5"/>
  <c r="AD860" i="5"/>
  <c r="AC860" i="5"/>
  <c r="AG865" i="5"/>
  <c r="AD865" i="5"/>
  <c r="P875" i="5"/>
  <c r="Q875" i="5"/>
  <c r="Q878" i="5"/>
  <c r="P878" i="5"/>
  <c r="K892" i="5"/>
  <c r="Q909" i="5"/>
  <c r="P909" i="5"/>
  <c r="Q916" i="5"/>
  <c r="P916" i="5"/>
  <c r="Q941" i="5"/>
  <c r="P941" i="5"/>
  <c r="AG721" i="5"/>
  <c r="AG725" i="5"/>
  <c r="AG729" i="5"/>
  <c r="AG733" i="5"/>
  <c r="AG737" i="5"/>
  <c r="AG741" i="5"/>
  <c r="AG745" i="5"/>
  <c r="AG749" i="5"/>
  <c r="AG753" i="5"/>
  <c r="AG757" i="5"/>
  <c r="AG761" i="5"/>
  <c r="AG765" i="5"/>
  <c r="AG769" i="5"/>
  <c r="AG773" i="5"/>
  <c r="AG777" i="5"/>
  <c r="AG781" i="5"/>
  <c r="AG785" i="5"/>
  <c r="AD787" i="5"/>
  <c r="AC788" i="5"/>
  <c r="AC795" i="5"/>
  <c r="Q800" i="5"/>
  <c r="P800" i="5"/>
  <c r="AG800" i="5"/>
  <c r="AD800" i="5"/>
  <c r="AC800" i="5"/>
  <c r="AG805" i="5"/>
  <c r="AD805" i="5"/>
  <c r="Q810" i="5"/>
  <c r="P810" i="5"/>
  <c r="K811" i="5"/>
  <c r="AC817" i="5"/>
  <c r="AG824" i="5"/>
  <c r="AD824" i="5"/>
  <c r="AC824" i="5"/>
  <c r="AG829" i="5"/>
  <c r="AD829" i="5"/>
  <c r="AC842" i="5"/>
  <c r="AG842" i="5"/>
  <c r="AD842" i="5"/>
  <c r="Q848" i="5"/>
  <c r="P848" i="5"/>
  <c r="Q850" i="5"/>
  <c r="P850" i="5"/>
  <c r="AD851" i="5"/>
  <c r="AC851" i="5"/>
  <c r="AG856" i="5"/>
  <c r="AD856" i="5"/>
  <c r="AC856" i="5"/>
  <c r="AG861" i="5"/>
  <c r="AD861" i="5"/>
  <c r="Q880" i="5"/>
  <c r="P880" i="5"/>
  <c r="K926" i="5"/>
  <c r="AG925" i="5"/>
  <c r="AD925" i="5"/>
  <c r="AC925" i="5"/>
  <c r="AG795" i="5"/>
  <c r="AC802" i="5"/>
  <c r="AG802" i="5"/>
  <c r="AD802" i="5"/>
  <c r="AG807" i="5"/>
  <c r="AG812" i="5"/>
  <c r="AD812" i="5"/>
  <c r="AC812" i="5"/>
  <c r="AG817" i="5"/>
  <c r="AC819" i="5"/>
  <c r="AG823" i="5"/>
  <c r="AG825" i="5"/>
  <c r="AD825" i="5"/>
  <c r="Q827" i="5"/>
  <c r="AC833" i="5"/>
  <c r="AC838" i="5"/>
  <c r="AG838" i="5"/>
  <c r="AD838" i="5"/>
  <c r="Q844" i="5"/>
  <c r="P844" i="5"/>
  <c r="Q846" i="5"/>
  <c r="P846" i="5"/>
  <c r="AD847" i="5"/>
  <c r="AC847" i="5"/>
  <c r="AG852" i="5"/>
  <c r="AD852" i="5"/>
  <c r="AC852" i="5"/>
  <c r="AG855" i="5"/>
  <c r="AG857" i="5"/>
  <c r="AD857" i="5"/>
  <c r="Q859" i="5"/>
  <c r="AC865" i="5"/>
  <c r="AC870" i="5"/>
  <c r="AG870" i="5"/>
  <c r="AD870" i="5"/>
  <c r="AG876" i="5"/>
  <c r="AD876" i="5"/>
  <c r="AD878" i="5"/>
  <c r="AG878" i="5"/>
  <c r="P879" i="5"/>
  <c r="Q879" i="5"/>
  <c r="Q882" i="5"/>
  <c r="P882" i="5"/>
  <c r="AG786" i="5"/>
  <c r="AG792" i="5"/>
  <c r="AD792" i="5"/>
  <c r="AC792" i="5"/>
  <c r="Q797" i="5"/>
  <c r="AD797" i="5"/>
  <c r="AC799" i="5"/>
  <c r="K803" i="5"/>
  <c r="AC814" i="5"/>
  <c r="AG814" i="5"/>
  <c r="AD814" i="5"/>
  <c r="Q819" i="5"/>
  <c r="AD819" i="5"/>
  <c r="Q823" i="5"/>
  <c r="AC829" i="5"/>
  <c r="AC834" i="5"/>
  <c r="AG834" i="5"/>
  <c r="AD834" i="5"/>
  <c r="Q840" i="5"/>
  <c r="P840" i="5"/>
  <c r="Q842" i="5"/>
  <c r="P842" i="5"/>
  <c r="AD843" i="5"/>
  <c r="AC843" i="5"/>
  <c r="K849" i="5"/>
  <c r="AG848" i="5"/>
  <c r="AD848" i="5"/>
  <c r="AC848" i="5"/>
  <c r="AG851" i="5"/>
  <c r="AG853" i="5"/>
  <c r="AD853" i="5"/>
  <c r="Q855" i="5"/>
  <c r="AC861" i="5"/>
  <c r="AC866" i="5"/>
  <c r="AG866" i="5"/>
  <c r="AD866" i="5"/>
  <c r="Q872" i="5"/>
  <c r="P872" i="5"/>
  <c r="Q874" i="5"/>
  <c r="P874" i="5"/>
  <c r="K873" i="5"/>
  <c r="K869" i="5"/>
  <c r="K865" i="5"/>
  <c r="K861" i="5"/>
  <c r="K857" i="5"/>
  <c r="K853" i="5"/>
  <c r="K841" i="5"/>
  <c r="K837" i="5"/>
  <c r="K833" i="5"/>
  <c r="K829" i="5"/>
  <c r="K825" i="5"/>
  <c r="K821" i="5"/>
  <c r="K817" i="5"/>
  <c r="K813" i="5"/>
  <c r="K809" i="5"/>
  <c r="K805" i="5"/>
  <c r="K801" i="5"/>
  <c r="K797" i="5"/>
  <c r="K793" i="5"/>
  <c r="K874" i="5"/>
  <c r="K870" i="5"/>
  <c r="K866" i="5"/>
  <c r="K862" i="5"/>
  <c r="K858" i="5"/>
  <c r="K854" i="5"/>
  <c r="K850" i="5"/>
  <c r="K846" i="5"/>
  <c r="K842" i="5"/>
  <c r="K838" i="5"/>
  <c r="K834" i="5"/>
  <c r="K830" i="5"/>
  <c r="K826" i="5"/>
  <c r="K822" i="5"/>
  <c r="K871" i="5"/>
  <c r="K867" i="5"/>
  <c r="K863" i="5"/>
  <c r="K859" i="5"/>
  <c r="K855" i="5"/>
  <c r="K851" i="5"/>
  <c r="K847" i="5"/>
  <c r="K843" i="5"/>
  <c r="K839" i="5"/>
  <c r="K835" i="5"/>
  <c r="K831" i="5"/>
  <c r="K827" i="5"/>
  <c r="K791" i="5"/>
  <c r="K875" i="5"/>
  <c r="AC876" i="5"/>
  <c r="AC877" i="5"/>
  <c r="Q890" i="5"/>
  <c r="P890" i="5"/>
  <c r="K911" i="5"/>
  <c r="K925" i="5"/>
  <c r="K943" i="5"/>
  <c r="Q804" i="5"/>
  <c r="P804" i="5"/>
  <c r="AG804" i="5"/>
  <c r="AD804" i="5"/>
  <c r="AC804" i="5"/>
  <c r="AD809" i="5"/>
  <c r="Q814" i="5"/>
  <c r="P814" i="5"/>
  <c r="K815" i="5"/>
  <c r="AC830" i="5"/>
  <c r="AG830" i="5"/>
  <c r="AD830" i="5"/>
  <c r="Q836" i="5"/>
  <c r="P836" i="5"/>
  <c r="Q838" i="5"/>
  <c r="P838" i="5"/>
  <c r="AD839" i="5"/>
  <c r="AC839" i="5"/>
  <c r="K845" i="5"/>
  <c r="AG844" i="5"/>
  <c r="AD844" i="5"/>
  <c r="AC844" i="5"/>
  <c r="AG849" i="5"/>
  <c r="AD849" i="5"/>
  <c r="AC862" i="5"/>
  <c r="AG862" i="5"/>
  <c r="AD862" i="5"/>
  <c r="Q868" i="5"/>
  <c r="P868" i="5"/>
  <c r="Q870" i="5"/>
  <c r="P870" i="5"/>
  <c r="AD871" i="5"/>
  <c r="AC871" i="5"/>
  <c r="AG880" i="5"/>
  <c r="AD880" i="5"/>
  <c r="AC882" i="5"/>
  <c r="AD882" i="5"/>
  <c r="AG882" i="5"/>
  <c r="Q894" i="5"/>
  <c r="P894" i="5"/>
  <c r="AD790" i="5"/>
  <c r="K795" i="5"/>
  <c r="AC794" i="5"/>
  <c r="AG794" i="5"/>
  <c r="AD794" i="5"/>
  <c r="AC806" i="5"/>
  <c r="AG806" i="5"/>
  <c r="AD806" i="5"/>
  <c r="AG811" i="5"/>
  <c r="AG816" i="5"/>
  <c r="AD816" i="5"/>
  <c r="AC816" i="5"/>
  <c r="AG821" i="5"/>
  <c r="AC826" i="5"/>
  <c r="AG826" i="5"/>
  <c r="AD826" i="5"/>
  <c r="Q832" i="5"/>
  <c r="P832" i="5"/>
  <c r="Q834" i="5"/>
  <c r="P834" i="5"/>
  <c r="AD835" i="5"/>
  <c r="AC835" i="5"/>
  <c r="AG840" i="5"/>
  <c r="AD840" i="5"/>
  <c r="AC840" i="5"/>
  <c r="AG845" i="5"/>
  <c r="AD845" i="5"/>
  <c r="AC858" i="5"/>
  <c r="AG858" i="5"/>
  <c r="AD858" i="5"/>
  <c r="Q864" i="5"/>
  <c r="P864" i="5"/>
  <c r="Q866" i="5"/>
  <c r="P866" i="5"/>
  <c r="AD867" i="5"/>
  <c r="AC867" i="5"/>
  <c r="AG872" i="5"/>
  <c r="AD872" i="5"/>
  <c r="AC872" i="5"/>
  <c r="K879" i="5"/>
  <c r="K876" i="5"/>
  <c r="AC880" i="5"/>
  <c r="AC881" i="5"/>
  <c r="Q893" i="5"/>
  <c r="P893" i="5"/>
  <c r="P903" i="5"/>
  <c r="Q903" i="5"/>
  <c r="P935" i="5"/>
  <c r="Q935" i="5"/>
  <c r="K878" i="5"/>
  <c r="K882" i="5"/>
  <c r="K885" i="5"/>
  <c r="AG889" i="5"/>
  <c r="O891" i="5"/>
  <c r="P892" i="5"/>
  <c r="Q899" i="5"/>
  <c r="AD911" i="5"/>
  <c r="Q913" i="5"/>
  <c r="P913" i="5"/>
  <c r="Q914" i="5"/>
  <c r="P914" i="5"/>
  <c r="K915" i="5"/>
  <c r="Q920" i="5"/>
  <c r="P920" i="5"/>
  <c r="AG920" i="5"/>
  <c r="AD920" i="5"/>
  <c r="AC920" i="5"/>
  <c r="K929" i="5"/>
  <c r="K930" i="5"/>
  <c r="AG929" i="5"/>
  <c r="AD929" i="5"/>
  <c r="Q931" i="5"/>
  <c r="AD943" i="5"/>
  <c r="Q945" i="5"/>
  <c r="P945" i="5"/>
  <c r="AD948" i="5"/>
  <c r="AG948" i="5"/>
  <c r="AC948" i="5"/>
  <c r="AG959" i="5"/>
  <c r="AC959" i="5"/>
  <c r="AD959" i="5"/>
  <c r="AC875" i="5"/>
  <c r="AD875" i="5"/>
  <c r="AG877" i="5"/>
  <c r="AC879" i="5"/>
  <c r="AD879" i="5"/>
  <c r="AG881" i="5"/>
  <c r="AG885" i="5"/>
  <c r="O887" i="5"/>
  <c r="P889" i="5"/>
  <c r="K891" i="5"/>
  <c r="AD893" i="5"/>
  <c r="K897" i="5"/>
  <c r="Q905" i="5"/>
  <c r="P905" i="5"/>
  <c r="Q906" i="5"/>
  <c r="P906" i="5"/>
  <c r="K907" i="5"/>
  <c r="Q912" i="5"/>
  <c r="P912" i="5"/>
  <c r="AG912" i="5"/>
  <c r="AD912" i="5"/>
  <c r="AC912" i="5"/>
  <c r="K921" i="5"/>
  <c r="K922" i="5"/>
  <c r="AG921" i="5"/>
  <c r="AD921" i="5"/>
  <c r="Q937" i="5"/>
  <c r="P937" i="5"/>
  <c r="Q938" i="5"/>
  <c r="P938" i="5"/>
  <c r="K939" i="5"/>
  <c r="Q944" i="5"/>
  <c r="P944" i="5"/>
  <c r="AG944" i="5"/>
  <c r="AD944" i="5"/>
  <c r="AC944" i="5"/>
  <c r="K990" i="5"/>
  <c r="K991" i="5"/>
  <c r="AC887" i="5"/>
  <c r="AG887" i="5"/>
  <c r="AG892" i="5"/>
  <c r="AC892" i="5"/>
  <c r="Q895" i="5"/>
  <c r="Q896" i="5"/>
  <c r="P896" i="5"/>
  <c r="AD899" i="5"/>
  <c r="Q901" i="5"/>
  <c r="P901" i="5"/>
  <c r="Q902" i="5"/>
  <c r="P902" i="5"/>
  <c r="K903" i="5"/>
  <c r="Q908" i="5"/>
  <c r="P908" i="5"/>
  <c r="AG908" i="5"/>
  <c r="AD908" i="5"/>
  <c r="AC908" i="5"/>
  <c r="K917" i="5"/>
  <c r="K918" i="5"/>
  <c r="AG917" i="5"/>
  <c r="AD917" i="5"/>
  <c r="Q919" i="5"/>
  <c r="AC921" i="5"/>
  <c r="AD931" i="5"/>
  <c r="Q933" i="5"/>
  <c r="P933" i="5"/>
  <c r="Q934" i="5"/>
  <c r="P934" i="5"/>
  <c r="K935" i="5"/>
  <c r="Q940" i="5"/>
  <c r="P940" i="5"/>
  <c r="AG940" i="5"/>
  <c r="AD940" i="5"/>
  <c r="AC940" i="5"/>
  <c r="P947" i="5"/>
  <c r="Q947" i="5"/>
  <c r="AG875" i="5"/>
  <c r="AG879" i="5"/>
  <c r="O883" i="5"/>
  <c r="AD883" i="5"/>
  <c r="P884" i="5"/>
  <c r="P885" i="5"/>
  <c r="K887" i="5"/>
  <c r="AD889" i="5"/>
  <c r="K893" i="5"/>
  <c r="AG896" i="5"/>
  <c r="AC896" i="5"/>
  <c r="AC897" i="5"/>
  <c r="K899" i="5"/>
  <c r="Q904" i="5"/>
  <c r="P904" i="5"/>
  <c r="AG904" i="5"/>
  <c r="AD904" i="5"/>
  <c r="AC904" i="5"/>
  <c r="K913" i="5"/>
  <c r="K914" i="5"/>
  <c r="AG913" i="5"/>
  <c r="AD913" i="5"/>
  <c r="Q915" i="5"/>
  <c r="AC917" i="5"/>
  <c r="AD927" i="5"/>
  <c r="Q929" i="5"/>
  <c r="P929" i="5"/>
  <c r="Q930" i="5"/>
  <c r="P930" i="5"/>
  <c r="K931" i="5"/>
  <c r="Q936" i="5"/>
  <c r="P936" i="5"/>
  <c r="AG936" i="5"/>
  <c r="AD936" i="5"/>
  <c r="AC936" i="5"/>
  <c r="K945" i="5"/>
  <c r="AG883" i="5"/>
  <c r="AG888" i="5"/>
  <c r="AC888" i="5"/>
  <c r="K894" i="5"/>
  <c r="K898" i="5"/>
  <c r="Q900" i="5"/>
  <c r="P900" i="5"/>
  <c r="AG900" i="5"/>
  <c r="AD900" i="5"/>
  <c r="AC900" i="5"/>
  <c r="K909" i="5"/>
  <c r="K910" i="5"/>
  <c r="AG909" i="5"/>
  <c r="AD909" i="5"/>
  <c r="Q925" i="5"/>
  <c r="P925" i="5"/>
  <c r="Q926" i="5"/>
  <c r="P926" i="5"/>
  <c r="K927" i="5"/>
  <c r="Q932" i="5"/>
  <c r="P932" i="5"/>
  <c r="AG932" i="5"/>
  <c r="AD932" i="5"/>
  <c r="AC932" i="5"/>
  <c r="K941" i="5"/>
  <c r="K942" i="5"/>
  <c r="AG941" i="5"/>
  <c r="AD941" i="5"/>
  <c r="AG945" i="5"/>
  <c r="AD945" i="5"/>
  <c r="P877" i="5"/>
  <c r="P881" i="5"/>
  <c r="K883" i="5"/>
  <c r="P886" i="5"/>
  <c r="K888" i="5"/>
  <c r="K889" i="5"/>
  <c r="AD895" i="5"/>
  <c r="AC895" i="5"/>
  <c r="Q897" i="5"/>
  <c r="P897" i="5"/>
  <c r="K905" i="5"/>
  <c r="K906" i="5"/>
  <c r="AG905" i="5"/>
  <c r="AD905" i="5"/>
  <c r="AC909" i="5"/>
  <c r="Q921" i="5"/>
  <c r="P921" i="5"/>
  <c r="Q922" i="5"/>
  <c r="P922" i="5"/>
  <c r="K923" i="5"/>
  <c r="Q928" i="5"/>
  <c r="P928" i="5"/>
  <c r="AG928" i="5"/>
  <c r="AD928" i="5"/>
  <c r="AC928" i="5"/>
  <c r="K937" i="5"/>
  <c r="K938" i="5"/>
  <c r="AG937" i="5"/>
  <c r="AD937" i="5"/>
  <c r="AC941" i="5"/>
  <c r="Q948" i="5"/>
  <c r="P948" i="5"/>
  <c r="Q1025" i="5"/>
  <c r="P1025" i="5"/>
  <c r="AC874" i="5"/>
  <c r="AG884" i="5"/>
  <c r="AC884" i="5"/>
  <c r="K890" i="5"/>
  <c r="AC890" i="5"/>
  <c r="AG890" i="5"/>
  <c r="AD890" i="5"/>
  <c r="K895" i="5"/>
  <c r="K901" i="5"/>
  <c r="K902" i="5"/>
  <c r="AG901" i="5"/>
  <c r="AD901" i="5"/>
  <c r="AC905" i="5"/>
  <c r="AD915" i="5"/>
  <c r="Q917" i="5"/>
  <c r="P917" i="5"/>
  <c r="Q918" i="5"/>
  <c r="P918" i="5"/>
  <c r="K919" i="5"/>
  <c r="Q924" i="5"/>
  <c r="P924" i="5"/>
  <c r="AG924" i="5"/>
  <c r="AD924" i="5"/>
  <c r="AC924" i="5"/>
  <c r="K933" i="5"/>
  <c r="K934" i="5"/>
  <c r="AG933" i="5"/>
  <c r="AD933" i="5"/>
  <c r="AC937" i="5"/>
  <c r="K947" i="5"/>
  <c r="AC947" i="5"/>
  <c r="AG947" i="5"/>
  <c r="AD947" i="5"/>
  <c r="AD894" i="5"/>
  <c r="AD898" i="5"/>
  <c r="AD902" i="5"/>
  <c r="AD906" i="5"/>
  <c r="AD910" i="5"/>
  <c r="AD914" i="5"/>
  <c r="AD918" i="5"/>
  <c r="AD922" i="5"/>
  <c r="AD926" i="5"/>
  <c r="AD930" i="5"/>
  <c r="AD934" i="5"/>
  <c r="AD938" i="5"/>
  <c r="AD942" i="5"/>
  <c r="K951" i="5"/>
  <c r="K959" i="5"/>
  <c r="P961" i="5"/>
  <c r="Q961" i="5"/>
  <c r="Q967" i="5"/>
  <c r="P967" i="5"/>
  <c r="Q971" i="5"/>
  <c r="P971" i="5"/>
  <c r="Q975" i="5"/>
  <c r="P975" i="5"/>
  <c r="Q979" i="5"/>
  <c r="P979" i="5"/>
  <c r="Q983" i="5"/>
  <c r="P983" i="5"/>
  <c r="Q987" i="5"/>
  <c r="P987" i="5"/>
  <c r="P993" i="5"/>
  <c r="Q993" i="5"/>
  <c r="Q1011" i="5"/>
  <c r="P1011" i="5"/>
  <c r="K949" i="5"/>
  <c r="P952" i="5"/>
  <c r="K952" i="5"/>
  <c r="K953" i="5"/>
  <c r="K955" i="5"/>
  <c r="Q963" i="5"/>
  <c r="P963" i="5"/>
  <c r="K964" i="5"/>
  <c r="K965" i="5"/>
  <c r="K966" i="5"/>
  <c r="AG966" i="5"/>
  <c r="AD966" i="5"/>
  <c r="AC966" i="5"/>
  <c r="K968" i="5"/>
  <c r="K969" i="5"/>
  <c r="K970" i="5"/>
  <c r="AG970" i="5"/>
  <c r="AD970" i="5"/>
  <c r="AC970" i="5"/>
  <c r="K972" i="5"/>
  <c r="K973" i="5"/>
  <c r="K974" i="5"/>
  <c r="AG974" i="5"/>
  <c r="AD974" i="5"/>
  <c r="AC974" i="5"/>
  <c r="K976" i="5"/>
  <c r="K977" i="5"/>
  <c r="K978" i="5"/>
  <c r="AG978" i="5"/>
  <c r="AD978" i="5"/>
  <c r="AC978" i="5"/>
  <c r="K980" i="5"/>
  <c r="K981" i="5"/>
  <c r="K982" i="5"/>
  <c r="AG982" i="5"/>
  <c r="AD982" i="5"/>
  <c r="AC982" i="5"/>
  <c r="K984" i="5"/>
  <c r="K985" i="5"/>
  <c r="K986" i="5"/>
  <c r="AG986" i="5"/>
  <c r="AD986" i="5"/>
  <c r="AC986" i="5"/>
  <c r="K988" i="5"/>
  <c r="K989" i="5"/>
  <c r="Q1003" i="5"/>
  <c r="P1003" i="5"/>
  <c r="Q1010" i="5"/>
  <c r="P1010" i="5"/>
  <c r="AC1048" i="5"/>
  <c r="AG1048" i="5"/>
  <c r="AD1048" i="5"/>
  <c r="AD1047" i="5"/>
  <c r="AC1047" i="5"/>
  <c r="AG894" i="5"/>
  <c r="AG898" i="5"/>
  <c r="AG902" i="5"/>
  <c r="AG906" i="5"/>
  <c r="AG910" i="5"/>
  <c r="AG914" i="5"/>
  <c r="AG918" i="5"/>
  <c r="AG922" i="5"/>
  <c r="AG926" i="5"/>
  <c r="AG930" i="5"/>
  <c r="AG934" i="5"/>
  <c r="AG938" i="5"/>
  <c r="AG942" i="5"/>
  <c r="K946" i="5"/>
  <c r="AD965" i="5"/>
  <c r="AC965" i="5"/>
  <c r="AG965" i="5"/>
  <c r="AD969" i="5"/>
  <c r="AC969" i="5"/>
  <c r="AG969" i="5"/>
  <c r="AD973" i="5"/>
  <c r="AC973" i="5"/>
  <c r="AG973" i="5"/>
  <c r="AD977" i="5"/>
  <c r="AC977" i="5"/>
  <c r="AG977" i="5"/>
  <c r="AD981" i="5"/>
  <c r="AC981" i="5"/>
  <c r="AG981" i="5"/>
  <c r="AD985" i="5"/>
  <c r="AC985" i="5"/>
  <c r="AG985" i="5"/>
  <c r="AD946" i="5"/>
  <c r="AC946" i="5"/>
  <c r="K950" i="5"/>
  <c r="AD956" i="5"/>
  <c r="AC956" i="5"/>
  <c r="AG956" i="5"/>
  <c r="K958" i="5"/>
  <c r="AG958" i="5"/>
  <c r="AD958" i="5"/>
  <c r="AC958" i="5"/>
  <c r="K960" i="5"/>
  <c r="K961" i="5"/>
  <c r="K962" i="5"/>
  <c r="AG962" i="5"/>
  <c r="AD962" i="5"/>
  <c r="AC962" i="5"/>
  <c r="K967" i="5"/>
  <c r="K971" i="5"/>
  <c r="K975" i="5"/>
  <c r="K979" i="5"/>
  <c r="K983" i="5"/>
  <c r="K987" i="5"/>
  <c r="Q997" i="5"/>
  <c r="P997" i="5"/>
  <c r="Q1005" i="5"/>
  <c r="P1005" i="5"/>
  <c r="AC899" i="5"/>
  <c r="AC903" i="5"/>
  <c r="AC907" i="5"/>
  <c r="AC911" i="5"/>
  <c r="AC915" i="5"/>
  <c r="AC919" i="5"/>
  <c r="AC923" i="5"/>
  <c r="AC927" i="5"/>
  <c r="AC931" i="5"/>
  <c r="AC935" i="5"/>
  <c r="AC939" i="5"/>
  <c r="AC943" i="5"/>
  <c r="AD950" i="5"/>
  <c r="AC950" i="5"/>
  <c r="AD951" i="5"/>
  <c r="AD952" i="5"/>
  <c r="AC952" i="5"/>
  <c r="AG952" i="5"/>
  <c r="K954" i="5"/>
  <c r="AG954" i="5"/>
  <c r="AD954" i="5"/>
  <c r="AC954" i="5"/>
  <c r="AD955" i="5"/>
  <c r="AG955" i="5"/>
  <c r="AC955" i="5"/>
  <c r="P957" i="5"/>
  <c r="Q957" i="5"/>
  <c r="AC957" i="5"/>
  <c r="AG957" i="5"/>
  <c r="Q959" i="5"/>
  <c r="P959" i="5"/>
  <c r="P960" i="5"/>
  <c r="AD961" i="5"/>
  <c r="AC961" i="5"/>
  <c r="AG961" i="5"/>
  <c r="AC1007" i="5"/>
  <c r="AG1007" i="5"/>
  <c r="AD1007" i="5"/>
  <c r="AC1006" i="5"/>
  <c r="K1043" i="5"/>
  <c r="K1044" i="5"/>
  <c r="K1045" i="5"/>
  <c r="K1042" i="5"/>
  <c r="K1037" i="5"/>
  <c r="K1027" i="5"/>
  <c r="K1026" i="5"/>
  <c r="K1017" i="5"/>
  <c r="K999" i="5"/>
  <c r="K1013" i="5"/>
  <c r="K1009" i="5"/>
  <c r="K1005" i="5"/>
  <c r="K1003" i="5"/>
  <c r="K1032" i="5"/>
  <c r="K1021" i="5"/>
  <c r="K1001" i="5"/>
  <c r="K1072" i="5"/>
  <c r="K1067" i="5"/>
  <c r="K1068" i="5"/>
  <c r="K1069" i="5"/>
  <c r="K1050" i="5"/>
  <c r="K1071" i="5"/>
  <c r="K1066" i="5"/>
  <c r="K1070" i="5"/>
  <c r="K1062" i="5"/>
  <c r="K1054" i="5"/>
  <c r="K1058" i="5"/>
  <c r="P949" i="5"/>
  <c r="Q949" i="5"/>
  <c r="AG949" i="5"/>
  <c r="P953" i="5"/>
  <c r="Q953" i="5"/>
  <c r="AC953" i="5"/>
  <c r="AG953" i="5"/>
  <c r="K963" i="5"/>
  <c r="AD964" i="5"/>
  <c r="AD968" i="5"/>
  <c r="AD972" i="5"/>
  <c r="Q991" i="5"/>
  <c r="P991" i="5"/>
  <c r="AG946" i="5"/>
  <c r="Q955" i="5"/>
  <c r="P955" i="5"/>
  <c r="AG963" i="5"/>
  <c r="AC963" i="5"/>
  <c r="P965" i="5"/>
  <c r="Q965" i="5"/>
  <c r="P969" i="5"/>
  <c r="Q969" i="5"/>
  <c r="P973" i="5"/>
  <c r="Q973" i="5"/>
  <c r="O977" i="5"/>
  <c r="O981" i="5"/>
  <c r="O985" i="5"/>
  <c r="O989" i="5"/>
  <c r="AG990" i="5"/>
  <c r="AD990" i="5"/>
  <c r="AC990" i="5"/>
  <c r="T995" i="5"/>
  <c r="AG996" i="5"/>
  <c r="K997" i="5"/>
  <c r="K995" i="5"/>
  <c r="K994" i="5"/>
  <c r="Q990" i="5"/>
  <c r="AG991" i="5"/>
  <c r="AD993" i="5"/>
  <c r="AC993" i="5"/>
  <c r="AG997" i="5"/>
  <c r="AD997" i="5"/>
  <c r="AC997" i="5"/>
  <c r="AC999" i="5"/>
  <c r="AG999" i="5"/>
  <c r="Q1002" i="5"/>
  <c r="AC1003" i="5"/>
  <c r="AG1003" i="5"/>
  <c r="AD1003" i="5"/>
  <c r="Q1006" i="5"/>
  <c r="P1006" i="5"/>
  <c r="Q1007" i="5"/>
  <c r="P1007" i="5"/>
  <c r="AD1008" i="5"/>
  <c r="K1012" i="5"/>
  <c r="K1030" i="5"/>
  <c r="AG960" i="5"/>
  <c r="AG964" i="5"/>
  <c r="AG968" i="5"/>
  <c r="AG972" i="5"/>
  <c r="AG976" i="5"/>
  <c r="AG980" i="5"/>
  <c r="AG984" i="5"/>
  <c r="AG988" i="5"/>
  <c r="AG1006" i="5"/>
  <c r="T1005" i="5"/>
  <c r="Q1009" i="5"/>
  <c r="P1009" i="5"/>
  <c r="AC1011" i="5"/>
  <c r="AG1011" i="5"/>
  <c r="AD1011" i="5"/>
  <c r="Q1014" i="5"/>
  <c r="P1014" i="5"/>
  <c r="Q1015" i="5"/>
  <c r="P1015" i="5"/>
  <c r="K1020" i="5"/>
  <c r="AG1022" i="5"/>
  <c r="AD1022" i="5"/>
  <c r="AC1022" i="5"/>
  <c r="K1028" i="5"/>
  <c r="AC989" i="5"/>
  <c r="AD989" i="5"/>
  <c r="P992" i="5"/>
  <c r="Q999" i="5"/>
  <c r="P999" i="5"/>
  <c r="K1002" i="5"/>
  <c r="AG1010" i="5"/>
  <c r="T1009" i="5"/>
  <c r="Q1013" i="5"/>
  <c r="P1013" i="5"/>
  <c r="AC1015" i="5"/>
  <c r="AG1015" i="5"/>
  <c r="AD1015" i="5"/>
  <c r="Q1018" i="5"/>
  <c r="P1018" i="5"/>
  <c r="Q1019" i="5"/>
  <c r="P1019" i="5"/>
  <c r="AD1020" i="5"/>
  <c r="O1024" i="5"/>
  <c r="P1026" i="5"/>
  <c r="Q1026" i="5"/>
  <c r="P1027" i="5"/>
  <c r="Q1027" i="5"/>
  <c r="AC994" i="5"/>
  <c r="Q995" i="5"/>
  <c r="P995" i="5"/>
  <c r="AC998" i="5"/>
  <c r="Q1001" i="5"/>
  <c r="P1001" i="5"/>
  <c r="AG1001" i="5"/>
  <c r="AD1001" i="5"/>
  <c r="AC1001" i="5"/>
  <c r="K1006" i="5"/>
  <c r="AG1014" i="5"/>
  <c r="T1013" i="5"/>
  <c r="AD1012" i="5" s="1"/>
  <c r="Q1017" i="5"/>
  <c r="P1017" i="5"/>
  <c r="AC1019" i="5"/>
  <c r="AG1019" i="5"/>
  <c r="AD1019" i="5"/>
  <c r="Q1056" i="5"/>
  <c r="P1056" i="5"/>
  <c r="Q1093" i="5"/>
  <c r="P1093" i="5"/>
  <c r="AG998" i="5"/>
  <c r="K1010" i="5"/>
  <c r="AG1017" i="5"/>
  <c r="AC1016" i="5"/>
  <c r="AD1017" i="5"/>
  <c r="AC1017" i="5"/>
  <c r="Q1021" i="5"/>
  <c r="P1021" i="5"/>
  <c r="K1025" i="5"/>
  <c r="AD1025" i="5"/>
  <c r="AC1025" i="5"/>
  <c r="AG1025" i="5"/>
  <c r="Q1032" i="5"/>
  <c r="P1032" i="5"/>
  <c r="AC960" i="5"/>
  <c r="AC964" i="5"/>
  <c r="AC968" i="5"/>
  <c r="AC972" i="5"/>
  <c r="AC976" i="5"/>
  <c r="AC980" i="5"/>
  <c r="AC984" i="5"/>
  <c r="AC988" i="5"/>
  <c r="K992" i="5"/>
  <c r="AC996" i="5"/>
  <c r="K1000" i="5"/>
  <c r="K1004" i="5"/>
  <c r="AC1010" i="5"/>
  <c r="K1014" i="5"/>
  <c r="K1023" i="5"/>
  <c r="K1019" i="5"/>
  <c r="K1015" i="5"/>
  <c r="K1011" i="5"/>
  <c r="K1007" i="5"/>
  <c r="K1024" i="5"/>
  <c r="AG1034" i="5"/>
  <c r="AD1034" i="5"/>
  <c r="AC1034" i="5"/>
  <c r="AG1054" i="5"/>
  <c r="AD1054" i="5"/>
  <c r="AC1054" i="5"/>
  <c r="AG1058" i="5"/>
  <c r="AD1058" i="5"/>
  <c r="AC1058" i="5"/>
  <c r="AD1061" i="5"/>
  <c r="AC1061" i="5"/>
  <c r="AG1066" i="5"/>
  <c r="AD1066" i="5"/>
  <c r="AC1066" i="5"/>
  <c r="AD994" i="5"/>
  <c r="K996" i="5"/>
  <c r="K998" i="5"/>
  <c r="AD1004" i="5"/>
  <c r="K1008" i="5"/>
  <c r="K1018" i="5"/>
  <c r="K1022" i="5"/>
  <c r="AD1021" i="5"/>
  <c r="AG1021" i="5"/>
  <c r="AC1020" i="5"/>
  <c r="AC1021" i="5"/>
  <c r="AG1038" i="5"/>
  <c r="AD1038" i="5"/>
  <c r="AC1038" i="5"/>
  <c r="AG1042" i="5"/>
  <c r="AD1042" i="5"/>
  <c r="AC1042" i="5"/>
  <c r="P1053" i="5"/>
  <c r="Q1053" i="5"/>
  <c r="AD1071" i="5"/>
  <c r="AG1071" i="5"/>
  <c r="AD1070" i="5"/>
  <c r="AC1071" i="5"/>
  <c r="AD1026" i="5"/>
  <c r="Q1030" i="5"/>
  <c r="P1030" i="5"/>
  <c r="Q1038" i="5"/>
  <c r="P1038" i="5"/>
  <c r="K1039" i="5"/>
  <c r="K1040" i="5"/>
  <c r="K1041" i="5"/>
  <c r="AC1044" i="5"/>
  <c r="AG1044" i="5"/>
  <c r="AD1044" i="5"/>
  <c r="AD1057" i="5"/>
  <c r="AC1057" i="5"/>
  <c r="AG1062" i="5"/>
  <c r="AD1062" i="5"/>
  <c r="AC1062" i="5"/>
  <c r="Q1066" i="5"/>
  <c r="P1066" i="5"/>
  <c r="P1078" i="5"/>
  <c r="Q1078" i="5"/>
  <c r="Q1104" i="5"/>
  <c r="P1104" i="5"/>
  <c r="AG1112" i="5"/>
  <c r="AD1112" i="5"/>
  <c r="AC1112" i="5"/>
  <c r="K1115" i="5"/>
  <c r="K1114" i="5"/>
  <c r="AD1018" i="5"/>
  <c r="AG1026" i="5"/>
  <c r="O1029" i="5"/>
  <c r="AC1031" i="5"/>
  <c r="AC1033" i="5"/>
  <c r="AG1035" i="5"/>
  <c r="AD1037" i="5"/>
  <c r="AC1037" i="5"/>
  <c r="Q1039" i="5"/>
  <c r="P1039" i="5"/>
  <c r="Q1042" i="5"/>
  <c r="P1042" i="5"/>
  <c r="AD1043" i="5"/>
  <c r="AG1043" i="5"/>
  <c r="K1047" i="5"/>
  <c r="K1048" i="5"/>
  <c r="K1049" i="5"/>
  <c r="AC1052" i="5"/>
  <c r="AG1052" i="5"/>
  <c r="AD1052" i="5"/>
  <c r="O1057" i="5"/>
  <c r="AD1065" i="5"/>
  <c r="AC1065" i="5"/>
  <c r="Q1076" i="5"/>
  <c r="P1076" i="5"/>
  <c r="AG1079" i="5"/>
  <c r="AD1079" i="5"/>
  <c r="AC1079" i="5"/>
  <c r="AG1084" i="5"/>
  <c r="AD1084" i="5"/>
  <c r="AC1084" i="5"/>
  <c r="AD1085" i="5"/>
  <c r="AC1085" i="5"/>
  <c r="AG1085" i="5"/>
  <c r="AG1087" i="5"/>
  <c r="AD1087" i="5"/>
  <c r="AC1087" i="5"/>
  <c r="Q1110" i="5"/>
  <c r="P1110" i="5"/>
  <c r="AG1186" i="5"/>
  <c r="AD1186" i="5"/>
  <c r="AC1186" i="5"/>
  <c r="P1023" i="5"/>
  <c r="AG1023" i="5"/>
  <c r="AC1024" i="5"/>
  <c r="P1028" i="5"/>
  <c r="AG1030" i="5"/>
  <c r="AD1030" i="5"/>
  <c r="Q1034" i="5"/>
  <c r="P1034" i="5"/>
  <c r="O1037" i="5"/>
  <c r="K1038" i="5"/>
  <c r="P1040" i="5"/>
  <c r="Q1046" i="5"/>
  <c r="P1046" i="5"/>
  <c r="K1051" i="5"/>
  <c r="K1052" i="5"/>
  <c r="K1053" i="5"/>
  <c r="AC1056" i="5"/>
  <c r="AG1056" i="5"/>
  <c r="AD1056" i="5"/>
  <c r="P1060" i="5"/>
  <c r="O1061" i="5"/>
  <c r="Q1071" i="5"/>
  <c r="P1071" i="5"/>
  <c r="AD1073" i="5"/>
  <c r="AC1073" i="5"/>
  <c r="Q1077" i="5"/>
  <c r="P1077" i="5"/>
  <c r="K1077" i="5"/>
  <c r="K1074" i="5"/>
  <c r="K1078" i="5"/>
  <c r="K1075" i="5"/>
  <c r="P1090" i="5"/>
  <c r="Q1090" i="5"/>
  <c r="O1094" i="5"/>
  <c r="Q1097" i="5"/>
  <c r="P1097" i="5"/>
  <c r="Q1108" i="5"/>
  <c r="P1108" i="5"/>
  <c r="AD1024" i="5"/>
  <c r="K1029" i="5"/>
  <c r="K1035" i="5"/>
  <c r="K1036" i="5"/>
  <c r="AC1036" i="5"/>
  <c r="AD1036" i="5"/>
  <c r="AD1041" i="5"/>
  <c r="AC1041" i="5"/>
  <c r="AG1046" i="5"/>
  <c r="AD1046" i="5"/>
  <c r="AC1046" i="5"/>
  <c r="Q1050" i="5"/>
  <c r="P1050" i="5"/>
  <c r="AD1051" i="5"/>
  <c r="AG1051" i="5"/>
  <c r="K1055" i="5"/>
  <c r="K1056" i="5"/>
  <c r="K1057" i="5"/>
  <c r="AC1060" i="5"/>
  <c r="AG1060" i="5"/>
  <c r="AD1060" i="5"/>
  <c r="T1069" i="5"/>
  <c r="AG1072" i="5"/>
  <c r="AC1072" i="5"/>
  <c r="K1079" i="5"/>
  <c r="K1085" i="5"/>
  <c r="K1086" i="5"/>
  <c r="K1083" i="5"/>
  <c r="AD1089" i="5"/>
  <c r="AC1089" i="5"/>
  <c r="AG1089" i="5"/>
  <c r="AD1088" i="5"/>
  <c r="AC1088" i="5"/>
  <c r="Q1120" i="5"/>
  <c r="P1120" i="5"/>
  <c r="K1031" i="5"/>
  <c r="AC1032" i="5"/>
  <c r="AD1032" i="5"/>
  <c r="AD1033" i="5"/>
  <c r="Q1035" i="5"/>
  <c r="P1035" i="5"/>
  <c r="AD1045" i="5"/>
  <c r="AC1045" i="5"/>
  <c r="AG1050" i="5"/>
  <c r="AD1050" i="5"/>
  <c r="AC1050" i="5"/>
  <c r="Q1054" i="5"/>
  <c r="P1054" i="5"/>
  <c r="AG1055" i="5"/>
  <c r="K1059" i="5"/>
  <c r="K1060" i="5"/>
  <c r="K1061" i="5"/>
  <c r="AC1064" i="5"/>
  <c r="AG1064" i="5"/>
  <c r="AD1064" i="5"/>
  <c r="AC1070" i="5"/>
  <c r="P1072" i="5"/>
  <c r="Q1072" i="5"/>
  <c r="AG1075" i="5"/>
  <c r="AD1075" i="5"/>
  <c r="AC1075" i="5"/>
  <c r="K1092" i="5"/>
  <c r="AG1095" i="5"/>
  <c r="AD1095" i="5"/>
  <c r="AC1095" i="5"/>
  <c r="K1033" i="5"/>
  <c r="K1034" i="5"/>
  <c r="AD1035" i="5"/>
  <c r="P1036" i="5"/>
  <c r="O1041" i="5"/>
  <c r="K1046" i="5"/>
  <c r="Q1049" i="5"/>
  <c r="AD1049" i="5"/>
  <c r="AC1049" i="5"/>
  <c r="Q1058" i="5"/>
  <c r="P1058" i="5"/>
  <c r="AD1059" i="5"/>
  <c r="AG1059" i="5"/>
  <c r="K1063" i="5"/>
  <c r="K1064" i="5"/>
  <c r="K1065" i="5"/>
  <c r="P1070" i="5"/>
  <c r="Q1070" i="5"/>
  <c r="K1073" i="5"/>
  <c r="AD1074" i="5"/>
  <c r="AC1074" i="5"/>
  <c r="K1091" i="5"/>
  <c r="K1096" i="5"/>
  <c r="AG1039" i="5"/>
  <c r="AC1040" i="5"/>
  <c r="AD1040" i="5"/>
  <c r="AD1053" i="5"/>
  <c r="AC1053" i="5"/>
  <c r="Q1062" i="5"/>
  <c r="P1062" i="5"/>
  <c r="AG1063" i="5"/>
  <c r="AC1067" i="5"/>
  <c r="AC1083" i="5"/>
  <c r="K1095" i="5"/>
  <c r="AD1098" i="5"/>
  <c r="AC1098" i="5"/>
  <c r="AG1099" i="5"/>
  <c r="AD1099" i="5"/>
  <c r="AC1099" i="5"/>
  <c r="AD1115" i="5"/>
  <c r="AG1115" i="5"/>
  <c r="AC1115" i="5"/>
  <c r="AG1116" i="5"/>
  <c r="AD1116" i="5"/>
  <c r="AC1116" i="5"/>
  <c r="Q1075" i="5"/>
  <c r="P1075" i="5"/>
  <c r="AG1076" i="5"/>
  <c r="AD1078" i="5"/>
  <c r="AC1078" i="5"/>
  <c r="Q1080" i="5"/>
  <c r="P1080" i="5"/>
  <c r="O1086" i="5"/>
  <c r="K1088" i="5"/>
  <c r="AD1094" i="5"/>
  <c r="AC1094" i="5"/>
  <c r="K1103" i="5"/>
  <c r="K1107" i="5"/>
  <c r="K1106" i="5"/>
  <c r="K1104" i="5"/>
  <c r="AG1111" i="5"/>
  <c r="AD1111" i="5"/>
  <c r="AG1113" i="5"/>
  <c r="AD1113" i="5"/>
  <c r="AC1113" i="5"/>
  <c r="AC1114" i="5"/>
  <c r="AG1114" i="5"/>
  <c r="AD1114" i="5"/>
  <c r="AD1121" i="5"/>
  <c r="AC1125" i="5"/>
  <c r="AC1129" i="5"/>
  <c r="AC1133" i="5"/>
  <c r="AC1137" i="5"/>
  <c r="Q1156" i="5"/>
  <c r="P1156" i="5"/>
  <c r="O1074" i="5"/>
  <c r="Q1083" i="5"/>
  <c r="P1083" i="5"/>
  <c r="K1089" i="5"/>
  <c r="K1090" i="5"/>
  <c r="AD1093" i="5"/>
  <c r="AC1093" i="5"/>
  <c r="AG1093" i="5"/>
  <c r="O1098" i="5"/>
  <c r="K1100" i="5"/>
  <c r="K1105" i="5"/>
  <c r="AG1109" i="5"/>
  <c r="AD1109" i="5"/>
  <c r="AC1109" i="5"/>
  <c r="P1121" i="5"/>
  <c r="Q1121" i="5"/>
  <c r="P1043" i="5"/>
  <c r="P1047" i="5"/>
  <c r="P1051" i="5"/>
  <c r="P1055" i="5"/>
  <c r="P1059" i="5"/>
  <c r="P1063" i="5"/>
  <c r="P1067" i="5"/>
  <c r="K1080" i="5"/>
  <c r="AG1083" i="5"/>
  <c r="AD1083" i="5"/>
  <c r="Q1087" i="5"/>
  <c r="P1087" i="5"/>
  <c r="AG1088" i="5"/>
  <c r="AC1092" i="5"/>
  <c r="K1093" i="5"/>
  <c r="K1094" i="5"/>
  <c r="AD1097" i="5"/>
  <c r="AC1097" i="5"/>
  <c r="AG1097" i="5"/>
  <c r="P1101" i="5"/>
  <c r="O1102" i="5"/>
  <c r="P1103" i="5"/>
  <c r="Q1103" i="5"/>
  <c r="AG1108" i="5"/>
  <c r="AD1108" i="5"/>
  <c r="AC1108" i="5"/>
  <c r="AC1110" i="5"/>
  <c r="AG1110" i="5"/>
  <c r="AD1110" i="5"/>
  <c r="AG1080" i="5"/>
  <c r="AD1082" i="5"/>
  <c r="AC1082" i="5"/>
  <c r="Q1084" i="5"/>
  <c r="P1084" i="5"/>
  <c r="Q1091" i="5"/>
  <c r="P1091" i="5"/>
  <c r="AD1092" i="5"/>
  <c r="K1097" i="5"/>
  <c r="K1098" i="5"/>
  <c r="AD1101" i="5"/>
  <c r="AC1101" i="5"/>
  <c r="AG1101" i="5"/>
  <c r="K1108" i="5"/>
  <c r="K1111" i="5"/>
  <c r="K1110" i="5"/>
  <c r="P1112" i="5"/>
  <c r="AG1120" i="5"/>
  <c r="AD1120" i="5"/>
  <c r="AC1120" i="5"/>
  <c r="AC1119" i="5"/>
  <c r="AG1124" i="5"/>
  <c r="AD1124" i="5"/>
  <c r="AC1124" i="5"/>
  <c r="AG1128" i="5"/>
  <c r="AD1128" i="5"/>
  <c r="AC1128" i="5"/>
  <c r="AG1132" i="5"/>
  <c r="AD1132" i="5"/>
  <c r="AC1132" i="5"/>
  <c r="AG1136" i="5"/>
  <c r="AD1136" i="5"/>
  <c r="AC1136" i="5"/>
  <c r="K1150" i="5"/>
  <c r="K1076" i="5"/>
  <c r="Q1079" i="5"/>
  <c r="P1079" i="5"/>
  <c r="O1082" i="5"/>
  <c r="AD1086" i="5"/>
  <c r="AC1086" i="5"/>
  <c r="AG1091" i="5"/>
  <c r="AD1091" i="5"/>
  <c r="AC1091" i="5"/>
  <c r="Q1095" i="5"/>
  <c r="P1095" i="5"/>
  <c r="AD1096" i="5"/>
  <c r="AG1096" i="5"/>
  <c r="K1101" i="5"/>
  <c r="K1102" i="5"/>
  <c r="Q1183" i="5"/>
  <c r="P1183" i="5"/>
  <c r="K1081" i="5"/>
  <c r="AD1081" i="5"/>
  <c r="AC1081" i="5"/>
  <c r="K1087" i="5"/>
  <c r="AD1090" i="5"/>
  <c r="AC1090" i="5"/>
  <c r="Q1099" i="5"/>
  <c r="P1099" i="5"/>
  <c r="AG1100" i="5"/>
  <c r="AG1106" i="5"/>
  <c r="AD1106" i="5"/>
  <c r="AD1105" i="5"/>
  <c r="AC1105" i="5"/>
  <c r="AC1106" i="5"/>
  <c r="Q1114" i="5"/>
  <c r="P1114" i="5"/>
  <c r="K1122" i="5"/>
  <c r="K1123" i="5"/>
  <c r="K1118" i="5"/>
  <c r="K1120" i="5"/>
  <c r="K1126" i="5"/>
  <c r="K1127" i="5"/>
  <c r="K1124" i="5"/>
  <c r="K1130" i="5"/>
  <c r="K1131" i="5"/>
  <c r="K1128" i="5"/>
  <c r="K1134" i="5"/>
  <c r="K1135" i="5"/>
  <c r="K1132" i="5"/>
  <c r="K1138" i="5"/>
  <c r="K1139" i="5"/>
  <c r="K1136" i="5"/>
  <c r="AG1167" i="5"/>
  <c r="AD1167" i="5"/>
  <c r="AC1167" i="5"/>
  <c r="Q1124" i="5"/>
  <c r="P1124" i="5"/>
  <c r="Q1125" i="5"/>
  <c r="P1125" i="5"/>
  <c r="Q1128" i="5"/>
  <c r="P1128" i="5"/>
  <c r="Q1129" i="5"/>
  <c r="P1129" i="5"/>
  <c r="Q1132" i="5"/>
  <c r="P1132" i="5"/>
  <c r="Q1133" i="5"/>
  <c r="P1133" i="5"/>
  <c r="Q1136" i="5"/>
  <c r="P1136" i="5"/>
  <c r="Q1137" i="5"/>
  <c r="P1137" i="5"/>
  <c r="Q1140" i="5"/>
  <c r="P1140" i="5"/>
  <c r="P1142" i="5"/>
  <c r="Q1142" i="5"/>
  <c r="K1148" i="5"/>
  <c r="O1170" i="5"/>
  <c r="AG1176" i="5"/>
  <c r="AC1176" i="5"/>
  <c r="AD1176" i="5"/>
  <c r="K1240" i="5"/>
  <c r="K1241" i="5"/>
  <c r="K1233" i="5"/>
  <c r="K1236" i="5"/>
  <c r="K1238" i="5"/>
  <c r="K1235" i="5"/>
  <c r="K1231" i="5"/>
  <c r="P1088" i="5"/>
  <c r="P1092" i="5"/>
  <c r="P1096" i="5"/>
  <c r="P1100" i="5"/>
  <c r="T1102" i="5"/>
  <c r="Q1105" i="5"/>
  <c r="P1106" i="5"/>
  <c r="P1118" i="5"/>
  <c r="K1121" i="5"/>
  <c r="AG1140" i="5"/>
  <c r="AD1140" i="5"/>
  <c r="AC1140" i="5"/>
  <c r="AC1142" i="5"/>
  <c r="AG1142" i="5"/>
  <c r="AD1142" i="5"/>
  <c r="AD1153" i="5"/>
  <c r="AC1153" i="5"/>
  <c r="AD1152" i="5"/>
  <c r="K1158" i="5"/>
  <c r="K1166" i="5"/>
  <c r="AC1175" i="5"/>
  <c r="K1186" i="5"/>
  <c r="K1183" i="5"/>
  <c r="K1185" i="5"/>
  <c r="K1174" i="5"/>
  <c r="K1170" i="5"/>
  <c r="K1187" i="5"/>
  <c r="Q1116" i="5"/>
  <c r="P1116" i="5"/>
  <c r="AD1123" i="5"/>
  <c r="AC1123" i="5"/>
  <c r="AD1127" i="5"/>
  <c r="AC1127" i="5"/>
  <c r="AD1131" i="5"/>
  <c r="AC1131" i="5"/>
  <c r="AD1135" i="5"/>
  <c r="AC1135" i="5"/>
  <c r="AD1139" i="5"/>
  <c r="AC1139" i="5"/>
  <c r="AC1146" i="5"/>
  <c r="AG1146" i="5"/>
  <c r="AD1146" i="5"/>
  <c r="AD1219" i="5"/>
  <c r="AC1219" i="5"/>
  <c r="AG1219" i="5"/>
  <c r="AC1218" i="5"/>
  <c r="AD1218" i="5"/>
  <c r="K1109" i="5"/>
  <c r="K1113" i="5"/>
  <c r="AC1118" i="5"/>
  <c r="AG1118" i="5"/>
  <c r="AD1118" i="5"/>
  <c r="AD1119" i="5"/>
  <c r="K1140" i="5"/>
  <c r="K1142" i="5"/>
  <c r="AD1162" i="5"/>
  <c r="AC1162" i="5"/>
  <c r="AG1162" i="5"/>
  <c r="Q1168" i="5"/>
  <c r="P1168" i="5"/>
  <c r="AG1218" i="5"/>
  <c r="T1217" i="5"/>
  <c r="K1219" i="5"/>
  <c r="K1202" i="5"/>
  <c r="K1195" i="5"/>
  <c r="K1194" i="5"/>
  <c r="K1189" i="5"/>
  <c r="K1220" i="5"/>
  <c r="K1199" i="5"/>
  <c r="K1191" i="5"/>
  <c r="K1190" i="5"/>
  <c r="K1210" i="5"/>
  <c r="AC1077" i="5"/>
  <c r="AC1107" i="5"/>
  <c r="AC1111" i="5"/>
  <c r="K1117" i="5"/>
  <c r="K1119" i="5"/>
  <c r="P1122" i="5"/>
  <c r="O1123" i="5"/>
  <c r="K1125" i="5"/>
  <c r="P1126" i="5"/>
  <c r="O1127" i="5"/>
  <c r="K1129" i="5"/>
  <c r="P1130" i="5"/>
  <c r="O1131" i="5"/>
  <c r="K1133" i="5"/>
  <c r="P1134" i="5"/>
  <c r="O1135" i="5"/>
  <c r="K1137" i="5"/>
  <c r="P1138" i="5"/>
  <c r="O1139" i="5"/>
  <c r="AG1143" i="5"/>
  <c r="AC1143" i="5"/>
  <c r="AD1143" i="5"/>
  <c r="Q1144" i="5"/>
  <c r="P1144" i="5"/>
  <c r="K1146" i="5"/>
  <c r="K1147" i="5"/>
  <c r="Q1151" i="5"/>
  <c r="P1151" i="5"/>
  <c r="K1154" i="5"/>
  <c r="K1161" i="5"/>
  <c r="P1165" i="5"/>
  <c r="Q1165" i="5"/>
  <c r="K1217" i="5"/>
  <c r="O1115" i="5"/>
  <c r="AC1122" i="5"/>
  <c r="AG1122" i="5"/>
  <c r="AD1122" i="5"/>
  <c r="AC1126" i="5"/>
  <c r="AG1126" i="5"/>
  <c r="AD1126" i="5"/>
  <c r="AC1130" i="5"/>
  <c r="AG1130" i="5"/>
  <c r="AD1130" i="5"/>
  <c r="AC1134" i="5"/>
  <c r="AG1134" i="5"/>
  <c r="AD1134" i="5"/>
  <c r="AC1138" i="5"/>
  <c r="AG1138" i="5"/>
  <c r="AD1138" i="5"/>
  <c r="K1143" i="5"/>
  <c r="AG1151" i="5"/>
  <c r="AD1151" i="5"/>
  <c r="AC1151" i="5"/>
  <c r="AG1153" i="5"/>
  <c r="Q1167" i="5"/>
  <c r="P1167" i="5"/>
  <c r="P1188" i="5"/>
  <c r="Q1188" i="5"/>
  <c r="K1145" i="5"/>
  <c r="AD1145" i="5"/>
  <c r="AC1145" i="5"/>
  <c r="AG1145" i="5"/>
  <c r="O1146" i="5"/>
  <c r="AG1147" i="5"/>
  <c r="O1154" i="5"/>
  <c r="AG1163" i="5"/>
  <c r="AD1163" i="5"/>
  <c r="Q1164" i="5"/>
  <c r="P1164" i="5"/>
  <c r="O1166" i="5"/>
  <c r="K1172" i="5"/>
  <c r="K1177" i="5"/>
  <c r="AD1178" i="5"/>
  <c r="AC1178" i="5"/>
  <c r="AG1178" i="5"/>
  <c r="K1182" i="5"/>
  <c r="Q1187" i="5"/>
  <c r="P1187" i="5"/>
  <c r="AG1192" i="5"/>
  <c r="AD1192" i="5"/>
  <c r="AC1192" i="5"/>
  <c r="K1144" i="5"/>
  <c r="K1151" i="5"/>
  <c r="AC1150" i="5"/>
  <c r="AG1150" i="5"/>
  <c r="P1155" i="5"/>
  <c r="K1165" i="5"/>
  <c r="AD1166" i="5"/>
  <c r="AC1166" i="5"/>
  <c r="AG1166" i="5"/>
  <c r="Q1171" i="5"/>
  <c r="P1171" i="5"/>
  <c r="P1173" i="5"/>
  <c r="K1180" i="5"/>
  <c r="O1150" i="5"/>
  <c r="O1158" i="5"/>
  <c r="AC1163" i="5"/>
  <c r="K1164" i="5"/>
  <c r="AG1171" i="5"/>
  <c r="AD1171" i="5"/>
  <c r="Q1172" i="5"/>
  <c r="P1172" i="5"/>
  <c r="O1174" i="5"/>
  <c r="O1195" i="5"/>
  <c r="K1211" i="5"/>
  <c r="AG1211" i="5"/>
  <c r="AC1211" i="5"/>
  <c r="AD1211" i="5"/>
  <c r="AC1226" i="5"/>
  <c r="AD1227" i="5"/>
  <c r="AC1227" i="5"/>
  <c r="AD1226" i="5"/>
  <c r="AG1227" i="5"/>
  <c r="K1141" i="5"/>
  <c r="Q1152" i="5"/>
  <c r="P1152" i="5"/>
  <c r="K1156" i="5"/>
  <c r="K1155" i="5"/>
  <c r="Q1159" i="5"/>
  <c r="P1159" i="5"/>
  <c r="K1169" i="5"/>
  <c r="AD1170" i="5"/>
  <c r="AC1170" i="5"/>
  <c r="AG1170" i="5"/>
  <c r="Q1175" i="5"/>
  <c r="P1175" i="5"/>
  <c r="P1178" i="5"/>
  <c r="Q1178" i="5"/>
  <c r="Q1206" i="5"/>
  <c r="P1206" i="5"/>
  <c r="AG1210" i="5"/>
  <c r="AD1210" i="5"/>
  <c r="AC1210" i="5"/>
  <c r="K1228" i="5"/>
  <c r="K1227" i="5"/>
  <c r="AG1229" i="5"/>
  <c r="AD1229" i="5"/>
  <c r="AC1229" i="5"/>
  <c r="AC1228" i="5"/>
  <c r="AC1141" i="5"/>
  <c r="K1149" i="5"/>
  <c r="AD1149" i="5"/>
  <c r="AC1149" i="5"/>
  <c r="AG1155" i="5"/>
  <c r="AD1155" i="5"/>
  <c r="K1157" i="5"/>
  <c r="AD1157" i="5"/>
  <c r="AC1157" i="5"/>
  <c r="AG1159" i="5"/>
  <c r="AD1159" i="5"/>
  <c r="Q1160" i="5"/>
  <c r="P1160" i="5"/>
  <c r="O1162" i="5"/>
  <c r="K1168" i="5"/>
  <c r="AG1175" i="5"/>
  <c r="AD1175" i="5"/>
  <c r="Q1176" i="5"/>
  <c r="P1176" i="5"/>
  <c r="Q1179" i="5"/>
  <c r="P1179" i="5"/>
  <c r="P1184" i="5"/>
  <c r="Q1184" i="5"/>
  <c r="Q1189" i="5"/>
  <c r="AC1197" i="5"/>
  <c r="AG1197" i="5"/>
  <c r="AD1197" i="5"/>
  <c r="AC1196" i="5"/>
  <c r="K1200" i="5"/>
  <c r="AG1199" i="5"/>
  <c r="AD1199" i="5"/>
  <c r="AC1199" i="5"/>
  <c r="AC1205" i="5"/>
  <c r="AD1205" i="5"/>
  <c r="AD1204" i="5"/>
  <c r="AG1205" i="5"/>
  <c r="AD1141" i="5"/>
  <c r="P1148" i="5"/>
  <c r="AC1154" i="5"/>
  <c r="AG1154" i="5"/>
  <c r="AD1158" i="5"/>
  <c r="AC1158" i="5"/>
  <c r="AG1158" i="5"/>
  <c r="Q1163" i="5"/>
  <c r="P1163" i="5"/>
  <c r="K1173" i="5"/>
  <c r="AD1174" i="5"/>
  <c r="AC1174" i="5"/>
  <c r="AG1174" i="5"/>
  <c r="AG1179" i="5"/>
  <c r="AD1179" i="5"/>
  <c r="Q1180" i="5"/>
  <c r="P1180" i="5"/>
  <c r="Q1202" i="5"/>
  <c r="P1202" i="5"/>
  <c r="K1205" i="5"/>
  <c r="Q1225" i="5"/>
  <c r="P1225" i="5"/>
  <c r="AC1144" i="5"/>
  <c r="AC1148" i="5"/>
  <c r="AC1152" i="5"/>
  <c r="AC1156" i="5"/>
  <c r="K1159" i="5"/>
  <c r="AC1160" i="5"/>
  <c r="K1163" i="5"/>
  <c r="AC1164" i="5"/>
  <c r="K1167" i="5"/>
  <c r="AC1168" i="5"/>
  <c r="K1171" i="5"/>
  <c r="AC1172" i="5"/>
  <c r="K1175" i="5"/>
  <c r="K1179" i="5"/>
  <c r="AC1180" i="5"/>
  <c r="AG1181" i="5"/>
  <c r="AD1193" i="5"/>
  <c r="K1196" i="5"/>
  <c r="AG1195" i="5"/>
  <c r="AD1195" i="5"/>
  <c r="AG1200" i="5"/>
  <c r="AD1200" i="5"/>
  <c r="Q1201" i="5"/>
  <c r="P1201" i="5"/>
  <c r="Q1212" i="5"/>
  <c r="P1212" i="5"/>
  <c r="K1184" i="5"/>
  <c r="AC1184" i="5"/>
  <c r="K1192" i="5"/>
  <c r="AG1191" i="5"/>
  <c r="AD1191" i="5"/>
  <c r="AD1194" i="5"/>
  <c r="AC1194" i="5"/>
  <c r="K1223" i="5"/>
  <c r="AD1184" i="5"/>
  <c r="K1193" i="5"/>
  <c r="AC1200" i="5"/>
  <c r="P1203" i="5"/>
  <c r="K1206" i="5"/>
  <c r="P1216" i="5"/>
  <c r="AD1181" i="5"/>
  <c r="AG1183" i="5"/>
  <c r="AD1183" i="5"/>
  <c r="AC1185" i="5"/>
  <c r="AD1185" i="5"/>
  <c r="Q1191" i="5"/>
  <c r="P1191" i="5"/>
  <c r="Q1199" i="5"/>
  <c r="P1199" i="5"/>
  <c r="AC1161" i="5"/>
  <c r="AC1165" i="5"/>
  <c r="AC1169" i="5"/>
  <c r="AC1173" i="5"/>
  <c r="AC1177" i="5"/>
  <c r="AD1182" i="5"/>
  <c r="K1188" i="5"/>
  <c r="AD1190" i="5"/>
  <c r="AC1190" i="5"/>
  <c r="AD1198" i="5"/>
  <c r="AC1198" i="5"/>
  <c r="Q1217" i="5"/>
  <c r="P1217" i="5"/>
  <c r="AG1187" i="5"/>
  <c r="AD1187" i="5"/>
  <c r="AG1188" i="5"/>
  <c r="Q1192" i="5"/>
  <c r="P1192" i="5"/>
  <c r="Q1193" i="5"/>
  <c r="AC1195" i="5"/>
  <c r="AG1196" i="5"/>
  <c r="AD1196" i="5"/>
  <c r="Q1197" i="5"/>
  <c r="P1197" i="5"/>
  <c r="AG1198" i="5"/>
  <c r="K1197" i="5"/>
  <c r="K1198" i="5"/>
  <c r="K1209" i="5"/>
  <c r="AD1209" i="5"/>
  <c r="AC1209" i="5"/>
  <c r="AG1209" i="5"/>
  <c r="AD1208" i="5"/>
  <c r="K1208" i="5"/>
  <c r="Q1214" i="5"/>
  <c r="P1214" i="5"/>
  <c r="K1215" i="5"/>
  <c r="AG1215" i="5"/>
  <c r="K1226" i="5"/>
  <c r="AC1202" i="5"/>
  <c r="K1203" i="5"/>
  <c r="AC1203" i="5"/>
  <c r="K1204" i="5"/>
  <c r="AC1208" i="5"/>
  <c r="K1216" i="5"/>
  <c r="AG1216" i="5"/>
  <c r="Q1259" i="5"/>
  <c r="P1259" i="5"/>
  <c r="P1196" i="5"/>
  <c r="P1200" i="5"/>
  <c r="AD1202" i="5"/>
  <c r="AD1203" i="5"/>
  <c r="AC1204" i="5"/>
  <c r="K1207" i="5"/>
  <c r="AG1207" i="5"/>
  <c r="AD1207" i="5"/>
  <c r="AD1212" i="5"/>
  <c r="AD1213" i="5"/>
  <c r="AC1213" i="5"/>
  <c r="AG1224" i="5"/>
  <c r="AD1224" i="5"/>
  <c r="AC1224" i="5"/>
  <c r="K1230" i="5"/>
  <c r="P1235" i="5"/>
  <c r="Q1235" i="5"/>
  <c r="K1201" i="5"/>
  <c r="Q1210" i="5"/>
  <c r="P1210" i="5"/>
  <c r="K1213" i="5"/>
  <c r="K1214" i="5"/>
  <c r="K1222" i="5"/>
  <c r="AC1222" i="5"/>
  <c r="AD1223" i="5"/>
  <c r="AC1223" i="5"/>
  <c r="AG1223" i="5"/>
  <c r="Q1227" i="5"/>
  <c r="P1227" i="5"/>
  <c r="Q1232" i="5"/>
  <c r="P1232" i="5"/>
  <c r="Q1233" i="5"/>
  <c r="P1233" i="5"/>
  <c r="AD1235" i="5"/>
  <c r="AG1235" i="5"/>
  <c r="AC1235" i="5"/>
  <c r="K1212" i="5"/>
  <c r="K1224" i="5"/>
  <c r="Q1229" i="5"/>
  <c r="P1229" i="5"/>
  <c r="AG1242" i="5"/>
  <c r="AD1242" i="5"/>
  <c r="AC1242" i="5"/>
  <c r="AD1241" i="5"/>
  <c r="K1218" i="5"/>
  <c r="K1225" i="5"/>
  <c r="K1229" i="5"/>
  <c r="AC1230" i="5"/>
  <c r="AD1231" i="5"/>
  <c r="AC1231" i="5"/>
  <c r="AG1231" i="5"/>
  <c r="AD1230" i="5"/>
  <c r="Q1221" i="5"/>
  <c r="P1221" i="5"/>
  <c r="AG1232" i="5"/>
  <c r="AD1234" i="5"/>
  <c r="AC1234" i="5"/>
  <c r="AG1234" i="5"/>
  <c r="Q1255" i="5"/>
  <c r="P1255" i="5"/>
  <c r="AC1258" i="5"/>
  <c r="AG1258" i="5"/>
  <c r="AD1258" i="5"/>
  <c r="P1223" i="5"/>
  <c r="K1232" i="5"/>
  <c r="K1234" i="5"/>
  <c r="Q1238" i="5"/>
  <c r="P1238" i="5"/>
  <c r="K1244" i="5"/>
  <c r="K1245" i="5"/>
  <c r="AD1245" i="5"/>
  <c r="AC1245" i="5"/>
  <c r="AD1244" i="5"/>
  <c r="AG1245" i="5"/>
  <c r="Q1251" i="5"/>
  <c r="P1251" i="5"/>
  <c r="AD1252" i="5"/>
  <c r="AG1252" i="5"/>
  <c r="AC1252" i="5"/>
  <c r="AC1251" i="5"/>
  <c r="K1261" i="5"/>
  <c r="K1258" i="5"/>
  <c r="K1253" i="5"/>
  <c r="P1222" i="5"/>
  <c r="P1231" i="5"/>
  <c r="AG1236" i="5"/>
  <c r="AD1236" i="5"/>
  <c r="AG1238" i="5"/>
  <c r="AD1238" i="5"/>
  <c r="AC1238" i="5"/>
  <c r="K1246" i="5"/>
  <c r="K1255" i="5"/>
  <c r="O1220" i="5"/>
  <c r="AG1225" i="5"/>
  <c r="O1228" i="5"/>
  <c r="AG1233" i="5"/>
  <c r="AD1233" i="5"/>
  <c r="AC1233" i="5"/>
  <c r="K1237" i="5"/>
  <c r="AC1237" i="5"/>
  <c r="AG1220" i="5"/>
  <c r="AD1220" i="5"/>
  <c r="K1221" i="5"/>
  <c r="Q1224" i="5"/>
  <c r="P1224" i="5"/>
  <c r="AG1228" i="5"/>
  <c r="Q1239" i="5"/>
  <c r="P1239" i="5"/>
  <c r="AG1243" i="5"/>
  <c r="O1246" i="5"/>
  <c r="AG1254" i="5"/>
  <c r="AD1254" i="5"/>
  <c r="AC1254" i="5"/>
  <c r="Q1256" i="5"/>
  <c r="P1256" i="5"/>
  <c r="AD1257" i="5"/>
  <c r="AC1257" i="5"/>
  <c r="AG1257" i="5"/>
  <c r="Q1320" i="5"/>
  <c r="P1320" i="5"/>
  <c r="AD1240" i="5"/>
  <c r="AG1246" i="5"/>
  <c r="AD1246" i="5"/>
  <c r="AC1246" i="5"/>
  <c r="Q1247" i="5"/>
  <c r="P1247" i="5"/>
  <c r="P1249" i="5"/>
  <c r="Q1249" i="5"/>
  <c r="Q1252" i="5"/>
  <c r="P1252" i="5"/>
  <c r="P1273" i="5"/>
  <c r="Q1273" i="5"/>
  <c r="AD1228" i="5"/>
  <c r="AD1232" i="5"/>
  <c r="AD1239" i="5"/>
  <c r="P1241" i="5"/>
  <c r="AC1241" i="5"/>
  <c r="AG1247" i="5"/>
  <c r="AD1247" i="5"/>
  <c r="Q1248" i="5"/>
  <c r="P1248" i="5"/>
  <c r="AD1248" i="5"/>
  <c r="AC1248" i="5"/>
  <c r="AG1251" i="5"/>
  <c r="AD1251" i="5"/>
  <c r="P1257" i="5"/>
  <c r="Q1257" i="5"/>
  <c r="K1239" i="5"/>
  <c r="AG1240" i="5"/>
  <c r="P1244" i="5"/>
  <c r="AG1248" i="5"/>
  <c r="K1249" i="5"/>
  <c r="O1261" i="5"/>
  <c r="K1272" i="5"/>
  <c r="K1271" i="5"/>
  <c r="AG1271" i="5"/>
  <c r="AD1271" i="5"/>
  <c r="AC1271" i="5"/>
  <c r="AC1243" i="5"/>
  <c r="K1247" i="5"/>
  <c r="K1252" i="5"/>
  <c r="K1250" i="5"/>
  <c r="K1251" i="5"/>
  <c r="P1253" i="5"/>
  <c r="Q1253" i="5"/>
  <c r="Q1243" i="5"/>
  <c r="P1243" i="5"/>
  <c r="AD1243" i="5"/>
  <c r="AD1253" i="5"/>
  <c r="AC1253" i="5"/>
  <c r="P1258" i="5"/>
  <c r="Q1258" i="5"/>
  <c r="Q1268" i="5"/>
  <c r="P1268" i="5"/>
  <c r="K1260" i="5"/>
  <c r="AD1261" i="5"/>
  <c r="AC1261" i="5"/>
  <c r="AG1261" i="5"/>
  <c r="K1265" i="5"/>
  <c r="AG1267" i="5"/>
  <c r="AD1267" i="5"/>
  <c r="Q1279" i="5"/>
  <c r="P1279" i="5"/>
  <c r="AG1244" i="5"/>
  <c r="Q1250" i="5"/>
  <c r="AD1260" i="5"/>
  <c r="AC1263" i="5"/>
  <c r="P1264" i="5"/>
  <c r="Q1310" i="5"/>
  <c r="P1310" i="5"/>
  <c r="AD1259" i="5"/>
  <c r="AD1263" i="5"/>
  <c r="AC1267" i="5"/>
  <c r="Q1272" i="5"/>
  <c r="P1272" i="5"/>
  <c r="K1248" i="5"/>
  <c r="AC1250" i="5"/>
  <c r="K1254" i="5"/>
  <c r="K1256" i="5"/>
  <c r="K1257" i="5"/>
  <c r="K1259" i="5"/>
  <c r="AG1260" i="5"/>
  <c r="Q1267" i="5"/>
  <c r="P1267" i="5"/>
  <c r="AC1270" i="5"/>
  <c r="AD1270" i="5"/>
  <c r="P1281" i="5"/>
  <c r="Q1281" i="5"/>
  <c r="AD1250" i="5"/>
  <c r="AG1255" i="5"/>
  <c r="AD1256" i="5"/>
  <c r="AC1262" i="5"/>
  <c r="AG1262" i="5"/>
  <c r="K1264" i="5"/>
  <c r="AG1264" i="5"/>
  <c r="AD1264" i="5"/>
  <c r="AC1264" i="5"/>
  <c r="AC1266" i="5"/>
  <c r="AG1266" i="5"/>
  <c r="Q1276" i="5"/>
  <c r="P1276" i="5"/>
  <c r="Q1283" i="5"/>
  <c r="P1283" i="5"/>
  <c r="AD1249" i="5"/>
  <c r="AD1255" i="5"/>
  <c r="K1262" i="5"/>
  <c r="P1265" i="5"/>
  <c r="K1270" i="5"/>
  <c r="AG1272" i="5"/>
  <c r="AD1272" i="5"/>
  <c r="Q1284" i="5"/>
  <c r="P1284" i="5"/>
  <c r="P1293" i="5"/>
  <c r="Q1293" i="5"/>
  <c r="K1268" i="5"/>
  <c r="AC1268" i="5"/>
  <c r="K1269" i="5"/>
  <c r="O1271" i="5"/>
  <c r="Q1274" i="5"/>
  <c r="AD1274" i="5"/>
  <c r="K1276" i="5"/>
  <c r="AG1275" i="5"/>
  <c r="AD1275" i="5"/>
  <c r="K1277" i="5"/>
  <c r="T1277" i="5"/>
  <c r="P1285" i="5"/>
  <c r="Q1285" i="5"/>
  <c r="Q1299" i="5"/>
  <c r="P1299" i="5"/>
  <c r="Q1306" i="5"/>
  <c r="P1306" i="5"/>
  <c r="AD1268" i="5"/>
  <c r="AC1269" i="5"/>
  <c r="AG1274" i="5"/>
  <c r="K1281" i="5"/>
  <c r="K1283" i="5"/>
  <c r="P1289" i="5"/>
  <c r="Q1289" i="5"/>
  <c r="AC1273" i="5"/>
  <c r="AD1273" i="5"/>
  <c r="T1283" i="5"/>
  <c r="AG1284" i="5"/>
  <c r="P1286" i="5"/>
  <c r="Q1286" i="5"/>
  <c r="Q1291" i="5"/>
  <c r="P1291" i="5"/>
  <c r="Q1302" i="5"/>
  <c r="P1302" i="5"/>
  <c r="AC1265" i="5"/>
  <c r="K1275" i="5"/>
  <c r="AD1282" i="5"/>
  <c r="AG1282" i="5"/>
  <c r="Q1287" i="5"/>
  <c r="P1287" i="5"/>
  <c r="AD1289" i="5"/>
  <c r="AC1289" i="5"/>
  <c r="AG1289" i="5"/>
  <c r="AC1288" i="5"/>
  <c r="K1294" i="5"/>
  <c r="K1296" i="5"/>
  <c r="AG1298" i="5"/>
  <c r="AC1298" i="5"/>
  <c r="AD1298" i="5"/>
  <c r="K1284" i="5"/>
  <c r="K1286" i="5"/>
  <c r="AD1285" i="5"/>
  <c r="AC1285" i="5"/>
  <c r="AG1285" i="5"/>
  <c r="K1289" i="5"/>
  <c r="AD1299" i="5"/>
  <c r="AG1299" i="5"/>
  <c r="AD1276" i="5"/>
  <c r="K1282" i="5"/>
  <c r="AC1281" i="5"/>
  <c r="AG1281" i="5"/>
  <c r="Q1290" i="5"/>
  <c r="Q1294" i="5"/>
  <c r="P1294" i="5"/>
  <c r="Q1316" i="5"/>
  <c r="P1316" i="5"/>
  <c r="AG1294" i="5"/>
  <c r="AD1294" i="5"/>
  <c r="P1300" i="5"/>
  <c r="Q1300" i="5"/>
  <c r="O1278" i="5"/>
  <c r="K1280" i="5"/>
  <c r="K1292" i="5"/>
  <c r="K1293" i="5"/>
  <c r="AC1292" i="5"/>
  <c r="AD1293" i="5"/>
  <c r="AC1293" i="5"/>
  <c r="AG1293" i="5"/>
  <c r="P1295" i="5"/>
  <c r="O1296" i="5"/>
  <c r="AC1299" i="5"/>
  <c r="AD1300" i="5"/>
  <c r="AC1300" i="5"/>
  <c r="AG1300" i="5"/>
  <c r="P1313" i="5"/>
  <c r="Q1313" i="5"/>
  <c r="K1278" i="5"/>
  <c r="AG1279" i="5"/>
  <c r="AC1279" i="5"/>
  <c r="AD1279" i="5"/>
  <c r="AG1280" i="5"/>
  <c r="AG1286" i="5"/>
  <c r="K1291" i="5"/>
  <c r="AG1291" i="5"/>
  <c r="AC1291" i="5"/>
  <c r="AG1287" i="5"/>
  <c r="AC1287" i="5"/>
  <c r="AC1294" i="5"/>
  <c r="AD1295" i="5"/>
  <c r="K1299" i="5"/>
  <c r="AD1310" i="5"/>
  <c r="AC1310" i="5"/>
  <c r="AG1310" i="5"/>
  <c r="P1321" i="5"/>
  <c r="Q1321" i="5"/>
  <c r="AD1306" i="5"/>
  <c r="AC1306" i="5"/>
  <c r="AG1306" i="5"/>
  <c r="Q1312" i="5"/>
  <c r="P1312" i="5"/>
  <c r="Q1319" i="5"/>
  <c r="P1319" i="5"/>
  <c r="AG1319" i="5"/>
  <c r="AD1319" i="5"/>
  <c r="AG1295" i="5"/>
  <c r="AC1305" i="5"/>
  <c r="AG1312" i="5"/>
  <c r="AD1312" i="5"/>
  <c r="AC1312" i="5"/>
  <c r="AG1315" i="5"/>
  <c r="Q1318" i="5"/>
  <c r="P1318" i="5"/>
  <c r="AD1318" i="5"/>
  <c r="AC1318" i="5"/>
  <c r="AG1318" i="5"/>
  <c r="AF1321" i="5"/>
  <c r="AE1321" i="5"/>
  <c r="BD1321" i="5"/>
  <c r="Y1321" i="5"/>
  <c r="AH1321" i="5" s="1"/>
  <c r="AD1296" i="5"/>
  <c r="P1298" i="5"/>
  <c r="Q1301" i="5"/>
  <c r="AG1301" i="5"/>
  <c r="AD1302" i="5"/>
  <c r="AG1302" i="5"/>
  <c r="Q1308" i="5"/>
  <c r="P1308" i="5"/>
  <c r="Q1317" i="5"/>
  <c r="P1317" i="5"/>
  <c r="AC1317" i="5"/>
  <c r="AG1317" i="5"/>
  <c r="AD1317" i="5"/>
  <c r="K1295" i="5"/>
  <c r="AG1308" i="5"/>
  <c r="AD1308" i="5"/>
  <c r="AC1308" i="5"/>
  <c r="Q1314" i="5"/>
  <c r="P1314" i="5"/>
  <c r="AC1297" i="5"/>
  <c r="Q1304" i="5"/>
  <c r="P1304" i="5"/>
  <c r="AD1305" i="5"/>
  <c r="AD1314" i="5"/>
  <c r="AC1314" i="5"/>
  <c r="AG1314" i="5"/>
  <c r="AG1296" i="5"/>
  <c r="AG1304" i="5"/>
  <c r="AD1304" i="5"/>
  <c r="AC1304" i="5"/>
  <c r="AG1307" i="5"/>
  <c r="V1320" i="5"/>
  <c r="AC1316" i="5"/>
  <c r="T1320" i="5"/>
  <c r="P981" i="5" l="1"/>
  <c r="Q981" i="5"/>
  <c r="P513" i="5"/>
  <c r="Q513" i="5"/>
  <c r="P1115" i="5"/>
  <c r="Q1115" i="5"/>
  <c r="P586" i="5"/>
  <c r="Q586" i="5"/>
  <c r="P614" i="5"/>
  <c r="Q614" i="5"/>
  <c r="AG544" i="5"/>
  <c r="AD543" i="5"/>
  <c r="AC543" i="5"/>
  <c r="AD544" i="5"/>
  <c r="AC544" i="5"/>
  <c r="Q465" i="5"/>
  <c r="P465" i="5"/>
  <c r="AG536" i="5"/>
  <c r="AD535" i="5"/>
  <c r="AC535" i="5"/>
  <c r="AD536" i="5"/>
  <c r="AC536" i="5"/>
  <c r="P377" i="5"/>
  <c r="Q377" i="5"/>
  <c r="AG431" i="5"/>
  <c r="AD431" i="5"/>
  <c r="AC431" i="5"/>
  <c r="AD430" i="5"/>
  <c r="AC430" i="5"/>
  <c r="Q245" i="5"/>
  <c r="P245" i="5"/>
  <c r="AG30" i="5"/>
  <c r="AD30" i="5"/>
  <c r="AC30" i="5"/>
  <c r="AG14" i="5"/>
  <c r="AD14" i="5"/>
  <c r="AC14" i="5"/>
  <c r="AC798" i="5"/>
  <c r="AG798" i="5"/>
  <c r="AD798" i="5"/>
  <c r="AC797" i="5"/>
  <c r="Q648" i="5"/>
  <c r="P648" i="5"/>
  <c r="Q489" i="5"/>
  <c r="P489" i="5"/>
  <c r="P1139" i="5"/>
  <c r="Q1139" i="5"/>
  <c r="P1131" i="5"/>
  <c r="Q1131" i="5"/>
  <c r="P1123" i="5"/>
  <c r="Q1123" i="5"/>
  <c r="P977" i="5"/>
  <c r="Q977" i="5"/>
  <c r="P883" i="5"/>
  <c r="Q883" i="5"/>
  <c r="P730" i="5"/>
  <c r="Q730" i="5"/>
  <c r="P598" i="5"/>
  <c r="Q598" i="5"/>
  <c r="P582" i="5"/>
  <c r="Q582" i="5"/>
  <c r="AG552" i="5"/>
  <c r="AD551" i="5"/>
  <c r="AC551" i="5"/>
  <c r="AD552" i="5"/>
  <c r="AC552" i="5"/>
  <c r="Q293" i="5"/>
  <c r="P293" i="5"/>
  <c r="Q71" i="5"/>
  <c r="P71" i="5"/>
  <c r="Q1246" i="5"/>
  <c r="P1246" i="5"/>
  <c r="P887" i="5"/>
  <c r="Q887" i="5"/>
  <c r="P594" i="5"/>
  <c r="Q594" i="5"/>
  <c r="Q358" i="5"/>
  <c r="P358" i="5"/>
  <c r="P1150" i="5"/>
  <c r="Q1150" i="5"/>
  <c r="AC1277" i="5"/>
  <c r="AG1277" i="5"/>
  <c r="AD1277" i="5"/>
  <c r="AC1276" i="5"/>
  <c r="AI1321" i="5"/>
  <c r="AG1283" i="5"/>
  <c r="AC1283" i="5"/>
  <c r="AD1283" i="5"/>
  <c r="AC1282" i="5"/>
  <c r="Q1220" i="5"/>
  <c r="P1220" i="5"/>
  <c r="P1174" i="5"/>
  <c r="Q1174" i="5"/>
  <c r="P1154" i="5"/>
  <c r="Q1154" i="5"/>
  <c r="AD1102" i="5"/>
  <c r="AG1102" i="5"/>
  <c r="AC1102" i="5"/>
  <c r="P1170" i="5"/>
  <c r="Q1170" i="5"/>
  <c r="P1024" i="5"/>
  <c r="Q1024" i="5"/>
  <c r="Q461" i="5"/>
  <c r="P461" i="5"/>
  <c r="Q445" i="5"/>
  <c r="P445" i="5"/>
  <c r="P413" i="5"/>
  <c r="Q413" i="5"/>
  <c r="P393" i="5"/>
  <c r="Q393" i="5"/>
  <c r="Q265" i="5"/>
  <c r="P265" i="5"/>
  <c r="Q317" i="5"/>
  <c r="P317" i="5"/>
  <c r="Q277" i="5"/>
  <c r="P277" i="5"/>
  <c r="AG26" i="5"/>
  <c r="AD26" i="5"/>
  <c r="AC26" i="5"/>
  <c r="AG10" i="5"/>
  <c r="AD10" i="5"/>
  <c r="AC10" i="5"/>
  <c r="AD13" i="5"/>
  <c r="P1102" i="5"/>
  <c r="Q1102" i="5"/>
  <c r="AD1069" i="5"/>
  <c r="AG1069" i="5"/>
  <c r="AC1069" i="5"/>
  <c r="AG808" i="5"/>
  <c r="AD808" i="5"/>
  <c r="AC808" i="5"/>
  <c r="Q1278" i="5"/>
  <c r="P1278" i="5"/>
  <c r="Z1321" i="5"/>
  <c r="AD1320" i="5"/>
  <c r="AC1320" i="5"/>
  <c r="AG1320" i="5"/>
  <c r="AC1319" i="5"/>
  <c r="P1261" i="5"/>
  <c r="Q1261" i="5"/>
  <c r="P1166" i="5"/>
  <c r="Q1166" i="5"/>
  <c r="P1082" i="5"/>
  <c r="Q1082" i="5"/>
  <c r="P1074" i="5"/>
  <c r="Q1074" i="5"/>
  <c r="P1041" i="5"/>
  <c r="Q1041" i="5"/>
  <c r="P1029" i="5"/>
  <c r="Q1029" i="5"/>
  <c r="P989" i="5"/>
  <c r="Q989" i="5"/>
  <c r="P718" i="5"/>
  <c r="Q718" i="5"/>
  <c r="AG599" i="5"/>
  <c r="AD599" i="5"/>
  <c r="AC599" i="5"/>
  <c r="AG563" i="5"/>
  <c r="AD563" i="5"/>
  <c r="AC563" i="5"/>
  <c r="AC562" i="5"/>
  <c r="AG548" i="5"/>
  <c r="AD547" i="5"/>
  <c r="AC547" i="5"/>
  <c r="AD548" i="5"/>
  <c r="AC548" i="5"/>
  <c r="AG611" i="5"/>
  <c r="AD611" i="5"/>
  <c r="AC611" i="5"/>
  <c r="AG528" i="5"/>
  <c r="AD527" i="5"/>
  <c r="AC527" i="5"/>
  <c r="AD528" i="5"/>
  <c r="AC528" i="5"/>
  <c r="AD506" i="5"/>
  <c r="AC506" i="5"/>
  <c r="AG506" i="5"/>
  <c r="AD505" i="5"/>
  <c r="AC505" i="5"/>
  <c r="AG423" i="5"/>
  <c r="AD423" i="5"/>
  <c r="AC423" i="5"/>
  <c r="P369" i="5"/>
  <c r="Q369" i="5"/>
  <c r="Q261" i="5"/>
  <c r="P261" i="5"/>
  <c r="Q313" i="5"/>
  <c r="P313" i="5"/>
  <c r="Q253" i="5"/>
  <c r="P253" i="5"/>
  <c r="P1094" i="5"/>
  <c r="Q1094" i="5"/>
  <c r="Q1271" i="5"/>
  <c r="P1271" i="5"/>
  <c r="Q1228" i="5"/>
  <c r="P1228" i="5"/>
  <c r="Q1195" i="5"/>
  <c r="P1195" i="5"/>
  <c r="AG1217" i="5"/>
  <c r="AD1217" i="5"/>
  <c r="AC1217" i="5"/>
  <c r="P1037" i="5"/>
  <c r="Q1037" i="5"/>
  <c r="AG1013" i="5"/>
  <c r="AC1012" i="5"/>
  <c r="AD1013" i="5"/>
  <c r="AC1013" i="5"/>
  <c r="AG1005" i="5"/>
  <c r="AC1004" i="5"/>
  <c r="AD1005" i="5"/>
  <c r="AC1005" i="5"/>
  <c r="AD807" i="5"/>
  <c r="P714" i="5"/>
  <c r="Q714" i="5"/>
  <c r="P578" i="5"/>
  <c r="Q578" i="5"/>
  <c r="P505" i="5"/>
  <c r="Q505" i="5"/>
  <c r="AG591" i="5"/>
  <c r="AD591" i="5"/>
  <c r="AC591" i="5"/>
  <c r="Q481" i="5"/>
  <c r="P481" i="5"/>
  <c r="AG22" i="5"/>
  <c r="AD22" i="5"/>
  <c r="AC22" i="5"/>
  <c r="AG6" i="5"/>
  <c r="AD6" i="5"/>
  <c r="AC6" i="5"/>
  <c r="AD21" i="5"/>
  <c r="P570" i="5"/>
  <c r="Q570" i="5"/>
  <c r="AC1216" i="5"/>
  <c r="P1158" i="5"/>
  <c r="Q1158" i="5"/>
  <c r="P1146" i="5"/>
  <c r="Q1146" i="5"/>
  <c r="P1135" i="5"/>
  <c r="Q1135" i="5"/>
  <c r="P1127" i="5"/>
  <c r="Q1127" i="5"/>
  <c r="P1086" i="5"/>
  <c r="Q1086" i="5"/>
  <c r="AC1068" i="5"/>
  <c r="P985" i="5"/>
  <c r="Q985" i="5"/>
  <c r="P891" i="5"/>
  <c r="Q891" i="5"/>
  <c r="AG619" i="5"/>
  <c r="AD619" i="5"/>
  <c r="AC619" i="5"/>
  <c r="AG587" i="5"/>
  <c r="AD587" i="5"/>
  <c r="AC587" i="5"/>
  <c r="AG532" i="5"/>
  <c r="AD531" i="5"/>
  <c r="AC531" i="5"/>
  <c r="AD532" i="5"/>
  <c r="AC532" i="5"/>
  <c r="P497" i="5"/>
  <c r="Q497" i="5"/>
  <c r="P401" i="5"/>
  <c r="Q401" i="5"/>
  <c r="P385" i="5"/>
  <c r="Q385" i="5"/>
  <c r="Q361" i="5"/>
  <c r="P361" i="5"/>
  <c r="AG427" i="5"/>
  <c r="AD427" i="5"/>
  <c r="AC427" i="5"/>
  <c r="Q63" i="5"/>
  <c r="P63" i="5"/>
  <c r="Q34" i="5"/>
  <c r="P34" i="5"/>
  <c r="Q47" i="5"/>
  <c r="P47" i="5"/>
  <c r="AD9" i="5"/>
  <c r="P1098" i="5"/>
  <c r="Q1098" i="5"/>
  <c r="V1319" i="5"/>
  <c r="X1320" i="5"/>
  <c r="P1296" i="5"/>
  <c r="Q1296" i="5"/>
  <c r="AD1216" i="5"/>
  <c r="P1162" i="5"/>
  <c r="Q1162" i="5"/>
  <c r="AD1068" i="5"/>
  <c r="P1061" i="5"/>
  <c r="Q1061" i="5"/>
  <c r="P1057" i="5"/>
  <c r="Q1057" i="5"/>
  <c r="AG1009" i="5"/>
  <c r="AC1008" i="5"/>
  <c r="AD1009" i="5"/>
  <c r="AC1009" i="5"/>
  <c r="AC995" i="5"/>
  <c r="AG995" i="5"/>
  <c r="AD995" i="5"/>
  <c r="P734" i="5"/>
  <c r="Q734" i="5"/>
  <c r="AG603" i="5"/>
  <c r="AD603" i="5"/>
  <c r="AC603" i="5"/>
  <c r="P618" i="5"/>
  <c r="Q618" i="5"/>
  <c r="Q453" i="5"/>
  <c r="P453" i="5"/>
  <c r="P373" i="5"/>
  <c r="Q373" i="5"/>
  <c r="AD422" i="5"/>
  <c r="Q79" i="5"/>
  <c r="P79" i="5"/>
  <c r="AG18" i="5"/>
  <c r="AD18" i="5"/>
  <c r="AC18" i="5"/>
  <c r="AG2" i="5"/>
  <c r="AD2" i="5"/>
  <c r="AC2" i="5"/>
  <c r="AD29" i="5"/>
  <c r="AW1321" i="5" l="1"/>
  <c r="AY1321" i="5" s="1"/>
  <c r="BB1320" i="5"/>
  <c r="BC1321" i="5"/>
  <c r="BE1321" i="5" s="1"/>
  <c r="AX1320" i="5"/>
  <c r="BD1320" i="5"/>
  <c r="Y1320" i="5"/>
  <c r="AF1320" i="5"/>
  <c r="AE1320" i="5"/>
  <c r="AH1320" i="5"/>
  <c r="V1318" i="5"/>
  <c r="X1319" i="5"/>
  <c r="X1318" i="5" l="1"/>
  <c r="V1317" i="5"/>
  <c r="Z1320" i="5"/>
  <c r="AI1320" i="5"/>
  <c r="Y1319" i="5"/>
  <c r="AH1319" i="5" s="1"/>
  <c r="AF1319" i="5"/>
  <c r="AE1319" i="5"/>
  <c r="BD1319" i="5"/>
  <c r="Z1319" i="5" l="1"/>
  <c r="AI1319" i="5"/>
  <c r="AX1318" i="5"/>
  <c r="AW1319" i="5"/>
  <c r="BB1318" i="5"/>
  <c r="BC1319" i="5"/>
  <c r="AX1319" i="5"/>
  <c r="AW1320" i="5"/>
  <c r="AY1320" i="5" s="1"/>
  <c r="BB1319" i="5"/>
  <c r="BC1320" i="5"/>
  <c r="BE1320" i="5" s="1"/>
  <c r="X1317" i="5"/>
  <c r="V1316" i="5"/>
  <c r="AF1318" i="5"/>
  <c r="AE1318" i="5"/>
  <c r="BD1318" i="5"/>
  <c r="Y1318" i="5"/>
  <c r="AH1317" i="5" l="1"/>
  <c r="AY1319" i="5"/>
  <c r="AH1318" i="5"/>
  <c r="Y1317" i="5"/>
  <c r="AF1317" i="5"/>
  <c r="AE1317" i="5"/>
  <c r="BD1317" i="5"/>
  <c r="Z1318" i="5"/>
  <c r="AI1318" i="5"/>
  <c r="X1316" i="5"/>
  <c r="V1315" i="5"/>
  <c r="BE1319" i="5"/>
  <c r="AW1318" i="5"/>
  <c r="AY1318" i="5" s="1"/>
  <c r="BB1317" i="5"/>
  <c r="AX1317" i="5"/>
  <c r="Z1317" i="5" l="1"/>
  <c r="AI1317" i="5"/>
  <c r="X1315" i="5"/>
  <c r="V1314" i="5"/>
  <c r="AI1316" i="5"/>
  <c r="Z1316" i="5"/>
  <c r="Y1316" i="5"/>
  <c r="AH1316" i="5" s="1"/>
  <c r="AF1316" i="5"/>
  <c r="AE1316" i="5"/>
  <c r="BD1316" i="5"/>
  <c r="BC1317" i="5"/>
  <c r="BE1317" i="5" s="1"/>
  <c r="AX1316" i="5"/>
  <c r="AW1317" i="5"/>
  <c r="AY1317" i="5" s="1"/>
  <c r="BC1318" i="5"/>
  <c r="BE1318" i="5" s="1"/>
  <c r="AX1315" i="5" l="1"/>
  <c r="AW1316" i="5"/>
  <c r="AY1316" i="5" s="1"/>
  <c r="BB1315" i="5"/>
  <c r="BC1316" i="5"/>
  <c r="X1314" i="5"/>
  <c r="V1313" i="5"/>
  <c r="AF1315" i="5"/>
  <c r="AE1315" i="5"/>
  <c r="BD1315" i="5"/>
  <c r="Y1315" i="5"/>
  <c r="AH1315" i="5" s="1"/>
  <c r="BB1316" i="5"/>
  <c r="Z1315" i="5" l="1"/>
  <c r="AI1315" i="5"/>
  <c r="AH1314" i="5"/>
  <c r="X1313" i="5"/>
  <c r="V1312" i="5"/>
  <c r="BD1314" i="5"/>
  <c r="Z1314" i="5"/>
  <c r="Y1314" i="5"/>
  <c r="AF1314" i="5"/>
  <c r="AI1314" i="5"/>
  <c r="AE1314" i="5"/>
  <c r="BE1316" i="5"/>
  <c r="X1312" i="5" l="1"/>
  <c r="V1311" i="5"/>
  <c r="AI1313" i="5"/>
  <c r="AF1313" i="5"/>
  <c r="AE1313" i="5"/>
  <c r="BD1313" i="5"/>
  <c r="Y1313" i="5"/>
  <c r="AH1313" i="5" s="1"/>
  <c r="BB1313" i="5"/>
  <c r="BC1314" i="5"/>
  <c r="AX1313" i="5"/>
  <c r="AW1314" i="5"/>
  <c r="BC1315" i="5"/>
  <c r="BE1315" i="5" s="1"/>
  <c r="AW1315" i="5"/>
  <c r="AY1315" i="5" s="1"/>
  <c r="BB1314" i="5"/>
  <c r="AX1314" i="5"/>
  <c r="BE1314" i="5" l="1"/>
  <c r="X1311" i="5"/>
  <c r="V1310" i="5"/>
  <c r="Y1312" i="5"/>
  <c r="AH1312" i="5" s="1"/>
  <c r="AF1312" i="5"/>
  <c r="BD1312" i="5"/>
  <c r="AI1312" i="5"/>
  <c r="AE1312" i="5"/>
  <c r="AY1314" i="5"/>
  <c r="Z1313" i="5"/>
  <c r="AH1311" i="5" l="1"/>
  <c r="AF1311" i="5"/>
  <c r="AE1311" i="5"/>
  <c r="BD1311" i="5"/>
  <c r="Y1311" i="5"/>
  <c r="BB1311" i="5"/>
  <c r="AX1312" i="5"/>
  <c r="AW1313" i="5"/>
  <c r="AY1313" i="5" s="1"/>
  <c r="BB1312" i="5"/>
  <c r="BC1313" i="5"/>
  <c r="BE1313" i="5" s="1"/>
  <c r="Z1312" i="5"/>
  <c r="AW1312" i="5" s="1"/>
  <c r="AY1312" i="5" s="1"/>
  <c r="X1310" i="5"/>
  <c r="V1309" i="5"/>
  <c r="BE1311" i="5" l="1"/>
  <c r="Z1311" i="5"/>
  <c r="AI1311" i="5"/>
  <c r="BD1310" i="5"/>
  <c r="Y1310" i="5"/>
  <c r="AI1310" i="5" s="1"/>
  <c r="AF1310" i="5"/>
  <c r="AE1310" i="5"/>
  <c r="AW1311" i="5"/>
  <c r="BB1310" i="5"/>
  <c r="AX1310" i="5"/>
  <c r="BC1311" i="5"/>
  <c r="AX1311" i="5"/>
  <c r="X1309" i="5"/>
  <c r="V1308" i="5"/>
  <c r="BC1312" i="5"/>
  <c r="BE1312" i="5" s="1"/>
  <c r="AH1310" i="5" l="1"/>
  <c r="AF1309" i="5"/>
  <c r="AE1309" i="5"/>
  <c r="BD1309" i="5"/>
  <c r="Y1309" i="5"/>
  <c r="Z1310" i="5"/>
  <c r="AY1311" i="5"/>
  <c r="BB1309" i="5"/>
  <c r="BC1310" i="5"/>
  <c r="AX1309" i="5"/>
  <c r="AW1310" i="5"/>
  <c r="AY1310" i="5" s="1"/>
  <c r="BE1310" i="5"/>
  <c r="X1308" i="5"/>
  <c r="V1307" i="5"/>
  <c r="Z1309" i="5" l="1"/>
  <c r="AI1309" i="5"/>
  <c r="X1307" i="5"/>
  <c r="V1306" i="5"/>
  <c r="AH1309" i="5"/>
  <c r="Z1308" i="5"/>
  <c r="Y1308" i="5"/>
  <c r="AH1308" i="5" s="1"/>
  <c r="AF1308" i="5"/>
  <c r="BD1308" i="5"/>
  <c r="AE1308" i="5"/>
  <c r="AX1308" i="5"/>
  <c r="AW1309" i="5"/>
  <c r="AY1309" i="5" s="1"/>
  <c r="BB1308" i="5"/>
  <c r="AW1307" i="5" l="1"/>
  <c r="AY1307" i="5" s="1"/>
  <c r="BB1306" i="5"/>
  <c r="AX1306" i="5"/>
  <c r="X1306" i="5"/>
  <c r="V1305" i="5"/>
  <c r="AI1308" i="5"/>
  <c r="AF1307" i="5"/>
  <c r="AE1307" i="5"/>
  <c r="BD1307" i="5"/>
  <c r="Z1307" i="5"/>
  <c r="Y1307" i="5"/>
  <c r="AI1307" i="5" s="1"/>
  <c r="AH1307" i="5"/>
  <c r="AX1307" i="5"/>
  <c r="BB1307" i="5"/>
  <c r="BC1308" i="5"/>
  <c r="BE1308" i="5" s="1"/>
  <c r="AW1308" i="5"/>
  <c r="AY1308" i="5" s="1"/>
  <c r="BC1309" i="5"/>
  <c r="BE1309" i="5" s="1"/>
  <c r="X1305" i="5" l="1"/>
  <c r="V1304" i="5"/>
  <c r="BD1306" i="5"/>
  <c r="Y1306" i="5"/>
  <c r="AH1306" i="5" s="1"/>
  <c r="AF1306" i="5"/>
  <c r="AE1306" i="5"/>
  <c r="AI1306" i="5"/>
  <c r="BC1307" i="5"/>
  <c r="BE1307" i="5" s="1"/>
  <c r="Z1306" i="5" l="1"/>
  <c r="X1304" i="5"/>
  <c r="V1303" i="5"/>
  <c r="AH1305" i="5"/>
  <c r="AI1305" i="5"/>
  <c r="Z1305" i="5"/>
  <c r="AF1305" i="5"/>
  <c r="AE1305" i="5"/>
  <c r="BD1305" i="5"/>
  <c r="Y1305" i="5"/>
  <c r="AX1304" i="5" l="1"/>
  <c r="AW1305" i="5"/>
  <c r="BB1304" i="5"/>
  <c r="BC1305" i="5"/>
  <c r="BC1306" i="5"/>
  <c r="BE1306" i="5" s="1"/>
  <c r="AX1305" i="5"/>
  <c r="BB1305" i="5"/>
  <c r="BE1305" i="5" s="1"/>
  <c r="AW1306" i="5"/>
  <c r="AY1306" i="5" s="1"/>
  <c r="X1303" i="5"/>
  <c r="V1302" i="5"/>
  <c r="Y1304" i="5"/>
  <c r="AH1304" i="5" s="1"/>
  <c r="AF1304" i="5"/>
  <c r="BD1304" i="5"/>
  <c r="AE1304" i="5"/>
  <c r="X1302" i="5" l="1"/>
  <c r="V1301" i="5"/>
  <c r="AF1303" i="5"/>
  <c r="AE1303" i="5"/>
  <c r="BD1303" i="5"/>
  <c r="AI1303" i="5"/>
  <c r="Z1303" i="5"/>
  <c r="Y1303" i="5"/>
  <c r="Z1304" i="5"/>
  <c r="AI1304" i="5"/>
  <c r="AH1303" i="5"/>
  <c r="AY1305" i="5"/>
  <c r="AW1303" i="5" l="1"/>
  <c r="AY1303" i="5" s="1"/>
  <c r="BB1302" i="5"/>
  <c r="AX1302" i="5"/>
  <c r="BC1303" i="5"/>
  <c r="BB1303" i="5"/>
  <c r="BC1304" i="5"/>
  <c r="BE1304" i="5" s="1"/>
  <c r="AW1304" i="5"/>
  <c r="AY1304" i="5" s="1"/>
  <c r="AX1303" i="5"/>
  <c r="X1301" i="5"/>
  <c r="V1300" i="5"/>
  <c r="BD1302" i="5"/>
  <c r="Y1302" i="5"/>
  <c r="AH1302" i="5" s="1"/>
  <c r="AF1302" i="5"/>
  <c r="AI1302" i="5"/>
  <c r="AE1302" i="5"/>
  <c r="X1300" i="5" l="1"/>
  <c r="V1299" i="5"/>
  <c r="Z1301" i="5"/>
  <c r="AF1301" i="5"/>
  <c r="AE1301" i="5"/>
  <c r="BD1301" i="5"/>
  <c r="AI1301" i="5"/>
  <c r="Y1301" i="5"/>
  <c r="AH1301" i="5" s="1"/>
  <c r="Z1302" i="5"/>
  <c r="BE1303" i="5"/>
  <c r="AF1300" i="5" l="1"/>
  <c r="BD1300" i="5"/>
  <c r="Y1300" i="5"/>
  <c r="AH1300" i="5" s="1"/>
  <c r="AE1300" i="5"/>
  <c r="AX1300" i="5"/>
  <c r="AW1301" i="5"/>
  <c r="AY1301" i="5" s="1"/>
  <c r="BB1300" i="5"/>
  <c r="BC1301" i="5"/>
  <c r="BB1301" i="5"/>
  <c r="BE1301" i="5" s="1"/>
  <c r="AX1301" i="5"/>
  <c r="AW1302" i="5"/>
  <c r="AY1302" i="5" s="1"/>
  <c r="BC1302" i="5"/>
  <c r="BE1302" i="5" s="1"/>
  <c r="X1299" i="5"/>
  <c r="V1298" i="5"/>
  <c r="Z1300" i="5" l="1"/>
  <c r="X1298" i="5"/>
  <c r="V1297" i="5"/>
  <c r="BD1299" i="5"/>
  <c r="Y1299" i="5"/>
  <c r="AF1299" i="5"/>
  <c r="AE1299" i="5"/>
  <c r="AI1300" i="5"/>
  <c r="Z1299" i="5" l="1"/>
  <c r="AI1299" i="5"/>
  <c r="AH1299" i="5"/>
  <c r="V1296" i="5"/>
  <c r="X1297" i="5"/>
  <c r="Y1298" i="5"/>
  <c r="AH1298" i="5" s="1"/>
  <c r="BD1298" i="5"/>
  <c r="AF1298" i="5"/>
  <c r="AE1298" i="5"/>
  <c r="BC1299" i="5"/>
  <c r="BB1298" i="5"/>
  <c r="AX1298" i="5"/>
  <c r="BC1300" i="5"/>
  <c r="BE1300" i="5" s="1"/>
  <c r="BB1299" i="5"/>
  <c r="AW1300" i="5"/>
  <c r="AY1300" i="5" s="1"/>
  <c r="AX1299" i="5"/>
  <c r="AE1297" i="5" l="1"/>
  <c r="BD1297" i="5"/>
  <c r="AF1297" i="5"/>
  <c r="Y1297" i="5"/>
  <c r="AH1297" i="5" s="1"/>
  <c r="BE1299" i="5"/>
  <c r="AX1297" i="5"/>
  <c r="BC1298" i="5"/>
  <c r="BE1298" i="5" s="1"/>
  <c r="BB1297" i="5"/>
  <c r="AW1298" i="5"/>
  <c r="AY1298" i="5" s="1"/>
  <c r="X1296" i="5"/>
  <c r="V1295" i="5"/>
  <c r="Z1298" i="5"/>
  <c r="AW1299" i="5"/>
  <c r="AY1299" i="5" s="1"/>
  <c r="AI1298" i="5"/>
  <c r="Z1297" i="5" l="1"/>
  <c r="AI1297" i="5"/>
  <c r="V1294" i="5"/>
  <c r="X1295" i="5"/>
  <c r="AF1296" i="5"/>
  <c r="AE1296" i="5"/>
  <c r="BD1296" i="5"/>
  <c r="Y1296" i="5"/>
  <c r="Z1296" i="5"/>
  <c r="AI1296" i="5"/>
  <c r="AH1296" i="5"/>
  <c r="AW1297" i="5"/>
  <c r="AY1297" i="5" s="1"/>
  <c r="AX1296" i="5"/>
  <c r="BC1297" i="5"/>
  <c r="BE1297" i="5" s="1"/>
  <c r="BB1296" i="5"/>
  <c r="X1294" i="5" l="1"/>
  <c r="V1293" i="5"/>
  <c r="AI1295" i="5"/>
  <c r="BD1295" i="5"/>
  <c r="Y1295" i="5"/>
  <c r="AH1295" i="5" s="1"/>
  <c r="AE1295" i="5"/>
  <c r="AF1295" i="5"/>
  <c r="BC1296" i="5"/>
  <c r="BE1296" i="5" s="1"/>
  <c r="AW1296" i="5"/>
  <c r="AY1296" i="5" s="1"/>
  <c r="BB1295" i="5"/>
  <c r="AX1295" i="5"/>
  <c r="X1293" i="5" l="1"/>
  <c r="V1292" i="5"/>
  <c r="Z1295" i="5"/>
  <c r="Y1294" i="5"/>
  <c r="AH1294" i="5" s="1"/>
  <c r="AF1294" i="5"/>
  <c r="AE1294" i="5"/>
  <c r="BD1294" i="5"/>
  <c r="Z1294" i="5" l="1"/>
  <c r="AI1294" i="5"/>
  <c r="V1291" i="5"/>
  <c r="X1292" i="5"/>
  <c r="AF1293" i="5"/>
  <c r="AE1293" i="5"/>
  <c r="BD1293" i="5"/>
  <c r="Y1293" i="5"/>
  <c r="AH1293" i="5" s="1"/>
  <c r="AI1293" i="5"/>
  <c r="Z1293" i="5"/>
  <c r="AW1295" i="5"/>
  <c r="AY1295" i="5" s="1"/>
  <c r="BC1295" i="5"/>
  <c r="BE1295" i="5" s="1"/>
  <c r="AX1294" i="5"/>
  <c r="BB1294" i="5"/>
  <c r="AW1293" i="5" l="1"/>
  <c r="BB1292" i="5"/>
  <c r="BC1293" i="5"/>
  <c r="AX1292" i="5"/>
  <c r="AX1293" i="5"/>
  <c r="BE1294" i="5"/>
  <c r="X1291" i="5"/>
  <c r="V1290" i="5"/>
  <c r="BC1294" i="5"/>
  <c r="BB1293" i="5"/>
  <c r="BE1293" i="5" s="1"/>
  <c r="AW1294" i="5"/>
  <c r="AY1294" i="5" s="1"/>
  <c r="BD1292" i="5"/>
  <c r="AE1292" i="5"/>
  <c r="Y1292" i="5"/>
  <c r="AH1292" i="5" s="1"/>
  <c r="AF1292" i="5"/>
  <c r="Y1291" i="5" l="1"/>
  <c r="Z1291" i="5" s="1"/>
  <c r="AF1291" i="5"/>
  <c r="AI1291" i="5"/>
  <c r="BD1291" i="5"/>
  <c r="AE1291" i="5"/>
  <c r="X1290" i="5"/>
  <c r="V1289" i="5"/>
  <c r="Z1292" i="5"/>
  <c r="AI1292" i="5"/>
  <c r="AH1291" i="5"/>
  <c r="AY1293" i="5"/>
  <c r="AX1289" i="5" l="1"/>
  <c r="AH1290" i="5"/>
  <c r="Z1290" i="5"/>
  <c r="AF1290" i="5"/>
  <c r="AE1290" i="5"/>
  <c r="BD1290" i="5"/>
  <c r="Y1290" i="5"/>
  <c r="AI1290" i="5" s="1"/>
  <c r="AX1290" i="5"/>
  <c r="BC1291" i="5"/>
  <c r="AW1291" i="5"/>
  <c r="AY1291" i="5" s="1"/>
  <c r="BB1290" i="5"/>
  <c r="AX1291" i="5"/>
  <c r="AW1292" i="5"/>
  <c r="AY1292" i="5" s="1"/>
  <c r="BB1291" i="5"/>
  <c r="BC1292" i="5"/>
  <c r="BE1292" i="5" s="1"/>
  <c r="X1289" i="5"/>
  <c r="V1288" i="5"/>
  <c r="BE1290" i="5" l="1"/>
  <c r="V1287" i="5"/>
  <c r="X1288" i="5"/>
  <c r="AH1289" i="5"/>
  <c r="BC1290" i="5"/>
  <c r="AF1289" i="5"/>
  <c r="BD1289" i="5"/>
  <c r="Y1289" i="5"/>
  <c r="AE1289" i="5"/>
  <c r="Z1289" i="5"/>
  <c r="AI1289" i="5"/>
  <c r="BE1291" i="5"/>
  <c r="BB1289" i="5"/>
  <c r="AW1290" i="5"/>
  <c r="AY1290" i="5" s="1"/>
  <c r="X1287" i="5" l="1"/>
  <c r="V1286" i="5"/>
  <c r="AX1288" i="5"/>
  <c r="BD1288" i="5"/>
  <c r="AE1288" i="5"/>
  <c r="AF1288" i="5"/>
  <c r="Y1288" i="5"/>
  <c r="AH1288" i="5" s="1"/>
  <c r="AW1289" i="5"/>
  <c r="AY1289" i="5" s="1"/>
  <c r="BC1289" i="5"/>
  <c r="BE1289" i="5" s="1"/>
  <c r="BB1288" i="5"/>
  <c r="Z1288" i="5" l="1"/>
  <c r="AI1288" i="5"/>
  <c r="X1286" i="5"/>
  <c r="V1285" i="5"/>
  <c r="AH1287" i="5"/>
  <c r="Z1287" i="5"/>
  <c r="Y1287" i="5"/>
  <c r="AF1287" i="5"/>
  <c r="AI1287" i="5"/>
  <c r="BD1287" i="5"/>
  <c r="AE1287" i="5"/>
  <c r="AX1285" i="5" l="1"/>
  <c r="X1285" i="5"/>
  <c r="V1284" i="5"/>
  <c r="Z1286" i="5"/>
  <c r="AF1286" i="5"/>
  <c r="AE1286" i="5"/>
  <c r="BD1286" i="5"/>
  <c r="Y1286" i="5"/>
  <c r="AH1286" i="5" s="1"/>
  <c r="AX1286" i="5"/>
  <c r="BC1287" i="5"/>
  <c r="BB1286" i="5"/>
  <c r="AW1287" i="5"/>
  <c r="AY1287" i="5" s="1"/>
  <c r="AX1287" i="5"/>
  <c r="AW1288" i="5"/>
  <c r="AY1288" i="5" s="1"/>
  <c r="BB1287" i="5"/>
  <c r="BC1288" i="5"/>
  <c r="BE1288" i="5" s="1"/>
  <c r="X1284" i="5" l="1"/>
  <c r="V1283" i="5"/>
  <c r="AF1285" i="5"/>
  <c r="BD1285" i="5"/>
  <c r="Y1285" i="5"/>
  <c r="AH1285" i="5" s="1"/>
  <c r="AI1285" i="5"/>
  <c r="Z1285" i="5"/>
  <c r="AE1285" i="5"/>
  <c r="BE1286" i="5"/>
  <c r="BB1285" i="5"/>
  <c r="BE1287" i="5"/>
  <c r="BC1286" i="5"/>
  <c r="AI1286" i="5"/>
  <c r="AW1286" i="5"/>
  <c r="AY1286" i="5" s="1"/>
  <c r="AX1284" i="5" l="1"/>
  <c r="BE1285" i="5"/>
  <c r="AW1285" i="5"/>
  <c r="AY1285" i="5" s="1"/>
  <c r="AH1284" i="5"/>
  <c r="BC1285" i="5"/>
  <c r="X1283" i="5"/>
  <c r="V1282" i="5"/>
  <c r="BB1284" i="5"/>
  <c r="BD1284" i="5"/>
  <c r="AI1284" i="5"/>
  <c r="Z1284" i="5"/>
  <c r="AE1284" i="5"/>
  <c r="AF1284" i="5"/>
  <c r="Y1284" i="5"/>
  <c r="BC1284" i="5" l="1"/>
  <c r="BE1284" i="5" s="1"/>
  <c r="X1282" i="5"/>
  <c r="V1281" i="5"/>
  <c r="AW1284" i="5"/>
  <c r="AY1284" i="5" s="1"/>
  <c r="Y1283" i="5"/>
  <c r="AH1283" i="5" s="1"/>
  <c r="AF1283" i="5"/>
  <c r="AI1283" i="5"/>
  <c r="AE1283" i="5"/>
  <c r="BD1283" i="5"/>
  <c r="AX1283" i="5"/>
  <c r="BB1283" i="5"/>
  <c r="X1281" i="5" l="1"/>
  <c r="V1280" i="5"/>
  <c r="Z1283" i="5"/>
  <c r="Z1282" i="5"/>
  <c r="AF1282" i="5"/>
  <c r="AE1282" i="5"/>
  <c r="BD1282" i="5"/>
  <c r="AI1282" i="5"/>
  <c r="Y1282" i="5"/>
  <c r="AH1282" i="5"/>
  <c r="AX1281" i="5" l="1"/>
  <c r="AW1282" i="5"/>
  <c r="AY1282" i="5" s="1"/>
  <c r="BB1281" i="5"/>
  <c r="BC1282" i="5"/>
  <c r="BC1283" i="5"/>
  <c r="BE1283" i="5" s="1"/>
  <c r="AW1283" i="5"/>
  <c r="AY1283" i="5" s="1"/>
  <c r="BB1282" i="5"/>
  <c r="BE1282" i="5" s="1"/>
  <c r="AX1282" i="5"/>
  <c r="V1279" i="5"/>
  <c r="X1280" i="5"/>
  <c r="AF1281" i="5"/>
  <c r="Y1281" i="5"/>
  <c r="AH1281" i="5" s="1"/>
  <c r="AE1281" i="5"/>
  <c r="BD1281" i="5"/>
  <c r="BD1280" i="5" l="1"/>
  <c r="AE1280" i="5"/>
  <c r="Y1280" i="5"/>
  <c r="AI1280" i="5" s="1"/>
  <c r="AF1280" i="5"/>
  <c r="Z1280" i="5"/>
  <c r="V1278" i="5"/>
  <c r="X1279" i="5"/>
  <c r="AI1281" i="5"/>
  <c r="Z1281" i="5"/>
  <c r="X1278" i="5" l="1"/>
  <c r="V1277" i="5"/>
  <c r="AW1280" i="5"/>
  <c r="AY1280" i="5" s="1"/>
  <c r="BC1280" i="5"/>
  <c r="BB1279" i="5"/>
  <c r="AX1279" i="5"/>
  <c r="BC1281" i="5"/>
  <c r="BE1281" i="5" s="1"/>
  <c r="AW1281" i="5"/>
  <c r="AY1281" i="5" s="1"/>
  <c r="AX1280" i="5"/>
  <c r="BB1280" i="5"/>
  <c r="BE1280" i="5" s="1"/>
  <c r="AH1280" i="5"/>
  <c r="Y1279" i="5"/>
  <c r="AH1279" i="5" s="1"/>
  <c r="AF1279" i="5"/>
  <c r="BD1279" i="5"/>
  <c r="AE1279" i="5"/>
  <c r="AI1279" i="5" l="1"/>
  <c r="Z1279" i="5"/>
  <c r="X1277" i="5"/>
  <c r="V1276" i="5"/>
  <c r="AE1278" i="5"/>
  <c r="AI1278" i="5"/>
  <c r="AF1278" i="5"/>
  <c r="BD1278" i="5"/>
  <c r="Y1278" i="5"/>
  <c r="Z1278" i="5" s="1"/>
  <c r="AH1278" i="5" l="1"/>
  <c r="X1276" i="5"/>
  <c r="V1275" i="5"/>
  <c r="Y1277" i="5"/>
  <c r="AH1277" i="5" s="1"/>
  <c r="AE1277" i="5"/>
  <c r="AF1277" i="5"/>
  <c r="BD1277" i="5"/>
  <c r="AW1278" i="5"/>
  <c r="AY1278" i="5" s="1"/>
  <c r="AX1277" i="5"/>
  <c r="BC1278" i="5"/>
  <c r="BB1277" i="5"/>
  <c r="BC1279" i="5"/>
  <c r="BE1279" i="5" s="1"/>
  <c r="AX1278" i="5"/>
  <c r="BB1278" i="5"/>
  <c r="AW1279" i="5"/>
  <c r="AY1279" i="5" s="1"/>
  <c r="Y1276" i="5" l="1"/>
  <c r="AI1276" i="5" s="1"/>
  <c r="AF1276" i="5"/>
  <c r="BD1276" i="5"/>
  <c r="Z1276" i="5"/>
  <c r="AE1276" i="5"/>
  <c r="AH1276" i="5"/>
  <c r="BE1278" i="5"/>
  <c r="Z1277" i="5"/>
  <c r="V1274" i="5"/>
  <c r="X1275" i="5"/>
  <c r="AI1277" i="5"/>
  <c r="Y1275" i="5" l="1"/>
  <c r="AE1275" i="5"/>
  <c r="BD1275" i="5"/>
  <c r="Z1275" i="5"/>
  <c r="AI1275" i="5"/>
  <c r="AF1275" i="5"/>
  <c r="AH1275" i="5"/>
  <c r="X1274" i="5"/>
  <c r="V1273" i="5"/>
  <c r="BB1275" i="5"/>
  <c r="BE1275" i="5" s="1"/>
  <c r="AX1275" i="5"/>
  <c r="AW1276" i="5"/>
  <c r="BC1276" i="5"/>
  <c r="AX1276" i="5"/>
  <c r="BB1276" i="5"/>
  <c r="BE1276" i="5" s="1"/>
  <c r="AW1277" i="5"/>
  <c r="AY1277" i="5" s="1"/>
  <c r="BC1277" i="5"/>
  <c r="BE1277" i="5" s="1"/>
  <c r="AX1274" i="5"/>
  <c r="BC1275" i="5"/>
  <c r="AY1276" i="5" l="1"/>
  <c r="BB1274" i="5"/>
  <c r="AW1275" i="5"/>
  <c r="AY1275" i="5" s="1"/>
  <c r="X1273" i="5"/>
  <c r="V1272" i="5"/>
  <c r="AE1274" i="5"/>
  <c r="AF1274" i="5"/>
  <c r="BD1274" i="5"/>
  <c r="Y1274" i="5"/>
  <c r="AH1274" i="5" s="1"/>
  <c r="V1271" i="5" l="1"/>
  <c r="X1272" i="5"/>
  <c r="AF1273" i="5"/>
  <c r="BD1273" i="5"/>
  <c r="AE1273" i="5"/>
  <c r="Y1273" i="5"/>
  <c r="AI1273" i="5" s="1"/>
  <c r="AI1274" i="5"/>
  <c r="Z1274" i="5"/>
  <c r="AH1273" i="5" l="1"/>
  <c r="X1271" i="5"/>
  <c r="V1270" i="5"/>
  <c r="AW1274" i="5"/>
  <c r="AY1274" i="5" s="1"/>
  <c r="BC1274" i="5"/>
  <c r="BE1274" i="5" s="1"/>
  <c r="AX1273" i="5"/>
  <c r="BB1273" i="5"/>
  <c r="Z1273" i="5"/>
  <c r="AX1272" i="5" s="1"/>
  <c r="Y1272" i="5"/>
  <c r="BD1272" i="5"/>
  <c r="AF1272" i="5"/>
  <c r="AE1272" i="5"/>
  <c r="AH1271" i="5" l="1"/>
  <c r="BB1272" i="5"/>
  <c r="AW1273" i="5"/>
  <c r="AY1273" i="5" s="1"/>
  <c r="AI1272" i="5"/>
  <c r="AH1272" i="5"/>
  <c r="AW1272" i="5"/>
  <c r="AY1272" i="5" s="1"/>
  <c r="BB1271" i="5"/>
  <c r="BC1272" i="5"/>
  <c r="BC1273" i="5"/>
  <c r="BE1273" i="5" s="1"/>
  <c r="Z1272" i="5"/>
  <c r="V1269" i="5"/>
  <c r="X1270" i="5"/>
  <c r="Y1271" i="5"/>
  <c r="Z1271" i="5" s="1"/>
  <c r="AE1271" i="5"/>
  <c r="AI1271" i="5"/>
  <c r="BD1271" i="5"/>
  <c r="AF1271" i="5"/>
  <c r="BE1271" i="5" l="1"/>
  <c r="BE1272" i="5"/>
  <c r="AE1270" i="5"/>
  <c r="AF1270" i="5"/>
  <c r="BD1270" i="5"/>
  <c r="Y1270" i="5"/>
  <c r="Z1270" i="5" s="1"/>
  <c r="X1269" i="5"/>
  <c r="V1268" i="5"/>
  <c r="AH1270" i="5"/>
  <c r="AW1271" i="5"/>
  <c r="BC1271" i="5"/>
  <c r="AX1270" i="5"/>
  <c r="BB1270" i="5"/>
  <c r="AX1271" i="5"/>
  <c r="AW1270" i="5" l="1"/>
  <c r="AY1270" i="5" s="1"/>
  <c r="BC1270" i="5"/>
  <c r="AX1269" i="5"/>
  <c r="BB1269" i="5"/>
  <c r="BE1270" i="5"/>
  <c r="AI1270" i="5"/>
  <c r="V1267" i="5"/>
  <c r="X1268" i="5"/>
  <c r="AI1269" i="5"/>
  <c r="AE1269" i="5"/>
  <c r="BD1269" i="5"/>
  <c r="AF1269" i="5"/>
  <c r="Y1269" i="5"/>
  <c r="AY1271" i="5"/>
  <c r="AH1268" i="5" l="1"/>
  <c r="Y1268" i="5"/>
  <c r="AI1268" i="5" s="1"/>
  <c r="AF1268" i="5"/>
  <c r="Z1268" i="5"/>
  <c r="BD1268" i="5"/>
  <c r="AE1268" i="5"/>
  <c r="X1267" i="5"/>
  <c r="V1266" i="5"/>
  <c r="Z1269" i="5"/>
  <c r="AH1269" i="5"/>
  <c r="AW1268" i="5" l="1"/>
  <c r="BB1267" i="5"/>
  <c r="AX1267" i="5"/>
  <c r="BC1268" i="5"/>
  <c r="AX1268" i="5"/>
  <c r="BB1268" i="5"/>
  <c r="AW1269" i="5"/>
  <c r="AY1269" i="5" s="1"/>
  <c r="BC1269" i="5"/>
  <c r="BE1269" i="5" s="1"/>
  <c r="X1266" i="5"/>
  <c r="V1265" i="5"/>
  <c r="Y1267" i="5"/>
  <c r="AH1267" i="5" s="1"/>
  <c r="AE1267" i="5"/>
  <c r="AF1267" i="5"/>
  <c r="BD1267" i="5"/>
  <c r="AE1266" i="5" l="1"/>
  <c r="Y1266" i="5"/>
  <c r="AH1266" i="5" s="1"/>
  <c r="BD1266" i="5"/>
  <c r="AF1266" i="5"/>
  <c r="Z1266" i="5"/>
  <c r="X1265" i="5"/>
  <c r="V1264" i="5"/>
  <c r="Z1267" i="5"/>
  <c r="AY1268" i="5"/>
  <c r="AI1267" i="5"/>
  <c r="BE1268" i="5"/>
  <c r="Y1265" i="5" l="1"/>
  <c r="AI1265" i="5" s="1"/>
  <c r="BD1265" i="5"/>
  <c r="AF1265" i="5"/>
  <c r="AE1265" i="5"/>
  <c r="X1264" i="5"/>
  <c r="V1263" i="5"/>
  <c r="AH1265" i="5"/>
  <c r="AW1266" i="5"/>
  <c r="AY1266" i="5" s="1"/>
  <c r="BC1266" i="5"/>
  <c r="BB1265" i="5"/>
  <c r="AX1265" i="5"/>
  <c r="AW1267" i="5"/>
  <c r="AY1267" i="5" s="1"/>
  <c r="BB1266" i="5"/>
  <c r="BC1267" i="5"/>
  <c r="BE1267" i="5" s="1"/>
  <c r="AX1266" i="5"/>
  <c r="AI1266" i="5"/>
  <c r="Z1265" i="5" l="1"/>
  <c r="X1263" i="5"/>
  <c r="V1262" i="5"/>
  <c r="BE1266" i="5"/>
  <c r="Y1264" i="5"/>
  <c r="AH1264" i="5" s="1"/>
  <c r="BD1264" i="5"/>
  <c r="AE1264" i="5"/>
  <c r="AF1264" i="5"/>
  <c r="AI1264" i="5" l="1"/>
  <c r="Z1264" i="5"/>
  <c r="Y1263" i="5"/>
  <c r="AE1263" i="5"/>
  <c r="BD1263" i="5"/>
  <c r="Z1263" i="5"/>
  <c r="AI1263" i="5"/>
  <c r="AF1263" i="5"/>
  <c r="X1262" i="5"/>
  <c r="V1261" i="5"/>
  <c r="AH1263" i="5"/>
  <c r="AW1264" i="5"/>
  <c r="AY1264" i="5" s="1"/>
  <c r="BB1263" i="5"/>
  <c r="AX1263" i="5"/>
  <c r="BC1264" i="5"/>
  <c r="AX1264" i="5"/>
  <c r="BB1264" i="5"/>
  <c r="AW1265" i="5"/>
  <c r="AY1265" i="5" s="1"/>
  <c r="BC1265" i="5"/>
  <c r="BE1265" i="5" s="1"/>
  <c r="X1261" i="5" l="1"/>
  <c r="V1260" i="5"/>
  <c r="BE1264" i="5"/>
  <c r="AI1262" i="5"/>
  <c r="AF1262" i="5"/>
  <c r="BD1262" i="5"/>
  <c r="AE1262" i="5"/>
  <c r="Y1262" i="5"/>
  <c r="AH1262" i="5" s="1"/>
  <c r="AW1263" i="5"/>
  <c r="AY1263" i="5" s="1"/>
  <c r="BB1262" i="5"/>
  <c r="BC1263" i="5"/>
  <c r="AX1262" i="5"/>
  <c r="BE1263" i="5"/>
  <c r="AF1261" i="5" l="1"/>
  <c r="BD1261" i="5"/>
  <c r="Y1261" i="5"/>
  <c r="AH1261" i="5" s="1"/>
  <c r="AI1261" i="5"/>
  <c r="AE1261" i="5"/>
  <c r="V1259" i="5"/>
  <c r="X1260" i="5"/>
  <c r="Z1262" i="5"/>
  <c r="V1258" i="5" l="1"/>
  <c r="X1259" i="5"/>
  <c r="AH1260" i="5"/>
  <c r="BC1261" i="5"/>
  <c r="AX1260" i="5"/>
  <c r="AW1261" i="5"/>
  <c r="AY1261" i="5" s="1"/>
  <c r="AW1262" i="5"/>
  <c r="AY1262" i="5" s="1"/>
  <c r="BC1262" i="5"/>
  <c r="BE1262" i="5" s="1"/>
  <c r="AX1261" i="5"/>
  <c r="BB1261" i="5"/>
  <c r="Z1261" i="5"/>
  <c r="BD1260" i="5"/>
  <c r="AI1260" i="5"/>
  <c r="Z1260" i="5"/>
  <c r="Y1260" i="5"/>
  <c r="AF1260" i="5"/>
  <c r="AE1260" i="5"/>
  <c r="BB1259" i="5" l="1"/>
  <c r="BC1260" i="5"/>
  <c r="AX1259" i="5"/>
  <c r="AW1260" i="5"/>
  <c r="AY1260" i="5" s="1"/>
  <c r="BB1260" i="5"/>
  <c r="Y1259" i="5"/>
  <c r="AH1259" i="5" s="1"/>
  <c r="AI1259" i="5"/>
  <c r="AF1259" i="5"/>
  <c r="AE1259" i="5"/>
  <c r="BD1259" i="5"/>
  <c r="BE1261" i="5"/>
  <c r="X1258" i="5"/>
  <c r="V1257" i="5"/>
  <c r="X1257" i="5" l="1"/>
  <c r="V1256" i="5"/>
  <c r="Z1259" i="5"/>
  <c r="AF1258" i="5"/>
  <c r="AE1258" i="5"/>
  <c r="Y1258" i="5"/>
  <c r="AI1258" i="5" s="1"/>
  <c r="BD1258" i="5"/>
  <c r="BE1260" i="5"/>
  <c r="X1256" i="5" l="1"/>
  <c r="V1255" i="5"/>
  <c r="Z1258" i="5"/>
  <c r="AH1258" i="5"/>
  <c r="AX1257" i="5"/>
  <c r="AW1258" i="5"/>
  <c r="AY1258" i="5" s="1"/>
  <c r="BB1257" i="5"/>
  <c r="AX1258" i="5"/>
  <c r="BC1259" i="5"/>
  <c r="BE1259" i="5" s="1"/>
  <c r="AW1259" i="5"/>
  <c r="AY1259" i="5" s="1"/>
  <c r="BB1258" i="5"/>
  <c r="AF1257" i="5"/>
  <c r="BD1257" i="5"/>
  <c r="AI1257" i="5"/>
  <c r="AE1257" i="5"/>
  <c r="Y1257" i="5"/>
  <c r="AH1257" i="5" s="1"/>
  <c r="Z1257" i="5" l="1"/>
  <c r="BB1256" i="5" s="1"/>
  <c r="AH1256" i="5"/>
  <c r="V1254" i="5"/>
  <c r="X1255" i="5"/>
  <c r="BC1258" i="5"/>
  <c r="BE1258" i="5" s="1"/>
  <c r="BD1256" i="5"/>
  <c r="AI1256" i="5"/>
  <c r="AF1256" i="5"/>
  <c r="AE1256" i="5"/>
  <c r="Y1256" i="5"/>
  <c r="Z1256" i="5" s="1"/>
  <c r="BE1256" i="5" l="1"/>
  <c r="X1254" i="5"/>
  <c r="V1253" i="5"/>
  <c r="AX1256" i="5"/>
  <c r="BB1255" i="5"/>
  <c r="AX1255" i="5"/>
  <c r="AW1256" i="5"/>
  <c r="BC1256" i="5"/>
  <c r="AW1257" i="5"/>
  <c r="AY1257" i="5" s="1"/>
  <c r="BC1257" i="5"/>
  <c r="BE1257" i="5" s="1"/>
  <c r="Y1255" i="5"/>
  <c r="AH1255" i="5" s="1"/>
  <c r="BD1255" i="5"/>
  <c r="AF1255" i="5"/>
  <c r="AE1255" i="5"/>
  <c r="AF1254" i="5" l="1"/>
  <c r="AE1254" i="5"/>
  <c r="Y1254" i="5"/>
  <c r="AH1254" i="5" s="1"/>
  <c r="BD1254" i="5"/>
  <c r="AI1254" i="5"/>
  <c r="AI1255" i="5"/>
  <c r="Z1255" i="5"/>
  <c r="X1253" i="5"/>
  <c r="V1252" i="5"/>
  <c r="AY1256" i="5"/>
  <c r="AF1253" i="5" l="1"/>
  <c r="BD1253" i="5"/>
  <c r="AE1253" i="5"/>
  <c r="Y1253" i="5"/>
  <c r="AH1253" i="5" s="1"/>
  <c r="AI1253" i="5"/>
  <c r="AX1253" i="5"/>
  <c r="BB1253" i="5"/>
  <c r="AW1255" i="5"/>
  <c r="AY1255" i="5" s="1"/>
  <c r="BB1254" i="5"/>
  <c r="BC1255" i="5"/>
  <c r="BE1255" i="5" s="1"/>
  <c r="AX1254" i="5"/>
  <c r="V1251" i="5"/>
  <c r="X1252" i="5"/>
  <c r="Z1254" i="5"/>
  <c r="X1251" i="5" l="1"/>
  <c r="V1250" i="5"/>
  <c r="BE1254" i="5"/>
  <c r="Z1253" i="5"/>
  <c r="BB1252" i="5"/>
  <c r="BC1253" i="5"/>
  <c r="BE1253" i="5" s="1"/>
  <c r="BC1254" i="5"/>
  <c r="BD1252" i="5"/>
  <c r="Y1252" i="5"/>
  <c r="AH1252" i="5" s="1"/>
  <c r="AF1252" i="5"/>
  <c r="AE1252" i="5"/>
  <c r="AW1254" i="5"/>
  <c r="AY1254" i="5" s="1"/>
  <c r="Z1252" i="5" l="1"/>
  <c r="AI1252" i="5"/>
  <c r="X1250" i="5"/>
  <c r="V1249" i="5"/>
  <c r="BB1251" i="5"/>
  <c r="BC1252" i="5"/>
  <c r="BE1252" i="5" s="1"/>
  <c r="AX1251" i="5"/>
  <c r="AW1252" i="5"/>
  <c r="AX1252" i="5"/>
  <c r="AW1253" i="5"/>
  <c r="AY1253" i="5" s="1"/>
  <c r="Y1251" i="5"/>
  <c r="AI1251" i="5" s="1"/>
  <c r="BD1251" i="5"/>
  <c r="AF1251" i="5"/>
  <c r="AE1251" i="5"/>
  <c r="Z1251" i="5" l="1"/>
  <c r="BE1251" i="5"/>
  <c r="AH1250" i="5"/>
  <c r="X1249" i="5"/>
  <c r="V1248" i="5"/>
  <c r="Z1250" i="5"/>
  <c r="AF1250" i="5"/>
  <c r="AE1250" i="5"/>
  <c r="Y1250" i="5"/>
  <c r="AI1250" i="5"/>
  <c r="BD1250" i="5"/>
  <c r="AH1251" i="5"/>
  <c r="AY1252" i="5"/>
  <c r="AX1250" i="5"/>
  <c r="BB1250" i="5"/>
  <c r="BC1251" i="5"/>
  <c r="AW1251" i="5"/>
  <c r="AY1251" i="5" s="1"/>
  <c r="AF1249" i="5" l="1"/>
  <c r="BD1249" i="5"/>
  <c r="AE1249" i="5"/>
  <c r="Y1249" i="5"/>
  <c r="Z1249" i="5" s="1"/>
  <c r="V1247" i="5"/>
  <c r="X1248" i="5"/>
  <c r="AH1249" i="5"/>
  <c r="AX1249" i="5"/>
  <c r="AW1250" i="5"/>
  <c r="AY1250" i="5" s="1"/>
  <c r="BB1249" i="5"/>
  <c r="BC1250" i="5"/>
  <c r="BE1250" i="5" s="1"/>
  <c r="BB1248" i="5" l="1"/>
  <c r="BC1249" i="5"/>
  <c r="AX1248" i="5"/>
  <c r="AW1249" i="5"/>
  <c r="AY1249" i="5" s="1"/>
  <c r="BE1249" i="5"/>
  <c r="BD1248" i="5"/>
  <c r="AE1248" i="5"/>
  <c r="Y1248" i="5"/>
  <c r="AH1248" i="5" s="1"/>
  <c r="AF1248" i="5"/>
  <c r="AI1249" i="5"/>
  <c r="X1247" i="5"/>
  <c r="V1246" i="5"/>
  <c r="Z1248" i="5" l="1"/>
  <c r="X1246" i="5"/>
  <c r="V1245" i="5"/>
  <c r="AI1248" i="5"/>
  <c r="AH1247" i="5"/>
  <c r="AI1247" i="5"/>
  <c r="Z1247" i="5"/>
  <c r="Y1247" i="5"/>
  <c r="AF1247" i="5"/>
  <c r="AE1247" i="5"/>
  <c r="BD1247" i="5"/>
  <c r="X1245" i="5" l="1"/>
  <c r="V1244" i="5"/>
  <c r="Y1246" i="5"/>
  <c r="AH1246" i="5" s="1"/>
  <c r="AF1246" i="5"/>
  <c r="AE1246" i="5"/>
  <c r="BD1246" i="5"/>
  <c r="AX1246" i="5"/>
  <c r="AW1247" i="5"/>
  <c r="AY1247" i="5" s="1"/>
  <c r="BB1246" i="5"/>
  <c r="BC1247" i="5"/>
  <c r="BC1248" i="5"/>
  <c r="BE1248" i="5" s="1"/>
  <c r="AX1247" i="5"/>
  <c r="BB1247" i="5"/>
  <c r="BE1247" i="5" s="1"/>
  <c r="AW1248" i="5"/>
  <c r="AY1248" i="5" s="1"/>
  <c r="X1244" i="5" l="1"/>
  <c r="V1243" i="5"/>
  <c r="Z1246" i="5"/>
  <c r="AH1245" i="5"/>
  <c r="AE1245" i="5"/>
  <c r="BD1245" i="5"/>
  <c r="Y1245" i="5"/>
  <c r="AI1245" i="5" s="1"/>
  <c r="AF1245" i="5"/>
  <c r="AI1246" i="5"/>
  <c r="AW1245" i="5" l="1"/>
  <c r="AY1245" i="5" s="1"/>
  <c r="BC1245" i="5"/>
  <c r="AX1244" i="5"/>
  <c r="AW1246" i="5"/>
  <c r="AY1246" i="5" s="1"/>
  <c r="BB1245" i="5"/>
  <c r="BE1245" i="5" s="1"/>
  <c r="BC1246" i="5"/>
  <c r="BE1246" i="5" s="1"/>
  <c r="AX1245" i="5"/>
  <c r="Y1244" i="5"/>
  <c r="AH1244" i="5" s="1"/>
  <c r="BD1244" i="5"/>
  <c r="AF1244" i="5"/>
  <c r="AE1244" i="5"/>
  <c r="X1243" i="5"/>
  <c r="V1242" i="5"/>
  <c r="Z1245" i="5"/>
  <c r="Z1244" i="5" l="1"/>
  <c r="X1242" i="5"/>
  <c r="V1241" i="5"/>
  <c r="Y1243" i="5"/>
  <c r="AH1243" i="5" s="1"/>
  <c r="AF1243" i="5"/>
  <c r="AE1243" i="5"/>
  <c r="BD1243" i="5"/>
  <c r="BC1244" i="5"/>
  <c r="AX1243" i="5"/>
  <c r="AW1244" i="5"/>
  <c r="AY1244" i="5" s="1"/>
  <c r="BB1243" i="5"/>
  <c r="AI1244" i="5"/>
  <c r="BB1244" i="5"/>
  <c r="BE1244" i="5" s="1"/>
  <c r="Z1243" i="5" l="1"/>
  <c r="AI1243" i="5"/>
  <c r="V1240" i="5"/>
  <c r="X1241" i="5"/>
  <c r="Y1242" i="5"/>
  <c r="Z1242" i="5" s="1"/>
  <c r="AE1242" i="5"/>
  <c r="BD1242" i="5"/>
  <c r="AF1242" i="5"/>
  <c r="AW1243" i="5"/>
  <c r="AY1243" i="5" s="1"/>
  <c r="AX1242" i="5"/>
  <c r="BC1243" i="5"/>
  <c r="BE1243" i="5" s="1"/>
  <c r="AW1242" i="5" l="1"/>
  <c r="AY1242" i="5" s="1"/>
  <c r="BB1241" i="5"/>
  <c r="BC1242" i="5"/>
  <c r="AX1241" i="5"/>
  <c r="AH1242" i="5"/>
  <c r="AI1242" i="5"/>
  <c r="AE1241" i="5"/>
  <c r="BD1241" i="5"/>
  <c r="Y1241" i="5"/>
  <c r="AF1241" i="5"/>
  <c r="X1240" i="5"/>
  <c r="V1239" i="5"/>
  <c r="BB1242" i="5"/>
  <c r="Z1241" i="5" l="1"/>
  <c r="BE1242" i="5"/>
  <c r="AH1241" i="5"/>
  <c r="AI1241" i="5"/>
  <c r="Y1240" i="5"/>
  <c r="BD1240" i="5"/>
  <c r="AF1240" i="5"/>
  <c r="AE1240" i="5"/>
  <c r="X1239" i="5"/>
  <c r="V1238" i="5"/>
  <c r="AH1240" i="5" l="1"/>
  <c r="Z1240" i="5"/>
  <c r="AI1240" i="5"/>
  <c r="X1238" i="5"/>
  <c r="V1237" i="5"/>
  <c r="Y1239" i="5"/>
  <c r="AH1239" i="5" s="1"/>
  <c r="AF1239" i="5"/>
  <c r="BD1239" i="5"/>
  <c r="AE1239" i="5"/>
  <c r="BC1240" i="5"/>
  <c r="AX1239" i="5"/>
  <c r="BB1239" i="5"/>
  <c r="AW1240" i="5"/>
  <c r="AY1240" i="5" s="1"/>
  <c r="BC1241" i="5"/>
  <c r="BE1241" i="5" s="1"/>
  <c r="AW1241" i="5"/>
  <c r="AY1241" i="5" s="1"/>
  <c r="BB1240" i="5"/>
  <c r="AX1240" i="5"/>
  <c r="V1236" i="5" l="1"/>
  <c r="X1237" i="5"/>
  <c r="Z1239" i="5"/>
  <c r="Y1238" i="5"/>
  <c r="AI1238" i="5" s="1"/>
  <c r="BD1238" i="5"/>
  <c r="Z1238" i="5"/>
  <c r="AF1238" i="5"/>
  <c r="AE1238" i="5"/>
  <c r="AI1239" i="5"/>
  <c r="BE1240" i="5"/>
  <c r="AH1238" i="5"/>
  <c r="BE1239" i="5"/>
  <c r="BC1239" i="5"/>
  <c r="AW1239" i="5"/>
  <c r="AY1239" i="5" s="1"/>
  <c r="AX1238" i="5"/>
  <c r="X1236" i="5" l="1"/>
  <c r="V1235" i="5"/>
  <c r="BB1237" i="5"/>
  <c r="AW1238" i="5"/>
  <c r="AY1238" i="5" s="1"/>
  <c r="BC1238" i="5"/>
  <c r="AX1237" i="5"/>
  <c r="BB1238" i="5"/>
  <c r="BE1238" i="5" s="1"/>
  <c r="BD1237" i="5"/>
  <c r="AI1237" i="5"/>
  <c r="Z1237" i="5"/>
  <c r="AF1237" i="5"/>
  <c r="AE1237" i="5"/>
  <c r="Y1237" i="5"/>
  <c r="AH1237" i="5" s="1"/>
  <c r="X1235" i="5" l="1"/>
  <c r="V1234" i="5"/>
  <c r="Z1236" i="5"/>
  <c r="BB1235" i="5" s="1"/>
  <c r="AF1236" i="5"/>
  <c r="AE1236" i="5"/>
  <c r="Y1236" i="5"/>
  <c r="AH1236" i="5" s="1"/>
  <c r="AI1236" i="5"/>
  <c r="BD1236" i="5"/>
  <c r="BB1236" i="5"/>
  <c r="AX1236" i="5"/>
  <c r="BE1237" i="5"/>
  <c r="BC1237" i="5"/>
  <c r="AW1237" i="5"/>
  <c r="AY1237" i="5" s="1"/>
  <c r="BC1236" i="5" l="1"/>
  <c r="BE1236" i="5"/>
  <c r="AW1236" i="5"/>
  <c r="AY1236" i="5" s="1"/>
  <c r="AX1235" i="5"/>
  <c r="AH1235" i="5"/>
  <c r="V1233" i="5"/>
  <c r="X1234" i="5"/>
  <c r="AF1235" i="5"/>
  <c r="BD1235" i="5"/>
  <c r="AI1235" i="5"/>
  <c r="Z1235" i="5"/>
  <c r="Y1235" i="5"/>
  <c r="AE1235" i="5"/>
  <c r="AX1234" i="5" l="1"/>
  <c r="BB1234" i="5"/>
  <c r="BC1235" i="5"/>
  <c r="BE1235" i="5" s="1"/>
  <c r="AW1235" i="5"/>
  <c r="AY1235" i="5" s="1"/>
  <c r="BD1234" i="5"/>
  <c r="AE1234" i="5"/>
  <c r="Y1234" i="5"/>
  <c r="AF1234" i="5"/>
  <c r="AI1234" i="5"/>
  <c r="AH1234" i="5"/>
  <c r="X1233" i="5"/>
  <c r="V1232" i="5"/>
  <c r="Z1234" i="5" l="1"/>
  <c r="X1232" i="5"/>
  <c r="V1231" i="5"/>
  <c r="Y1233" i="5"/>
  <c r="AH1233" i="5" s="1"/>
  <c r="AF1233" i="5"/>
  <c r="BD1233" i="5"/>
  <c r="AE1233" i="5"/>
  <c r="AI1233" i="5" l="1"/>
  <c r="Z1233" i="5"/>
  <c r="X1231" i="5"/>
  <c r="V1230" i="5"/>
  <c r="Y1232" i="5"/>
  <c r="AF1232" i="5"/>
  <c r="AE1232" i="5"/>
  <c r="BD1232" i="5"/>
  <c r="AX1232" i="5"/>
  <c r="BB1232" i="5"/>
  <c r="BC1233" i="5"/>
  <c r="AW1233" i="5"/>
  <c r="AY1233" i="5" s="1"/>
  <c r="AW1234" i="5"/>
  <c r="AY1234" i="5" s="1"/>
  <c r="BC1234" i="5"/>
  <c r="BE1234" i="5" s="1"/>
  <c r="AX1233" i="5"/>
  <c r="BB1233" i="5"/>
  <c r="BE1233" i="5" s="1"/>
  <c r="X1230" i="5" l="1"/>
  <c r="V1229" i="5"/>
  <c r="AH1232" i="5"/>
  <c r="Z1232" i="5"/>
  <c r="AI1232" i="5"/>
  <c r="AE1231" i="5"/>
  <c r="BD1231" i="5"/>
  <c r="Y1231" i="5"/>
  <c r="AH1231" i="5" s="1"/>
  <c r="AI1231" i="5"/>
  <c r="AF1231" i="5"/>
  <c r="AW1232" i="5"/>
  <c r="AY1232" i="5" s="1"/>
  <c r="BB1231" i="5"/>
  <c r="Z1231" i="5" l="1"/>
  <c r="AW1231" i="5" s="1"/>
  <c r="AY1231" i="5" s="1"/>
  <c r="AX1231" i="5"/>
  <c r="X1229" i="5"/>
  <c r="V1228" i="5"/>
  <c r="AI1230" i="5"/>
  <c r="Z1230" i="5"/>
  <c r="AF1230" i="5"/>
  <c r="AE1230" i="5"/>
  <c r="BD1230" i="5"/>
  <c r="Y1230" i="5"/>
  <c r="AH1230" i="5" s="1"/>
  <c r="BC1232" i="5"/>
  <c r="BE1232" i="5" s="1"/>
  <c r="Y1229" i="5" l="1"/>
  <c r="AI1229" i="5" s="1"/>
  <c r="AF1229" i="5"/>
  <c r="BD1229" i="5"/>
  <c r="AE1229" i="5"/>
  <c r="AX1230" i="5"/>
  <c r="BC1230" i="5"/>
  <c r="AX1229" i="5"/>
  <c r="AW1230" i="5"/>
  <c r="BB1229" i="5"/>
  <c r="BC1231" i="5"/>
  <c r="BE1231" i="5" s="1"/>
  <c r="BB1230" i="5"/>
  <c r="BE1230" i="5" s="1"/>
  <c r="X1228" i="5"/>
  <c r="V1227" i="5"/>
  <c r="Y1228" i="5" l="1"/>
  <c r="AH1228" i="5" s="1"/>
  <c r="AF1228" i="5"/>
  <c r="AE1228" i="5"/>
  <c r="BD1228" i="5"/>
  <c r="AI1228" i="5"/>
  <c r="Z1228" i="5"/>
  <c r="AY1230" i="5"/>
  <c r="AH1229" i="5"/>
  <c r="Z1229" i="5"/>
  <c r="V1226" i="5"/>
  <c r="X1227" i="5"/>
  <c r="AE1227" i="5" l="1"/>
  <c r="BD1227" i="5"/>
  <c r="AF1227" i="5"/>
  <c r="Y1227" i="5"/>
  <c r="AH1227" i="5" s="1"/>
  <c r="X1226" i="5"/>
  <c r="V1225" i="5"/>
  <c r="AW1228" i="5"/>
  <c r="AY1228" i="5" s="1"/>
  <c r="BB1227" i="5"/>
  <c r="AX1227" i="5"/>
  <c r="BC1228" i="5"/>
  <c r="AW1229" i="5"/>
  <c r="AY1229" i="5" s="1"/>
  <c r="AX1228" i="5"/>
  <c r="BB1228" i="5"/>
  <c r="BE1228" i="5" s="1"/>
  <c r="BC1229" i="5"/>
  <c r="BE1229" i="5" s="1"/>
  <c r="Y1226" i="5" l="1"/>
  <c r="BD1226" i="5"/>
  <c r="AF1226" i="5"/>
  <c r="AE1226" i="5"/>
  <c r="Z1227" i="5"/>
  <c r="AI1227" i="5"/>
  <c r="X1225" i="5"/>
  <c r="V1224" i="5"/>
  <c r="BC1226" i="5" l="1"/>
  <c r="AX1225" i="5"/>
  <c r="BB1225" i="5"/>
  <c r="AW1226" i="5"/>
  <c r="AY1226" i="5" s="1"/>
  <c r="AW1227" i="5"/>
  <c r="AY1227" i="5" s="1"/>
  <c r="AX1226" i="5"/>
  <c r="BB1226" i="5"/>
  <c r="BE1226" i="5" s="1"/>
  <c r="BC1227" i="5"/>
  <c r="BE1227" i="5" s="1"/>
  <c r="Y1225" i="5"/>
  <c r="AH1225" i="5" s="1"/>
  <c r="AF1225" i="5"/>
  <c r="BD1225" i="5"/>
  <c r="AE1225" i="5"/>
  <c r="Z1226" i="5"/>
  <c r="X1224" i="5"/>
  <c r="V1223" i="5"/>
  <c r="AI1226" i="5"/>
  <c r="AH1226" i="5"/>
  <c r="V1222" i="5" l="1"/>
  <c r="X1223" i="5"/>
  <c r="Z1225" i="5"/>
  <c r="Y1224" i="5"/>
  <c r="AH1224" i="5" s="1"/>
  <c r="AF1224" i="5"/>
  <c r="AE1224" i="5"/>
  <c r="BD1224" i="5"/>
  <c r="AI1225" i="5"/>
  <c r="AX1224" i="5"/>
  <c r="BC1225" i="5"/>
  <c r="BE1225" i="5" s="1"/>
  <c r="BB1224" i="5"/>
  <c r="AW1225" i="5"/>
  <c r="AY1225" i="5" s="1"/>
  <c r="AH1223" i="5" l="1"/>
  <c r="Z1224" i="5"/>
  <c r="AE1223" i="5"/>
  <c r="BD1223" i="5"/>
  <c r="AF1223" i="5"/>
  <c r="Y1223" i="5"/>
  <c r="Z1223" i="5"/>
  <c r="AI1223" i="5"/>
  <c r="V1221" i="5"/>
  <c r="X1222" i="5"/>
  <c r="AI1224" i="5"/>
  <c r="X1221" i="5" l="1"/>
  <c r="V1220" i="5"/>
  <c r="Y1222" i="5"/>
  <c r="AH1222" i="5" s="1"/>
  <c r="BD1222" i="5"/>
  <c r="AE1222" i="5"/>
  <c r="AF1222" i="5"/>
  <c r="AW1223" i="5"/>
  <c r="BB1222" i="5"/>
  <c r="BC1223" i="5"/>
  <c r="AX1222" i="5"/>
  <c r="AX1223" i="5"/>
  <c r="BC1224" i="5"/>
  <c r="BE1224" i="5" s="1"/>
  <c r="BB1223" i="5"/>
  <c r="BE1223" i="5" s="1"/>
  <c r="AW1224" i="5"/>
  <c r="AY1224" i="5" s="1"/>
  <c r="Z1222" i="5" l="1"/>
  <c r="AI1222" i="5"/>
  <c r="AH1221" i="5"/>
  <c r="AY1223" i="5"/>
  <c r="X1220" i="5"/>
  <c r="V1219" i="5"/>
  <c r="AI1221" i="5"/>
  <c r="Y1221" i="5"/>
  <c r="Z1221" i="5" s="1"/>
  <c r="AF1221" i="5"/>
  <c r="BD1221" i="5"/>
  <c r="AE1221" i="5"/>
  <c r="X1219" i="5" l="1"/>
  <c r="V1218" i="5"/>
  <c r="Y1220" i="5"/>
  <c r="AF1220" i="5"/>
  <c r="AE1220" i="5"/>
  <c r="BD1220" i="5"/>
  <c r="AX1220" i="5"/>
  <c r="BC1221" i="5"/>
  <c r="BB1220" i="5"/>
  <c r="AW1221" i="5"/>
  <c r="AY1221" i="5" s="1"/>
  <c r="BB1221" i="5"/>
  <c r="AW1222" i="5"/>
  <c r="AY1222" i="5" s="1"/>
  <c r="BC1222" i="5"/>
  <c r="BE1222" i="5" s="1"/>
  <c r="AX1221" i="5"/>
  <c r="AH1220" i="5" l="1"/>
  <c r="BD1219" i="5"/>
  <c r="Y1219" i="5"/>
  <c r="AH1219" i="5" s="1"/>
  <c r="AF1219" i="5"/>
  <c r="Z1219" i="5"/>
  <c r="AE1219" i="5"/>
  <c r="BE1221" i="5"/>
  <c r="AI1220" i="5"/>
  <c r="X1218" i="5"/>
  <c r="V1217" i="5"/>
  <c r="Z1220" i="5"/>
  <c r="BB1218" i="5" l="1"/>
  <c r="BC1219" i="5"/>
  <c r="AX1218" i="5"/>
  <c r="AW1219" i="5"/>
  <c r="AW1220" i="5"/>
  <c r="AY1220" i="5" s="1"/>
  <c r="AX1219" i="5"/>
  <c r="BB1219" i="5"/>
  <c r="BE1219" i="5" s="1"/>
  <c r="BC1220" i="5"/>
  <c r="BE1220" i="5" s="1"/>
  <c r="V1216" i="5"/>
  <c r="X1217" i="5"/>
  <c r="AI1219" i="5"/>
  <c r="AI1218" i="5"/>
  <c r="Y1218" i="5"/>
  <c r="Z1218" i="5" s="1"/>
  <c r="AF1218" i="5"/>
  <c r="AE1218" i="5"/>
  <c r="BD1218" i="5"/>
  <c r="AH1218" i="5"/>
  <c r="AX1217" i="5" l="1"/>
  <c r="BC1218" i="5"/>
  <c r="BE1218" i="5" s="1"/>
  <c r="BB1217" i="5"/>
  <c r="AW1218" i="5"/>
  <c r="AY1218" i="5" s="1"/>
  <c r="X1216" i="5"/>
  <c r="V1215" i="5"/>
  <c r="Y1217" i="5"/>
  <c r="AH1217" i="5" s="1"/>
  <c r="BD1217" i="5"/>
  <c r="AI1217" i="5"/>
  <c r="Z1217" i="5"/>
  <c r="AF1217" i="5"/>
  <c r="AE1217" i="5"/>
  <c r="AY1219" i="5"/>
  <c r="BE1217" i="5" l="1"/>
  <c r="AX1216" i="5"/>
  <c r="X1215" i="5"/>
  <c r="V1214" i="5"/>
  <c r="AW1217" i="5"/>
  <c r="AY1217" i="5" s="1"/>
  <c r="BD1216" i="5"/>
  <c r="Y1216" i="5"/>
  <c r="AF1216" i="5"/>
  <c r="AE1216" i="5"/>
  <c r="BB1216" i="5"/>
  <c r="BC1217" i="5"/>
  <c r="AH1216" i="5" l="1"/>
  <c r="X1214" i="5"/>
  <c r="V1213" i="5"/>
  <c r="Y1215" i="5"/>
  <c r="AH1215" i="5" s="1"/>
  <c r="AE1215" i="5"/>
  <c r="BD1215" i="5"/>
  <c r="AF1215" i="5"/>
  <c r="Z1216" i="5"/>
  <c r="AI1216" i="5"/>
  <c r="BC1215" i="5" l="1"/>
  <c r="BB1214" i="5"/>
  <c r="BB1215" i="5"/>
  <c r="BE1215" i="5" s="1"/>
  <c r="AW1216" i="5"/>
  <c r="AY1216" i="5" s="1"/>
  <c r="AX1215" i="5"/>
  <c r="BC1216" i="5"/>
  <c r="BE1216" i="5" s="1"/>
  <c r="Y1214" i="5"/>
  <c r="AH1214" i="5" s="1"/>
  <c r="AF1214" i="5"/>
  <c r="AE1214" i="5"/>
  <c r="AI1214" i="5"/>
  <c r="BD1214" i="5"/>
  <c r="X1213" i="5"/>
  <c r="V1212" i="5"/>
  <c r="Z1215" i="5"/>
  <c r="AI1215" i="5"/>
  <c r="AX1213" i="5" l="1"/>
  <c r="AW1214" i="5"/>
  <c r="AY1214" i="5" s="1"/>
  <c r="BC1214" i="5"/>
  <c r="BE1214" i="5" s="1"/>
  <c r="BB1213" i="5"/>
  <c r="AW1215" i="5"/>
  <c r="AY1215" i="5" s="1"/>
  <c r="X1212" i="5"/>
  <c r="V1211" i="5"/>
  <c r="Z1214" i="5"/>
  <c r="AX1214" i="5"/>
  <c r="AF1213" i="5"/>
  <c r="AE1213" i="5"/>
  <c r="BD1213" i="5"/>
  <c r="Y1213" i="5"/>
  <c r="AH1213" i="5" s="1"/>
  <c r="AI1213" i="5"/>
  <c r="X1211" i="5" l="1"/>
  <c r="V1210" i="5"/>
  <c r="BD1212" i="5"/>
  <c r="AE1212" i="5"/>
  <c r="Y1212" i="5"/>
  <c r="Z1212" i="5" s="1"/>
  <c r="AF1212" i="5"/>
  <c r="Z1213" i="5"/>
  <c r="AW1213" i="5"/>
  <c r="AY1213" i="5" s="1"/>
  <c r="BB1212" i="5"/>
  <c r="BC1213" i="5"/>
  <c r="BE1213" i="5" s="1"/>
  <c r="AX1212" i="5"/>
  <c r="BE1212" i="5" l="1"/>
  <c r="AI1212" i="5"/>
  <c r="AH1212" i="5"/>
  <c r="AH1211" i="5"/>
  <c r="X1210" i="5"/>
  <c r="V1209" i="5"/>
  <c r="BC1212" i="5"/>
  <c r="AX1211" i="5"/>
  <c r="AW1212" i="5"/>
  <c r="AY1212" i="5" s="1"/>
  <c r="BB1211" i="5"/>
  <c r="AI1211" i="5"/>
  <c r="Z1211" i="5"/>
  <c r="Y1211" i="5"/>
  <c r="BD1211" i="5"/>
  <c r="AF1211" i="5"/>
  <c r="AE1211" i="5"/>
  <c r="BB1210" i="5" l="1"/>
  <c r="BC1211" i="5"/>
  <c r="BE1211" i="5" s="1"/>
  <c r="X1209" i="5"/>
  <c r="V1208" i="5"/>
  <c r="AW1211" i="5"/>
  <c r="AY1211" i="5" s="1"/>
  <c r="Y1210" i="5"/>
  <c r="AH1210" i="5" s="1"/>
  <c r="AF1210" i="5"/>
  <c r="AE1210" i="5"/>
  <c r="BD1210" i="5"/>
  <c r="AI1210" i="5"/>
  <c r="AX1210" i="5"/>
  <c r="AE1209" i="5" l="1"/>
  <c r="BD1209" i="5"/>
  <c r="Y1209" i="5"/>
  <c r="AH1209" i="5" s="1"/>
  <c r="AI1209" i="5"/>
  <c r="AF1209" i="5"/>
  <c r="Z1209" i="5"/>
  <c r="Z1210" i="5"/>
  <c r="X1208" i="5"/>
  <c r="V1207" i="5"/>
  <c r="V1206" i="5" l="1"/>
  <c r="X1207" i="5"/>
  <c r="AI1208" i="5"/>
  <c r="AF1208" i="5"/>
  <c r="AE1208" i="5"/>
  <c r="BD1208" i="5"/>
  <c r="Z1208" i="5"/>
  <c r="Y1208" i="5"/>
  <c r="AH1208" i="5" s="1"/>
  <c r="AW1209" i="5"/>
  <c r="AY1209" i="5" s="1"/>
  <c r="BB1208" i="5"/>
  <c r="BC1209" i="5"/>
  <c r="AX1208" i="5"/>
  <c r="AW1210" i="5"/>
  <c r="AY1210" i="5" s="1"/>
  <c r="AX1209" i="5"/>
  <c r="BC1210" i="5"/>
  <c r="BE1210" i="5" s="1"/>
  <c r="BB1209" i="5"/>
  <c r="AX1207" i="5" l="1"/>
  <c r="AW1208" i="5"/>
  <c r="AY1208" i="5" s="1"/>
  <c r="BE1209" i="5"/>
  <c r="BB1207" i="5"/>
  <c r="BC1208" i="5"/>
  <c r="Y1207" i="5"/>
  <c r="AH1207" i="5" s="1"/>
  <c r="AF1207" i="5"/>
  <c r="AE1207" i="5"/>
  <c r="BD1207" i="5"/>
  <c r="BE1208" i="5"/>
  <c r="X1206" i="5"/>
  <c r="V1205" i="5"/>
  <c r="V1204" i="5" l="1"/>
  <c r="X1205" i="5"/>
  <c r="Z1207" i="5"/>
  <c r="Y1206" i="5"/>
  <c r="AH1206" i="5" s="1"/>
  <c r="AF1206" i="5"/>
  <c r="AE1206" i="5"/>
  <c r="Z1206" i="5"/>
  <c r="BD1206" i="5"/>
  <c r="AI1207" i="5"/>
  <c r="AW1206" i="5" l="1"/>
  <c r="AY1206" i="5" s="1"/>
  <c r="AX1205" i="5"/>
  <c r="BC1206" i="5"/>
  <c r="BB1205" i="5"/>
  <c r="BC1207" i="5"/>
  <c r="BE1207" i="5" s="1"/>
  <c r="AW1207" i="5"/>
  <c r="AY1207" i="5" s="1"/>
  <c r="BB1206" i="5"/>
  <c r="AX1206" i="5"/>
  <c r="AH1205" i="5"/>
  <c r="AE1205" i="5"/>
  <c r="BD1205" i="5"/>
  <c r="AF1205" i="5"/>
  <c r="Z1205" i="5"/>
  <c r="BB1204" i="5" s="1"/>
  <c r="Y1205" i="5"/>
  <c r="AI1205" i="5" s="1"/>
  <c r="AI1206" i="5"/>
  <c r="V1203" i="5"/>
  <c r="X1204" i="5"/>
  <c r="AF1204" i="5" l="1"/>
  <c r="AE1204" i="5"/>
  <c r="BD1204" i="5"/>
  <c r="Y1204" i="5"/>
  <c r="AH1204" i="5" s="1"/>
  <c r="AW1205" i="5"/>
  <c r="AY1205" i="5" s="1"/>
  <c r="BE1206" i="5"/>
  <c r="AX1204" i="5"/>
  <c r="BE1205" i="5"/>
  <c r="X1203" i="5"/>
  <c r="V1202" i="5"/>
  <c r="BC1205" i="5"/>
  <c r="Z1204" i="5" l="1"/>
  <c r="X1202" i="5"/>
  <c r="V1201" i="5"/>
  <c r="Y1203" i="5"/>
  <c r="AH1203" i="5" s="1"/>
  <c r="AF1203" i="5"/>
  <c r="AE1203" i="5"/>
  <c r="BD1203" i="5"/>
  <c r="AI1204" i="5"/>
  <c r="AI1203" i="5" l="1"/>
  <c r="Y1202" i="5"/>
  <c r="AH1202" i="5" s="1"/>
  <c r="AF1202" i="5"/>
  <c r="AE1202" i="5"/>
  <c r="BD1202" i="5"/>
  <c r="Z1202" i="5"/>
  <c r="AI1202" i="5"/>
  <c r="X1201" i="5"/>
  <c r="V1200" i="5"/>
  <c r="Z1203" i="5"/>
  <c r="AX1202" i="5"/>
  <c r="AW1203" i="5"/>
  <c r="AY1203" i="5" s="1"/>
  <c r="BB1202" i="5"/>
  <c r="BC1203" i="5"/>
  <c r="BC1204" i="5"/>
  <c r="BE1204" i="5" s="1"/>
  <c r="BB1203" i="5"/>
  <c r="BE1203" i="5" s="1"/>
  <c r="AX1203" i="5"/>
  <c r="AW1204" i="5"/>
  <c r="AY1204" i="5" s="1"/>
  <c r="BB1201" i="5" l="1"/>
  <c r="AW1202" i="5"/>
  <c r="AY1202" i="5" s="1"/>
  <c r="AX1201" i="5"/>
  <c r="BC1202" i="5"/>
  <c r="Y1201" i="5"/>
  <c r="AF1201" i="5"/>
  <c r="AE1201" i="5"/>
  <c r="BD1201" i="5"/>
  <c r="BE1202" i="5"/>
  <c r="X1200" i="5"/>
  <c r="V1199" i="5"/>
  <c r="X1199" i="5" l="1"/>
  <c r="V1198" i="5"/>
  <c r="Z1201" i="5"/>
  <c r="Y1200" i="5"/>
  <c r="AF1200" i="5"/>
  <c r="AE1200" i="5"/>
  <c r="BD1200" i="5"/>
  <c r="AI1201" i="5"/>
  <c r="AH1201" i="5"/>
  <c r="AH1199" i="5" l="1"/>
  <c r="AH1200" i="5"/>
  <c r="Z1200" i="5"/>
  <c r="AI1200" i="5"/>
  <c r="AX1199" i="5"/>
  <c r="AW1200" i="5"/>
  <c r="AY1200" i="5" s="1"/>
  <c r="BB1199" i="5"/>
  <c r="BC1200" i="5"/>
  <c r="BC1201" i="5"/>
  <c r="BE1201" i="5" s="1"/>
  <c r="AX1200" i="5"/>
  <c r="AW1201" i="5"/>
  <c r="AY1201" i="5" s="1"/>
  <c r="BB1200" i="5"/>
  <c r="V1197" i="5"/>
  <c r="X1198" i="5"/>
  <c r="Y1199" i="5"/>
  <c r="AF1199" i="5"/>
  <c r="AE1199" i="5"/>
  <c r="BD1199" i="5"/>
  <c r="X1197" i="5" l="1"/>
  <c r="V1196" i="5"/>
  <c r="AE1198" i="5"/>
  <c r="BD1198" i="5"/>
  <c r="AI1198" i="5"/>
  <c r="AF1198" i="5"/>
  <c r="Y1198" i="5"/>
  <c r="AH1198" i="5" s="1"/>
  <c r="BE1200" i="5"/>
  <c r="AW1199" i="5"/>
  <c r="AY1199" i="5" s="1"/>
  <c r="BB1198" i="5"/>
  <c r="BC1199" i="5"/>
  <c r="BE1199" i="5" s="1"/>
  <c r="AX1198" i="5"/>
  <c r="AI1199" i="5"/>
  <c r="Z1199" i="5"/>
  <c r="X1196" i="5" l="1"/>
  <c r="V1195" i="5"/>
  <c r="Y1197" i="5"/>
  <c r="AH1197" i="5" s="1"/>
  <c r="AF1197" i="5"/>
  <c r="BD1197" i="5"/>
  <c r="AE1197" i="5"/>
  <c r="Z1198" i="5"/>
  <c r="BC1198" i="5" s="1"/>
  <c r="BE1198" i="5" s="1"/>
  <c r="AH1196" i="5" l="1"/>
  <c r="AX1197" i="5"/>
  <c r="Z1197" i="5"/>
  <c r="AI1197" i="5"/>
  <c r="BB1197" i="5"/>
  <c r="AW1198" i="5"/>
  <c r="AY1198" i="5" s="1"/>
  <c r="Y1196" i="5"/>
  <c r="AI1196" i="5" s="1"/>
  <c r="AF1196" i="5"/>
  <c r="AE1196" i="5"/>
  <c r="BD1196" i="5"/>
  <c r="X1195" i="5"/>
  <c r="V1194" i="5"/>
  <c r="BE1197" i="5" l="1"/>
  <c r="BB1196" i="5"/>
  <c r="Z1196" i="5"/>
  <c r="AW1196" i="5" s="1"/>
  <c r="AY1196" i="5" s="1"/>
  <c r="AW1197" i="5"/>
  <c r="AY1197" i="5" s="1"/>
  <c r="X1194" i="5"/>
  <c r="V1193" i="5"/>
  <c r="AX1196" i="5"/>
  <c r="Y1195" i="5"/>
  <c r="AH1195" i="5" s="1"/>
  <c r="AF1195" i="5"/>
  <c r="AE1195" i="5"/>
  <c r="BD1195" i="5"/>
  <c r="Z1195" i="5"/>
  <c r="BC1197" i="5"/>
  <c r="AE1194" i="5" l="1"/>
  <c r="BD1194" i="5"/>
  <c r="Y1194" i="5"/>
  <c r="AH1194" i="5" s="1"/>
  <c r="AI1194" i="5"/>
  <c r="AF1194" i="5"/>
  <c r="BE1196" i="5"/>
  <c r="AW1195" i="5"/>
  <c r="BB1194" i="5"/>
  <c r="BC1195" i="5"/>
  <c r="AX1194" i="5"/>
  <c r="BC1196" i="5"/>
  <c r="BB1195" i="5"/>
  <c r="AI1195" i="5"/>
  <c r="X1193" i="5"/>
  <c r="V1192" i="5"/>
  <c r="AX1195" i="5"/>
  <c r="X1192" i="5" l="1"/>
  <c r="V1191" i="5"/>
  <c r="AY1195" i="5"/>
  <c r="AF1193" i="5"/>
  <c r="Y1193" i="5"/>
  <c r="AE1193" i="5"/>
  <c r="BD1193" i="5"/>
  <c r="Z1194" i="5"/>
  <c r="BE1195" i="5"/>
  <c r="AH1193" i="5"/>
  <c r="AI1193" i="5" l="1"/>
  <c r="Z1193" i="5"/>
  <c r="BC1193" i="5"/>
  <c r="AX1192" i="5"/>
  <c r="BB1192" i="5"/>
  <c r="AW1193" i="5"/>
  <c r="AY1193" i="5" s="1"/>
  <c r="AW1194" i="5"/>
  <c r="AY1194" i="5" s="1"/>
  <c r="BB1193" i="5"/>
  <c r="AX1193" i="5"/>
  <c r="BC1194" i="5"/>
  <c r="BE1194" i="5" s="1"/>
  <c r="X1191" i="5"/>
  <c r="V1190" i="5"/>
  <c r="Y1192" i="5"/>
  <c r="AH1192" i="5" s="1"/>
  <c r="AF1192" i="5"/>
  <c r="BD1192" i="5"/>
  <c r="AE1192" i="5"/>
  <c r="Z1192" i="5" l="1"/>
  <c r="AI1192" i="5"/>
  <c r="V1189" i="5"/>
  <c r="X1190" i="5"/>
  <c r="Y1191" i="5"/>
  <c r="AF1191" i="5"/>
  <c r="AE1191" i="5"/>
  <c r="BD1191" i="5"/>
  <c r="BE1192" i="5"/>
  <c r="AX1191" i="5"/>
  <c r="BB1191" i="5"/>
  <c r="AW1192" i="5"/>
  <c r="AY1192" i="5" s="1"/>
  <c r="BC1192" i="5"/>
  <c r="BE1193" i="5"/>
  <c r="AH1191" i="5" l="1"/>
  <c r="AE1190" i="5"/>
  <c r="BD1190" i="5"/>
  <c r="Z1190" i="5"/>
  <c r="AI1190" i="5"/>
  <c r="AF1190" i="5"/>
  <c r="Y1190" i="5"/>
  <c r="AH1190" i="5" s="1"/>
  <c r="AI1191" i="5"/>
  <c r="X1189" i="5"/>
  <c r="V1188" i="5"/>
  <c r="Z1191" i="5"/>
  <c r="AW1191" i="5"/>
  <c r="AY1191" i="5" s="1"/>
  <c r="BB1190" i="5"/>
  <c r="X1188" i="5" l="1"/>
  <c r="V1187" i="5"/>
  <c r="AW1190" i="5"/>
  <c r="AY1190" i="5" s="1"/>
  <c r="BB1189" i="5"/>
  <c r="BC1190" i="5"/>
  <c r="BE1190" i="5" s="1"/>
  <c r="AX1189" i="5"/>
  <c r="AI1189" i="5"/>
  <c r="Z1189" i="5"/>
  <c r="BC1189" i="5" s="1"/>
  <c r="AF1189" i="5"/>
  <c r="BD1189" i="5"/>
  <c r="AE1189" i="5"/>
  <c r="Y1189" i="5"/>
  <c r="AH1189" i="5" s="1"/>
  <c r="BC1191" i="5"/>
  <c r="BE1191" i="5" s="1"/>
  <c r="AX1190" i="5"/>
  <c r="BB1188" i="5" l="1"/>
  <c r="AX1188" i="5"/>
  <c r="AW1189" i="5"/>
  <c r="AY1189" i="5" s="1"/>
  <c r="V1186" i="5"/>
  <c r="X1187" i="5"/>
  <c r="AH1188" i="5"/>
  <c r="AI1188" i="5"/>
  <c r="AF1188" i="5"/>
  <c r="BD1188" i="5"/>
  <c r="AE1188" i="5"/>
  <c r="Y1188" i="5"/>
  <c r="BE1189" i="5"/>
  <c r="Y1187" i="5" l="1"/>
  <c r="AH1187" i="5" s="1"/>
  <c r="BD1187" i="5"/>
  <c r="Z1187" i="5"/>
  <c r="AI1187" i="5"/>
  <c r="AF1187" i="5"/>
  <c r="AE1187" i="5"/>
  <c r="Z1188" i="5"/>
  <c r="X1186" i="5"/>
  <c r="V1185" i="5"/>
  <c r="V1184" i="5" l="1"/>
  <c r="X1185" i="5"/>
  <c r="AE1186" i="5"/>
  <c r="AF1186" i="5"/>
  <c r="BD1186" i="5"/>
  <c r="Y1186" i="5"/>
  <c r="AH1186" i="5" s="1"/>
  <c r="BB1186" i="5"/>
  <c r="BC1187" i="5"/>
  <c r="AX1186" i="5"/>
  <c r="AW1187" i="5"/>
  <c r="AX1187" i="5"/>
  <c r="BB1187" i="5"/>
  <c r="AW1188" i="5"/>
  <c r="AY1188" i="5" s="1"/>
  <c r="BC1188" i="5"/>
  <c r="BE1188" i="5" s="1"/>
  <c r="AF1185" i="5" l="1"/>
  <c r="AE1185" i="5"/>
  <c r="Y1185" i="5"/>
  <c r="AH1185" i="5" s="1"/>
  <c r="BD1185" i="5"/>
  <c r="AI1186" i="5"/>
  <c r="X1184" i="5"/>
  <c r="V1183" i="5"/>
  <c r="BE1187" i="5"/>
  <c r="AY1187" i="5"/>
  <c r="Z1186" i="5"/>
  <c r="AI1185" i="5" l="1"/>
  <c r="BB1184" i="5"/>
  <c r="AW1185" i="5"/>
  <c r="AY1185" i="5" s="1"/>
  <c r="AW1186" i="5"/>
  <c r="AY1186" i="5" s="1"/>
  <c r="BC1186" i="5"/>
  <c r="BE1186" i="5" s="1"/>
  <c r="AX1185" i="5"/>
  <c r="BB1185" i="5"/>
  <c r="V1182" i="5"/>
  <c r="X1183" i="5"/>
  <c r="AF1184" i="5"/>
  <c r="Y1184" i="5"/>
  <c r="AH1184" i="5" s="1"/>
  <c r="AE1184" i="5"/>
  <c r="BD1184" i="5"/>
  <c r="Z1185" i="5"/>
  <c r="AI1184" i="5" l="1"/>
  <c r="AX1183" i="5"/>
  <c r="AW1184" i="5"/>
  <c r="AY1184" i="5" s="1"/>
  <c r="BC1184" i="5"/>
  <c r="BE1184" i="5" s="1"/>
  <c r="BB1183" i="5"/>
  <c r="Y1183" i="5"/>
  <c r="AH1183" i="5" s="1"/>
  <c r="BD1183" i="5"/>
  <c r="AF1183" i="5"/>
  <c r="AE1183" i="5"/>
  <c r="AX1184" i="5"/>
  <c r="V1181" i="5"/>
  <c r="X1182" i="5"/>
  <c r="BC1185" i="5"/>
  <c r="BE1185" i="5" s="1"/>
  <c r="Z1184" i="5"/>
  <c r="X1181" i="5" l="1"/>
  <c r="V1180" i="5"/>
  <c r="Z1183" i="5"/>
  <c r="AI1183" i="5"/>
  <c r="BB1182" i="5"/>
  <c r="AX1182" i="5"/>
  <c r="AW1183" i="5"/>
  <c r="AY1183" i="5" s="1"/>
  <c r="BC1183" i="5"/>
  <c r="BE1183" i="5" s="1"/>
  <c r="AE1182" i="5"/>
  <c r="AF1182" i="5"/>
  <c r="BD1182" i="5"/>
  <c r="Y1182" i="5"/>
  <c r="Z1182" i="5" s="1"/>
  <c r="AI1182" i="5" l="1"/>
  <c r="BE1182" i="5"/>
  <c r="AH1181" i="5"/>
  <c r="AH1182" i="5"/>
  <c r="AW1182" i="5"/>
  <c r="AY1182" i="5" s="1"/>
  <c r="AX1181" i="5"/>
  <c r="BB1181" i="5"/>
  <c r="BC1182" i="5"/>
  <c r="X1180" i="5"/>
  <c r="V1179" i="5"/>
  <c r="Z1181" i="5"/>
  <c r="AF1181" i="5"/>
  <c r="AE1181" i="5"/>
  <c r="BD1181" i="5"/>
  <c r="Y1181" i="5"/>
  <c r="AI1181" i="5"/>
  <c r="AI1180" i="5" l="1"/>
  <c r="Z1180" i="5"/>
  <c r="AX1179" i="5" s="1"/>
  <c r="Y1180" i="5"/>
  <c r="AH1180" i="5" s="1"/>
  <c r="AF1180" i="5"/>
  <c r="BD1180" i="5"/>
  <c r="AE1180" i="5"/>
  <c r="X1179" i="5"/>
  <c r="V1178" i="5"/>
  <c r="BE1181" i="5"/>
  <c r="AW1181" i="5"/>
  <c r="AY1181" i="5" s="1"/>
  <c r="BB1180" i="5"/>
  <c r="AX1180" i="5"/>
  <c r="BC1181" i="5"/>
  <c r="BB1179" i="5" l="1"/>
  <c r="AW1180" i="5"/>
  <c r="AY1180" i="5" s="1"/>
  <c r="BC1180" i="5"/>
  <c r="BE1180" i="5" s="1"/>
  <c r="Y1179" i="5"/>
  <c r="AH1179" i="5" s="1"/>
  <c r="AF1179" i="5"/>
  <c r="AE1179" i="5"/>
  <c r="BD1179" i="5"/>
  <c r="X1178" i="5"/>
  <c r="V1177" i="5"/>
  <c r="AF1178" i="5" l="1"/>
  <c r="AE1178" i="5"/>
  <c r="BD1178" i="5"/>
  <c r="Y1178" i="5"/>
  <c r="AH1178" i="5" s="1"/>
  <c r="AI1179" i="5"/>
  <c r="Z1179" i="5"/>
  <c r="X1177" i="5"/>
  <c r="V1176" i="5"/>
  <c r="Z1178" i="5" l="1"/>
  <c r="AI1178" i="5"/>
  <c r="X1176" i="5"/>
  <c r="V1175" i="5"/>
  <c r="BD1177" i="5"/>
  <c r="AI1177" i="5"/>
  <c r="AE1177" i="5"/>
  <c r="AF1177" i="5"/>
  <c r="Y1177" i="5"/>
  <c r="Z1177" i="5" s="1"/>
  <c r="AW1178" i="5"/>
  <c r="AY1178" i="5" s="1"/>
  <c r="BB1177" i="5"/>
  <c r="BC1178" i="5"/>
  <c r="AX1177" i="5"/>
  <c r="AX1178" i="5"/>
  <c r="BB1178" i="5"/>
  <c r="AW1179" i="5"/>
  <c r="AY1179" i="5" s="1"/>
  <c r="BC1179" i="5"/>
  <c r="BE1179" i="5" s="1"/>
  <c r="X1175" i="5" l="1"/>
  <c r="V1174" i="5"/>
  <c r="BE1177" i="5"/>
  <c r="AH1177" i="5"/>
  <c r="Y1176" i="5"/>
  <c r="AH1176" i="5" s="1"/>
  <c r="AF1176" i="5"/>
  <c r="AE1176" i="5"/>
  <c r="BD1176" i="5"/>
  <c r="BE1178" i="5"/>
  <c r="BB1176" i="5"/>
  <c r="BC1177" i="5"/>
  <c r="AX1176" i="5"/>
  <c r="AW1177" i="5"/>
  <c r="AY1177" i="5" s="1"/>
  <c r="X1174" i="5" l="1"/>
  <c r="V1173" i="5"/>
  <c r="Y1175" i="5"/>
  <c r="AF1175" i="5"/>
  <c r="AE1175" i="5"/>
  <c r="BD1175" i="5"/>
  <c r="AI1175" i="5"/>
  <c r="Z1176" i="5"/>
  <c r="AI1176" i="5"/>
  <c r="AH1175" i="5"/>
  <c r="AW1175" i="5" l="1"/>
  <c r="BB1174" i="5"/>
  <c r="BC1175" i="5"/>
  <c r="AX1175" i="5"/>
  <c r="AW1176" i="5"/>
  <c r="AY1176" i="5" s="1"/>
  <c r="BB1175" i="5"/>
  <c r="BE1175" i="5" s="1"/>
  <c r="BC1176" i="5"/>
  <c r="BE1176" i="5" s="1"/>
  <c r="Z1175" i="5"/>
  <c r="X1173" i="5"/>
  <c r="V1172" i="5"/>
  <c r="AF1174" i="5"/>
  <c r="AE1174" i="5"/>
  <c r="BD1174" i="5"/>
  <c r="Y1174" i="5"/>
  <c r="AH1174" i="5" s="1"/>
  <c r="X1172" i="5" l="1"/>
  <c r="V1171" i="5"/>
  <c r="AI1174" i="5"/>
  <c r="BD1173" i="5"/>
  <c r="AI1173" i="5"/>
  <c r="Z1173" i="5"/>
  <c r="AE1173" i="5"/>
  <c r="AF1173" i="5"/>
  <c r="Y1173" i="5"/>
  <c r="AH1173" i="5" s="1"/>
  <c r="AY1175" i="5"/>
  <c r="Z1174" i="5"/>
  <c r="AW1174" i="5"/>
  <c r="AY1174" i="5" s="1"/>
  <c r="BB1173" i="5"/>
  <c r="BC1174" i="5"/>
  <c r="BE1174" i="5" s="1"/>
  <c r="AX1174" i="5"/>
  <c r="BB1172" i="5" l="1"/>
  <c r="BC1173" i="5"/>
  <c r="BE1173" i="5" s="1"/>
  <c r="AX1172" i="5"/>
  <c r="AW1173" i="5"/>
  <c r="AY1173" i="5" s="1"/>
  <c r="X1171" i="5"/>
  <c r="V1170" i="5"/>
  <c r="AX1173" i="5"/>
  <c r="Y1172" i="5"/>
  <c r="AH1172" i="5" s="1"/>
  <c r="AF1172" i="5"/>
  <c r="AE1172" i="5"/>
  <c r="BD1172" i="5"/>
  <c r="Z1172" i="5" l="1"/>
  <c r="AI1172" i="5"/>
  <c r="X1170" i="5"/>
  <c r="V1169" i="5"/>
  <c r="Y1171" i="5"/>
  <c r="Z1171" i="5" s="1"/>
  <c r="AF1171" i="5"/>
  <c r="AE1171" i="5"/>
  <c r="BD1171" i="5"/>
  <c r="X1169" i="5" l="1"/>
  <c r="V1168" i="5"/>
  <c r="AH1170" i="5"/>
  <c r="AF1170" i="5"/>
  <c r="AE1170" i="5"/>
  <c r="BD1170" i="5"/>
  <c r="Y1170" i="5"/>
  <c r="Z1170" i="5"/>
  <c r="AI1170" i="5"/>
  <c r="AI1171" i="5"/>
  <c r="AH1171" i="5"/>
  <c r="AX1170" i="5"/>
  <c r="AW1171" i="5"/>
  <c r="BB1170" i="5"/>
  <c r="BC1171" i="5"/>
  <c r="AX1171" i="5"/>
  <c r="BC1172" i="5"/>
  <c r="BE1172" i="5" s="1"/>
  <c r="BB1171" i="5"/>
  <c r="BE1171" i="5" s="1"/>
  <c r="AW1172" i="5"/>
  <c r="AY1172" i="5" s="1"/>
  <c r="X1168" i="5" l="1"/>
  <c r="V1167" i="5"/>
  <c r="BD1169" i="5"/>
  <c r="AE1169" i="5"/>
  <c r="AF1169" i="5"/>
  <c r="Y1169" i="5"/>
  <c r="AH1169" i="5" s="1"/>
  <c r="AX1169" i="5"/>
  <c r="AY1171" i="5"/>
  <c r="BB1169" i="5"/>
  <c r="BC1170" i="5"/>
  <c r="BE1170" i="5" s="1"/>
  <c r="AW1170" i="5"/>
  <c r="AY1170" i="5" s="1"/>
  <c r="Z1169" i="5" l="1"/>
  <c r="X1167" i="5"/>
  <c r="V1166" i="5"/>
  <c r="AI1169" i="5"/>
  <c r="Z1168" i="5"/>
  <c r="Y1168" i="5"/>
  <c r="AF1168" i="5"/>
  <c r="AE1168" i="5"/>
  <c r="BD1168" i="5"/>
  <c r="AI1168" i="5" l="1"/>
  <c r="AH1168" i="5"/>
  <c r="X1166" i="5"/>
  <c r="V1165" i="5"/>
  <c r="Y1167" i="5"/>
  <c r="AH1167" i="5" s="1"/>
  <c r="AF1167" i="5"/>
  <c r="AE1167" i="5"/>
  <c r="BD1167" i="5"/>
  <c r="AI1167" i="5"/>
  <c r="AX1167" i="5"/>
  <c r="BC1168" i="5"/>
  <c r="BB1167" i="5"/>
  <c r="AW1168" i="5"/>
  <c r="AY1168" i="5" s="1"/>
  <c r="AX1168" i="5"/>
  <c r="BB1168" i="5"/>
  <c r="BE1168" i="5" s="1"/>
  <c r="BC1169" i="5"/>
  <c r="BE1169" i="5" s="1"/>
  <c r="AW1169" i="5"/>
  <c r="AY1169" i="5" s="1"/>
  <c r="AF1166" i="5" l="1"/>
  <c r="AE1166" i="5"/>
  <c r="BD1166" i="5"/>
  <c r="Y1166" i="5"/>
  <c r="AH1166" i="5" s="1"/>
  <c r="AI1166" i="5"/>
  <c r="Z1166" i="5"/>
  <c r="Z1167" i="5"/>
  <c r="X1165" i="5"/>
  <c r="V1164" i="5"/>
  <c r="X1164" i="5" l="1"/>
  <c r="V1163" i="5"/>
  <c r="AH1165" i="5"/>
  <c r="BD1165" i="5"/>
  <c r="AE1165" i="5"/>
  <c r="Y1165" i="5"/>
  <c r="AF1165" i="5"/>
  <c r="AW1166" i="5"/>
  <c r="AY1166" i="5" s="1"/>
  <c r="BB1165" i="5"/>
  <c r="BC1166" i="5"/>
  <c r="AX1165" i="5"/>
  <c r="AW1167" i="5"/>
  <c r="AY1167" i="5" s="1"/>
  <c r="BC1167" i="5"/>
  <c r="BE1167" i="5" s="1"/>
  <c r="AX1166" i="5"/>
  <c r="BB1166" i="5"/>
  <c r="BE1166" i="5" s="1"/>
  <c r="X1163" i="5" l="1"/>
  <c r="V1162" i="5"/>
  <c r="Y1164" i="5"/>
  <c r="AH1164" i="5" s="1"/>
  <c r="AF1164" i="5"/>
  <c r="AE1164" i="5"/>
  <c r="BD1164" i="5"/>
  <c r="Z1165" i="5"/>
  <c r="AI1165" i="5"/>
  <c r="Z1164" i="5" l="1"/>
  <c r="AI1164" i="5"/>
  <c r="AX1163" i="5"/>
  <c r="BC1164" i="5"/>
  <c r="AW1164" i="5"/>
  <c r="AY1164" i="5" s="1"/>
  <c r="BB1163" i="5"/>
  <c r="BB1164" i="5"/>
  <c r="BE1164" i="5" s="1"/>
  <c r="AX1164" i="5"/>
  <c r="BC1165" i="5"/>
  <c r="BE1165" i="5" s="1"/>
  <c r="AW1165" i="5"/>
  <c r="AY1165" i="5" s="1"/>
  <c r="X1162" i="5"/>
  <c r="V1161" i="5"/>
  <c r="Z1163" i="5"/>
  <c r="Y1163" i="5"/>
  <c r="AH1163" i="5" s="1"/>
  <c r="AF1163" i="5"/>
  <c r="AE1163" i="5"/>
  <c r="BD1163" i="5"/>
  <c r="X1161" i="5" l="1"/>
  <c r="V1160" i="5"/>
  <c r="AF1162" i="5"/>
  <c r="AE1162" i="5"/>
  <c r="BD1162" i="5"/>
  <c r="Y1162" i="5"/>
  <c r="AI1163" i="5"/>
  <c r="AX1162" i="5"/>
  <c r="AW1163" i="5"/>
  <c r="AY1163" i="5" s="1"/>
  <c r="BB1162" i="5"/>
  <c r="BC1163" i="5"/>
  <c r="BE1163" i="5" s="1"/>
  <c r="Z1162" i="5" l="1"/>
  <c r="AH1162" i="5"/>
  <c r="AI1162" i="5"/>
  <c r="BD1161" i="5"/>
  <c r="AI1161" i="5"/>
  <c r="Z1161" i="5"/>
  <c r="AE1161" i="5"/>
  <c r="AF1161" i="5"/>
  <c r="Y1161" i="5"/>
  <c r="AH1161" i="5" s="1"/>
  <c r="X1160" i="5"/>
  <c r="V1159" i="5"/>
  <c r="Y1160" i="5" l="1"/>
  <c r="AH1160" i="5" s="1"/>
  <c r="AF1160" i="5"/>
  <c r="BD1160" i="5"/>
  <c r="AE1160" i="5"/>
  <c r="X1159" i="5"/>
  <c r="V1158" i="5"/>
  <c r="BB1160" i="5"/>
  <c r="BC1161" i="5"/>
  <c r="AX1160" i="5"/>
  <c r="AW1161" i="5"/>
  <c r="BB1161" i="5"/>
  <c r="AW1162" i="5"/>
  <c r="AY1162" i="5" s="1"/>
  <c r="BC1162" i="5"/>
  <c r="BE1162" i="5" s="1"/>
  <c r="AX1161" i="5"/>
  <c r="AI1160" i="5" l="1"/>
  <c r="X1158" i="5"/>
  <c r="V1157" i="5"/>
  <c r="Z1160" i="5"/>
  <c r="Y1159" i="5"/>
  <c r="AH1159" i="5" s="1"/>
  <c r="AF1159" i="5"/>
  <c r="AE1159" i="5"/>
  <c r="BD1159" i="5"/>
  <c r="BE1161" i="5"/>
  <c r="AY1161" i="5"/>
  <c r="Z1159" i="5" l="1"/>
  <c r="V1156" i="5"/>
  <c r="X1157" i="5"/>
  <c r="AX1158" i="5"/>
  <c r="AW1159" i="5"/>
  <c r="AY1159" i="5" s="1"/>
  <c r="BB1158" i="5"/>
  <c r="BC1159" i="5"/>
  <c r="AX1159" i="5"/>
  <c r="BB1159" i="5"/>
  <c r="BC1160" i="5"/>
  <c r="BE1160" i="5" s="1"/>
  <c r="AW1160" i="5"/>
  <c r="AY1160" i="5" s="1"/>
  <c r="AI1159" i="5"/>
  <c r="AF1158" i="5"/>
  <c r="AE1158" i="5"/>
  <c r="BD1158" i="5"/>
  <c r="Y1158" i="5"/>
  <c r="Z1158" i="5"/>
  <c r="AI1158" i="5"/>
  <c r="BD1157" i="5" l="1"/>
  <c r="AI1157" i="5"/>
  <c r="AE1157" i="5"/>
  <c r="AF1157" i="5"/>
  <c r="Y1157" i="5"/>
  <c r="AH1157" i="5" s="1"/>
  <c r="X1156" i="5"/>
  <c r="V1155" i="5"/>
  <c r="BE1159" i="5"/>
  <c r="AH1158" i="5"/>
  <c r="AW1158" i="5"/>
  <c r="AY1158" i="5" s="1"/>
  <c r="BC1158" i="5"/>
  <c r="BE1158" i="5" s="1"/>
  <c r="BB1157" i="5"/>
  <c r="AX1157" i="5"/>
  <c r="Y1156" i="5" l="1"/>
  <c r="AF1156" i="5"/>
  <c r="BD1156" i="5"/>
  <c r="AE1156" i="5"/>
  <c r="Z1156" i="5"/>
  <c r="AH1156" i="5"/>
  <c r="X1155" i="5"/>
  <c r="V1154" i="5"/>
  <c r="Z1157" i="5"/>
  <c r="BC1156" i="5" l="1"/>
  <c r="BB1155" i="5"/>
  <c r="AX1155" i="5"/>
  <c r="AW1156" i="5"/>
  <c r="BC1157" i="5"/>
  <c r="BE1157" i="5" s="1"/>
  <c r="BB1156" i="5"/>
  <c r="AW1157" i="5"/>
  <c r="AY1157" i="5" s="1"/>
  <c r="AX1156" i="5"/>
  <c r="X1154" i="5"/>
  <c r="V1153" i="5"/>
  <c r="AI1156" i="5"/>
  <c r="Y1155" i="5"/>
  <c r="AH1155" i="5" s="1"/>
  <c r="AE1155" i="5"/>
  <c r="BD1155" i="5"/>
  <c r="AI1155" i="5"/>
  <c r="AF1155" i="5"/>
  <c r="X1153" i="5" l="1"/>
  <c r="V1152" i="5"/>
  <c r="AF1154" i="5"/>
  <c r="AE1154" i="5"/>
  <c r="Y1154" i="5"/>
  <c r="AH1154" i="5" s="1"/>
  <c r="BD1154" i="5"/>
  <c r="BE1156" i="5"/>
  <c r="Z1155" i="5"/>
  <c r="AY1156" i="5"/>
  <c r="AX1154" i="5" l="1"/>
  <c r="BC1155" i="5"/>
  <c r="BE1155" i="5" s="1"/>
  <c r="AW1155" i="5"/>
  <c r="AY1155" i="5" s="1"/>
  <c r="BB1154" i="5"/>
  <c r="AI1154" i="5"/>
  <c r="X1152" i="5"/>
  <c r="V1151" i="5"/>
  <c r="Z1154" i="5"/>
  <c r="BC1154" i="5" s="1"/>
  <c r="BD1153" i="5"/>
  <c r="AI1153" i="5"/>
  <c r="Z1153" i="5"/>
  <c r="AE1153" i="5"/>
  <c r="Y1153" i="5"/>
  <c r="AH1153" i="5" s="1"/>
  <c r="AF1153" i="5"/>
  <c r="BB1152" i="5" l="1"/>
  <c r="BC1153" i="5"/>
  <c r="AX1152" i="5"/>
  <c r="AW1153" i="5"/>
  <c r="AY1153" i="5" s="1"/>
  <c r="BB1153" i="5"/>
  <c r="V1150" i="5"/>
  <c r="X1151" i="5"/>
  <c r="AX1153" i="5"/>
  <c r="Y1152" i="5"/>
  <c r="AH1152" i="5" s="1"/>
  <c r="AF1152" i="5"/>
  <c r="BD1152" i="5"/>
  <c r="AE1152" i="5"/>
  <c r="AW1154" i="5"/>
  <c r="AY1154" i="5" s="1"/>
  <c r="BE1154" i="5"/>
  <c r="AI1152" i="5" l="1"/>
  <c r="Y1151" i="5"/>
  <c r="AH1151" i="5" s="1"/>
  <c r="AE1151" i="5"/>
  <c r="BD1151" i="5"/>
  <c r="AI1151" i="5"/>
  <c r="AF1151" i="5"/>
  <c r="X1150" i="5"/>
  <c r="V1149" i="5"/>
  <c r="Z1152" i="5"/>
  <c r="BE1153" i="5"/>
  <c r="BC1151" i="5" l="1"/>
  <c r="BC1152" i="5"/>
  <c r="BE1152" i="5" s="1"/>
  <c r="BB1151" i="5"/>
  <c r="BE1151" i="5" s="1"/>
  <c r="AX1151" i="5"/>
  <c r="AW1152" i="5"/>
  <c r="AY1152" i="5" s="1"/>
  <c r="V1148" i="5"/>
  <c r="X1149" i="5"/>
  <c r="Z1151" i="5"/>
  <c r="AW1151" i="5" s="1"/>
  <c r="AY1151" i="5" s="1"/>
  <c r="AF1150" i="5"/>
  <c r="AE1150" i="5"/>
  <c r="Y1150" i="5"/>
  <c r="AH1150" i="5" s="1"/>
  <c r="Z1150" i="5"/>
  <c r="BD1150" i="5"/>
  <c r="AW1150" i="5" l="1"/>
  <c r="AY1150" i="5" s="1"/>
  <c r="BC1150" i="5"/>
  <c r="BB1149" i="5"/>
  <c r="AX1149" i="5"/>
  <c r="BB1150" i="5"/>
  <c r="BD1149" i="5"/>
  <c r="AI1149" i="5"/>
  <c r="Z1149" i="5"/>
  <c r="BC1149" i="5" s="1"/>
  <c r="AE1149" i="5"/>
  <c r="AF1149" i="5"/>
  <c r="Y1149" i="5"/>
  <c r="AH1149" i="5" s="1"/>
  <c r="AI1150" i="5"/>
  <c r="X1148" i="5"/>
  <c r="V1147" i="5"/>
  <c r="AX1150" i="5"/>
  <c r="AW1149" i="5" l="1"/>
  <c r="AY1149" i="5" s="1"/>
  <c r="BE1149" i="5"/>
  <c r="X1147" i="5"/>
  <c r="V1146" i="5"/>
  <c r="AX1148" i="5"/>
  <c r="Y1148" i="5"/>
  <c r="AH1148" i="5" s="1"/>
  <c r="Z1148" i="5"/>
  <c r="BD1148" i="5"/>
  <c r="AF1148" i="5"/>
  <c r="AE1148" i="5"/>
  <c r="BE1150" i="5"/>
  <c r="BB1148" i="5"/>
  <c r="AX1147" i="5" l="1"/>
  <c r="AW1148" i="5"/>
  <c r="AY1148" i="5" s="1"/>
  <c r="AI1148" i="5"/>
  <c r="AH1147" i="5"/>
  <c r="BB1147" i="5"/>
  <c r="X1146" i="5"/>
  <c r="V1145" i="5"/>
  <c r="Y1147" i="5"/>
  <c r="AE1147" i="5"/>
  <c r="AI1147" i="5"/>
  <c r="AF1147" i="5"/>
  <c r="BD1147" i="5"/>
  <c r="BE1148" i="5"/>
  <c r="BC1148" i="5"/>
  <c r="Z1147" i="5" l="1"/>
  <c r="V1144" i="5"/>
  <c r="X1145" i="5"/>
  <c r="AF1146" i="5"/>
  <c r="AE1146" i="5"/>
  <c r="Y1146" i="5"/>
  <c r="AH1146" i="5" s="1"/>
  <c r="Z1146" i="5"/>
  <c r="BD1146" i="5"/>
  <c r="BD1145" i="5" l="1"/>
  <c r="AI1145" i="5"/>
  <c r="AE1145" i="5"/>
  <c r="AF1145" i="5"/>
  <c r="Y1145" i="5"/>
  <c r="AI1146" i="5"/>
  <c r="X1144" i="5"/>
  <c r="V1143" i="5"/>
  <c r="AH1145" i="5"/>
  <c r="AW1146" i="5"/>
  <c r="AY1146" i="5" s="1"/>
  <c r="BC1146" i="5"/>
  <c r="AX1145" i="5"/>
  <c r="BB1145" i="5"/>
  <c r="AX1146" i="5"/>
  <c r="AW1147" i="5"/>
  <c r="AY1147" i="5" s="1"/>
  <c r="BB1146" i="5"/>
  <c r="BE1146" i="5" s="1"/>
  <c r="BC1147" i="5"/>
  <c r="BE1147" i="5" s="1"/>
  <c r="X1143" i="5" l="1"/>
  <c r="V1142" i="5"/>
  <c r="Y1144" i="5"/>
  <c r="AH1144" i="5" s="1"/>
  <c r="BD1144" i="5"/>
  <c r="AF1144" i="5"/>
  <c r="AE1144" i="5"/>
  <c r="Z1145" i="5"/>
  <c r="AI1144" i="5" l="1"/>
  <c r="AW1144" i="5"/>
  <c r="AY1144" i="5" s="1"/>
  <c r="BB1144" i="5"/>
  <c r="BC1145" i="5"/>
  <c r="BE1145" i="5" s="1"/>
  <c r="AW1145" i="5"/>
  <c r="AY1145" i="5" s="1"/>
  <c r="AX1144" i="5"/>
  <c r="X1142" i="5"/>
  <c r="V1141" i="5"/>
  <c r="Z1144" i="5"/>
  <c r="Y1143" i="5"/>
  <c r="AH1143" i="5" s="1"/>
  <c r="AE1143" i="5"/>
  <c r="AF1143" i="5"/>
  <c r="BD1143" i="5"/>
  <c r="Z1143" i="5" l="1"/>
  <c r="AX1142" i="5"/>
  <c r="AW1143" i="5"/>
  <c r="AY1143" i="5" s="1"/>
  <c r="BB1142" i="5"/>
  <c r="BC1143" i="5"/>
  <c r="BB1143" i="5"/>
  <c r="BE1143" i="5" s="1"/>
  <c r="V1140" i="5"/>
  <c r="X1141" i="5"/>
  <c r="AX1143" i="5"/>
  <c r="AF1142" i="5"/>
  <c r="AE1142" i="5"/>
  <c r="Y1142" i="5"/>
  <c r="AI1142" i="5" s="1"/>
  <c r="BD1142" i="5"/>
  <c r="BC1144" i="5"/>
  <c r="BE1144" i="5" s="1"/>
  <c r="AI1143" i="5"/>
  <c r="X1140" i="5" l="1"/>
  <c r="V1139" i="5"/>
  <c r="Z1142" i="5"/>
  <c r="AH1142" i="5"/>
  <c r="AW1142" i="5"/>
  <c r="AY1142" i="5" s="1"/>
  <c r="BC1142" i="5"/>
  <c r="BE1142" i="5" s="1"/>
  <c r="AX1141" i="5"/>
  <c r="BD1141" i="5"/>
  <c r="AE1141" i="5"/>
  <c r="Y1141" i="5"/>
  <c r="AH1141" i="5" s="1"/>
  <c r="AF1141" i="5"/>
  <c r="Z1141" i="5" l="1"/>
  <c r="AI1141" i="5"/>
  <c r="BC1141" i="5"/>
  <c r="AW1141" i="5"/>
  <c r="AY1141" i="5" s="1"/>
  <c r="AX1140" i="5"/>
  <c r="BB1140" i="5"/>
  <c r="X1139" i="5"/>
  <c r="V1138" i="5"/>
  <c r="BB1141" i="5"/>
  <c r="Y1140" i="5"/>
  <c r="AH1140" i="5" s="1"/>
  <c r="AF1140" i="5"/>
  <c r="AE1140" i="5"/>
  <c r="BD1140" i="5"/>
  <c r="Z1140" i="5"/>
  <c r="AI1140" i="5"/>
  <c r="V1137" i="5" l="1"/>
  <c r="X1138" i="5"/>
  <c r="AE1139" i="5"/>
  <c r="BD1139" i="5"/>
  <c r="AI1139" i="5"/>
  <c r="AF1139" i="5"/>
  <c r="Z1139" i="5"/>
  <c r="AW1139" i="5" s="1"/>
  <c r="AY1139" i="5" s="1"/>
  <c r="Y1139" i="5"/>
  <c r="AH1139" i="5" s="1"/>
  <c r="BE1140" i="5"/>
  <c r="BE1141" i="5"/>
  <c r="AW1140" i="5"/>
  <c r="AY1140" i="5" s="1"/>
  <c r="BB1139" i="5"/>
  <c r="AX1139" i="5"/>
  <c r="BC1140" i="5"/>
  <c r="AX1138" i="5" l="1"/>
  <c r="BC1139" i="5"/>
  <c r="BB1138" i="5"/>
  <c r="Y1138" i="5"/>
  <c r="AH1138" i="5" s="1"/>
  <c r="BD1138" i="5"/>
  <c r="AF1138" i="5"/>
  <c r="AE1138" i="5"/>
  <c r="BE1139" i="5"/>
  <c r="X1137" i="5"/>
  <c r="V1136" i="5"/>
  <c r="Y1137" i="5" l="1"/>
  <c r="AI1137" i="5" s="1"/>
  <c r="AF1137" i="5"/>
  <c r="AE1137" i="5"/>
  <c r="BD1137" i="5"/>
  <c r="Z1138" i="5"/>
  <c r="AI1138" i="5"/>
  <c r="AH1137" i="5"/>
  <c r="X1136" i="5"/>
  <c r="V1135" i="5"/>
  <c r="X1135" i="5" l="1"/>
  <c r="V1134" i="5"/>
  <c r="Y1136" i="5"/>
  <c r="AH1136" i="5" s="1"/>
  <c r="AF1136" i="5"/>
  <c r="AE1136" i="5"/>
  <c r="BD1136" i="5"/>
  <c r="Z1136" i="5"/>
  <c r="AI1136" i="5"/>
  <c r="Z1137" i="5"/>
  <c r="AX1136" i="5"/>
  <c r="AW1137" i="5"/>
  <c r="AY1137" i="5" s="1"/>
  <c r="BC1137" i="5"/>
  <c r="BB1136" i="5"/>
  <c r="BC1138" i="5"/>
  <c r="BE1138" i="5" s="1"/>
  <c r="BB1137" i="5"/>
  <c r="BE1137" i="5" s="1"/>
  <c r="AW1138" i="5"/>
  <c r="AY1138" i="5" s="1"/>
  <c r="AX1137" i="5"/>
  <c r="AW1136" i="5" l="1"/>
  <c r="AY1136" i="5" s="1"/>
  <c r="BB1135" i="5"/>
  <c r="BC1136" i="5"/>
  <c r="BE1136" i="5" s="1"/>
  <c r="AX1135" i="5"/>
  <c r="V1133" i="5"/>
  <c r="X1134" i="5"/>
  <c r="AE1135" i="5"/>
  <c r="BD1135" i="5"/>
  <c r="AI1135" i="5"/>
  <c r="AF1135" i="5"/>
  <c r="Y1135" i="5"/>
  <c r="Z1135" i="5" s="1"/>
  <c r="AW1135" i="5" l="1"/>
  <c r="AY1135" i="5" s="1"/>
  <c r="BB1134" i="5"/>
  <c r="BC1135" i="5"/>
  <c r="BE1135" i="5" s="1"/>
  <c r="AX1134" i="5"/>
  <c r="AH1135" i="5"/>
  <c r="Y1134" i="5"/>
  <c r="AH1134" i="5" s="1"/>
  <c r="BD1134" i="5"/>
  <c r="AF1134" i="5"/>
  <c r="AE1134" i="5"/>
  <c r="X1133" i="5"/>
  <c r="V1132" i="5"/>
  <c r="Z1134" i="5" l="1"/>
  <c r="AI1134" i="5"/>
  <c r="X1132" i="5"/>
  <c r="V1131" i="5"/>
  <c r="AH1133" i="5"/>
  <c r="AI1133" i="5"/>
  <c r="Z1133" i="5"/>
  <c r="Y1133" i="5"/>
  <c r="AF1133" i="5"/>
  <c r="AE1133" i="5"/>
  <c r="BD1133" i="5"/>
  <c r="X1131" i="5" l="1"/>
  <c r="V1130" i="5"/>
  <c r="Y1132" i="5"/>
  <c r="AH1132" i="5" s="1"/>
  <c r="AF1132" i="5"/>
  <c r="AE1132" i="5"/>
  <c r="BD1132" i="5"/>
  <c r="AX1132" i="5"/>
  <c r="AW1133" i="5"/>
  <c r="AY1133" i="5" s="1"/>
  <c r="BC1133" i="5"/>
  <c r="BB1132" i="5"/>
  <c r="BC1134" i="5"/>
  <c r="BE1134" i="5" s="1"/>
  <c r="AX1133" i="5"/>
  <c r="BB1133" i="5"/>
  <c r="BE1133" i="5" s="1"/>
  <c r="AW1134" i="5"/>
  <c r="AY1134" i="5" s="1"/>
  <c r="V1129" i="5" l="1"/>
  <c r="X1130" i="5"/>
  <c r="Z1132" i="5"/>
  <c r="AE1131" i="5"/>
  <c r="BD1131" i="5"/>
  <c r="AI1131" i="5"/>
  <c r="AF1131" i="5"/>
  <c r="Y1131" i="5"/>
  <c r="Z1131" i="5" s="1"/>
  <c r="AI1132" i="5"/>
  <c r="AW1131" i="5" l="1"/>
  <c r="AY1131" i="5" s="1"/>
  <c r="BB1130" i="5"/>
  <c r="BC1131" i="5"/>
  <c r="AX1130" i="5"/>
  <c r="AW1132" i="5"/>
  <c r="AY1132" i="5" s="1"/>
  <c r="BB1131" i="5"/>
  <c r="AX1131" i="5"/>
  <c r="BC1132" i="5"/>
  <c r="BE1132" i="5" s="1"/>
  <c r="AH1131" i="5"/>
  <c r="AI1130" i="5"/>
  <c r="Z1130" i="5"/>
  <c r="Y1130" i="5"/>
  <c r="AH1130" i="5" s="1"/>
  <c r="BD1130" i="5"/>
  <c r="AF1130" i="5"/>
  <c r="AE1130" i="5"/>
  <c r="X1129" i="5"/>
  <c r="V1128" i="5"/>
  <c r="BE1130" i="5" l="1"/>
  <c r="Y1129" i="5"/>
  <c r="AH1129" i="5" s="1"/>
  <c r="AF1129" i="5"/>
  <c r="AE1129" i="5"/>
  <c r="BD1129" i="5"/>
  <c r="BE1131" i="5"/>
  <c r="AX1129" i="5"/>
  <c r="X1128" i="5"/>
  <c r="V1127" i="5"/>
  <c r="AW1130" i="5"/>
  <c r="AY1130" i="5" s="1"/>
  <c r="BB1129" i="5"/>
  <c r="BC1130" i="5"/>
  <c r="X1127" i="5" l="1"/>
  <c r="V1126" i="5"/>
  <c r="Y1128" i="5"/>
  <c r="AI1128" i="5" s="1"/>
  <c r="AF1128" i="5"/>
  <c r="AE1128" i="5"/>
  <c r="BD1128" i="5"/>
  <c r="Z1128" i="5"/>
  <c r="Z1129" i="5"/>
  <c r="AI1129" i="5"/>
  <c r="AW1128" i="5" l="1"/>
  <c r="AY1128" i="5" s="1"/>
  <c r="BB1127" i="5"/>
  <c r="BC1128" i="5"/>
  <c r="AX1127" i="5"/>
  <c r="AX1128" i="5"/>
  <c r="BB1128" i="5"/>
  <c r="AW1129" i="5"/>
  <c r="AY1129" i="5" s="1"/>
  <c r="BC1129" i="5"/>
  <c r="BE1129" i="5" s="1"/>
  <c r="AH1128" i="5"/>
  <c r="V1125" i="5"/>
  <c r="X1126" i="5"/>
  <c r="AE1127" i="5"/>
  <c r="BD1127" i="5"/>
  <c r="AF1127" i="5"/>
  <c r="Y1127" i="5"/>
  <c r="AI1127" i="5" s="1"/>
  <c r="Y1126" i="5" l="1"/>
  <c r="BD1126" i="5"/>
  <c r="AF1126" i="5"/>
  <c r="AE1126" i="5"/>
  <c r="X1125" i="5"/>
  <c r="V1124" i="5"/>
  <c r="Z1127" i="5"/>
  <c r="AH1127" i="5"/>
  <c r="AH1126" i="5"/>
  <c r="BE1128" i="5"/>
  <c r="Y1125" i="5" l="1"/>
  <c r="AH1125" i="5" s="1"/>
  <c r="AF1125" i="5"/>
  <c r="AE1125" i="5"/>
  <c r="BD1125" i="5"/>
  <c r="AI1126" i="5"/>
  <c r="Z1126" i="5"/>
  <c r="BC1126" i="5"/>
  <c r="AX1125" i="5"/>
  <c r="BB1125" i="5"/>
  <c r="AW1126" i="5"/>
  <c r="AY1126" i="5" s="1"/>
  <c r="AW1127" i="5"/>
  <c r="AY1127" i="5" s="1"/>
  <c r="BB1126" i="5"/>
  <c r="BE1126" i="5" s="1"/>
  <c r="BC1127" i="5"/>
  <c r="BE1127" i="5" s="1"/>
  <c r="AX1126" i="5"/>
  <c r="X1124" i="5"/>
  <c r="V1123" i="5"/>
  <c r="X1123" i="5" l="1"/>
  <c r="V1122" i="5"/>
  <c r="Y1124" i="5"/>
  <c r="AH1124" i="5" s="1"/>
  <c r="AF1124" i="5"/>
  <c r="AE1124" i="5"/>
  <c r="BD1124" i="5"/>
  <c r="Z1124" i="5"/>
  <c r="Z1125" i="5"/>
  <c r="AX1124" i="5"/>
  <c r="AW1125" i="5"/>
  <c r="AY1125" i="5" s="1"/>
  <c r="BC1125" i="5"/>
  <c r="BE1125" i="5" s="1"/>
  <c r="BB1124" i="5"/>
  <c r="AI1125" i="5"/>
  <c r="AW1124" i="5" l="1"/>
  <c r="AY1124" i="5" s="1"/>
  <c r="BB1123" i="5"/>
  <c r="BC1124" i="5"/>
  <c r="BE1124" i="5" s="1"/>
  <c r="AX1123" i="5"/>
  <c r="AH1123" i="5"/>
  <c r="AE1123" i="5"/>
  <c r="BD1123" i="5"/>
  <c r="AF1123" i="5"/>
  <c r="Y1123" i="5"/>
  <c r="X1122" i="5"/>
  <c r="V1121" i="5"/>
  <c r="AI1124" i="5"/>
  <c r="Z1123" i="5" l="1"/>
  <c r="X1121" i="5"/>
  <c r="V1120" i="5"/>
  <c r="AI1122" i="5"/>
  <c r="Z1122" i="5"/>
  <c r="Y1122" i="5"/>
  <c r="AH1122" i="5" s="1"/>
  <c r="BD1122" i="5"/>
  <c r="AF1122" i="5"/>
  <c r="AE1122" i="5"/>
  <c r="AI1123" i="5"/>
  <c r="X1120" i="5" l="1"/>
  <c r="V1119" i="5"/>
  <c r="AI1121" i="5"/>
  <c r="Z1121" i="5"/>
  <c r="AW1121" i="5" s="1"/>
  <c r="AY1121" i="5" s="1"/>
  <c r="AF1121" i="5"/>
  <c r="AE1121" i="5"/>
  <c r="Y1121" i="5"/>
  <c r="AH1121" i="5" s="1"/>
  <c r="BD1121" i="5"/>
  <c r="BC1122" i="5"/>
  <c r="AX1121" i="5"/>
  <c r="BB1121" i="5"/>
  <c r="AW1122" i="5"/>
  <c r="AX1122" i="5"/>
  <c r="AW1123" i="5"/>
  <c r="AY1123" i="5" s="1"/>
  <c r="BB1122" i="5"/>
  <c r="BC1123" i="5"/>
  <c r="BE1123" i="5" s="1"/>
  <c r="Y1120" i="5" l="1"/>
  <c r="AF1120" i="5"/>
  <c r="BD1120" i="5"/>
  <c r="Z1120" i="5"/>
  <c r="AI1120" i="5"/>
  <c r="AE1120" i="5"/>
  <c r="BB1120" i="5"/>
  <c r="AH1120" i="5"/>
  <c r="AW1120" i="5"/>
  <c r="AY1120" i="5" s="1"/>
  <c r="X1119" i="5"/>
  <c r="V1118" i="5"/>
  <c r="BE1122" i="5"/>
  <c r="BC1121" i="5"/>
  <c r="BE1121" i="5" s="1"/>
  <c r="AY1122" i="5"/>
  <c r="AX1120" i="5"/>
  <c r="V1117" i="5" l="1"/>
  <c r="X1118" i="5"/>
  <c r="AE1119" i="5"/>
  <c r="BD1119" i="5"/>
  <c r="AI1119" i="5"/>
  <c r="AF1119" i="5"/>
  <c r="Y1119" i="5"/>
  <c r="AH1119" i="5" s="1"/>
  <c r="BC1120" i="5"/>
  <c r="BE1120" i="5" s="1"/>
  <c r="AX1119" i="5"/>
  <c r="BB1119" i="5"/>
  <c r="X1117" i="5" l="1"/>
  <c r="V1116" i="5"/>
  <c r="Y1118" i="5"/>
  <c r="AH1118" i="5" s="1"/>
  <c r="BD1118" i="5"/>
  <c r="AI1118" i="5"/>
  <c r="AF1118" i="5"/>
  <c r="AE1118" i="5"/>
  <c r="Z1119" i="5"/>
  <c r="Z1118" i="5" l="1"/>
  <c r="BC1118" i="5"/>
  <c r="AX1117" i="5"/>
  <c r="BB1117" i="5"/>
  <c r="AW1118" i="5"/>
  <c r="AY1118" i="5" s="1"/>
  <c r="AW1119" i="5"/>
  <c r="AY1119" i="5" s="1"/>
  <c r="AX1118" i="5"/>
  <c r="BB1118" i="5"/>
  <c r="BE1118" i="5" s="1"/>
  <c r="BC1119" i="5"/>
  <c r="BE1119" i="5" s="1"/>
  <c r="X1116" i="5"/>
  <c r="V1115" i="5"/>
  <c r="AI1117" i="5"/>
  <c r="Z1117" i="5"/>
  <c r="AF1117" i="5"/>
  <c r="AE1117" i="5"/>
  <c r="Y1117" i="5"/>
  <c r="AH1117" i="5" s="1"/>
  <c r="BD1117" i="5"/>
  <c r="Y1116" i="5" l="1"/>
  <c r="AH1116" i="5" s="1"/>
  <c r="AF1116" i="5"/>
  <c r="BD1116" i="5"/>
  <c r="Z1116" i="5"/>
  <c r="AI1116" i="5"/>
  <c r="AE1116" i="5"/>
  <c r="X1115" i="5"/>
  <c r="V1114" i="5"/>
  <c r="AX1116" i="5"/>
  <c r="AW1117" i="5"/>
  <c r="AY1117" i="5" s="1"/>
  <c r="BB1116" i="5"/>
  <c r="BC1117" i="5"/>
  <c r="BE1117" i="5" s="1"/>
  <c r="AE1115" i="5" l="1"/>
  <c r="BD1115" i="5"/>
  <c r="AF1115" i="5"/>
  <c r="Y1115" i="5"/>
  <c r="AH1115" i="5" s="1"/>
  <c r="V1113" i="5"/>
  <c r="X1114" i="5"/>
  <c r="AW1116" i="5"/>
  <c r="AY1116" i="5" s="1"/>
  <c r="AX1115" i="5"/>
  <c r="BC1116" i="5"/>
  <c r="BE1116" i="5"/>
  <c r="BB1115" i="5"/>
  <c r="Z1115" i="5" l="1"/>
  <c r="AI1115" i="5"/>
  <c r="Y1114" i="5"/>
  <c r="BD1114" i="5"/>
  <c r="AI1114" i="5"/>
  <c r="AF1114" i="5"/>
  <c r="AE1114" i="5"/>
  <c r="X1113" i="5"/>
  <c r="V1112" i="5"/>
  <c r="X1112" i="5" l="1"/>
  <c r="V1111" i="5"/>
  <c r="Z1114" i="5"/>
  <c r="AI1113" i="5"/>
  <c r="AF1113" i="5"/>
  <c r="AE1113" i="5"/>
  <c r="Y1113" i="5"/>
  <c r="AH1113" i="5" s="1"/>
  <c r="BD1113" i="5"/>
  <c r="BC1114" i="5"/>
  <c r="AX1113" i="5"/>
  <c r="BB1113" i="5"/>
  <c r="AW1114" i="5"/>
  <c r="AY1114" i="5" s="1"/>
  <c r="BB1114" i="5"/>
  <c r="BE1114" i="5" s="1"/>
  <c r="AX1114" i="5"/>
  <c r="AW1115" i="5"/>
  <c r="AY1115" i="5" s="1"/>
  <c r="BC1115" i="5"/>
  <c r="BE1115" i="5" s="1"/>
  <c r="AH1114" i="5"/>
  <c r="Y1112" i="5" l="1"/>
  <c r="AH1112" i="5" s="1"/>
  <c r="BD1112" i="5"/>
  <c r="Z1112" i="5"/>
  <c r="AF1112" i="5"/>
  <c r="AE1112" i="5"/>
  <c r="X1111" i="5"/>
  <c r="V1110" i="5"/>
  <c r="Z1113" i="5"/>
  <c r="AW1113" i="5" s="1"/>
  <c r="AY1113" i="5" s="1"/>
  <c r="V1109" i="5" l="1"/>
  <c r="X1110" i="5"/>
  <c r="AE1111" i="5"/>
  <c r="AF1111" i="5"/>
  <c r="Y1111" i="5"/>
  <c r="BD1111" i="5"/>
  <c r="BB1112" i="5"/>
  <c r="BB1111" i="5"/>
  <c r="BC1112" i="5"/>
  <c r="AX1111" i="5"/>
  <c r="AW1112" i="5"/>
  <c r="AX1112" i="5"/>
  <c r="BC1113" i="5"/>
  <c r="BE1113" i="5" s="1"/>
  <c r="AI1112" i="5"/>
  <c r="Z1111" i="5" l="1"/>
  <c r="BE1112" i="5"/>
  <c r="AI1111" i="5"/>
  <c r="AH1111" i="5"/>
  <c r="AY1112" i="5"/>
  <c r="Z1110" i="5"/>
  <c r="Y1110" i="5"/>
  <c r="AH1110" i="5" s="1"/>
  <c r="BD1110" i="5"/>
  <c r="AI1110" i="5"/>
  <c r="AF1110" i="5"/>
  <c r="AE1110" i="5"/>
  <c r="X1109" i="5"/>
  <c r="V1108" i="5"/>
  <c r="X1108" i="5" l="1"/>
  <c r="V1107" i="5"/>
  <c r="AI1109" i="5"/>
  <c r="AF1109" i="5"/>
  <c r="AE1109" i="5"/>
  <c r="Y1109" i="5"/>
  <c r="Z1109" i="5" s="1"/>
  <c r="BD1109" i="5"/>
  <c r="AH1109" i="5"/>
  <c r="BC1110" i="5"/>
  <c r="AX1109" i="5"/>
  <c r="BB1109" i="5"/>
  <c r="AW1110" i="5"/>
  <c r="AW1111" i="5"/>
  <c r="AY1111" i="5" s="1"/>
  <c r="BB1110" i="5"/>
  <c r="AX1110" i="5"/>
  <c r="BC1111" i="5"/>
  <c r="BE1111" i="5" s="1"/>
  <c r="AW1109" i="5" l="1"/>
  <c r="AY1109" i="5" s="1"/>
  <c r="BB1108" i="5"/>
  <c r="AX1108" i="5"/>
  <c r="BC1109" i="5"/>
  <c r="X1107" i="5"/>
  <c r="V1106" i="5"/>
  <c r="BE1110" i="5"/>
  <c r="AY1110" i="5"/>
  <c r="Y1108" i="5"/>
  <c r="AI1108" i="5" s="1"/>
  <c r="BD1108" i="5"/>
  <c r="Z1108" i="5"/>
  <c r="AF1108" i="5"/>
  <c r="AE1108" i="5"/>
  <c r="BE1109" i="5"/>
  <c r="BE1108" i="5" l="1"/>
  <c r="AH1108" i="5"/>
  <c r="AW1108" i="5"/>
  <c r="AY1108" i="5" s="1"/>
  <c r="AH1107" i="5"/>
  <c r="AX1107" i="5"/>
  <c r="V1105" i="5"/>
  <c r="X1106" i="5"/>
  <c r="BC1108" i="5"/>
  <c r="AE1107" i="5"/>
  <c r="AI1107" i="5"/>
  <c r="AF1107" i="5"/>
  <c r="Y1107" i="5"/>
  <c r="Z1107" i="5" s="1"/>
  <c r="BD1107" i="5"/>
  <c r="BB1107" i="5"/>
  <c r="AW1107" i="5" l="1"/>
  <c r="AY1107" i="5" s="1"/>
  <c r="BB1106" i="5"/>
  <c r="AX1106" i="5"/>
  <c r="BC1107" i="5"/>
  <c r="BE1107" i="5" s="1"/>
  <c r="Y1106" i="5"/>
  <c r="AH1106" i="5" s="1"/>
  <c r="BD1106" i="5"/>
  <c r="AI1106" i="5"/>
  <c r="AF1106" i="5"/>
  <c r="AE1106" i="5"/>
  <c r="X1105" i="5"/>
  <c r="V1104" i="5"/>
  <c r="V1103" i="5" l="1"/>
  <c r="X1104" i="5"/>
  <c r="Z1106" i="5"/>
  <c r="AF1105" i="5"/>
  <c r="AE1105" i="5"/>
  <c r="BD1105" i="5"/>
  <c r="Y1105" i="5"/>
  <c r="AH1105" i="5" s="1"/>
  <c r="X1103" i="5" l="1"/>
  <c r="V1102" i="5"/>
  <c r="AW1105" i="5"/>
  <c r="AY1105" i="5" s="1"/>
  <c r="AX1104" i="5"/>
  <c r="BC1105" i="5"/>
  <c r="BB1104" i="5"/>
  <c r="BC1106" i="5"/>
  <c r="BE1106" i="5" s="1"/>
  <c r="BB1105" i="5"/>
  <c r="BE1105" i="5" s="1"/>
  <c r="AX1105" i="5"/>
  <c r="AW1106" i="5"/>
  <c r="AY1106" i="5" s="1"/>
  <c r="BD1104" i="5"/>
  <c r="AF1104" i="5"/>
  <c r="AE1104" i="5"/>
  <c r="Y1104" i="5"/>
  <c r="AH1104" i="5" s="1"/>
  <c r="Z1105" i="5"/>
  <c r="AI1105" i="5"/>
  <c r="Z1104" i="5" l="1"/>
  <c r="BB1103" i="5"/>
  <c r="AX1103" i="5"/>
  <c r="AW1104" i="5"/>
  <c r="AY1104" i="5" s="1"/>
  <c r="BC1104" i="5"/>
  <c r="BE1104" i="5" s="1"/>
  <c r="V1101" i="5"/>
  <c r="X1102" i="5"/>
  <c r="AI1104" i="5"/>
  <c r="AF1103" i="5"/>
  <c r="AE1103" i="5"/>
  <c r="BD1103" i="5"/>
  <c r="Y1103" i="5"/>
  <c r="AH1103" i="5" s="1"/>
  <c r="BD1102" i="5" l="1"/>
  <c r="Y1102" i="5"/>
  <c r="AF1102" i="5"/>
  <c r="AE1102" i="5"/>
  <c r="Z1102" i="5"/>
  <c r="AI1102" i="5"/>
  <c r="Z1103" i="5"/>
  <c r="AW1103" i="5" s="1"/>
  <c r="AY1103" i="5" s="1"/>
  <c r="V1100" i="5"/>
  <c r="X1101" i="5"/>
  <c r="AH1102" i="5"/>
  <c r="AI1103" i="5"/>
  <c r="BD1101" i="5" l="1"/>
  <c r="AI1101" i="5"/>
  <c r="Z1101" i="5"/>
  <c r="Y1101" i="5"/>
  <c r="AH1101" i="5" s="1"/>
  <c r="AF1101" i="5"/>
  <c r="AE1101" i="5"/>
  <c r="BB1101" i="5"/>
  <c r="AW1102" i="5"/>
  <c r="AY1102" i="5" s="1"/>
  <c r="BC1102" i="5"/>
  <c r="AX1101" i="5"/>
  <c r="BC1103" i="5"/>
  <c r="BE1103" i="5" s="1"/>
  <c r="BB1102" i="5"/>
  <c r="AX1102" i="5"/>
  <c r="X1100" i="5"/>
  <c r="V1099" i="5"/>
  <c r="AI1100" i="5" l="1"/>
  <c r="Z1100" i="5"/>
  <c r="Y1100" i="5"/>
  <c r="AH1100" i="5" s="1"/>
  <c r="AF1100" i="5"/>
  <c r="AE1100" i="5"/>
  <c r="BD1100" i="5"/>
  <c r="AX1100" i="5"/>
  <c r="BC1101" i="5"/>
  <c r="BE1101" i="5" s="1"/>
  <c r="X1099" i="5"/>
  <c r="V1098" i="5"/>
  <c r="AW1101" i="5"/>
  <c r="AY1101" i="5" s="1"/>
  <c r="BE1102" i="5"/>
  <c r="BB1100" i="5"/>
  <c r="X1098" i="5" l="1"/>
  <c r="V1097" i="5"/>
  <c r="BC1100" i="5"/>
  <c r="BE1100" i="5" s="1"/>
  <c r="AW1100" i="5"/>
  <c r="AY1100" i="5" s="1"/>
  <c r="Y1099" i="5"/>
  <c r="AH1099" i="5" s="1"/>
  <c r="AF1099" i="5"/>
  <c r="AE1099" i="5"/>
  <c r="BD1099" i="5"/>
  <c r="AI1099" i="5"/>
  <c r="BB1099" i="5"/>
  <c r="AX1099" i="5"/>
  <c r="Z1099" i="5" l="1"/>
  <c r="X1097" i="5"/>
  <c r="V1096" i="5"/>
  <c r="AF1098" i="5"/>
  <c r="AE1098" i="5"/>
  <c r="BD1098" i="5"/>
  <c r="AI1098" i="5"/>
  <c r="Z1098" i="5"/>
  <c r="Y1098" i="5"/>
  <c r="AH1098" i="5" s="1"/>
  <c r="X1096" i="5" l="1"/>
  <c r="V1095" i="5"/>
  <c r="BD1097" i="5"/>
  <c r="Y1097" i="5"/>
  <c r="AH1097" i="5" s="1"/>
  <c r="AF1097" i="5"/>
  <c r="AE1097" i="5"/>
  <c r="AW1098" i="5"/>
  <c r="AY1098" i="5" s="1"/>
  <c r="BB1097" i="5"/>
  <c r="BC1098" i="5"/>
  <c r="AX1097" i="5"/>
  <c r="AX1098" i="5"/>
  <c r="BB1098" i="5"/>
  <c r="BC1099" i="5"/>
  <c r="BE1099" i="5" s="1"/>
  <c r="AW1099" i="5"/>
  <c r="AY1099" i="5" s="1"/>
  <c r="Z1097" i="5" l="1"/>
  <c r="AI1097" i="5"/>
  <c r="AH1096" i="5"/>
  <c r="BE1098" i="5"/>
  <c r="X1095" i="5"/>
  <c r="V1094" i="5"/>
  <c r="Y1096" i="5"/>
  <c r="AI1096" i="5" s="1"/>
  <c r="AF1096" i="5"/>
  <c r="AE1096" i="5"/>
  <c r="BD1096" i="5"/>
  <c r="X1094" i="5" l="1"/>
  <c r="V1093" i="5"/>
  <c r="Y1095" i="5"/>
  <c r="AH1095" i="5" s="1"/>
  <c r="AF1095" i="5"/>
  <c r="AE1095" i="5"/>
  <c r="BD1095" i="5"/>
  <c r="AI1095" i="5"/>
  <c r="Z1096" i="5"/>
  <c r="AX1095" i="5"/>
  <c r="AW1096" i="5"/>
  <c r="AY1096" i="5" s="1"/>
  <c r="BC1096" i="5"/>
  <c r="BB1095" i="5"/>
  <c r="BB1096" i="5"/>
  <c r="BE1096" i="5" s="1"/>
  <c r="BC1097" i="5"/>
  <c r="BE1097" i="5" s="1"/>
  <c r="AX1096" i="5"/>
  <c r="AW1097" i="5"/>
  <c r="AY1097" i="5" s="1"/>
  <c r="Z1095" i="5" l="1"/>
  <c r="AX1094" i="5"/>
  <c r="AW1095" i="5"/>
  <c r="AY1095" i="5" s="1"/>
  <c r="BB1094" i="5"/>
  <c r="BC1095" i="5"/>
  <c r="BE1095" i="5" s="1"/>
  <c r="X1093" i="5"/>
  <c r="V1092" i="5"/>
  <c r="AF1094" i="5"/>
  <c r="AE1094" i="5"/>
  <c r="BD1094" i="5"/>
  <c r="Y1094" i="5"/>
  <c r="AH1094" i="5" s="1"/>
  <c r="X1092" i="5" l="1"/>
  <c r="V1091" i="5"/>
  <c r="BD1093" i="5"/>
  <c r="Y1093" i="5"/>
  <c r="AH1093" i="5" s="1"/>
  <c r="AF1093" i="5"/>
  <c r="AE1093" i="5"/>
  <c r="AI1094" i="5"/>
  <c r="Z1094" i="5"/>
  <c r="AI1093" i="5" l="1"/>
  <c r="AX1093" i="5"/>
  <c r="Z1093" i="5"/>
  <c r="AH1092" i="5"/>
  <c r="X1091" i="5"/>
  <c r="V1090" i="5"/>
  <c r="BC1094" i="5"/>
  <c r="BE1094" i="5" s="1"/>
  <c r="BB1093" i="5"/>
  <c r="AW1094" i="5"/>
  <c r="AY1094" i="5" s="1"/>
  <c r="AI1092" i="5"/>
  <c r="Z1092" i="5"/>
  <c r="Y1092" i="5"/>
  <c r="AF1092" i="5"/>
  <c r="AE1092" i="5"/>
  <c r="BD1092" i="5"/>
  <c r="AX1091" i="5" l="1"/>
  <c r="AW1092" i="5"/>
  <c r="AY1092" i="5" s="1"/>
  <c r="BC1092" i="5"/>
  <c r="BB1091" i="5"/>
  <c r="AW1093" i="5"/>
  <c r="AY1093" i="5" s="1"/>
  <c r="AX1092" i="5"/>
  <c r="BB1092" i="5"/>
  <c r="BC1093" i="5"/>
  <c r="BE1093" i="5" s="1"/>
  <c r="X1090" i="5"/>
  <c r="V1089" i="5"/>
  <c r="Z1091" i="5"/>
  <c r="BB1090" i="5" s="1"/>
  <c r="Y1091" i="5"/>
  <c r="AH1091" i="5" s="1"/>
  <c r="AF1091" i="5"/>
  <c r="AE1091" i="5"/>
  <c r="BD1091" i="5"/>
  <c r="AI1091" i="5"/>
  <c r="X1089" i="5" l="1"/>
  <c r="V1088" i="5"/>
  <c r="AF1090" i="5"/>
  <c r="AE1090" i="5"/>
  <c r="BD1090" i="5"/>
  <c r="Y1090" i="5"/>
  <c r="AI1090" i="5" s="1"/>
  <c r="BC1091" i="5"/>
  <c r="BE1091" i="5" s="1"/>
  <c r="BE1092" i="5"/>
  <c r="AW1091" i="5"/>
  <c r="AY1091" i="5" s="1"/>
  <c r="AX1090" i="5"/>
  <c r="BD1089" i="5" l="1"/>
  <c r="Y1089" i="5"/>
  <c r="AH1089" i="5" s="1"/>
  <c r="AF1089" i="5"/>
  <c r="AE1089" i="5"/>
  <c r="X1088" i="5"/>
  <c r="V1087" i="5"/>
  <c r="Z1090" i="5"/>
  <c r="AH1090" i="5"/>
  <c r="Y1088" i="5" l="1"/>
  <c r="AF1088" i="5"/>
  <c r="AE1088" i="5"/>
  <c r="BD1088" i="5"/>
  <c r="AH1088" i="5"/>
  <c r="Z1089" i="5"/>
  <c r="AI1089" i="5"/>
  <c r="BB1088" i="5"/>
  <c r="BC1089" i="5"/>
  <c r="AX1088" i="5"/>
  <c r="AW1089" i="5"/>
  <c r="AY1089" i="5" s="1"/>
  <c r="AW1090" i="5"/>
  <c r="AY1090" i="5" s="1"/>
  <c r="BB1089" i="5"/>
  <c r="BE1089" i="5" s="1"/>
  <c r="BC1090" i="5"/>
  <c r="BE1090" i="5" s="1"/>
  <c r="AX1089" i="5"/>
  <c r="X1087" i="5"/>
  <c r="V1086" i="5"/>
  <c r="Y1087" i="5" l="1"/>
  <c r="AH1087" i="5" s="1"/>
  <c r="AF1087" i="5"/>
  <c r="AE1087" i="5"/>
  <c r="BD1087" i="5"/>
  <c r="AI1087" i="5"/>
  <c r="Z1088" i="5"/>
  <c r="BE1088" i="5"/>
  <c r="AI1088" i="5"/>
  <c r="X1086" i="5"/>
  <c r="V1085" i="5"/>
  <c r="AX1087" i="5"/>
  <c r="AW1088" i="5"/>
  <c r="AY1088" i="5" s="1"/>
  <c r="BB1087" i="5"/>
  <c r="BC1088" i="5"/>
  <c r="X1085" i="5" l="1"/>
  <c r="V1084" i="5"/>
  <c r="AF1086" i="5"/>
  <c r="AE1086" i="5"/>
  <c r="BD1086" i="5"/>
  <c r="AI1086" i="5"/>
  <c r="Z1086" i="5"/>
  <c r="Y1086" i="5"/>
  <c r="AH1086" i="5" s="1"/>
  <c r="Z1087" i="5"/>
  <c r="AX1086" i="5"/>
  <c r="AW1087" i="5"/>
  <c r="AY1087" i="5" s="1"/>
  <c r="BB1086" i="5"/>
  <c r="BC1087" i="5"/>
  <c r="BE1087" i="5" s="1"/>
  <c r="X1084" i="5" l="1"/>
  <c r="V1083" i="5"/>
  <c r="BD1085" i="5"/>
  <c r="Y1085" i="5"/>
  <c r="AH1085" i="5" s="1"/>
  <c r="AE1085" i="5"/>
  <c r="AF1085" i="5"/>
  <c r="AW1086" i="5"/>
  <c r="AY1086" i="5" s="1"/>
  <c r="BB1085" i="5"/>
  <c r="BC1086" i="5"/>
  <c r="BE1086" i="5" s="1"/>
  <c r="AX1085" i="5"/>
  <c r="Z1085" i="5" l="1"/>
  <c r="AI1085" i="5"/>
  <c r="AH1084" i="5"/>
  <c r="X1083" i="5"/>
  <c r="V1082" i="5"/>
  <c r="AI1084" i="5"/>
  <c r="Y1084" i="5"/>
  <c r="Z1084" i="5" s="1"/>
  <c r="AF1084" i="5"/>
  <c r="BD1084" i="5"/>
  <c r="AE1084" i="5"/>
  <c r="X1082" i="5" l="1"/>
  <c r="V1081" i="5"/>
  <c r="Y1083" i="5"/>
  <c r="AH1083" i="5" s="1"/>
  <c r="AF1083" i="5"/>
  <c r="AE1083" i="5"/>
  <c r="BD1083" i="5"/>
  <c r="AX1083" i="5"/>
  <c r="BB1083" i="5"/>
  <c r="BC1084" i="5"/>
  <c r="AW1084" i="5"/>
  <c r="AY1084" i="5" s="1"/>
  <c r="AX1084" i="5"/>
  <c r="AW1085" i="5"/>
  <c r="AY1085" i="5" s="1"/>
  <c r="BC1085" i="5"/>
  <c r="BE1085" i="5" s="1"/>
  <c r="BB1084" i="5"/>
  <c r="Z1083" i="5" l="1"/>
  <c r="X1081" i="5"/>
  <c r="V1080" i="5"/>
  <c r="BE1084" i="5"/>
  <c r="AI1083" i="5"/>
  <c r="AF1082" i="5"/>
  <c r="AE1082" i="5"/>
  <c r="BD1082" i="5"/>
  <c r="Y1082" i="5"/>
  <c r="AH1082" i="5"/>
  <c r="Z1082" i="5" l="1"/>
  <c r="X1080" i="5"/>
  <c r="V1079" i="5"/>
  <c r="AI1082" i="5"/>
  <c r="BD1081" i="5"/>
  <c r="AF1081" i="5"/>
  <c r="AE1081" i="5"/>
  <c r="Y1081" i="5"/>
  <c r="AH1081" i="5" s="1"/>
  <c r="AW1082" i="5"/>
  <c r="AY1082" i="5" s="1"/>
  <c r="BB1081" i="5"/>
  <c r="BC1082" i="5"/>
  <c r="AX1081" i="5"/>
  <c r="AX1082" i="5"/>
  <c r="BC1083" i="5"/>
  <c r="BE1083" i="5" s="1"/>
  <c r="AW1083" i="5"/>
  <c r="AY1083" i="5" s="1"/>
  <c r="BB1082" i="5"/>
  <c r="AI1081" i="5" l="1"/>
  <c r="BE1082" i="5"/>
  <c r="Y1080" i="5"/>
  <c r="AI1080" i="5" s="1"/>
  <c r="AF1080" i="5"/>
  <c r="AE1080" i="5"/>
  <c r="BD1080" i="5"/>
  <c r="X1079" i="5"/>
  <c r="V1078" i="5"/>
  <c r="BB1080" i="5"/>
  <c r="BC1081" i="5"/>
  <c r="BE1081" i="5" s="1"/>
  <c r="AX1080" i="5"/>
  <c r="AW1081" i="5"/>
  <c r="AY1081" i="5" s="1"/>
  <c r="Z1081" i="5"/>
  <c r="X1078" i="5" l="1"/>
  <c r="V1077" i="5"/>
  <c r="Y1079" i="5"/>
  <c r="AI1079" i="5" s="1"/>
  <c r="AF1079" i="5"/>
  <c r="AE1079" i="5"/>
  <c r="BD1079" i="5"/>
  <c r="AW1080" i="5"/>
  <c r="AY1080" i="5" s="1"/>
  <c r="BC1080" i="5"/>
  <c r="BE1080" i="5" s="1"/>
  <c r="BB1079" i="5"/>
  <c r="AH1080" i="5"/>
  <c r="Z1080" i="5"/>
  <c r="AX1079" i="5" s="1"/>
  <c r="Z1079" i="5" l="1"/>
  <c r="AH1079" i="5"/>
  <c r="V1076" i="5"/>
  <c r="X1077" i="5"/>
  <c r="AF1078" i="5"/>
  <c r="AE1078" i="5"/>
  <c r="BD1078" i="5"/>
  <c r="Y1078" i="5"/>
  <c r="AI1078" i="5" s="1"/>
  <c r="AX1078" i="5"/>
  <c r="AW1079" i="5"/>
  <c r="AY1079" i="5" s="1"/>
  <c r="BB1078" i="5"/>
  <c r="BC1079" i="5"/>
  <c r="BE1079" i="5" s="1"/>
  <c r="BD1077" i="5" l="1"/>
  <c r="AF1077" i="5"/>
  <c r="AE1077" i="5"/>
  <c r="Y1077" i="5"/>
  <c r="X1076" i="5"/>
  <c r="V1075" i="5"/>
  <c r="Z1078" i="5"/>
  <c r="AW1078" i="5"/>
  <c r="AY1078" i="5" s="1"/>
  <c r="BB1077" i="5"/>
  <c r="BC1078" i="5"/>
  <c r="BE1078" i="5" s="1"/>
  <c r="AX1077" i="5"/>
  <c r="AH1078" i="5"/>
  <c r="Z1077" i="5" l="1"/>
  <c r="Y1076" i="5"/>
  <c r="AH1076" i="5" s="1"/>
  <c r="AF1076" i="5"/>
  <c r="BD1076" i="5"/>
  <c r="AE1076" i="5"/>
  <c r="AH1077" i="5"/>
  <c r="AI1077" i="5"/>
  <c r="BB1076" i="5"/>
  <c r="BC1077" i="5"/>
  <c r="BE1077" i="5" s="1"/>
  <c r="AX1076" i="5"/>
  <c r="AW1077" i="5"/>
  <c r="AY1077" i="5" s="1"/>
  <c r="X1075" i="5"/>
  <c r="V1074" i="5"/>
  <c r="AI1076" i="5" l="1"/>
  <c r="Z1076" i="5"/>
  <c r="AX1075" i="5"/>
  <c r="BB1075" i="5"/>
  <c r="BC1076" i="5"/>
  <c r="BE1076" i="5" s="1"/>
  <c r="AW1076" i="5"/>
  <c r="AY1076" i="5" s="1"/>
  <c r="X1074" i="5"/>
  <c r="V1073" i="5"/>
  <c r="Y1075" i="5"/>
  <c r="AF1075" i="5"/>
  <c r="AE1075" i="5"/>
  <c r="BD1075" i="5"/>
  <c r="AI1075" i="5"/>
  <c r="AH1075" i="5" l="1"/>
  <c r="Z1075" i="5"/>
  <c r="AX1074" i="5"/>
  <c r="AW1075" i="5"/>
  <c r="AY1075" i="5" s="1"/>
  <c r="BB1074" i="5"/>
  <c r="BC1075" i="5"/>
  <c r="BE1075" i="5" s="1"/>
  <c r="X1073" i="5"/>
  <c r="V1072" i="5"/>
  <c r="AF1074" i="5"/>
  <c r="AE1074" i="5"/>
  <c r="BD1074" i="5"/>
  <c r="Y1074" i="5"/>
  <c r="AH1074" i="5" s="1"/>
  <c r="X1072" i="5" l="1"/>
  <c r="V1071" i="5"/>
  <c r="Z1074" i="5"/>
  <c r="AW1074" i="5"/>
  <c r="AY1074" i="5" s="1"/>
  <c r="BB1073" i="5"/>
  <c r="BC1074" i="5"/>
  <c r="BE1074" i="5" s="1"/>
  <c r="AI1074" i="5"/>
  <c r="BD1073" i="5"/>
  <c r="Y1073" i="5"/>
  <c r="AH1073" i="5" s="1"/>
  <c r="AE1073" i="5"/>
  <c r="AF1073" i="5"/>
  <c r="Z1073" i="5" l="1"/>
  <c r="BB1072" i="5"/>
  <c r="BC1073" i="5"/>
  <c r="BE1073" i="5" s="1"/>
  <c r="AX1072" i="5"/>
  <c r="AW1073" i="5"/>
  <c r="AY1073" i="5" s="1"/>
  <c r="AI1073" i="5"/>
  <c r="X1071" i="5"/>
  <c r="V1070" i="5"/>
  <c r="AF1072" i="5"/>
  <c r="BD1072" i="5"/>
  <c r="Y1072" i="5"/>
  <c r="AH1072" i="5" s="1"/>
  <c r="AE1072" i="5"/>
  <c r="AX1073" i="5"/>
  <c r="BD1071" i="5" l="1"/>
  <c r="Y1071" i="5"/>
  <c r="Z1071" i="5" s="1"/>
  <c r="AI1071" i="5"/>
  <c r="AF1071" i="5"/>
  <c r="AE1071" i="5"/>
  <c r="Z1072" i="5"/>
  <c r="BB1071" i="5" s="1"/>
  <c r="AI1072" i="5"/>
  <c r="X1070" i="5"/>
  <c r="V1069" i="5"/>
  <c r="AF1070" i="5" l="1"/>
  <c r="BD1070" i="5"/>
  <c r="Y1070" i="5"/>
  <c r="AI1070" i="5" s="1"/>
  <c r="AE1070" i="5"/>
  <c r="AX1070" i="5"/>
  <c r="BB1070" i="5"/>
  <c r="BC1071" i="5"/>
  <c r="BE1071" i="5" s="1"/>
  <c r="AW1071" i="5"/>
  <c r="AY1071" i="5" s="1"/>
  <c r="AX1071" i="5"/>
  <c r="AW1072" i="5"/>
  <c r="AY1072" i="5" s="1"/>
  <c r="BC1072" i="5"/>
  <c r="BE1072" i="5" s="1"/>
  <c r="X1069" i="5"/>
  <c r="V1068" i="5"/>
  <c r="AH1071" i="5"/>
  <c r="X1068" i="5" l="1"/>
  <c r="V1067" i="5"/>
  <c r="AH1070" i="5"/>
  <c r="Z1070" i="5"/>
  <c r="BD1069" i="5"/>
  <c r="Y1069" i="5"/>
  <c r="AH1069" i="5" s="1"/>
  <c r="AE1069" i="5"/>
  <c r="AF1069" i="5"/>
  <c r="Z1069" i="5" l="1"/>
  <c r="AX1068" i="5"/>
  <c r="BC1069" i="5"/>
  <c r="BB1068" i="5"/>
  <c r="AW1069" i="5"/>
  <c r="AY1069" i="5" s="1"/>
  <c r="AW1070" i="5"/>
  <c r="AY1070" i="5" s="1"/>
  <c r="BC1070" i="5"/>
  <c r="BE1070" i="5" s="1"/>
  <c r="BB1069" i="5"/>
  <c r="AX1069" i="5"/>
  <c r="X1067" i="5"/>
  <c r="V1066" i="5"/>
  <c r="AI1069" i="5"/>
  <c r="AF1068" i="5"/>
  <c r="BD1068" i="5"/>
  <c r="AE1068" i="5"/>
  <c r="Y1068" i="5"/>
  <c r="AH1068" i="5" s="1"/>
  <c r="X1066" i="5" l="1"/>
  <c r="V1065" i="5"/>
  <c r="Y1067" i="5"/>
  <c r="AH1067" i="5" s="1"/>
  <c r="AF1067" i="5"/>
  <c r="AE1067" i="5"/>
  <c r="BD1067" i="5"/>
  <c r="Z1068" i="5"/>
  <c r="AI1068" i="5"/>
  <c r="BE1069" i="5"/>
  <c r="BB1067" i="5" l="1"/>
  <c r="AX1067" i="5"/>
  <c r="X1065" i="5"/>
  <c r="V1064" i="5"/>
  <c r="Y1066" i="5"/>
  <c r="AF1066" i="5"/>
  <c r="AE1066" i="5"/>
  <c r="BD1066" i="5"/>
  <c r="Z1066" i="5"/>
  <c r="AI1066" i="5"/>
  <c r="Z1067" i="5"/>
  <c r="BC1068" i="5"/>
  <c r="BE1068" i="5" s="1"/>
  <c r="AI1067" i="5"/>
  <c r="AW1068" i="5"/>
  <c r="AY1068" i="5" s="1"/>
  <c r="AH1066" i="5"/>
  <c r="AW1066" i="5" l="1"/>
  <c r="BB1065" i="5"/>
  <c r="BC1066" i="5"/>
  <c r="AX1065" i="5"/>
  <c r="AE1065" i="5"/>
  <c r="BD1065" i="5"/>
  <c r="AF1065" i="5"/>
  <c r="Y1065" i="5"/>
  <c r="AH1065" i="5" s="1"/>
  <c r="BC1067" i="5"/>
  <c r="BE1067" i="5" s="1"/>
  <c r="AW1067" i="5"/>
  <c r="AY1067" i="5" s="1"/>
  <c r="V1063" i="5"/>
  <c r="X1064" i="5"/>
  <c r="BB1066" i="5"/>
  <c r="BE1066" i="5" s="1"/>
  <c r="AX1066" i="5"/>
  <c r="Y1064" i="5" l="1"/>
  <c r="AH1064" i="5" s="1"/>
  <c r="BD1064" i="5"/>
  <c r="AF1064" i="5"/>
  <c r="AE1064" i="5"/>
  <c r="X1063" i="5"/>
  <c r="V1062" i="5"/>
  <c r="AY1066" i="5"/>
  <c r="Z1065" i="5"/>
  <c r="AI1065" i="5"/>
  <c r="Y1063" i="5" l="1"/>
  <c r="AI1063" i="5" s="1"/>
  <c r="AF1063" i="5"/>
  <c r="AE1063" i="5"/>
  <c r="BD1063" i="5"/>
  <c r="AW1065" i="5"/>
  <c r="AY1065" i="5" s="1"/>
  <c r="BB1064" i="5"/>
  <c r="BC1065" i="5"/>
  <c r="BE1065" i="5" s="1"/>
  <c r="AX1064" i="5"/>
  <c r="Z1064" i="5"/>
  <c r="BC1064" i="5" s="1"/>
  <c r="AI1064" i="5"/>
  <c r="X1062" i="5"/>
  <c r="V1061" i="5"/>
  <c r="AH1063" i="5"/>
  <c r="BE1064" i="5" l="1"/>
  <c r="X1061" i="5"/>
  <c r="V1060" i="5"/>
  <c r="Z1063" i="5"/>
  <c r="AW1064" i="5"/>
  <c r="AY1064" i="5" s="1"/>
  <c r="Y1062" i="5"/>
  <c r="AH1062" i="5" s="1"/>
  <c r="AF1062" i="5"/>
  <c r="AE1062" i="5"/>
  <c r="BD1062" i="5"/>
  <c r="Z1062" i="5"/>
  <c r="AI1062" i="5"/>
  <c r="BB1063" i="5"/>
  <c r="AX1063" i="5"/>
  <c r="AW1062" i="5" l="1"/>
  <c r="BB1061" i="5"/>
  <c r="BC1062" i="5"/>
  <c r="AX1061" i="5"/>
  <c r="AE1061" i="5"/>
  <c r="BD1061" i="5"/>
  <c r="AI1061" i="5"/>
  <c r="AF1061" i="5"/>
  <c r="Y1061" i="5"/>
  <c r="AH1061" i="5" s="1"/>
  <c r="BC1063" i="5"/>
  <c r="AW1063" i="5"/>
  <c r="AY1063" i="5" s="1"/>
  <c r="V1059" i="5"/>
  <c r="X1060" i="5"/>
  <c r="BB1062" i="5"/>
  <c r="BE1062" i="5" s="1"/>
  <c r="BE1063" i="5"/>
  <c r="AX1062" i="5"/>
  <c r="Y1060" i="5" l="1"/>
  <c r="BD1060" i="5"/>
  <c r="AF1060" i="5"/>
  <c r="AE1060" i="5"/>
  <c r="AH1060" i="5"/>
  <c r="X1059" i="5"/>
  <c r="V1058" i="5"/>
  <c r="Z1061" i="5"/>
  <c r="AY1062" i="5"/>
  <c r="AX1059" i="5" l="1"/>
  <c r="BB1059" i="5"/>
  <c r="AW1060" i="5"/>
  <c r="BB1060" i="5"/>
  <c r="BC1061" i="5"/>
  <c r="BE1061" i="5" s="1"/>
  <c r="AX1060" i="5"/>
  <c r="AW1061" i="5"/>
  <c r="AY1061" i="5" s="1"/>
  <c r="Z1060" i="5"/>
  <c r="X1058" i="5"/>
  <c r="V1057" i="5"/>
  <c r="AI1060" i="5"/>
  <c r="Y1059" i="5"/>
  <c r="AH1059" i="5" s="1"/>
  <c r="AF1059" i="5"/>
  <c r="AE1059" i="5"/>
  <c r="BD1059" i="5"/>
  <c r="Z1059" i="5" l="1"/>
  <c r="AY1060" i="5"/>
  <c r="X1057" i="5"/>
  <c r="V1056" i="5"/>
  <c r="Y1058" i="5"/>
  <c r="AI1058" i="5" s="1"/>
  <c r="AF1058" i="5"/>
  <c r="AE1058" i="5"/>
  <c r="BD1058" i="5"/>
  <c r="AX1058" i="5"/>
  <c r="AW1059" i="5"/>
  <c r="AY1059" i="5" s="1"/>
  <c r="BC1059" i="5"/>
  <c r="BE1059" i="5" s="1"/>
  <c r="BB1058" i="5"/>
  <c r="BC1060" i="5"/>
  <c r="BE1060" i="5" s="1"/>
  <c r="AI1059" i="5"/>
  <c r="X1056" i="5" l="1"/>
  <c r="V1055" i="5"/>
  <c r="AH1058" i="5"/>
  <c r="Z1058" i="5"/>
  <c r="AE1057" i="5"/>
  <c r="BD1057" i="5"/>
  <c r="AF1057" i="5"/>
  <c r="Y1057" i="5"/>
  <c r="AI1057" i="5" s="1"/>
  <c r="AW1058" i="5"/>
  <c r="AY1058" i="5" s="1"/>
  <c r="BB1057" i="5"/>
  <c r="BC1058" i="5"/>
  <c r="BE1058" i="5" s="1"/>
  <c r="Z1057" i="5" l="1"/>
  <c r="AH1057" i="5"/>
  <c r="X1055" i="5"/>
  <c r="V1054" i="5"/>
  <c r="AX1057" i="5"/>
  <c r="Y1056" i="5"/>
  <c r="AH1056" i="5" s="1"/>
  <c r="BD1056" i="5"/>
  <c r="AF1056" i="5"/>
  <c r="AE1056" i="5"/>
  <c r="Z1056" i="5" l="1"/>
  <c r="AX1055" i="5" s="1"/>
  <c r="AX1056" i="5"/>
  <c r="BC1057" i="5"/>
  <c r="BE1057" i="5" s="1"/>
  <c r="AH1055" i="5"/>
  <c r="BB1056" i="5"/>
  <c r="AW1057" i="5"/>
  <c r="AY1057" i="5" s="1"/>
  <c r="Y1055" i="5"/>
  <c r="AI1055" i="5" s="1"/>
  <c r="AF1055" i="5"/>
  <c r="AE1055" i="5"/>
  <c r="BD1055" i="5"/>
  <c r="AI1056" i="5"/>
  <c r="X1054" i="5"/>
  <c r="V1053" i="5"/>
  <c r="X1053" i="5" l="1"/>
  <c r="V1052" i="5"/>
  <c r="Z1055" i="5"/>
  <c r="Y1054" i="5"/>
  <c r="AH1054" i="5" s="1"/>
  <c r="AF1054" i="5"/>
  <c r="AE1054" i="5"/>
  <c r="BD1054" i="5"/>
  <c r="Z1054" i="5"/>
  <c r="BB1055" i="5"/>
  <c r="AX1054" i="5"/>
  <c r="AW1055" i="5"/>
  <c r="AY1055" i="5" s="1"/>
  <c r="BC1055" i="5"/>
  <c r="BB1054" i="5"/>
  <c r="AW1056" i="5"/>
  <c r="AY1056" i="5" s="1"/>
  <c r="BC1056" i="5"/>
  <c r="BE1056" i="5" s="1"/>
  <c r="BE1054" i="5" l="1"/>
  <c r="BE1055" i="5"/>
  <c r="AW1054" i="5"/>
  <c r="AY1054" i="5" s="1"/>
  <c r="BB1053" i="5"/>
  <c r="BC1054" i="5"/>
  <c r="AX1053" i="5"/>
  <c r="X1052" i="5"/>
  <c r="V1051" i="5"/>
  <c r="AI1054" i="5"/>
  <c r="AE1053" i="5"/>
  <c r="BD1053" i="5"/>
  <c r="AF1053" i="5"/>
  <c r="Y1053" i="5"/>
  <c r="AH1053" i="5" l="1"/>
  <c r="Z1053" i="5"/>
  <c r="X1051" i="5"/>
  <c r="V1050" i="5"/>
  <c r="AI1052" i="5"/>
  <c r="Y1052" i="5"/>
  <c r="AH1052" i="5" s="1"/>
  <c r="BD1052" i="5"/>
  <c r="AF1052" i="5"/>
  <c r="AE1052" i="5"/>
  <c r="AI1053" i="5"/>
  <c r="X1050" i="5" l="1"/>
  <c r="V1049" i="5"/>
  <c r="Y1051" i="5"/>
  <c r="AH1051" i="5" s="1"/>
  <c r="AF1051" i="5"/>
  <c r="AE1051" i="5"/>
  <c r="BD1051" i="5"/>
  <c r="AX1051" i="5"/>
  <c r="BB1051" i="5"/>
  <c r="AW1052" i="5"/>
  <c r="AY1052" i="5" s="1"/>
  <c r="AW1053" i="5"/>
  <c r="AY1053" i="5" s="1"/>
  <c r="BB1052" i="5"/>
  <c r="BC1053" i="5"/>
  <c r="BE1053" i="5" s="1"/>
  <c r="AX1052" i="5"/>
  <c r="Z1052" i="5"/>
  <c r="Z1051" i="5" l="1"/>
  <c r="AI1051" i="5"/>
  <c r="AX1050" i="5"/>
  <c r="AW1051" i="5"/>
  <c r="AY1051" i="5" s="1"/>
  <c r="BB1050" i="5"/>
  <c r="BC1051" i="5"/>
  <c r="BE1051" i="5" s="1"/>
  <c r="BC1052" i="5"/>
  <c r="BE1052" i="5" s="1"/>
  <c r="X1049" i="5"/>
  <c r="V1048" i="5"/>
  <c r="Y1050" i="5"/>
  <c r="AH1050" i="5" s="1"/>
  <c r="AF1050" i="5"/>
  <c r="AE1050" i="5"/>
  <c r="BD1050" i="5"/>
  <c r="Z1050" i="5"/>
  <c r="BE1050" i="5" l="1"/>
  <c r="V1047" i="5"/>
  <c r="X1048" i="5"/>
  <c r="AI1050" i="5"/>
  <c r="AW1050" i="5"/>
  <c r="AY1050" i="5" s="1"/>
  <c r="BB1049" i="5"/>
  <c r="BC1050" i="5"/>
  <c r="AX1049" i="5"/>
  <c r="AE1049" i="5"/>
  <c r="BD1049" i="5"/>
  <c r="AI1049" i="5"/>
  <c r="AF1049" i="5"/>
  <c r="Y1049" i="5"/>
  <c r="Z1049" i="5" s="1"/>
  <c r="AH1049" i="5"/>
  <c r="AW1049" i="5" l="1"/>
  <c r="AY1049" i="5" s="1"/>
  <c r="BC1049" i="5"/>
  <c r="BE1049" i="5" s="1"/>
  <c r="AX1048" i="5"/>
  <c r="BB1048" i="5"/>
  <c r="X1047" i="5"/>
  <c r="V1046" i="5"/>
  <c r="Y1048" i="5"/>
  <c r="AH1048" i="5" s="1"/>
  <c r="BD1048" i="5"/>
  <c r="AE1048" i="5"/>
  <c r="AF1048" i="5"/>
  <c r="Z1048" i="5" l="1"/>
  <c r="AI1048" i="5"/>
  <c r="AH1047" i="5"/>
  <c r="X1046" i="5"/>
  <c r="V1045" i="5"/>
  <c r="AI1047" i="5"/>
  <c r="Z1047" i="5"/>
  <c r="Y1047" i="5"/>
  <c r="AF1047" i="5"/>
  <c r="AE1047" i="5"/>
  <c r="BD1047" i="5"/>
  <c r="X1045" i="5" l="1"/>
  <c r="V1044" i="5"/>
  <c r="Y1046" i="5"/>
  <c r="AI1046" i="5" s="1"/>
  <c r="AF1046" i="5"/>
  <c r="AE1046" i="5"/>
  <c r="BD1046" i="5"/>
  <c r="Z1046" i="5"/>
  <c r="BC1046" i="5" s="1"/>
  <c r="AX1046" i="5"/>
  <c r="AW1047" i="5"/>
  <c r="AY1047" i="5" s="1"/>
  <c r="BB1046" i="5"/>
  <c r="BC1047" i="5"/>
  <c r="BC1048" i="5"/>
  <c r="BE1048" i="5" s="1"/>
  <c r="AX1047" i="5"/>
  <c r="BB1047" i="5"/>
  <c r="BE1047" i="5" s="1"/>
  <c r="AW1048" i="5"/>
  <c r="AY1048" i="5" s="1"/>
  <c r="AX1045" i="5" l="1"/>
  <c r="AW1046" i="5"/>
  <c r="AY1046" i="5" s="1"/>
  <c r="AH1046" i="5"/>
  <c r="V1043" i="5"/>
  <c r="X1044" i="5"/>
  <c r="BB1045" i="5"/>
  <c r="BE1046" i="5"/>
  <c r="AE1045" i="5"/>
  <c r="BD1045" i="5"/>
  <c r="AI1045" i="5"/>
  <c r="AF1045" i="5"/>
  <c r="Y1045" i="5"/>
  <c r="AH1045" i="5" s="1"/>
  <c r="X1043" i="5" l="1"/>
  <c r="V1042" i="5"/>
  <c r="Z1045" i="5"/>
  <c r="Y1044" i="5"/>
  <c r="AH1044" i="5" s="1"/>
  <c r="BD1044" i="5"/>
  <c r="AE1044" i="5"/>
  <c r="AF1044" i="5"/>
  <c r="AX1043" i="5" l="1"/>
  <c r="BB1043" i="5"/>
  <c r="AW1044" i="5"/>
  <c r="AX1044" i="5"/>
  <c r="AW1045" i="5"/>
  <c r="AY1045" i="5" s="1"/>
  <c r="BC1045" i="5"/>
  <c r="BE1045" i="5" s="1"/>
  <c r="BB1044" i="5"/>
  <c r="Z1044" i="5"/>
  <c r="X1042" i="5"/>
  <c r="V1041" i="5"/>
  <c r="AI1044" i="5"/>
  <c r="Y1043" i="5"/>
  <c r="AH1043" i="5" s="1"/>
  <c r="AF1043" i="5"/>
  <c r="AE1043" i="5"/>
  <c r="BD1043" i="5"/>
  <c r="Z1043" i="5" l="1"/>
  <c r="X1041" i="5"/>
  <c r="V1040" i="5"/>
  <c r="AI1043" i="5"/>
  <c r="AY1044" i="5"/>
  <c r="Y1042" i="5"/>
  <c r="Z1042" i="5" s="1"/>
  <c r="AF1042" i="5"/>
  <c r="AE1042" i="5"/>
  <c r="BD1042" i="5"/>
  <c r="BE1043" i="5"/>
  <c r="AX1042" i="5"/>
  <c r="AW1043" i="5"/>
  <c r="AY1043" i="5" s="1"/>
  <c r="BB1042" i="5"/>
  <c r="BC1043" i="5"/>
  <c r="BC1044" i="5"/>
  <c r="BE1044" i="5" s="1"/>
  <c r="AI1042" i="5" l="1"/>
  <c r="AH1042" i="5"/>
  <c r="AE1041" i="5"/>
  <c r="BD1041" i="5"/>
  <c r="AF1041" i="5"/>
  <c r="Y1041" i="5"/>
  <c r="AI1041" i="5" s="1"/>
  <c r="Z1041" i="5"/>
  <c r="AX1040" i="5" s="1"/>
  <c r="BE1042" i="5"/>
  <c r="V1039" i="5"/>
  <c r="X1040" i="5"/>
  <c r="AW1042" i="5"/>
  <c r="AY1042" i="5" s="1"/>
  <c r="BB1041" i="5"/>
  <c r="BC1042" i="5"/>
  <c r="AX1041" i="5"/>
  <c r="X1039" i="5" l="1"/>
  <c r="V1038" i="5"/>
  <c r="AH1041" i="5"/>
  <c r="AH1040" i="5"/>
  <c r="BB1040" i="5"/>
  <c r="BC1041" i="5"/>
  <c r="BE1041" i="5" s="1"/>
  <c r="AI1040" i="5"/>
  <c r="Z1040" i="5"/>
  <c r="BC1040" i="5" s="1"/>
  <c r="BD1040" i="5"/>
  <c r="AF1040" i="5"/>
  <c r="AE1040" i="5"/>
  <c r="Y1040" i="5"/>
  <c r="AW1041" i="5"/>
  <c r="AY1041" i="5" s="1"/>
  <c r="AX1039" i="5" l="1"/>
  <c r="AW1040" i="5"/>
  <c r="AY1040" i="5" s="1"/>
  <c r="BB1039" i="5"/>
  <c r="X1038" i="5"/>
  <c r="V1037" i="5"/>
  <c r="BE1040" i="5"/>
  <c r="Y1039" i="5"/>
  <c r="AH1039" i="5" s="1"/>
  <c r="AF1039" i="5"/>
  <c r="BD1039" i="5"/>
  <c r="AE1039" i="5"/>
  <c r="Y1038" i="5" l="1"/>
  <c r="AF1038" i="5"/>
  <c r="AE1038" i="5"/>
  <c r="BD1038" i="5"/>
  <c r="Z1038" i="5"/>
  <c r="AI1038" i="5"/>
  <c r="AH1038" i="5"/>
  <c r="Z1039" i="5"/>
  <c r="AI1039" i="5"/>
  <c r="X1037" i="5"/>
  <c r="V1036" i="5"/>
  <c r="X1036" i="5" l="1"/>
  <c r="V1035" i="5"/>
  <c r="AE1037" i="5"/>
  <c r="BD1037" i="5"/>
  <c r="AF1037" i="5"/>
  <c r="Y1037" i="5"/>
  <c r="AH1037" i="5" s="1"/>
  <c r="AI1037" i="5"/>
  <c r="AW1038" i="5"/>
  <c r="AY1038" i="5" s="1"/>
  <c r="BB1037" i="5"/>
  <c r="AX1037" i="5"/>
  <c r="BC1038" i="5"/>
  <c r="AX1038" i="5"/>
  <c r="BB1038" i="5"/>
  <c r="BE1038" i="5" s="1"/>
  <c r="BC1039" i="5"/>
  <c r="BE1039" i="5" s="1"/>
  <c r="AW1039" i="5"/>
  <c r="AY1039" i="5" s="1"/>
  <c r="Z1037" i="5" l="1"/>
  <c r="X1035" i="5"/>
  <c r="V1034" i="5"/>
  <c r="AH1036" i="5"/>
  <c r="AI1036" i="5"/>
  <c r="Z1036" i="5"/>
  <c r="BD1036" i="5"/>
  <c r="Y1036" i="5"/>
  <c r="AE1036" i="5"/>
  <c r="AF1036" i="5"/>
  <c r="X1034" i="5" l="1"/>
  <c r="V1033" i="5"/>
  <c r="AI1035" i="5"/>
  <c r="Z1035" i="5"/>
  <c r="AW1035" i="5" s="1"/>
  <c r="AY1035" i="5" s="1"/>
  <c r="Y1035" i="5"/>
  <c r="AH1035" i="5" s="1"/>
  <c r="AF1035" i="5"/>
  <c r="BD1035" i="5"/>
  <c r="AE1035" i="5"/>
  <c r="BC1036" i="5"/>
  <c r="AX1035" i="5"/>
  <c r="BB1035" i="5"/>
  <c r="AW1036" i="5"/>
  <c r="AW1037" i="5"/>
  <c r="AY1037" i="5" s="1"/>
  <c r="BB1036" i="5"/>
  <c r="BC1037" i="5"/>
  <c r="BE1037" i="5" s="1"/>
  <c r="AX1036" i="5"/>
  <c r="BE1036" i="5" l="1"/>
  <c r="AX1034" i="5"/>
  <c r="X1033" i="5"/>
  <c r="V1032" i="5"/>
  <c r="BC1035" i="5"/>
  <c r="BE1035" i="5" s="1"/>
  <c r="BB1034" i="5"/>
  <c r="AY1036" i="5"/>
  <c r="Y1034" i="5"/>
  <c r="AH1034" i="5" s="1"/>
  <c r="AF1034" i="5"/>
  <c r="AE1034" i="5"/>
  <c r="BD1034" i="5"/>
  <c r="AI1034" i="5" l="1"/>
  <c r="AE1033" i="5"/>
  <c r="BD1033" i="5"/>
  <c r="AF1033" i="5"/>
  <c r="Y1033" i="5"/>
  <c r="AH1033" i="5" s="1"/>
  <c r="V1031" i="5"/>
  <c r="X1032" i="5"/>
  <c r="Z1034" i="5"/>
  <c r="AI1033" i="5" l="1"/>
  <c r="Z1033" i="5"/>
  <c r="AW1033" i="5"/>
  <c r="AY1033" i="5" s="1"/>
  <c r="BB1032" i="5"/>
  <c r="BC1033" i="5"/>
  <c r="AX1032" i="5"/>
  <c r="BC1034" i="5"/>
  <c r="BE1034" i="5" s="1"/>
  <c r="BB1033" i="5"/>
  <c r="AX1033" i="5"/>
  <c r="AW1034" i="5"/>
  <c r="AY1034" i="5" s="1"/>
  <c r="BD1032" i="5"/>
  <c r="Y1032" i="5"/>
  <c r="Z1032" i="5" s="1"/>
  <c r="AI1032" i="5"/>
  <c r="AE1032" i="5"/>
  <c r="AF1032" i="5"/>
  <c r="X1031" i="5"/>
  <c r="V1030" i="5"/>
  <c r="BE1032" i="5" l="1"/>
  <c r="X1030" i="5"/>
  <c r="V1029" i="5"/>
  <c r="AH1031" i="5"/>
  <c r="AF1031" i="5"/>
  <c r="Y1031" i="5"/>
  <c r="AI1031" i="5" s="1"/>
  <c r="BD1031" i="5"/>
  <c r="AE1031" i="5"/>
  <c r="AH1032" i="5"/>
  <c r="BC1032" i="5"/>
  <c r="AX1031" i="5"/>
  <c r="BB1031" i="5"/>
  <c r="AW1032" i="5"/>
  <c r="AY1032" i="5" s="1"/>
  <c r="BE1033" i="5"/>
  <c r="X1029" i="5" l="1"/>
  <c r="V1028" i="5"/>
  <c r="Y1030" i="5"/>
  <c r="AF1030" i="5"/>
  <c r="BD1030" i="5"/>
  <c r="Z1030" i="5"/>
  <c r="AI1030" i="5"/>
  <c r="AE1030" i="5"/>
  <c r="AH1030" i="5"/>
  <c r="Z1031" i="5"/>
  <c r="BB1029" i="5" l="1"/>
  <c r="AX1029" i="5"/>
  <c r="AW1030" i="5"/>
  <c r="AY1030" i="5" s="1"/>
  <c r="BC1030" i="5"/>
  <c r="AX1030" i="5"/>
  <c r="AW1031" i="5"/>
  <c r="AY1031" i="5" s="1"/>
  <c r="BB1030" i="5"/>
  <c r="BE1030" i="5" s="1"/>
  <c r="BC1031" i="5"/>
  <c r="BE1031" i="5" s="1"/>
  <c r="X1028" i="5"/>
  <c r="V1027" i="5"/>
  <c r="AE1029" i="5"/>
  <c r="BD1029" i="5"/>
  <c r="AF1029" i="5"/>
  <c r="Y1029" i="5"/>
  <c r="AH1029" i="5" s="1"/>
  <c r="AI1029" i="5"/>
  <c r="X1027" i="5" l="1"/>
  <c r="V1026" i="5"/>
  <c r="Z1029" i="5"/>
  <c r="Z1028" i="5"/>
  <c r="BD1028" i="5"/>
  <c r="AF1028" i="5"/>
  <c r="AE1028" i="5"/>
  <c r="Y1028" i="5"/>
  <c r="AI1028" i="5"/>
  <c r="AH1028" i="5"/>
  <c r="BC1028" i="5" l="1"/>
  <c r="AX1027" i="5"/>
  <c r="BB1027" i="5"/>
  <c r="AW1028" i="5"/>
  <c r="AY1028" i="5" s="1"/>
  <c r="AW1029" i="5"/>
  <c r="AY1029" i="5" s="1"/>
  <c r="BB1028" i="5"/>
  <c r="AX1028" i="5"/>
  <c r="BC1029" i="5"/>
  <c r="BE1029" i="5" s="1"/>
  <c r="X1026" i="5"/>
  <c r="V1025" i="5"/>
  <c r="Z1027" i="5"/>
  <c r="AW1027" i="5" s="1"/>
  <c r="AY1027" i="5" s="1"/>
  <c r="AF1027" i="5"/>
  <c r="BD1027" i="5"/>
  <c r="Y1027" i="5"/>
  <c r="AH1027" i="5" s="1"/>
  <c r="AI1027" i="5"/>
  <c r="AE1027" i="5"/>
  <c r="BC1027" i="5" l="1"/>
  <c r="BB1026" i="5"/>
  <c r="BE1027" i="5"/>
  <c r="V1024" i="5"/>
  <c r="X1025" i="5"/>
  <c r="BE1028" i="5"/>
  <c r="AF1026" i="5"/>
  <c r="BD1026" i="5"/>
  <c r="Y1026" i="5"/>
  <c r="AH1026" i="5" s="1"/>
  <c r="AI1026" i="5"/>
  <c r="AE1026" i="5"/>
  <c r="AX1026" i="5"/>
  <c r="Z1026" i="5" l="1"/>
  <c r="X1024" i="5"/>
  <c r="V1023" i="5"/>
  <c r="BD1025" i="5"/>
  <c r="Y1025" i="5"/>
  <c r="AH1025" i="5" s="1"/>
  <c r="AE1025" i="5"/>
  <c r="AF1025" i="5"/>
  <c r="Z1025" i="5" l="1"/>
  <c r="AI1025" i="5"/>
  <c r="V1022" i="5"/>
  <c r="X1023" i="5"/>
  <c r="Y1024" i="5"/>
  <c r="AI1024" i="5" s="1"/>
  <c r="AF1024" i="5"/>
  <c r="AE1024" i="5"/>
  <c r="BD1024" i="5"/>
  <c r="BB1024" i="5"/>
  <c r="AX1024" i="5"/>
  <c r="BC1025" i="5"/>
  <c r="AW1025" i="5"/>
  <c r="AY1025" i="5" s="1"/>
  <c r="BC1026" i="5"/>
  <c r="BE1026" i="5" s="1"/>
  <c r="BB1025" i="5"/>
  <c r="AX1025" i="5"/>
  <c r="AW1026" i="5"/>
  <c r="AY1026" i="5" s="1"/>
  <c r="Z1024" i="5" l="1"/>
  <c r="AH1023" i="5"/>
  <c r="X1022" i="5"/>
  <c r="V1021" i="5"/>
  <c r="AH1024" i="5"/>
  <c r="Z1023" i="5"/>
  <c r="BD1023" i="5"/>
  <c r="Y1023" i="5"/>
  <c r="AI1023" i="5" s="1"/>
  <c r="AF1023" i="5"/>
  <c r="AE1023" i="5"/>
  <c r="BE1025" i="5"/>
  <c r="AW1024" i="5"/>
  <c r="AY1024" i="5" s="1"/>
  <c r="BB1023" i="5"/>
  <c r="BC1024" i="5"/>
  <c r="BE1024" i="5" s="1"/>
  <c r="AX1023" i="5"/>
  <c r="AX1022" i="5" l="1"/>
  <c r="BC1023" i="5"/>
  <c r="BE1023" i="5" s="1"/>
  <c r="AW1023" i="5"/>
  <c r="AY1023" i="5" s="1"/>
  <c r="BB1022" i="5"/>
  <c r="V1020" i="5"/>
  <c r="X1021" i="5"/>
  <c r="AF1022" i="5"/>
  <c r="AE1022" i="5"/>
  <c r="BD1022" i="5"/>
  <c r="Y1022" i="5"/>
  <c r="AH1022" i="5" s="1"/>
  <c r="X1020" i="5" l="1"/>
  <c r="V1019" i="5"/>
  <c r="BD1021" i="5"/>
  <c r="Y1021" i="5"/>
  <c r="AF1021" i="5"/>
  <c r="AE1021" i="5"/>
  <c r="Z1022" i="5"/>
  <c r="AI1022" i="5"/>
  <c r="Z1021" i="5" l="1"/>
  <c r="X1019" i="5"/>
  <c r="V1018" i="5"/>
  <c r="AI1021" i="5"/>
  <c r="BB1020" i="5"/>
  <c r="AW1021" i="5"/>
  <c r="AY1021" i="5" s="1"/>
  <c r="AX1020" i="5"/>
  <c r="AX1021" i="5"/>
  <c r="AW1022" i="5"/>
  <c r="AY1022" i="5" s="1"/>
  <c r="BC1022" i="5"/>
  <c r="BE1022" i="5" s="1"/>
  <c r="BB1021" i="5"/>
  <c r="AH1021" i="5"/>
  <c r="AE1020" i="5"/>
  <c r="BD1020" i="5"/>
  <c r="AF1020" i="5"/>
  <c r="Y1020" i="5"/>
  <c r="AH1020" i="5" s="1"/>
  <c r="X1018" i="5" l="1"/>
  <c r="V1017" i="5"/>
  <c r="Z1020" i="5"/>
  <c r="BE1021" i="5"/>
  <c r="AI1019" i="5"/>
  <c r="Z1019" i="5"/>
  <c r="Y1019" i="5"/>
  <c r="AH1019" i="5" s="1"/>
  <c r="AF1019" i="5"/>
  <c r="BD1019" i="5"/>
  <c r="AE1019" i="5"/>
  <c r="AI1020" i="5"/>
  <c r="AW1020" i="5"/>
  <c r="AY1020" i="5" s="1"/>
  <c r="BB1019" i="5"/>
  <c r="BC1020" i="5"/>
  <c r="BE1020" i="5" s="1"/>
  <c r="BC1021" i="5"/>
  <c r="BC1019" i="5" l="1"/>
  <c r="AX1018" i="5"/>
  <c r="BB1018" i="5"/>
  <c r="AW1019" i="5"/>
  <c r="AY1019" i="5" s="1"/>
  <c r="X1017" i="5"/>
  <c r="V1016" i="5"/>
  <c r="Y1018" i="5"/>
  <c r="AH1018" i="5" s="1"/>
  <c r="AF1018" i="5"/>
  <c r="AE1018" i="5"/>
  <c r="BD1018" i="5"/>
  <c r="BE1019" i="5"/>
  <c r="AX1019" i="5"/>
  <c r="Z1018" i="5" l="1"/>
  <c r="AI1018" i="5"/>
  <c r="X1016" i="5"/>
  <c r="V1015" i="5"/>
  <c r="Y1017" i="5"/>
  <c r="AH1017" i="5" s="1"/>
  <c r="AF1017" i="5"/>
  <c r="AE1017" i="5"/>
  <c r="BD1017" i="5"/>
  <c r="AI1017" i="5" l="1"/>
  <c r="X1015" i="5"/>
  <c r="V1014" i="5"/>
  <c r="Z1017" i="5"/>
  <c r="AE1016" i="5"/>
  <c r="BD1016" i="5"/>
  <c r="AI1016" i="5"/>
  <c r="AF1016" i="5"/>
  <c r="Y1016" i="5"/>
  <c r="Z1016" i="5" s="1"/>
  <c r="AH1016" i="5"/>
  <c r="AW1017" i="5"/>
  <c r="AY1017" i="5" s="1"/>
  <c r="BB1016" i="5"/>
  <c r="BC1017" i="5"/>
  <c r="AX1016" i="5"/>
  <c r="AX1017" i="5"/>
  <c r="BB1017" i="5"/>
  <c r="BC1018" i="5"/>
  <c r="BE1018" i="5" s="1"/>
  <c r="AW1018" i="5"/>
  <c r="AY1018" i="5" s="1"/>
  <c r="AW1016" i="5" l="1"/>
  <c r="AY1016" i="5" s="1"/>
  <c r="BB1015" i="5"/>
  <c r="BC1016" i="5"/>
  <c r="BE1016" i="5" s="1"/>
  <c r="AX1015" i="5"/>
  <c r="BE1017" i="5"/>
  <c r="Y1015" i="5"/>
  <c r="AH1015" i="5" s="1"/>
  <c r="AF1015" i="5"/>
  <c r="BD1015" i="5"/>
  <c r="AE1015" i="5"/>
  <c r="X1014" i="5"/>
  <c r="V1013" i="5"/>
  <c r="Z1015" i="5" l="1"/>
  <c r="AI1015" i="5"/>
  <c r="X1013" i="5"/>
  <c r="V1012" i="5"/>
  <c r="Y1014" i="5"/>
  <c r="AF1014" i="5"/>
  <c r="AE1014" i="5"/>
  <c r="BD1014" i="5"/>
  <c r="AH1014" i="5" l="1"/>
  <c r="X1012" i="5"/>
  <c r="V1011" i="5"/>
  <c r="Y1013" i="5"/>
  <c r="AH1013" i="5" s="1"/>
  <c r="AF1013" i="5"/>
  <c r="AE1013" i="5"/>
  <c r="BD1013" i="5"/>
  <c r="AW1014" i="5"/>
  <c r="AY1014" i="5" s="1"/>
  <c r="BB1013" i="5"/>
  <c r="BC1014" i="5"/>
  <c r="BC1015" i="5"/>
  <c r="BE1015" i="5" s="1"/>
  <c r="AX1014" i="5"/>
  <c r="BB1014" i="5"/>
  <c r="AW1015" i="5"/>
  <c r="AY1015" i="5" s="1"/>
  <c r="Z1014" i="5"/>
  <c r="AX1013" i="5" s="1"/>
  <c r="AI1014" i="5"/>
  <c r="X1011" i="5" l="1"/>
  <c r="V1010" i="5"/>
  <c r="BE1014" i="5"/>
  <c r="AW1013" i="5"/>
  <c r="AY1013" i="5" s="1"/>
  <c r="BB1012" i="5"/>
  <c r="BC1013" i="5"/>
  <c r="BE1013" i="5" s="1"/>
  <c r="AX1012" i="5"/>
  <c r="AI1013" i="5"/>
  <c r="AE1012" i="5"/>
  <c r="BD1012" i="5"/>
  <c r="AF1012" i="5"/>
  <c r="Y1012" i="5"/>
  <c r="AH1012" i="5" s="1"/>
  <c r="Z1013" i="5"/>
  <c r="Z1012" i="5" l="1"/>
  <c r="BE1012" i="5"/>
  <c r="AI1012" i="5"/>
  <c r="X1010" i="5"/>
  <c r="V1009" i="5"/>
  <c r="AW1012" i="5"/>
  <c r="AY1012" i="5" s="1"/>
  <c r="BB1011" i="5"/>
  <c r="BC1012" i="5"/>
  <c r="AX1011" i="5"/>
  <c r="Y1011" i="5"/>
  <c r="AF1011" i="5"/>
  <c r="BD1011" i="5"/>
  <c r="AE1011" i="5"/>
  <c r="Z1011" i="5" l="1"/>
  <c r="AI1011" i="5"/>
  <c r="X1009" i="5"/>
  <c r="V1008" i="5"/>
  <c r="AI1010" i="5"/>
  <c r="Z1010" i="5"/>
  <c r="Y1010" i="5"/>
  <c r="AH1010" i="5" s="1"/>
  <c r="AF1010" i="5"/>
  <c r="AE1010" i="5"/>
  <c r="BD1010" i="5"/>
  <c r="AH1011" i="5"/>
  <c r="BC1011" i="5"/>
  <c r="BE1011" i="5" s="1"/>
  <c r="AX1010" i="5"/>
  <c r="AW1011" i="5"/>
  <c r="AY1011" i="5" s="1"/>
  <c r="X1008" i="5" l="1"/>
  <c r="V1007" i="5"/>
  <c r="Y1009" i="5"/>
  <c r="AH1009" i="5" s="1"/>
  <c r="AF1009" i="5"/>
  <c r="AE1009" i="5"/>
  <c r="BD1009" i="5"/>
  <c r="AX1009" i="5"/>
  <c r="AW1010" i="5"/>
  <c r="AY1010" i="5" s="1"/>
  <c r="BB1009" i="5"/>
  <c r="BC1010" i="5"/>
  <c r="BB1010" i="5"/>
  <c r="BE1010" i="5" s="1"/>
  <c r="X1007" i="5" l="1"/>
  <c r="V1006" i="5"/>
  <c r="AI1009" i="5"/>
  <c r="AE1008" i="5"/>
  <c r="BD1008" i="5"/>
  <c r="AI1008" i="5"/>
  <c r="AF1008" i="5"/>
  <c r="Y1008" i="5"/>
  <c r="Z1008" i="5" s="1"/>
  <c r="Z1009" i="5"/>
  <c r="AH1008" i="5"/>
  <c r="AW1008" i="5" l="1"/>
  <c r="AY1008" i="5" s="1"/>
  <c r="BB1007" i="5"/>
  <c r="BC1008" i="5"/>
  <c r="AX1007" i="5"/>
  <c r="AW1009" i="5"/>
  <c r="AY1009" i="5" s="1"/>
  <c r="BB1008" i="5"/>
  <c r="BC1009" i="5"/>
  <c r="BE1009" i="5" s="1"/>
  <c r="AX1008" i="5"/>
  <c r="Y1007" i="5"/>
  <c r="AH1007" i="5" s="1"/>
  <c r="AF1007" i="5"/>
  <c r="BD1007" i="5"/>
  <c r="AE1007" i="5"/>
  <c r="X1006" i="5"/>
  <c r="V1005" i="5"/>
  <c r="X1005" i="5" l="1"/>
  <c r="V1004" i="5"/>
  <c r="BE1008" i="5"/>
  <c r="Z1007" i="5"/>
  <c r="AI1007" i="5"/>
  <c r="AH1006" i="5"/>
  <c r="AI1006" i="5"/>
  <c r="Y1006" i="5"/>
  <c r="Z1006" i="5" s="1"/>
  <c r="AF1006" i="5"/>
  <c r="AE1006" i="5"/>
  <c r="BD1006" i="5"/>
  <c r="AX1005" i="5" l="1"/>
  <c r="AW1006" i="5"/>
  <c r="AY1006" i="5" s="1"/>
  <c r="BB1005" i="5"/>
  <c r="BC1006" i="5"/>
  <c r="BC1007" i="5"/>
  <c r="BE1007" i="5" s="1"/>
  <c r="BB1006" i="5"/>
  <c r="AW1007" i="5"/>
  <c r="AY1007" i="5" s="1"/>
  <c r="AX1006" i="5"/>
  <c r="X1004" i="5"/>
  <c r="V1003" i="5"/>
  <c r="Y1005" i="5"/>
  <c r="AH1005" i="5" s="1"/>
  <c r="AF1005" i="5"/>
  <c r="AE1005" i="5"/>
  <c r="BD1005" i="5"/>
  <c r="X1003" i="5" l="1"/>
  <c r="V1002" i="5"/>
  <c r="AI1005" i="5"/>
  <c r="AE1004" i="5"/>
  <c r="BD1004" i="5"/>
  <c r="AI1004" i="5"/>
  <c r="Z1004" i="5"/>
  <c r="AF1004" i="5"/>
  <c r="Y1004" i="5"/>
  <c r="AH1004" i="5"/>
  <c r="BE1006" i="5"/>
  <c r="Z1005" i="5"/>
  <c r="AW1004" i="5" l="1"/>
  <c r="BB1003" i="5"/>
  <c r="BC1004" i="5"/>
  <c r="AX1003" i="5"/>
  <c r="AW1005" i="5"/>
  <c r="AY1005" i="5" s="1"/>
  <c r="BC1005" i="5"/>
  <c r="BE1005" i="5" s="1"/>
  <c r="AX1004" i="5"/>
  <c r="BB1004" i="5"/>
  <c r="BE1004" i="5" s="1"/>
  <c r="X1002" i="5"/>
  <c r="V1001" i="5"/>
  <c r="Z1003" i="5"/>
  <c r="Y1003" i="5"/>
  <c r="AH1003" i="5" s="1"/>
  <c r="AF1003" i="5"/>
  <c r="BD1003" i="5"/>
  <c r="AI1003" i="5"/>
  <c r="AE1003" i="5"/>
  <c r="X1001" i="5" l="1"/>
  <c r="V1000" i="5"/>
  <c r="AI1002" i="5"/>
  <c r="Z1002" i="5"/>
  <c r="AF1002" i="5"/>
  <c r="AE1002" i="5"/>
  <c r="BD1002" i="5"/>
  <c r="Y1002" i="5"/>
  <c r="AH1002" i="5" s="1"/>
  <c r="BE1003" i="5"/>
  <c r="AW1002" i="5"/>
  <c r="AY1002" i="5" s="1"/>
  <c r="BB1001" i="5"/>
  <c r="BC1002" i="5"/>
  <c r="AW1003" i="5"/>
  <c r="AY1003" i="5" s="1"/>
  <c r="BB1002" i="5"/>
  <c r="BE1002" i="5" s="1"/>
  <c r="AX1002" i="5"/>
  <c r="BC1003" i="5"/>
  <c r="AY1004" i="5"/>
  <c r="V999" i="5" l="1"/>
  <c r="X1000" i="5"/>
  <c r="BC1001" i="5"/>
  <c r="BE1001" i="5" s="1"/>
  <c r="AX1000" i="5"/>
  <c r="AW1001" i="5"/>
  <c r="AY1001" i="5" s="1"/>
  <c r="AX1001" i="5"/>
  <c r="Y1001" i="5"/>
  <c r="AH1001" i="5" s="1"/>
  <c r="AF1001" i="5"/>
  <c r="BD1001" i="5"/>
  <c r="Z1001" i="5"/>
  <c r="AI1001" i="5"/>
  <c r="AE1001" i="5"/>
  <c r="BB1000" i="5" l="1"/>
  <c r="AE1000" i="5"/>
  <c r="BD1000" i="5"/>
  <c r="AF1000" i="5"/>
  <c r="Y1000" i="5"/>
  <c r="AH1000" i="5" s="1"/>
  <c r="X999" i="5"/>
  <c r="V998" i="5"/>
  <c r="X998" i="5" l="1"/>
  <c r="V997" i="5"/>
  <c r="Y999" i="5"/>
  <c r="AH999" i="5" s="1"/>
  <c r="AF999" i="5"/>
  <c r="AI999" i="5"/>
  <c r="BD999" i="5"/>
  <c r="AE999" i="5"/>
  <c r="Z1000" i="5"/>
  <c r="AI1000" i="5"/>
  <c r="Z999" i="5" l="1"/>
  <c r="X997" i="5"/>
  <c r="V996" i="5"/>
  <c r="AI998" i="5"/>
  <c r="Z998" i="5"/>
  <c r="AF998" i="5"/>
  <c r="AE998" i="5"/>
  <c r="BD998" i="5"/>
  <c r="Y998" i="5"/>
  <c r="AH998" i="5" s="1"/>
  <c r="BC999" i="5"/>
  <c r="AX998" i="5"/>
  <c r="BB998" i="5"/>
  <c r="AW999" i="5"/>
  <c r="AY999" i="5" s="1"/>
  <c r="AW1000" i="5"/>
  <c r="AY1000" i="5" s="1"/>
  <c r="BB999" i="5"/>
  <c r="AX999" i="5"/>
  <c r="BC1000" i="5"/>
  <c r="BE1000" i="5" s="1"/>
  <c r="BE998" i="5" l="1"/>
  <c r="AH997" i="5"/>
  <c r="X996" i="5"/>
  <c r="V995" i="5"/>
  <c r="Y997" i="5"/>
  <c r="AF997" i="5"/>
  <c r="BD997" i="5"/>
  <c r="AE997" i="5"/>
  <c r="Z997" i="5"/>
  <c r="AI997" i="5"/>
  <c r="BE999" i="5"/>
  <c r="AX997" i="5"/>
  <c r="AW998" i="5"/>
  <c r="AY998" i="5" s="1"/>
  <c r="BB997" i="5"/>
  <c r="BC998" i="5"/>
  <c r="X995" i="5" l="1"/>
  <c r="V994" i="5"/>
  <c r="AE996" i="5"/>
  <c r="BD996" i="5"/>
  <c r="AI996" i="5"/>
  <c r="Z996" i="5"/>
  <c r="AX995" i="5" s="1"/>
  <c r="AF996" i="5"/>
  <c r="Y996" i="5"/>
  <c r="BC997" i="5"/>
  <c r="BE997" i="5" s="1"/>
  <c r="AH996" i="5"/>
  <c r="AX996" i="5"/>
  <c r="AW997" i="5"/>
  <c r="AY997" i="5" s="1"/>
  <c r="BB996" i="5"/>
  <c r="BC996" i="5" l="1"/>
  <c r="AW996" i="5"/>
  <c r="AY996" i="5" s="1"/>
  <c r="X994" i="5"/>
  <c r="V993" i="5"/>
  <c r="BE996" i="5"/>
  <c r="BB995" i="5"/>
  <c r="Y995" i="5"/>
  <c r="AH995" i="5" s="1"/>
  <c r="AF995" i="5"/>
  <c r="AI995" i="5"/>
  <c r="BD995" i="5"/>
  <c r="AE995" i="5"/>
  <c r="X993" i="5" l="1"/>
  <c r="V992" i="5"/>
  <c r="Z994" i="5"/>
  <c r="AF994" i="5"/>
  <c r="AE994" i="5"/>
  <c r="BD994" i="5"/>
  <c r="AI994" i="5"/>
  <c r="Y994" i="5"/>
  <c r="Z995" i="5"/>
  <c r="AH994" i="5"/>
  <c r="AX993" i="5" l="1"/>
  <c r="AW994" i="5"/>
  <c r="AY994" i="5" s="1"/>
  <c r="BB993" i="5"/>
  <c r="BC994" i="5"/>
  <c r="AX994" i="5"/>
  <c r="BB994" i="5"/>
  <c r="BE994" i="5" s="1"/>
  <c r="AW995" i="5"/>
  <c r="AY995" i="5" s="1"/>
  <c r="BC995" i="5"/>
  <c r="BE995" i="5" s="1"/>
  <c r="V991" i="5"/>
  <c r="X992" i="5"/>
  <c r="AF993" i="5"/>
  <c r="BD993" i="5"/>
  <c r="Y993" i="5"/>
  <c r="AH993" i="5" s="1"/>
  <c r="AI993" i="5"/>
  <c r="AE993" i="5"/>
  <c r="Z993" i="5"/>
  <c r="AW993" i="5" l="1"/>
  <c r="AY993" i="5" s="1"/>
  <c r="BD992" i="5"/>
  <c r="AI992" i="5"/>
  <c r="AE992" i="5"/>
  <c r="Y992" i="5"/>
  <c r="Z992" i="5" s="1"/>
  <c r="AF992" i="5"/>
  <c r="AX992" i="5"/>
  <c r="BE993" i="5"/>
  <c r="X991" i="5"/>
  <c r="V990" i="5"/>
  <c r="BC993" i="5"/>
  <c r="BB992" i="5"/>
  <c r="BB991" i="5" l="1"/>
  <c r="AW992" i="5"/>
  <c r="AY992" i="5" s="1"/>
  <c r="AX991" i="5"/>
  <c r="BC992" i="5"/>
  <c r="BE992" i="5" s="1"/>
  <c r="X990" i="5"/>
  <c r="V989" i="5"/>
  <c r="Y991" i="5"/>
  <c r="AH991" i="5" s="1"/>
  <c r="BD991" i="5"/>
  <c r="AI991" i="5"/>
  <c r="AF991" i="5"/>
  <c r="AE991" i="5"/>
  <c r="AH992" i="5"/>
  <c r="Z991" i="5" l="1"/>
  <c r="AE990" i="5"/>
  <c r="Y990" i="5"/>
  <c r="AH990" i="5" s="1"/>
  <c r="AI990" i="5"/>
  <c r="AF990" i="5"/>
  <c r="BD990" i="5"/>
  <c r="X989" i="5"/>
  <c r="V988" i="5"/>
  <c r="Z990" i="5" l="1"/>
  <c r="V987" i="5"/>
  <c r="X988" i="5"/>
  <c r="AF989" i="5"/>
  <c r="Y989" i="5"/>
  <c r="AH989" i="5" s="1"/>
  <c r="AE989" i="5"/>
  <c r="BD989" i="5"/>
  <c r="AX989" i="5"/>
  <c r="AW990" i="5"/>
  <c r="BC990" i="5"/>
  <c r="BB989" i="5"/>
  <c r="BB990" i="5"/>
  <c r="BE990" i="5" s="1"/>
  <c r="AX990" i="5"/>
  <c r="AW991" i="5"/>
  <c r="AY991" i="5" s="1"/>
  <c r="BC991" i="5"/>
  <c r="BE991" i="5" s="1"/>
  <c r="AY990" i="5" l="1"/>
  <c r="BD988" i="5"/>
  <c r="Y988" i="5"/>
  <c r="AH988" i="5" s="1"/>
  <c r="AE988" i="5"/>
  <c r="AF988" i="5"/>
  <c r="AI989" i="5"/>
  <c r="X987" i="5"/>
  <c r="V986" i="5"/>
  <c r="Z989" i="5"/>
  <c r="BC989" i="5"/>
  <c r="BE989" i="5" s="1"/>
  <c r="BB988" i="5"/>
  <c r="AW989" i="5"/>
  <c r="AY989" i="5" s="1"/>
  <c r="X986" i="5" l="1"/>
  <c r="V985" i="5"/>
  <c r="Z988" i="5"/>
  <c r="BB987" i="5"/>
  <c r="BC988" i="5"/>
  <c r="BE988" i="5" s="1"/>
  <c r="AX987" i="5"/>
  <c r="AI988" i="5"/>
  <c r="Y987" i="5"/>
  <c r="AH987" i="5" s="1"/>
  <c r="AF987" i="5"/>
  <c r="AE987" i="5"/>
  <c r="BD987" i="5"/>
  <c r="AX988" i="5"/>
  <c r="Z987" i="5" l="1"/>
  <c r="X985" i="5"/>
  <c r="V984" i="5"/>
  <c r="Y986" i="5"/>
  <c r="AI986" i="5" s="1"/>
  <c r="AF986" i="5"/>
  <c r="AE986" i="5"/>
  <c r="BD986" i="5"/>
  <c r="AX986" i="5"/>
  <c r="AW987" i="5"/>
  <c r="AY987" i="5" s="1"/>
  <c r="BC987" i="5"/>
  <c r="BE987" i="5" s="1"/>
  <c r="BB986" i="5"/>
  <c r="AI987" i="5"/>
  <c r="AW988" i="5"/>
  <c r="AY988" i="5" s="1"/>
  <c r="Z986" i="5" l="1"/>
  <c r="V983" i="5"/>
  <c r="X984" i="5"/>
  <c r="AF985" i="5"/>
  <c r="AE985" i="5"/>
  <c r="BD985" i="5"/>
  <c r="Y985" i="5"/>
  <c r="AH986" i="5"/>
  <c r="AX985" i="5"/>
  <c r="AW986" i="5"/>
  <c r="AY986" i="5" s="1"/>
  <c r="BB985" i="5"/>
  <c r="BD984" i="5" l="1"/>
  <c r="Y984" i="5"/>
  <c r="AH984" i="5" s="1"/>
  <c r="AE984" i="5"/>
  <c r="AF984" i="5"/>
  <c r="AH985" i="5"/>
  <c r="Z985" i="5"/>
  <c r="X983" i="5"/>
  <c r="V982" i="5"/>
  <c r="AI985" i="5"/>
  <c r="AW985" i="5"/>
  <c r="AY985" i="5" s="1"/>
  <c r="BB984" i="5"/>
  <c r="BC986" i="5"/>
  <c r="BE986" i="5" s="1"/>
  <c r="X982" i="5" l="1"/>
  <c r="V981" i="5"/>
  <c r="AI984" i="5"/>
  <c r="AH983" i="5"/>
  <c r="Z984" i="5"/>
  <c r="AI983" i="5"/>
  <c r="Y983" i="5"/>
  <c r="Z983" i="5" s="1"/>
  <c r="AF983" i="5"/>
  <c r="AE983" i="5"/>
  <c r="BD983" i="5"/>
  <c r="BC984" i="5"/>
  <c r="BE984" i="5" s="1"/>
  <c r="AX983" i="5"/>
  <c r="AX984" i="5"/>
  <c r="BC985" i="5"/>
  <c r="BE985" i="5" s="1"/>
  <c r="AX982" i="5" l="1"/>
  <c r="AW983" i="5"/>
  <c r="AY983" i="5" s="1"/>
  <c r="BC983" i="5"/>
  <c r="BB982" i="5"/>
  <c r="BB983" i="5"/>
  <c r="X981" i="5"/>
  <c r="V980" i="5"/>
  <c r="Y982" i="5"/>
  <c r="AH982" i="5" s="1"/>
  <c r="AF982" i="5"/>
  <c r="AE982" i="5"/>
  <c r="BD982" i="5"/>
  <c r="AW984" i="5"/>
  <c r="AY984" i="5" s="1"/>
  <c r="V979" i="5" l="1"/>
  <c r="X980" i="5"/>
  <c r="Z982" i="5"/>
  <c r="AH981" i="5"/>
  <c r="AF981" i="5"/>
  <c r="AE981" i="5"/>
  <c r="BD981" i="5"/>
  <c r="Y981" i="5"/>
  <c r="Z981" i="5"/>
  <c r="AI982" i="5"/>
  <c r="BE983" i="5"/>
  <c r="AW981" i="5" l="1"/>
  <c r="BB980" i="5"/>
  <c r="BC981" i="5"/>
  <c r="AX980" i="5"/>
  <c r="AX981" i="5"/>
  <c r="BB981" i="5"/>
  <c r="BE981" i="5" s="1"/>
  <c r="AW982" i="5"/>
  <c r="AY982" i="5" s="1"/>
  <c r="BC982" i="5"/>
  <c r="BE982" i="5" s="1"/>
  <c r="AI981" i="5"/>
  <c r="BD980" i="5"/>
  <c r="Y980" i="5"/>
  <c r="AH980" i="5" s="1"/>
  <c r="AE980" i="5"/>
  <c r="AF980" i="5"/>
  <c r="X979" i="5"/>
  <c r="V978" i="5"/>
  <c r="X978" i="5" l="1"/>
  <c r="V977" i="5"/>
  <c r="Y979" i="5"/>
  <c r="AH979" i="5" s="1"/>
  <c r="AF979" i="5"/>
  <c r="AE979" i="5"/>
  <c r="BD979" i="5"/>
  <c r="AY981" i="5"/>
  <c r="Z980" i="5"/>
  <c r="AI980" i="5"/>
  <c r="AI979" i="5" l="1"/>
  <c r="BC979" i="5"/>
  <c r="BB978" i="5"/>
  <c r="BB979" i="5"/>
  <c r="BE979" i="5" s="1"/>
  <c r="BC980" i="5"/>
  <c r="BE980" i="5" s="1"/>
  <c r="AX979" i="5"/>
  <c r="AW980" i="5"/>
  <c r="AY980" i="5" s="1"/>
  <c r="Z979" i="5"/>
  <c r="X977" i="5"/>
  <c r="V976" i="5"/>
  <c r="Y978" i="5"/>
  <c r="AF978" i="5"/>
  <c r="AE978" i="5"/>
  <c r="BD978" i="5"/>
  <c r="AF977" i="5" l="1"/>
  <c r="AE977" i="5"/>
  <c r="BD977" i="5"/>
  <c r="Y977" i="5"/>
  <c r="AH977" i="5" s="1"/>
  <c r="AI978" i="5"/>
  <c r="BB977" i="5"/>
  <c r="BC978" i="5"/>
  <c r="BE978" i="5" s="1"/>
  <c r="AW979" i="5"/>
  <c r="AY979" i="5" s="1"/>
  <c r="V975" i="5"/>
  <c r="X976" i="5"/>
  <c r="AH978" i="5"/>
  <c r="AX978" i="5"/>
  <c r="Z978" i="5"/>
  <c r="X975" i="5" l="1"/>
  <c r="V974" i="5"/>
  <c r="AX976" i="5"/>
  <c r="AI977" i="5"/>
  <c r="AW978" i="5"/>
  <c r="AY978" i="5" s="1"/>
  <c r="AX977" i="5"/>
  <c r="BD976" i="5"/>
  <c r="Y976" i="5"/>
  <c r="AE976" i="5"/>
  <c r="AF976" i="5"/>
  <c r="Z977" i="5"/>
  <c r="BB976" i="5" s="1"/>
  <c r="AH976" i="5" l="1"/>
  <c r="AW977" i="5"/>
  <c r="AY977" i="5" s="1"/>
  <c r="Z976" i="5"/>
  <c r="AI976" i="5"/>
  <c r="BC977" i="5"/>
  <c r="BE977" i="5" s="1"/>
  <c r="BB975" i="5"/>
  <c r="X974" i="5"/>
  <c r="V973" i="5"/>
  <c r="AI975" i="5"/>
  <c r="Z975" i="5"/>
  <c r="Y975" i="5"/>
  <c r="AH975" i="5" s="1"/>
  <c r="AF975" i="5"/>
  <c r="AE975" i="5"/>
  <c r="BD975" i="5"/>
  <c r="AX974" i="5" l="1"/>
  <c r="AW975" i="5"/>
  <c r="BC975" i="5"/>
  <c r="BB974" i="5"/>
  <c r="BE975" i="5"/>
  <c r="AX975" i="5"/>
  <c r="X973" i="5"/>
  <c r="V972" i="5"/>
  <c r="Y974" i="5"/>
  <c r="AH974" i="5" s="1"/>
  <c r="AF974" i="5"/>
  <c r="AE974" i="5"/>
  <c r="BD974" i="5"/>
  <c r="AW976" i="5"/>
  <c r="AY976" i="5" s="1"/>
  <c r="BC976" i="5"/>
  <c r="BE976" i="5" s="1"/>
  <c r="Z974" i="5" l="1"/>
  <c r="V971" i="5"/>
  <c r="X972" i="5"/>
  <c r="AH973" i="5"/>
  <c r="AF973" i="5"/>
  <c r="AE973" i="5"/>
  <c r="BD973" i="5"/>
  <c r="Y973" i="5"/>
  <c r="Z973" i="5"/>
  <c r="AI974" i="5"/>
  <c r="AY975" i="5"/>
  <c r="BD972" i="5" l="1"/>
  <c r="AI972" i="5"/>
  <c r="Y972" i="5"/>
  <c r="AH972" i="5" s="1"/>
  <c r="AE972" i="5"/>
  <c r="AF972" i="5"/>
  <c r="AI973" i="5"/>
  <c r="X971" i="5"/>
  <c r="V970" i="5"/>
  <c r="AW973" i="5"/>
  <c r="AY973" i="5" s="1"/>
  <c r="BB972" i="5"/>
  <c r="BC973" i="5"/>
  <c r="AX972" i="5"/>
  <c r="BB973" i="5"/>
  <c r="BE973" i="5" s="1"/>
  <c r="BC974" i="5"/>
  <c r="BE974" i="5" s="1"/>
  <c r="AW974" i="5"/>
  <c r="AY974" i="5" s="1"/>
  <c r="AX973" i="5"/>
  <c r="X970" i="5" l="1"/>
  <c r="V969" i="5"/>
  <c r="Y971" i="5"/>
  <c r="AH971" i="5" s="1"/>
  <c r="AF971" i="5"/>
  <c r="AE971" i="5"/>
  <c r="BD971" i="5"/>
  <c r="Z972" i="5"/>
  <c r="AW971" i="5" l="1"/>
  <c r="BC971" i="5"/>
  <c r="BB970" i="5"/>
  <c r="BC972" i="5"/>
  <c r="BE972" i="5" s="1"/>
  <c r="AX971" i="5"/>
  <c r="BB971" i="5"/>
  <c r="BE971" i="5" s="1"/>
  <c r="AW972" i="5"/>
  <c r="AY972" i="5" s="1"/>
  <c r="Z971" i="5"/>
  <c r="AI971" i="5"/>
  <c r="X969" i="5"/>
  <c r="V968" i="5"/>
  <c r="Y970" i="5"/>
  <c r="AI970" i="5" s="1"/>
  <c r="AF970" i="5"/>
  <c r="AE970" i="5"/>
  <c r="BD970" i="5"/>
  <c r="AH970" i="5" l="1"/>
  <c r="Z970" i="5"/>
  <c r="V967" i="5"/>
  <c r="X968" i="5"/>
  <c r="AF969" i="5"/>
  <c r="AE969" i="5"/>
  <c r="BD969" i="5"/>
  <c r="Y969" i="5"/>
  <c r="AH969" i="5" s="1"/>
  <c r="AY971" i="5"/>
  <c r="AX969" i="5"/>
  <c r="AW970" i="5"/>
  <c r="AY970" i="5" s="1"/>
  <c r="AX970" i="5"/>
  <c r="AI969" i="5" l="1"/>
  <c r="X967" i="5"/>
  <c r="V966" i="5"/>
  <c r="BD968" i="5"/>
  <c r="Y968" i="5"/>
  <c r="AH968" i="5" s="1"/>
  <c r="AE968" i="5"/>
  <c r="AF968" i="5"/>
  <c r="Z969" i="5"/>
  <c r="AW969" i="5"/>
  <c r="AY969" i="5" s="1"/>
  <c r="BB968" i="5"/>
  <c r="BC969" i="5"/>
  <c r="AX968" i="5"/>
  <c r="BC970" i="5"/>
  <c r="BE970" i="5" s="1"/>
  <c r="BB969" i="5"/>
  <c r="X966" i="5" l="1"/>
  <c r="V965" i="5"/>
  <c r="Z968" i="5"/>
  <c r="AI968" i="5"/>
  <c r="BB967" i="5"/>
  <c r="BC968" i="5"/>
  <c r="AX967" i="5"/>
  <c r="AW968" i="5"/>
  <c r="AY968" i="5" s="1"/>
  <c r="Y967" i="5"/>
  <c r="AF967" i="5"/>
  <c r="AE967" i="5"/>
  <c r="BD967" i="5"/>
  <c r="BE968" i="5"/>
  <c r="BE969" i="5"/>
  <c r="Z967" i="5" l="1"/>
  <c r="X965" i="5"/>
  <c r="V964" i="5"/>
  <c r="AI967" i="5"/>
  <c r="AH967" i="5"/>
  <c r="Y966" i="5"/>
  <c r="AH966" i="5" s="1"/>
  <c r="AF966" i="5"/>
  <c r="AE966" i="5"/>
  <c r="BD966" i="5"/>
  <c r="AF965" i="5" l="1"/>
  <c r="AE965" i="5"/>
  <c r="BD965" i="5"/>
  <c r="Y965" i="5"/>
  <c r="AI965" i="5" s="1"/>
  <c r="Z965" i="5"/>
  <c r="BB966" i="5"/>
  <c r="Z966" i="5"/>
  <c r="BC967" i="5"/>
  <c r="BE967" i="5" s="1"/>
  <c r="AW967" i="5"/>
  <c r="AY967" i="5" s="1"/>
  <c r="AH965" i="5"/>
  <c r="AX966" i="5"/>
  <c r="AI966" i="5"/>
  <c r="V963" i="5"/>
  <c r="X964" i="5"/>
  <c r="AW965" i="5" l="1"/>
  <c r="BB964" i="5"/>
  <c r="BC965" i="5"/>
  <c r="AX964" i="5"/>
  <c r="BE966" i="5"/>
  <c r="BD964" i="5"/>
  <c r="AI964" i="5"/>
  <c r="Y964" i="5"/>
  <c r="AH964" i="5" s="1"/>
  <c r="AE964" i="5"/>
  <c r="AF964" i="5"/>
  <c r="BC966" i="5"/>
  <c r="X963" i="5"/>
  <c r="V962" i="5"/>
  <c r="BB965" i="5"/>
  <c r="BE965" i="5" s="1"/>
  <c r="AW966" i="5"/>
  <c r="AY966" i="5" s="1"/>
  <c r="AX965" i="5"/>
  <c r="X962" i="5" l="1"/>
  <c r="V961" i="5"/>
  <c r="Y963" i="5"/>
  <c r="AH963" i="5" s="1"/>
  <c r="AF963" i="5"/>
  <c r="AE963" i="5"/>
  <c r="BD963" i="5"/>
  <c r="Z964" i="5"/>
  <c r="AY965" i="5"/>
  <c r="AI963" i="5" l="1"/>
  <c r="Z963" i="5"/>
  <c r="AX962" i="5"/>
  <c r="AW963" i="5"/>
  <c r="BC963" i="5"/>
  <c r="BB962" i="5"/>
  <c r="BC964" i="5"/>
  <c r="BE964" i="5" s="1"/>
  <c r="AX963" i="5"/>
  <c r="AW964" i="5"/>
  <c r="AY964" i="5" s="1"/>
  <c r="BB963" i="5"/>
  <c r="Y962" i="5"/>
  <c r="AF962" i="5"/>
  <c r="AE962" i="5"/>
  <c r="BD962" i="5"/>
  <c r="AI962" i="5"/>
  <c r="X961" i="5"/>
  <c r="V960" i="5"/>
  <c r="V959" i="5" l="1"/>
  <c r="X960" i="5"/>
  <c r="Z962" i="5"/>
  <c r="AF961" i="5"/>
  <c r="AE961" i="5"/>
  <c r="BD961" i="5"/>
  <c r="Y961" i="5"/>
  <c r="AH961" i="5" s="1"/>
  <c r="Z961" i="5"/>
  <c r="AH962" i="5"/>
  <c r="AY963" i="5"/>
  <c r="BE963" i="5"/>
  <c r="AX961" i="5"/>
  <c r="AW961" i="5" l="1"/>
  <c r="AY961" i="5" s="1"/>
  <c r="BB960" i="5"/>
  <c r="BC961" i="5"/>
  <c r="AX960" i="5"/>
  <c r="BC962" i="5"/>
  <c r="BE962" i="5" s="1"/>
  <c r="BD960" i="5"/>
  <c r="Y960" i="5"/>
  <c r="AH960" i="5" s="1"/>
  <c r="AE960" i="5"/>
  <c r="AF960" i="5"/>
  <c r="BB961" i="5"/>
  <c r="BE961" i="5" s="1"/>
  <c r="X959" i="5"/>
  <c r="V958" i="5"/>
  <c r="AW962" i="5"/>
  <c r="AY962" i="5" s="1"/>
  <c r="AI961" i="5"/>
  <c r="Z960" i="5" l="1"/>
  <c r="AI960" i="5"/>
  <c r="X958" i="5"/>
  <c r="V957" i="5"/>
  <c r="AH959" i="5"/>
  <c r="AI959" i="5"/>
  <c r="Y959" i="5"/>
  <c r="Z959" i="5" s="1"/>
  <c r="AF959" i="5"/>
  <c r="AE959" i="5"/>
  <c r="BD959" i="5"/>
  <c r="X957" i="5" l="1"/>
  <c r="V956" i="5"/>
  <c r="Y958" i="5"/>
  <c r="AH958" i="5" s="1"/>
  <c r="AE958" i="5"/>
  <c r="BD958" i="5"/>
  <c r="AF958" i="5"/>
  <c r="AX958" i="5"/>
  <c r="AW959" i="5"/>
  <c r="AY959" i="5" s="1"/>
  <c r="BC959" i="5"/>
  <c r="BB958" i="5"/>
  <c r="AW960" i="5"/>
  <c r="AY960" i="5" s="1"/>
  <c r="BB959" i="5"/>
  <c r="AX959" i="5"/>
  <c r="BC960" i="5"/>
  <c r="BE960" i="5" s="1"/>
  <c r="Z958" i="5" l="1"/>
  <c r="X956" i="5"/>
  <c r="V955" i="5"/>
  <c r="AF957" i="5"/>
  <c r="AE957" i="5"/>
  <c r="Y957" i="5"/>
  <c r="Z957" i="5" s="1"/>
  <c r="BD957" i="5"/>
  <c r="BE959" i="5"/>
  <c r="AI958" i="5"/>
  <c r="AI957" i="5" l="1"/>
  <c r="AH956" i="5"/>
  <c r="AH957" i="5"/>
  <c r="X955" i="5"/>
  <c r="V954" i="5"/>
  <c r="BD956" i="5"/>
  <c r="Y956" i="5"/>
  <c r="AI956" i="5" s="1"/>
  <c r="AE956" i="5"/>
  <c r="AF956" i="5"/>
  <c r="AW957" i="5"/>
  <c r="BC957" i="5"/>
  <c r="AX956" i="5"/>
  <c r="BB956" i="5"/>
  <c r="AX957" i="5"/>
  <c r="AW958" i="5"/>
  <c r="AY958" i="5" s="1"/>
  <c r="BC958" i="5"/>
  <c r="BE958" i="5" s="1"/>
  <c r="BB957" i="5"/>
  <c r="BE957" i="5" s="1"/>
  <c r="Y955" i="5" l="1"/>
  <c r="AF955" i="5"/>
  <c r="AE955" i="5"/>
  <c r="BD955" i="5"/>
  <c r="Z955" i="5"/>
  <c r="AH955" i="5"/>
  <c r="Z956" i="5"/>
  <c r="AY957" i="5"/>
  <c r="X954" i="5"/>
  <c r="V953" i="5"/>
  <c r="Y954" i="5" l="1"/>
  <c r="AH954" i="5" s="1"/>
  <c r="AE954" i="5"/>
  <c r="BD954" i="5"/>
  <c r="AF954" i="5"/>
  <c r="X953" i="5"/>
  <c r="V952" i="5"/>
  <c r="AI955" i="5"/>
  <c r="AW955" i="5"/>
  <c r="AY955" i="5" s="1"/>
  <c r="BC955" i="5"/>
  <c r="AX954" i="5"/>
  <c r="BB954" i="5"/>
  <c r="BB955" i="5"/>
  <c r="BE955" i="5" s="1"/>
  <c r="BC956" i="5"/>
  <c r="BE956" i="5" s="1"/>
  <c r="AW956" i="5"/>
  <c r="AY956" i="5" s="1"/>
  <c r="AX955" i="5"/>
  <c r="AF953" i="5" l="1"/>
  <c r="AE953" i="5"/>
  <c r="Y953" i="5"/>
  <c r="BD953" i="5"/>
  <c r="Z953" i="5"/>
  <c r="X952" i="5"/>
  <c r="V951" i="5"/>
  <c r="Z954" i="5"/>
  <c r="AI954" i="5"/>
  <c r="BD952" i="5" l="1"/>
  <c r="Y952" i="5"/>
  <c r="AH952" i="5" s="1"/>
  <c r="AE952" i="5"/>
  <c r="AF952" i="5"/>
  <c r="AH953" i="5"/>
  <c r="AI953" i="5"/>
  <c r="AW953" i="5"/>
  <c r="AY953" i="5" s="1"/>
  <c r="BC953" i="5"/>
  <c r="AX952" i="5"/>
  <c r="BB952" i="5"/>
  <c r="AW954" i="5"/>
  <c r="AY954" i="5" s="1"/>
  <c r="AX953" i="5"/>
  <c r="BB953" i="5"/>
  <c r="BC954" i="5"/>
  <c r="BE954" i="5" s="1"/>
  <c r="X951" i="5"/>
  <c r="V950" i="5"/>
  <c r="V949" i="5" l="1"/>
  <c r="X950" i="5"/>
  <c r="AI951" i="5"/>
  <c r="AF951" i="5"/>
  <c r="AE951" i="5"/>
  <c r="BD951" i="5"/>
  <c r="Z951" i="5"/>
  <c r="Y951" i="5"/>
  <c r="Z952" i="5"/>
  <c r="AI952" i="5"/>
  <c r="AH951" i="5"/>
  <c r="BE953" i="5"/>
  <c r="AW951" i="5" l="1"/>
  <c r="AY951" i="5" s="1"/>
  <c r="BC951" i="5"/>
  <c r="BB950" i="5"/>
  <c r="AX950" i="5"/>
  <c r="AW952" i="5"/>
  <c r="AY952" i="5" s="1"/>
  <c r="BB951" i="5"/>
  <c r="BC952" i="5"/>
  <c r="BE952" i="5" s="1"/>
  <c r="AX951" i="5"/>
  <c r="Z950" i="5"/>
  <c r="BC950" i="5" s="1"/>
  <c r="BD950" i="5"/>
  <c r="AI950" i="5"/>
  <c r="AF950" i="5"/>
  <c r="AE950" i="5"/>
  <c r="Y950" i="5"/>
  <c r="AH950" i="5" s="1"/>
  <c r="X949" i="5"/>
  <c r="V948" i="5"/>
  <c r="BE950" i="5" l="1"/>
  <c r="V947" i="5"/>
  <c r="X948" i="5"/>
  <c r="AX948" i="5"/>
  <c r="BB948" i="5"/>
  <c r="BC949" i="5"/>
  <c r="AF949" i="5"/>
  <c r="Y949" i="5"/>
  <c r="Z949" i="5"/>
  <c r="BD949" i="5"/>
  <c r="AE949" i="5"/>
  <c r="BE951" i="5"/>
  <c r="BB949" i="5"/>
  <c r="BE949" i="5" s="1"/>
  <c r="AW950" i="5"/>
  <c r="AY950" i="5" s="1"/>
  <c r="AX949" i="5"/>
  <c r="BD948" i="5" l="1"/>
  <c r="Y948" i="5"/>
  <c r="AH948" i="5" s="1"/>
  <c r="AE948" i="5"/>
  <c r="AF948" i="5"/>
  <c r="AH949" i="5"/>
  <c r="AI949" i="5"/>
  <c r="X947" i="5"/>
  <c r="V946" i="5"/>
  <c r="AW949" i="5"/>
  <c r="AY949" i="5" s="1"/>
  <c r="AF947" i="5" l="1"/>
  <c r="AE947" i="5"/>
  <c r="Y947" i="5"/>
  <c r="Z947" i="5" s="1"/>
  <c r="BD947" i="5"/>
  <c r="AH947" i="5"/>
  <c r="Z948" i="5"/>
  <c r="X946" i="5"/>
  <c r="V945" i="5"/>
  <c r="AI948" i="5"/>
  <c r="AI947" i="5" l="1"/>
  <c r="X945" i="5"/>
  <c r="V944" i="5"/>
  <c r="AH946" i="5"/>
  <c r="BD946" i="5"/>
  <c r="AF946" i="5"/>
  <c r="AE946" i="5"/>
  <c r="Y946" i="5"/>
  <c r="Z946" i="5"/>
  <c r="BC947" i="5"/>
  <c r="AW947" i="5"/>
  <c r="AX946" i="5"/>
  <c r="BB946" i="5"/>
  <c r="AX947" i="5"/>
  <c r="AW948" i="5"/>
  <c r="AY948" i="5" s="1"/>
  <c r="BC948" i="5"/>
  <c r="BE948" i="5" s="1"/>
  <c r="BB947" i="5"/>
  <c r="BE947" i="5" s="1"/>
  <c r="Y945" i="5" l="1"/>
  <c r="AH945" i="5" s="1"/>
  <c r="AF945" i="5"/>
  <c r="AE945" i="5"/>
  <c r="BD945" i="5"/>
  <c r="X944" i="5"/>
  <c r="V943" i="5"/>
  <c r="BE946" i="5"/>
  <c r="AI946" i="5"/>
  <c r="AW946" i="5"/>
  <c r="AY946" i="5" s="1"/>
  <c r="BC946" i="5"/>
  <c r="AX945" i="5"/>
  <c r="AY947" i="5"/>
  <c r="BB945" i="5"/>
  <c r="X943" i="5" l="1"/>
  <c r="V942" i="5"/>
  <c r="Y944" i="5"/>
  <c r="AH944" i="5" s="1"/>
  <c r="AF944" i="5"/>
  <c r="AE944" i="5"/>
  <c r="BD944" i="5"/>
  <c r="AI945" i="5"/>
  <c r="Z945" i="5"/>
  <c r="AE943" i="5" l="1"/>
  <c r="BD943" i="5"/>
  <c r="AF943" i="5"/>
  <c r="Y943" i="5"/>
  <c r="AH943" i="5" s="1"/>
  <c r="AW944" i="5"/>
  <c r="AY944" i="5" s="1"/>
  <c r="AX944" i="5"/>
  <c r="BB944" i="5"/>
  <c r="BC945" i="5"/>
  <c r="BE945" i="5" s="1"/>
  <c r="AW945" i="5"/>
  <c r="AY945" i="5" s="1"/>
  <c r="X942" i="5"/>
  <c r="V941" i="5"/>
  <c r="AI944" i="5"/>
  <c r="Z944" i="5"/>
  <c r="Z943" i="5" l="1"/>
  <c r="BE944" i="5"/>
  <c r="AI943" i="5"/>
  <c r="AW943" i="5"/>
  <c r="BB942" i="5"/>
  <c r="BC943" i="5"/>
  <c r="AX942" i="5"/>
  <c r="AX943" i="5"/>
  <c r="BC944" i="5"/>
  <c r="Y942" i="5"/>
  <c r="AH942" i="5" s="1"/>
  <c r="AF942" i="5"/>
  <c r="BD942" i="5"/>
  <c r="AE942" i="5"/>
  <c r="X941" i="5"/>
  <c r="V940" i="5"/>
  <c r="BB943" i="5"/>
  <c r="BE943" i="5" l="1"/>
  <c r="AI942" i="5"/>
  <c r="X940" i="5"/>
  <c r="V939" i="5"/>
  <c r="AH941" i="5"/>
  <c r="AI941" i="5"/>
  <c r="Z941" i="5"/>
  <c r="Y941" i="5"/>
  <c r="AF941" i="5"/>
  <c r="AE941" i="5"/>
  <c r="BD941" i="5"/>
  <c r="Z942" i="5"/>
  <c r="AY943" i="5"/>
  <c r="BC942" i="5"/>
  <c r="BE942" i="5" s="1"/>
  <c r="AX940" i="5" l="1"/>
  <c r="AW941" i="5"/>
  <c r="BB940" i="5"/>
  <c r="BC941" i="5"/>
  <c r="X939" i="5"/>
  <c r="V938" i="5"/>
  <c r="Y940" i="5"/>
  <c r="AH940" i="5" s="1"/>
  <c r="AF940" i="5"/>
  <c r="AE940" i="5"/>
  <c r="BD940" i="5"/>
  <c r="Z940" i="5"/>
  <c r="AW940" i="5" s="1"/>
  <c r="AY940" i="5" s="1"/>
  <c r="AW942" i="5"/>
  <c r="AY942" i="5" s="1"/>
  <c r="BB941" i="5"/>
  <c r="BE941" i="5" s="1"/>
  <c r="AX941" i="5"/>
  <c r="BB939" i="5" l="1"/>
  <c r="X938" i="5"/>
  <c r="V937" i="5"/>
  <c r="AE939" i="5"/>
  <c r="BD939" i="5"/>
  <c r="AF939" i="5"/>
  <c r="Y939" i="5"/>
  <c r="AH939" i="5" s="1"/>
  <c r="AY941" i="5"/>
  <c r="AX939" i="5"/>
  <c r="AI940" i="5"/>
  <c r="BC940" i="5"/>
  <c r="BE940" i="5" s="1"/>
  <c r="Y938" i="5" l="1"/>
  <c r="AF938" i="5"/>
  <c r="BD938" i="5"/>
  <c r="AE938" i="5"/>
  <c r="Z939" i="5"/>
  <c r="X937" i="5"/>
  <c r="V936" i="5"/>
  <c r="AI939" i="5"/>
  <c r="AW938" i="5" l="1"/>
  <c r="BC939" i="5"/>
  <c r="BE939" i="5" s="1"/>
  <c r="BB938" i="5"/>
  <c r="AX938" i="5"/>
  <c r="AW939" i="5"/>
  <c r="AY939" i="5" s="1"/>
  <c r="AH938" i="5"/>
  <c r="Z938" i="5"/>
  <c r="X936" i="5"/>
  <c r="V935" i="5"/>
  <c r="AI938" i="5"/>
  <c r="AI937" i="5"/>
  <c r="Z937" i="5"/>
  <c r="Y937" i="5"/>
  <c r="AH937" i="5" s="1"/>
  <c r="AF937" i="5"/>
  <c r="AE937" i="5"/>
  <c r="BD937" i="5"/>
  <c r="AY938" i="5" l="1"/>
  <c r="AX936" i="5"/>
  <c r="AW937" i="5"/>
  <c r="AY937" i="5" s="1"/>
  <c r="BB936" i="5"/>
  <c r="BC937" i="5"/>
  <c r="AX937" i="5"/>
  <c r="X935" i="5"/>
  <c r="V934" i="5"/>
  <c r="Y936" i="5"/>
  <c r="AH936" i="5" s="1"/>
  <c r="AF936" i="5"/>
  <c r="AE936" i="5"/>
  <c r="BD936" i="5"/>
  <c r="BC938" i="5"/>
  <c r="BE938" i="5" s="1"/>
  <c r="BB937" i="5"/>
  <c r="BE937" i="5" s="1"/>
  <c r="AI936" i="5" l="1"/>
  <c r="AE935" i="5"/>
  <c r="BD935" i="5"/>
  <c r="AI935" i="5"/>
  <c r="Z935" i="5"/>
  <c r="AF935" i="5"/>
  <c r="Y935" i="5"/>
  <c r="Z936" i="5"/>
  <c r="X934" i="5"/>
  <c r="V933" i="5"/>
  <c r="AH935" i="5"/>
  <c r="Y934" i="5" l="1"/>
  <c r="AF934" i="5"/>
  <c r="BD934" i="5"/>
  <c r="AE934" i="5"/>
  <c r="X933" i="5"/>
  <c r="V932" i="5"/>
  <c r="AW935" i="5"/>
  <c r="AY935" i="5" s="1"/>
  <c r="BB934" i="5"/>
  <c r="BC935" i="5"/>
  <c r="AX934" i="5"/>
  <c r="AW936" i="5"/>
  <c r="AY936" i="5" s="1"/>
  <c r="BC936" i="5"/>
  <c r="BE936" i="5" s="1"/>
  <c r="BB935" i="5"/>
  <c r="BE935" i="5" s="1"/>
  <c r="AX935" i="5"/>
  <c r="X932" i="5" l="1"/>
  <c r="V931" i="5"/>
  <c r="Z934" i="5"/>
  <c r="AH934" i="5"/>
  <c r="AI934" i="5"/>
  <c r="AI933" i="5"/>
  <c r="Y933" i="5"/>
  <c r="AH933" i="5" s="1"/>
  <c r="AF933" i="5"/>
  <c r="AE933" i="5"/>
  <c r="BD933" i="5"/>
  <c r="BB932" i="5" l="1"/>
  <c r="BC933" i="5"/>
  <c r="BC934" i="5"/>
  <c r="BE934" i="5" s="1"/>
  <c r="AX933" i="5"/>
  <c r="BB933" i="5"/>
  <c r="BE933" i="5" s="1"/>
  <c r="AW934" i="5"/>
  <c r="AY934" i="5" s="1"/>
  <c r="Y932" i="5"/>
  <c r="AH932" i="5" s="1"/>
  <c r="AF932" i="5"/>
  <c r="AE932" i="5"/>
  <c r="BD932" i="5"/>
  <c r="Z932" i="5"/>
  <c r="AI932" i="5"/>
  <c r="X931" i="5"/>
  <c r="V930" i="5"/>
  <c r="Z933" i="5"/>
  <c r="AW933" i="5" s="1"/>
  <c r="AY933" i="5" s="1"/>
  <c r="AE931" i="5" l="1"/>
  <c r="BD931" i="5"/>
  <c r="AF931" i="5"/>
  <c r="Y931" i="5"/>
  <c r="AH931" i="5" s="1"/>
  <c r="AW932" i="5"/>
  <c r="AY932" i="5" s="1"/>
  <c r="BB931" i="5"/>
  <c r="BC932" i="5"/>
  <c r="BE932" i="5" s="1"/>
  <c r="AX931" i="5"/>
  <c r="X930" i="5"/>
  <c r="V929" i="5"/>
  <c r="AX932" i="5"/>
  <c r="Z931" i="5" l="1"/>
  <c r="AI931" i="5"/>
  <c r="AH930" i="5"/>
  <c r="X929" i="5"/>
  <c r="V928" i="5"/>
  <c r="AI930" i="5"/>
  <c r="Y930" i="5"/>
  <c r="Z930" i="5" s="1"/>
  <c r="AF930" i="5"/>
  <c r="BD930" i="5"/>
  <c r="AE930" i="5"/>
  <c r="X928" i="5" l="1"/>
  <c r="V927" i="5"/>
  <c r="AI929" i="5"/>
  <c r="Z929" i="5"/>
  <c r="AW929" i="5" s="1"/>
  <c r="AY929" i="5" s="1"/>
  <c r="Y929" i="5"/>
  <c r="AH929" i="5" s="1"/>
  <c r="AF929" i="5"/>
  <c r="AE929" i="5"/>
  <c r="BD929" i="5"/>
  <c r="BC930" i="5"/>
  <c r="AX929" i="5"/>
  <c r="BB929" i="5"/>
  <c r="AW930" i="5"/>
  <c r="AW931" i="5"/>
  <c r="AY931" i="5" s="1"/>
  <c r="BB930" i="5"/>
  <c r="BC931" i="5"/>
  <c r="BE931" i="5" s="1"/>
  <c r="AX930" i="5"/>
  <c r="Y928" i="5" l="1"/>
  <c r="AF928" i="5"/>
  <c r="AE928" i="5"/>
  <c r="BD928" i="5"/>
  <c r="Z928" i="5"/>
  <c r="AI928" i="5"/>
  <c r="BC929" i="5"/>
  <c r="BE929" i="5" s="1"/>
  <c r="X927" i="5"/>
  <c r="V926" i="5"/>
  <c r="BE930" i="5"/>
  <c r="BB927" i="5"/>
  <c r="BC928" i="5"/>
  <c r="AX927" i="5"/>
  <c r="AH928" i="5"/>
  <c r="BB928" i="5"/>
  <c r="AY930" i="5"/>
  <c r="AX928" i="5"/>
  <c r="AW928" i="5" l="1"/>
  <c r="AY928" i="5" s="1"/>
  <c r="BE928" i="5"/>
  <c r="X926" i="5"/>
  <c r="V925" i="5"/>
  <c r="AE927" i="5"/>
  <c r="BD927" i="5"/>
  <c r="AF927" i="5"/>
  <c r="Y927" i="5"/>
  <c r="AH927" i="5" s="1"/>
  <c r="Y926" i="5" l="1"/>
  <c r="AF926" i="5"/>
  <c r="BD926" i="5"/>
  <c r="AE926" i="5"/>
  <c r="Z927" i="5"/>
  <c r="AI927" i="5"/>
  <c r="X925" i="5"/>
  <c r="V924" i="5"/>
  <c r="AX925" i="5" l="1"/>
  <c r="BB925" i="5"/>
  <c r="AW926" i="5"/>
  <c r="AY926" i="5" s="1"/>
  <c r="AW927" i="5"/>
  <c r="AY927" i="5" s="1"/>
  <c r="BB926" i="5"/>
  <c r="BC927" i="5"/>
  <c r="BE927" i="5" s="1"/>
  <c r="AX926" i="5"/>
  <c r="Y925" i="5"/>
  <c r="AH925" i="5" s="1"/>
  <c r="AF925" i="5"/>
  <c r="AE925" i="5"/>
  <c r="BD925" i="5"/>
  <c r="X924" i="5"/>
  <c r="V923" i="5"/>
  <c r="Z926" i="5"/>
  <c r="AH926" i="5"/>
  <c r="AI926" i="5"/>
  <c r="Z925" i="5" l="1"/>
  <c r="BB924" i="5" s="1"/>
  <c r="X923" i="5"/>
  <c r="V922" i="5"/>
  <c r="AI925" i="5"/>
  <c r="BC926" i="5"/>
  <c r="BE926" i="5" s="1"/>
  <c r="Y924" i="5"/>
  <c r="AH924" i="5" s="1"/>
  <c r="AF924" i="5"/>
  <c r="AE924" i="5"/>
  <c r="BD924" i="5"/>
  <c r="AX924" i="5" l="1"/>
  <c r="AI924" i="5"/>
  <c r="AE923" i="5"/>
  <c r="BD923" i="5"/>
  <c r="AI923" i="5"/>
  <c r="Z923" i="5"/>
  <c r="AF923" i="5"/>
  <c r="Y923" i="5"/>
  <c r="AH923" i="5" s="1"/>
  <c r="AW924" i="5"/>
  <c r="AY924" i="5" s="1"/>
  <c r="BB923" i="5"/>
  <c r="BC924" i="5"/>
  <c r="BE924" i="5" s="1"/>
  <c r="AX923" i="5"/>
  <c r="BC925" i="5"/>
  <c r="BE925" i="5" s="1"/>
  <c r="AW925" i="5"/>
  <c r="AY925" i="5" s="1"/>
  <c r="Z924" i="5"/>
  <c r="X922" i="5"/>
  <c r="V921" i="5"/>
  <c r="X921" i="5" l="1"/>
  <c r="V920" i="5"/>
  <c r="BE923" i="5"/>
  <c r="Y922" i="5"/>
  <c r="AH922" i="5" s="1"/>
  <c r="AF922" i="5"/>
  <c r="BD922" i="5"/>
  <c r="AE922" i="5"/>
  <c r="AW923" i="5"/>
  <c r="AY923" i="5" s="1"/>
  <c r="BB922" i="5"/>
  <c r="BC923" i="5"/>
  <c r="AX922" i="5"/>
  <c r="X920" i="5" l="1"/>
  <c r="V919" i="5"/>
  <c r="Y921" i="5"/>
  <c r="AH921" i="5" s="1"/>
  <c r="AF921" i="5"/>
  <c r="AE921" i="5"/>
  <c r="BD921" i="5"/>
  <c r="Z922" i="5"/>
  <c r="AI922" i="5"/>
  <c r="X919" i="5" l="1"/>
  <c r="V918" i="5"/>
  <c r="Y920" i="5"/>
  <c r="AI920" i="5" s="1"/>
  <c r="AF920" i="5"/>
  <c r="AE920" i="5"/>
  <c r="BD920" i="5"/>
  <c r="Z920" i="5"/>
  <c r="Z921" i="5"/>
  <c r="AI921" i="5"/>
  <c r="AX920" i="5"/>
  <c r="AW921" i="5"/>
  <c r="AY921" i="5" s="1"/>
  <c r="BB920" i="5"/>
  <c r="BC921" i="5"/>
  <c r="BC922" i="5"/>
  <c r="BE922" i="5" s="1"/>
  <c r="AX921" i="5"/>
  <c r="BB921" i="5"/>
  <c r="AW922" i="5"/>
  <c r="AY922" i="5" s="1"/>
  <c r="AH920" i="5"/>
  <c r="AW920" i="5" l="1"/>
  <c r="AY920" i="5" s="1"/>
  <c r="BB919" i="5"/>
  <c r="BC920" i="5"/>
  <c r="BE920" i="5" s="1"/>
  <c r="AX919" i="5"/>
  <c r="BE921" i="5"/>
  <c r="X918" i="5"/>
  <c r="V917" i="5"/>
  <c r="AE919" i="5"/>
  <c r="BD919" i="5"/>
  <c r="AI919" i="5"/>
  <c r="AF919" i="5"/>
  <c r="Y919" i="5"/>
  <c r="AH919" i="5" s="1"/>
  <c r="X917" i="5" l="1"/>
  <c r="V916" i="5"/>
  <c r="Y918" i="5"/>
  <c r="AH918" i="5" s="1"/>
  <c r="AF918" i="5"/>
  <c r="BD918" i="5"/>
  <c r="AE918" i="5"/>
  <c r="Z919" i="5"/>
  <c r="Z918" i="5" l="1"/>
  <c r="AI918" i="5"/>
  <c r="BC918" i="5"/>
  <c r="AX917" i="5"/>
  <c r="BB917" i="5"/>
  <c r="AW918" i="5"/>
  <c r="AY918" i="5" s="1"/>
  <c r="AW919" i="5"/>
  <c r="AY919" i="5" s="1"/>
  <c r="BC919" i="5"/>
  <c r="BE919" i="5" s="1"/>
  <c r="BB918" i="5"/>
  <c r="AX918" i="5"/>
  <c r="X916" i="5"/>
  <c r="V915" i="5"/>
  <c r="Y917" i="5"/>
  <c r="AH917" i="5" s="1"/>
  <c r="AF917" i="5"/>
  <c r="AE917" i="5"/>
  <c r="BD917" i="5"/>
  <c r="X915" i="5" l="1"/>
  <c r="V914" i="5"/>
  <c r="Y916" i="5"/>
  <c r="AF916" i="5"/>
  <c r="AE916" i="5"/>
  <c r="BD916" i="5"/>
  <c r="BE918" i="5"/>
  <c r="AX916" i="5"/>
  <c r="AW917" i="5"/>
  <c r="AY917" i="5" s="1"/>
  <c r="BB916" i="5"/>
  <c r="BC917" i="5"/>
  <c r="BE917" i="5" s="1"/>
  <c r="Z917" i="5"/>
  <c r="AI917" i="5"/>
  <c r="Z916" i="5" l="1"/>
  <c r="BE916" i="5"/>
  <c r="AH916" i="5"/>
  <c r="AI916" i="5"/>
  <c r="X914" i="5"/>
  <c r="V913" i="5"/>
  <c r="AW916" i="5"/>
  <c r="AY916" i="5" s="1"/>
  <c r="BC916" i="5"/>
  <c r="AX915" i="5"/>
  <c r="AE915" i="5"/>
  <c r="BD915" i="5"/>
  <c r="AI915" i="5"/>
  <c r="Z915" i="5"/>
  <c r="AF915" i="5"/>
  <c r="Y915" i="5"/>
  <c r="AH915" i="5" s="1"/>
  <c r="X913" i="5" l="1"/>
  <c r="V912" i="5"/>
  <c r="AI914" i="5"/>
  <c r="Y914" i="5"/>
  <c r="AH914" i="5" s="1"/>
  <c r="AF914" i="5"/>
  <c r="BD914" i="5"/>
  <c r="AE914" i="5"/>
  <c r="AW915" i="5"/>
  <c r="AY915" i="5" s="1"/>
  <c r="BB914" i="5"/>
  <c r="BC915" i="5"/>
  <c r="AX914" i="5"/>
  <c r="BB915" i="5"/>
  <c r="BE915" i="5" l="1"/>
  <c r="X912" i="5"/>
  <c r="V911" i="5"/>
  <c r="Y913" i="5"/>
  <c r="AH913" i="5" s="1"/>
  <c r="AF913" i="5"/>
  <c r="AE913" i="5"/>
  <c r="BD913" i="5"/>
  <c r="Z914" i="5"/>
  <c r="Z913" i="5" l="1"/>
  <c r="Y912" i="5"/>
  <c r="AF912" i="5"/>
  <c r="AE912" i="5"/>
  <c r="BD912" i="5"/>
  <c r="Z912" i="5"/>
  <c r="AI912" i="5"/>
  <c r="AI913" i="5"/>
  <c r="AX912" i="5"/>
  <c r="AW913" i="5"/>
  <c r="BB912" i="5"/>
  <c r="BC913" i="5"/>
  <c r="BC914" i="5"/>
  <c r="BE914" i="5" s="1"/>
  <c r="AX913" i="5"/>
  <c r="BB913" i="5"/>
  <c r="BE913" i="5" s="1"/>
  <c r="AW914" i="5"/>
  <c r="AY914" i="5" s="1"/>
  <c r="X911" i="5"/>
  <c r="V910" i="5"/>
  <c r="AH912" i="5"/>
  <c r="AY913" i="5" l="1"/>
  <c r="AE911" i="5"/>
  <c r="BD911" i="5"/>
  <c r="AF911" i="5"/>
  <c r="Y911" i="5"/>
  <c r="AH911" i="5" s="1"/>
  <c r="BE912" i="5"/>
  <c r="X910" i="5"/>
  <c r="V909" i="5"/>
  <c r="AW912" i="5"/>
  <c r="AY912" i="5" s="1"/>
  <c r="BB911" i="5"/>
  <c r="BC912" i="5"/>
  <c r="AX911" i="5"/>
  <c r="Z911" i="5" l="1"/>
  <c r="X909" i="5"/>
  <c r="V908" i="5"/>
  <c r="Y910" i="5"/>
  <c r="AH910" i="5" s="1"/>
  <c r="AF910" i="5"/>
  <c r="BD910" i="5"/>
  <c r="AE910" i="5"/>
  <c r="AI911" i="5"/>
  <c r="Z910" i="5" l="1"/>
  <c r="AI910" i="5"/>
  <c r="X908" i="5"/>
  <c r="V907" i="5"/>
  <c r="Y909" i="5"/>
  <c r="AH909" i="5" s="1"/>
  <c r="AF909" i="5"/>
  <c r="AE909" i="5"/>
  <c r="BD909" i="5"/>
  <c r="BC910" i="5"/>
  <c r="AX909" i="5"/>
  <c r="BB909" i="5"/>
  <c r="AW910" i="5"/>
  <c r="AY910" i="5" s="1"/>
  <c r="AW911" i="5"/>
  <c r="AY911" i="5" s="1"/>
  <c r="BC911" i="5"/>
  <c r="BE911" i="5" s="1"/>
  <c r="BB910" i="5"/>
  <c r="AX910" i="5"/>
  <c r="AI909" i="5" l="1"/>
  <c r="Z909" i="5"/>
  <c r="AX908" i="5"/>
  <c r="AW909" i="5"/>
  <c r="AY909" i="5" s="1"/>
  <c r="BB908" i="5"/>
  <c r="BC909" i="5"/>
  <c r="BE909" i="5" s="1"/>
  <c r="X907" i="5"/>
  <c r="V906" i="5"/>
  <c r="Y908" i="5"/>
  <c r="AI908" i="5" s="1"/>
  <c r="AF908" i="5"/>
  <c r="AE908" i="5"/>
  <c r="BD908" i="5"/>
  <c r="Z908" i="5"/>
  <c r="BE910" i="5"/>
  <c r="AH908" i="5" l="1"/>
  <c r="AW908" i="5"/>
  <c r="AY908" i="5" s="1"/>
  <c r="BB907" i="5"/>
  <c r="BC908" i="5"/>
  <c r="BE908" i="5" s="1"/>
  <c r="AX907" i="5"/>
  <c r="X906" i="5"/>
  <c r="V905" i="5"/>
  <c r="AE907" i="5"/>
  <c r="BD907" i="5"/>
  <c r="AI907" i="5"/>
  <c r="AF907" i="5"/>
  <c r="Y907" i="5"/>
  <c r="AH907" i="5" s="1"/>
  <c r="X905" i="5" l="1"/>
  <c r="V904" i="5"/>
  <c r="Y906" i="5"/>
  <c r="AH906" i="5" s="1"/>
  <c r="AF906" i="5"/>
  <c r="BD906" i="5"/>
  <c r="AE906" i="5"/>
  <c r="Z907" i="5"/>
  <c r="AI906" i="5" l="1"/>
  <c r="Y905" i="5"/>
  <c r="Z905" i="5" s="1"/>
  <c r="AF905" i="5"/>
  <c r="AE905" i="5"/>
  <c r="BD905" i="5"/>
  <c r="Z906" i="5"/>
  <c r="BC906" i="5"/>
  <c r="AX905" i="5"/>
  <c r="BB905" i="5"/>
  <c r="AW906" i="5"/>
  <c r="BC907" i="5"/>
  <c r="BE907" i="5" s="1"/>
  <c r="AX906" i="5"/>
  <c r="AW907" i="5"/>
  <c r="AY907" i="5" s="1"/>
  <c r="BB906" i="5"/>
  <c r="BE906" i="5" s="1"/>
  <c r="X904" i="5"/>
  <c r="V903" i="5"/>
  <c r="BE905" i="5" l="1"/>
  <c r="AH905" i="5"/>
  <c r="AI905" i="5"/>
  <c r="AY906" i="5"/>
  <c r="X903" i="5"/>
  <c r="V902" i="5"/>
  <c r="Y904" i="5"/>
  <c r="AH904" i="5" s="1"/>
  <c r="AF904" i="5"/>
  <c r="AE904" i="5"/>
  <c r="BD904" i="5"/>
  <c r="Z904" i="5"/>
  <c r="AX904" i="5"/>
  <c r="AW905" i="5"/>
  <c r="AY905" i="5" s="1"/>
  <c r="BB904" i="5"/>
  <c r="BC905" i="5"/>
  <c r="AX903" i="5" l="1"/>
  <c r="BC904" i="5"/>
  <c r="BE904" i="5" s="1"/>
  <c r="X902" i="5"/>
  <c r="V901" i="5"/>
  <c r="BB903" i="5"/>
  <c r="AI904" i="5"/>
  <c r="AE903" i="5"/>
  <c r="BD903" i="5"/>
  <c r="AI903" i="5"/>
  <c r="Z903" i="5"/>
  <c r="AF903" i="5"/>
  <c r="Y903" i="5"/>
  <c r="AH903" i="5" s="1"/>
  <c r="AW904" i="5"/>
  <c r="AY904" i="5" s="1"/>
  <c r="AI902" i="5" l="1"/>
  <c r="Z902" i="5"/>
  <c r="BB901" i="5" s="1"/>
  <c r="Y902" i="5"/>
  <c r="AH902" i="5" s="1"/>
  <c r="AF902" i="5"/>
  <c r="BD902" i="5"/>
  <c r="AE902" i="5"/>
  <c r="BB902" i="5"/>
  <c r="AX902" i="5"/>
  <c r="BC903" i="5"/>
  <c r="BE903" i="5"/>
  <c r="X901" i="5"/>
  <c r="V900" i="5"/>
  <c r="AW903" i="5"/>
  <c r="AY903" i="5" s="1"/>
  <c r="X900" i="5" l="1"/>
  <c r="V899" i="5"/>
  <c r="AW902" i="5"/>
  <c r="AY902" i="5" s="1"/>
  <c r="AX901" i="5"/>
  <c r="BC902" i="5"/>
  <c r="BE902" i="5" s="1"/>
  <c r="Y901" i="5"/>
  <c r="AH901" i="5" s="1"/>
  <c r="AF901" i="5"/>
  <c r="AE901" i="5"/>
  <c r="BD901" i="5"/>
  <c r="X899" i="5" l="1"/>
  <c r="V898" i="5"/>
  <c r="Y900" i="5"/>
  <c r="AI900" i="5" s="1"/>
  <c r="AF900" i="5"/>
  <c r="AE900" i="5"/>
  <c r="BD900" i="5"/>
  <c r="Z900" i="5"/>
  <c r="Z901" i="5"/>
  <c r="AI901" i="5"/>
  <c r="AH900" i="5"/>
  <c r="AW900" i="5" l="1"/>
  <c r="AY900" i="5" s="1"/>
  <c r="BB899" i="5"/>
  <c r="BC900" i="5"/>
  <c r="AX899" i="5"/>
  <c r="AX900" i="5"/>
  <c r="AW901" i="5"/>
  <c r="AY901" i="5" s="1"/>
  <c r="BB900" i="5"/>
  <c r="BC901" i="5"/>
  <c r="BE901" i="5" s="1"/>
  <c r="X898" i="5"/>
  <c r="V897" i="5"/>
  <c r="AE899" i="5"/>
  <c r="BD899" i="5"/>
  <c r="AF899" i="5"/>
  <c r="Y899" i="5"/>
  <c r="AH899" i="5" s="1"/>
  <c r="X897" i="5" l="1"/>
  <c r="V896" i="5"/>
  <c r="Y898" i="5"/>
  <c r="BD898" i="5"/>
  <c r="AF898" i="5"/>
  <c r="AE898" i="5"/>
  <c r="BE900" i="5"/>
  <c r="AI899" i="5"/>
  <c r="Z899" i="5"/>
  <c r="AH898" i="5"/>
  <c r="AX897" i="5" l="1"/>
  <c r="BB897" i="5"/>
  <c r="AW898" i="5"/>
  <c r="AW899" i="5"/>
  <c r="AY899" i="5" s="1"/>
  <c r="BB898" i="5"/>
  <c r="AX898" i="5"/>
  <c r="BC899" i="5"/>
  <c r="BE899" i="5" s="1"/>
  <c r="Z898" i="5"/>
  <c r="AI898" i="5"/>
  <c r="X896" i="5"/>
  <c r="V895" i="5"/>
  <c r="Y897" i="5"/>
  <c r="AH897" i="5" s="1"/>
  <c r="AF897" i="5"/>
  <c r="AE897" i="5"/>
  <c r="BD897" i="5"/>
  <c r="AI897" i="5" l="1"/>
  <c r="Z897" i="5"/>
  <c r="X895" i="5"/>
  <c r="V894" i="5"/>
  <c r="AH896" i="5"/>
  <c r="AX896" i="5"/>
  <c r="BB896" i="5"/>
  <c r="BC898" i="5"/>
  <c r="BE898" i="5" s="1"/>
  <c r="AY898" i="5"/>
  <c r="Y896" i="5"/>
  <c r="Z896" i="5" s="1"/>
  <c r="AF896" i="5"/>
  <c r="AE896" i="5"/>
  <c r="BD896" i="5"/>
  <c r="AX894" i="5" l="1"/>
  <c r="AE895" i="5"/>
  <c r="BD895" i="5"/>
  <c r="AI895" i="5"/>
  <c r="AF895" i="5"/>
  <c r="Y895" i="5"/>
  <c r="Z895" i="5"/>
  <c r="AI896" i="5"/>
  <c r="V893" i="5"/>
  <c r="X894" i="5"/>
  <c r="BE896" i="5"/>
  <c r="AW896" i="5"/>
  <c r="AY896" i="5" s="1"/>
  <c r="BC896" i="5"/>
  <c r="AX895" i="5"/>
  <c r="BB895" i="5"/>
  <c r="AH895" i="5"/>
  <c r="BC897" i="5"/>
  <c r="BE897" i="5" s="1"/>
  <c r="AW897" i="5"/>
  <c r="AY897" i="5" s="1"/>
  <c r="Y894" i="5" l="1"/>
  <c r="AH894" i="5" s="1"/>
  <c r="BD894" i="5"/>
  <c r="AF894" i="5"/>
  <c r="AE894" i="5"/>
  <c r="Z894" i="5"/>
  <c r="X893" i="5"/>
  <c r="V892" i="5"/>
  <c r="BB894" i="5"/>
  <c r="BE895" i="5"/>
  <c r="BC895" i="5"/>
  <c r="AW895" i="5"/>
  <c r="AY895" i="5" s="1"/>
  <c r="BE894" i="5" l="1"/>
  <c r="BB893" i="5"/>
  <c r="X892" i="5"/>
  <c r="V891" i="5"/>
  <c r="AI894" i="5"/>
  <c r="AX893" i="5"/>
  <c r="AW894" i="5"/>
  <c r="AY894" i="5" s="1"/>
  <c r="BC894" i="5"/>
  <c r="Y893" i="5"/>
  <c r="AH893" i="5" s="1"/>
  <c r="AE893" i="5"/>
  <c r="BD893" i="5"/>
  <c r="AF893" i="5"/>
  <c r="X891" i="5" l="1"/>
  <c r="V890" i="5"/>
  <c r="Y892" i="5"/>
  <c r="AH892" i="5" s="1"/>
  <c r="AE892" i="5"/>
  <c r="Z892" i="5"/>
  <c r="BD892" i="5"/>
  <c r="AI892" i="5"/>
  <c r="AF892" i="5"/>
  <c r="AI893" i="5"/>
  <c r="Z893" i="5"/>
  <c r="AW892" i="5" l="1"/>
  <c r="AY892" i="5" s="1"/>
  <c r="BC892" i="5"/>
  <c r="AX891" i="5"/>
  <c r="BB891" i="5"/>
  <c r="AW893" i="5"/>
  <c r="AY893" i="5" s="1"/>
  <c r="BB892" i="5"/>
  <c r="AX892" i="5"/>
  <c r="BC893" i="5"/>
  <c r="BE893" i="5" s="1"/>
  <c r="AH891" i="5"/>
  <c r="AE891" i="5"/>
  <c r="AI891" i="5"/>
  <c r="AF891" i="5"/>
  <c r="Y891" i="5"/>
  <c r="Z891" i="5" s="1"/>
  <c r="BD891" i="5"/>
  <c r="V889" i="5"/>
  <c r="X890" i="5"/>
  <c r="AW891" i="5" l="1"/>
  <c r="AY891" i="5" s="1"/>
  <c r="AX890" i="5"/>
  <c r="BC891" i="5"/>
  <c r="BE891" i="5" s="1"/>
  <c r="BB890" i="5"/>
  <c r="BE892" i="5"/>
  <c r="Y890" i="5"/>
  <c r="AH890" i="5" s="1"/>
  <c r="BD890" i="5"/>
  <c r="AF890" i="5"/>
  <c r="AE890" i="5"/>
  <c r="X889" i="5"/>
  <c r="V888" i="5"/>
  <c r="V887" i="5" l="1"/>
  <c r="X888" i="5"/>
  <c r="AI890" i="5"/>
  <c r="Y889" i="5"/>
  <c r="Z889" i="5" s="1"/>
  <c r="AE889" i="5"/>
  <c r="BD889" i="5"/>
  <c r="AF889" i="5"/>
  <c r="Z890" i="5"/>
  <c r="AH889" i="5" l="1"/>
  <c r="AI889" i="5"/>
  <c r="AW889" i="5"/>
  <c r="AY889" i="5" s="1"/>
  <c r="BC889" i="5"/>
  <c r="BB888" i="5"/>
  <c r="AX888" i="5"/>
  <c r="BB889" i="5"/>
  <c r="BC890" i="5"/>
  <c r="BE890" i="5" s="1"/>
  <c r="AX889" i="5"/>
  <c r="AW890" i="5"/>
  <c r="AY890" i="5" s="1"/>
  <c r="Y888" i="5"/>
  <c r="AH888" i="5" s="1"/>
  <c r="AE888" i="5"/>
  <c r="BD888" i="5"/>
  <c r="AF888" i="5"/>
  <c r="X887" i="5"/>
  <c r="V886" i="5"/>
  <c r="AE887" i="5" l="1"/>
  <c r="AF887" i="5"/>
  <c r="Y887" i="5"/>
  <c r="AI887" i="5" s="1"/>
  <c r="BD887" i="5"/>
  <c r="BE889" i="5"/>
  <c r="X886" i="5"/>
  <c r="V885" i="5"/>
  <c r="AI888" i="5"/>
  <c r="Z888" i="5"/>
  <c r="AH887" i="5" l="1"/>
  <c r="BC887" i="5"/>
  <c r="AX886" i="5"/>
  <c r="BB886" i="5"/>
  <c r="AW888" i="5"/>
  <c r="AY888" i="5" s="1"/>
  <c r="AX887" i="5"/>
  <c r="BB887" i="5"/>
  <c r="BE887" i="5" s="1"/>
  <c r="BC888" i="5"/>
  <c r="BE888" i="5" s="1"/>
  <c r="Z887" i="5"/>
  <c r="X885" i="5"/>
  <c r="V884" i="5"/>
  <c r="Y886" i="5"/>
  <c r="AH886" i="5" s="1"/>
  <c r="BD886" i="5"/>
  <c r="Z886" i="5"/>
  <c r="AE886" i="5"/>
  <c r="AF886" i="5"/>
  <c r="Y885" i="5" l="1"/>
  <c r="AE885" i="5"/>
  <c r="AF885" i="5"/>
  <c r="BD885" i="5"/>
  <c r="BC886" i="5"/>
  <c r="BE886" i="5" s="1"/>
  <c r="BB885" i="5"/>
  <c r="AW886" i="5"/>
  <c r="AY886" i="5" s="1"/>
  <c r="AX885" i="5"/>
  <c r="AW887" i="5"/>
  <c r="AY887" i="5" s="1"/>
  <c r="AI886" i="5"/>
  <c r="V883" i="5"/>
  <c r="X884" i="5"/>
  <c r="AI885" i="5" l="1"/>
  <c r="Y884" i="5"/>
  <c r="AH884" i="5" s="1"/>
  <c r="AE884" i="5"/>
  <c r="Z884" i="5"/>
  <c r="BD884" i="5"/>
  <c r="AI884" i="5"/>
  <c r="AF884" i="5"/>
  <c r="AH885" i="5"/>
  <c r="X883" i="5"/>
  <c r="V882" i="5"/>
  <c r="Z885" i="5"/>
  <c r="X882" i="5" l="1"/>
  <c r="V881" i="5"/>
  <c r="AW884" i="5"/>
  <c r="AY884" i="5" s="1"/>
  <c r="BC884" i="5"/>
  <c r="AX883" i="5"/>
  <c r="BB883" i="5"/>
  <c r="AW885" i="5"/>
  <c r="AY885" i="5" s="1"/>
  <c r="BC885" i="5"/>
  <c r="BE885" i="5" s="1"/>
  <c r="BB884" i="5"/>
  <c r="AX884" i="5"/>
  <c r="AX882" i="5"/>
  <c r="AE883" i="5"/>
  <c r="AF883" i="5"/>
  <c r="BD883" i="5"/>
  <c r="Y883" i="5"/>
  <c r="AI883" i="5" s="1"/>
  <c r="Z883" i="5"/>
  <c r="AH882" i="5" l="1"/>
  <c r="AW883" i="5"/>
  <c r="AY883" i="5" s="1"/>
  <c r="AH883" i="5"/>
  <c r="BE883" i="5"/>
  <c r="BE884" i="5"/>
  <c r="X881" i="5"/>
  <c r="V880" i="5"/>
  <c r="BB882" i="5"/>
  <c r="BC883" i="5"/>
  <c r="AI882" i="5"/>
  <c r="BD882" i="5"/>
  <c r="Z882" i="5"/>
  <c r="Y882" i="5"/>
  <c r="AF882" i="5"/>
  <c r="AE882" i="5"/>
  <c r="X880" i="5" l="1"/>
  <c r="V879" i="5"/>
  <c r="Y881" i="5"/>
  <c r="AH881" i="5" s="1"/>
  <c r="BD881" i="5"/>
  <c r="AF881" i="5"/>
  <c r="AE881" i="5"/>
  <c r="BB881" i="5"/>
  <c r="BE882" i="5"/>
  <c r="AW882" i="5"/>
  <c r="AY882" i="5" s="1"/>
  <c r="AX881" i="5"/>
  <c r="BC882" i="5"/>
  <c r="X879" i="5" l="1"/>
  <c r="V878" i="5"/>
  <c r="AE880" i="5"/>
  <c r="BD880" i="5"/>
  <c r="Y880" i="5"/>
  <c r="AH880" i="5" s="1"/>
  <c r="AF880" i="5"/>
  <c r="Z881" i="5"/>
  <c r="AI881" i="5"/>
  <c r="AI880" i="5" l="1"/>
  <c r="Z880" i="5"/>
  <c r="AW880" i="5"/>
  <c r="AY880" i="5" s="1"/>
  <c r="AX879" i="5"/>
  <c r="BC880" i="5"/>
  <c r="BB879" i="5"/>
  <c r="BC881" i="5"/>
  <c r="BE881" i="5" s="1"/>
  <c r="AW881" i="5"/>
  <c r="AY881" i="5" s="1"/>
  <c r="AX880" i="5"/>
  <c r="BB880" i="5"/>
  <c r="X878" i="5"/>
  <c r="V877" i="5"/>
  <c r="AH879" i="5"/>
  <c r="AF879" i="5"/>
  <c r="BD879" i="5"/>
  <c r="Z879" i="5"/>
  <c r="Y879" i="5"/>
  <c r="AI879" i="5" s="1"/>
  <c r="AE879" i="5"/>
  <c r="BD878" i="5" l="1"/>
  <c r="Y878" i="5"/>
  <c r="AH878" i="5" s="1"/>
  <c r="AF878" i="5"/>
  <c r="AE878" i="5"/>
  <c r="BE879" i="5"/>
  <c r="BC879" i="5"/>
  <c r="BB878" i="5"/>
  <c r="AW879" i="5"/>
  <c r="AY879" i="5" s="1"/>
  <c r="AX878" i="5"/>
  <c r="X877" i="5"/>
  <c r="V876" i="5"/>
  <c r="BE880" i="5"/>
  <c r="Z878" i="5" l="1"/>
  <c r="AI878" i="5"/>
  <c r="X876" i="5"/>
  <c r="V875" i="5"/>
  <c r="Y877" i="5"/>
  <c r="AI877" i="5" s="1"/>
  <c r="BD877" i="5"/>
  <c r="AF877" i="5"/>
  <c r="AE877" i="5"/>
  <c r="AH877" i="5" l="1"/>
  <c r="X875" i="5"/>
  <c r="V874" i="5"/>
  <c r="Z877" i="5"/>
  <c r="AE876" i="5"/>
  <c r="Z876" i="5"/>
  <c r="BD876" i="5"/>
  <c r="Y876" i="5"/>
  <c r="AH876" i="5" s="1"/>
  <c r="AI876" i="5"/>
  <c r="AF876" i="5"/>
  <c r="BC877" i="5"/>
  <c r="BB876" i="5"/>
  <c r="AW877" i="5"/>
  <c r="AY877" i="5" s="1"/>
  <c r="AX876" i="5"/>
  <c r="BB877" i="5"/>
  <c r="BC878" i="5"/>
  <c r="BE878" i="5" s="1"/>
  <c r="AX877" i="5"/>
  <c r="AW878" i="5"/>
  <c r="AY878" i="5" s="1"/>
  <c r="AF875" i="5" l="1"/>
  <c r="BD875" i="5"/>
  <c r="Y875" i="5"/>
  <c r="AH875" i="5" s="1"/>
  <c r="AE875" i="5"/>
  <c r="X874" i="5"/>
  <c r="V873" i="5"/>
  <c r="AW876" i="5"/>
  <c r="AY876" i="5" s="1"/>
  <c r="AX875" i="5"/>
  <c r="BC876" i="5"/>
  <c r="BE876" i="5" s="1"/>
  <c r="BB875" i="5"/>
  <c r="BE877" i="5"/>
  <c r="AI875" i="5" l="1"/>
  <c r="Z875" i="5"/>
  <c r="X873" i="5"/>
  <c r="V872" i="5"/>
  <c r="BD874" i="5"/>
  <c r="Y874" i="5"/>
  <c r="AH874" i="5" s="1"/>
  <c r="AF874" i="5"/>
  <c r="AE874" i="5"/>
  <c r="Z874" i="5" l="1"/>
  <c r="X872" i="5"/>
  <c r="V871" i="5"/>
  <c r="Y873" i="5"/>
  <c r="AH873" i="5" s="1"/>
  <c r="AF873" i="5"/>
  <c r="AE873" i="5"/>
  <c r="BD873" i="5"/>
  <c r="BC874" i="5"/>
  <c r="AX873" i="5"/>
  <c r="BB873" i="5"/>
  <c r="AW874" i="5"/>
  <c r="BC875" i="5"/>
  <c r="BE875" i="5" s="1"/>
  <c r="AX874" i="5"/>
  <c r="BB874" i="5"/>
  <c r="AW875" i="5"/>
  <c r="AY875" i="5" s="1"/>
  <c r="AI874" i="5"/>
  <c r="Z873" i="5" l="1"/>
  <c r="AI873" i="5"/>
  <c r="X871" i="5"/>
  <c r="V870" i="5"/>
  <c r="BE873" i="5"/>
  <c r="Y872" i="5"/>
  <c r="AF872" i="5"/>
  <c r="AE872" i="5"/>
  <c r="BD872" i="5"/>
  <c r="AY874" i="5"/>
  <c r="BE874" i="5"/>
  <c r="AX872" i="5"/>
  <c r="AW873" i="5"/>
  <c r="AY873" i="5" s="1"/>
  <c r="BB872" i="5"/>
  <c r="BC873" i="5"/>
  <c r="Z872" i="5" l="1"/>
  <c r="AE871" i="5"/>
  <c r="BD871" i="5"/>
  <c r="AI871" i="5"/>
  <c r="Z871" i="5"/>
  <c r="AF871" i="5"/>
  <c r="Y871" i="5"/>
  <c r="AH871" i="5" s="1"/>
  <c r="AI872" i="5"/>
  <c r="AH872" i="5"/>
  <c r="X870" i="5"/>
  <c r="V869" i="5"/>
  <c r="AW872" i="5"/>
  <c r="AY872" i="5" s="1"/>
  <c r="BB871" i="5"/>
  <c r="AX871" i="5"/>
  <c r="BE871" i="5" l="1"/>
  <c r="AI870" i="5"/>
  <c r="Z870" i="5"/>
  <c r="BB869" i="5" s="1"/>
  <c r="Y870" i="5"/>
  <c r="AF870" i="5"/>
  <c r="BD870" i="5"/>
  <c r="AE870" i="5"/>
  <c r="AH870" i="5"/>
  <c r="X869" i="5"/>
  <c r="V868" i="5"/>
  <c r="AW871" i="5"/>
  <c r="AY871" i="5" s="1"/>
  <c r="BB870" i="5"/>
  <c r="BC871" i="5"/>
  <c r="AX870" i="5"/>
  <c r="BC872" i="5"/>
  <c r="BE872" i="5" s="1"/>
  <c r="X868" i="5" l="1"/>
  <c r="V867" i="5"/>
  <c r="AI869" i="5"/>
  <c r="Y869" i="5"/>
  <c r="Z869" i="5" s="1"/>
  <c r="AF869" i="5"/>
  <c r="AE869" i="5"/>
  <c r="BD869" i="5"/>
  <c r="AH869" i="5"/>
  <c r="AX869" i="5"/>
  <c r="AW870" i="5"/>
  <c r="AY870" i="5" s="1"/>
  <c r="BE870" i="5"/>
  <c r="BC870" i="5"/>
  <c r="BB868" i="5" l="1"/>
  <c r="AX868" i="5"/>
  <c r="AW869" i="5"/>
  <c r="AY869" i="5" s="1"/>
  <c r="BC869" i="5"/>
  <c r="BE869" i="5" s="1"/>
  <c r="Y868" i="5"/>
  <c r="AH868" i="5" s="1"/>
  <c r="AF868" i="5"/>
  <c r="AE868" i="5"/>
  <c r="BD868" i="5"/>
  <c r="Z868" i="5"/>
  <c r="AI868" i="5"/>
  <c r="X867" i="5"/>
  <c r="V866" i="5"/>
  <c r="BE868" i="5" l="1"/>
  <c r="AX867" i="5"/>
  <c r="BC868" i="5"/>
  <c r="BB867" i="5"/>
  <c r="X866" i="5"/>
  <c r="V865" i="5"/>
  <c r="AE867" i="5"/>
  <c r="BD867" i="5"/>
  <c r="AI867" i="5"/>
  <c r="Z867" i="5"/>
  <c r="BB866" i="5" s="1"/>
  <c r="AF867" i="5"/>
  <c r="Y867" i="5"/>
  <c r="AH867" i="5" s="1"/>
  <c r="AW868" i="5"/>
  <c r="AY868" i="5" s="1"/>
  <c r="AX866" i="5" l="1"/>
  <c r="BC867" i="5"/>
  <c r="BE867" i="5" s="1"/>
  <c r="X865" i="5"/>
  <c r="V864" i="5"/>
  <c r="Y866" i="5"/>
  <c r="AH866" i="5" s="1"/>
  <c r="AF866" i="5"/>
  <c r="BD866" i="5"/>
  <c r="AE866" i="5"/>
  <c r="AW867" i="5"/>
  <c r="AY867" i="5" s="1"/>
  <c r="Z866" i="5" l="1"/>
  <c r="AI866" i="5"/>
  <c r="X864" i="5"/>
  <c r="V863" i="5"/>
  <c r="Y865" i="5"/>
  <c r="AH865" i="5" s="1"/>
  <c r="AF865" i="5"/>
  <c r="AE865" i="5"/>
  <c r="BD865" i="5"/>
  <c r="X863" i="5" l="1"/>
  <c r="V862" i="5"/>
  <c r="Y864" i="5"/>
  <c r="AI864" i="5" s="1"/>
  <c r="AF864" i="5"/>
  <c r="AE864" i="5"/>
  <c r="BD864" i="5"/>
  <c r="Z864" i="5"/>
  <c r="Z865" i="5"/>
  <c r="AI865" i="5"/>
  <c r="AH864" i="5"/>
  <c r="AX864" i="5"/>
  <c r="AW865" i="5"/>
  <c r="AY865" i="5" s="1"/>
  <c r="BB864" i="5"/>
  <c r="BC865" i="5"/>
  <c r="AX865" i="5"/>
  <c r="AW866" i="5"/>
  <c r="AY866" i="5" s="1"/>
  <c r="BC866" i="5"/>
  <c r="BE866" i="5" s="1"/>
  <c r="BB865" i="5"/>
  <c r="BE865" i="5" l="1"/>
  <c r="BE864" i="5"/>
  <c r="X862" i="5"/>
  <c r="V861" i="5"/>
  <c r="AW864" i="5"/>
  <c r="AY864" i="5" s="1"/>
  <c r="BB863" i="5"/>
  <c r="BC864" i="5"/>
  <c r="AX863" i="5"/>
  <c r="AE863" i="5"/>
  <c r="BD863" i="5"/>
  <c r="AI863" i="5"/>
  <c r="AF863" i="5"/>
  <c r="Y863" i="5"/>
  <c r="AH863" i="5" s="1"/>
  <c r="X861" i="5" l="1"/>
  <c r="V860" i="5"/>
  <c r="Z862" i="5"/>
  <c r="Y862" i="5"/>
  <c r="AH862" i="5" s="1"/>
  <c r="AF862" i="5"/>
  <c r="BD862" i="5"/>
  <c r="AE862" i="5"/>
  <c r="Z863" i="5"/>
  <c r="AI862" i="5" l="1"/>
  <c r="AH861" i="5"/>
  <c r="BC862" i="5"/>
  <c r="AX861" i="5"/>
  <c r="BB861" i="5"/>
  <c r="AW862" i="5"/>
  <c r="AW863" i="5"/>
  <c r="AY863" i="5" s="1"/>
  <c r="BC863" i="5"/>
  <c r="BE863" i="5" s="1"/>
  <c r="AX862" i="5"/>
  <c r="BB862" i="5"/>
  <c r="BE862" i="5" s="1"/>
  <c r="X860" i="5"/>
  <c r="V859" i="5"/>
  <c r="Y861" i="5"/>
  <c r="AI861" i="5" s="1"/>
  <c r="AF861" i="5"/>
  <c r="AE861" i="5"/>
  <c r="BD861" i="5"/>
  <c r="X859" i="5" l="1"/>
  <c r="V858" i="5"/>
  <c r="Y860" i="5"/>
  <c r="AH860" i="5" s="1"/>
  <c r="AF860" i="5"/>
  <c r="AE860" i="5"/>
  <c r="BD860" i="5"/>
  <c r="Z860" i="5"/>
  <c r="AY862" i="5"/>
  <c r="Z861" i="5"/>
  <c r="AW860" i="5" l="1"/>
  <c r="BB859" i="5"/>
  <c r="BC860" i="5"/>
  <c r="AX859" i="5"/>
  <c r="AX860" i="5"/>
  <c r="BC861" i="5"/>
  <c r="BE861" i="5" s="1"/>
  <c r="AW861" i="5"/>
  <c r="AY861" i="5" s="1"/>
  <c r="BB860" i="5"/>
  <c r="BE860" i="5" s="1"/>
  <c r="X858" i="5"/>
  <c r="V857" i="5"/>
  <c r="AI860" i="5"/>
  <c r="AE859" i="5"/>
  <c r="BD859" i="5"/>
  <c r="AF859" i="5"/>
  <c r="Y859" i="5"/>
  <c r="AH859" i="5" s="1"/>
  <c r="X857" i="5" l="1"/>
  <c r="V856" i="5"/>
  <c r="Y858" i="5"/>
  <c r="AF858" i="5"/>
  <c r="BD858" i="5"/>
  <c r="AE858" i="5"/>
  <c r="Z859" i="5"/>
  <c r="AI859" i="5"/>
  <c r="AY860" i="5"/>
  <c r="Z858" i="5" l="1"/>
  <c r="AH858" i="5"/>
  <c r="AI858" i="5"/>
  <c r="BC858" i="5"/>
  <c r="AX857" i="5"/>
  <c r="BB857" i="5"/>
  <c r="AW858" i="5"/>
  <c r="AY858" i="5" s="1"/>
  <c r="AW859" i="5"/>
  <c r="AY859" i="5" s="1"/>
  <c r="BB858" i="5"/>
  <c r="BC859" i="5"/>
  <c r="BE859" i="5" s="1"/>
  <c r="AX858" i="5"/>
  <c r="X856" i="5"/>
  <c r="V855" i="5"/>
  <c r="AI857" i="5"/>
  <c r="Z857" i="5"/>
  <c r="Y857" i="5"/>
  <c r="AH857" i="5" s="1"/>
  <c r="AF857" i="5"/>
  <c r="AE857" i="5"/>
  <c r="BD857" i="5"/>
  <c r="X855" i="5" l="1"/>
  <c r="V854" i="5"/>
  <c r="BE857" i="5"/>
  <c r="BE858" i="5"/>
  <c r="AX856" i="5"/>
  <c r="AW857" i="5"/>
  <c r="AY857" i="5" s="1"/>
  <c r="BB856" i="5"/>
  <c r="BC857" i="5"/>
  <c r="Y856" i="5"/>
  <c r="AH856" i="5" s="1"/>
  <c r="AF856" i="5"/>
  <c r="AE856" i="5"/>
  <c r="BD856" i="5"/>
  <c r="AI856" i="5" l="1"/>
  <c r="AE855" i="5"/>
  <c r="BD855" i="5"/>
  <c r="AF855" i="5"/>
  <c r="Y855" i="5"/>
  <c r="Z856" i="5"/>
  <c r="X854" i="5"/>
  <c r="V853" i="5"/>
  <c r="Y854" i="5" l="1"/>
  <c r="AH854" i="5" s="1"/>
  <c r="AF854" i="5"/>
  <c r="BD854" i="5"/>
  <c r="AE854" i="5"/>
  <c r="Z855" i="5"/>
  <c r="AH855" i="5"/>
  <c r="AI855" i="5"/>
  <c r="AW855" i="5"/>
  <c r="AY855" i="5" s="1"/>
  <c r="BB854" i="5"/>
  <c r="BC855" i="5"/>
  <c r="AX854" i="5"/>
  <c r="AW856" i="5"/>
  <c r="AY856" i="5" s="1"/>
  <c r="BB855" i="5"/>
  <c r="BC856" i="5"/>
  <c r="BE856" i="5" s="1"/>
  <c r="AX855" i="5"/>
  <c r="X853" i="5"/>
  <c r="V852" i="5"/>
  <c r="X852" i="5" l="1"/>
  <c r="V851" i="5"/>
  <c r="Y853" i="5"/>
  <c r="AF853" i="5"/>
  <c r="AE853" i="5"/>
  <c r="BD853" i="5"/>
  <c r="AI854" i="5"/>
  <c r="Z854" i="5"/>
  <c r="BE855" i="5"/>
  <c r="BC854" i="5"/>
  <c r="BE854" i="5" s="1"/>
  <c r="AX853" i="5"/>
  <c r="AH853" i="5" l="1"/>
  <c r="Z853" i="5"/>
  <c r="AW853" i="5"/>
  <c r="AY853" i="5" s="1"/>
  <c r="BB852" i="5"/>
  <c r="BC853" i="5"/>
  <c r="AI853" i="5"/>
  <c r="AW854" i="5"/>
  <c r="AY854" i="5" s="1"/>
  <c r="X851" i="5"/>
  <c r="V850" i="5"/>
  <c r="BB853" i="5"/>
  <c r="Y852" i="5"/>
  <c r="AH852" i="5" s="1"/>
  <c r="AF852" i="5"/>
  <c r="AE852" i="5"/>
  <c r="BD852" i="5"/>
  <c r="BB851" i="5" l="1"/>
  <c r="BC852" i="5"/>
  <c r="BE852" i="5" s="1"/>
  <c r="AX851" i="5"/>
  <c r="BE853" i="5"/>
  <c r="AX852" i="5"/>
  <c r="AI852" i="5"/>
  <c r="X850" i="5"/>
  <c r="V849" i="5"/>
  <c r="Z852" i="5"/>
  <c r="AE851" i="5"/>
  <c r="BD851" i="5"/>
  <c r="AI851" i="5"/>
  <c r="Z851" i="5"/>
  <c r="AF851" i="5"/>
  <c r="Y851" i="5"/>
  <c r="AH851" i="5"/>
  <c r="AW851" i="5" l="1"/>
  <c r="AY851" i="5" s="1"/>
  <c r="BB850" i="5"/>
  <c r="BC851" i="5"/>
  <c r="BE851" i="5" s="1"/>
  <c r="AX850" i="5"/>
  <c r="X849" i="5"/>
  <c r="V848" i="5"/>
  <c r="AW852" i="5"/>
  <c r="AY852" i="5" s="1"/>
  <c r="Y850" i="5"/>
  <c r="AH850" i="5" s="1"/>
  <c r="AF850" i="5"/>
  <c r="BD850" i="5"/>
  <c r="AE850" i="5"/>
  <c r="AI850" i="5" l="1"/>
  <c r="X848" i="5"/>
  <c r="V847" i="5"/>
  <c r="Y849" i="5"/>
  <c r="AF849" i="5"/>
  <c r="AE849" i="5"/>
  <c r="BD849" i="5"/>
  <c r="Z850" i="5"/>
  <c r="X847" i="5" l="1"/>
  <c r="V846" i="5"/>
  <c r="Z849" i="5"/>
  <c r="AI849" i="5"/>
  <c r="AH849" i="5"/>
  <c r="AX848" i="5"/>
  <c r="AW849" i="5"/>
  <c r="AY849" i="5" s="1"/>
  <c r="AX849" i="5"/>
  <c r="BB849" i="5"/>
  <c r="AW850" i="5"/>
  <c r="AY850" i="5" s="1"/>
  <c r="BC850" i="5"/>
  <c r="BE850" i="5" s="1"/>
  <c r="Y848" i="5"/>
  <c r="AH848" i="5" s="1"/>
  <c r="AF848" i="5"/>
  <c r="AE848" i="5"/>
  <c r="BD848" i="5"/>
  <c r="AI848" i="5" l="1"/>
  <c r="Z848" i="5"/>
  <c r="X846" i="5"/>
  <c r="V845" i="5"/>
  <c r="BE849" i="5"/>
  <c r="AW848" i="5"/>
  <c r="AY848" i="5" s="1"/>
  <c r="BB847" i="5"/>
  <c r="BC848" i="5"/>
  <c r="BC849" i="5"/>
  <c r="AE847" i="5"/>
  <c r="BD847" i="5"/>
  <c r="AI847" i="5"/>
  <c r="Z847" i="5"/>
  <c r="AF847" i="5"/>
  <c r="Y847" i="5"/>
  <c r="AH847" i="5" s="1"/>
  <c r="BB848" i="5"/>
  <c r="BE848" i="5" l="1"/>
  <c r="X845" i="5"/>
  <c r="V844" i="5"/>
  <c r="Y846" i="5"/>
  <c r="AH846" i="5" s="1"/>
  <c r="AF846" i="5"/>
  <c r="BD846" i="5"/>
  <c r="AE846" i="5"/>
  <c r="AW847" i="5"/>
  <c r="AY847" i="5" s="1"/>
  <c r="BB846" i="5"/>
  <c r="BC847" i="5"/>
  <c r="AX846" i="5"/>
  <c r="BE847" i="5"/>
  <c r="AX847" i="5"/>
  <c r="Z846" i="5" l="1"/>
  <c r="X844" i="5"/>
  <c r="V843" i="5"/>
  <c r="Y845" i="5"/>
  <c r="AH845" i="5" s="1"/>
  <c r="AF845" i="5"/>
  <c r="AE845" i="5"/>
  <c r="BD845" i="5"/>
  <c r="AI846" i="5"/>
  <c r="AI845" i="5" l="1"/>
  <c r="Z845" i="5"/>
  <c r="X843" i="5"/>
  <c r="V842" i="5"/>
  <c r="AX844" i="5"/>
  <c r="AW845" i="5"/>
  <c r="AY845" i="5" s="1"/>
  <c r="BB844" i="5"/>
  <c r="BC846" i="5"/>
  <c r="BE846" i="5" s="1"/>
  <c r="AW846" i="5"/>
  <c r="AY846" i="5" s="1"/>
  <c r="AX845" i="5"/>
  <c r="BB845" i="5"/>
  <c r="Y844" i="5"/>
  <c r="AI844" i="5" s="1"/>
  <c r="AF844" i="5"/>
  <c r="AE844" i="5"/>
  <c r="BD844" i="5"/>
  <c r="X842" i="5" l="1"/>
  <c r="V841" i="5"/>
  <c r="Z844" i="5"/>
  <c r="AE843" i="5"/>
  <c r="BD843" i="5"/>
  <c r="AI843" i="5"/>
  <c r="AF843" i="5"/>
  <c r="Y843" i="5"/>
  <c r="Z843" i="5" s="1"/>
  <c r="AH843" i="5"/>
  <c r="AW844" i="5"/>
  <c r="AY844" i="5" s="1"/>
  <c r="BB843" i="5"/>
  <c r="BC844" i="5"/>
  <c r="BE844" i="5" s="1"/>
  <c r="AX843" i="5"/>
  <c r="AH844" i="5"/>
  <c r="BC845" i="5"/>
  <c r="BE845" i="5" s="1"/>
  <c r="X841" i="5" l="1"/>
  <c r="V840" i="5"/>
  <c r="BE843" i="5"/>
  <c r="Y842" i="5"/>
  <c r="AH842" i="5" s="1"/>
  <c r="AF842" i="5"/>
  <c r="BD842" i="5"/>
  <c r="AE842" i="5"/>
  <c r="AW843" i="5"/>
  <c r="AY843" i="5" s="1"/>
  <c r="BB842" i="5"/>
  <c r="BC843" i="5"/>
  <c r="AX842" i="5"/>
  <c r="Y841" i="5" l="1"/>
  <c r="AH841" i="5" s="1"/>
  <c r="AF841" i="5"/>
  <c r="AE841" i="5"/>
  <c r="BD841" i="5"/>
  <c r="X840" i="5"/>
  <c r="V839" i="5"/>
  <c r="Z842" i="5"/>
  <c r="AI842" i="5"/>
  <c r="BC841" i="5" l="1"/>
  <c r="BC842" i="5"/>
  <c r="BE842" i="5" s="1"/>
  <c r="BB841" i="5"/>
  <c r="BE841" i="5" s="1"/>
  <c r="AX841" i="5"/>
  <c r="AW842" i="5"/>
  <c r="AY842" i="5" s="1"/>
  <c r="X839" i="5"/>
  <c r="V838" i="5"/>
  <c r="Z841" i="5"/>
  <c r="Y840" i="5"/>
  <c r="AH840" i="5" s="1"/>
  <c r="AF840" i="5"/>
  <c r="AE840" i="5"/>
  <c r="BD840" i="5"/>
  <c r="AI841" i="5"/>
  <c r="AI840" i="5" l="1"/>
  <c r="BB839" i="5"/>
  <c r="BC840" i="5"/>
  <c r="AX839" i="5"/>
  <c r="BB840" i="5"/>
  <c r="BE840" i="5" s="1"/>
  <c r="X838" i="5"/>
  <c r="V837" i="5"/>
  <c r="AW841" i="5"/>
  <c r="AY841" i="5" s="1"/>
  <c r="Z840" i="5"/>
  <c r="AE839" i="5"/>
  <c r="BD839" i="5"/>
  <c r="AI839" i="5"/>
  <c r="Z839" i="5"/>
  <c r="AF839" i="5"/>
  <c r="Y839" i="5"/>
  <c r="AH839" i="5" s="1"/>
  <c r="AX840" i="5"/>
  <c r="AW839" i="5" l="1"/>
  <c r="AY839" i="5" s="1"/>
  <c r="BB838" i="5"/>
  <c r="BC839" i="5"/>
  <c r="BE839" i="5" s="1"/>
  <c r="AX838" i="5"/>
  <c r="AW840" i="5"/>
  <c r="AY840" i="5" s="1"/>
  <c r="X837" i="5"/>
  <c r="V836" i="5"/>
  <c r="AI838" i="5"/>
  <c r="Z838" i="5"/>
  <c r="Y838" i="5"/>
  <c r="AH838" i="5" s="1"/>
  <c r="AF838" i="5"/>
  <c r="BD838" i="5"/>
  <c r="AE838" i="5"/>
  <c r="Y837" i="5" l="1"/>
  <c r="Z837" i="5" s="1"/>
  <c r="AF837" i="5"/>
  <c r="AE837" i="5"/>
  <c r="BD837" i="5"/>
  <c r="AX837" i="5"/>
  <c r="BC838" i="5"/>
  <c r="BE838" i="5" s="1"/>
  <c r="AW838" i="5"/>
  <c r="AY838" i="5" s="1"/>
  <c r="BB837" i="5"/>
  <c r="X836" i="5"/>
  <c r="V835" i="5"/>
  <c r="AX836" i="5" l="1"/>
  <c r="AW837" i="5"/>
  <c r="AY837" i="5" s="1"/>
  <c r="BC837" i="5"/>
  <c r="BB836" i="5"/>
  <c r="AH837" i="5"/>
  <c r="AI837" i="5"/>
  <c r="Y836" i="5"/>
  <c r="Z836" i="5" s="1"/>
  <c r="AF836" i="5"/>
  <c r="AE836" i="5"/>
  <c r="BD836" i="5"/>
  <c r="X835" i="5"/>
  <c r="V834" i="5"/>
  <c r="BE837" i="5"/>
  <c r="AW836" i="5" l="1"/>
  <c r="AY836" i="5" s="1"/>
  <c r="BC836" i="5"/>
  <c r="BE836" i="5" s="1"/>
  <c r="AX835" i="5"/>
  <c r="BB835" i="5"/>
  <c r="X834" i="5"/>
  <c r="V833" i="5"/>
  <c r="AE835" i="5"/>
  <c r="BD835" i="5"/>
  <c r="AI835" i="5"/>
  <c r="Z835" i="5"/>
  <c r="AF835" i="5"/>
  <c r="Y835" i="5"/>
  <c r="AH835" i="5" s="1"/>
  <c r="AH836" i="5"/>
  <c r="AI836" i="5"/>
  <c r="BE835" i="5" l="1"/>
  <c r="AX834" i="5"/>
  <c r="X833" i="5"/>
  <c r="V832" i="5"/>
  <c r="BC835" i="5"/>
  <c r="Y834" i="5"/>
  <c r="AH834" i="5" s="1"/>
  <c r="AF834" i="5"/>
  <c r="BD834" i="5"/>
  <c r="AE834" i="5"/>
  <c r="BB834" i="5"/>
  <c r="AW835" i="5"/>
  <c r="AY835" i="5" s="1"/>
  <c r="X832" i="5" l="1"/>
  <c r="V831" i="5"/>
  <c r="AI834" i="5"/>
  <c r="Y833" i="5"/>
  <c r="AF833" i="5"/>
  <c r="AE833" i="5"/>
  <c r="BD833" i="5"/>
  <c r="Z834" i="5"/>
  <c r="AW833" i="5" l="1"/>
  <c r="AY833" i="5" s="1"/>
  <c r="BB832" i="5"/>
  <c r="BC833" i="5"/>
  <c r="BC834" i="5"/>
  <c r="BE834" i="5" s="1"/>
  <c r="BB833" i="5"/>
  <c r="BE833" i="5" s="1"/>
  <c r="AW834" i="5"/>
  <c r="AY834" i="5" s="1"/>
  <c r="AX833" i="5"/>
  <c r="Z833" i="5"/>
  <c r="AI833" i="5"/>
  <c r="AH833" i="5"/>
  <c r="X831" i="5"/>
  <c r="V830" i="5"/>
  <c r="Y832" i="5"/>
  <c r="AH832" i="5" s="1"/>
  <c r="AF832" i="5"/>
  <c r="AE832" i="5"/>
  <c r="BD832" i="5"/>
  <c r="AI832" i="5" l="1"/>
  <c r="X830" i="5"/>
  <c r="V829" i="5"/>
  <c r="AE831" i="5"/>
  <c r="BD831" i="5"/>
  <c r="AI831" i="5"/>
  <c r="Z831" i="5"/>
  <c r="AF831" i="5"/>
  <c r="Y831" i="5"/>
  <c r="Z832" i="5"/>
  <c r="AH831" i="5"/>
  <c r="AW832" i="5"/>
  <c r="AY832" i="5" s="1"/>
  <c r="BB831" i="5"/>
  <c r="BC832" i="5"/>
  <c r="BE832" i="5" s="1"/>
  <c r="AX832" i="5"/>
  <c r="BE831" i="5" l="1"/>
  <c r="X829" i="5"/>
  <c r="V828" i="5"/>
  <c r="Y830" i="5"/>
  <c r="AH830" i="5" s="1"/>
  <c r="AF830" i="5"/>
  <c r="BD830" i="5"/>
  <c r="AE830" i="5"/>
  <c r="AW831" i="5"/>
  <c r="AY831" i="5" s="1"/>
  <c r="BB830" i="5"/>
  <c r="BC831" i="5"/>
  <c r="AX830" i="5"/>
  <c r="AX831" i="5"/>
  <c r="Z830" i="5" l="1"/>
  <c r="X828" i="5"/>
  <c r="V827" i="5"/>
  <c r="Y829" i="5"/>
  <c r="AH829" i="5" s="1"/>
  <c r="AF829" i="5"/>
  <c r="AE829" i="5"/>
  <c r="BD829" i="5"/>
  <c r="AI830" i="5"/>
  <c r="AW829" i="5" l="1"/>
  <c r="BB828" i="5"/>
  <c r="BC829" i="5"/>
  <c r="BC830" i="5"/>
  <c r="BE830" i="5" s="1"/>
  <c r="AX829" i="5"/>
  <c r="BB829" i="5"/>
  <c r="BE829" i="5" s="1"/>
  <c r="AW830" i="5"/>
  <c r="AY830" i="5" s="1"/>
  <c r="Z829" i="5"/>
  <c r="AI829" i="5"/>
  <c r="X827" i="5"/>
  <c r="V826" i="5"/>
  <c r="Y828" i="5"/>
  <c r="AF828" i="5"/>
  <c r="AE828" i="5"/>
  <c r="BD828" i="5"/>
  <c r="AY829" i="5" l="1"/>
  <c r="AH828" i="5"/>
  <c r="AI828" i="5"/>
  <c r="X826" i="5"/>
  <c r="V825" i="5"/>
  <c r="Z828" i="5"/>
  <c r="AE827" i="5"/>
  <c r="BD827" i="5"/>
  <c r="AF827" i="5"/>
  <c r="Y827" i="5"/>
  <c r="AH827" i="5" s="1"/>
  <c r="AW828" i="5"/>
  <c r="AY828" i="5" s="1"/>
  <c r="AX828" i="5"/>
  <c r="X825" i="5" l="1"/>
  <c r="V824" i="5"/>
  <c r="AI826" i="5"/>
  <c r="Y826" i="5"/>
  <c r="Z826" i="5" s="1"/>
  <c r="AF826" i="5"/>
  <c r="BD826" i="5"/>
  <c r="AE826" i="5"/>
  <c r="Z827" i="5"/>
  <c r="BC827" i="5" s="1"/>
  <c r="AX827" i="5"/>
  <c r="AI827" i="5"/>
  <c r="BC828" i="5"/>
  <c r="BE828" i="5" s="1"/>
  <c r="AH826" i="5"/>
  <c r="BB827" i="5"/>
  <c r="X824" i="5" l="1"/>
  <c r="V823" i="5"/>
  <c r="BC826" i="5"/>
  <c r="AX825" i="5"/>
  <c r="BB825" i="5"/>
  <c r="AW826" i="5"/>
  <c r="AY826" i="5" s="1"/>
  <c r="AX826" i="5"/>
  <c r="BB826" i="5"/>
  <c r="BE827" i="5"/>
  <c r="AW827" i="5"/>
  <c r="AY827" i="5" s="1"/>
  <c r="AI825" i="5"/>
  <c r="Z825" i="5"/>
  <c r="Y825" i="5"/>
  <c r="AH825" i="5" s="1"/>
  <c r="AF825" i="5"/>
  <c r="AE825" i="5"/>
  <c r="BD825" i="5"/>
  <c r="Y824" i="5" l="1"/>
  <c r="AH824" i="5" s="1"/>
  <c r="AF824" i="5"/>
  <c r="AE824" i="5"/>
  <c r="BD824" i="5"/>
  <c r="X823" i="5"/>
  <c r="V822" i="5"/>
  <c r="AW825" i="5"/>
  <c r="AY825" i="5" s="1"/>
  <c r="BE826" i="5"/>
  <c r="BC825" i="5"/>
  <c r="BE825" i="5" s="1"/>
  <c r="BB824" i="5"/>
  <c r="AX824" i="5"/>
  <c r="Z824" i="5" l="1"/>
  <c r="X822" i="5"/>
  <c r="V821" i="5"/>
  <c r="AE823" i="5"/>
  <c r="BD823" i="5"/>
  <c r="AI823" i="5"/>
  <c r="Z823" i="5"/>
  <c r="AF823" i="5"/>
  <c r="Y823" i="5"/>
  <c r="AI824" i="5"/>
  <c r="AH823" i="5"/>
  <c r="X821" i="5" l="1"/>
  <c r="V820" i="5"/>
  <c r="AI822" i="5"/>
  <c r="Y822" i="5"/>
  <c r="AH822" i="5" s="1"/>
  <c r="AF822" i="5"/>
  <c r="BD822" i="5"/>
  <c r="AE822" i="5"/>
  <c r="AW823" i="5"/>
  <c r="AY823" i="5" s="1"/>
  <c r="BB822" i="5"/>
  <c r="BC823" i="5"/>
  <c r="AX822" i="5"/>
  <c r="AW824" i="5"/>
  <c r="AY824" i="5" s="1"/>
  <c r="BC824" i="5"/>
  <c r="BE824" i="5" s="1"/>
  <c r="AX823" i="5"/>
  <c r="BB823" i="5"/>
  <c r="X820" i="5" l="1"/>
  <c r="V819" i="5"/>
  <c r="BE823" i="5"/>
  <c r="AI821" i="5"/>
  <c r="Z821" i="5"/>
  <c r="AF821" i="5"/>
  <c r="AE821" i="5"/>
  <c r="BD821" i="5"/>
  <c r="Y821" i="5"/>
  <c r="AH821" i="5" s="1"/>
  <c r="Z822" i="5"/>
  <c r="AX820" i="5" l="1"/>
  <c r="AW821" i="5"/>
  <c r="AY821" i="5" s="1"/>
  <c r="BB820" i="5"/>
  <c r="BC821" i="5"/>
  <c r="BC822" i="5"/>
  <c r="BE822" i="5" s="1"/>
  <c r="AX821" i="5"/>
  <c r="BB821" i="5"/>
  <c r="AW822" i="5"/>
  <c r="AY822" i="5" s="1"/>
  <c r="X819" i="5"/>
  <c r="V818" i="5"/>
  <c r="Y820" i="5"/>
  <c r="AF820" i="5"/>
  <c r="BD820" i="5"/>
  <c r="AE820" i="5"/>
  <c r="X818" i="5" l="1"/>
  <c r="V817" i="5"/>
  <c r="AE819" i="5"/>
  <c r="BD819" i="5"/>
  <c r="AI819" i="5"/>
  <c r="AF819" i="5"/>
  <c r="Y819" i="5"/>
  <c r="AH819" i="5" s="1"/>
  <c r="BE821" i="5"/>
  <c r="AI820" i="5"/>
  <c r="AH820" i="5"/>
  <c r="Z820" i="5"/>
  <c r="BB819" i="5" l="1"/>
  <c r="AX819" i="5"/>
  <c r="AW820" i="5"/>
  <c r="AY820" i="5" s="1"/>
  <c r="BC820" i="5"/>
  <c r="BE820" i="5" s="1"/>
  <c r="X817" i="5"/>
  <c r="V816" i="5"/>
  <c r="Y818" i="5"/>
  <c r="AH818" i="5" s="1"/>
  <c r="AF818" i="5"/>
  <c r="BD818" i="5"/>
  <c r="AE818" i="5"/>
  <c r="Z819" i="5"/>
  <c r="Z818" i="5" l="1"/>
  <c r="BC819" i="5"/>
  <c r="BE819" i="5" s="1"/>
  <c r="AH817" i="5"/>
  <c r="AX818" i="5"/>
  <c r="X816" i="5"/>
  <c r="V815" i="5"/>
  <c r="BB818" i="5"/>
  <c r="AI818" i="5"/>
  <c r="AI817" i="5"/>
  <c r="Z817" i="5"/>
  <c r="AF817" i="5"/>
  <c r="AE817" i="5"/>
  <c r="BD817" i="5"/>
  <c r="Y817" i="5"/>
  <c r="AW819" i="5"/>
  <c r="AY819" i="5" s="1"/>
  <c r="AX816" i="5" l="1"/>
  <c r="AW817" i="5"/>
  <c r="AY817" i="5" s="1"/>
  <c r="BB816" i="5"/>
  <c r="BC817" i="5"/>
  <c r="AW818" i="5"/>
  <c r="AY818" i="5" s="1"/>
  <c r="X815" i="5"/>
  <c r="V814" i="5"/>
  <c r="BB817" i="5"/>
  <c r="BE817" i="5" s="1"/>
  <c r="Y816" i="5"/>
  <c r="AH816" i="5" s="1"/>
  <c r="AF816" i="5"/>
  <c r="BD816" i="5"/>
  <c r="AE816" i="5"/>
  <c r="AX817" i="5"/>
  <c r="BC818" i="5"/>
  <c r="BE818" i="5" s="1"/>
  <c r="AE815" i="5" l="1"/>
  <c r="BD815" i="5"/>
  <c r="AF815" i="5"/>
  <c r="Y815" i="5"/>
  <c r="X814" i="5"/>
  <c r="V813" i="5"/>
  <c r="AI816" i="5"/>
  <c r="Z816" i="5"/>
  <c r="Z815" i="5" l="1"/>
  <c r="X813" i="5"/>
  <c r="V812" i="5"/>
  <c r="AW815" i="5"/>
  <c r="AY815" i="5" s="1"/>
  <c r="BB814" i="5"/>
  <c r="AX814" i="5"/>
  <c r="BC815" i="5"/>
  <c r="BB815" i="5"/>
  <c r="BC816" i="5"/>
  <c r="BE816" i="5" s="1"/>
  <c r="AX815" i="5"/>
  <c r="AW816" i="5"/>
  <c r="AY816" i="5" s="1"/>
  <c r="AI815" i="5"/>
  <c r="AH815" i="5"/>
  <c r="Z814" i="5"/>
  <c r="Y814" i="5"/>
  <c r="AH814" i="5" s="1"/>
  <c r="AF814" i="5"/>
  <c r="BD814" i="5"/>
  <c r="AI814" i="5"/>
  <c r="AE814" i="5"/>
  <c r="AF813" i="5" l="1"/>
  <c r="AE813" i="5"/>
  <c r="BD813" i="5"/>
  <c r="Y813" i="5"/>
  <c r="AH813" i="5" s="1"/>
  <c r="BE814" i="5"/>
  <c r="X812" i="5"/>
  <c r="V811" i="5"/>
  <c r="BC814" i="5"/>
  <c r="AX813" i="5"/>
  <c r="BB813" i="5"/>
  <c r="AW814" i="5"/>
  <c r="AY814" i="5" s="1"/>
  <c r="BE815" i="5"/>
  <c r="X811" i="5" l="1"/>
  <c r="V810" i="5"/>
  <c r="Z813" i="5"/>
  <c r="Y812" i="5"/>
  <c r="AH812" i="5" s="1"/>
  <c r="AF812" i="5"/>
  <c r="BD812" i="5"/>
  <c r="AE812" i="5"/>
  <c r="AI813" i="5"/>
  <c r="BB812" i="5" l="1"/>
  <c r="AW813" i="5"/>
  <c r="AY813" i="5" s="1"/>
  <c r="BC813" i="5"/>
  <c r="BE813" i="5" s="1"/>
  <c r="AX812" i="5"/>
  <c r="AE811" i="5"/>
  <c r="BD811" i="5"/>
  <c r="AF811" i="5"/>
  <c r="Y811" i="5"/>
  <c r="Z812" i="5"/>
  <c r="X810" i="5"/>
  <c r="V809" i="5"/>
  <c r="AI812" i="5"/>
  <c r="Z811" i="5" l="1"/>
  <c r="AH811" i="5"/>
  <c r="AW812" i="5"/>
  <c r="AY812" i="5" s="1"/>
  <c r="X809" i="5"/>
  <c r="V808" i="5"/>
  <c r="AI811" i="5"/>
  <c r="AX811" i="5"/>
  <c r="BC812" i="5"/>
  <c r="BE812" i="5" s="1"/>
  <c r="Z810" i="5"/>
  <c r="Y810" i="5"/>
  <c r="AH810" i="5" s="1"/>
  <c r="AF810" i="5"/>
  <c r="BD810" i="5"/>
  <c r="AI810" i="5"/>
  <c r="AE810" i="5"/>
  <c r="BB811" i="5"/>
  <c r="BE811" i="5" l="1"/>
  <c r="BC810" i="5"/>
  <c r="AX809" i="5"/>
  <c r="BB809" i="5"/>
  <c r="AW810" i="5"/>
  <c r="BC811" i="5"/>
  <c r="AX810" i="5"/>
  <c r="BB810" i="5"/>
  <c r="X808" i="5"/>
  <c r="V807" i="5"/>
  <c r="AW811" i="5"/>
  <c r="AY811" i="5" s="1"/>
  <c r="AI809" i="5"/>
  <c r="AF809" i="5"/>
  <c r="AE809" i="5"/>
  <c r="BD809" i="5"/>
  <c r="Y809" i="5"/>
  <c r="AH809" i="5" s="1"/>
  <c r="Y808" i="5" l="1"/>
  <c r="AF808" i="5"/>
  <c r="BD808" i="5"/>
  <c r="Z808" i="5"/>
  <c r="AE808" i="5"/>
  <c r="AI808" i="5"/>
  <c r="X807" i="5"/>
  <c r="V806" i="5"/>
  <c r="AH808" i="5"/>
  <c r="BE810" i="5"/>
  <c r="Z809" i="5"/>
  <c r="AY810" i="5"/>
  <c r="BB807" i="5" l="1"/>
  <c r="BC808" i="5"/>
  <c r="AX807" i="5"/>
  <c r="AW808" i="5"/>
  <c r="AY808" i="5" s="1"/>
  <c r="AX808" i="5"/>
  <c r="BB808" i="5"/>
  <c r="AW809" i="5"/>
  <c r="AY809" i="5" s="1"/>
  <c r="BC809" i="5"/>
  <c r="BE809" i="5" s="1"/>
  <c r="X806" i="5"/>
  <c r="V805" i="5"/>
  <c r="AE807" i="5"/>
  <c r="BD807" i="5"/>
  <c r="AF807" i="5"/>
  <c r="Y807" i="5"/>
  <c r="AH807" i="5" s="1"/>
  <c r="X805" i="5" l="1"/>
  <c r="V804" i="5"/>
  <c r="AI807" i="5"/>
  <c r="Y806" i="5"/>
  <c r="AF806" i="5"/>
  <c r="BD806" i="5"/>
  <c r="AE806" i="5"/>
  <c r="Z807" i="5"/>
  <c r="BE808" i="5"/>
  <c r="AH806" i="5" l="1"/>
  <c r="AI806" i="5"/>
  <c r="X804" i="5"/>
  <c r="V803" i="5"/>
  <c r="Z806" i="5"/>
  <c r="AW806" i="5" s="1"/>
  <c r="AY806" i="5" s="1"/>
  <c r="BC806" i="5"/>
  <c r="AX805" i="5"/>
  <c r="AW807" i="5"/>
  <c r="AY807" i="5" s="1"/>
  <c r="BB806" i="5"/>
  <c r="BC807" i="5"/>
  <c r="BE807" i="5" s="1"/>
  <c r="AX806" i="5"/>
  <c r="AI805" i="5"/>
  <c r="Z805" i="5"/>
  <c r="AF805" i="5"/>
  <c r="AE805" i="5"/>
  <c r="BD805" i="5"/>
  <c r="Y805" i="5"/>
  <c r="AH805" i="5" s="1"/>
  <c r="X803" i="5" l="1"/>
  <c r="V802" i="5"/>
  <c r="Y804" i="5"/>
  <c r="AI804" i="5" s="1"/>
  <c r="AF804" i="5"/>
  <c r="BD804" i="5"/>
  <c r="Z804" i="5"/>
  <c r="BC804" i="5" s="1"/>
  <c r="AE804" i="5"/>
  <c r="AX804" i="5"/>
  <c r="AW805" i="5"/>
  <c r="AY805" i="5" s="1"/>
  <c r="BB804" i="5"/>
  <c r="BC805" i="5"/>
  <c r="BE806" i="5"/>
  <c r="BB805" i="5"/>
  <c r="BE805" i="5" s="1"/>
  <c r="AH804" i="5" l="1"/>
  <c r="BB803" i="5"/>
  <c r="X802" i="5"/>
  <c r="V801" i="5"/>
  <c r="AW804" i="5"/>
  <c r="AY804" i="5" s="1"/>
  <c r="AX803" i="5"/>
  <c r="BE804" i="5"/>
  <c r="AE803" i="5"/>
  <c r="BD803" i="5"/>
  <c r="AI803" i="5"/>
  <c r="Z803" i="5"/>
  <c r="AF803" i="5"/>
  <c r="Y803" i="5"/>
  <c r="AH803" i="5" s="1"/>
  <c r="X801" i="5" l="1"/>
  <c r="V800" i="5"/>
  <c r="BB802" i="5"/>
  <c r="Y802" i="5"/>
  <c r="Z802" i="5" s="1"/>
  <c r="AF802" i="5"/>
  <c r="BD802" i="5"/>
  <c r="AI802" i="5"/>
  <c r="AE802" i="5"/>
  <c r="AH802" i="5"/>
  <c r="AX802" i="5"/>
  <c r="AW803" i="5"/>
  <c r="AY803" i="5" s="1"/>
  <c r="BC803" i="5"/>
  <c r="BE803" i="5" s="1"/>
  <c r="BC802" i="5" l="1"/>
  <c r="BE802" i="5" s="1"/>
  <c r="AX801" i="5"/>
  <c r="BB801" i="5"/>
  <c r="AW802" i="5"/>
  <c r="AY802" i="5" s="1"/>
  <c r="X800" i="5"/>
  <c r="V799" i="5"/>
  <c r="AI801" i="5"/>
  <c r="Z801" i="5"/>
  <c r="AF801" i="5"/>
  <c r="AE801" i="5"/>
  <c r="BD801" i="5"/>
  <c r="Y801" i="5"/>
  <c r="AH801" i="5" s="1"/>
  <c r="X799" i="5" l="1"/>
  <c r="V798" i="5"/>
  <c r="AW800" i="5"/>
  <c r="AY800" i="5" s="1"/>
  <c r="BC801" i="5"/>
  <c r="BE801" i="5" s="1"/>
  <c r="BB800" i="5"/>
  <c r="Y800" i="5"/>
  <c r="AF800" i="5"/>
  <c r="BD800" i="5"/>
  <c r="Z800" i="5"/>
  <c r="AI800" i="5"/>
  <c r="AE800" i="5"/>
  <c r="AW801" i="5"/>
  <c r="AY801" i="5" s="1"/>
  <c r="AH800" i="5"/>
  <c r="AX800" i="5"/>
  <c r="X798" i="5" l="1"/>
  <c r="V797" i="5"/>
  <c r="BC800" i="5"/>
  <c r="BE800" i="5" s="1"/>
  <c r="AE799" i="5"/>
  <c r="BD799" i="5"/>
  <c r="AF799" i="5"/>
  <c r="Y799" i="5"/>
  <c r="AH799" i="5" s="1"/>
  <c r="AX799" i="5"/>
  <c r="BB799" i="5"/>
  <c r="AI799" i="5" l="1"/>
  <c r="AH798" i="5"/>
  <c r="X797" i="5"/>
  <c r="V796" i="5"/>
  <c r="Z799" i="5"/>
  <c r="Z798" i="5"/>
  <c r="Y798" i="5"/>
  <c r="AF798" i="5"/>
  <c r="BD798" i="5"/>
  <c r="AI798" i="5"/>
  <c r="AE798" i="5"/>
  <c r="X796" i="5" l="1"/>
  <c r="V795" i="5"/>
  <c r="BC798" i="5"/>
  <c r="AX797" i="5"/>
  <c r="BB797" i="5"/>
  <c r="AW798" i="5"/>
  <c r="AW799" i="5"/>
  <c r="AY799" i="5" s="1"/>
  <c r="AX798" i="5"/>
  <c r="BC799" i="5"/>
  <c r="BE799" i="5" s="1"/>
  <c r="BB798" i="5"/>
  <c r="AI797" i="5"/>
  <c r="Z797" i="5"/>
  <c r="AF797" i="5"/>
  <c r="AE797" i="5"/>
  <c r="BD797" i="5"/>
  <c r="Y797" i="5"/>
  <c r="AH797" i="5" s="1"/>
  <c r="AX796" i="5" l="1"/>
  <c r="BE798" i="5"/>
  <c r="BC797" i="5"/>
  <c r="BE797" i="5" s="1"/>
  <c r="BB796" i="5"/>
  <c r="AY798" i="5"/>
  <c r="X795" i="5"/>
  <c r="V794" i="5"/>
  <c r="AW797" i="5"/>
  <c r="AY797" i="5" s="1"/>
  <c r="Y796" i="5"/>
  <c r="AI796" i="5" s="1"/>
  <c r="AF796" i="5"/>
  <c r="BD796" i="5"/>
  <c r="AE796" i="5"/>
  <c r="AH796" i="5" l="1"/>
  <c r="Z796" i="5"/>
  <c r="AE795" i="5"/>
  <c r="BD795" i="5"/>
  <c r="AI795" i="5"/>
  <c r="AF795" i="5"/>
  <c r="Y795" i="5"/>
  <c r="Z795" i="5" s="1"/>
  <c r="X794" i="5"/>
  <c r="V793" i="5"/>
  <c r="AW795" i="5" l="1"/>
  <c r="AY795" i="5" s="1"/>
  <c r="BB794" i="5"/>
  <c r="AX794" i="5"/>
  <c r="BC795" i="5"/>
  <c r="BB795" i="5"/>
  <c r="BC796" i="5"/>
  <c r="BE796" i="5" s="1"/>
  <c r="AW796" i="5"/>
  <c r="AY796" i="5" s="1"/>
  <c r="AX795" i="5"/>
  <c r="AH795" i="5"/>
  <c r="X793" i="5"/>
  <c r="V792" i="5"/>
  <c r="Y794" i="5"/>
  <c r="AH794" i="5" s="1"/>
  <c r="AF794" i="5"/>
  <c r="BD794" i="5"/>
  <c r="AI794" i="5"/>
  <c r="AE794" i="5"/>
  <c r="X792" i="5" l="1"/>
  <c r="V791" i="5"/>
  <c r="AI793" i="5"/>
  <c r="Z793" i="5"/>
  <c r="AF793" i="5"/>
  <c r="AE793" i="5"/>
  <c r="BD793" i="5"/>
  <c r="Y793" i="5"/>
  <c r="AH793" i="5" s="1"/>
  <c r="Z794" i="5"/>
  <c r="BE795" i="5"/>
  <c r="AX792" i="5" l="1"/>
  <c r="AW793" i="5"/>
  <c r="AY793" i="5" s="1"/>
  <c r="BB792" i="5"/>
  <c r="BC793" i="5"/>
  <c r="BC794" i="5"/>
  <c r="BE794" i="5" s="1"/>
  <c r="AW794" i="5"/>
  <c r="AY794" i="5" s="1"/>
  <c r="AX793" i="5"/>
  <c r="BB793" i="5"/>
  <c r="X791" i="5"/>
  <c r="V790" i="5"/>
  <c r="Y792" i="5"/>
  <c r="AF792" i="5"/>
  <c r="BD792" i="5"/>
  <c r="AE792" i="5"/>
  <c r="AH792" i="5" l="1"/>
  <c r="X790" i="5"/>
  <c r="V789" i="5"/>
  <c r="AI792" i="5"/>
  <c r="Z792" i="5"/>
  <c r="BD791" i="5"/>
  <c r="AF791" i="5"/>
  <c r="AE791" i="5"/>
  <c r="Y791" i="5"/>
  <c r="AH791" i="5" s="1"/>
  <c r="BE793" i="5"/>
  <c r="AW791" i="5" l="1"/>
  <c r="BB791" i="5"/>
  <c r="AW792" i="5"/>
  <c r="AY792" i="5" s="1"/>
  <c r="BC792" i="5"/>
  <c r="BE792" i="5" s="1"/>
  <c r="AX791" i="5"/>
  <c r="X789" i="5"/>
  <c r="V788" i="5"/>
  <c r="Z791" i="5"/>
  <c r="AX790" i="5" s="1"/>
  <c r="BD790" i="5"/>
  <c r="Y790" i="5"/>
  <c r="AH790" i="5" s="1"/>
  <c r="AI790" i="5"/>
  <c r="AF790" i="5"/>
  <c r="AE790" i="5"/>
  <c r="AI791" i="5"/>
  <c r="Z790" i="5" l="1"/>
  <c r="BE791" i="5"/>
  <c r="AY791" i="5"/>
  <c r="AX789" i="5"/>
  <c r="BB789" i="5"/>
  <c r="BC790" i="5"/>
  <c r="AW790" i="5"/>
  <c r="AY790" i="5" s="1"/>
  <c r="BC791" i="5"/>
  <c r="X788" i="5"/>
  <c r="V787" i="5"/>
  <c r="AF789" i="5"/>
  <c r="BD789" i="5"/>
  <c r="Y789" i="5"/>
  <c r="AI789" i="5" s="1"/>
  <c r="AE789" i="5"/>
  <c r="BB790" i="5"/>
  <c r="BE790" i="5" l="1"/>
  <c r="X787" i="5"/>
  <c r="V786" i="5"/>
  <c r="Z789" i="5"/>
  <c r="BD788" i="5"/>
  <c r="Z788" i="5"/>
  <c r="AF788" i="5"/>
  <c r="AE788" i="5"/>
  <c r="Y788" i="5"/>
  <c r="AI788" i="5" s="1"/>
  <c r="AH789" i="5"/>
  <c r="BC789" i="5"/>
  <c r="BE789" i="5" s="1"/>
  <c r="AX788" i="5"/>
  <c r="BB787" i="5" l="1"/>
  <c r="AX787" i="5"/>
  <c r="AW788" i="5"/>
  <c r="AY788" i="5" s="1"/>
  <c r="BC788" i="5"/>
  <c r="BB788" i="5"/>
  <c r="BE788" i="5" s="1"/>
  <c r="AH787" i="5"/>
  <c r="AH788" i="5"/>
  <c r="X786" i="5"/>
  <c r="V785" i="5"/>
  <c r="AF787" i="5"/>
  <c r="AI787" i="5"/>
  <c r="Y787" i="5"/>
  <c r="Z787" i="5" s="1"/>
  <c r="AE787" i="5"/>
  <c r="BD787" i="5"/>
  <c r="AW789" i="5"/>
  <c r="AY789" i="5" s="1"/>
  <c r="BB786" i="5" l="1"/>
  <c r="AW787" i="5"/>
  <c r="AY787" i="5" s="1"/>
  <c r="AX786" i="5"/>
  <c r="BC787" i="5"/>
  <c r="BE787" i="5" s="1"/>
  <c r="X785" i="5"/>
  <c r="V784" i="5"/>
  <c r="BD786" i="5"/>
  <c r="Y786" i="5"/>
  <c r="AH786" i="5" s="1"/>
  <c r="AI786" i="5"/>
  <c r="AF786" i="5"/>
  <c r="AE786" i="5"/>
  <c r="Z786" i="5" l="1"/>
  <c r="X784" i="5"/>
  <c r="V783" i="5"/>
  <c r="BD785" i="5"/>
  <c r="AI785" i="5"/>
  <c r="Z785" i="5"/>
  <c r="Y785" i="5"/>
  <c r="AH785" i="5" s="1"/>
  <c r="AF785" i="5"/>
  <c r="AE785" i="5"/>
  <c r="X783" i="5" l="1"/>
  <c r="V782" i="5"/>
  <c r="BC785" i="5"/>
  <c r="AX784" i="5"/>
  <c r="BB784" i="5"/>
  <c r="AW785" i="5"/>
  <c r="AX785" i="5"/>
  <c r="BB785" i="5"/>
  <c r="AW786" i="5"/>
  <c r="AY786" i="5" s="1"/>
  <c r="BC786" i="5"/>
  <c r="BE786" i="5" s="1"/>
  <c r="AI784" i="5"/>
  <c r="Z784" i="5"/>
  <c r="Y784" i="5"/>
  <c r="AH784" i="5" s="1"/>
  <c r="AF784" i="5"/>
  <c r="AE784" i="5"/>
  <c r="BD784" i="5"/>
  <c r="Y783" i="5" l="1"/>
  <c r="AH783" i="5" s="1"/>
  <c r="AF783" i="5"/>
  <c r="AE783" i="5"/>
  <c r="BD783" i="5"/>
  <c r="BC784" i="5"/>
  <c r="BE784" i="5" s="1"/>
  <c r="BB783" i="5"/>
  <c r="X782" i="5"/>
  <c r="V781" i="5"/>
  <c r="AY785" i="5"/>
  <c r="AW784" i="5"/>
  <c r="AY784" i="5" s="1"/>
  <c r="BE785" i="5"/>
  <c r="AX783" i="5"/>
  <c r="AI783" i="5" l="1"/>
  <c r="X781" i="5"/>
  <c r="V780" i="5"/>
  <c r="Z783" i="5"/>
  <c r="AE782" i="5"/>
  <c r="BD782" i="5"/>
  <c r="AF782" i="5"/>
  <c r="Y782" i="5"/>
  <c r="AI782" i="5" s="1"/>
  <c r="AH782" i="5" l="1"/>
  <c r="AW783" i="5"/>
  <c r="AY783" i="5" s="1"/>
  <c r="BC783" i="5"/>
  <c r="BE783" i="5" s="1"/>
  <c r="BB782" i="5"/>
  <c r="AX782" i="5"/>
  <c r="X780" i="5"/>
  <c r="V779" i="5"/>
  <c r="Y781" i="5"/>
  <c r="AH781" i="5" s="1"/>
  <c r="AF781" i="5"/>
  <c r="BD781" i="5"/>
  <c r="AE781" i="5"/>
  <c r="Z782" i="5"/>
  <c r="AX780" i="5" l="1"/>
  <c r="BB780" i="5"/>
  <c r="AW781" i="5"/>
  <c r="AY781" i="5" s="1"/>
  <c r="AI781" i="5"/>
  <c r="AH780" i="5"/>
  <c r="X779" i="5"/>
  <c r="V778" i="5"/>
  <c r="Y780" i="5"/>
  <c r="AI780" i="5" s="1"/>
  <c r="AF780" i="5"/>
  <c r="AE780" i="5"/>
  <c r="BD780" i="5"/>
  <c r="AW782" i="5"/>
  <c r="AY782" i="5" s="1"/>
  <c r="Z781" i="5"/>
  <c r="AX781" i="5"/>
  <c r="BC782" i="5"/>
  <c r="BE782" i="5" s="1"/>
  <c r="BB781" i="5"/>
  <c r="BE781" i="5" l="1"/>
  <c r="Z780" i="5"/>
  <c r="AX779" i="5"/>
  <c r="AW780" i="5"/>
  <c r="AY780" i="5" s="1"/>
  <c r="BB779" i="5"/>
  <c r="BC780" i="5"/>
  <c r="BE780" i="5" s="1"/>
  <c r="BC781" i="5"/>
  <c r="Y779" i="5"/>
  <c r="AH779" i="5" s="1"/>
  <c r="AF779" i="5"/>
  <c r="AE779" i="5"/>
  <c r="BD779" i="5"/>
  <c r="Z779" i="5"/>
  <c r="AI779" i="5"/>
  <c r="X778" i="5"/>
  <c r="V777" i="5"/>
  <c r="AW779" i="5" l="1"/>
  <c r="AY779" i="5" s="1"/>
  <c r="BB778" i="5"/>
  <c r="BC779" i="5"/>
  <c r="BE779" i="5" s="1"/>
  <c r="AX778" i="5"/>
  <c r="X777" i="5"/>
  <c r="V776" i="5"/>
  <c r="AE778" i="5"/>
  <c r="BD778" i="5"/>
  <c r="AI778" i="5"/>
  <c r="Z778" i="5"/>
  <c r="AF778" i="5"/>
  <c r="Y778" i="5"/>
  <c r="AH778" i="5" s="1"/>
  <c r="BE778" i="5" l="1"/>
  <c r="AX777" i="5"/>
  <c r="BC778" i="5"/>
  <c r="X776" i="5"/>
  <c r="V775" i="5"/>
  <c r="BB777" i="5"/>
  <c r="Y777" i="5"/>
  <c r="AH777" i="5" s="1"/>
  <c r="AF777" i="5"/>
  <c r="BD777" i="5"/>
  <c r="AE777" i="5"/>
  <c r="AW778" i="5"/>
  <c r="AY778" i="5" s="1"/>
  <c r="AI777" i="5" l="1"/>
  <c r="Y776" i="5"/>
  <c r="AF776" i="5"/>
  <c r="AE776" i="5"/>
  <c r="BD776" i="5"/>
  <c r="Z777" i="5"/>
  <c r="X775" i="5"/>
  <c r="V774" i="5"/>
  <c r="Y775" i="5" l="1"/>
  <c r="AH775" i="5" s="1"/>
  <c r="AF775" i="5"/>
  <c r="AE775" i="5"/>
  <c r="BD775" i="5"/>
  <c r="Z775" i="5"/>
  <c r="AI775" i="5"/>
  <c r="X774" i="5"/>
  <c r="V773" i="5"/>
  <c r="Z776" i="5"/>
  <c r="AI776" i="5"/>
  <c r="AH776" i="5"/>
  <c r="AX775" i="5"/>
  <c r="AW776" i="5"/>
  <c r="AY776" i="5" s="1"/>
  <c r="BB775" i="5"/>
  <c r="BC777" i="5"/>
  <c r="BE777" i="5" s="1"/>
  <c r="AW777" i="5"/>
  <c r="AY777" i="5" s="1"/>
  <c r="AX776" i="5"/>
  <c r="BB776" i="5"/>
  <c r="BE776" i="5" l="1"/>
  <c r="AW775" i="5"/>
  <c r="AY775" i="5" s="1"/>
  <c r="BB774" i="5"/>
  <c r="BC775" i="5"/>
  <c r="BE775" i="5" s="1"/>
  <c r="AX774" i="5"/>
  <c r="X773" i="5"/>
  <c r="V772" i="5"/>
  <c r="BC776" i="5"/>
  <c r="AE774" i="5"/>
  <c r="BD774" i="5"/>
  <c r="AF774" i="5"/>
  <c r="Y774" i="5"/>
  <c r="AH774" i="5" s="1"/>
  <c r="Z774" i="5" l="1"/>
  <c r="X772" i="5"/>
  <c r="V771" i="5"/>
  <c r="Y773" i="5"/>
  <c r="AH773" i="5" s="1"/>
  <c r="AF773" i="5"/>
  <c r="BD773" i="5"/>
  <c r="AE773" i="5"/>
  <c r="AI774" i="5"/>
  <c r="AI773" i="5" l="1"/>
  <c r="Z773" i="5"/>
  <c r="X771" i="5"/>
  <c r="V770" i="5"/>
  <c r="Y772" i="5"/>
  <c r="AI772" i="5" s="1"/>
  <c r="AF772" i="5"/>
  <c r="AE772" i="5"/>
  <c r="BD772" i="5"/>
  <c r="BC773" i="5"/>
  <c r="AX772" i="5"/>
  <c r="BB772" i="5"/>
  <c r="AW773" i="5"/>
  <c r="AY773" i="5" s="1"/>
  <c r="BC774" i="5"/>
  <c r="BE774" i="5" s="1"/>
  <c r="AW774" i="5"/>
  <c r="AY774" i="5" s="1"/>
  <c r="BB773" i="5"/>
  <c r="AX773" i="5"/>
  <c r="X770" i="5" l="1"/>
  <c r="V769" i="5"/>
  <c r="Y771" i="5"/>
  <c r="AF771" i="5"/>
  <c r="AE771" i="5"/>
  <c r="BD771" i="5"/>
  <c r="AX771" i="5"/>
  <c r="AW772" i="5"/>
  <c r="AY772" i="5" s="1"/>
  <c r="BB771" i="5"/>
  <c r="BC772" i="5"/>
  <c r="BE772" i="5" s="1"/>
  <c r="AH772" i="5"/>
  <c r="Z772" i="5"/>
  <c r="BE773" i="5"/>
  <c r="AI771" i="5" l="1"/>
  <c r="AH771" i="5"/>
  <c r="X769" i="5"/>
  <c r="V768" i="5"/>
  <c r="Z771" i="5"/>
  <c r="AX770" i="5" s="1"/>
  <c r="AE770" i="5"/>
  <c r="BD770" i="5"/>
  <c r="AF770" i="5"/>
  <c r="Y770" i="5"/>
  <c r="AH770" i="5" s="1"/>
  <c r="BB770" i="5"/>
  <c r="X768" i="5" l="1"/>
  <c r="V767" i="5"/>
  <c r="Z770" i="5"/>
  <c r="AW771" i="5"/>
  <c r="AY771" i="5" s="1"/>
  <c r="AI769" i="5"/>
  <c r="Z769" i="5"/>
  <c r="Y769" i="5"/>
  <c r="AF769" i="5"/>
  <c r="BD769" i="5"/>
  <c r="AE769" i="5"/>
  <c r="AH769" i="5"/>
  <c r="AW770" i="5"/>
  <c r="AY770" i="5" s="1"/>
  <c r="BB769" i="5"/>
  <c r="BC770" i="5"/>
  <c r="BE770" i="5" s="1"/>
  <c r="AI770" i="5"/>
  <c r="BC771" i="5"/>
  <c r="BE771" i="5" s="1"/>
  <c r="X767" i="5" l="1"/>
  <c r="V766" i="5"/>
  <c r="BE769" i="5"/>
  <c r="AI768" i="5"/>
  <c r="Y768" i="5"/>
  <c r="AH768" i="5" s="1"/>
  <c r="AF768" i="5"/>
  <c r="AE768" i="5"/>
  <c r="BD768" i="5"/>
  <c r="BC769" i="5"/>
  <c r="AX768" i="5"/>
  <c r="BB768" i="5"/>
  <c r="AW769" i="5"/>
  <c r="AY769" i="5" s="1"/>
  <c r="AX769" i="5"/>
  <c r="Y767" i="5" l="1"/>
  <c r="AH767" i="5" s="1"/>
  <c r="AF767" i="5"/>
  <c r="AE767" i="5"/>
  <c r="BD767" i="5"/>
  <c r="Z767" i="5"/>
  <c r="AI767" i="5"/>
  <c r="X766" i="5"/>
  <c r="V765" i="5"/>
  <c r="Z768" i="5"/>
  <c r="AW767" i="5" l="1"/>
  <c r="AY767" i="5" s="1"/>
  <c r="BB766" i="5"/>
  <c r="BC767" i="5"/>
  <c r="AX766" i="5"/>
  <c r="AX767" i="5"/>
  <c r="AW768" i="5"/>
  <c r="AY768" i="5" s="1"/>
  <c r="BC768" i="5"/>
  <c r="BE768" i="5" s="1"/>
  <c r="BB767" i="5"/>
  <c r="AE766" i="5"/>
  <c r="BD766" i="5"/>
  <c r="AF766" i="5"/>
  <c r="Y766" i="5"/>
  <c r="AH766" i="5" s="1"/>
  <c r="X765" i="5"/>
  <c r="V764" i="5"/>
  <c r="BE767" i="5" l="1"/>
  <c r="Z766" i="5"/>
  <c r="X764" i="5"/>
  <c r="V763" i="5"/>
  <c r="AI765" i="5"/>
  <c r="Z765" i="5"/>
  <c r="Y765" i="5"/>
  <c r="AH765" i="5" s="1"/>
  <c r="AF765" i="5"/>
  <c r="BD765" i="5"/>
  <c r="AE765" i="5"/>
  <c r="AI766" i="5"/>
  <c r="Y764" i="5" l="1"/>
  <c r="AH764" i="5" s="1"/>
  <c r="AF764" i="5"/>
  <c r="AE764" i="5"/>
  <c r="BD764" i="5"/>
  <c r="BC765" i="5"/>
  <c r="AX764" i="5"/>
  <c r="BB764" i="5"/>
  <c r="AW765" i="5"/>
  <c r="AW766" i="5"/>
  <c r="AY766" i="5" s="1"/>
  <c r="BB765" i="5"/>
  <c r="BC766" i="5"/>
  <c r="BE766" i="5" s="1"/>
  <c r="AX765" i="5"/>
  <c r="X763" i="5"/>
  <c r="V762" i="5"/>
  <c r="AY765" i="5" l="1"/>
  <c r="X762" i="5"/>
  <c r="V761" i="5"/>
  <c r="BE765" i="5"/>
  <c r="Y763" i="5"/>
  <c r="AH763" i="5" s="1"/>
  <c r="AF763" i="5"/>
  <c r="AE763" i="5"/>
  <c r="BD763" i="5"/>
  <c r="Z764" i="5"/>
  <c r="AI764" i="5"/>
  <c r="AI763" i="5" l="1"/>
  <c r="AE762" i="5"/>
  <c r="BD762" i="5"/>
  <c r="AF762" i="5"/>
  <c r="Y762" i="5"/>
  <c r="AW764" i="5"/>
  <c r="AY764" i="5" s="1"/>
  <c r="BC764" i="5"/>
  <c r="BE764" i="5" s="1"/>
  <c r="BB763" i="5"/>
  <c r="AX763" i="5"/>
  <c r="X761" i="5"/>
  <c r="V760" i="5"/>
  <c r="Z763" i="5"/>
  <c r="BC763" i="5" s="1"/>
  <c r="AH762" i="5" l="1"/>
  <c r="Z762" i="5"/>
  <c r="AI762" i="5"/>
  <c r="AX762" i="5"/>
  <c r="BE763" i="5"/>
  <c r="AW762" i="5"/>
  <c r="AY762" i="5" s="1"/>
  <c r="BB761" i="5"/>
  <c r="X760" i="5"/>
  <c r="V759" i="5"/>
  <c r="BB762" i="5"/>
  <c r="AI761" i="5"/>
  <c r="Z761" i="5"/>
  <c r="Y761" i="5"/>
  <c r="AH761" i="5" s="1"/>
  <c r="AF761" i="5"/>
  <c r="BD761" i="5"/>
  <c r="AE761" i="5"/>
  <c r="AW763" i="5"/>
  <c r="AY763" i="5" s="1"/>
  <c r="BE761" i="5" l="1"/>
  <c r="BC761" i="5"/>
  <c r="AX760" i="5"/>
  <c r="BB760" i="5"/>
  <c r="AW761" i="5"/>
  <c r="AX761" i="5"/>
  <c r="X759" i="5"/>
  <c r="V758" i="5"/>
  <c r="Y760" i="5"/>
  <c r="AH760" i="5" s="1"/>
  <c r="AF760" i="5"/>
  <c r="AE760" i="5"/>
  <c r="BD760" i="5"/>
  <c r="BC762" i="5"/>
  <c r="BE762" i="5" s="1"/>
  <c r="Z760" i="5" l="1"/>
  <c r="X758" i="5"/>
  <c r="V757" i="5"/>
  <c r="Y759" i="5"/>
  <c r="AH759" i="5" s="1"/>
  <c r="AF759" i="5"/>
  <c r="AE759" i="5"/>
  <c r="BD759" i="5"/>
  <c r="AI760" i="5"/>
  <c r="AY761" i="5"/>
  <c r="X757" i="5" l="1"/>
  <c r="V756" i="5"/>
  <c r="AE758" i="5"/>
  <c r="BD758" i="5"/>
  <c r="AI758" i="5"/>
  <c r="Z758" i="5"/>
  <c r="AF758" i="5"/>
  <c r="Y758" i="5"/>
  <c r="AX758" i="5"/>
  <c r="AX759" i="5"/>
  <c r="AW760" i="5"/>
  <c r="AY760" i="5" s="1"/>
  <c r="BB759" i="5"/>
  <c r="BC760" i="5"/>
  <c r="BE760" i="5" s="1"/>
  <c r="AH758" i="5"/>
  <c r="AI759" i="5"/>
  <c r="Z759" i="5"/>
  <c r="AW758" i="5" l="1"/>
  <c r="AY758" i="5" s="1"/>
  <c r="BB757" i="5"/>
  <c r="BC758" i="5"/>
  <c r="AX757" i="5"/>
  <c r="BC759" i="5"/>
  <c r="AW759" i="5"/>
  <c r="AY759" i="5" s="1"/>
  <c r="X756" i="5"/>
  <c r="V755" i="5"/>
  <c r="BE759" i="5"/>
  <c r="BB758" i="5"/>
  <c r="AI757" i="5"/>
  <c r="Y757" i="5"/>
  <c r="AH757" i="5" s="1"/>
  <c r="AF757" i="5"/>
  <c r="BD757" i="5"/>
  <c r="AE757" i="5"/>
  <c r="BE758" i="5" l="1"/>
  <c r="X755" i="5"/>
  <c r="V754" i="5"/>
  <c r="Y756" i="5"/>
  <c r="AH756" i="5" s="1"/>
  <c r="AF756" i="5"/>
  <c r="AE756" i="5"/>
  <c r="BD756" i="5"/>
  <c r="Z757" i="5"/>
  <c r="AI756" i="5" l="1"/>
  <c r="Z756" i="5"/>
  <c r="AX755" i="5"/>
  <c r="AW756" i="5"/>
  <c r="AY756" i="5" s="1"/>
  <c r="BB755" i="5"/>
  <c r="BC756" i="5"/>
  <c r="BC757" i="5"/>
  <c r="BE757" i="5" s="1"/>
  <c r="AX756" i="5"/>
  <c r="AW757" i="5"/>
  <c r="AY757" i="5" s="1"/>
  <c r="BB756" i="5"/>
  <c r="X754" i="5"/>
  <c r="V753" i="5"/>
  <c r="Y755" i="5"/>
  <c r="AF755" i="5"/>
  <c r="AE755" i="5"/>
  <c r="BD755" i="5"/>
  <c r="X753" i="5" l="1"/>
  <c r="V752" i="5"/>
  <c r="AE754" i="5"/>
  <c r="BD754" i="5"/>
  <c r="AI754" i="5"/>
  <c r="Z754" i="5"/>
  <c r="AF754" i="5"/>
  <c r="Y754" i="5"/>
  <c r="AH754" i="5" s="1"/>
  <c r="Z755" i="5"/>
  <c r="AI755" i="5"/>
  <c r="AH755" i="5"/>
  <c r="BE756" i="5"/>
  <c r="AW755" i="5"/>
  <c r="AY755" i="5" s="1"/>
  <c r="AX754" i="5"/>
  <c r="AW754" i="5" l="1"/>
  <c r="AY754" i="5" s="1"/>
  <c r="BB753" i="5"/>
  <c r="BC754" i="5"/>
  <c r="AX753" i="5"/>
  <c r="X752" i="5"/>
  <c r="V751" i="5"/>
  <c r="BC755" i="5"/>
  <c r="BE755" i="5" s="1"/>
  <c r="Y753" i="5"/>
  <c r="AH753" i="5" s="1"/>
  <c r="AF753" i="5"/>
  <c r="BD753" i="5"/>
  <c r="AE753" i="5"/>
  <c r="BB754" i="5"/>
  <c r="BE754" i="5" s="1"/>
  <c r="Z753" i="5" l="1"/>
  <c r="AI753" i="5"/>
  <c r="AH752" i="5"/>
  <c r="X751" i="5"/>
  <c r="V750" i="5"/>
  <c r="AI752" i="5"/>
  <c r="Z752" i="5"/>
  <c r="Y752" i="5"/>
  <c r="AF752" i="5"/>
  <c r="AE752" i="5"/>
  <c r="BD752" i="5"/>
  <c r="AX751" i="5" l="1"/>
  <c r="AW752" i="5"/>
  <c r="AY752" i="5" s="1"/>
  <c r="BB751" i="5"/>
  <c r="BC752" i="5"/>
  <c r="BC753" i="5"/>
  <c r="BE753" i="5" s="1"/>
  <c r="AX752" i="5"/>
  <c r="BB752" i="5"/>
  <c r="BE752" i="5" s="1"/>
  <c r="AW753" i="5"/>
  <c r="AY753" i="5" s="1"/>
  <c r="X750" i="5"/>
  <c r="V749" i="5"/>
  <c r="Y751" i="5"/>
  <c r="AH751" i="5" s="1"/>
  <c r="AF751" i="5"/>
  <c r="AE751" i="5"/>
  <c r="BD751" i="5"/>
  <c r="AI751" i="5" l="1"/>
  <c r="AE750" i="5"/>
  <c r="BD750" i="5"/>
  <c r="AI750" i="5"/>
  <c r="Z750" i="5"/>
  <c r="AF750" i="5"/>
  <c r="Y750" i="5"/>
  <c r="Z751" i="5"/>
  <c r="X749" i="5"/>
  <c r="V748" i="5"/>
  <c r="AH750" i="5"/>
  <c r="X748" i="5" l="1"/>
  <c r="V747" i="5"/>
  <c r="AI749" i="5"/>
  <c r="Y749" i="5"/>
  <c r="AH749" i="5" s="1"/>
  <c r="AF749" i="5"/>
  <c r="BD749" i="5"/>
  <c r="AE749" i="5"/>
  <c r="AW750" i="5"/>
  <c r="AY750" i="5" s="1"/>
  <c r="BB749" i="5"/>
  <c r="BC750" i="5"/>
  <c r="AX749" i="5"/>
  <c r="BC751" i="5"/>
  <c r="BE751" i="5" s="1"/>
  <c r="AX750" i="5"/>
  <c r="AW751" i="5"/>
  <c r="AY751" i="5" s="1"/>
  <c r="BB750" i="5"/>
  <c r="BE750" i="5" s="1"/>
  <c r="X747" i="5" l="1"/>
  <c r="V746" i="5"/>
  <c r="Y748" i="5"/>
  <c r="AH748" i="5" s="1"/>
  <c r="AF748" i="5"/>
  <c r="AE748" i="5"/>
  <c r="BD748" i="5"/>
  <c r="Z749" i="5"/>
  <c r="Z748" i="5" l="1"/>
  <c r="AI748" i="5"/>
  <c r="AX747" i="5"/>
  <c r="AW748" i="5"/>
  <c r="BB747" i="5"/>
  <c r="BC748" i="5"/>
  <c r="BC749" i="5"/>
  <c r="BE749" i="5" s="1"/>
  <c r="AX748" i="5"/>
  <c r="BB748" i="5"/>
  <c r="AW749" i="5"/>
  <c r="AY749" i="5" s="1"/>
  <c r="Y747" i="5"/>
  <c r="AI747" i="5" s="1"/>
  <c r="AF747" i="5"/>
  <c r="AE747" i="5"/>
  <c r="BD747" i="5"/>
  <c r="Z747" i="5"/>
  <c r="X746" i="5"/>
  <c r="V745" i="5"/>
  <c r="AH747" i="5"/>
  <c r="X745" i="5" l="1"/>
  <c r="V744" i="5"/>
  <c r="AE746" i="5"/>
  <c r="BD746" i="5"/>
  <c r="AI746" i="5"/>
  <c r="Z746" i="5"/>
  <c r="AF746" i="5"/>
  <c r="Y746" i="5"/>
  <c r="AH746" i="5" s="1"/>
  <c r="AY748" i="5"/>
  <c r="BE748" i="5"/>
  <c r="AW747" i="5"/>
  <c r="AY747" i="5" s="1"/>
  <c r="BB746" i="5"/>
  <c r="BC747" i="5"/>
  <c r="BE747" i="5" s="1"/>
  <c r="AX746" i="5"/>
  <c r="Y745" i="5" l="1"/>
  <c r="AH745" i="5" s="1"/>
  <c r="AF745" i="5"/>
  <c r="BD745" i="5"/>
  <c r="AE745" i="5"/>
  <c r="AX745" i="5"/>
  <c r="BC746" i="5"/>
  <c r="BE746" i="5" s="1"/>
  <c r="BB745" i="5"/>
  <c r="AW746" i="5"/>
  <c r="AY746" i="5" s="1"/>
  <c r="X744" i="5"/>
  <c r="V743" i="5"/>
  <c r="X743" i="5" l="1"/>
  <c r="V742" i="5"/>
  <c r="AH744" i="5"/>
  <c r="Z745" i="5"/>
  <c r="AI745" i="5"/>
  <c r="AI744" i="5"/>
  <c r="Z744" i="5"/>
  <c r="Y744" i="5"/>
  <c r="AF744" i="5"/>
  <c r="AE744" i="5"/>
  <c r="BD744" i="5"/>
  <c r="Y743" i="5" l="1"/>
  <c r="AH743" i="5" s="1"/>
  <c r="AF743" i="5"/>
  <c r="AE743" i="5"/>
  <c r="BD743" i="5"/>
  <c r="AX743" i="5"/>
  <c r="AW744" i="5"/>
  <c r="AY744" i="5" s="1"/>
  <c r="BC744" i="5"/>
  <c r="BB743" i="5"/>
  <c r="BC745" i="5"/>
  <c r="BE745" i="5" s="1"/>
  <c r="BB744" i="5"/>
  <c r="AW745" i="5"/>
  <c r="AY745" i="5" s="1"/>
  <c r="AX744" i="5"/>
  <c r="X742" i="5"/>
  <c r="V741" i="5"/>
  <c r="AI743" i="5" l="1"/>
  <c r="X741" i="5"/>
  <c r="V740" i="5"/>
  <c r="AE742" i="5"/>
  <c r="BD742" i="5"/>
  <c r="AI742" i="5"/>
  <c r="AF742" i="5"/>
  <c r="Y742" i="5"/>
  <c r="Z742" i="5" s="1"/>
  <c r="AH742" i="5"/>
  <c r="BE744" i="5"/>
  <c r="Z743" i="5"/>
  <c r="AW742" i="5" l="1"/>
  <c r="AY742" i="5" s="1"/>
  <c r="BB741" i="5"/>
  <c r="BC742" i="5"/>
  <c r="AX741" i="5"/>
  <c r="AW743" i="5"/>
  <c r="AY743" i="5" s="1"/>
  <c r="BC743" i="5"/>
  <c r="BE743" i="5" s="1"/>
  <c r="AX742" i="5"/>
  <c r="BB742" i="5"/>
  <c r="X740" i="5"/>
  <c r="V739" i="5"/>
  <c r="AI741" i="5"/>
  <c r="Y741" i="5"/>
  <c r="AH741" i="5" s="1"/>
  <c r="BD741" i="5"/>
  <c r="AF741" i="5"/>
  <c r="AE741" i="5"/>
  <c r="X739" i="5" l="1"/>
  <c r="V738" i="5"/>
  <c r="Y740" i="5"/>
  <c r="AH740" i="5" s="1"/>
  <c r="AF740" i="5"/>
  <c r="AE740" i="5"/>
  <c r="BD740" i="5"/>
  <c r="BE742" i="5"/>
  <c r="Z741" i="5"/>
  <c r="Z740" i="5" l="1"/>
  <c r="AX739" i="5"/>
  <c r="AW740" i="5"/>
  <c r="AY740" i="5" s="1"/>
  <c r="BC740" i="5"/>
  <c r="BB739" i="5"/>
  <c r="BC741" i="5"/>
  <c r="BE741" i="5" s="1"/>
  <c r="BB740" i="5"/>
  <c r="BE740" i="5" s="1"/>
  <c r="AW741" i="5"/>
  <c r="AY741" i="5" s="1"/>
  <c r="AX740" i="5"/>
  <c r="AI740" i="5"/>
  <c r="X738" i="5"/>
  <c r="V737" i="5"/>
  <c r="Y739" i="5"/>
  <c r="Z739" i="5" s="1"/>
  <c r="AF739" i="5"/>
  <c r="AE739" i="5"/>
  <c r="BD739" i="5"/>
  <c r="AH739" i="5" l="1"/>
  <c r="AE738" i="5"/>
  <c r="BD738" i="5"/>
  <c r="AF738" i="5"/>
  <c r="Y738" i="5"/>
  <c r="BE739" i="5"/>
  <c r="V736" i="5"/>
  <c r="X737" i="5"/>
  <c r="AI739" i="5"/>
  <c r="AW739" i="5"/>
  <c r="AY739" i="5" s="1"/>
  <c r="BB738" i="5"/>
  <c r="BC739" i="5"/>
  <c r="AX738" i="5"/>
  <c r="Y737" i="5" l="1"/>
  <c r="AH737" i="5" s="1"/>
  <c r="BD737" i="5"/>
  <c r="AF737" i="5"/>
  <c r="AE737" i="5"/>
  <c r="X736" i="5"/>
  <c r="V735" i="5"/>
  <c r="AH738" i="5"/>
  <c r="Z738" i="5"/>
  <c r="AI738" i="5"/>
  <c r="AX736" i="5" l="1"/>
  <c r="BB736" i="5"/>
  <c r="AW737" i="5"/>
  <c r="AW738" i="5"/>
  <c r="AY738" i="5" s="1"/>
  <c r="BB737" i="5"/>
  <c r="BC738" i="5"/>
  <c r="BE738" i="5" s="1"/>
  <c r="AX737" i="5"/>
  <c r="Z737" i="5"/>
  <c r="AI737" i="5"/>
  <c r="X735" i="5"/>
  <c r="V734" i="5"/>
  <c r="Y736" i="5"/>
  <c r="AF736" i="5"/>
  <c r="AE736" i="5"/>
  <c r="BD736" i="5"/>
  <c r="Z736" i="5" l="1"/>
  <c r="AI736" i="5"/>
  <c r="AH736" i="5"/>
  <c r="X734" i="5"/>
  <c r="V733" i="5"/>
  <c r="BE737" i="5"/>
  <c r="AY737" i="5"/>
  <c r="Y735" i="5"/>
  <c r="AH735" i="5" s="1"/>
  <c r="AF735" i="5"/>
  <c r="AE735" i="5"/>
  <c r="BD735" i="5"/>
  <c r="Z735" i="5"/>
  <c r="AI735" i="5"/>
  <c r="BE736" i="5"/>
  <c r="AW736" i="5"/>
  <c r="AY736" i="5" s="1"/>
  <c r="BB735" i="5"/>
  <c r="BC736" i="5"/>
  <c r="BC737" i="5"/>
  <c r="V732" i="5" l="1"/>
  <c r="X733" i="5"/>
  <c r="AE734" i="5"/>
  <c r="BD734" i="5"/>
  <c r="AF734" i="5"/>
  <c r="Y734" i="5"/>
  <c r="AH734" i="5" s="1"/>
  <c r="BE735" i="5"/>
  <c r="AW735" i="5"/>
  <c r="AY735" i="5" s="1"/>
  <c r="BB734" i="5"/>
  <c r="BC735" i="5"/>
  <c r="AX734" i="5"/>
  <c r="AX735" i="5"/>
  <c r="Y733" i="5" l="1"/>
  <c r="AI733" i="5" s="1"/>
  <c r="BD733" i="5"/>
  <c r="AE733" i="5"/>
  <c r="AF733" i="5"/>
  <c r="Z734" i="5"/>
  <c r="AI734" i="5"/>
  <c r="X732" i="5"/>
  <c r="V731" i="5"/>
  <c r="X731" i="5" l="1"/>
  <c r="V730" i="5"/>
  <c r="Y732" i="5"/>
  <c r="AF732" i="5"/>
  <c r="AE732" i="5"/>
  <c r="BD732" i="5"/>
  <c r="Z733" i="5"/>
  <c r="AH733" i="5"/>
  <c r="BC733" i="5"/>
  <c r="AX732" i="5"/>
  <c r="BB732" i="5"/>
  <c r="AW733" i="5"/>
  <c r="AY733" i="5" s="1"/>
  <c r="AW734" i="5"/>
  <c r="AY734" i="5" s="1"/>
  <c r="BB733" i="5"/>
  <c r="BE733" i="5" s="1"/>
  <c r="BC734" i="5"/>
  <c r="BE734" i="5" s="1"/>
  <c r="AX733" i="5"/>
  <c r="X730" i="5" l="1"/>
  <c r="V729" i="5"/>
  <c r="Z732" i="5"/>
  <c r="AI732" i="5"/>
  <c r="AX731" i="5"/>
  <c r="AW732" i="5"/>
  <c r="AY732" i="5" s="1"/>
  <c r="AH732" i="5"/>
  <c r="Y731" i="5"/>
  <c r="AH731" i="5" s="1"/>
  <c r="AF731" i="5"/>
  <c r="AE731" i="5"/>
  <c r="BD731" i="5"/>
  <c r="Z731" i="5"/>
  <c r="AW731" i="5" l="1"/>
  <c r="AY731" i="5" s="1"/>
  <c r="BB730" i="5"/>
  <c r="BC731" i="5"/>
  <c r="AX730" i="5"/>
  <c r="V728" i="5"/>
  <c r="X729" i="5"/>
  <c r="AE730" i="5"/>
  <c r="BD730" i="5"/>
  <c r="AF730" i="5"/>
  <c r="Y730" i="5"/>
  <c r="Z730" i="5" s="1"/>
  <c r="BB731" i="5"/>
  <c r="AI731" i="5"/>
  <c r="BC732" i="5"/>
  <c r="BE732" i="5" s="1"/>
  <c r="AW730" i="5" l="1"/>
  <c r="AY730" i="5" s="1"/>
  <c r="BB729" i="5"/>
  <c r="BC730" i="5"/>
  <c r="BE730" i="5" s="1"/>
  <c r="AX729" i="5"/>
  <c r="AI730" i="5"/>
  <c r="AH729" i="5"/>
  <c r="BE731" i="5"/>
  <c r="AH730" i="5"/>
  <c r="AI729" i="5"/>
  <c r="Z729" i="5"/>
  <c r="Y729" i="5"/>
  <c r="BD729" i="5"/>
  <c r="AE729" i="5"/>
  <c r="AF729" i="5"/>
  <c r="X728" i="5"/>
  <c r="V727" i="5"/>
  <c r="X727" i="5" l="1"/>
  <c r="V726" i="5"/>
  <c r="BE729" i="5"/>
  <c r="AI728" i="5"/>
  <c r="Y728" i="5"/>
  <c r="AH728" i="5" s="1"/>
  <c r="AF728" i="5"/>
  <c r="AE728" i="5"/>
  <c r="BD728" i="5"/>
  <c r="AW729" i="5"/>
  <c r="AY729" i="5" s="1"/>
  <c r="BB728" i="5"/>
  <c r="AX728" i="5"/>
  <c r="BC729" i="5"/>
  <c r="X726" i="5" l="1"/>
  <c r="V725" i="5"/>
  <c r="Z728" i="5"/>
  <c r="Y727" i="5"/>
  <c r="AH727" i="5" s="1"/>
  <c r="AF727" i="5"/>
  <c r="AE727" i="5"/>
  <c r="BD727" i="5"/>
  <c r="AW728" i="5" l="1"/>
  <c r="AY728" i="5" s="1"/>
  <c r="BC728" i="5"/>
  <c r="BE728" i="5" s="1"/>
  <c r="BB727" i="5"/>
  <c r="AX727" i="5"/>
  <c r="AI727" i="5"/>
  <c r="AE726" i="5"/>
  <c r="BD726" i="5"/>
  <c r="AI726" i="5"/>
  <c r="AF726" i="5"/>
  <c r="Z726" i="5"/>
  <c r="Y726" i="5"/>
  <c r="AH726" i="5" s="1"/>
  <c r="X725" i="5"/>
  <c r="V724" i="5"/>
  <c r="Z727" i="5"/>
  <c r="AW726" i="5" l="1"/>
  <c r="AY726" i="5" s="1"/>
  <c r="BB725" i="5"/>
  <c r="BC726" i="5"/>
  <c r="AX725" i="5"/>
  <c r="AI725" i="5"/>
  <c r="Z725" i="5"/>
  <c r="Y725" i="5"/>
  <c r="AH725" i="5" s="1"/>
  <c r="BD725" i="5"/>
  <c r="AF725" i="5"/>
  <c r="AE725" i="5"/>
  <c r="AX726" i="5"/>
  <c r="X724" i="5"/>
  <c r="V723" i="5"/>
  <c r="BC727" i="5"/>
  <c r="BE727" i="5" s="1"/>
  <c r="BB726" i="5"/>
  <c r="BE726" i="5" s="1"/>
  <c r="AW727" i="5"/>
  <c r="AY727" i="5" s="1"/>
  <c r="BB724" i="5" l="1"/>
  <c r="AX724" i="5"/>
  <c r="AW725" i="5"/>
  <c r="AY725" i="5" s="1"/>
  <c r="X723" i="5"/>
  <c r="V722" i="5"/>
  <c r="BC725" i="5"/>
  <c r="BE725" i="5"/>
  <c r="Y724" i="5"/>
  <c r="AH724" i="5" s="1"/>
  <c r="AF724" i="5"/>
  <c r="AE724" i="5"/>
  <c r="BD724" i="5"/>
  <c r="Z724" i="5" l="1"/>
  <c r="AI724" i="5"/>
  <c r="Y723" i="5"/>
  <c r="AI723" i="5" s="1"/>
  <c r="AF723" i="5"/>
  <c r="AE723" i="5"/>
  <c r="BD723" i="5"/>
  <c r="Z723" i="5"/>
  <c r="X722" i="5"/>
  <c r="V721" i="5"/>
  <c r="AE722" i="5" l="1"/>
  <c r="BD722" i="5"/>
  <c r="AF722" i="5"/>
  <c r="Y722" i="5"/>
  <c r="AI722" i="5" s="1"/>
  <c r="V720" i="5"/>
  <c r="X721" i="5"/>
  <c r="AH723" i="5"/>
  <c r="AW723" i="5"/>
  <c r="AY723" i="5" s="1"/>
  <c r="BB722" i="5"/>
  <c r="BC723" i="5"/>
  <c r="AX722" i="5"/>
  <c r="AX723" i="5"/>
  <c r="AW724" i="5"/>
  <c r="AY724" i="5" s="1"/>
  <c r="BC724" i="5"/>
  <c r="BE724" i="5" s="1"/>
  <c r="BB723" i="5"/>
  <c r="BE723" i="5" s="1"/>
  <c r="AH722" i="5" l="1"/>
  <c r="Z722" i="5"/>
  <c r="Y721" i="5"/>
  <c r="BD721" i="5"/>
  <c r="AF721" i="5"/>
  <c r="AE721" i="5"/>
  <c r="X720" i="5"/>
  <c r="V719" i="5"/>
  <c r="Z721" i="5" l="1"/>
  <c r="AH721" i="5"/>
  <c r="AI721" i="5"/>
  <c r="X719" i="5"/>
  <c r="V718" i="5"/>
  <c r="AI720" i="5"/>
  <c r="Z720" i="5"/>
  <c r="Y720" i="5"/>
  <c r="AH720" i="5" s="1"/>
  <c r="AF720" i="5"/>
  <c r="AE720" i="5"/>
  <c r="BD720" i="5"/>
  <c r="BC721" i="5"/>
  <c r="AX720" i="5"/>
  <c r="BB720" i="5"/>
  <c r="BB721" i="5"/>
  <c r="BC722" i="5"/>
  <c r="BE722" i="5" s="1"/>
  <c r="AX721" i="5"/>
  <c r="AW722" i="5"/>
  <c r="AY722" i="5" s="1"/>
  <c r="BE720" i="5" l="1"/>
  <c r="X718" i="5"/>
  <c r="V717" i="5"/>
  <c r="BE721" i="5"/>
  <c r="Y719" i="5"/>
  <c r="AH719" i="5" s="1"/>
  <c r="AE719" i="5"/>
  <c r="BD719" i="5"/>
  <c r="Z719" i="5"/>
  <c r="AW719" i="5" s="1"/>
  <c r="AY719" i="5" s="1"/>
  <c r="AF719" i="5"/>
  <c r="AI719" i="5"/>
  <c r="AW720" i="5"/>
  <c r="AY720" i="5" s="1"/>
  <c r="BB719" i="5"/>
  <c r="AX719" i="5"/>
  <c r="BC720" i="5"/>
  <c r="AW721" i="5"/>
  <c r="AY721" i="5" s="1"/>
  <c r="BB718" i="5" l="1"/>
  <c r="AE718" i="5"/>
  <c r="AF718" i="5"/>
  <c r="Y718" i="5"/>
  <c r="AH718" i="5" s="1"/>
  <c r="BD718" i="5"/>
  <c r="X717" i="5"/>
  <c r="V716" i="5"/>
  <c r="AX718" i="5"/>
  <c r="BC719" i="5"/>
  <c r="BE719" i="5" s="1"/>
  <c r="Z718" i="5" l="1"/>
  <c r="X716" i="5"/>
  <c r="V715" i="5"/>
  <c r="AI718" i="5"/>
  <c r="AI717" i="5"/>
  <c r="Y717" i="5"/>
  <c r="AH717" i="5" s="1"/>
  <c r="BD717" i="5"/>
  <c r="AF717" i="5"/>
  <c r="AE717" i="5"/>
  <c r="V714" i="5" l="1"/>
  <c r="X715" i="5"/>
  <c r="Y716" i="5"/>
  <c r="Z716" i="5" s="1"/>
  <c r="AE716" i="5"/>
  <c r="AF716" i="5"/>
  <c r="BD716" i="5"/>
  <c r="Z717" i="5"/>
  <c r="BC717" i="5"/>
  <c r="BB716" i="5"/>
  <c r="AW717" i="5"/>
  <c r="AY717" i="5" s="1"/>
  <c r="AX716" i="5"/>
  <c r="AW718" i="5"/>
  <c r="AY718" i="5" s="1"/>
  <c r="AX717" i="5"/>
  <c r="BB717" i="5"/>
  <c r="BE717" i="5" s="1"/>
  <c r="BC718" i="5"/>
  <c r="BE718" i="5" s="1"/>
  <c r="AI716" i="5" l="1"/>
  <c r="AW716" i="5"/>
  <c r="AY716" i="5" s="1"/>
  <c r="BC716" i="5"/>
  <c r="BE716" i="5" s="1"/>
  <c r="BB715" i="5"/>
  <c r="AX715" i="5"/>
  <c r="AH716" i="5"/>
  <c r="Y715" i="5"/>
  <c r="AH715" i="5" s="1"/>
  <c r="AE715" i="5"/>
  <c r="Z715" i="5"/>
  <c r="BB714" i="5" s="1"/>
  <c r="BD715" i="5"/>
  <c r="AI715" i="5"/>
  <c r="AF715" i="5"/>
  <c r="X714" i="5"/>
  <c r="V713" i="5"/>
  <c r="X713" i="5" l="1"/>
  <c r="V712" i="5"/>
  <c r="AH714" i="5"/>
  <c r="AX714" i="5"/>
  <c r="AE714" i="5"/>
  <c r="AF714" i="5"/>
  <c r="Y714" i="5"/>
  <c r="Z714" i="5" s="1"/>
  <c r="BD714" i="5"/>
  <c r="AI714" i="5"/>
  <c r="BC715" i="5"/>
  <c r="BE715" i="5" s="1"/>
  <c r="AW715" i="5"/>
  <c r="AY715" i="5" s="1"/>
  <c r="AW714" i="5" l="1"/>
  <c r="AY714" i="5" s="1"/>
  <c r="BC714" i="5"/>
  <c r="BE714" i="5" s="1"/>
  <c r="BB713" i="5"/>
  <c r="AX713" i="5"/>
  <c r="V711" i="5"/>
  <c r="X712" i="5"/>
  <c r="AH713" i="5"/>
  <c r="AI713" i="5"/>
  <c r="BD713" i="5"/>
  <c r="Z713" i="5"/>
  <c r="AW713" i="5" s="1"/>
  <c r="AY713" i="5" s="1"/>
  <c r="AF713" i="5"/>
  <c r="AE713" i="5"/>
  <c r="Y713" i="5"/>
  <c r="AX712" i="5" l="1"/>
  <c r="Y712" i="5"/>
  <c r="AH712" i="5" s="1"/>
  <c r="BD712" i="5"/>
  <c r="AF712" i="5"/>
  <c r="AE712" i="5"/>
  <c r="BB712" i="5"/>
  <c r="V710" i="5"/>
  <c r="X711" i="5"/>
  <c r="BC713" i="5"/>
  <c r="BE713" i="5" s="1"/>
  <c r="AI712" i="5" l="1"/>
  <c r="AE711" i="5"/>
  <c r="BD711" i="5"/>
  <c r="Y711" i="5"/>
  <c r="Z711" i="5" s="1"/>
  <c r="AF711" i="5"/>
  <c r="X710" i="5"/>
  <c r="V709" i="5"/>
  <c r="Z712" i="5"/>
  <c r="AI711" i="5" l="1"/>
  <c r="AH711" i="5"/>
  <c r="AW711" i="5"/>
  <c r="AY711" i="5" s="1"/>
  <c r="AX710" i="5"/>
  <c r="BC711" i="5"/>
  <c r="BB710" i="5"/>
  <c r="AX711" i="5"/>
  <c r="AW712" i="5"/>
  <c r="AY712" i="5" s="1"/>
  <c r="BB711" i="5"/>
  <c r="BE711" i="5" s="1"/>
  <c r="BC712" i="5"/>
  <c r="BE712" i="5" s="1"/>
  <c r="X709" i="5"/>
  <c r="V708" i="5"/>
  <c r="AF710" i="5"/>
  <c r="BD710" i="5"/>
  <c r="AE710" i="5"/>
  <c r="Y710" i="5"/>
  <c r="Z710" i="5" s="1"/>
  <c r="BC710" i="5" l="1"/>
  <c r="AX709" i="5"/>
  <c r="BB709" i="5"/>
  <c r="AW710" i="5"/>
  <c r="AY710" i="5" s="1"/>
  <c r="BD709" i="5"/>
  <c r="AE709" i="5"/>
  <c r="Y709" i="5"/>
  <c r="AI709" i="5" s="1"/>
  <c r="Z709" i="5"/>
  <c r="AX708" i="5" s="1"/>
  <c r="AF709" i="5"/>
  <c r="BE710" i="5"/>
  <c r="AI710" i="5"/>
  <c r="AH710" i="5"/>
  <c r="X708" i="5"/>
  <c r="V707" i="5"/>
  <c r="X707" i="5" l="1"/>
  <c r="V706" i="5"/>
  <c r="AH709" i="5"/>
  <c r="AX707" i="5"/>
  <c r="BC708" i="5"/>
  <c r="Y708" i="5"/>
  <c r="AE708" i="5"/>
  <c r="AI708" i="5"/>
  <c r="Z708" i="5"/>
  <c r="BB707" i="5" s="1"/>
  <c r="AF708" i="5"/>
  <c r="BD708" i="5"/>
  <c r="BC709" i="5"/>
  <c r="BE709" i="5" s="1"/>
  <c r="AH708" i="5"/>
  <c r="AW709" i="5"/>
  <c r="AY709" i="5" s="1"/>
  <c r="BB708" i="5"/>
  <c r="AW708" i="5" l="1"/>
  <c r="AY708" i="5" s="1"/>
  <c r="BE708" i="5"/>
  <c r="X706" i="5"/>
  <c r="V705" i="5"/>
  <c r="Y707" i="5"/>
  <c r="AH707" i="5" s="1"/>
  <c r="AF707" i="5"/>
  <c r="AE707" i="5"/>
  <c r="AI707" i="5"/>
  <c r="BD707" i="5"/>
  <c r="X705" i="5" l="1"/>
  <c r="V704" i="5"/>
  <c r="AF706" i="5"/>
  <c r="AE706" i="5"/>
  <c r="BD706" i="5"/>
  <c r="Y706" i="5"/>
  <c r="Z707" i="5"/>
  <c r="AI706" i="5" l="1"/>
  <c r="BB705" i="5"/>
  <c r="BC706" i="5"/>
  <c r="BB706" i="5"/>
  <c r="BE706" i="5" s="1"/>
  <c r="AX706" i="5"/>
  <c r="AW707" i="5"/>
  <c r="AY707" i="5" s="1"/>
  <c r="BC707" i="5"/>
  <c r="BE707" i="5" s="1"/>
  <c r="AH706" i="5"/>
  <c r="Z706" i="5"/>
  <c r="AX705" i="5" s="1"/>
  <c r="X704" i="5"/>
  <c r="V703" i="5"/>
  <c r="AF705" i="5"/>
  <c r="BD705" i="5"/>
  <c r="Y705" i="5"/>
  <c r="AH705" i="5" s="1"/>
  <c r="Z705" i="5"/>
  <c r="AE705" i="5"/>
  <c r="X703" i="5" l="1"/>
  <c r="V702" i="5"/>
  <c r="BD704" i="5"/>
  <c r="Y704" i="5"/>
  <c r="AE704" i="5"/>
  <c r="AF704" i="5"/>
  <c r="BB704" i="5"/>
  <c r="BC705" i="5"/>
  <c r="BE705" i="5" s="1"/>
  <c r="AX704" i="5"/>
  <c r="AW705" i="5"/>
  <c r="AY705" i="5" s="1"/>
  <c r="AW706" i="5"/>
  <c r="AY706" i="5" s="1"/>
  <c r="AI705" i="5"/>
  <c r="AH704" i="5" l="1"/>
  <c r="Z704" i="5"/>
  <c r="AI704" i="5"/>
  <c r="X702" i="5"/>
  <c r="V701" i="5"/>
  <c r="Y703" i="5"/>
  <c r="AH703" i="5" s="1"/>
  <c r="AF703" i="5"/>
  <c r="AE703" i="5"/>
  <c r="BD703" i="5"/>
  <c r="AI703" i="5"/>
  <c r="AF702" i="5" l="1"/>
  <c r="AE702" i="5"/>
  <c r="BD702" i="5"/>
  <c r="Y702" i="5"/>
  <c r="Z702" i="5" s="1"/>
  <c r="X701" i="5"/>
  <c r="V700" i="5"/>
  <c r="AW703" i="5"/>
  <c r="BC703" i="5"/>
  <c r="BB702" i="5"/>
  <c r="BB703" i="5"/>
  <c r="BE703" i="5" s="1"/>
  <c r="AX703" i="5"/>
  <c r="AW704" i="5"/>
  <c r="AY704" i="5" s="1"/>
  <c r="BC704" i="5"/>
  <c r="BE704" i="5" s="1"/>
  <c r="Z703" i="5"/>
  <c r="AX702" i="5" s="1"/>
  <c r="AW701" i="5" l="1"/>
  <c r="AY701" i="5" s="1"/>
  <c r="AF701" i="5"/>
  <c r="BD701" i="5"/>
  <c r="AI701" i="5"/>
  <c r="Y701" i="5"/>
  <c r="AE701" i="5"/>
  <c r="Z701" i="5"/>
  <c r="AI702" i="5"/>
  <c r="AH701" i="5"/>
  <c r="AH702" i="5"/>
  <c r="BE702" i="5"/>
  <c r="AY703" i="5"/>
  <c r="AX701" i="5"/>
  <c r="AW702" i="5"/>
  <c r="AY702" i="5" s="1"/>
  <c r="BB701" i="5"/>
  <c r="BC702" i="5"/>
  <c r="X700" i="5"/>
  <c r="V699" i="5"/>
  <c r="BD700" i="5" l="1"/>
  <c r="Y700" i="5"/>
  <c r="AH700" i="5" s="1"/>
  <c r="AE700" i="5"/>
  <c r="AF700" i="5"/>
  <c r="X699" i="5"/>
  <c r="V698" i="5"/>
  <c r="AX700" i="5"/>
  <c r="BC701" i="5"/>
  <c r="BE701" i="5" s="1"/>
  <c r="BB700" i="5"/>
  <c r="Z700" i="5" l="1"/>
  <c r="AI700" i="5"/>
  <c r="Y699" i="5"/>
  <c r="AI699" i="5" s="1"/>
  <c r="AF699" i="5"/>
  <c r="AE699" i="5"/>
  <c r="BD699" i="5"/>
  <c r="X698" i="5"/>
  <c r="V697" i="5"/>
  <c r="AF698" i="5" l="1"/>
  <c r="AE698" i="5"/>
  <c r="BD698" i="5"/>
  <c r="Y698" i="5"/>
  <c r="Z698" i="5" s="1"/>
  <c r="X697" i="5"/>
  <c r="V696" i="5"/>
  <c r="Z699" i="5"/>
  <c r="AH699" i="5"/>
  <c r="AX698" i="5"/>
  <c r="AW699" i="5"/>
  <c r="AY699" i="5" s="1"/>
  <c r="BC699" i="5"/>
  <c r="BB698" i="5"/>
  <c r="BB699" i="5"/>
  <c r="AX699" i="5"/>
  <c r="AW700" i="5"/>
  <c r="AY700" i="5" s="1"/>
  <c r="BC700" i="5"/>
  <c r="BE700" i="5" s="1"/>
  <c r="BE698" i="5" l="1"/>
  <c r="AF697" i="5"/>
  <c r="BD697" i="5"/>
  <c r="Y697" i="5"/>
  <c r="AI697" i="5" s="1"/>
  <c r="AE697" i="5"/>
  <c r="Z697" i="5"/>
  <c r="BC697" i="5" s="1"/>
  <c r="AH697" i="5"/>
  <c r="AI698" i="5"/>
  <c r="AH698" i="5"/>
  <c r="AX697" i="5"/>
  <c r="AW698" i="5"/>
  <c r="AY698" i="5" s="1"/>
  <c r="BB697" i="5"/>
  <c r="BC698" i="5"/>
  <c r="BE699" i="5"/>
  <c r="X696" i="5"/>
  <c r="V695" i="5"/>
  <c r="X695" i="5" l="1"/>
  <c r="V694" i="5"/>
  <c r="AX696" i="5"/>
  <c r="BE697" i="5"/>
  <c r="BD696" i="5"/>
  <c r="AI696" i="5"/>
  <c r="Z696" i="5"/>
  <c r="AX695" i="5" s="1"/>
  <c r="Y696" i="5"/>
  <c r="AH696" i="5" s="1"/>
  <c r="AE696" i="5"/>
  <c r="AF696" i="5"/>
  <c r="AW697" i="5"/>
  <c r="AY697" i="5" s="1"/>
  <c r="BB696" i="5"/>
  <c r="X694" i="5" l="1"/>
  <c r="V693" i="5"/>
  <c r="BC696" i="5"/>
  <c r="BE696" i="5" s="1"/>
  <c r="AW696" i="5"/>
  <c r="AY696" i="5" s="1"/>
  <c r="BB695" i="5"/>
  <c r="Y695" i="5"/>
  <c r="AH695" i="5" s="1"/>
  <c r="AF695" i="5"/>
  <c r="AE695" i="5"/>
  <c r="AI695" i="5"/>
  <c r="BD695" i="5"/>
  <c r="X693" i="5" l="1"/>
  <c r="V692" i="5"/>
  <c r="Z695" i="5"/>
  <c r="AH694" i="5"/>
  <c r="Z694" i="5"/>
  <c r="AF694" i="5"/>
  <c r="AE694" i="5"/>
  <c r="BD694" i="5"/>
  <c r="Y694" i="5"/>
  <c r="AI694" i="5" s="1"/>
  <c r="AX693" i="5" l="1"/>
  <c r="AW694" i="5"/>
  <c r="AY694" i="5" s="1"/>
  <c r="BB693" i="5"/>
  <c r="BC694" i="5"/>
  <c r="AW695" i="5"/>
  <c r="AY695" i="5" s="1"/>
  <c r="BC695" i="5"/>
  <c r="BE695" i="5" s="1"/>
  <c r="AX694" i="5"/>
  <c r="BB694" i="5"/>
  <c r="V691" i="5"/>
  <c r="X692" i="5"/>
  <c r="AF693" i="5"/>
  <c r="BD693" i="5"/>
  <c r="Y693" i="5"/>
  <c r="AH693" i="5" s="1"/>
  <c r="Z693" i="5"/>
  <c r="AW693" i="5" s="1"/>
  <c r="AY693" i="5" s="1"/>
  <c r="AE693" i="5"/>
  <c r="X691" i="5" l="1"/>
  <c r="V690" i="5"/>
  <c r="BC693" i="5"/>
  <c r="BE693" i="5" s="1"/>
  <c r="BD692" i="5"/>
  <c r="Y692" i="5"/>
  <c r="AE692" i="5"/>
  <c r="AF692" i="5"/>
  <c r="BE694" i="5"/>
  <c r="AX692" i="5"/>
  <c r="AI693" i="5"/>
  <c r="BB692" i="5"/>
  <c r="X690" i="5" l="1"/>
  <c r="V689" i="5"/>
  <c r="Z692" i="5"/>
  <c r="AH692" i="5"/>
  <c r="AI692" i="5"/>
  <c r="Y691" i="5"/>
  <c r="AH691" i="5" s="1"/>
  <c r="AF691" i="5"/>
  <c r="AE691" i="5"/>
  <c r="AI691" i="5"/>
  <c r="BD691" i="5"/>
  <c r="AX691" i="5" l="1"/>
  <c r="BC692" i="5"/>
  <c r="BE692" i="5" s="1"/>
  <c r="BB691" i="5"/>
  <c r="AW692" i="5"/>
  <c r="AY692" i="5" s="1"/>
  <c r="X689" i="5"/>
  <c r="V688" i="5"/>
  <c r="AF690" i="5"/>
  <c r="AE690" i="5"/>
  <c r="BD690" i="5"/>
  <c r="Y690" i="5"/>
  <c r="AH690" i="5" s="1"/>
  <c r="Z691" i="5"/>
  <c r="AI690" i="5" l="1"/>
  <c r="BB690" i="5"/>
  <c r="Z690" i="5"/>
  <c r="BC691" i="5"/>
  <c r="BE691" i="5" s="1"/>
  <c r="X688" i="5"/>
  <c r="V687" i="5"/>
  <c r="AW691" i="5"/>
  <c r="AY691" i="5" s="1"/>
  <c r="AH689" i="5"/>
  <c r="AF689" i="5"/>
  <c r="BD689" i="5"/>
  <c r="Y689" i="5"/>
  <c r="AI689" i="5" s="1"/>
  <c r="Z689" i="5"/>
  <c r="AE689" i="5"/>
  <c r="AX690" i="5"/>
  <c r="BB688" i="5" l="1"/>
  <c r="BC689" i="5"/>
  <c r="AX688" i="5"/>
  <c r="AW689" i="5"/>
  <c r="X687" i="5"/>
  <c r="V686" i="5"/>
  <c r="AW690" i="5"/>
  <c r="AY690" i="5" s="1"/>
  <c r="BD688" i="5"/>
  <c r="Y688" i="5"/>
  <c r="AH688" i="5" s="1"/>
  <c r="AE688" i="5"/>
  <c r="AF688" i="5"/>
  <c r="AX689" i="5"/>
  <c r="BE690" i="5"/>
  <c r="BC690" i="5"/>
  <c r="BB689" i="5"/>
  <c r="BE689" i="5" s="1"/>
  <c r="AY689" i="5" l="1"/>
  <c r="Z688" i="5"/>
  <c r="AI688" i="5"/>
  <c r="X686" i="5"/>
  <c r="V685" i="5"/>
  <c r="Y687" i="5"/>
  <c r="AI687" i="5" s="1"/>
  <c r="AF687" i="5"/>
  <c r="AE687" i="5"/>
  <c r="BD687" i="5"/>
  <c r="Z687" i="5" l="1"/>
  <c r="AF686" i="5"/>
  <c r="AE686" i="5"/>
  <c r="BD686" i="5"/>
  <c r="Y686" i="5"/>
  <c r="AH686" i="5" s="1"/>
  <c r="AH687" i="5"/>
  <c r="AX686" i="5"/>
  <c r="AW687" i="5"/>
  <c r="BC687" i="5"/>
  <c r="BB686" i="5"/>
  <c r="AX687" i="5"/>
  <c r="AW688" i="5"/>
  <c r="AY688" i="5" s="1"/>
  <c r="BB687" i="5"/>
  <c r="BC688" i="5"/>
  <c r="BE688" i="5" s="1"/>
  <c r="X685" i="5"/>
  <c r="V684" i="5"/>
  <c r="X684" i="5" l="1"/>
  <c r="V683" i="5"/>
  <c r="Z686" i="5"/>
  <c r="AH685" i="5"/>
  <c r="AI686" i="5"/>
  <c r="AY687" i="5"/>
  <c r="AF685" i="5"/>
  <c r="BD685" i="5"/>
  <c r="Y685" i="5"/>
  <c r="AE685" i="5"/>
  <c r="Z685" i="5"/>
  <c r="BE687" i="5"/>
  <c r="AX685" i="5"/>
  <c r="BB684" i="5" l="1"/>
  <c r="BC685" i="5"/>
  <c r="AX684" i="5"/>
  <c r="AW685" i="5"/>
  <c r="AY685" i="5" s="1"/>
  <c r="BC686" i="5"/>
  <c r="BE686" i="5" s="1"/>
  <c r="AI685" i="5"/>
  <c r="X683" i="5"/>
  <c r="V682" i="5"/>
  <c r="BB685" i="5"/>
  <c r="AW686" i="5"/>
  <c r="AY686" i="5" s="1"/>
  <c r="BD684" i="5"/>
  <c r="Y684" i="5"/>
  <c r="AH684" i="5" s="1"/>
  <c r="AE684" i="5"/>
  <c r="AF684" i="5"/>
  <c r="BE685" i="5" l="1"/>
  <c r="X682" i="5"/>
  <c r="V681" i="5"/>
  <c r="Y683" i="5"/>
  <c r="AI683" i="5" s="1"/>
  <c r="AF683" i="5"/>
  <c r="AE683" i="5"/>
  <c r="BD683" i="5"/>
  <c r="Z684" i="5"/>
  <c r="AI684" i="5"/>
  <c r="AH683" i="5" l="1"/>
  <c r="AX682" i="5"/>
  <c r="AW683" i="5"/>
  <c r="BC683" i="5"/>
  <c r="BB682" i="5"/>
  <c r="BB683" i="5"/>
  <c r="BE683" i="5" s="1"/>
  <c r="AX683" i="5"/>
  <c r="AW684" i="5"/>
  <c r="AY684" i="5" s="1"/>
  <c r="BC684" i="5"/>
  <c r="BE684" i="5" s="1"/>
  <c r="AF682" i="5"/>
  <c r="AE682" i="5"/>
  <c r="BD682" i="5"/>
  <c r="Y682" i="5"/>
  <c r="Z683" i="5"/>
  <c r="X681" i="5"/>
  <c r="V680" i="5"/>
  <c r="X680" i="5" l="1"/>
  <c r="V679" i="5"/>
  <c r="AH682" i="5"/>
  <c r="AI682" i="5"/>
  <c r="AY683" i="5"/>
  <c r="AF681" i="5"/>
  <c r="BD681" i="5"/>
  <c r="Y681" i="5"/>
  <c r="AH681" i="5" s="1"/>
  <c r="AE681" i="5"/>
  <c r="Z681" i="5"/>
  <c r="Z682" i="5"/>
  <c r="AX681" i="5"/>
  <c r="BB680" i="5" l="1"/>
  <c r="BC681" i="5"/>
  <c r="AX680" i="5"/>
  <c r="AW681" i="5"/>
  <c r="AY681" i="5" s="1"/>
  <c r="AI681" i="5"/>
  <c r="BD680" i="5"/>
  <c r="AI680" i="5"/>
  <c r="Z680" i="5"/>
  <c r="Y680" i="5"/>
  <c r="AE680" i="5"/>
  <c r="AF680" i="5"/>
  <c r="BB679" i="5"/>
  <c r="AX679" i="5"/>
  <c r="AW680" i="5"/>
  <c r="AY680" i="5" s="1"/>
  <c r="BC680" i="5"/>
  <c r="X679" i="5"/>
  <c r="V678" i="5"/>
  <c r="BC682" i="5"/>
  <c r="BE682" i="5" s="1"/>
  <c r="BB681" i="5"/>
  <c r="BE681" i="5" s="1"/>
  <c r="AH680" i="5"/>
  <c r="AW682" i="5"/>
  <c r="AY682" i="5" s="1"/>
  <c r="X678" i="5" l="1"/>
  <c r="V677" i="5"/>
  <c r="Y679" i="5"/>
  <c r="AH679" i="5" s="1"/>
  <c r="AF679" i="5"/>
  <c r="AE679" i="5"/>
  <c r="BD679" i="5"/>
  <c r="BE680" i="5"/>
  <c r="X677" i="5" l="1"/>
  <c r="V676" i="5"/>
  <c r="Z679" i="5"/>
  <c r="Z678" i="5"/>
  <c r="AF678" i="5"/>
  <c r="AE678" i="5"/>
  <c r="BD678" i="5"/>
  <c r="AI678" i="5"/>
  <c r="Y678" i="5"/>
  <c r="AH678" i="5"/>
  <c r="AI679" i="5"/>
  <c r="AX677" i="5" l="1"/>
  <c r="AW678" i="5"/>
  <c r="AY678" i="5" s="1"/>
  <c r="BB677" i="5"/>
  <c r="BC678" i="5"/>
  <c r="AW679" i="5"/>
  <c r="AY679" i="5" s="1"/>
  <c r="BC679" i="5"/>
  <c r="BE679" i="5" s="1"/>
  <c r="AX678" i="5"/>
  <c r="BB678" i="5"/>
  <c r="X676" i="5"/>
  <c r="V675" i="5"/>
  <c r="AF677" i="5"/>
  <c r="BD677" i="5"/>
  <c r="Y677" i="5"/>
  <c r="AH677" i="5" s="1"/>
  <c r="AE677" i="5"/>
  <c r="Z677" i="5"/>
  <c r="BC677" i="5" s="1"/>
  <c r="X675" i="5" l="1"/>
  <c r="V674" i="5"/>
  <c r="BD676" i="5"/>
  <c r="Y676" i="5"/>
  <c r="AE676" i="5"/>
  <c r="AF676" i="5"/>
  <c r="BE677" i="5"/>
  <c r="BE678" i="5"/>
  <c r="AW677" i="5"/>
  <c r="AY677" i="5" s="1"/>
  <c r="AX676" i="5"/>
  <c r="AI677" i="5"/>
  <c r="BB676" i="5"/>
  <c r="AH676" i="5" l="1"/>
  <c r="Z676" i="5"/>
  <c r="AI676" i="5"/>
  <c r="X674" i="5"/>
  <c r="V673" i="5"/>
  <c r="Y675" i="5"/>
  <c r="AH675" i="5" s="1"/>
  <c r="AF675" i="5"/>
  <c r="AE675" i="5"/>
  <c r="AI675" i="5"/>
  <c r="BD675" i="5"/>
  <c r="X673" i="5" l="1"/>
  <c r="V672" i="5"/>
  <c r="AF674" i="5"/>
  <c r="AE674" i="5"/>
  <c r="BD674" i="5"/>
  <c r="Y674" i="5"/>
  <c r="AH674" i="5" s="1"/>
  <c r="AW675" i="5"/>
  <c r="BC675" i="5"/>
  <c r="BB674" i="5"/>
  <c r="BB675" i="5"/>
  <c r="BE675" i="5" s="1"/>
  <c r="AX675" i="5"/>
  <c r="AW676" i="5"/>
  <c r="AY676" i="5" s="1"/>
  <c r="BC676" i="5"/>
  <c r="BE676" i="5" s="1"/>
  <c r="Z675" i="5"/>
  <c r="V671" i="5" l="1"/>
  <c r="X672" i="5"/>
  <c r="AI674" i="5"/>
  <c r="AY675" i="5"/>
  <c r="Z674" i="5"/>
  <c r="BC674" i="5" s="1"/>
  <c r="BE674" i="5" s="1"/>
  <c r="AX673" i="5"/>
  <c r="AW674" i="5"/>
  <c r="AY674" i="5" s="1"/>
  <c r="AX674" i="5"/>
  <c r="AH673" i="5"/>
  <c r="AF673" i="5"/>
  <c r="BD673" i="5"/>
  <c r="AI673" i="5"/>
  <c r="Y673" i="5"/>
  <c r="Z673" i="5"/>
  <c r="AE673" i="5"/>
  <c r="X671" i="5" l="1"/>
  <c r="V670" i="5"/>
  <c r="BB672" i="5"/>
  <c r="BC673" i="5"/>
  <c r="AW673" i="5"/>
  <c r="AY673" i="5" s="1"/>
  <c r="AX672" i="5"/>
  <c r="BD672" i="5"/>
  <c r="Y672" i="5"/>
  <c r="AH672" i="5" s="1"/>
  <c r="AE672" i="5"/>
  <c r="AF672" i="5"/>
  <c r="BB673" i="5"/>
  <c r="BE673" i="5" l="1"/>
  <c r="Z672" i="5"/>
  <c r="X670" i="5"/>
  <c r="V669" i="5"/>
  <c r="AI672" i="5"/>
  <c r="Z671" i="5"/>
  <c r="Y671" i="5"/>
  <c r="AH671" i="5" s="1"/>
  <c r="AF671" i="5"/>
  <c r="AE671" i="5"/>
  <c r="AI671" i="5"/>
  <c r="BD671" i="5"/>
  <c r="X669" i="5" l="1"/>
  <c r="V668" i="5"/>
  <c r="Z670" i="5"/>
  <c r="AF670" i="5"/>
  <c r="AE670" i="5"/>
  <c r="BD670" i="5"/>
  <c r="Y670" i="5"/>
  <c r="AH670" i="5" s="1"/>
  <c r="AX670" i="5"/>
  <c r="AW671" i="5"/>
  <c r="AY671" i="5" s="1"/>
  <c r="BC671" i="5"/>
  <c r="BB670" i="5"/>
  <c r="BC672" i="5"/>
  <c r="BE672" i="5" s="1"/>
  <c r="AW672" i="5"/>
  <c r="AY672" i="5" s="1"/>
  <c r="AX671" i="5"/>
  <c r="BB671" i="5"/>
  <c r="V667" i="5" l="1"/>
  <c r="X668" i="5"/>
  <c r="AF669" i="5"/>
  <c r="BD669" i="5"/>
  <c r="Y669" i="5"/>
  <c r="AH669" i="5" s="1"/>
  <c r="Z669" i="5"/>
  <c r="BC669" i="5" s="1"/>
  <c r="AE669" i="5"/>
  <c r="AI670" i="5"/>
  <c r="BB669" i="5"/>
  <c r="AW670" i="5"/>
  <c r="AY670" i="5" s="1"/>
  <c r="BE671" i="5"/>
  <c r="BC670" i="5"/>
  <c r="BE670" i="5"/>
  <c r="AX669" i="5"/>
  <c r="BE669" i="5" l="1"/>
  <c r="BD668" i="5"/>
  <c r="Y668" i="5"/>
  <c r="AE668" i="5"/>
  <c r="AF668" i="5"/>
  <c r="AI669" i="5"/>
  <c r="X667" i="5"/>
  <c r="V666" i="5"/>
  <c r="AX668" i="5"/>
  <c r="AW669" i="5"/>
  <c r="AY669" i="5" s="1"/>
  <c r="BB668" i="5"/>
  <c r="Z668" i="5" l="1"/>
  <c r="AI668" i="5"/>
  <c r="X666" i="5"/>
  <c r="V665" i="5"/>
  <c r="AH668" i="5"/>
  <c r="Z667" i="5"/>
  <c r="Y667" i="5"/>
  <c r="AH667" i="5" s="1"/>
  <c r="AF667" i="5"/>
  <c r="AE667" i="5"/>
  <c r="AI667" i="5"/>
  <c r="BD667" i="5"/>
  <c r="X665" i="5" l="1"/>
  <c r="V664" i="5"/>
  <c r="Z666" i="5"/>
  <c r="AW666" i="5" s="1"/>
  <c r="AY666" i="5" s="1"/>
  <c r="AF666" i="5"/>
  <c r="AE666" i="5"/>
  <c r="BD666" i="5"/>
  <c r="Y666" i="5"/>
  <c r="AH666" i="5" s="1"/>
  <c r="AX666" i="5"/>
  <c r="AW667" i="5"/>
  <c r="AY667" i="5" s="1"/>
  <c r="BC667" i="5"/>
  <c r="BB666" i="5"/>
  <c r="BB667" i="5"/>
  <c r="AX667" i="5"/>
  <c r="AW668" i="5"/>
  <c r="AY668" i="5" s="1"/>
  <c r="BC668" i="5"/>
  <c r="BE668" i="5" s="1"/>
  <c r="AF665" i="5" l="1"/>
  <c r="BD665" i="5"/>
  <c r="Y665" i="5"/>
  <c r="AH665" i="5" s="1"/>
  <c r="Z665" i="5"/>
  <c r="AE665" i="5"/>
  <c r="V663" i="5"/>
  <c r="X664" i="5"/>
  <c r="BE667" i="5"/>
  <c r="AW665" i="5"/>
  <c r="AY665" i="5" s="1"/>
  <c r="BC666" i="5"/>
  <c r="BE666" i="5" s="1"/>
  <c r="AI666" i="5"/>
  <c r="BB665" i="5"/>
  <c r="AX665" i="5"/>
  <c r="X663" i="5" l="1"/>
  <c r="V662" i="5"/>
  <c r="BC665" i="5"/>
  <c r="BE665" i="5" s="1"/>
  <c r="AI665" i="5"/>
  <c r="AX664" i="5"/>
  <c r="BB664" i="5"/>
  <c r="BD664" i="5"/>
  <c r="Y664" i="5"/>
  <c r="AH664" i="5" s="1"/>
  <c r="AE664" i="5"/>
  <c r="AF664" i="5"/>
  <c r="X662" i="5" l="1"/>
  <c r="V661" i="5"/>
  <c r="Z664" i="5"/>
  <c r="AI664" i="5"/>
  <c r="Z663" i="5"/>
  <c r="AF663" i="5"/>
  <c r="AE663" i="5"/>
  <c r="BD663" i="5"/>
  <c r="Y663" i="5"/>
  <c r="AH663" i="5" s="1"/>
  <c r="AI663" i="5" l="1"/>
  <c r="AX662" i="5"/>
  <c r="AW663" i="5"/>
  <c r="AY663" i="5" s="1"/>
  <c r="BC663" i="5"/>
  <c r="BB662" i="5"/>
  <c r="BB663" i="5"/>
  <c r="AX663" i="5"/>
  <c r="AW664" i="5"/>
  <c r="AY664" i="5" s="1"/>
  <c r="BC664" i="5"/>
  <c r="BE664" i="5" s="1"/>
  <c r="X661" i="5"/>
  <c r="V660" i="5"/>
  <c r="AF662" i="5"/>
  <c r="BD662" i="5"/>
  <c r="AE662" i="5"/>
  <c r="Y662" i="5"/>
  <c r="AH662" i="5" s="1"/>
  <c r="Z662" i="5" l="1"/>
  <c r="BE663" i="5"/>
  <c r="V659" i="5"/>
  <c r="X660" i="5"/>
  <c r="AF661" i="5"/>
  <c r="BD661" i="5"/>
  <c r="Y661" i="5"/>
  <c r="AI661" i="5" s="1"/>
  <c r="Z661" i="5"/>
  <c r="AE661" i="5"/>
  <c r="AI662" i="5"/>
  <c r="X659" i="5" l="1"/>
  <c r="V658" i="5"/>
  <c r="BD660" i="5"/>
  <c r="Y660" i="5"/>
  <c r="AH660" i="5" s="1"/>
  <c r="AE660" i="5"/>
  <c r="AI660" i="5"/>
  <c r="AF660" i="5"/>
  <c r="AH661" i="5"/>
  <c r="BB660" i="5"/>
  <c r="BC661" i="5"/>
  <c r="AX660" i="5"/>
  <c r="AW661" i="5"/>
  <c r="BB661" i="5"/>
  <c r="BC662" i="5"/>
  <c r="BE662" i="5" s="1"/>
  <c r="AX661" i="5"/>
  <c r="AW662" i="5"/>
  <c r="AY662" i="5" s="1"/>
  <c r="BE661" i="5" l="1"/>
  <c r="AY661" i="5"/>
  <c r="X658" i="5"/>
  <c r="V657" i="5"/>
  <c r="Z660" i="5"/>
  <c r="Z659" i="5"/>
  <c r="AF659" i="5"/>
  <c r="BD659" i="5"/>
  <c r="AE659" i="5"/>
  <c r="Y659" i="5"/>
  <c r="AH659" i="5" s="1"/>
  <c r="AX658" i="5" l="1"/>
  <c r="BC659" i="5"/>
  <c r="AW659" i="5"/>
  <c r="AY659" i="5" s="1"/>
  <c r="BB658" i="5"/>
  <c r="AW660" i="5"/>
  <c r="AY660" i="5" s="1"/>
  <c r="BC660" i="5"/>
  <c r="BE660" i="5" s="1"/>
  <c r="BB659" i="5"/>
  <c r="AX659" i="5"/>
  <c r="X657" i="5"/>
  <c r="V656" i="5"/>
  <c r="Z658" i="5"/>
  <c r="AF658" i="5"/>
  <c r="BD658" i="5"/>
  <c r="Y658" i="5"/>
  <c r="AH658" i="5" s="1"/>
  <c r="AE658" i="5"/>
  <c r="AI659" i="5"/>
  <c r="X656" i="5" l="1"/>
  <c r="V655" i="5"/>
  <c r="AF657" i="5"/>
  <c r="BD657" i="5"/>
  <c r="Y657" i="5"/>
  <c r="AE657" i="5"/>
  <c r="Z657" i="5"/>
  <c r="AI657" i="5"/>
  <c r="BB657" i="5"/>
  <c r="BE658" i="5"/>
  <c r="BC658" i="5"/>
  <c r="BE659" i="5"/>
  <c r="AW658" i="5"/>
  <c r="AY658" i="5" s="1"/>
  <c r="AI658" i="5"/>
  <c r="AX657" i="5"/>
  <c r="X655" i="5" l="1"/>
  <c r="V654" i="5"/>
  <c r="BC656" i="5"/>
  <c r="BB655" i="5"/>
  <c r="AX656" i="5"/>
  <c r="AW657" i="5"/>
  <c r="AY657" i="5" s="1"/>
  <c r="BE657" i="5"/>
  <c r="BD656" i="5"/>
  <c r="Z656" i="5"/>
  <c r="AE656" i="5"/>
  <c r="AI656" i="5"/>
  <c r="AF656" i="5"/>
  <c r="Y656" i="5"/>
  <c r="AH656" i="5" s="1"/>
  <c r="BC657" i="5"/>
  <c r="AH657" i="5"/>
  <c r="BB656" i="5"/>
  <c r="BE656" i="5" s="1"/>
  <c r="AW656" i="5" l="1"/>
  <c r="AY656" i="5" s="1"/>
  <c r="Z655" i="5"/>
  <c r="AX654" i="5" s="1"/>
  <c r="AF655" i="5"/>
  <c r="AE655" i="5"/>
  <c r="Y655" i="5"/>
  <c r="AH655" i="5" s="1"/>
  <c r="BD655" i="5"/>
  <c r="AI655" i="5"/>
  <c r="AX655" i="5"/>
  <c r="X654" i="5"/>
  <c r="V653" i="5"/>
  <c r="X653" i="5" l="1"/>
  <c r="V652" i="5"/>
  <c r="AF654" i="5"/>
  <c r="BD654" i="5"/>
  <c r="Y654" i="5"/>
  <c r="AI654" i="5" s="1"/>
  <c r="AE654" i="5"/>
  <c r="BB654" i="5"/>
  <c r="AW655" i="5"/>
  <c r="AY655" i="5" s="1"/>
  <c r="BC655" i="5"/>
  <c r="BE655" i="5" s="1"/>
  <c r="AH654" i="5" l="1"/>
  <c r="Z654" i="5"/>
  <c r="X652" i="5"/>
  <c r="V651" i="5"/>
  <c r="AH653" i="5"/>
  <c r="BD653" i="5"/>
  <c r="Y653" i="5"/>
  <c r="AI653" i="5"/>
  <c r="AF653" i="5"/>
  <c r="AE653" i="5"/>
  <c r="Z653" i="5"/>
  <c r="V650" i="5" l="1"/>
  <c r="X651" i="5"/>
  <c r="Z652" i="5"/>
  <c r="AE652" i="5"/>
  <c r="BD652" i="5"/>
  <c r="Y652" i="5"/>
  <c r="AH652" i="5" s="1"/>
  <c r="AI652" i="5"/>
  <c r="AF652" i="5"/>
  <c r="BB652" i="5"/>
  <c r="BC653" i="5"/>
  <c r="AX652" i="5"/>
  <c r="AW653" i="5"/>
  <c r="BC654" i="5"/>
  <c r="BE654" i="5" s="1"/>
  <c r="AX653" i="5"/>
  <c r="BB653" i="5"/>
  <c r="AW654" i="5"/>
  <c r="AY654" i="5" s="1"/>
  <c r="BD651" i="5" l="1"/>
  <c r="Y651" i="5"/>
  <c r="AH651" i="5" s="1"/>
  <c r="AI651" i="5"/>
  <c r="AF651" i="5"/>
  <c r="AE651" i="5"/>
  <c r="BE653" i="5"/>
  <c r="BC652" i="5"/>
  <c r="BB651" i="5"/>
  <c r="BE652" i="5"/>
  <c r="X650" i="5"/>
  <c r="V649" i="5"/>
  <c r="AX651" i="5"/>
  <c r="AY653" i="5"/>
  <c r="AW652" i="5"/>
  <c r="AY652" i="5" s="1"/>
  <c r="X649" i="5" l="1"/>
  <c r="V648" i="5"/>
  <c r="Z651" i="5"/>
  <c r="AF650" i="5"/>
  <c r="AI650" i="5"/>
  <c r="AE650" i="5"/>
  <c r="BD650" i="5"/>
  <c r="Y650" i="5"/>
  <c r="AH650" i="5" s="1"/>
  <c r="X648" i="5" l="1"/>
  <c r="V647" i="5"/>
  <c r="BD649" i="5"/>
  <c r="Y649" i="5"/>
  <c r="AH649" i="5" s="1"/>
  <c r="AE649" i="5"/>
  <c r="Z649" i="5"/>
  <c r="AI649" i="5"/>
  <c r="AF649" i="5"/>
  <c r="AW650" i="5"/>
  <c r="BC650" i="5"/>
  <c r="BB649" i="5"/>
  <c r="AX650" i="5"/>
  <c r="BC651" i="5"/>
  <c r="BE651" i="5" s="1"/>
  <c r="BB650" i="5"/>
  <c r="BE650" i="5" s="1"/>
  <c r="AW651" i="5"/>
  <c r="AY651" i="5" s="1"/>
  <c r="Z650" i="5"/>
  <c r="AY650" i="5" l="1"/>
  <c r="BB648" i="5"/>
  <c r="AW649" i="5"/>
  <c r="AY649" i="5" s="1"/>
  <c r="BC649" i="5"/>
  <c r="BE649" i="5" s="1"/>
  <c r="AX648" i="5"/>
  <c r="AX649" i="5"/>
  <c r="V646" i="5"/>
  <c r="X647" i="5"/>
  <c r="AE648" i="5"/>
  <c r="BD648" i="5"/>
  <c r="Y648" i="5"/>
  <c r="AH648" i="5" s="1"/>
  <c r="AF648" i="5"/>
  <c r="BD647" i="5" l="1"/>
  <c r="Y647" i="5"/>
  <c r="AH647" i="5" s="1"/>
  <c r="AI647" i="5"/>
  <c r="AF647" i="5"/>
  <c r="AE647" i="5"/>
  <c r="X646" i="5"/>
  <c r="V645" i="5"/>
  <c r="Z648" i="5"/>
  <c r="AI648" i="5"/>
  <c r="AW648" i="5" l="1"/>
  <c r="AY648" i="5" s="1"/>
  <c r="BC648" i="5"/>
  <c r="BE648" i="5" s="1"/>
  <c r="BB647" i="5"/>
  <c r="AX647" i="5"/>
  <c r="X645" i="5"/>
  <c r="V644" i="5"/>
  <c r="Z647" i="5"/>
  <c r="AF646" i="5"/>
  <c r="AI646" i="5"/>
  <c r="AE646" i="5"/>
  <c r="BD646" i="5"/>
  <c r="Z646" i="5"/>
  <c r="Y646" i="5"/>
  <c r="AH646" i="5" s="1"/>
  <c r="BE647" i="5" l="1"/>
  <c r="AX645" i="5"/>
  <c r="AW646" i="5"/>
  <c r="AY646" i="5" s="1"/>
  <c r="BC646" i="5"/>
  <c r="BB645" i="5"/>
  <c r="AW647" i="5"/>
  <c r="AY647" i="5" s="1"/>
  <c r="BC647" i="5"/>
  <c r="BB646" i="5"/>
  <c r="X644" i="5"/>
  <c r="V643" i="5"/>
  <c r="BD645" i="5"/>
  <c r="Y645" i="5"/>
  <c r="AH645" i="5" s="1"/>
  <c r="AE645" i="5"/>
  <c r="AF645" i="5"/>
  <c r="AX646" i="5"/>
  <c r="AI645" i="5" l="1"/>
  <c r="AE644" i="5"/>
  <c r="BD644" i="5"/>
  <c r="Y644" i="5"/>
  <c r="AF644" i="5"/>
  <c r="V642" i="5"/>
  <c r="X643" i="5"/>
  <c r="BE646" i="5"/>
  <c r="Z645" i="5"/>
  <c r="AH644" i="5" l="1"/>
  <c r="Z644" i="5"/>
  <c r="AW644" i="5"/>
  <c r="AY644" i="5" s="1"/>
  <c r="BC644" i="5"/>
  <c r="BB643" i="5"/>
  <c r="AX643" i="5"/>
  <c r="BB644" i="5"/>
  <c r="BE644" i="5" s="1"/>
  <c r="AX644" i="5"/>
  <c r="AW645" i="5"/>
  <c r="AY645" i="5" s="1"/>
  <c r="BC645" i="5"/>
  <c r="BE645" i="5" s="1"/>
  <c r="AI644" i="5"/>
  <c r="BD643" i="5"/>
  <c r="Y643" i="5"/>
  <c r="AH643" i="5" s="1"/>
  <c r="AI643" i="5"/>
  <c r="AF643" i="5"/>
  <c r="AE643" i="5"/>
  <c r="X642" i="5"/>
  <c r="V641" i="5"/>
  <c r="BC643" i="5" l="1"/>
  <c r="BE643" i="5" s="1"/>
  <c r="AW643" i="5"/>
  <c r="AY643" i="5" s="1"/>
  <c r="BB642" i="5"/>
  <c r="X641" i="5"/>
  <c r="V640" i="5"/>
  <c r="Z643" i="5"/>
  <c r="AX642" i="5" s="1"/>
  <c r="AF642" i="5"/>
  <c r="AE642" i="5"/>
  <c r="BD642" i="5"/>
  <c r="Y642" i="5"/>
  <c r="AI642" i="5" s="1"/>
  <c r="X640" i="5" l="1"/>
  <c r="V639" i="5"/>
  <c r="BD641" i="5"/>
  <c r="Y641" i="5"/>
  <c r="AH641" i="5" s="1"/>
  <c r="AE641" i="5"/>
  <c r="Z641" i="5"/>
  <c r="AF641" i="5"/>
  <c r="Z642" i="5"/>
  <c r="AH642" i="5"/>
  <c r="AX641" i="5"/>
  <c r="AW642" i="5"/>
  <c r="AY642" i="5" s="1"/>
  <c r="BC642" i="5"/>
  <c r="BE642" i="5" s="1"/>
  <c r="BB641" i="5"/>
  <c r="BB640" i="5" l="1"/>
  <c r="AW641" i="5"/>
  <c r="AY641" i="5" s="1"/>
  <c r="BC641" i="5"/>
  <c r="BE641" i="5" s="1"/>
  <c r="AX640" i="5"/>
  <c r="AE640" i="5"/>
  <c r="BD640" i="5"/>
  <c r="Y640" i="5"/>
  <c r="AH640" i="5" s="1"/>
  <c r="AF640" i="5"/>
  <c r="V638" i="5"/>
  <c r="X639" i="5"/>
  <c r="AI641" i="5"/>
  <c r="BD639" i="5" l="1"/>
  <c r="Y639" i="5"/>
  <c r="AH639" i="5" s="1"/>
  <c r="AI639" i="5"/>
  <c r="AF639" i="5"/>
  <c r="AE639" i="5"/>
  <c r="Z640" i="5"/>
  <c r="AI640" i="5"/>
  <c r="X638" i="5"/>
  <c r="V637" i="5"/>
  <c r="X637" i="5" l="1"/>
  <c r="V636" i="5"/>
  <c r="Z639" i="5"/>
  <c r="AF638" i="5"/>
  <c r="AI638" i="5"/>
  <c r="AE638" i="5"/>
  <c r="BD638" i="5"/>
  <c r="Z638" i="5"/>
  <c r="Y638" i="5"/>
  <c r="AH638" i="5" s="1"/>
  <c r="AX638" i="5"/>
  <c r="BC639" i="5"/>
  <c r="AW639" i="5"/>
  <c r="AY639" i="5" s="1"/>
  <c r="BB638" i="5"/>
  <c r="AW640" i="5"/>
  <c r="AY640" i="5" s="1"/>
  <c r="BC640" i="5"/>
  <c r="BE640" i="5" s="1"/>
  <c r="BB639" i="5"/>
  <c r="AX639" i="5"/>
  <c r="AX637" i="5" l="1"/>
  <c r="AW638" i="5"/>
  <c r="AY638" i="5" s="1"/>
  <c r="BC638" i="5"/>
  <c r="BB637" i="5"/>
  <c r="X636" i="5"/>
  <c r="V635" i="5"/>
  <c r="BE638" i="5"/>
  <c r="BE639" i="5"/>
  <c r="BD637" i="5"/>
  <c r="Y637" i="5"/>
  <c r="AH637" i="5" s="1"/>
  <c r="AE637" i="5"/>
  <c r="Z637" i="5"/>
  <c r="AF637" i="5"/>
  <c r="AW637" i="5" l="1"/>
  <c r="AY637" i="5" s="1"/>
  <c r="V634" i="5"/>
  <c r="X635" i="5"/>
  <c r="AE636" i="5"/>
  <c r="BD636" i="5"/>
  <c r="Y636" i="5"/>
  <c r="AI636" i="5" s="1"/>
  <c r="AF636" i="5"/>
  <c r="BB636" i="5"/>
  <c r="BE637" i="5"/>
  <c r="AI637" i="5"/>
  <c r="AX636" i="5"/>
  <c r="BC637" i="5"/>
  <c r="X634" i="5" l="1"/>
  <c r="V633" i="5"/>
  <c r="AH636" i="5"/>
  <c r="Z636" i="5"/>
  <c r="BD635" i="5"/>
  <c r="Y635" i="5"/>
  <c r="AH635" i="5" s="1"/>
  <c r="AF635" i="5"/>
  <c r="AE635" i="5"/>
  <c r="Z635" i="5" l="1"/>
  <c r="AX634" i="5"/>
  <c r="BC635" i="5"/>
  <c r="AW635" i="5"/>
  <c r="AY635" i="5" s="1"/>
  <c r="BB634" i="5"/>
  <c r="AW636" i="5"/>
  <c r="AY636" i="5" s="1"/>
  <c r="BB635" i="5"/>
  <c r="BE635" i="5" s="1"/>
  <c r="BC636" i="5"/>
  <c r="BE636" i="5" s="1"/>
  <c r="AX635" i="5"/>
  <c r="X633" i="5"/>
  <c r="V632" i="5"/>
  <c r="AI635" i="5"/>
  <c r="AF634" i="5"/>
  <c r="AI634" i="5"/>
  <c r="AE634" i="5"/>
  <c r="BD634" i="5"/>
  <c r="Y634" i="5"/>
  <c r="AH634" i="5" s="1"/>
  <c r="X632" i="5" l="1"/>
  <c r="V631" i="5"/>
  <c r="BD633" i="5"/>
  <c r="Y633" i="5"/>
  <c r="AH633" i="5" s="1"/>
  <c r="AE633" i="5"/>
  <c r="Z633" i="5"/>
  <c r="AF633" i="5"/>
  <c r="Z634" i="5"/>
  <c r="AX633" i="5"/>
  <c r="AW634" i="5"/>
  <c r="AY634" i="5" s="1"/>
  <c r="BC634" i="5"/>
  <c r="BE634" i="5" s="1"/>
  <c r="BB633" i="5"/>
  <c r="V630" i="5" l="1"/>
  <c r="X631" i="5"/>
  <c r="AE632" i="5"/>
  <c r="BD632" i="5"/>
  <c r="Y632" i="5"/>
  <c r="AH632" i="5" s="1"/>
  <c r="AF632" i="5"/>
  <c r="BB632" i="5"/>
  <c r="AW633" i="5"/>
  <c r="AY633" i="5" s="1"/>
  <c r="BC633" i="5"/>
  <c r="BE633" i="5" s="1"/>
  <c r="AX632" i="5"/>
  <c r="AI633" i="5"/>
  <c r="Z632" i="5" l="1"/>
  <c r="BD631" i="5"/>
  <c r="Y631" i="5"/>
  <c r="AH631" i="5" s="1"/>
  <c r="AI631" i="5"/>
  <c r="AE631" i="5"/>
  <c r="AF631" i="5"/>
  <c r="X630" i="5"/>
  <c r="V629" i="5"/>
  <c r="AI632" i="5"/>
  <c r="X629" i="5" l="1"/>
  <c r="V628" i="5"/>
  <c r="Z631" i="5"/>
  <c r="AF630" i="5"/>
  <c r="AI630" i="5"/>
  <c r="AE630" i="5"/>
  <c r="BD630" i="5"/>
  <c r="Z630" i="5"/>
  <c r="Y630" i="5"/>
  <c r="AH630" i="5" s="1"/>
  <c r="AX630" i="5"/>
  <c r="BC631" i="5"/>
  <c r="AW631" i="5"/>
  <c r="BB630" i="5"/>
  <c r="BB631" i="5"/>
  <c r="BE631" i="5" s="1"/>
  <c r="AX631" i="5"/>
  <c r="AW632" i="5"/>
  <c r="AY632" i="5" s="1"/>
  <c r="BC632" i="5"/>
  <c r="BE632" i="5" s="1"/>
  <c r="AY631" i="5" l="1"/>
  <c r="AX629" i="5"/>
  <c r="AW630" i="5"/>
  <c r="AY630" i="5" s="1"/>
  <c r="BC630" i="5"/>
  <c r="BE630" i="5" s="1"/>
  <c r="BB629" i="5"/>
  <c r="V627" i="5"/>
  <c r="X628" i="5"/>
  <c r="BD629" i="5"/>
  <c r="Y629" i="5"/>
  <c r="Z629" i="5" s="1"/>
  <c r="AE629" i="5"/>
  <c r="AF629" i="5"/>
  <c r="BB628" i="5" l="1"/>
  <c r="AW629" i="5"/>
  <c r="AY629" i="5" s="1"/>
  <c r="BC629" i="5"/>
  <c r="BE629" i="5" s="1"/>
  <c r="AX628" i="5"/>
  <c r="AH629" i="5"/>
  <c r="AE628" i="5"/>
  <c r="BD628" i="5"/>
  <c r="Y628" i="5"/>
  <c r="AH628" i="5" s="1"/>
  <c r="AF628" i="5"/>
  <c r="X627" i="5"/>
  <c r="V626" i="5"/>
  <c r="AI629" i="5"/>
  <c r="Z628" i="5" l="1"/>
  <c r="AI628" i="5"/>
  <c r="X626" i="5"/>
  <c r="V625" i="5"/>
  <c r="Y627" i="5"/>
  <c r="AI627" i="5" s="1"/>
  <c r="AF627" i="5"/>
  <c r="AE627" i="5"/>
  <c r="BD627" i="5"/>
  <c r="AF626" i="5" l="1"/>
  <c r="AE626" i="5"/>
  <c r="BD626" i="5"/>
  <c r="Y626" i="5"/>
  <c r="AH626" i="5" s="1"/>
  <c r="Z626" i="5"/>
  <c r="V624" i="5"/>
  <c r="X625" i="5"/>
  <c r="Z627" i="5"/>
  <c r="AH627" i="5"/>
  <c r="AX626" i="5"/>
  <c r="AW627" i="5"/>
  <c r="AY627" i="5" s="1"/>
  <c r="BB626" i="5"/>
  <c r="BC627" i="5"/>
  <c r="AW628" i="5"/>
  <c r="AY628" i="5" s="1"/>
  <c r="AX627" i="5"/>
  <c r="BC628" i="5"/>
  <c r="BE628" i="5" s="1"/>
  <c r="BB627" i="5"/>
  <c r="AI626" i="5" l="1"/>
  <c r="AW626" i="5"/>
  <c r="AY626" i="5" s="1"/>
  <c r="BB625" i="5"/>
  <c r="BC626" i="5"/>
  <c r="AX625" i="5"/>
  <c r="BD625" i="5"/>
  <c r="Y625" i="5"/>
  <c r="Z625" i="5" s="1"/>
  <c r="AF625" i="5"/>
  <c r="AE625" i="5"/>
  <c r="BE626" i="5"/>
  <c r="BE627" i="5"/>
  <c r="X624" i="5"/>
  <c r="V623" i="5"/>
  <c r="BB624" i="5" l="1"/>
  <c r="BC625" i="5"/>
  <c r="AW625" i="5"/>
  <c r="AY625" i="5" s="1"/>
  <c r="AX624" i="5"/>
  <c r="X623" i="5"/>
  <c r="V622" i="5"/>
  <c r="AI625" i="5"/>
  <c r="AH624" i="5"/>
  <c r="BE625" i="5"/>
  <c r="AH625" i="5"/>
  <c r="AI624" i="5"/>
  <c r="Y624" i="5"/>
  <c r="Z624" i="5" s="1"/>
  <c r="AF624" i="5"/>
  <c r="AE624" i="5"/>
  <c r="BD624" i="5"/>
  <c r="AX623" i="5" l="1"/>
  <c r="AW624" i="5"/>
  <c r="AY624" i="5" s="1"/>
  <c r="BC624" i="5"/>
  <c r="BE624" i="5" s="1"/>
  <c r="BB623" i="5"/>
  <c r="X622" i="5"/>
  <c r="V621" i="5"/>
  <c r="Y623" i="5"/>
  <c r="AH623" i="5" s="1"/>
  <c r="AF623" i="5"/>
  <c r="AE623" i="5"/>
  <c r="BD623" i="5"/>
  <c r="Z623" i="5" l="1"/>
  <c r="AF622" i="5"/>
  <c r="AE622" i="5"/>
  <c r="BD622" i="5"/>
  <c r="Y622" i="5"/>
  <c r="AH622" i="5" s="1"/>
  <c r="V620" i="5"/>
  <c r="X621" i="5"/>
  <c r="AI623" i="5"/>
  <c r="Z622" i="5" l="1"/>
  <c r="AI622" i="5"/>
  <c r="BD621" i="5"/>
  <c r="Y621" i="5"/>
  <c r="AH621" i="5" s="1"/>
  <c r="AF621" i="5"/>
  <c r="AE621" i="5"/>
  <c r="X620" i="5"/>
  <c r="V619" i="5"/>
  <c r="AW622" i="5"/>
  <c r="AY622" i="5" s="1"/>
  <c r="BB621" i="5"/>
  <c r="BC622" i="5"/>
  <c r="AX621" i="5"/>
  <c r="AX622" i="5"/>
  <c r="BB622" i="5"/>
  <c r="AW623" i="5"/>
  <c r="AY623" i="5" s="1"/>
  <c r="BC623" i="5"/>
  <c r="BE623" i="5" s="1"/>
  <c r="Z621" i="5" l="1"/>
  <c r="AI621" i="5"/>
  <c r="AH620" i="5"/>
  <c r="X619" i="5"/>
  <c r="V618" i="5"/>
  <c r="AI620" i="5"/>
  <c r="Y620" i="5"/>
  <c r="Z620" i="5" s="1"/>
  <c r="AF620" i="5"/>
  <c r="AE620" i="5"/>
  <c r="BD620" i="5"/>
  <c r="BE622" i="5"/>
  <c r="BB620" i="5"/>
  <c r="BC621" i="5"/>
  <c r="BE621" i="5" s="1"/>
  <c r="AX620" i="5"/>
  <c r="AW621" i="5"/>
  <c r="AY621" i="5" s="1"/>
  <c r="BE620" i="5" l="1"/>
  <c r="X618" i="5"/>
  <c r="V617" i="5"/>
  <c r="Z619" i="5"/>
  <c r="AW619" i="5" s="1"/>
  <c r="AY619" i="5" s="1"/>
  <c r="Y619" i="5"/>
  <c r="AH619" i="5" s="1"/>
  <c r="AF619" i="5"/>
  <c r="AE619" i="5"/>
  <c r="BD619" i="5"/>
  <c r="AI619" i="5"/>
  <c r="AX619" i="5"/>
  <c r="AW620" i="5"/>
  <c r="AY620" i="5" s="1"/>
  <c r="BB619" i="5"/>
  <c r="BC620" i="5"/>
  <c r="BB618" i="5" l="1"/>
  <c r="V616" i="5"/>
  <c r="X617" i="5"/>
  <c r="AF618" i="5"/>
  <c r="AE618" i="5"/>
  <c r="BD618" i="5"/>
  <c r="Y618" i="5"/>
  <c r="AH618" i="5" s="1"/>
  <c r="Z618" i="5"/>
  <c r="AW618" i="5" s="1"/>
  <c r="AY618" i="5" s="1"/>
  <c r="BC619" i="5"/>
  <c r="BE619" i="5"/>
  <c r="AX618" i="5"/>
  <c r="X616" i="5" l="1"/>
  <c r="V615" i="5"/>
  <c r="AX617" i="5"/>
  <c r="BC618" i="5"/>
  <c r="BE618" i="5" s="1"/>
  <c r="BD617" i="5"/>
  <c r="AI617" i="5"/>
  <c r="Z617" i="5"/>
  <c r="AW617" i="5" s="1"/>
  <c r="AY617" i="5" s="1"/>
  <c r="Y617" i="5"/>
  <c r="AF617" i="5"/>
  <c r="AE617" i="5"/>
  <c r="AI618" i="5"/>
  <c r="AH617" i="5"/>
  <c r="BB617" i="5"/>
  <c r="AX616" i="5" l="1"/>
  <c r="BC617" i="5"/>
  <c r="BE617" i="5" s="1"/>
  <c r="BB616" i="5"/>
  <c r="X615" i="5"/>
  <c r="V614" i="5"/>
  <c r="Y616" i="5"/>
  <c r="AH616" i="5" s="1"/>
  <c r="AF616" i="5"/>
  <c r="AE616" i="5"/>
  <c r="BD616" i="5"/>
  <c r="Z616" i="5" l="1"/>
  <c r="X614" i="5"/>
  <c r="V613" i="5"/>
  <c r="AI616" i="5"/>
  <c r="Y615" i="5"/>
  <c r="AF615" i="5"/>
  <c r="AE615" i="5"/>
  <c r="BD615" i="5"/>
  <c r="Z615" i="5" l="1"/>
  <c r="AI615" i="5"/>
  <c r="AH615" i="5"/>
  <c r="X613" i="5"/>
  <c r="V612" i="5"/>
  <c r="AF614" i="5"/>
  <c r="AE614" i="5"/>
  <c r="BD614" i="5"/>
  <c r="Y614" i="5"/>
  <c r="AH614" i="5" s="1"/>
  <c r="AX614" i="5"/>
  <c r="AW615" i="5"/>
  <c r="AY615" i="5" s="1"/>
  <c r="BB614" i="5"/>
  <c r="AX615" i="5"/>
  <c r="AW616" i="5"/>
  <c r="AY616" i="5" s="1"/>
  <c r="BC616" i="5"/>
  <c r="BE616" i="5" s="1"/>
  <c r="BB615" i="5"/>
  <c r="X612" i="5" l="1"/>
  <c r="V611" i="5"/>
  <c r="BD613" i="5"/>
  <c r="Y613" i="5"/>
  <c r="AH613" i="5" s="1"/>
  <c r="AF613" i="5"/>
  <c r="AE613" i="5"/>
  <c r="AI614" i="5"/>
  <c r="Z614" i="5"/>
  <c r="AW614" i="5"/>
  <c r="AY614" i="5" s="1"/>
  <c r="BB613" i="5"/>
  <c r="BC615" i="5"/>
  <c r="BE615" i="5" s="1"/>
  <c r="AW613" i="5" l="1"/>
  <c r="AI613" i="5"/>
  <c r="AX613" i="5"/>
  <c r="X611" i="5"/>
  <c r="V610" i="5"/>
  <c r="Z613" i="5"/>
  <c r="BC614" i="5"/>
  <c r="BE614" i="5" s="1"/>
  <c r="Y612" i="5"/>
  <c r="AF612" i="5"/>
  <c r="AE612" i="5"/>
  <c r="BD612" i="5"/>
  <c r="AX612" i="5" l="1"/>
  <c r="BC613" i="5"/>
  <c r="BE613" i="5" s="1"/>
  <c r="Z611" i="5"/>
  <c r="Y611" i="5"/>
  <c r="AH611" i="5" s="1"/>
  <c r="AF611" i="5"/>
  <c r="AE611" i="5"/>
  <c r="BD611" i="5"/>
  <c r="AI611" i="5"/>
  <c r="Z612" i="5"/>
  <c r="AI612" i="5"/>
  <c r="AH612" i="5"/>
  <c r="AY613" i="5"/>
  <c r="X610" i="5"/>
  <c r="V609" i="5"/>
  <c r="BB612" i="5"/>
  <c r="AX610" i="5" l="1"/>
  <c r="AW611" i="5"/>
  <c r="BB610" i="5"/>
  <c r="BC611" i="5"/>
  <c r="BC612" i="5"/>
  <c r="BE612" i="5" s="1"/>
  <c r="AX611" i="5"/>
  <c r="V608" i="5"/>
  <c r="X609" i="5"/>
  <c r="BB611" i="5"/>
  <c r="BE611" i="5" s="1"/>
  <c r="AF610" i="5"/>
  <c r="AE610" i="5"/>
  <c r="BD610" i="5"/>
  <c r="Y610" i="5"/>
  <c r="AH610" i="5" s="1"/>
  <c r="AW612" i="5"/>
  <c r="AY612" i="5" s="1"/>
  <c r="BD609" i="5" l="1"/>
  <c r="Y609" i="5"/>
  <c r="Z609" i="5" s="1"/>
  <c r="AE609" i="5"/>
  <c r="AF609" i="5"/>
  <c r="Z610" i="5"/>
  <c r="AY611" i="5"/>
  <c r="X608" i="5"/>
  <c r="V607" i="5"/>
  <c r="AI610" i="5"/>
  <c r="AH609" i="5"/>
  <c r="X607" i="5" l="1"/>
  <c r="V606" i="5"/>
  <c r="AI609" i="5"/>
  <c r="AH608" i="5"/>
  <c r="BB608" i="5"/>
  <c r="BC609" i="5"/>
  <c r="AX608" i="5"/>
  <c r="AW609" i="5"/>
  <c r="AY609" i="5" s="1"/>
  <c r="AX609" i="5"/>
  <c r="AW610" i="5"/>
  <c r="AY610" i="5" s="1"/>
  <c r="BB609" i="5"/>
  <c r="BE609" i="5" s="1"/>
  <c r="BC610" i="5"/>
  <c r="BE610" i="5" s="1"/>
  <c r="Y608" i="5"/>
  <c r="AF608" i="5"/>
  <c r="AE608" i="5"/>
  <c r="BD608" i="5"/>
  <c r="Y607" i="5" l="1"/>
  <c r="AH607" i="5" s="1"/>
  <c r="AF607" i="5"/>
  <c r="AE607" i="5"/>
  <c r="BD607" i="5"/>
  <c r="AI607" i="5"/>
  <c r="X606" i="5"/>
  <c r="V605" i="5"/>
  <c r="Z608" i="5"/>
  <c r="AI608" i="5"/>
  <c r="AX607" i="5" l="1"/>
  <c r="BB607" i="5"/>
  <c r="AW608" i="5"/>
  <c r="AY608" i="5" s="1"/>
  <c r="BC608" i="5"/>
  <c r="BE608" i="5" s="1"/>
  <c r="V604" i="5"/>
  <c r="X605" i="5"/>
  <c r="Z607" i="5"/>
  <c r="AF606" i="5"/>
  <c r="AE606" i="5"/>
  <c r="BD606" i="5"/>
  <c r="AI606" i="5"/>
  <c r="Y606" i="5"/>
  <c r="AH606" i="5" s="1"/>
  <c r="BB606" i="5" l="1"/>
  <c r="BC607" i="5"/>
  <c r="BE607" i="5" s="1"/>
  <c r="BD605" i="5"/>
  <c r="Y605" i="5"/>
  <c r="AH605" i="5" s="1"/>
  <c r="AF605" i="5"/>
  <c r="AE605" i="5"/>
  <c r="AW607" i="5"/>
  <c r="AY607" i="5" s="1"/>
  <c r="Z606" i="5"/>
  <c r="BC606" i="5" s="1"/>
  <c r="X604" i="5"/>
  <c r="V603" i="5"/>
  <c r="AX606" i="5"/>
  <c r="BE606" i="5" l="1"/>
  <c r="BC605" i="5"/>
  <c r="AX604" i="5"/>
  <c r="AW605" i="5"/>
  <c r="AY605" i="5" s="1"/>
  <c r="X603" i="5"/>
  <c r="V602" i="5"/>
  <c r="AI605" i="5"/>
  <c r="AW606" i="5"/>
  <c r="AY606" i="5" s="1"/>
  <c r="AX605" i="5"/>
  <c r="Z605" i="5"/>
  <c r="BB605" i="5"/>
  <c r="BE605" i="5" s="1"/>
  <c r="Y604" i="5"/>
  <c r="AH604" i="5" s="1"/>
  <c r="AF604" i="5"/>
  <c r="AE604" i="5"/>
  <c r="BD604" i="5"/>
  <c r="BB604" i="5" l="1"/>
  <c r="Z604" i="5"/>
  <c r="X602" i="5"/>
  <c r="V601" i="5"/>
  <c r="AI604" i="5"/>
  <c r="Y603" i="5"/>
  <c r="AH603" i="5" s="1"/>
  <c r="AF603" i="5"/>
  <c r="AE603" i="5"/>
  <c r="BD603" i="5"/>
  <c r="AI603" i="5"/>
  <c r="X601" i="5" l="1"/>
  <c r="V600" i="5"/>
  <c r="AX602" i="5"/>
  <c r="AW603" i="5"/>
  <c r="AY603" i="5" s="1"/>
  <c r="BB602" i="5"/>
  <c r="BC603" i="5"/>
  <c r="BE604" i="5"/>
  <c r="AW604" i="5"/>
  <c r="AY604" i="5" s="1"/>
  <c r="AF602" i="5"/>
  <c r="AE602" i="5"/>
  <c r="BD602" i="5"/>
  <c r="Y602" i="5"/>
  <c r="AH602" i="5" s="1"/>
  <c r="BB603" i="5"/>
  <c r="BE603" i="5" s="1"/>
  <c r="BC604" i="5"/>
  <c r="Z603" i="5"/>
  <c r="AX603" i="5"/>
  <c r="Z602" i="5" l="1"/>
  <c r="AI602" i="5"/>
  <c r="BE602" i="5"/>
  <c r="X600" i="5"/>
  <c r="V599" i="5"/>
  <c r="AW602" i="5"/>
  <c r="AY602" i="5" s="1"/>
  <c r="BB601" i="5"/>
  <c r="BC602" i="5"/>
  <c r="AX601" i="5"/>
  <c r="BD601" i="5"/>
  <c r="Y601" i="5"/>
  <c r="AH601" i="5" s="1"/>
  <c r="AF601" i="5"/>
  <c r="AE601" i="5"/>
  <c r="Z601" i="5" l="1"/>
  <c r="X599" i="5"/>
  <c r="V598" i="5"/>
  <c r="AI601" i="5"/>
  <c r="AI600" i="5"/>
  <c r="Z600" i="5"/>
  <c r="Y600" i="5"/>
  <c r="AF600" i="5"/>
  <c r="AE600" i="5"/>
  <c r="BD600" i="5"/>
  <c r="AH600" i="5"/>
  <c r="BB600" i="5"/>
  <c r="BC601" i="5"/>
  <c r="BE601" i="5" s="1"/>
  <c r="AX600" i="5"/>
  <c r="AW601" i="5"/>
  <c r="AY601" i="5" s="1"/>
  <c r="X598" i="5" l="1"/>
  <c r="V597" i="5"/>
  <c r="Y599" i="5"/>
  <c r="AH599" i="5" s="1"/>
  <c r="AF599" i="5"/>
  <c r="AE599" i="5"/>
  <c r="BD599" i="5"/>
  <c r="AX599" i="5"/>
  <c r="AW600" i="5"/>
  <c r="AY600" i="5" s="1"/>
  <c r="BB599" i="5"/>
  <c r="BC600" i="5"/>
  <c r="BE600" i="5"/>
  <c r="Z599" i="5" l="1"/>
  <c r="V596" i="5"/>
  <c r="X597" i="5"/>
  <c r="AH598" i="5"/>
  <c r="AF598" i="5"/>
  <c r="AE598" i="5"/>
  <c r="BD598" i="5"/>
  <c r="Y598" i="5"/>
  <c r="AI599" i="5"/>
  <c r="BD597" i="5" l="1"/>
  <c r="Y597" i="5"/>
  <c r="AH597" i="5" s="1"/>
  <c r="AF597" i="5"/>
  <c r="AE597" i="5"/>
  <c r="Z598" i="5"/>
  <c r="AW598" i="5"/>
  <c r="BB597" i="5"/>
  <c r="BC598" i="5"/>
  <c r="AX597" i="5"/>
  <c r="AX598" i="5"/>
  <c r="AW599" i="5"/>
  <c r="AY599" i="5" s="1"/>
  <c r="BC599" i="5"/>
  <c r="BE599" i="5" s="1"/>
  <c r="BB598" i="5"/>
  <c r="X596" i="5"/>
  <c r="V595" i="5"/>
  <c r="AI598" i="5"/>
  <c r="AI597" i="5" l="1"/>
  <c r="X595" i="5"/>
  <c r="V594" i="5"/>
  <c r="AH596" i="5"/>
  <c r="Z597" i="5"/>
  <c r="AW597" i="5" s="1"/>
  <c r="AY597" i="5" s="1"/>
  <c r="AY598" i="5"/>
  <c r="Y596" i="5"/>
  <c r="AI596" i="5" s="1"/>
  <c r="AF596" i="5"/>
  <c r="AE596" i="5"/>
  <c r="BD596" i="5"/>
  <c r="BE598" i="5"/>
  <c r="BB596" i="5"/>
  <c r="Y595" i="5" l="1"/>
  <c r="AH595" i="5" s="1"/>
  <c r="AF595" i="5"/>
  <c r="AE595" i="5"/>
  <c r="BD595" i="5"/>
  <c r="AI595" i="5"/>
  <c r="X594" i="5"/>
  <c r="V593" i="5"/>
  <c r="AX596" i="5"/>
  <c r="Z596" i="5"/>
  <c r="AW596" i="5" s="1"/>
  <c r="AY596" i="5" s="1"/>
  <c r="BC597" i="5"/>
  <c r="BE597" i="5" s="1"/>
  <c r="V592" i="5" l="1"/>
  <c r="X593" i="5"/>
  <c r="BB595" i="5"/>
  <c r="Z595" i="5"/>
  <c r="AW595" i="5"/>
  <c r="AY595" i="5" s="1"/>
  <c r="BB594" i="5"/>
  <c r="BC595" i="5"/>
  <c r="AF594" i="5"/>
  <c r="AE594" i="5"/>
  <c r="BD594" i="5"/>
  <c r="Y594" i="5"/>
  <c r="AH594" i="5" s="1"/>
  <c r="BC596" i="5"/>
  <c r="BE596" i="5" s="1"/>
  <c r="AX595" i="5"/>
  <c r="AI594" i="5" l="1"/>
  <c r="AX594" i="5"/>
  <c r="AH593" i="5"/>
  <c r="BD593" i="5"/>
  <c r="Y593" i="5"/>
  <c r="AF593" i="5"/>
  <c r="AE593" i="5"/>
  <c r="Z594" i="5"/>
  <c r="BE595" i="5"/>
  <c r="X592" i="5"/>
  <c r="V591" i="5"/>
  <c r="Z593" i="5" l="1"/>
  <c r="X591" i="5"/>
  <c r="V590" i="5"/>
  <c r="AI593" i="5"/>
  <c r="BB593" i="5"/>
  <c r="Y592" i="5"/>
  <c r="AH592" i="5" s="1"/>
  <c r="AF592" i="5"/>
  <c r="AE592" i="5"/>
  <c r="BD592" i="5"/>
  <c r="AW594" i="5"/>
  <c r="AY594" i="5" s="1"/>
  <c r="AX593" i="5"/>
  <c r="BC594" i="5"/>
  <c r="BE594" i="5" s="1"/>
  <c r="AW592" i="5" l="1"/>
  <c r="BB591" i="5"/>
  <c r="BC592" i="5"/>
  <c r="AW593" i="5"/>
  <c r="AY593" i="5" s="1"/>
  <c r="Y591" i="5"/>
  <c r="AF591" i="5"/>
  <c r="AE591" i="5"/>
  <c r="BD591" i="5"/>
  <c r="BB592" i="5"/>
  <c r="BE592" i="5" s="1"/>
  <c r="X590" i="5"/>
  <c r="V589" i="5"/>
  <c r="Z592" i="5"/>
  <c r="AI592" i="5"/>
  <c r="AX592" i="5"/>
  <c r="BC593" i="5"/>
  <c r="BE593" i="5" s="1"/>
  <c r="Z591" i="5" l="1"/>
  <c r="V588" i="5"/>
  <c r="X589" i="5"/>
  <c r="AF590" i="5"/>
  <c r="AE590" i="5"/>
  <c r="BD590" i="5"/>
  <c r="Y590" i="5"/>
  <c r="AH590" i="5" s="1"/>
  <c r="AH591" i="5"/>
  <c r="AI591" i="5"/>
  <c r="BE591" i="5"/>
  <c r="AY592" i="5"/>
  <c r="AX590" i="5"/>
  <c r="BB590" i="5"/>
  <c r="BC591" i="5"/>
  <c r="AX591" i="5"/>
  <c r="BD589" i="5" l="1"/>
  <c r="Y589" i="5"/>
  <c r="AH589" i="5" s="1"/>
  <c r="AF589" i="5"/>
  <c r="AE589" i="5"/>
  <c r="X588" i="5"/>
  <c r="V587" i="5"/>
  <c r="Z590" i="5"/>
  <c r="AW590" i="5"/>
  <c r="AY590" i="5" s="1"/>
  <c r="BB589" i="5"/>
  <c r="BC590" i="5"/>
  <c r="BE590" i="5" s="1"/>
  <c r="AX589" i="5"/>
  <c r="AW591" i="5"/>
  <c r="AY591" i="5" s="1"/>
  <c r="AI590" i="5"/>
  <c r="Y588" i="5" l="1"/>
  <c r="AF588" i="5"/>
  <c r="AE588" i="5"/>
  <c r="BD588" i="5"/>
  <c r="AH588" i="5"/>
  <c r="Z589" i="5"/>
  <c r="BB588" i="5"/>
  <c r="BC589" i="5"/>
  <c r="BE589" i="5" s="1"/>
  <c r="AX588" i="5"/>
  <c r="AW589" i="5"/>
  <c r="AY589" i="5" s="1"/>
  <c r="AI589" i="5"/>
  <c r="X587" i="5"/>
  <c r="V586" i="5"/>
  <c r="Y587" i="5" l="1"/>
  <c r="AH587" i="5" s="1"/>
  <c r="AF587" i="5"/>
  <c r="AE587" i="5"/>
  <c r="BD587" i="5"/>
  <c r="AI587" i="5"/>
  <c r="AI588" i="5"/>
  <c r="Z588" i="5"/>
  <c r="X586" i="5"/>
  <c r="V585" i="5"/>
  <c r="AF586" i="5" l="1"/>
  <c r="AE586" i="5"/>
  <c r="BD586" i="5"/>
  <c r="Y586" i="5"/>
  <c r="AI586" i="5" s="1"/>
  <c r="Z586" i="5"/>
  <c r="AH586" i="5"/>
  <c r="BC588" i="5"/>
  <c r="BE588" i="5" s="1"/>
  <c r="Z587" i="5"/>
  <c r="BB586" i="5" s="1"/>
  <c r="BB587" i="5"/>
  <c r="AW588" i="5"/>
  <c r="AY588" i="5" s="1"/>
  <c r="V584" i="5"/>
  <c r="X585" i="5"/>
  <c r="AX587" i="5"/>
  <c r="BC587" i="5" l="1"/>
  <c r="BE587" i="5"/>
  <c r="AW586" i="5"/>
  <c r="BB585" i="5"/>
  <c r="BC586" i="5"/>
  <c r="BE586" i="5" s="1"/>
  <c r="AX585" i="5"/>
  <c r="BD585" i="5"/>
  <c r="AI585" i="5"/>
  <c r="Z585" i="5"/>
  <c r="BB584" i="5" s="1"/>
  <c r="Y585" i="5"/>
  <c r="AH585" i="5" s="1"/>
  <c r="AF585" i="5"/>
  <c r="AE585" i="5"/>
  <c r="AW587" i="5"/>
  <c r="AY587" i="5" s="1"/>
  <c r="X584" i="5"/>
  <c r="V583" i="5"/>
  <c r="AX586" i="5"/>
  <c r="AX584" i="5" l="1"/>
  <c r="Y584" i="5"/>
  <c r="AH584" i="5" s="1"/>
  <c r="AF584" i="5"/>
  <c r="AE584" i="5"/>
  <c r="BD584" i="5"/>
  <c r="X583" i="5"/>
  <c r="V582" i="5"/>
  <c r="BC585" i="5"/>
  <c r="BE585" i="5" s="1"/>
  <c r="AW585" i="5"/>
  <c r="AY585" i="5" s="1"/>
  <c r="AY586" i="5"/>
  <c r="X582" i="5" l="1"/>
  <c r="V581" i="5"/>
  <c r="Y583" i="5"/>
  <c r="AF583" i="5"/>
  <c r="AE583" i="5"/>
  <c r="BD583" i="5"/>
  <c r="AI583" i="5"/>
  <c r="Z584" i="5"/>
  <c r="AI584" i="5"/>
  <c r="AH583" i="5"/>
  <c r="AW583" i="5" l="1"/>
  <c r="BB582" i="5"/>
  <c r="BC583" i="5"/>
  <c r="AW584" i="5"/>
  <c r="AY584" i="5" s="1"/>
  <c r="AX583" i="5"/>
  <c r="BC584" i="5"/>
  <c r="BE584" i="5" s="1"/>
  <c r="BB583" i="5"/>
  <c r="Z583" i="5"/>
  <c r="X581" i="5"/>
  <c r="V580" i="5"/>
  <c r="AF582" i="5"/>
  <c r="AE582" i="5"/>
  <c r="BD582" i="5"/>
  <c r="Y582" i="5"/>
  <c r="AH582" i="5" s="1"/>
  <c r="X580" i="5" l="1"/>
  <c r="V579" i="5"/>
  <c r="AY583" i="5"/>
  <c r="Z582" i="5"/>
  <c r="AW582" i="5"/>
  <c r="AY582" i="5" s="1"/>
  <c r="BB581" i="5"/>
  <c r="BC582" i="5"/>
  <c r="BE582" i="5" s="1"/>
  <c r="AX581" i="5"/>
  <c r="AX582" i="5"/>
  <c r="BD581" i="5"/>
  <c r="Y581" i="5"/>
  <c r="AH581" i="5" s="1"/>
  <c r="AF581" i="5"/>
  <c r="AE581" i="5"/>
  <c r="AI582" i="5"/>
  <c r="BE583" i="5"/>
  <c r="Z581" i="5" l="1"/>
  <c r="BB580" i="5"/>
  <c r="BC581" i="5"/>
  <c r="BE581" i="5" s="1"/>
  <c r="AX580" i="5"/>
  <c r="AW581" i="5"/>
  <c r="AY581" i="5" s="1"/>
  <c r="AI581" i="5"/>
  <c r="X579" i="5"/>
  <c r="V578" i="5"/>
  <c r="AF580" i="5"/>
  <c r="AE580" i="5"/>
  <c r="Y580" i="5"/>
  <c r="AH580" i="5" s="1"/>
  <c r="BD580" i="5"/>
  <c r="Z580" i="5" l="1"/>
  <c r="AI580" i="5"/>
  <c r="X578" i="5"/>
  <c r="V577" i="5"/>
  <c r="BE580" i="5"/>
  <c r="Y579" i="5"/>
  <c r="AH579" i="5" s="1"/>
  <c r="AF579" i="5"/>
  <c r="BD579" i="5"/>
  <c r="AE579" i="5"/>
  <c r="AX579" i="5"/>
  <c r="AW580" i="5"/>
  <c r="AY580" i="5" s="1"/>
  <c r="BB579" i="5"/>
  <c r="BC580" i="5"/>
  <c r="Z579" i="5" l="1"/>
  <c r="X577" i="5"/>
  <c r="V576" i="5"/>
  <c r="AI579" i="5"/>
  <c r="AF578" i="5"/>
  <c r="AE578" i="5"/>
  <c r="BD578" i="5"/>
  <c r="Y578" i="5"/>
  <c r="AH578" i="5"/>
  <c r="AX578" i="5"/>
  <c r="BB578" i="5"/>
  <c r="BC579" i="5"/>
  <c r="BE579" i="5" s="1"/>
  <c r="AW579" i="5"/>
  <c r="AY579" i="5" s="1"/>
  <c r="X576" i="5" l="1"/>
  <c r="V575" i="5"/>
  <c r="Z578" i="5"/>
  <c r="BD577" i="5"/>
  <c r="Z577" i="5"/>
  <c r="Y577" i="5"/>
  <c r="AH577" i="5" s="1"/>
  <c r="AI577" i="5"/>
  <c r="AF577" i="5"/>
  <c r="AE577" i="5"/>
  <c r="AI578" i="5"/>
  <c r="AW578" i="5"/>
  <c r="AY578" i="5" s="1"/>
  <c r="BB577" i="5"/>
  <c r="BC578" i="5"/>
  <c r="BE578" i="5" s="1"/>
  <c r="X575" i="5" l="1"/>
  <c r="V574" i="5"/>
  <c r="AI576" i="5"/>
  <c r="AF576" i="5"/>
  <c r="AE576" i="5"/>
  <c r="Y576" i="5"/>
  <c r="AH576" i="5" s="1"/>
  <c r="BD576" i="5"/>
  <c r="BE577" i="5"/>
  <c r="BB576" i="5"/>
  <c r="BC577" i="5"/>
  <c r="AX576" i="5"/>
  <c r="AW577" i="5"/>
  <c r="AY577" i="5" s="1"/>
  <c r="AX577" i="5"/>
  <c r="X574" i="5" l="1"/>
  <c r="V573" i="5"/>
  <c r="Y575" i="5"/>
  <c r="AH575" i="5" s="1"/>
  <c r="AF575" i="5"/>
  <c r="BD575" i="5"/>
  <c r="AE575" i="5"/>
  <c r="Z576" i="5"/>
  <c r="V572" i="5" l="1"/>
  <c r="X573" i="5"/>
  <c r="AF574" i="5"/>
  <c r="AE574" i="5"/>
  <c r="BD574" i="5"/>
  <c r="AI574" i="5"/>
  <c r="Z574" i="5"/>
  <c r="Y574" i="5"/>
  <c r="AH574" i="5" s="1"/>
  <c r="Z575" i="5"/>
  <c r="AX574" i="5"/>
  <c r="BB574" i="5"/>
  <c r="BC575" i="5"/>
  <c r="AW575" i="5"/>
  <c r="AY575" i="5" s="1"/>
  <c r="AX575" i="5"/>
  <c r="AW576" i="5"/>
  <c r="AY576" i="5" s="1"/>
  <c r="BC576" i="5"/>
  <c r="BE576" i="5" s="1"/>
  <c r="BB575" i="5"/>
  <c r="AI575" i="5"/>
  <c r="BE575" i="5" l="1"/>
  <c r="AW574" i="5"/>
  <c r="AY574" i="5" s="1"/>
  <c r="BB573" i="5"/>
  <c r="BC574" i="5"/>
  <c r="BE574" i="5" s="1"/>
  <c r="AX573" i="5"/>
  <c r="BD573" i="5"/>
  <c r="Y573" i="5"/>
  <c r="AH573" i="5" s="1"/>
  <c r="AI573" i="5"/>
  <c r="AF573" i="5"/>
  <c r="AE573" i="5"/>
  <c r="X572" i="5"/>
  <c r="V571" i="5"/>
  <c r="X571" i="5" l="1"/>
  <c r="V570" i="5"/>
  <c r="AI572" i="5"/>
  <c r="Z572" i="5"/>
  <c r="AF572" i="5"/>
  <c r="AE572" i="5"/>
  <c r="Y572" i="5"/>
  <c r="BD572" i="5"/>
  <c r="Z573" i="5"/>
  <c r="AH572" i="5"/>
  <c r="AX571" i="5" l="1"/>
  <c r="AW572" i="5"/>
  <c r="AY572" i="5" s="1"/>
  <c r="BC572" i="5"/>
  <c r="BB571" i="5"/>
  <c r="BB572" i="5"/>
  <c r="AX572" i="5"/>
  <c r="AW573" i="5"/>
  <c r="AY573" i="5" s="1"/>
  <c r="BC573" i="5"/>
  <c r="BE573" i="5" s="1"/>
  <c r="Y571" i="5"/>
  <c r="AH571" i="5" s="1"/>
  <c r="AF571" i="5"/>
  <c r="BD571" i="5"/>
  <c r="AE571" i="5"/>
  <c r="X570" i="5"/>
  <c r="V569" i="5"/>
  <c r="AF570" i="5" l="1"/>
  <c r="AE570" i="5"/>
  <c r="BD570" i="5"/>
  <c r="Y570" i="5"/>
  <c r="Z570" i="5"/>
  <c r="V568" i="5"/>
  <c r="X569" i="5"/>
  <c r="Z571" i="5"/>
  <c r="AI571" i="5"/>
  <c r="BE572" i="5"/>
  <c r="X568" i="5" l="1"/>
  <c r="V567" i="5"/>
  <c r="AH570" i="5"/>
  <c r="AI570" i="5"/>
  <c r="AW570" i="5"/>
  <c r="BB569" i="5"/>
  <c r="BC570" i="5"/>
  <c r="AX569" i="5"/>
  <c r="AX570" i="5"/>
  <c r="BB570" i="5"/>
  <c r="BE570" i="5" s="1"/>
  <c r="BC571" i="5"/>
  <c r="BE571" i="5" s="1"/>
  <c r="AW571" i="5"/>
  <c r="AY571" i="5" s="1"/>
  <c r="BD569" i="5"/>
  <c r="Y569" i="5"/>
  <c r="AH569" i="5" s="1"/>
  <c r="AF569" i="5"/>
  <c r="AE569" i="5"/>
  <c r="AI569" i="5" l="1"/>
  <c r="AY570" i="5"/>
  <c r="AI568" i="5"/>
  <c r="Z568" i="5"/>
  <c r="AF568" i="5"/>
  <c r="AE568" i="5"/>
  <c r="BD568" i="5"/>
  <c r="Y568" i="5"/>
  <c r="AH568" i="5" s="1"/>
  <c r="Z569" i="5"/>
  <c r="X567" i="5"/>
  <c r="V566" i="5"/>
  <c r="AX567" i="5" l="1"/>
  <c r="AW568" i="5"/>
  <c r="BC568" i="5"/>
  <c r="BB567" i="5"/>
  <c r="AW569" i="5"/>
  <c r="AY569" i="5" s="1"/>
  <c r="BB568" i="5"/>
  <c r="BE568" i="5" s="1"/>
  <c r="AX568" i="5"/>
  <c r="BC569" i="5"/>
  <c r="BE569" i="5" s="1"/>
  <c r="X566" i="5"/>
  <c r="V565" i="5"/>
  <c r="Y567" i="5"/>
  <c r="AI567" i="5" s="1"/>
  <c r="AF567" i="5"/>
  <c r="BD567" i="5"/>
  <c r="AE567" i="5"/>
  <c r="Z567" i="5" l="1"/>
  <c r="AH567" i="5"/>
  <c r="AY568" i="5"/>
  <c r="V564" i="5"/>
  <c r="X565" i="5"/>
  <c r="AF566" i="5"/>
  <c r="AE566" i="5"/>
  <c r="BD566" i="5"/>
  <c r="Y566" i="5"/>
  <c r="AH566" i="5" s="1"/>
  <c r="AI566" i="5"/>
  <c r="BD565" i="5" l="1"/>
  <c r="Y565" i="5"/>
  <c r="AI565" i="5"/>
  <c r="AF565" i="5"/>
  <c r="AE565" i="5"/>
  <c r="Z566" i="5"/>
  <c r="AX565" i="5" s="1"/>
  <c r="X564" i="5"/>
  <c r="V563" i="5"/>
  <c r="AX566" i="5"/>
  <c r="BC567" i="5"/>
  <c r="BE567" i="5" s="1"/>
  <c r="BB566" i="5"/>
  <c r="AW567" i="5"/>
  <c r="AY567" i="5" s="1"/>
  <c r="BB565" i="5" l="1"/>
  <c r="AH565" i="5"/>
  <c r="Z565" i="5"/>
  <c r="AW565" i="5" s="1"/>
  <c r="AY565" i="5" s="1"/>
  <c r="X563" i="5"/>
  <c r="V562" i="5"/>
  <c r="BB564" i="5"/>
  <c r="BC565" i="5"/>
  <c r="BC566" i="5"/>
  <c r="AW566" i="5"/>
  <c r="AY566" i="5" s="1"/>
  <c r="BE566" i="5"/>
  <c r="AI564" i="5"/>
  <c r="Z564" i="5"/>
  <c r="AF564" i="5"/>
  <c r="Y564" i="5"/>
  <c r="AH564" i="5" s="1"/>
  <c r="BD564" i="5"/>
  <c r="AE564" i="5"/>
  <c r="V561" i="5" l="1"/>
  <c r="X562" i="5"/>
  <c r="Y563" i="5"/>
  <c r="AH563" i="5" s="1"/>
  <c r="AF563" i="5"/>
  <c r="BD563" i="5"/>
  <c r="AE563" i="5"/>
  <c r="AX563" i="5"/>
  <c r="BC564" i="5"/>
  <c r="BE564" i="5" s="1"/>
  <c r="AW564" i="5"/>
  <c r="BB563" i="5"/>
  <c r="BE565" i="5"/>
  <c r="AX564" i="5"/>
  <c r="AE562" i="5" l="1"/>
  <c r="BD562" i="5"/>
  <c r="AF562" i="5"/>
  <c r="Y562" i="5"/>
  <c r="AH562" i="5" s="1"/>
  <c r="AI563" i="5"/>
  <c r="Z563" i="5"/>
  <c r="X561" i="5"/>
  <c r="V560" i="5"/>
  <c r="AY564" i="5"/>
  <c r="AI562" i="5" l="1"/>
  <c r="Z562" i="5"/>
  <c r="X560" i="5"/>
  <c r="V559" i="5"/>
  <c r="BD561" i="5"/>
  <c r="Y561" i="5"/>
  <c r="AI561" i="5" s="1"/>
  <c r="AF561" i="5"/>
  <c r="AE561" i="5"/>
  <c r="AW562" i="5"/>
  <c r="AY562" i="5" s="1"/>
  <c r="BB561" i="5"/>
  <c r="AX561" i="5"/>
  <c r="BC562" i="5"/>
  <c r="AX562" i="5"/>
  <c r="BB562" i="5"/>
  <c r="AW563" i="5"/>
  <c r="AY563" i="5" s="1"/>
  <c r="BC563" i="5"/>
  <c r="BE563" i="5" s="1"/>
  <c r="Z561" i="5" l="1"/>
  <c r="AH561" i="5"/>
  <c r="X559" i="5"/>
  <c r="V558" i="5"/>
  <c r="BE562" i="5"/>
  <c r="BC561" i="5"/>
  <c r="BE561" i="5" s="1"/>
  <c r="AW561" i="5"/>
  <c r="AY561" i="5" s="1"/>
  <c r="BD560" i="5"/>
  <c r="Y560" i="5"/>
  <c r="AF560" i="5"/>
  <c r="AE560" i="5"/>
  <c r="AI560" i="5" l="1"/>
  <c r="Z560" i="5"/>
  <c r="Y559" i="5"/>
  <c r="AH559" i="5" s="1"/>
  <c r="AF559" i="5"/>
  <c r="BD559" i="5"/>
  <c r="Z559" i="5"/>
  <c r="AI559" i="5"/>
  <c r="AE559" i="5"/>
  <c r="AH560" i="5"/>
  <c r="AX559" i="5"/>
  <c r="AW560" i="5"/>
  <c r="AY560" i="5" s="1"/>
  <c r="BC560" i="5"/>
  <c r="BB559" i="5"/>
  <c r="V557" i="5"/>
  <c r="X558" i="5"/>
  <c r="BB560" i="5"/>
  <c r="AX560" i="5"/>
  <c r="X557" i="5" l="1"/>
  <c r="V556" i="5"/>
  <c r="AW559" i="5"/>
  <c r="AY559" i="5" s="1"/>
  <c r="BB558" i="5"/>
  <c r="BC559" i="5"/>
  <c r="BE559" i="5" s="1"/>
  <c r="AX558" i="5"/>
  <c r="BE560" i="5"/>
  <c r="BD558" i="5"/>
  <c r="AI558" i="5"/>
  <c r="Z558" i="5"/>
  <c r="BC558" i="5" s="1"/>
  <c r="Y558" i="5"/>
  <c r="AF558" i="5"/>
  <c r="AE558" i="5"/>
  <c r="AH558" i="5"/>
  <c r="X556" i="5" l="1"/>
  <c r="V555" i="5"/>
  <c r="AI557" i="5"/>
  <c r="Y557" i="5"/>
  <c r="AH557" i="5" s="1"/>
  <c r="AF557" i="5"/>
  <c r="AE557" i="5"/>
  <c r="BD557" i="5"/>
  <c r="AW558" i="5"/>
  <c r="AY558" i="5" s="1"/>
  <c r="AX557" i="5"/>
  <c r="BB557" i="5"/>
  <c r="BE558" i="5"/>
  <c r="X555" i="5" l="1"/>
  <c r="V554" i="5"/>
  <c r="Z557" i="5"/>
  <c r="Y556" i="5"/>
  <c r="AH556" i="5" s="1"/>
  <c r="AF556" i="5"/>
  <c r="AE556" i="5"/>
  <c r="BD556" i="5"/>
  <c r="V553" i="5" l="1"/>
  <c r="X554" i="5"/>
  <c r="AF555" i="5"/>
  <c r="AE555" i="5"/>
  <c r="BD555" i="5"/>
  <c r="AI555" i="5"/>
  <c r="Z555" i="5"/>
  <c r="Y555" i="5"/>
  <c r="Z556" i="5"/>
  <c r="AX555" i="5"/>
  <c r="AW556" i="5"/>
  <c r="BB555" i="5"/>
  <c r="BC556" i="5"/>
  <c r="AX556" i="5"/>
  <c r="AW557" i="5"/>
  <c r="AY557" i="5" s="1"/>
  <c r="BC557" i="5"/>
  <c r="BE557" i="5" s="1"/>
  <c r="BB556" i="5"/>
  <c r="AH555" i="5"/>
  <c r="AI556" i="5"/>
  <c r="BE556" i="5" l="1"/>
  <c r="AW555" i="5"/>
  <c r="AY555" i="5" s="1"/>
  <c r="BB554" i="5"/>
  <c r="BC555" i="5"/>
  <c r="BE555" i="5" s="1"/>
  <c r="AX554" i="5"/>
  <c r="BD554" i="5"/>
  <c r="Y554" i="5"/>
  <c r="AH554" i="5" s="1"/>
  <c r="AF554" i="5"/>
  <c r="AE554" i="5"/>
  <c r="AY556" i="5"/>
  <c r="X553" i="5"/>
  <c r="V552" i="5"/>
  <c r="Z554" i="5" l="1"/>
  <c r="AI554" i="5"/>
  <c r="X552" i="5"/>
  <c r="V551" i="5"/>
  <c r="AH553" i="5"/>
  <c r="AI553" i="5"/>
  <c r="Y553" i="5"/>
  <c r="Z553" i="5" s="1"/>
  <c r="AF553" i="5"/>
  <c r="AE553" i="5"/>
  <c r="BD553" i="5"/>
  <c r="X551" i="5" l="1"/>
  <c r="V550" i="5"/>
  <c r="AX552" i="5"/>
  <c r="AW553" i="5"/>
  <c r="AY553" i="5" s="1"/>
  <c r="BC553" i="5"/>
  <c r="BB552" i="5"/>
  <c r="BC554" i="5"/>
  <c r="BE554" i="5" s="1"/>
  <c r="AX553" i="5"/>
  <c r="AW554" i="5"/>
  <c r="AY554" i="5" s="1"/>
  <c r="BB553" i="5"/>
  <c r="BE553" i="5" s="1"/>
  <c r="Y552" i="5"/>
  <c r="AH552" i="5" s="1"/>
  <c r="AF552" i="5"/>
  <c r="AE552" i="5"/>
  <c r="BD552" i="5"/>
  <c r="X550" i="5" l="1"/>
  <c r="V549" i="5"/>
  <c r="Z552" i="5"/>
  <c r="AF551" i="5"/>
  <c r="AE551" i="5"/>
  <c r="BD551" i="5"/>
  <c r="Y551" i="5"/>
  <c r="AH551" i="5" s="1"/>
  <c r="AI552" i="5"/>
  <c r="AX550" i="5" l="1"/>
  <c r="AX551" i="5"/>
  <c r="BC552" i="5"/>
  <c r="BE552" i="5" s="1"/>
  <c r="AW552" i="5"/>
  <c r="AY552" i="5" s="1"/>
  <c r="BB551" i="5"/>
  <c r="X549" i="5"/>
  <c r="V548" i="5"/>
  <c r="Z551" i="5"/>
  <c r="BB550" i="5" s="1"/>
  <c r="BD550" i="5"/>
  <c r="Y550" i="5"/>
  <c r="AH550" i="5" s="1"/>
  <c r="AF550" i="5"/>
  <c r="AE550" i="5"/>
  <c r="AI551" i="5"/>
  <c r="BE551" i="5" l="1"/>
  <c r="Z550" i="5"/>
  <c r="AI550" i="5"/>
  <c r="BB549" i="5"/>
  <c r="BC550" i="5"/>
  <c r="BE550" i="5" s="1"/>
  <c r="AX549" i="5"/>
  <c r="BC551" i="5"/>
  <c r="X548" i="5"/>
  <c r="V547" i="5"/>
  <c r="Y549" i="5"/>
  <c r="Z549" i="5" s="1"/>
  <c r="AF549" i="5"/>
  <c r="AE549" i="5"/>
  <c r="BD549" i="5"/>
  <c r="AW551" i="5"/>
  <c r="AY551" i="5" s="1"/>
  <c r="BE549" i="5" l="1"/>
  <c r="AH548" i="5"/>
  <c r="AH549" i="5"/>
  <c r="Z548" i="5"/>
  <c r="Y548" i="5"/>
  <c r="AF548" i="5"/>
  <c r="AE548" i="5"/>
  <c r="BD548" i="5"/>
  <c r="AI548" i="5"/>
  <c r="AI549" i="5"/>
  <c r="X547" i="5"/>
  <c r="V546" i="5"/>
  <c r="AX548" i="5"/>
  <c r="AW549" i="5"/>
  <c r="AY549" i="5" s="1"/>
  <c r="BB548" i="5"/>
  <c r="BC549" i="5"/>
  <c r="AW550" i="5"/>
  <c r="AY550" i="5" s="1"/>
  <c r="BE548" i="5" l="1"/>
  <c r="AF547" i="5"/>
  <c r="AE547" i="5"/>
  <c r="BD547" i="5"/>
  <c r="Y547" i="5"/>
  <c r="BC548" i="5"/>
  <c r="AH547" i="5"/>
  <c r="BB547" i="5"/>
  <c r="AW548" i="5"/>
  <c r="AY548" i="5" s="1"/>
  <c r="V545" i="5"/>
  <c r="X546" i="5"/>
  <c r="AX547" i="5"/>
  <c r="Z547" i="5" l="1"/>
  <c r="BD546" i="5"/>
  <c r="Y546" i="5"/>
  <c r="AH546" i="5" s="1"/>
  <c r="AE546" i="5"/>
  <c r="AF546" i="5"/>
  <c r="AI547" i="5"/>
  <c r="X545" i="5"/>
  <c r="V544" i="5"/>
  <c r="Z546" i="5" l="1"/>
  <c r="AI546" i="5"/>
  <c r="X544" i="5"/>
  <c r="V543" i="5"/>
  <c r="AI545" i="5"/>
  <c r="Z545" i="5"/>
  <c r="Y545" i="5"/>
  <c r="AH545" i="5" s="1"/>
  <c r="AF545" i="5"/>
  <c r="AE545" i="5"/>
  <c r="BD545" i="5"/>
  <c r="BB545" i="5"/>
  <c r="BC546" i="5"/>
  <c r="AX545" i="5"/>
  <c r="AW546" i="5"/>
  <c r="AY546" i="5" s="1"/>
  <c r="AW547" i="5"/>
  <c r="AY547" i="5" s="1"/>
  <c r="BB546" i="5"/>
  <c r="BC547" i="5"/>
  <c r="BE547" i="5" s="1"/>
  <c r="AX546" i="5"/>
  <c r="BE545" i="5" l="1"/>
  <c r="AX544" i="5"/>
  <c r="AW545" i="5"/>
  <c r="AY545" i="5" s="1"/>
  <c r="BB544" i="5"/>
  <c r="BC545" i="5"/>
  <c r="X543" i="5"/>
  <c r="V542" i="5"/>
  <c r="Y544" i="5"/>
  <c r="AH544" i="5" s="1"/>
  <c r="AF544" i="5"/>
  <c r="AE544" i="5"/>
  <c r="BD544" i="5"/>
  <c r="BE546" i="5"/>
  <c r="Z544" i="5" l="1"/>
  <c r="V541" i="5"/>
  <c r="X542" i="5"/>
  <c r="AF543" i="5"/>
  <c r="AE543" i="5"/>
  <c r="BD543" i="5"/>
  <c r="Y543" i="5"/>
  <c r="AI544" i="5"/>
  <c r="BD542" i="5" l="1"/>
  <c r="Y542" i="5"/>
  <c r="AH542" i="5" s="1"/>
  <c r="AF542" i="5"/>
  <c r="AE542" i="5"/>
  <c r="Z543" i="5"/>
  <c r="AW543" i="5"/>
  <c r="BB542" i="5"/>
  <c r="BC543" i="5"/>
  <c r="AX542" i="5"/>
  <c r="AX543" i="5"/>
  <c r="AW544" i="5"/>
  <c r="AY544" i="5" s="1"/>
  <c r="BB543" i="5"/>
  <c r="BE543" i="5" s="1"/>
  <c r="BC544" i="5"/>
  <c r="BE544" i="5" s="1"/>
  <c r="AH543" i="5"/>
  <c r="X541" i="5"/>
  <c r="V540" i="5"/>
  <c r="AI543" i="5"/>
  <c r="X540" i="5" l="1"/>
  <c r="V539" i="5"/>
  <c r="AY543" i="5"/>
  <c r="Z542" i="5"/>
  <c r="AW542" i="5" s="1"/>
  <c r="AY542" i="5" s="1"/>
  <c r="AI542" i="5"/>
  <c r="Y541" i="5"/>
  <c r="AI541" i="5" s="1"/>
  <c r="AF541" i="5"/>
  <c r="AE541" i="5"/>
  <c r="BD541" i="5"/>
  <c r="BB541" i="5"/>
  <c r="BC542" i="5"/>
  <c r="BE542" i="5" s="1"/>
  <c r="AH541" i="5" l="1"/>
  <c r="X539" i="5"/>
  <c r="V538" i="5"/>
  <c r="Y540" i="5"/>
  <c r="AH540" i="5" s="1"/>
  <c r="AF540" i="5"/>
  <c r="AE540" i="5"/>
  <c r="BD540" i="5"/>
  <c r="AI540" i="5"/>
  <c r="Z541" i="5"/>
  <c r="BC541" i="5" s="1"/>
  <c r="BE541" i="5" s="1"/>
  <c r="AX541" i="5"/>
  <c r="AX540" i="5" l="1"/>
  <c r="V537" i="5"/>
  <c r="X538" i="5"/>
  <c r="AF539" i="5"/>
  <c r="AE539" i="5"/>
  <c r="BD539" i="5"/>
  <c r="AI539" i="5"/>
  <c r="Y539" i="5"/>
  <c r="AH539" i="5" s="1"/>
  <c r="AX539" i="5"/>
  <c r="AW540" i="5"/>
  <c r="AY540" i="5" s="1"/>
  <c r="BB539" i="5"/>
  <c r="BC540" i="5"/>
  <c r="BB540" i="5"/>
  <c r="BE540" i="5" s="1"/>
  <c r="AW541" i="5"/>
  <c r="AY541" i="5" s="1"/>
  <c r="Z540" i="5"/>
  <c r="BD538" i="5" l="1"/>
  <c r="Y538" i="5"/>
  <c r="AH538" i="5" s="1"/>
  <c r="AF538" i="5"/>
  <c r="AE538" i="5"/>
  <c r="X537" i="5"/>
  <c r="V536" i="5"/>
  <c r="Z539" i="5"/>
  <c r="BB538" i="5" s="1"/>
  <c r="BC539" i="5" l="1"/>
  <c r="BE539" i="5" s="1"/>
  <c r="AH537" i="5"/>
  <c r="BB537" i="5"/>
  <c r="BC538" i="5"/>
  <c r="BE538" i="5" s="1"/>
  <c r="AX537" i="5"/>
  <c r="AW538" i="5"/>
  <c r="AY538" i="5" s="1"/>
  <c r="AX538" i="5"/>
  <c r="Z538" i="5"/>
  <c r="AI538" i="5"/>
  <c r="AW539" i="5"/>
  <c r="AY539" i="5" s="1"/>
  <c r="X536" i="5"/>
  <c r="V535" i="5"/>
  <c r="AI537" i="5"/>
  <c r="Z537" i="5"/>
  <c r="Y537" i="5"/>
  <c r="AF537" i="5"/>
  <c r="AE537" i="5"/>
  <c r="BD537" i="5"/>
  <c r="Y536" i="5" l="1"/>
  <c r="AH536" i="5" s="1"/>
  <c r="AF536" i="5"/>
  <c r="AE536" i="5"/>
  <c r="BD536" i="5"/>
  <c r="AI536" i="5"/>
  <c r="BE537" i="5"/>
  <c r="X535" i="5"/>
  <c r="V534" i="5"/>
  <c r="AX536" i="5"/>
  <c r="AW537" i="5"/>
  <c r="AY537" i="5" s="1"/>
  <c r="BC537" i="5"/>
  <c r="BB536" i="5"/>
  <c r="AF535" i="5" l="1"/>
  <c r="AE535" i="5"/>
  <c r="BD535" i="5"/>
  <c r="Y535" i="5"/>
  <c r="AH535" i="5" s="1"/>
  <c r="X534" i="5"/>
  <c r="V533" i="5"/>
  <c r="Z536" i="5"/>
  <c r="Z535" i="5" l="1"/>
  <c r="AI535" i="5"/>
  <c r="AW535" i="5"/>
  <c r="AY535" i="5" s="1"/>
  <c r="BB534" i="5"/>
  <c r="BC535" i="5"/>
  <c r="AX534" i="5"/>
  <c r="AW536" i="5"/>
  <c r="AY536" i="5" s="1"/>
  <c r="BC536" i="5"/>
  <c r="BE536" i="5" s="1"/>
  <c r="BB535" i="5"/>
  <c r="AX535" i="5"/>
  <c r="X533" i="5"/>
  <c r="V532" i="5"/>
  <c r="BD534" i="5"/>
  <c r="AI534" i="5"/>
  <c r="Y534" i="5"/>
  <c r="Z534" i="5" s="1"/>
  <c r="AF534" i="5"/>
  <c r="AE534" i="5"/>
  <c r="BE534" i="5" l="1"/>
  <c r="AI533" i="5"/>
  <c r="Z533" i="5"/>
  <c r="BB532" i="5" s="1"/>
  <c r="Y533" i="5"/>
  <c r="AH533" i="5" s="1"/>
  <c r="AF533" i="5"/>
  <c r="AE533" i="5"/>
  <c r="BD533" i="5"/>
  <c r="AH534" i="5"/>
  <c r="X532" i="5"/>
  <c r="V531" i="5"/>
  <c r="BE535" i="5"/>
  <c r="BB533" i="5"/>
  <c r="BC534" i="5"/>
  <c r="AX533" i="5"/>
  <c r="AW534" i="5"/>
  <c r="AY534" i="5" s="1"/>
  <c r="Y532" i="5" l="1"/>
  <c r="AH532" i="5" s="1"/>
  <c r="AF532" i="5"/>
  <c r="AE532" i="5"/>
  <c r="BD532" i="5"/>
  <c r="BC533" i="5"/>
  <c r="BE533" i="5" s="1"/>
  <c r="AW533" i="5"/>
  <c r="AY533" i="5" s="1"/>
  <c r="X531" i="5"/>
  <c r="V530" i="5"/>
  <c r="AX532" i="5"/>
  <c r="V529" i="5" l="1"/>
  <c r="X530" i="5"/>
  <c r="AF531" i="5"/>
  <c r="AE531" i="5"/>
  <c r="BD531" i="5"/>
  <c r="AI531" i="5"/>
  <c r="Z531" i="5"/>
  <c r="Y531" i="5"/>
  <c r="AI532" i="5"/>
  <c r="Z532" i="5"/>
  <c r="AH531" i="5"/>
  <c r="AW531" i="5" l="1"/>
  <c r="AY531" i="5" s="1"/>
  <c r="BB530" i="5"/>
  <c r="BC531" i="5"/>
  <c r="AX530" i="5"/>
  <c r="BB531" i="5"/>
  <c r="BC532" i="5"/>
  <c r="BE532" i="5" s="1"/>
  <c r="AX531" i="5"/>
  <c r="AW532" i="5"/>
  <c r="AY532" i="5" s="1"/>
  <c r="BD530" i="5"/>
  <c r="AI530" i="5"/>
  <c r="Z530" i="5"/>
  <c r="Y530" i="5"/>
  <c r="AH530" i="5" s="1"/>
  <c r="AE530" i="5"/>
  <c r="AF530" i="5"/>
  <c r="X529" i="5"/>
  <c r="V528" i="5"/>
  <c r="AX529" i="5" l="1"/>
  <c r="AI529" i="5"/>
  <c r="Y529" i="5"/>
  <c r="AH529" i="5" s="1"/>
  <c r="AF529" i="5"/>
  <c r="AE529" i="5"/>
  <c r="BD529" i="5"/>
  <c r="BC530" i="5"/>
  <c r="BE530" i="5" s="1"/>
  <c r="X528" i="5"/>
  <c r="V527" i="5"/>
  <c r="AW530" i="5"/>
  <c r="AY530" i="5" s="1"/>
  <c r="BE531" i="5"/>
  <c r="BB529" i="5"/>
  <c r="X527" i="5" l="1"/>
  <c r="V526" i="5"/>
  <c r="Y528" i="5"/>
  <c r="AF528" i="5"/>
  <c r="AE528" i="5"/>
  <c r="BD528" i="5"/>
  <c r="AI528" i="5"/>
  <c r="Z529" i="5"/>
  <c r="BB527" i="5" l="1"/>
  <c r="BC528" i="5"/>
  <c r="AX528" i="5"/>
  <c r="AW529" i="5"/>
  <c r="AY529" i="5" s="1"/>
  <c r="BC529" i="5"/>
  <c r="BE529" i="5" s="1"/>
  <c r="BB528" i="5"/>
  <c r="AH528" i="5"/>
  <c r="Z528" i="5"/>
  <c r="AX527" i="5" s="1"/>
  <c r="V525" i="5"/>
  <c r="X526" i="5"/>
  <c r="AF527" i="5"/>
  <c r="AE527" i="5"/>
  <c r="BD527" i="5"/>
  <c r="Y527" i="5"/>
  <c r="AH527" i="5" s="1"/>
  <c r="Z527" i="5"/>
  <c r="AW528" i="5" l="1"/>
  <c r="AY528" i="5" s="1"/>
  <c r="BD526" i="5"/>
  <c r="Y526" i="5"/>
  <c r="Z526" i="5" s="1"/>
  <c r="AF526" i="5"/>
  <c r="AE526" i="5"/>
  <c r="X525" i="5"/>
  <c r="V524" i="5"/>
  <c r="BE527" i="5"/>
  <c r="AW527" i="5"/>
  <c r="AY527" i="5" s="1"/>
  <c r="BB526" i="5"/>
  <c r="BC527" i="5"/>
  <c r="AX526" i="5"/>
  <c r="AI527" i="5"/>
  <c r="BE528" i="5"/>
  <c r="BB525" i="5" l="1"/>
  <c r="BC526" i="5"/>
  <c r="AX525" i="5"/>
  <c r="AW526" i="5"/>
  <c r="AY526" i="5" s="1"/>
  <c r="Y525" i="5"/>
  <c r="AF525" i="5"/>
  <c r="AE525" i="5"/>
  <c r="BD525" i="5"/>
  <c r="AH525" i="5"/>
  <c r="X524" i="5"/>
  <c r="V523" i="5"/>
  <c r="AI526" i="5"/>
  <c r="AH526" i="5"/>
  <c r="BE526" i="5"/>
  <c r="Z525" i="5" l="1"/>
  <c r="X523" i="5"/>
  <c r="V522" i="5"/>
  <c r="AI525" i="5"/>
  <c r="Z524" i="5"/>
  <c r="Y524" i="5"/>
  <c r="AH524" i="5" s="1"/>
  <c r="AF524" i="5"/>
  <c r="AE524" i="5"/>
  <c r="BD524" i="5"/>
  <c r="X522" i="5" l="1"/>
  <c r="V521" i="5"/>
  <c r="AF523" i="5"/>
  <c r="AE523" i="5"/>
  <c r="BD523" i="5"/>
  <c r="Y523" i="5"/>
  <c r="AI523" i="5" s="1"/>
  <c r="AH523" i="5"/>
  <c r="AI524" i="5"/>
  <c r="AX523" i="5"/>
  <c r="AW524" i="5"/>
  <c r="BB523" i="5"/>
  <c r="BC524" i="5"/>
  <c r="AX524" i="5"/>
  <c r="AW525" i="5"/>
  <c r="AY525" i="5" s="1"/>
  <c r="BC525" i="5"/>
  <c r="BE525" i="5" s="1"/>
  <c r="BB524" i="5"/>
  <c r="BE524" i="5" s="1"/>
  <c r="X521" i="5" l="1"/>
  <c r="V520" i="5"/>
  <c r="BD522" i="5"/>
  <c r="Y522" i="5"/>
  <c r="AI522" i="5" s="1"/>
  <c r="AF522" i="5"/>
  <c r="AE522" i="5"/>
  <c r="Z523" i="5"/>
  <c r="AY524" i="5"/>
  <c r="Z522" i="5" l="1"/>
  <c r="BB521" i="5"/>
  <c r="BC522" i="5"/>
  <c r="AX521" i="5"/>
  <c r="AW522" i="5"/>
  <c r="AY522" i="5" s="1"/>
  <c r="AW523" i="5"/>
  <c r="AY523" i="5" s="1"/>
  <c r="BC523" i="5"/>
  <c r="BE523" i="5" s="1"/>
  <c r="AX522" i="5"/>
  <c r="BB522" i="5"/>
  <c r="AH522" i="5"/>
  <c r="X520" i="5"/>
  <c r="V519" i="5"/>
  <c r="AH521" i="5"/>
  <c r="AI521" i="5"/>
  <c r="Z521" i="5"/>
  <c r="AF521" i="5"/>
  <c r="AE521" i="5"/>
  <c r="Y521" i="5"/>
  <c r="BD521" i="5"/>
  <c r="BE521" i="5" l="1"/>
  <c r="X519" i="5"/>
  <c r="V518" i="5"/>
  <c r="Z520" i="5"/>
  <c r="BC520" i="5" s="1"/>
  <c r="Y520" i="5"/>
  <c r="AH520" i="5" s="1"/>
  <c r="AF520" i="5"/>
  <c r="BD520" i="5"/>
  <c r="AI520" i="5"/>
  <c r="AE520" i="5"/>
  <c r="BE522" i="5"/>
  <c r="AX520" i="5"/>
  <c r="AW521" i="5"/>
  <c r="AY521" i="5" s="1"/>
  <c r="BC521" i="5"/>
  <c r="BB520" i="5"/>
  <c r="V517" i="5" l="1"/>
  <c r="X518" i="5"/>
  <c r="AW520" i="5"/>
  <c r="AY520" i="5" s="1"/>
  <c r="BB519" i="5"/>
  <c r="AF519" i="5"/>
  <c r="AE519" i="5"/>
  <c r="BD519" i="5"/>
  <c r="Y519" i="5"/>
  <c r="AH519" i="5" s="1"/>
  <c r="BE520" i="5"/>
  <c r="AX519" i="5"/>
  <c r="X517" i="5" l="1"/>
  <c r="V516" i="5"/>
  <c r="Z519" i="5"/>
  <c r="AI519" i="5"/>
  <c r="BD518" i="5"/>
  <c r="Y518" i="5"/>
  <c r="AE518" i="5"/>
  <c r="AF518" i="5"/>
  <c r="Z518" i="5" l="1"/>
  <c r="BB517" i="5"/>
  <c r="BC518" i="5"/>
  <c r="AX517" i="5"/>
  <c r="AW518" i="5"/>
  <c r="AY518" i="5" s="1"/>
  <c r="AW519" i="5"/>
  <c r="AY519" i="5" s="1"/>
  <c r="BC519" i="5"/>
  <c r="BE519" i="5" s="1"/>
  <c r="BB518" i="5"/>
  <c r="AX518" i="5"/>
  <c r="AH518" i="5"/>
  <c r="AI518" i="5"/>
  <c r="X516" i="5"/>
  <c r="V515" i="5"/>
  <c r="AI517" i="5"/>
  <c r="AF517" i="5"/>
  <c r="AE517" i="5"/>
  <c r="BD517" i="5"/>
  <c r="Y517" i="5"/>
  <c r="AH517" i="5" s="1"/>
  <c r="X515" i="5" l="1"/>
  <c r="V514" i="5"/>
  <c r="Z517" i="5"/>
  <c r="AW517" i="5"/>
  <c r="AY517" i="5" s="1"/>
  <c r="BC517" i="5"/>
  <c r="BE517" i="5" s="1"/>
  <c r="BB516" i="5"/>
  <c r="AX516" i="5"/>
  <c r="Y516" i="5"/>
  <c r="AH516" i="5" s="1"/>
  <c r="BD516" i="5"/>
  <c r="AI516" i="5"/>
  <c r="AF516" i="5"/>
  <c r="AE516" i="5"/>
  <c r="BE518" i="5"/>
  <c r="V513" i="5" l="1"/>
  <c r="X514" i="5"/>
  <c r="AF515" i="5"/>
  <c r="AE515" i="5"/>
  <c r="Y515" i="5"/>
  <c r="AH515" i="5" s="1"/>
  <c r="BD515" i="5"/>
  <c r="Z516" i="5"/>
  <c r="Z515" i="5" l="1"/>
  <c r="AW516" i="5"/>
  <c r="AY516" i="5" s="1"/>
  <c r="AI515" i="5"/>
  <c r="BC516" i="5"/>
  <c r="BE516" i="5" s="1"/>
  <c r="BB515" i="5"/>
  <c r="AX515" i="5"/>
  <c r="BD514" i="5"/>
  <c r="Y514" i="5"/>
  <c r="AH514" i="5" s="1"/>
  <c r="AI514" i="5"/>
  <c r="AF514" i="5"/>
  <c r="AE514" i="5"/>
  <c r="X513" i="5"/>
  <c r="V512" i="5"/>
  <c r="Z514" i="5" l="1"/>
  <c r="BB513" i="5"/>
  <c r="BC514" i="5"/>
  <c r="AX513" i="5"/>
  <c r="AW514" i="5"/>
  <c r="AI513" i="5"/>
  <c r="AF513" i="5"/>
  <c r="AE513" i="5"/>
  <c r="Y513" i="5"/>
  <c r="Z513" i="5" s="1"/>
  <c r="BD513" i="5"/>
  <c r="BC515" i="5"/>
  <c r="BE515" i="5" s="1"/>
  <c r="AX514" i="5"/>
  <c r="AH513" i="5"/>
  <c r="X512" i="5"/>
  <c r="V511" i="5"/>
  <c r="BB514" i="5"/>
  <c r="BE514" i="5" s="1"/>
  <c r="AW515" i="5"/>
  <c r="AY515" i="5" s="1"/>
  <c r="Y512" i="5" l="1"/>
  <c r="BD512" i="5"/>
  <c r="AI512" i="5"/>
  <c r="AF512" i="5"/>
  <c r="AE512" i="5"/>
  <c r="AY514" i="5"/>
  <c r="BE513" i="5"/>
  <c r="X511" i="5"/>
  <c r="V510" i="5"/>
  <c r="AW513" i="5"/>
  <c r="AY513" i="5" s="1"/>
  <c r="AX512" i="5"/>
  <c r="BC513" i="5"/>
  <c r="BB512" i="5"/>
  <c r="AF511" i="5" l="1"/>
  <c r="AE511" i="5"/>
  <c r="BD511" i="5"/>
  <c r="Y511" i="5"/>
  <c r="AH511" i="5" s="1"/>
  <c r="V509" i="5"/>
  <c r="X510" i="5"/>
  <c r="Z512" i="5"/>
  <c r="AH512" i="5"/>
  <c r="Z511" i="5" l="1"/>
  <c r="AW511" i="5"/>
  <c r="BC511" i="5"/>
  <c r="BB510" i="5"/>
  <c r="AX510" i="5"/>
  <c r="AX511" i="5"/>
  <c r="AW512" i="5"/>
  <c r="AY512" i="5" s="1"/>
  <c r="BB511" i="5"/>
  <c r="BE511" i="5" s="1"/>
  <c r="BC512" i="5"/>
  <c r="BE512" i="5" s="1"/>
  <c r="AI511" i="5"/>
  <c r="BD510" i="5"/>
  <c r="Y510" i="5"/>
  <c r="AI510" i="5"/>
  <c r="AF510" i="5"/>
  <c r="AE510" i="5"/>
  <c r="X509" i="5"/>
  <c r="V508" i="5"/>
  <c r="Z510" i="5" l="1"/>
  <c r="AY511" i="5"/>
  <c r="V507" i="5"/>
  <c r="X508" i="5"/>
  <c r="AI509" i="5"/>
  <c r="AF509" i="5"/>
  <c r="AE509" i="5"/>
  <c r="Y509" i="5"/>
  <c r="AH509" i="5" s="1"/>
  <c r="BD509" i="5"/>
  <c r="AH510" i="5"/>
  <c r="BB509" i="5"/>
  <c r="BC510" i="5"/>
  <c r="BE510" i="5" s="1"/>
  <c r="AW510" i="5"/>
  <c r="AY510" i="5" s="1"/>
  <c r="Y508" i="5" l="1"/>
  <c r="AH508" i="5" s="1"/>
  <c r="BD508" i="5"/>
  <c r="AF508" i="5"/>
  <c r="AE508" i="5"/>
  <c r="AI508" i="5"/>
  <c r="X507" i="5"/>
  <c r="V506" i="5"/>
  <c r="Z509" i="5"/>
  <c r="AW509" i="5"/>
  <c r="AX508" i="5"/>
  <c r="BC509" i="5"/>
  <c r="BE509" i="5" s="1"/>
  <c r="BB508" i="5"/>
  <c r="AX509" i="5"/>
  <c r="X506" i="5" l="1"/>
  <c r="V505" i="5"/>
  <c r="Z508" i="5"/>
  <c r="AY509" i="5"/>
  <c r="AF507" i="5"/>
  <c r="AE507" i="5"/>
  <c r="Y507" i="5"/>
  <c r="AH507" i="5" s="1"/>
  <c r="BD507" i="5"/>
  <c r="Z507" i="5"/>
  <c r="AW507" i="5" l="1"/>
  <c r="BC507" i="5"/>
  <c r="BB506" i="5"/>
  <c r="AX506" i="5"/>
  <c r="X505" i="5"/>
  <c r="V504" i="5"/>
  <c r="AI507" i="5"/>
  <c r="AH506" i="5"/>
  <c r="AW508" i="5"/>
  <c r="AY508" i="5" s="1"/>
  <c r="BC508" i="5"/>
  <c r="BE508" i="5" s="1"/>
  <c r="BB507" i="5"/>
  <c r="BE507" i="5" s="1"/>
  <c r="BD506" i="5"/>
  <c r="Y506" i="5"/>
  <c r="Z506" i="5" s="1"/>
  <c r="AI506" i="5"/>
  <c r="AF506" i="5"/>
  <c r="AE506" i="5"/>
  <c r="AX507" i="5"/>
  <c r="BB505" i="5" l="1"/>
  <c r="BC506" i="5"/>
  <c r="BE506" i="5" s="1"/>
  <c r="AX505" i="5"/>
  <c r="AW506" i="5"/>
  <c r="AY506" i="5" s="1"/>
  <c r="AY507" i="5"/>
  <c r="V503" i="5"/>
  <c r="X504" i="5"/>
  <c r="AI505" i="5"/>
  <c r="AF505" i="5"/>
  <c r="AE505" i="5"/>
  <c r="Y505" i="5"/>
  <c r="AH505" i="5" s="1"/>
  <c r="BD505" i="5"/>
  <c r="Y504" i="5" l="1"/>
  <c r="Z504" i="5" s="1"/>
  <c r="BD504" i="5"/>
  <c r="AI504" i="5"/>
  <c r="AF504" i="5"/>
  <c r="AE504" i="5"/>
  <c r="AH504" i="5"/>
  <c r="X503" i="5"/>
  <c r="V502" i="5"/>
  <c r="Z505" i="5"/>
  <c r="AX503" i="5" l="1"/>
  <c r="BB503" i="5"/>
  <c r="BC504" i="5"/>
  <c r="AW504" i="5"/>
  <c r="AY504" i="5" s="1"/>
  <c r="AW505" i="5"/>
  <c r="AY505" i="5" s="1"/>
  <c r="AX504" i="5"/>
  <c r="BB504" i="5"/>
  <c r="BC505" i="5"/>
  <c r="BE505" i="5" s="1"/>
  <c r="V501" i="5"/>
  <c r="X502" i="5"/>
  <c r="AF503" i="5"/>
  <c r="AE503" i="5"/>
  <c r="Y503" i="5"/>
  <c r="AH503" i="5" s="1"/>
  <c r="BD503" i="5"/>
  <c r="Z503" i="5" l="1"/>
  <c r="BD502" i="5"/>
  <c r="Y502" i="5"/>
  <c r="Z502" i="5" s="1"/>
  <c r="AE502" i="5"/>
  <c r="AI502" i="5"/>
  <c r="AF502" i="5"/>
  <c r="X501" i="5"/>
  <c r="V500" i="5"/>
  <c r="BE504" i="5"/>
  <c r="AI503" i="5"/>
  <c r="AH502" i="5"/>
  <c r="BB501" i="5" l="1"/>
  <c r="BC502" i="5"/>
  <c r="AX501" i="5"/>
  <c r="AW502" i="5"/>
  <c r="AY502" i="5" s="1"/>
  <c r="AW503" i="5"/>
  <c r="AY503" i="5" s="1"/>
  <c r="BC503" i="5"/>
  <c r="BE503" i="5" s="1"/>
  <c r="AX502" i="5"/>
  <c r="BB502" i="5"/>
  <c r="X500" i="5"/>
  <c r="V499" i="5"/>
  <c r="AI501" i="5"/>
  <c r="AF501" i="5"/>
  <c r="AE501" i="5"/>
  <c r="BD501" i="5"/>
  <c r="Y501" i="5"/>
  <c r="AH501" i="5" s="1"/>
  <c r="X499" i="5" l="1"/>
  <c r="V498" i="5"/>
  <c r="Z501" i="5"/>
  <c r="Y500" i="5"/>
  <c r="AH500" i="5" s="1"/>
  <c r="BD500" i="5"/>
  <c r="AI500" i="5"/>
  <c r="AF500" i="5"/>
  <c r="AE500" i="5"/>
  <c r="BE502" i="5"/>
  <c r="BC500" i="5" l="1"/>
  <c r="AW500" i="5"/>
  <c r="AW501" i="5"/>
  <c r="AY501" i="5" s="1"/>
  <c r="BB500" i="5"/>
  <c r="BE500" i="5" s="1"/>
  <c r="AX500" i="5"/>
  <c r="BC501" i="5"/>
  <c r="BE501" i="5" s="1"/>
  <c r="Z500" i="5"/>
  <c r="V497" i="5"/>
  <c r="X498" i="5"/>
  <c r="AF499" i="5"/>
  <c r="AE499" i="5"/>
  <c r="AI499" i="5"/>
  <c r="Y499" i="5"/>
  <c r="AH499" i="5" s="1"/>
  <c r="BD499" i="5"/>
  <c r="AY500" i="5" l="1"/>
  <c r="BD498" i="5"/>
  <c r="Y498" i="5"/>
  <c r="AH498" i="5" s="1"/>
  <c r="AI498" i="5"/>
  <c r="AF498" i="5"/>
  <c r="AE498" i="5"/>
  <c r="X497" i="5"/>
  <c r="V496" i="5"/>
  <c r="BB499" i="5"/>
  <c r="Z499" i="5"/>
  <c r="BB498" i="5" s="1"/>
  <c r="AX499" i="5"/>
  <c r="BE499" i="5" l="1"/>
  <c r="BC499" i="5"/>
  <c r="AX498" i="5"/>
  <c r="Z498" i="5"/>
  <c r="BB497" i="5"/>
  <c r="BC498" i="5"/>
  <c r="BE498" i="5" s="1"/>
  <c r="AX497" i="5"/>
  <c r="AW499" i="5"/>
  <c r="AY499" i="5" s="1"/>
  <c r="X496" i="5"/>
  <c r="V495" i="5"/>
  <c r="AI497" i="5"/>
  <c r="AF497" i="5"/>
  <c r="AE497" i="5"/>
  <c r="Y497" i="5"/>
  <c r="AH497" i="5" s="1"/>
  <c r="BD497" i="5"/>
  <c r="X495" i="5" l="1"/>
  <c r="V494" i="5"/>
  <c r="Y496" i="5"/>
  <c r="AH496" i="5" s="1"/>
  <c r="BD496" i="5"/>
  <c r="AF496" i="5"/>
  <c r="AE496" i="5"/>
  <c r="Z497" i="5"/>
  <c r="AW498" i="5"/>
  <c r="AY498" i="5" s="1"/>
  <c r="Z496" i="5" l="1"/>
  <c r="AX495" i="5"/>
  <c r="BB495" i="5"/>
  <c r="BC496" i="5"/>
  <c r="AW496" i="5"/>
  <c r="AY496" i="5" s="1"/>
  <c r="V493" i="5"/>
  <c r="X494" i="5"/>
  <c r="BC497" i="5"/>
  <c r="BE497" i="5" s="1"/>
  <c r="AX496" i="5"/>
  <c r="AF495" i="5"/>
  <c r="AE495" i="5"/>
  <c r="Y495" i="5"/>
  <c r="AH495" i="5" s="1"/>
  <c r="BD495" i="5"/>
  <c r="BB496" i="5"/>
  <c r="AI496" i="5"/>
  <c r="AW497" i="5"/>
  <c r="AY497" i="5" s="1"/>
  <c r="BD494" i="5" l="1"/>
  <c r="Y494" i="5"/>
  <c r="Z494" i="5" s="1"/>
  <c r="AI494" i="5"/>
  <c r="AF494" i="5"/>
  <c r="AE494" i="5"/>
  <c r="Z495" i="5"/>
  <c r="X493" i="5"/>
  <c r="V492" i="5"/>
  <c r="AI495" i="5"/>
  <c r="AH494" i="5"/>
  <c r="BE496" i="5"/>
  <c r="BC494" i="5" l="1"/>
  <c r="AX493" i="5"/>
  <c r="AW494" i="5"/>
  <c r="AY494" i="5" s="1"/>
  <c r="BB493" i="5"/>
  <c r="V491" i="5"/>
  <c r="X492" i="5"/>
  <c r="AI493" i="5"/>
  <c r="AF493" i="5"/>
  <c r="AE493" i="5"/>
  <c r="Z493" i="5"/>
  <c r="BD493" i="5"/>
  <c r="Y493" i="5"/>
  <c r="AH493" i="5" s="1"/>
  <c r="BC495" i="5"/>
  <c r="BE495" i="5" s="1"/>
  <c r="AW495" i="5"/>
  <c r="AY495" i="5" s="1"/>
  <c r="AX494" i="5"/>
  <c r="BB494" i="5"/>
  <c r="BE494" i="5" s="1"/>
  <c r="AX492" i="5" l="1"/>
  <c r="Y492" i="5"/>
  <c r="AH492" i="5" s="1"/>
  <c r="BD492" i="5"/>
  <c r="AF492" i="5"/>
  <c r="AE492" i="5"/>
  <c r="BB492" i="5"/>
  <c r="BC493" i="5"/>
  <c r="BE493" i="5" s="1"/>
  <c r="V490" i="5"/>
  <c r="X491" i="5"/>
  <c r="AW493" i="5"/>
  <c r="AY493" i="5" s="1"/>
  <c r="X490" i="5" l="1"/>
  <c r="V489" i="5"/>
  <c r="Z492" i="5"/>
  <c r="AH491" i="5"/>
  <c r="AI491" i="5"/>
  <c r="AE491" i="5"/>
  <c r="BD491" i="5"/>
  <c r="Y491" i="5"/>
  <c r="Z491" i="5" s="1"/>
  <c r="AF491" i="5"/>
  <c r="AI492" i="5"/>
  <c r="Y490" i="5" l="1"/>
  <c r="AH490" i="5" s="1"/>
  <c r="AF490" i="5"/>
  <c r="AE490" i="5"/>
  <c r="BD490" i="5"/>
  <c r="AW491" i="5"/>
  <c r="AY491" i="5" s="1"/>
  <c r="BB490" i="5"/>
  <c r="AX490" i="5"/>
  <c r="BC491" i="5"/>
  <c r="BB491" i="5"/>
  <c r="BE491" i="5" s="1"/>
  <c r="BC492" i="5"/>
  <c r="BE492" i="5" s="1"/>
  <c r="AX491" i="5"/>
  <c r="AW492" i="5"/>
  <c r="AY492" i="5" s="1"/>
  <c r="X489" i="5"/>
  <c r="V488" i="5"/>
  <c r="Z490" i="5" l="1"/>
  <c r="V487" i="5"/>
  <c r="X488" i="5"/>
  <c r="AI490" i="5"/>
  <c r="Y489" i="5"/>
  <c r="AF489" i="5"/>
  <c r="AE489" i="5"/>
  <c r="BD489" i="5"/>
  <c r="AE488" i="5" l="1"/>
  <c r="BD488" i="5"/>
  <c r="AF488" i="5"/>
  <c r="Y488" i="5"/>
  <c r="AH488" i="5" s="1"/>
  <c r="Z489" i="5"/>
  <c r="AH489" i="5"/>
  <c r="AI489" i="5"/>
  <c r="X487" i="5"/>
  <c r="V486" i="5"/>
  <c r="AW489" i="5"/>
  <c r="AY489" i="5" s="1"/>
  <c r="BB488" i="5"/>
  <c r="BC489" i="5"/>
  <c r="AX488" i="5"/>
  <c r="AX489" i="5"/>
  <c r="BB489" i="5"/>
  <c r="AW490" i="5"/>
  <c r="AY490" i="5" s="1"/>
  <c r="BC490" i="5"/>
  <c r="BE490" i="5" s="1"/>
  <c r="Y487" i="5" l="1"/>
  <c r="AH487" i="5" s="1"/>
  <c r="AF487" i="5"/>
  <c r="AE487" i="5"/>
  <c r="BD487" i="5"/>
  <c r="Z488" i="5"/>
  <c r="X486" i="5"/>
  <c r="V485" i="5"/>
  <c r="AI488" i="5"/>
  <c r="BE489" i="5"/>
  <c r="AW488" i="5"/>
  <c r="AY488" i="5" s="1"/>
  <c r="BB487" i="5"/>
  <c r="AX487" i="5"/>
  <c r="Z487" i="5" l="1"/>
  <c r="Y486" i="5"/>
  <c r="AI486" i="5" s="1"/>
  <c r="AF486" i="5"/>
  <c r="AE486" i="5"/>
  <c r="BD486" i="5"/>
  <c r="AI487" i="5"/>
  <c r="BC487" i="5"/>
  <c r="AX486" i="5"/>
  <c r="BB486" i="5"/>
  <c r="AW487" i="5"/>
  <c r="AY487" i="5" s="1"/>
  <c r="AH486" i="5"/>
  <c r="BE487" i="5"/>
  <c r="X485" i="5"/>
  <c r="V484" i="5"/>
  <c r="BC488" i="5"/>
  <c r="BE488" i="5" s="1"/>
  <c r="Y485" i="5" l="1"/>
  <c r="AH485" i="5" s="1"/>
  <c r="AF485" i="5"/>
  <c r="AE485" i="5"/>
  <c r="BD485" i="5"/>
  <c r="Z485" i="5"/>
  <c r="AI485" i="5"/>
  <c r="Z486" i="5"/>
  <c r="X484" i="5"/>
  <c r="V483" i="5"/>
  <c r="AX485" i="5"/>
  <c r="AW486" i="5"/>
  <c r="AY486" i="5" s="1"/>
  <c r="BB485" i="5"/>
  <c r="BC486" i="5"/>
  <c r="BE486" i="5" s="1"/>
  <c r="X483" i="5" l="1"/>
  <c r="V482" i="5"/>
  <c r="AE484" i="5"/>
  <c r="BD484" i="5"/>
  <c r="AF484" i="5"/>
  <c r="Y484" i="5"/>
  <c r="AH484" i="5" s="1"/>
  <c r="AW485" i="5"/>
  <c r="AY485" i="5" s="1"/>
  <c r="BB484" i="5"/>
  <c r="BC485" i="5"/>
  <c r="BE485" i="5" s="1"/>
  <c r="AX484" i="5"/>
  <c r="X482" i="5" l="1"/>
  <c r="V481" i="5"/>
  <c r="AI484" i="5"/>
  <c r="Y483" i="5"/>
  <c r="AH483" i="5" s="1"/>
  <c r="AF483" i="5"/>
  <c r="AE483" i="5"/>
  <c r="BD483" i="5"/>
  <c r="Z484" i="5"/>
  <c r="AI483" i="5" l="1"/>
  <c r="Z483" i="5"/>
  <c r="BC483" i="5"/>
  <c r="AX482" i="5"/>
  <c r="BB482" i="5"/>
  <c r="AW483" i="5"/>
  <c r="AY483" i="5" s="1"/>
  <c r="BB483" i="5"/>
  <c r="BE483" i="5" s="1"/>
  <c r="AW484" i="5"/>
  <c r="AY484" i="5" s="1"/>
  <c r="BC484" i="5"/>
  <c r="BE484" i="5" s="1"/>
  <c r="AX483" i="5"/>
  <c r="X481" i="5"/>
  <c r="V480" i="5"/>
  <c r="Y482" i="5"/>
  <c r="AI482" i="5" s="1"/>
  <c r="AF482" i="5"/>
  <c r="AE482" i="5"/>
  <c r="BD482" i="5"/>
  <c r="Z482" i="5" l="1"/>
  <c r="Y481" i="5"/>
  <c r="Z481" i="5" s="1"/>
  <c r="AF481" i="5"/>
  <c r="AE481" i="5"/>
  <c r="BD481" i="5"/>
  <c r="AH482" i="5"/>
  <c r="AX481" i="5"/>
  <c r="AW482" i="5"/>
  <c r="AY482" i="5" s="1"/>
  <c r="BB481" i="5"/>
  <c r="BC482" i="5"/>
  <c r="BE482" i="5" s="1"/>
  <c r="X480" i="5"/>
  <c r="V479" i="5"/>
  <c r="BE481" i="5" l="1"/>
  <c r="AH481" i="5"/>
  <c r="AI481" i="5"/>
  <c r="AE480" i="5"/>
  <c r="BD480" i="5"/>
  <c r="AF480" i="5"/>
  <c r="Y480" i="5"/>
  <c r="AH480" i="5"/>
  <c r="X479" i="5"/>
  <c r="V478" i="5"/>
  <c r="AW481" i="5"/>
  <c r="AY481" i="5" s="1"/>
  <c r="BB480" i="5"/>
  <c r="BC481" i="5"/>
  <c r="AX480" i="5"/>
  <c r="Z480" i="5" l="1"/>
  <c r="Y479" i="5"/>
  <c r="AH479" i="5" s="1"/>
  <c r="AF479" i="5"/>
  <c r="AE479" i="5"/>
  <c r="BD479" i="5"/>
  <c r="AI480" i="5"/>
  <c r="X478" i="5"/>
  <c r="V477" i="5"/>
  <c r="X477" i="5" l="1"/>
  <c r="V476" i="5"/>
  <c r="Z479" i="5"/>
  <c r="Y478" i="5"/>
  <c r="AH478" i="5" s="1"/>
  <c r="AF478" i="5"/>
  <c r="AE478" i="5"/>
  <c r="BD478" i="5"/>
  <c r="AI479" i="5"/>
  <c r="BC479" i="5"/>
  <c r="AX478" i="5"/>
  <c r="BB478" i="5"/>
  <c r="AW479" i="5"/>
  <c r="AY479" i="5" s="1"/>
  <c r="AW480" i="5"/>
  <c r="AY480" i="5" s="1"/>
  <c r="AX479" i="5"/>
  <c r="BB479" i="5"/>
  <c r="BE479" i="5" s="1"/>
  <c r="BC480" i="5"/>
  <c r="BE480" i="5" s="1"/>
  <c r="Y477" i="5" l="1"/>
  <c r="AF477" i="5"/>
  <c r="AE477" i="5"/>
  <c r="BD477" i="5"/>
  <c r="Z478" i="5"/>
  <c r="AW478" i="5" s="1"/>
  <c r="AY478" i="5" s="1"/>
  <c r="AI478" i="5"/>
  <c r="X476" i="5"/>
  <c r="V475" i="5"/>
  <c r="AE476" i="5" l="1"/>
  <c r="BD476" i="5"/>
  <c r="Y476" i="5"/>
  <c r="AH476" i="5" s="1"/>
  <c r="AF476" i="5"/>
  <c r="AH477" i="5"/>
  <c r="Z477" i="5"/>
  <c r="BB476" i="5" s="1"/>
  <c r="BC478" i="5"/>
  <c r="BE478" i="5" s="1"/>
  <c r="AI477" i="5"/>
  <c r="BB477" i="5"/>
  <c r="X475" i="5"/>
  <c r="V474" i="5"/>
  <c r="AX477" i="5"/>
  <c r="AX476" i="5" l="1"/>
  <c r="AI476" i="5"/>
  <c r="BB475" i="5"/>
  <c r="BC476" i="5"/>
  <c r="BE476" i="5" s="1"/>
  <c r="AX475" i="5"/>
  <c r="Z476" i="5"/>
  <c r="AW476" i="5" s="1"/>
  <c r="AY476" i="5" s="1"/>
  <c r="X474" i="5"/>
  <c r="V473" i="5"/>
  <c r="BC477" i="5"/>
  <c r="Y475" i="5"/>
  <c r="AI475" i="5" s="1"/>
  <c r="AF475" i="5"/>
  <c r="AE475" i="5"/>
  <c r="BD475" i="5"/>
  <c r="BE477" i="5"/>
  <c r="AW477" i="5"/>
  <c r="AY477" i="5" s="1"/>
  <c r="Z475" i="5" l="1"/>
  <c r="AH474" i="5"/>
  <c r="AH475" i="5"/>
  <c r="X473" i="5"/>
  <c r="V472" i="5"/>
  <c r="AI474" i="5"/>
  <c r="Z474" i="5"/>
  <c r="Y474" i="5"/>
  <c r="AF474" i="5"/>
  <c r="AE474" i="5"/>
  <c r="BD474" i="5"/>
  <c r="BC475" i="5"/>
  <c r="BE475" i="5" s="1"/>
  <c r="AX474" i="5"/>
  <c r="AW475" i="5"/>
  <c r="AY475" i="5" s="1"/>
  <c r="BB474" i="5"/>
  <c r="X472" i="5" l="1"/>
  <c r="V471" i="5"/>
  <c r="Y473" i="5"/>
  <c r="AH473" i="5" s="1"/>
  <c r="AF473" i="5"/>
  <c r="AE473" i="5"/>
  <c r="BD473" i="5"/>
  <c r="BE474" i="5"/>
  <c r="AX473" i="5"/>
  <c r="AW474" i="5"/>
  <c r="AY474" i="5" s="1"/>
  <c r="BB473" i="5"/>
  <c r="BC474" i="5"/>
  <c r="X471" i="5" l="1"/>
  <c r="V470" i="5"/>
  <c r="Z473" i="5"/>
  <c r="AI473" i="5"/>
  <c r="AE472" i="5"/>
  <c r="BD472" i="5"/>
  <c r="Y472" i="5"/>
  <c r="AH472" i="5" s="1"/>
  <c r="AF472" i="5"/>
  <c r="AX471" i="5" l="1"/>
  <c r="AW473" i="5"/>
  <c r="AY473" i="5" s="1"/>
  <c r="BC473" i="5"/>
  <c r="BE473" i="5" s="1"/>
  <c r="BB472" i="5"/>
  <c r="AX472" i="5"/>
  <c r="X470" i="5"/>
  <c r="V469" i="5"/>
  <c r="Z472" i="5"/>
  <c r="Y471" i="5"/>
  <c r="AH471" i="5" s="1"/>
  <c r="AF471" i="5"/>
  <c r="AE471" i="5"/>
  <c r="BD471" i="5"/>
  <c r="AI472" i="5"/>
  <c r="Z471" i="5" l="1"/>
  <c r="AI471" i="5"/>
  <c r="BC471" i="5"/>
  <c r="AX470" i="5"/>
  <c r="AW471" i="5"/>
  <c r="AY471" i="5" s="1"/>
  <c r="BB470" i="5"/>
  <c r="BC472" i="5"/>
  <c r="BE472" i="5" s="1"/>
  <c r="X469" i="5"/>
  <c r="V468" i="5"/>
  <c r="BB471" i="5"/>
  <c r="BE471" i="5" s="1"/>
  <c r="Y470" i="5"/>
  <c r="AF470" i="5"/>
  <c r="AE470" i="5"/>
  <c r="BD470" i="5"/>
  <c r="AW472" i="5"/>
  <c r="AY472" i="5" s="1"/>
  <c r="Z470" i="5" l="1"/>
  <c r="X468" i="5"/>
  <c r="V467" i="5"/>
  <c r="Y469" i="5"/>
  <c r="AH469" i="5" s="1"/>
  <c r="AF469" i="5"/>
  <c r="AE469" i="5"/>
  <c r="BD469" i="5"/>
  <c r="AX469" i="5"/>
  <c r="AW470" i="5"/>
  <c r="AY470" i="5" s="1"/>
  <c r="BB469" i="5"/>
  <c r="BC470" i="5"/>
  <c r="BE470" i="5" s="1"/>
  <c r="AI470" i="5"/>
  <c r="AH470" i="5"/>
  <c r="X467" i="5" l="1"/>
  <c r="V466" i="5"/>
  <c r="Z469" i="5"/>
  <c r="AE468" i="5"/>
  <c r="BD468" i="5"/>
  <c r="Y468" i="5"/>
  <c r="AH468" i="5" s="1"/>
  <c r="AF468" i="5"/>
  <c r="AI469" i="5"/>
  <c r="X466" i="5" l="1"/>
  <c r="V465" i="5"/>
  <c r="AI467" i="5"/>
  <c r="Z467" i="5"/>
  <c r="Y467" i="5"/>
  <c r="AH467" i="5" s="1"/>
  <c r="AF467" i="5"/>
  <c r="BD467" i="5"/>
  <c r="AE467" i="5"/>
  <c r="Z468" i="5"/>
  <c r="AW468" i="5" s="1"/>
  <c r="AY468" i="5" s="1"/>
  <c r="AX468" i="5"/>
  <c r="AI468" i="5"/>
  <c r="BC469" i="5"/>
  <c r="BE469" i="5" s="1"/>
  <c r="BB468" i="5"/>
  <c r="AW469" i="5"/>
  <c r="AY469" i="5" s="1"/>
  <c r="AX467" i="5" l="1"/>
  <c r="BC468" i="5"/>
  <c r="BB467" i="5"/>
  <c r="BE467" i="5" s="1"/>
  <c r="BC467" i="5"/>
  <c r="AX466" i="5"/>
  <c r="AW467" i="5"/>
  <c r="AY467" i="5" s="1"/>
  <c r="BB466" i="5"/>
  <c r="BE468" i="5"/>
  <c r="X465" i="5"/>
  <c r="V464" i="5"/>
  <c r="AI466" i="5"/>
  <c r="Z466" i="5"/>
  <c r="AX465" i="5" s="1"/>
  <c r="Y466" i="5"/>
  <c r="AH466" i="5" s="1"/>
  <c r="AF466" i="5"/>
  <c r="AE466" i="5"/>
  <c r="BD466" i="5"/>
  <c r="BC466" i="5" l="1"/>
  <c r="BE466" i="5" s="1"/>
  <c r="AW466" i="5"/>
  <c r="AY466" i="5" s="1"/>
  <c r="BB465" i="5"/>
  <c r="X464" i="5"/>
  <c r="V463" i="5"/>
  <c r="Y465" i="5"/>
  <c r="AH465" i="5" s="1"/>
  <c r="AF465" i="5"/>
  <c r="AE465" i="5"/>
  <c r="BD465" i="5"/>
  <c r="AI465" i="5"/>
  <c r="X463" i="5" l="1"/>
  <c r="V462" i="5"/>
  <c r="Z465" i="5"/>
  <c r="AE464" i="5"/>
  <c r="BD464" i="5"/>
  <c r="AI464" i="5"/>
  <c r="AF464" i="5"/>
  <c r="Y464" i="5"/>
  <c r="AH464" i="5" s="1"/>
  <c r="AX463" i="5" l="1"/>
  <c r="AX464" i="5"/>
  <c r="AW465" i="5"/>
  <c r="AY465" i="5" s="1"/>
  <c r="BB464" i="5"/>
  <c r="BC465" i="5"/>
  <c r="BE465" i="5" s="1"/>
  <c r="X462" i="5"/>
  <c r="V461" i="5"/>
  <c r="Z464" i="5"/>
  <c r="BB463" i="5" s="1"/>
  <c r="Y463" i="5"/>
  <c r="AH463" i="5" s="1"/>
  <c r="AF463" i="5"/>
  <c r="BD463" i="5"/>
  <c r="AE463" i="5"/>
  <c r="AI463" i="5" l="1"/>
  <c r="BE464" i="5"/>
  <c r="Z463" i="5"/>
  <c r="BC463" i="5"/>
  <c r="BE463" i="5" s="1"/>
  <c r="AX462" i="5"/>
  <c r="AW463" i="5"/>
  <c r="AY463" i="5" s="1"/>
  <c r="BC464" i="5"/>
  <c r="X461" i="5"/>
  <c r="V460" i="5"/>
  <c r="Y462" i="5"/>
  <c r="AF462" i="5"/>
  <c r="AE462" i="5"/>
  <c r="BD462" i="5"/>
  <c r="AW464" i="5"/>
  <c r="AY464" i="5" s="1"/>
  <c r="AI462" i="5" l="1"/>
  <c r="AH462" i="5"/>
  <c r="X460" i="5"/>
  <c r="V459" i="5"/>
  <c r="Z462" i="5"/>
  <c r="AX461" i="5"/>
  <c r="AW462" i="5"/>
  <c r="AY462" i="5" s="1"/>
  <c r="Y461" i="5"/>
  <c r="AH461" i="5" s="1"/>
  <c r="AF461" i="5"/>
  <c r="AE461" i="5"/>
  <c r="BD461" i="5"/>
  <c r="Z461" i="5"/>
  <c r="BB462" i="5"/>
  <c r="AW461" i="5" l="1"/>
  <c r="AY461" i="5" s="1"/>
  <c r="BB460" i="5"/>
  <c r="BC461" i="5"/>
  <c r="AX460" i="5"/>
  <c r="BB461" i="5"/>
  <c r="X459" i="5"/>
  <c r="V458" i="5"/>
  <c r="AE460" i="5"/>
  <c r="BD460" i="5"/>
  <c r="Y460" i="5"/>
  <c r="AH460" i="5" s="1"/>
  <c r="AF460" i="5"/>
  <c r="AI461" i="5"/>
  <c r="BC462" i="5"/>
  <c r="BE462" i="5" s="1"/>
  <c r="AI460" i="5" l="1"/>
  <c r="AH459" i="5"/>
  <c r="X458" i="5"/>
  <c r="V457" i="5"/>
  <c r="Z460" i="5"/>
  <c r="AI459" i="5"/>
  <c r="Z459" i="5"/>
  <c r="Y459" i="5"/>
  <c r="BD459" i="5"/>
  <c r="AF459" i="5"/>
  <c r="AE459" i="5"/>
  <c r="BE461" i="5"/>
  <c r="BC459" i="5" l="1"/>
  <c r="AX458" i="5"/>
  <c r="BB458" i="5"/>
  <c r="AW459" i="5"/>
  <c r="AY459" i="5" s="1"/>
  <c r="AW460" i="5"/>
  <c r="AY460" i="5" s="1"/>
  <c r="BB459" i="5"/>
  <c r="BC460" i="5"/>
  <c r="BE460" i="5" s="1"/>
  <c r="AX459" i="5"/>
  <c r="X457" i="5"/>
  <c r="V456" i="5"/>
  <c r="AI458" i="5"/>
  <c r="Z458" i="5"/>
  <c r="BB457" i="5" s="1"/>
  <c r="Y458" i="5"/>
  <c r="AH458" i="5" s="1"/>
  <c r="AF458" i="5"/>
  <c r="AE458" i="5"/>
  <c r="BD458" i="5"/>
  <c r="BE458" i="5" l="1"/>
  <c r="BE459" i="5"/>
  <c r="AW458" i="5"/>
  <c r="AY458" i="5" s="1"/>
  <c r="V455" i="5"/>
  <c r="X456" i="5"/>
  <c r="Y457" i="5"/>
  <c r="AF457" i="5"/>
  <c r="AE457" i="5"/>
  <c r="BD457" i="5"/>
  <c r="AI457" i="5"/>
  <c r="Z457" i="5"/>
  <c r="AX456" i="5" s="1"/>
  <c r="BC458" i="5"/>
  <c r="AX457" i="5"/>
  <c r="BC457" i="5" l="1"/>
  <c r="BE457" i="5" s="1"/>
  <c r="BB456" i="5"/>
  <c r="AH457" i="5"/>
  <c r="AE456" i="5"/>
  <c r="BD456" i="5"/>
  <c r="AF456" i="5"/>
  <c r="Y456" i="5"/>
  <c r="AH456" i="5" s="1"/>
  <c r="AW457" i="5"/>
  <c r="AY457" i="5" s="1"/>
  <c r="X455" i="5"/>
  <c r="V454" i="5"/>
  <c r="Z456" i="5" l="1"/>
  <c r="X454" i="5"/>
  <c r="V453" i="5"/>
  <c r="AI456" i="5"/>
  <c r="AH455" i="5"/>
  <c r="AI455" i="5"/>
  <c r="Y455" i="5"/>
  <c r="Z455" i="5" s="1"/>
  <c r="BD455" i="5"/>
  <c r="AF455" i="5"/>
  <c r="AE455" i="5"/>
  <c r="Y454" i="5" l="1"/>
  <c r="AH454" i="5" s="1"/>
  <c r="AF454" i="5"/>
  <c r="AE454" i="5"/>
  <c r="BD454" i="5"/>
  <c r="BC455" i="5"/>
  <c r="AX454" i="5"/>
  <c r="BB454" i="5"/>
  <c r="AW455" i="5"/>
  <c r="AY455" i="5" s="1"/>
  <c r="AW456" i="5"/>
  <c r="AY456" i="5" s="1"/>
  <c r="BB455" i="5"/>
  <c r="BC456" i="5"/>
  <c r="BE456" i="5" s="1"/>
  <c r="AX455" i="5"/>
  <c r="X453" i="5"/>
  <c r="V452" i="5"/>
  <c r="Z454" i="5" l="1"/>
  <c r="AI454" i="5"/>
  <c r="Y453" i="5"/>
  <c r="AF453" i="5"/>
  <c r="AE453" i="5"/>
  <c r="BD453" i="5"/>
  <c r="Z453" i="5"/>
  <c r="X452" i="5"/>
  <c r="V451" i="5"/>
  <c r="BE455" i="5"/>
  <c r="AX451" i="5" l="1"/>
  <c r="AE452" i="5"/>
  <c r="BD452" i="5"/>
  <c r="Y452" i="5"/>
  <c r="AH452" i="5" s="1"/>
  <c r="AF452" i="5"/>
  <c r="Z452" i="5"/>
  <c r="AH453" i="5"/>
  <c r="AW453" i="5"/>
  <c r="AY453" i="5" s="1"/>
  <c r="BB452" i="5"/>
  <c r="BC453" i="5"/>
  <c r="AX452" i="5"/>
  <c r="AX453" i="5"/>
  <c r="AW454" i="5"/>
  <c r="AY454" i="5" s="1"/>
  <c r="BC454" i="5"/>
  <c r="BE454" i="5" s="1"/>
  <c r="BB453" i="5"/>
  <c r="X451" i="5"/>
  <c r="V450" i="5"/>
  <c r="AI453" i="5"/>
  <c r="X450" i="5" l="1"/>
  <c r="V449" i="5"/>
  <c r="BE453" i="5"/>
  <c r="Y451" i="5"/>
  <c r="AH451" i="5" s="1"/>
  <c r="BD451" i="5"/>
  <c r="AF451" i="5"/>
  <c r="AE451" i="5"/>
  <c r="BC452" i="5"/>
  <c r="BE452" i="5" s="1"/>
  <c r="BB451" i="5"/>
  <c r="AW452" i="5"/>
  <c r="AY452" i="5" s="1"/>
  <c r="AI452" i="5"/>
  <c r="Z451" i="5" l="1"/>
  <c r="AI451" i="5"/>
  <c r="AH450" i="5"/>
  <c r="X449" i="5"/>
  <c r="V448" i="5"/>
  <c r="AI450" i="5"/>
  <c r="Z450" i="5"/>
  <c r="Y450" i="5"/>
  <c r="AF450" i="5"/>
  <c r="AE450" i="5"/>
  <c r="BD450" i="5"/>
  <c r="V447" i="5" l="1"/>
  <c r="X448" i="5"/>
  <c r="Y449" i="5"/>
  <c r="AH449" i="5" s="1"/>
  <c r="AF449" i="5"/>
  <c r="AE449" i="5"/>
  <c r="BD449" i="5"/>
  <c r="AX449" i="5"/>
  <c r="AW450" i="5"/>
  <c r="AY450" i="5" s="1"/>
  <c r="BB449" i="5"/>
  <c r="BC450" i="5"/>
  <c r="BB450" i="5"/>
  <c r="BE450" i="5" s="1"/>
  <c r="BC451" i="5"/>
  <c r="BE451" i="5" s="1"/>
  <c r="AX450" i="5"/>
  <c r="AW451" i="5"/>
  <c r="AY451" i="5" s="1"/>
  <c r="AE448" i="5" l="1"/>
  <c r="BD448" i="5"/>
  <c r="AF448" i="5"/>
  <c r="Y448" i="5"/>
  <c r="AH448" i="5" s="1"/>
  <c r="V446" i="5"/>
  <c r="X447" i="5"/>
  <c r="Z449" i="5"/>
  <c r="AI449" i="5"/>
  <c r="Z448" i="5" l="1"/>
  <c r="AI448" i="5"/>
  <c r="AW448" i="5"/>
  <c r="AY448" i="5" s="1"/>
  <c r="BB447" i="5"/>
  <c r="BC448" i="5"/>
  <c r="AX447" i="5"/>
  <c r="AW449" i="5"/>
  <c r="AY449" i="5" s="1"/>
  <c r="BB448" i="5"/>
  <c r="BE448" i="5" s="1"/>
  <c r="BC449" i="5"/>
  <c r="BE449" i="5" s="1"/>
  <c r="AX448" i="5"/>
  <c r="Y447" i="5"/>
  <c r="AI447" i="5" s="1"/>
  <c r="BD447" i="5"/>
  <c r="AF447" i="5"/>
  <c r="AE447" i="5"/>
  <c r="X446" i="5"/>
  <c r="V445" i="5"/>
  <c r="Z447" i="5" l="1"/>
  <c r="X445" i="5"/>
  <c r="V444" i="5"/>
  <c r="Y446" i="5"/>
  <c r="AI446" i="5" s="1"/>
  <c r="AF446" i="5"/>
  <c r="AE446" i="5"/>
  <c r="BD446" i="5"/>
  <c r="BE447" i="5"/>
  <c r="AH447" i="5"/>
  <c r="BC447" i="5"/>
  <c r="AX446" i="5"/>
  <c r="BB446" i="5"/>
  <c r="AW447" i="5"/>
  <c r="AY447" i="5" s="1"/>
  <c r="AH446" i="5" l="1"/>
  <c r="Y445" i="5"/>
  <c r="AI445" i="5" s="1"/>
  <c r="AF445" i="5"/>
  <c r="AE445" i="5"/>
  <c r="BD445" i="5"/>
  <c r="Z445" i="5"/>
  <c r="Z446" i="5"/>
  <c r="X444" i="5"/>
  <c r="V443" i="5"/>
  <c r="AX445" i="5"/>
  <c r="AW446" i="5"/>
  <c r="AY446" i="5" s="1"/>
  <c r="BC446" i="5"/>
  <c r="BE446" i="5" s="1"/>
  <c r="AW445" i="5" l="1"/>
  <c r="AY445" i="5" s="1"/>
  <c r="BB444" i="5"/>
  <c r="BC445" i="5"/>
  <c r="AX444" i="5"/>
  <c r="AE444" i="5"/>
  <c r="BD444" i="5"/>
  <c r="AI444" i="5"/>
  <c r="Y444" i="5"/>
  <c r="AH444" i="5" s="1"/>
  <c r="AF444" i="5"/>
  <c r="Z444" i="5"/>
  <c r="AW444" i="5"/>
  <c r="AY444" i="5" s="1"/>
  <c r="BB443" i="5"/>
  <c r="BC444" i="5"/>
  <c r="AX443" i="5"/>
  <c r="X443" i="5"/>
  <c r="V442" i="5"/>
  <c r="AH445" i="5"/>
  <c r="BB445" i="5"/>
  <c r="BE445" i="5" s="1"/>
  <c r="Y443" i="5" l="1"/>
  <c r="BD443" i="5"/>
  <c r="AF443" i="5"/>
  <c r="AE443" i="5"/>
  <c r="AH443" i="5"/>
  <c r="BE444" i="5"/>
  <c r="X442" i="5"/>
  <c r="V441" i="5"/>
  <c r="X441" i="5" l="1"/>
  <c r="V440" i="5"/>
  <c r="AI443" i="5"/>
  <c r="Y442" i="5"/>
  <c r="AH442" i="5" s="1"/>
  <c r="AF442" i="5"/>
  <c r="AE442" i="5"/>
  <c r="BD442" i="5"/>
  <c r="Z443" i="5"/>
  <c r="Z442" i="5" l="1"/>
  <c r="AI442" i="5"/>
  <c r="AX441" i="5"/>
  <c r="AW442" i="5"/>
  <c r="AY442" i="5" s="1"/>
  <c r="BB441" i="5"/>
  <c r="BC442" i="5"/>
  <c r="BC443" i="5"/>
  <c r="BE443" i="5" s="1"/>
  <c r="AX442" i="5"/>
  <c r="BB442" i="5"/>
  <c r="AW443" i="5"/>
  <c r="AY443" i="5" s="1"/>
  <c r="V439" i="5"/>
  <c r="X440" i="5"/>
  <c r="Y441" i="5"/>
  <c r="AH441" i="5" s="1"/>
  <c r="AF441" i="5"/>
  <c r="AE441" i="5"/>
  <c r="BD441" i="5"/>
  <c r="AE440" i="5" l="1"/>
  <c r="BD440" i="5"/>
  <c r="AF440" i="5"/>
  <c r="Y440" i="5"/>
  <c r="AI440" i="5" s="1"/>
  <c r="BE442" i="5"/>
  <c r="BC441" i="5"/>
  <c r="BE441" i="5" s="1"/>
  <c r="AX440" i="5"/>
  <c r="X439" i="5"/>
  <c r="V438" i="5"/>
  <c r="Z441" i="5"/>
  <c r="AW441" i="5" s="1"/>
  <c r="AY441" i="5" s="1"/>
  <c r="AI441" i="5"/>
  <c r="Y439" i="5" l="1"/>
  <c r="BD439" i="5"/>
  <c r="AF439" i="5"/>
  <c r="AE439" i="5"/>
  <c r="X438" i="5"/>
  <c r="V437" i="5"/>
  <c r="Z440" i="5"/>
  <c r="AH440" i="5"/>
  <c r="AH439" i="5"/>
  <c r="BB440" i="5"/>
  <c r="AW440" i="5"/>
  <c r="AY440" i="5" s="1"/>
  <c r="BB439" i="5"/>
  <c r="BC440" i="5"/>
  <c r="Y438" i="5" l="1"/>
  <c r="AH438" i="5" s="1"/>
  <c r="AF438" i="5"/>
  <c r="AE438" i="5"/>
  <c r="BD438" i="5"/>
  <c r="BE440" i="5"/>
  <c r="Z439" i="5"/>
  <c r="BC439" i="5"/>
  <c r="BE439" i="5" s="1"/>
  <c r="AX438" i="5"/>
  <c r="BB438" i="5"/>
  <c r="AW439" i="5"/>
  <c r="AY439" i="5" s="1"/>
  <c r="AI439" i="5"/>
  <c r="AX439" i="5"/>
  <c r="X437" i="5"/>
  <c r="V436" i="5"/>
  <c r="Z438" i="5" l="1"/>
  <c r="X436" i="5"/>
  <c r="V435" i="5"/>
  <c r="AX437" i="5"/>
  <c r="AW438" i="5"/>
  <c r="AY438" i="5" s="1"/>
  <c r="BC438" i="5"/>
  <c r="BE438" i="5" s="1"/>
  <c r="BB437" i="5"/>
  <c r="AI438" i="5"/>
  <c r="Y437" i="5"/>
  <c r="AF437" i="5"/>
  <c r="AE437" i="5"/>
  <c r="BD437" i="5"/>
  <c r="Z437" i="5"/>
  <c r="AI437" i="5"/>
  <c r="AH437" i="5"/>
  <c r="AE436" i="5" l="1"/>
  <c r="BD436" i="5"/>
  <c r="Y436" i="5"/>
  <c r="AH436" i="5" s="1"/>
  <c r="AF436" i="5"/>
  <c r="Z436" i="5"/>
  <c r="AX435" i="5" s="1"/>
  <c r="AW437" i="5"/>
  <c r="AY437" i="5" s="1"/>
  <c r="BB436" i="5"/>
  <c r="BC437" i="5"/>
  <c r="BE437" i="5" s="1"/>
  <c r="AX436" i="5"/>
  <c r="V434" i="5"/>
  <c r="X435" i="5"/>
  <c r="AI436" i="5" l="1"/>
  <c r="BC436" i="5"/>
  <c r="BE436" i="5" s="1"/>
  <c r="BB435" i="5"/>
  <c r="AW436" i="5"/>
  <c r="AY436" i="5" s="1"/>
  <c r="Y435" i="5"/>
  <c r="AH435" i="5" s="1"/>
  <c r="BD435" i="5"/>
  <c r="AF435" i="5"/>
  <c r="AE435" i="5"/>
  <c r="X434" i="5"/>
  <c r="V433" i="5"/>
  <c r="Z435" i="5" l="1"/>
  <c r="AI435" i="5"/>
  <c r="X433" i="5"/>
  <c r="V432" i="5"/>
  <c r="AH434" i="5"/>
  <c r="AI434" i="5"/>
  <c r="Z434" i="5"/>
  <c r="AE434" i="5"/>
  <c r="BD434" i="5"/>
  <c r="Y434" i="5"/>
  <c r="AF434" i="5"/>
  <c r="X432" i="5" l="1"/>
  <c r="V431" i="5"/>
  <c r="Y433" i="5"/>
  <c r="AH433" i="5" s="1"/>
  <c r="AF433" i="5"/>
  <c r="AE433" i="5"/>
  <c r="BD433" i="5"/>
  <c r="AX433" i="5"/>
  <c r="AW434" i="5"/>
  <c r="AY434" i="5" s="1"/>
  <c r="BC434" i="5"/>
  <c r="BB433" i="5"/>
  <c r="AW435" i="5"/>
  <c r="AY435" i="5" s="1"/>
  <c r="BC435" i="5"/>
  <c r="BE435" i="5" s="1"/>
  <c r="BB434" i="5"/>
  <c r="AX434" i="5"/>
  <c r="BE434" i="5" l="1"/>
  <c r="AI433" i="5"/>
  <c r="X431" i="5"/>
  <c r="V430" i="5"/>
  <c r="Z433" i="5"/>
  <c r="BD432" i="5"/>
  <c r="AI432" i="5"/>
  <c r="Z432" i="5"/>
  <c r="Y432" i="5"/>
  <c r="AE432" i="5"/>
  <c r="AF432" i="5"/>
  <c r="AH432" i="5"/>
  <c r="BB431" i="5" l="1"/>
  <c r="AW432" i="5"/>
  <c r="AY432" i="5" s="1"/>
  <c r="BC432" i="5"/>
  <c r="AX431" i="5"/>
  <c r="BC433" i="5"/>
  <c r="BE433" i="5" s="1"/>
  <c r="AW433" i="5"/>
  <c r="AY433" i="5" s="1"/>
  <c r="BB432" i="5"/>
  <c r="BE432" i="5" s="1"/>
  <c r="AX432" i="5"/>
  <c r="X430" i="5"/>
  <c r="V429" i="5"/>
  <c r="Y431" i="5"/>
  <c r="AH431" i="5" s="1"/>
  <c r="BD431" i="5"/>
  <c r="AI431" i="5"/>
  <c r="Z431" i="5"/>
  <c r="AF431" i="5"/>
  <c r="AE431" i="5"/>
  <c r="X429" i="5" l="1"/>
  <c r="V428" i="5"/>
  <c r="BB430" i="5"/>
  <c r="BC431" i="5"/>
  <c r="BE431" i="5" s="1"/>
  <c r="AX430" i="5"/>
  <c r="AW431" i="5"/>
  <c r="AY431" i="5" s="1"/>
  <c r="AE430" i="5"/>
  <c r="BD430" i="5"/>
  <c r="Y430" i="5"/>
  <c r="AI430" i="5" s="1"/>
  <c r="AF430" i="5"/>
  <c r="Z430" i="5" l="1"/>
  <c r="X428" i="5"/>
  <c r="V427" i="5"/>
  <c r="AF429" i="5"/>
  <c r="BD429" i="5"/>
  <c r="Z429" i="5"/>
  <c r="AI429" i="5"/>
  <c r="Y429" i="5"/>
  <c r="AE429" i="5"/>
  <c r="AH430" i="5"/>
  <c r="AH429" i="5"/>
  <c r="X427" i="5" l="1"/>
  <c r="V426" i="5"/>
  <c r="BD428" i="5"/>
  <c r="AI428" i="5"/>
  <c r="Y428" i="5"/>
  <c r="Z428" i="5" s="1"/>
  <c r="AF428" i="5"/>
  <c r="AE428" i="5"/>
  <c r="BC429" i="5"/>
  <c r="BB428" i="5"/>
  <c r="AW429" i="5"/>
  <c r="AY429" i="5" s="1"/>
  <c r="AX428" i="5"/>
  <c r="AX429" i="5"/>
  <c r="BC430" i="5"/>
  <c r="BE430" i="5" s="1"/>
  <c r="AW430" i="5"/>
  <c r="AY430" i="5" s="1"/>
  <c r="BB429" i="5"/>
  <c r="BE429" i="5" s="1"/>
  <c r="AH428" i="5"/>
  <c r="BB427" i="5" l="1"/>
  <c r="AW428" i="5"/>
  <c r="AY428" i="5" s="1"/>
  <c r="BC428" i="5"/>
  <c r="AX427" i="5"/>
  <c r="Y427" i="5"/>
  <c r="BD427" i="5"/>
  <c r="AI427" i="5"/>
  <c r="Z427" i="5"/>
  <c r="AE427" i="5"/>
  <c r="AF427" i="5"/>
  <c r="BE428" i="5"/>
  <c r="X426" i="5"/>
  <c r="V425" i="5"/>
  <c r="AH427" i="5"/>
  <c r="BC427" i="5" l="1"/>
  <c r="BE427" i="5" s="1"/>
  <c r="BB426" i="5"/>
  <c r="X425" i="5"/>
  <c r="V424" i="5"/>
  <c r="AX426" i="5"/>
  <c r="AE426" i="5"/>
  <c r="BD426" i="5"/>
  <c r="Y426" i="5"/>
  <c r="AH426" i="5" s="1"/>
  <c r="AI426" i="5"/>
  <c r="AF426" i="5"/>
  <c r="AW427" i="5"/>
  <c r="AY427" i="5" s="1"/>
  <c r="Z426" i="5" l="1"/>
  <c r="X424" i="5"/>
  <c r="V423" i="5"/>
  <c r="AH425" i="5"/>
  <c r="AF425" i="5"/>
  <c r="BD425" i="5"/>
  <c r="Z425" i="5"/>
  <c r="Y425" i="5"/>
  <c r="AI425" i="5" s="1"/>
  <c r="AE425" i="5"/>
  <c r="BD424" i="5" l="1"/>
  <c r="Y424" i="5"/>
  <c r="Z424" i="5" s="1"/>
  <c r="AF424" i="5"/>
  <c r="AE424" i="5"/>
  <c r="BC425" i="5"/>
  <c r="BB424" i="5"/>
  <c r="AW425" i="5"/>
  <c r="AY425" i="5" s="1"/>
  <c r="AX424" i="5"/>
  <c r="AX425" i="5"/>
  <c r="BB425" i="5"/>
  <c r="AW426" i="5"/>
  <c r="AY426" i="5" s="1"/>
  <c r="BC426" i="5"/>
  <c r="BE426" i="5" s="1"/>
  <c r="X423" i="5"/>
  <c r="V422" i="5"/>
  <c r="AH424" i="5"/>
  <c r="AW424" i="5" l="1"/>
  <c r="AY424" i="5" s="1"/>
  <c r="BC424" i="5"/>
  <c r="AX423" i="5"/>
  <c r="BB423" i="5"/>
  <c r="V421" i="5"/>
  <c r="X422" i="5"/>
  <c r="AI424" i="5"/>
  <c r="BE425" i="5"/>
  <c r="Y423" i="5"/>
  <c r="AH423" i="5" s="1"/>
  <c r="BD423" i="5"/>
  <c r="AI423" i="5"/>
  <c r="AF423" i="5"/>
  <c r="AE423" i="5"/>
  <c r="BE424" i="5"/>
  <c r="AE422" i="5" l="1"/>
  <c r="BD422" i="5"/>
  <c r="Y422" i="5"/>
  <c r="Z422" i="5" s="1"/>
  <c r="AI422" i="5"/>
  <c r="AF422" i="5"/>
  <c r="Z423" i="5"/>
  <c r="X421" i="5"/>
  <c r="V420" i="5"/>
  <c r="AW422" i="5" l="1"/>
  <c r="AY422" i="5" s="1"/>
  <c r="AX421" i="5"/>
  <c r="BC422" i="5"/>
  <c r="BB421" i="5"/>
  <c r="AW423" i="5"/>
  <c r="AY423" i="5" s="1"/>
  <c r="AX422" i="5"/>
  <c r="BC423" i="5"/>
  <c r="BE423" i="5" s="1"/>
  <c r="BB422" i="5"/>
  <c r="AH422" i="5"/>
  <c r="V419" i="5"/>
  <c r="X420" i="5"/>
  <c r="AF421" i="5"/>
  <c r="AE421" i="5"/>
  <c r="BD421" i="5"/>
  <c r="Y421" i="5"/>
  <c r="AH421" i="5" s="1"/>
  <c r="Z421" i="5" l="1"/>
  <c r="AI421" i="5"/>
  <c r="BE422" i="5"/>
  <c r="AH420" i="5"/>
  <c r="BD420" i="5"/>
  <c r="AI420" i="5"/>
  <c r="Y420" i="5"/>
  <c r="Z420" i="5" s="1"/>
  <c r="AE420" i="5"/>
  <c r="AF420" i="5"/>
  <c r="X419" i="5"/>
  <c r="V418" i="5"/>
  <c r="AH419" i="5" l="1"/>
  <c r="X418" i="5"/>
  <c r="V417" i="5"/>
  <c r="BB419" i="5"/>
  <c r="BC420" i="5"/>
  <c r="AX419" i="5"/>
  <c r="AW420" i="5"/>
  <c r="AW421" i="5"/>
  <c r="AY421" i="5" s="1"/>
  <c r="BC421" i="5"/>
  <c r="BE421" i="5" s="1"/>
  <c r="BB420" i="5"/>
  <c r="BE420" i="5" s="1"/>
  <c r="AX420" i="5"/>
  <c r="Y419" i="5"/>
  <c r="AI419" i="5" s="1"/>
  <c r="AF419" i="5"/>
  <c r="AE419" i="5"/>
  <c r="BD419" i="5"/>
  <c r="Y418" i="5" l="1"/>
  <c r="AH418" i="5" s="1"/>
  <c r="AF418" i="5"/>
  <c r="AE418" i="5"/>
  <c r="BD418" i="5"/>
  <c r="AI418" i="5"/>
  <c r="X417" i="5"/>
  <c r="V416" i="5"/>
  <c r="AY420" i="5"/>
  <c r="Z419" i="5"/>
  <c r="X416" i="5" l="1"/>
  <c r="V415" i="5"/>
  <c r="Z418" i="5"/>
  <c r="AX417" i="5"/>
  <c r="AW418" i="5"/>
  <c r="AY418" i="5" s="1"/>
  <c r="BB417" i="5"/>
  <c r="BC418" i="5"/>
  <c r="AX418" i="5"/>
  <c r="AW419" i="5"/>
  <c r="AY419" i="5" s="1"/>
  <c r="BC419" i="5"/>
  <c r="BE419" i="5" s="1"/>
  <c r="BB418" i="5"/>
  <c r="AF417" i="5"/>
  <c r="AE417" i="5"/>
  <c r="BD417" i="5"/>
  <c r="AI417" i="5"/>
  <c r="Y417" i="5"/>
  <c r="AH417" i="5" s="1"/>
  <c r="X415" i="5" l="1"/>
  <c r="V414" i="5"/>
  <c r="BE418" i="5"/>
  <c r="AW417" i="5"/>
  <c r="AY417" i="5" s="1"/>
  <c r="BB416" i="5"/>
  <c r="BC417" i="5"/>
  <c r="BE417" i="5" s="1"/>
  <c r="AX416" i="5"/>
  <c r="Z417" i="5"/>
  <c r="BD416" i="5"/>
  <c r="Y416" i="5"/>
  <c r="AH416" i="5" s="1"/>
  <c r="AF416" i="5"/>
  <c r="AE416" i="5"/>
  <c r="Z416" i="5" l="1"/>
  <c r="AI416" i="5"/>
  <c r="X414" i="5"/>
  <c r="V413" i="5"/>
  <c r="BB415" i="5"/>
  <c r="BC416" i="5"/>
  <c r="BE416" i="5" s="1"/>
  <c r="AW416" i="5"/>
  <c r="AY416" i="5" s="1"/>
  <c r="Y415" i="5"/>
  <c r="AF415" i="5"/>
  <c r="AE415" i="5"/>
  <c r="BD415" i="5"/>
  <c r="AX414" i="5" l="1"/>
  <c r="AW415" i="5"/>
  <c r="BB414" i="5"/>
  <c r="BC415" i="5"/>
  <c r="BE415" i="5"/>
  <c r="X413" i="5"/>
  <c r="V412" i="5"/>
  <c r="Z415" i="5"/>
  <c r="Y414" i="5"/>
  <c r="AH414" i="5" s="1"/>
  <c r="AF414" i="5"/>
  <c r="AE414" i="5"/>
  <c r="BD414" i="5"/>
  <c r="AI414" i="5"/>
  <c r="AI415" i="5"/>
  <c r="AH415" i="5"/>
  <c r="AX415" i="5"/>
  <c r="V411" i="5" l="1"/>
  <c r="X412" i="5"/>
  <c r="AF413" i="5"/>
  <c r="AE413" i="5"/>
  <c r="BD413" i="5"/>
  <c r="AI413" i="5"/>
  <c r="Y413" i="5"/>
  <c r="AH413" i="5" s="1"/>
  <c r="AY415" i="5"/>
  <c r="Z414" i="5"/>
  <c r="AX413" i="5"/>
  <c r="AW414" i="5"/>
  <c r="AY414" i="5" s="1"/>
  <c r="BB413" i="5"/>
  <c r="BC414" i="5"/>
  <c r="BE414" i="5" s="1"/>
  <c r="BD412" i="5" l="1"/>
  <c r="Y412" i="5"/>
  <c r="AH412" i="5" s="1"/>
  <c r="AF412" i="5"/>
  <c r="AE412" i="5"/>
  <c r="X411" i="5"/>
  <c r="V410" i="5"/>
  <c r="AX412" i="5"/>
  <c r="Z413" i="5"/>
  <c r="BC413" i="5" l="1"/>
  <c r="BE413" i="5" s="1"/>
  <c r="Z412" i="5"/>
  <c r="BC412" i="5" s="1"/>
  <c r="BB412" i="5"/>
  <c r="AI412" i="5"/>
  <c r="AW413" i="5"/>
  <c r="AY413" i="5" s="1"/>
  <c r="X410" i="5"/>
  <c r="V409" i="5"/>
  <c r="Y411" i="5"/>
  <c r="AF411" i="5"/>
  <c r="AE411" i="5"/>
  <c r="BD411" i="5"/>
  <c r="Z411" i="5" l="1"/>
  <c r="AX411" i="5"/>
  <c r="AH411" i="5"/>
  <c r="BE412" i="5"/>
  <c r="AI411" i="5"/>
  <c r="AX410" i="5"/>
  <c r="AW411" i="5"/>
  <c r="AY411" i="5" s="1"/>
  <c r="BB410" i="5"/>
  <c r="X409" i="5"/>
  <c r="V408" i="5"/>
  <c r="AW412" i="5"/>
  <c r="AY412" i="5" s="1"/>
  <c r="Y410" i="5"/>
  <c r="AH410" i="5" s="1"/>
  <c r="AF410" i="5"/>
  <c r="AE410" i="5"/>
  <c r="BD410" i="5"/>
  <c r="BB411" i="5"/>
  <c r="Z410" i="5" l="1"/>
  <c r="V407" i="5"/>
  <c r="X408" i="5"/>
  <c r="AI410" i="5"/>
  <c r="AF409" i="5"/>
  <c r="AE409" i="5"/>
  <c r="BD409" i="5"/>
  <c r="Y409" i="5"/>
  <c r="BE410" i="5"/>
  <c r="AX409" i="5"/>
  <c r="AW410" i="5"/>
  <c r="AY410" i="5" s="1"/>
  <c r="BB409" i="5"/>
  <c r="BC410" i="5"/>
  <c r="BC411" i="5"/>
  <c r="BE411" i="5" s="1"/>
  <c r="BD408" i="5" l="1"/>
  <c r="Y408" i="5"/>
  <c r="AH408" i="5" s="1"/>
  <c r="AE408" i="5"/>
  <c r="AF408" i="5"/>
  <c r="Z409" i="5"/>
  <c r="X407" i="5"/>
  <c r="V406" i="5"/>
  <c r="AI409" i="5"/>
  <c r="AH409" i="5"/>
  <c r="BE409" i="5"/>
  <c r="AW409" i="5"/>
  <c r="AY409" i="5" s="1"/>
  <c r="BB408" i="5"/>
  <c r="BC409" i="5"/>
  <c r="AX408" i="5"/>
  <c r="Z408" i="5" l="1"/>
  <c r="AI408" i="5"/>
  <c r="Y407" i="5"/>
  <c r="AF407" i="5"/>
  <c r="AE407" i="5"/>
  <c r="BD407" i="5"/>
  <c r="X406" i="5"/>
  <c r="V405" i="5"/>
  <c r="BB407" i="5"/>
  <c r="BC408" i="5"/>
  <c r="BE408" i="5" s="1"/>
  <c r="AX407" i="5"/>
  <c r="AW408" i="5"/>
  <c r="AY408" i="5" s="1"/>
  <c r="AH407" i="5" l="1"/>
  <c r="Z407" i="5"/>
  <c r="Y406" i="5"/>
  <c r="AH406" i="5" s="1"/>
  <c r="AF406" i="5"/>
  <c r="AE406" i="5"/>
  <c r="BD406" i="5"/>
  <c r="X405" i="5"/>
  <c r="V404" i="5"/>
  <c r="AI407" i="5"/>
  <c r="AX406" i="5"/>
  <c r="AW407" i="5"/>
  <c r="AY407" i="5" s="1"/>
  <c r="X404" i="5" l="1"/>
  <c r="V403" i="5"/>
  <c r="AF405" i="5"/>
  <c r="AE405" i="5"/>
  <c r="BD405" i="5"/>
  <c r="Y405" i="5"/>
  <c r="Z405" i="5" s="1"/>
  <c r="Z406" i="5"/>
  <c r="AX405" i="5"/>
  <c r="AW406" i="5"/>
  <c r="AY406" i="5" s="1"/>
  <c r="BB405" i="5"/>
  <c r="BC406" i="5"/>
  <c r="BC407" i="5"/>
  <c r="BE407" i="5" s="1"/>
  <c r="BB406" i="5"/>
  <c r="AI406" i="5"/>
  <c r="AI405" i="5" l="1"/>
  <c r="BE405" i="5"/>
  <c r="AH404" i="5"/>
  <c r="AW405" i="5"/>
  <c r="AY405" i="5" s="1"/>
  <c r="BB404" i="5"/>
  <c r="BC405" i="5"/>
  <c r="AX404" i="5"/>
  <c r="X403" i="5"/>
  <c r="V402" i="5"/>
  <c r="AH405" i="5"/>
  <c r="BE406" i="5"/>
  <c r="BD404" i="5"/>
  <c r="Y404" i="5"/>
  <c r="AF404" i="5"/>
  <c r="AE404" i="5"/>
  <c r="Y403" i="5" l="1"/>
  <c r="AH403" i="5" s="1"/>
  <c r="AF403" i="5"/>
  <c r="AE403" i="5"/>
  <c r="BD403" i="5"/>
  <c r="X402" i="5"/>
  <c r="V401" i="5"/>
  <c r="Z404" i="5"/>
  <c r="AI404" i="5"/>
  <c r="Z403" i="5" l="1"/>
  <c r="AX402" i="5"/>
  <c r="AW403" i="5"/>
  <c r="BB402" i="5"/>
  <c r="BC403" i="5"/>
  <c r="BB403" i="5"/>
  <c r="BE403" i="5" s="1"/>
  <c r="AX403" i="5"/>
  <c r="AW404" i="5"/>
  <c r="AY404" i="5" s="1"/>
  <c r="BC404" i="5"/>
  <c r="BE404" i="5" s="1"/>
  <c r="AI403" i="5"/>
  <c r="X401" i="5"/>
  <c r="V400" i="5"/>
  <c r="Y402" i="5"/>
  <c r="AH402" i="5" s="1"/>
  <c r="AF402" i="5"/>
  <c r="AE402" i="5"/>
  <c r="BD402" i="5"/>
  <c r="AI402" i="5" l="1"/>
  <c r="Z402" i="5"/>
  <c r="V399" i="5"/>
  <c r="X400" i="5"/>
  <c r="AY403" i="5"/>
  <c r="AF401" i="5"/>
  <c r="AE401" i="5"/>
  <c r="BD401" i="5"/>
  <c r="Y401" i="5"/>
  <c r="AH401" i="5" s="1"/>
  <c r="AX401" i="5"/>
  <c r="AW402" i="5"/>
  <c r="AY402" i="5" s="1"/>
  <c r="Z401" i="5" l="1"/>
  <c r="BD400" i="5"/>
  <c r="Y400" i="5"/>
  <c r="AF400" i="5"/>
  <c r="AE400" i="5"/>
  <c r="X399" i="5"/>
  <c r="V398" i="5"/>
  <c r="AI401" i="5"/>
  <c r="AW401" i="5"/>
  <c r="AY401" i="5" s="1"/>
  <c r="BB400" i="5"/>
  <c r="BC401" i="5"/>
  <c r="AX400" i="5"/>
  <c r="AH400" i="5"/>
  <c r="BC402" i="5"/>
  <c r="BE402" i="5" s="1"/>
  <c r="BB401" i="5"/>
  <c r="BE401" i="5" l="1"/>
  <c r="Z400" i="5"/>
  <c r="AI400" i="5"/>
  <c r="X398" i="5"/>
  <c r="V397" i="5"/>
  <c r="Y399" i="5"/>
  <c r="AH399" i="5" s="1"/>
  <c r="AF399" i="5"/>
  <c r="AE399" i="5"/>
  <c r="BD399" i="5"/>
  <c r="BB399" i="5"/>
  <c r="BC400" i="5"/>
  <c r="BE400" i="5" s="1"/>
  <c r="Z399" i="5" l="1"/>
  <c r="X397" i="5"/>
  <c r="V396" i="5"/>
  <c r="Y398" i="5"/>
  <c r="AH398" i="5" s="1"/>
  <c r="AF398" i="5"/>
  <c r="AE398" i="5"/>
  <c r="BD398" i="5"/>
  <c r="AX398" i="5"/>
  <c r="AW399" i="5"/>
  <c r="AY399" i="5" s="1"/>
  <c r="BC399" i="5"/>
  <c r="BE399" i="5" s="1"/>
  <c r="BB398" i="5"/>
  <c r="AW400" i="5"/>
  <c r="AY400" i="5" s="1"/>
  <c r="AX399" i="5"/>
  <c r="AI399" i="5"/>
  <c r="Z398" i="5" l="1"/>
  <c r="V395" i="5"/>
  <c r="X396" i="5"/>
  <c r="AF397" i="5"/>
  <c r="AE397" i="5"/>
  <c r="BD397" i="5"/>
  <c r="Y397" i="5"/>
  <c r="AH397" i="5" s="1"/>
  <c r="AI398" i="5"/>
  <c r="AX397" i="5"/>
  <c r="AW398" i="5"/>
  <c r="AY398" i="5" s="1"/>
  <c r="BB397" i="5"/>
  <c r="BD396" i="5" l="1"/>
  <c r="Y396" i="5"/>
  <c r="AE396" i="5"/>
  <c r="AF396" i="5"/>
  <c r="Z397" i="5"/>
  <c r="AI397" i="5"/>
  <c r="X395" i="5"/>
  <c r="V394" i="5"/>
  <c r="BC398" i="5"/>
  <c r="BE398" i="5" s="1"/>
  <c r="Z396" i="5" l="1"/>
  <c r="AX395" i="5" s="1"/>
  <c r="BC397" i="5"/>
  <c r="BE397" i="5" s="1"/>
  <c r="AI396" i="5"/>
  <c r="AH396" i="5"/>
  <c r="BB396" i="5"/>
  <c r="X394" i="5"/>
  <c r="V393" i="5"/>
  <c r="Y395" i="5"/>
  <c r="AH395" i="5" s="1"/>
  <c r="AF395" i="5"/>
  <c r="AE395" i="5"/>
  <c r="BD395" i="5"/>
  <c r="AX396" i="5"/>
  <c r="AW397" i="5"/>
  <c r="AY397" i="5" s="1"/>
  <c r="AW396" i="5" l="1"/>
  <c r="AY396" i="5" s="1"/>
  <c r="Y394" i="5"/>
  <c r="Z394" i="5" s="1"/>
  <c r="AF394" i="5"/>
  <c r="AE394" i="5"/>
  <c r="BD394" i="5"/>
  <c r="BC396" i="5"/>
  <c r="BB395" i="5"/>
  <c r="Z395" i="5"/>
  <c r="AW395" i="5" s="1"/>
  <c r="AY395" i="5" s="1"/>
  <c r="AI395" i="5"/>
  <c r="X393" i="5"/>
  <c r="V392" i="5"/>
  <c r="BE396" i="5"/>
  <c r="BB394" i="5" l="1"/>
  <c r="BE394" i="5" s="1"/>
  <c r="AX393" i="5"/>
  <c r="AW394" i="5"/>
  <c r="AY394" i="5" s="1"/>
  <c r="BB393" i="5"/>
  <c r="BC394" i="5"/>
  <c r="AH394" i="5"/>
  <c r="AI394" i="5"/>
  <c r="AF393" i="5"/>
  <c r="AE393" i="5"/>
  <c r="BD393" i="5"/>
  <c r="Y393" i="5"/>
  <c r="AI393" i="5" s="1"/>
  <c r="AX394" i="5"/>
  <c r="BC395" i="5"/>
  <c r="BE395" i="5" s="1"/>
  <c r="X392" i="5"/>
  <c r="V391" i="5"/>
  <c r="X391" i="5" l="1"/>
  <c r="V390" i="5"/>
  <c r="BD392" i="5"/>
  <c r="Y392" i="5"/>
  <c r="AH392" i="5" s="1"/>
  <c r="AF392" i="5"/>
  <c r="AE392" i="5"/>
  <c r="Z393" i="5"/>
  <c r="AH393" i="5"/>
  <c r="Z392" i="5" l="1"/>
  <c r="AI392" i="5"/>
  <c r="AH391" i="5"/>
  <c r="BB391" i="5"/>
  <c r="BC392" i="5"/>
  <c r="AX391" i="5"/>
  <c r="AW392" i="5"/>
  <c r="AY392" i="5" s="1"/>
  <c r="AW393" i="5"/>
  <c r="AY393" i="5" s="1"/>
  <c r="BB392" i="5"/>
  <c r="AX392" i="5"/>
  <c r="BC393" i="5"/>
  <c r="BE393" i="5" s="1"/>
  <c r="X390" i="5"/>
  <c r="V389" i="5"/>
  <c r="AI391" i="5"/>
  <c r="Z391" i="5"/>
  <c r="Y391" i="5"/>
  <c r="AF391" i="5"/>
  <c r="AE391" i="5"/>
  <c r="BD391" i="5"/>
  <c r="Y390" i="5" l="1"/>
  <c r="AH390" i="5" s="1"/>
  <c r="AF390" i="5"/>
  <c r="AE390" i="5"/>
  <c r="BD390" i="5"/>
  <c r="AI390" i="5"/>
  <c r="X389" i="5"/>
  <c r="V388" i="5"/>
  <c r="BE391" i="5"/>
  <c r="BE392" i="5"/>
  <c r="AX390" i="5"/>
  <c r="AW391" i="5"/>
  <c r="AY391" i="5" s="1"/>
  <c r="BB390" i="5"/>
  <c r="BC391" i="5"/>
  <c r="V387" i="5" l="1"/>
  <c r="X388" i="5"/>
  <c r="AF389" i="5"/>
  <c r="AE389" i="5"/>
  <c r="BD389" i="5"/>
  <c r="Y389" i="5"/>
  <c r="AH389" i="5" s="1"/>
  <c r="Z390" i="5"/>
  <c r="BC389" i="5" l="1"/>
  <c r="AX388" i="5"/>
  <c r="AW390" i="5"/>
  <c r="AY390" i="5" s="1"/>
  <c r="BB389" i="5"/>
  <c r="BE389" i="5" s="1"/>
  <c r="BC390" i="5"/>
  <c r="BE390" i="5" s="1"/>
  <c r="AX389" i="5"/>
  <c r="AI389" i="5"/>
  <c r="BD388" i="5"/>
  <c r="Y388" i="5"/>
  <c r="AH388" i="5" s="1"/>
  <c r="AF388" i="5"/>
  <c r="AE388" i="5"/>
  <c r="Z389" i="5"/>
  <c r="BB388" i="5" s="1"/>
  <c r="X387" i="5"/>
  <c r="V386" i="5"/>
  <c r="Z388" i="5" l="1"/>
  <c r="X386" i="5"/>
  <c r="V385" i="5"/>
  <c r="AI388" i="5"/>
  <c r="AH387" i="5"/>
  <c r="AI387" i="5"/>
  <c r="Y387" i="5"/>
  <c r="Z387" i="5" s="1"/>
  <c r="AF387" i="5"/>
  <c r="AE387" i="5"/>
  <c r="BD387" i="5"/>
  <c r="BB387" i="5"/>
  <c r="BC388" i="5"/>
  <c r="BE388" i="5" s="1"/>
  <c r="AX387" i="5"/>
  <c r="AW389" i="5"/>
  <c r="AY389" i="5" s="1"/>
  <c r="BE387" i="5" l="1"/>
  <c r="AX386" i="5"/>
  <c r="AW387" i="5"/>
  <c r="AY387" i="5" s="1"/>
  <c r="BB386" i="5"/>
  <c r="BC387" i="5"/>
  <c r="X385" i="5"/>
  <c r="V384" i="5"/>
  <c r="Y386" i="5"/>
  <c r="AH386" i="5" s="1"/>
  <c r="AF386" i="5"/>
  <c r="AE386" i="5"/>
  <c r="BD386" i="5"/>
  <c r="AW388" i="5"/>
  <c r="AY388" i="5" s="1"/>
  <c r="Z386" i="5" l="1"/>
  <c r="AI386" i="5"/>
  <c r="V383" i="5"/>
  <c r="X384" i="5"/>
  <c r="AF385" i="5"/>
  <c r="AE385" i="5"/>
  <c r="BD385" i="5"/>
  <c r="Y385" i="5"/>
  <c r="BD384" i="5" l="1"/>
  <c r="Y384" i="5"/>
  <c r="AH384" i="5" s="1"/>
  <c r="AF384" i="5"/>
  <c r="AE384" i="5"/>
  <c r="X383" i="5"/>
  <c r="V382" i="5"/>
  <c r="Z385" i="5"/>
  <c r="AW385" i="5"/>
  <c r="BB384" i="5"/>
  <c r="BC385" i="5"/>
  <c r="AX384" i="5"/>
  <c r="AX385" i="5"/>
  <c r="AW386" i="5"/>
  <c r="AY386" i="5" s="1"/>
  <c r="BB385" i="5"/>
  <c r="BC386" i="5"/>
  <c r="BE386" i="5" s="1"/>
  <c r="AH385" i="5"/>
  <c r="AI385" i="5"/>
  <c r="AI384" i="5" l="1"/>
  <c r="BE385" i="5"/>
  <c r="Z384" i="5"/>
  <c r="AY385" i="5"/>
  <c r="BB383" i="5"/>
  <c r="BC384" i="5"/>
  <c r="BE384" i="5" s="1"/>
  <c r="AX383" i="5"/>
  <c r="X382" i="5"/>
  <c r="V381" i="5"/>
  <c r="Y383" i="5"/>
  <c r="AH383" i="5" s="1"/>
  <c r="AF383" i="5"/>
  <c r="AE383" i="5"/>
  <c r="BD383" i="5"/>
  <c r="Z383" i="5" l="1"/>
  <c r="AI383" i="5"/>
  <c r="AX382" i="5"/>
  <c r="AW383" i="5"/>
  <c r="AY383" i="5" s="1"/>
  <c r="BC383" i="5"/>
  <c r="BB382" i="5"/>
  <c r="BE383" i="5"/>
  <c r="AH382" i="5"/>
  <c r="X381" i="5"/>
  <c r="V380" i="5"/>
  <c r="Y382" i="5"/>
  <c r="AF382" i="5"/>
  <c r="AE382" i="5"/>
  <c r="BD382" i="5"/>
  <c r="AI382" i="5"/>
  <c r="AW384" i="5"/>
  <c r="AY384" i="5" s="1"/>
  <c r="Z382" i="5" l="1"/>
  <c r="V379" i="5"/>
  <c r="X380" i="5"/>
  <c r="AF381" i="5"/>
  <c r="AE381" i="5"/>
  <c r="BD381" i="5"/>
  <c r="Y381" i="5"/>
  <c r="AH381" i="5" s="1"/>
  <c r="AX381" i="5"/>
  <c r="AW382" i="5"/>
  <c r="AY382" i="5" s="1"/>
  <c r="BB381" i="5"/>
  <c r="BC382" i="5"/>
  <c r="BE382" i="5" s="1"/>
  <c r="BD380" i="5" l="1"/>
  <c r="Y380" i="5"/>
  <c r="AH380" i="5" s="1"/>
  <c r="AF380" i="5"/>
  <c r="AE380" i="5"/>
  <c r="Z381" i="5"/>
  <c r="X379" i="5"/>
  <c r="V378" i="5"/>
  <c r="AI381" i="5"/>
  <c r="AW381" i="5"/>
  <c r="AY381" i="5" s="1"/>
  <c r="BB380" i="5"/>
  <c r="BC381" i="5"/>
  <c r="BE381" i="5" s="1"/>
  <c r="AX380" i="5"/>
  <c r="AI380" i="5" l="1"/>
  <c r="Z380" i="5"/>
  <c r="X378" i="5"/>
  <c r="V377" i="5"/>
  <c r="AI379" i="5"/>
  <c r="Y379" i="5"/>
  <c r="AH379" i="5" s="1"/>
  <c r="AF379" i="5"/>
  <c r="AE379" i="5"/>
  <c r="BD379" i="5"/>
  <c r="BC380" i="5"/>
  <c r="BE380" i="5" s="1"/>
  <c r="AX379" i="5"/>
  <c r="BB379" i="5" l="1"/>
  <c r="X377" i="5"/>
  <c r="V376" i="5"/>
  <c r="Z378" i="5"/>
  <c r="Y378" i="5"/>
  <c r="AH378" i="5" s="1"/>
  <c r="AF378" i="5"/>
  <c r="AE378" i="5"/>
  <c r="BD378" i="5"/>
  <c r="AI378" i="5"/>
  <c r="AW380" i="5"/>
  <c r="AY380" i="5" s="1"/>
  <c r="Z379" i="5"/>
  <c r="AW379" i="5" s="1"/>
  <c r="AY379" i="5" s="1"/>
  <c r="AF377" i="5" l="1"/>
  <c r="AE377" i="5"/>
  <c r="BD377" i="5"/>
  <c r="Y377" i="5"/>
  <c r="AH377" i="5" s="1"/>
  <c r="BC379" i="5"/>
  <c r="BB378" i="5"/>
  <c r="BE378" i="5" s="1"/>
  <c r="AX377" i="5"/>
  <c r="AW378" i="5"/>
  <c r="AY378" i="5" s="1"/>
  <c r="BB377" i="5"/>
  <c r="BC378" i="5"/>
  <c r="X376" i="5"/>
  <c r="V375" i="5"/>
  <c r="BE379" i="5"/>
  <c r="AX378" i="5"/>
  <c r="X375" i="5" l="1"/>
  <c r="V374" i="5"/>
  <c r="AH376" i="5"/>
  <c r="BD376" i="5"/>
  <c r="AI376" i="5"/>
  <c r="Z376" i="5"/>
  <c r="AF376" i="5"/>
  <c r="AE376" i="5"/>
  <c r="Y376" i="5"/>
  <c r="Z377" i="5"/>
  <c r="AI377" i="5"/>
  <c r="BC375" i="5" l="1"/>
  <c r="BB375" i="5"/>
  <c r="BE375" i="5" s="1"/>
  <c r="BC376" i="5"/>
  <c r="AX375" i="5"/>
  <c r="AW376" i="5"/>
  <c r="AY376" i="5" s="1"/>
  <c r="BB376" i="5"/>
  <c r="AW377" i="5"/>
  <c r="AY377" i="5" s="1"/>
  <c r="BC377" i="5"/>
  <c r="BE377" i="5" s="1"/>
  <c r="AX376" i="5"/>
  <c r="V373" i="5"/>
  <c r="X374" i="5"/>
  <c r="AI375" i="5"/>
  <c r="Y375" i="5"/>
  <c r="AH375" i="5" s="1"/>
  <c r="AF375" i="5"/>
  <c r="Z375" i="5"/>
  <c r="AW375" i="5" s="1"/>
  <c r="AY375" i="5" s="1"/>
  <c r="BD375" i="5"/>
  <c r="AE375" i="5"/>
  <c r="AX374" i="5" l="1"/>
  <c r="Y374" i="5"/>
  <c r="AH374" i="5" s="1"/>
  <c r="AE374" i="5"/>
  <c r="BD374" i="5"/>
  <c r="AF374" i="5"/>
  <c r="AI374" i="5"/>
  <c r="X373" i="5"/>
  <c r="V372" i="5"/>
  <c r="BE376" i="5"/>
  <c r="BB374" i="5"/>
  <c r="V371" i="5" l="1"/>
  <c r="X372" i="5"/>
  <c r="Z374" i="5"/>
  <c r="AF373" i="5"/>
  <c r="AE373" i="5"/>
  <c r="Y373" i="5"/>
  <c r="AH373" i="5" s="1"/>
  <c r="BD373" i="5"/>
  <c r="V370" i="5" l="1"/>
  <c r="X371" i="5"/>
  <c r="AW373" i="5"/>
  <c r="AY373" i="5" s="1"/>
  <c r="BC373" i="5"/>
  <c r="AX372" i="5"/>
  <c r="BB372" i="5"/>
  <c r="AW374" i="5"/>
  <c r="AY374" i="5" s="1"/>
  <c r="AX373" i="5"/>
  <c r="BB373" i="5"/>
  <c r="BC374" i="5"/>
  <c r="BE374" i="5" s="1"/>
  <c r="BD372" i="5"/>
  <c r="AI372" i="5"/>
  <c r="AF372" i="5"/>
  <c r="AE372" i="5"/>
  <c r="Z372" i="5"/>
  <c r="Y372" i="5"/>
  <c r="AH372" i="5" s="1"/>
  <c r="Z373" i="5"/>
  <c r="AI373" i="5"/>
  <c r="BB371" i="5" l="1"/>
  <c r="BC372" i="5"/>
  <c r="BE372" i="5" s="1"/>
  <c r="AX371" i="5"/>
  <c r="AW372" i="5"/>
  <c r="AY372" i="5" s="1"/>
  <c r="Y371" i="5"/>
  <c r="AH371" i="5" s="1"/>
  <c r="BD371" i="5"/>
  <c r="Z371" i="5"/>
  <c r="AE371" i="5"/>
  <c r="AF371" i="5"/>
  <c r="X370" i="5"/>
  <c r="V369" i="5"/>
  <c r="BE373" i="5"/>
  <c r="X369" i="5" l="1"/>
  <c r="V368" i="5"/>
  <c r="AI371" i="5"/>
  <c r="Z370" i="5"/>
  <c r="Y370" i="5"/>
  <c r="AE370" i="5"/>
  <c r="BD370" i="5"/>
  <c r="AI370" i="5"/>
  <c r="AF370" i="5"/>
  <c r="AH370" i="5"/>
  <c r="BB370" i="5"/>
  <c r="AX370" i="5"/>
  <c r="BC371" i="5"/>
  <c r="BE371" i="5" s="1"/>
  <c r="AW371" i="5"/>
  <c r="AY371" i="5" s="1"/>
  <c r="AF369" i="5" l="1"/>
  <c r="AE369" i="5"/>
  <c r="Y369" i="5"/>
  <c r="AH369" i="5" s="1"/>
  <c r="BD369" i="5"/>
  <c r="AI369" i="5"/>
  <c r="BC370" i="5"/>
  <c r="AW370" i="5"/>
  <c r="AY370" i="5" s="1"/>
  <c r="BE370" i="5"/>
  <c r="X368" i="5"/>
  <c r="V367" i="5"/>
  <c r="BB369" i="5"/>
  <c r="AX369" i="5"/>
  <c r="BD368" i="5" l="1"/>
  <c r="AI368" i="5"/>
  <c r="Y368" i="5"/>
  <c r="Z368" i="5" s="1"/>
  <c r="AF368" i="5"/>
  <c r="AE368" i="5"/>
  <c r="Z369" i="5"/>
  <c r="V366" i="5"/>
  <c r="X367" i="5"/>
  <c r="AH368" i="5" l="1"/>
  <c r="Y367" i="5"/>
  <c r="AH367" i="5" s="1"/>
  <c r="BD367" i="5"/>
  <c r="AF367" i="5"/>
  <c r="AE367" i="5"/>
  <c r="BB367" i="5"/>
  <c r="BC368" i="5"/>
  <c r="AX367" i="5"/>
  <c r="AW368" i="5"/>
  <c r="AY368" i="5" s="1"/>
  <c r="BC369" i="5"/>
  <c r="BE369" i="5" s="1"/>
  <c r="AX368" i="5"/>
  <c r="AW369" i="5"/>
  <c r="AY369" i="5" s="1"/>
  <c r="BB368" i="5"/>
  <c r="BE368" i="5" s="1"/>
  <c r="X366" i="5"/>
  <c r="V365" i="5"/>
  <c r="V364" i="5" l="1"/>
  <c r="X365" i="5"/>
  <c r="AI367" i="5"/>
  <c r="Y366" i="5"/>
  <c r="Z366" i="5" s="1"/>
  <c r="AE366" i="5"/>
  <c r="AF366" i="5"/>
  <c r="AI366" i="5"/>
  <c r="BD366" i="5"/>
  <c r="Z367" i="5"/>
  <c r="AH366" i="5" l="1"/>
  <c r="AE365" i="5"/>
  <c r="BD365" i="5"/>
  <c r="Z365" i="5"/>
  <c r="Y365" i="5"/>
  <c r="AH365" i="5" s="1"/>
  <c r="AF365" i="5"/>
  <c r="AW366" i="5"/>
  <c r="AY366" i="5" s="1"/>
  <c r="AX365" i="5"/>
  <c r="BB365" i="5"/>
  <c r="BC366" i="5"/>
  <c r="BB366" i="5"/>
  <c r="BC367" i="5"/>
  <c r="BE367" i="5" s="1"/>
  <c r="AX366" i="5"/>
  <c r="AW367" i="5"/>
  <c r="AY367" i="5" s="1"/>
  <c r="V363" i="5"/>
  <c r="X364" i="5"/>
  <c r="X363" i="5" l="1"/>
  <c r="V362" i="5"/>
  <c r="AX364" i="5"/>
  <c r="BB364" i="5"/>
  <c r="BC365" i="5"/>
  <c r="BE365" i="5" s="1"/>
  <c r="AE364" i="5"/>
  <c r="BD364" i="5"/>
  <c r="Y364" i="5"/>
  <c r="AH364" i="5" s="1"/>
  <c r="AF364" i="5"/>
  <c r="BE366" i="5"/>
  <c r="AI365" i="5"/>
  <c r="AW365" i="5"/>
  <c r="AY365" i="5" s="1"/>
  <c r="AI364" i="5" l="1"/>
  <c r="Z364" i="5"/>
  <c r="V361" i="5"/>
  <c r="X362" i="5"/>
  <c r="Y363" i="5"/>
  <c r="AF363" i="5"/>
  <c r="AE363" i="5"/>
  <c r="BD363" i="5"/>
  <c r="Y362" i="5" l="1"/>
  <c r="AH362" i="5" s="1"/>
  <c r="AE362" i="5"/>
  <c r="BD362" i="5"/>
  <c r="Z362" i="5"/>
  <c r="AI362" i="5"/>
  <c r="AF362" i="5"/>
  <c r="AI363" i="5"/>
  <c r="X361" i="5"/>
  <c r="V360" i="5"/>
  <c r="Z363" i="5"/>
  <c r="AH363" i="5"/>
  <c r="AX362" i="5"/>
  <c r="AW363" i="5"/>
  <c r="AY363" i="5" s="1"/>
  <c r="BC363" i="5"/>
  <c r="AW364" i="5"/>
  <c r="AY364" i="5" s="1"/>
  <c r="BC364" i="5"/>
  <c r="BE364" i="5" s="1"/>
  <c r="AX363" i="5"/>
  <c r="BB363" i="5"/>
  <c r="X360" i="5" l="1"/>
  <c r="V359" i="5"/>
  <c r="BE363" i="5"/>
  <c r="AW362" i="5"/>
  <c r="AY362" i="5" s="1"/>
  <c r="BB361" i="5"/>
  <c r="BC362" i="5"/>
  <c r="AX361" i="5"/>
  <c r="AE361" i="5"/>
  <c r="BD361" i="5"/>
  <c r="Y361" i="5"/>
  <c r="AH361" i="5" s="1"/>
  <c r="AF361" i="5"/>
  <c r="BB362" i="5"/>
  <c r="BE362" i="5" s="1"/>
  <c r="Z361" i="5" l="1"/>
  <c r="BD360" i="5"/>
  <c r="Y360" i="5"/>
  <c r="Z360" i="5" s="1"/>
  <c r="AF360" i="5"/>
  <c r="AE360" i="5"/>
  <c r="V358" i="5"/>
  <c r="X359" i="5"/>
  <c r="AI361" i="5"/>
  <c r="AH360" i="5" l="1"/>
  <c r="Y359" i="5"/>
  <c r="AH359" i="5" s="1"/>
  <c r="BD359" i="5"/>
  <c r="AE359" i="5"/>
  <c r="AF359" i="5"/>
  <c r="AI360" i="5"/>
  <c r="X358" i="5"/>
  <c r="V357" i="5"/>
  <c r="BC360" i="5"/>
  <c r="AX359" i="5"/>
  <c r="BB359" i="5"/>
  <c r="AW360" i="5"/>
  <c r="AW361" i="5"/>
  <c r="AY361" i="5" s="1"/>
  <c r="BC361" i="5"/>
  <c r="BE361" i="5" s="1"/>
  <c r="BB360" i="5"/>
  <c r="AX360" i="5"/>
  <c r="X357" i="5" l="1"/>
  <c r="V356" i="5"/>
  <c r="Y358" i="5"/>
  <c r="AE358" i="5"/>
  <c r="BD358" i="5"/>
  <c r="Z358" i="5"/>
  <c r="AI358" i="5"/>
  <c r="AF358" i="5"/>
  <c r="AY360" i="5"/>
  <c r="BE360" i="5"/>
  <c r="AI359" i="5"/>
  <c r="AH358" i="5"/>
  <c r="Z359" i="5"/>
  <c r="AW358" i="5" l="1"/>
  <c r="AY358" i="5" s="1"/>
  <c r="BB357" i="5"/>
  <c r="BC358" i="5"/>
  <c r="AX357" i="5"/>
  <c r="AW359" i="5"/>
  <c r="AY359" i="5" s="1"/>
  <c r="BC359" i="5"/>
  <c r="BE359" i="5" s="1"/>
  <c r="BB358" i="5"/>
  <c r="AX358" i="5"/>
  <c r="X356" i="5"/>
  <c r="V355" i="5"/>
  <c r="AI357" i="5"/>
  <c r="Z357" i="5"/>
  <c r="AX356" i="5" s="1"/>
  <c r="Y357" i="5"/>
  <c r="AH357" i="5" s="1"/>
  <c r="AF357" i="5"/>
  <c r="AE357" i="5"/>
  <c r="BD357" i="5"/>
  <c r="BE358" i="5" l="1"/>
  <c r="BE357" i="5"/>
  <c r="Y356" i="5"/>
  <c r="AH356" i="5" s="1"/>
  <c r="AF356" i="5"/>
  <c r="AE356" i="5"/>
  <c r="BD356" i="5"/>
  <c r="BC357" i="5"/>
  <c r="X355" i="5"/>
  <c r="V354" i="5"/>
  <c r="BB356" i="5"/>
  <c r="AW357" i="5"/>
  <c r="AY357" i="5" s="1"/>
  <c r="AE355" i="5" l="1"/>
  <c r="BD355" i="5"/>
  <c r="AF355" i="5"/>
  <c r="Y355" i="5"/>
  <c r="Z356" i="5"/>
  <c r="X354" i="5"/>
  <c r="V353" i="5"/>
  <c r="AI356" i="5"/>
  <c r="Z355" i="5" l="1"/>
  <c r="AW355" i="5"/>
  <c r="AY355" i="5" s="1"/>
  <c r="BB354" i="5"/>
  <c r="BC355" i="5"/>
  <c r="AX354" i="5"/>
  <c r="BC356" i="5"/>
  <c r="BE356" i="5" s="1"/>
  <c r="AW356" i="5"/>
  <c r="AY356" i="5" s="1"/>
  <c r="BB355" i="5"/>
  <c r="AX355" i="5"/>
  <c r="AI355" i="5"/>
  <c r="X353" i="5"/>
  <c r="V352" i="5"/>
  <c r="AH355" i="5"/>
  <c r="AI354" i="5"/>
  <c r="Y354" i="5"/>
  <c r="AH354" i="5" s="1"/>
  <c r="AF354" i="5"/>
  <c r="BD354" i="5"/>
  <c r="AE354" i="5"/>
  <c r="X352" i="5" l="1"/>
  <c r="V351" i="5"/>
  <c r="AI353" i="5"/>
  <c r="Y353" i="5"/>
  <c r="AH353" i="5" s="1"/>
  <c r="AF353" i="5"/>
  <c r="AE353" i="5"/>
  <c r="BD353" i="5"/>
  <c r="Z354" i="5"/>
  <c r="BC354" i="5" s="1"/>
  <c r="BE354" i="5" s="1"/>
  <c r="BE355" i="5"/>
  <c r="Y352" i="5" l="1"/>
  <c r="AF352" i="5"/>
  <c r="AE352" i="5"/>
  <c r="BD352" i="5"/>
  <c r="Z352" i="5"/>
  <c r="AI352" i="5"/>
  <c r="X351" i="5"/>
  <c r="V350" i="5"/>
  <c r="AW354" i="5"/>
  <c r="AY354" i="5" s="1"/>
  <c r="AX353" i="5"/>
  <c r="AX352" i="5"/>
  <c r="AW353" i="5"/>
  <c r="AY353" i="5" s="1"/>
  <c r="BB352" i="5"/>
  <c r="BC353" i="5"/>
  <c r="AH352" i="5"/>
  <c r="BB353" i="5"/>
  <c r="Z353" i="5"/>
  <c r="AE351" i="5" l="1"/>
  <c r="BD351" i="5"/>
  <c r="AI351" i="5"/>
  <c r="Z351" i="5"/>
  <c r="AF351" i="5"/>
  <c r="Y351" i="5"/>
  <c r="AH351" i="5" s="1"/>
  <c r="AW352" i="5"/>
  <c r="AY352" i="5" s="1"/>
  <c r="BB351" i="5"/>
  <c r="BC352" i="5"/>
  <c r="BE352" i="5" s="1"/>
  <c r="AX351" i="5"/>
  <c r="BE353" i="5"/>
  <c r="X350" i="5"/>
  <c r="V349" i="5"/>
  <c r="X349" i="5" l="1"/>
  <c r="V348" i="5"/>
  <c r="BB350" i="5"/>
  <c r="AX350" i="5"/>
  <c r="AW351" i="5"/>
  <c r="AY351" i="5" s="1"/>
  <c r="BC351" i="5"/>
  <c r="BE351" i="5" s="1"/>
  <c r="Y350" i="5"/>
  <c r="AH350" i="5" s="1"/>
  <c r="AF350" i="5"/>
  <c r="BD350" i="5"/>
  <c r="AE350" i="5"/>
  <c r="X348" i="5" l="1"/>
  <c r="V347" i="5"/>
  <c r="Z350" i="5"/>
  <c r="AI350" i="5"/>
  <c r="AH349" i="5"/>
  <c r="AI349" i="5"/>
  <c r="Z349" i="5"/>
  <c r="Y349" i="5"/>
  <c r="AF349" i="5"/>
  <c r="AE349" i="5"/>
  <c r="BD349" i="5"/>
  <c r="AX348" i="5" l="1"/>
  <c r="AW349" i="5"/>
  <c r="AY349" i="5" s="1"/>
  <c r="BB348" i="5"/>
  <c r="BC349" i="5"/>
  <c r="BC350" i="5"/>
  <c r="BE350" i="5" s="1"/>
  <c r="BB349" i="5"/>
  <c r="AW350" i="5"/>
  <c r="AY350" i="5" s="1"/>
  <c r="AX349" i="5"/>
  <c r="X347" i="5"/>
  <c r="V346" i="5"/>
  <c r="Y348" i="5"/>
  <c r="AH348" i="5" s="1"/>
  <c r="AF348" i="5"/>
  <c r="AE348" i="5"/>
  <c r="BD348" i="5"/>
  <c r="X346" i="5" l="1"/>
  <c r="V345" i="5"/>
  <c r="AI348" i="5"/>
  <c r="AE347" i="5"/>
  <c r="BD347" i="5"/>
  <c r="AF347" i="5"/>
  <c r="Y347" i="5"/>
  <c r="AH347" i="5" s="1"/>
  <c r="Z348" i="5"/>
  <c r="BE349" i="5"/>
  <c r="BC347" i="5" l="1"/>
  <c r="AX346" i="5"/>
  <c r="AW348" i="5"/>
  <c r="AY348" i="5" s="1"/>
  <c r="BC348" i="5"/>
  <c r="BE348" i="5" s="1"/>
  <c r="BB347" i="5"/>
  <c r="BE347" i="5" s="1"/>
  <c r="AX347" i="5"/>
  <c r="X345" i="5"/>
  <c r="V344" i="5"/>
  <c r="Y346" i="5"/>
  <c r="AH346" i="5" s="1"/>
  <c r="AF346" i="5"/>
  <c r="BD346" i="5"/>
  <c r="AE346" i="5"/>
  <c r="Z347" i="5"/>
  <c r="AI347" i="5"/>
  <c r="Z346" i="5" l="1"/>
  <c r="AI346" i="5"/>
  <c r="X344" i="5"/>
  <c r="V343" i="5"/>
  <c r="BC346" i="5"/>
  <c r="AX345" i="5"/>
  <c r="BB345" i="5"/>
  <c r="AW346" i="5"/>
  <c r="AY346" i="5" s="1"/>
  <c r="BB346" i="5"/>
  <c r="Y345" i="5"/>
  <c r="AF345" i="5"/>
  <c r="AE345" i="5"/>
  <c r="BD345" i="5"/>
  <c r="AW347" i="5"/>
  <c r="AY347" i="5" s="1"/>
  <c r="Y344" i="5" l="1"/>
  <c r="AH344" i="5" s="1"/>
  <c r="AF344" i="5"/>
  <c r="AE344" i="5"/>
  <c r="BD344" i="5"/>
  <c r="Z344" i="5"/>
  <c r="AI344" i="5"/>
  <c r="AH345" i="5"/>
  <c r="X343" i="5"/>
  <c r="V342" i="5"/>
  <c r="AI345" i="5"/>
  <c r="BE346" i="5"/>
  <c r="Z345" i="5"/>
  <c r="AX344" i="5"/>
  <c r="AW344" i="5" l="1"/>
  <c r="AY344" i="5" s="1"/>
  <c r="BB343" i="5"/>
  <c r="BC344" i="5"/>
  <c r="AX343" i="5"/>
  <c r="X342" i="5"/>
  <c r="V341" i="5"/>
  <c r="BC345" i="5"/>
  <c r="BE345" i="5" s="1"/>
  <c r="BB344" i="5"/>
  <c r="AE343" i="5"/>
  <c r="BD343" i="5"/>
  <c r="AI343" i="5"/>
  <c r="AF343" i="5"/>
  <c r="Y343" i="5"/>
  <c r="AH343" i="5" s="1"/>
  <c r="AW345" i="5"/>
  <c r="AY345" i="5" s="1"/>
  <c r="BE344" i="5" l="1"/>
  <c r="X341" i="5"/>
  <c r="V340" i="5"/>
  <c r="Z343" i="5"/>
  <c r="AI342" i="5"/>
  <c r="Z342" i="5"/>
  <c r="Y342" i="5"/>
  <c r="AH342" i="5" s="1"/>
  <c r="AF342" i="5"/>
  <c r="BD342" i="5"/>
  <c r="AE342" i="5"/>
  <c r="BC342" i="5" l="1"/>
  <c r="AX341" i="5"/>
  <c r="BB341" i="5"/>
  <c r="AW342" i="5"/>
  <c r="AW343" i="5"/>
  <c r="AY343" i="5" s="1"/>
  <c r="BB342" i="5"/>
  <c r="BE342" i="5" s="1"/>
  <c r="BC343" i="5"/>
  <c r="BE343" i="5" s="1"/>
  <c r="AX342" i="5"/>
  <c r="X340" i="5"/>
  <c r="V339" i="5"/>
  <c r="AI341" i="5"/>
  <c r="Z341" i="5"/>
  <c r="Y341" i="5"/>
  <c r="AH341" i="5" s="1"/>
  <c r="AF341" i="5"/>
  <c r="AE341" i="5"/>
  <c r="BD341" i="5"/>
  <c r="X339" i="5" l="1"/>
  <c r="V338" i="5"/>
  <c r="Y340" i="5"/>
  <c r="AH340" i="5" s="1"/>
  <c r="AF340" i="5"/>
  <c r="AE340" i="5"/>
  <c r="BD340" i="5"/>
  <c r="BC341" i="5"/>
  <c r="BE341" i="5" s="1"/>
  <c r="AY342" i="5"/>
  <c r="BB340" i="5"/>
  <c r="AW341" i="5"/>
  <c r="AY341" i="5" s="1"/>
  <c r="AX340" i="5"/>
  <c r="AI340" i="5" l="1"/>
  <c r="Z340" i="5"/>
  <c r="X338" i="5"/>
  <c r="V337" i="5"/>
  <c r="AE339" i="5"/>
  <c r="BD339" i="5"/>
  <c r="AF339" i="5"/>
  <c r="Y339" i="5"/>
  <c r="X337" i="5" l="1"/>
  <c r="V336" i="5"/>
  <c r="Z339" i="5"/>
  <c r="Y338" i="5"/>
  <c r="AH338" i="5" s="1"/>
  <c r="AF338" i="5"/>
  <c r="BD338" i="5"/>
  <c r="AE338" i="5"/>
  <c r="AH339" i="5"/>
  <c r="BB338" i="5"/>
  <c r="BC339" i="5"/>
  <c r="AX338" i="5"/>
  <c r="AW340" i="5"/>
  <c r="AY340" i="5" s="1"/>
  <c r="BB339" i="5"/>
  <c r="BC340" i="5"/>
  <c r="BE340" i="5" s="1"/>
  <c r="AX339" i="5"/>
  <c r="AI339" i="5"/>
  <c r="Z338" i="5" l="1"/>
  <c r="BC338" i="5"/>
  <c r="BE338" i="5" s="1"/>
  <c r="AX337" i="5"/>
  <c r="BB337" i="5"/>
  <c r="AW338" i="5"/>
  <c r="AY338" i="5" s="1"/>
  <c r="X336" i="5"/>
  <c r="V335" i="5"/>
  <c r="Y337" i="5"/>
  <c r="Z337" i="5" s="1"/>
  <c r="AF337" i="5"/>
  <c r="AE337" i="5"/>
  <c r="BD337" i="5"/>
  <c r="AI338" i="5"/>
  <c r="AW339" i="5"/>
  <c r="AY339" i="5" s="1"/>
  <c r="BE339" i="5"/>
  <c r="Y336" i="5" l="1"/>
  <c r="AH336" i="5" s="1"/>
  <c r="AF336" i="5"/>
  <c r="AE336" i="5"/>
  <c r="BD336" i="5"/>
  <c r="AI337" i="5"/>
  <c r="AH337" i="5"/>
  <c r="BE337" i="5"/>
  <c r="AX336" i="5"/>
  <c r="AW337" i="5"/>
  <c r="AY337" i="5" s="1"/>
  <c r="BB336" i="5"/>
  <c r="BC337" i="5"/>
  <c r="X335" i="5"/>
  <c r="V334" i="5"/>
  <c r="X334" i="5" l="1"/>
  <c r="V333" i="5"/>
  <c r="AE335" i="5"/>
  <c r="BD335" i="5"/>
  <c r="AI335" i="5"/>
  <c r="Z335" i="5"/>
  <c r="AF335" i="5"/>
  <c r="Y335" i="5"/>
  <c r="Z336" i="5"/>
  <c r="AI336" i="5"/>
  <c r="AH335" i="5"/>
  <c r="AW335" i="5" l="1"/>
  <c r="AY335" i="5" s="1"/>
  <c r="BB334" i="5"/>
  <c r="BC335" i="5"/>
  <c r="AX334" i="5"/>
  <c r="AW336" i="5"/>
  <c r="AY336" i="5" s="1"/>
  <c r="AX335" i="5"/>
  <c r="BB335" i="5"/>
  <c r="BC336" i="5"/>
  <c r="BE336" i="5" s="1"/>
  <c r="X333" i="5"/>
  <c r="V332" i="5"/>
  <c r="AI334" i="5"/>
  <c r="Y334" i="5"/>
  <c r="AH334" i="5" s="1"/>
  <c r="AF334" i="5"/>
  <c r="BD334" i="5"/>
  <c r="AE334" i="5"/>
  <c r="X332" i="5" l="1"/>
  <c r="V331" i="5"/>
  <c r="Y333" i="5"/>
  <c r="AH333" i="5" s="1"/>
  <c r="AF333" i="5"/>
  <c r="AE333" i="5"/>
  <c r="BD333" i="5"/>
  <c r="BE335" i="5"/>
  <c r="Z334" i="5"/>
  <c r="Z333" i="5" l="1"/>
  <c r="AX332" i="5"/>
  <c r="AW333" i="5"/>
  <c r="AY333" i="5" s="1"/>
  <c r="BB332" i="5"/>
  <c r="BC333" i="5"/>
  <c r="BC334" i="5"/>
  <c r="BE334" i="5" s="1"/>
  <c r="BB333" i="5"/>
  <c r="BE333" i="5" s="1"/>
  <c r="AX333" i="5"/>
  <c r="AW334" i="5"/>
  <c r="AY334" i="5" s="1"/>
  <c r="AI333" i="5"/>
  <c r="X331" i="5"/>
  <c r="V330" i="5"/>
  <c r="Y332" i="5"/>
  <c r="AH332" i="5" s="1"/>
  <c r="AF332" i="5"/>
  <c r="AE332" i="5"/>
  <c r="BD332" i="5"/>
  <c r="X330" i="5" l="1"/>
  <c r="V329" i="5"/>
  <c r="AI332" i="5"/>
  <c r="AE331" i="5"/>
  <c r="BD331" i="5"/>
  <c r="AI331" i="5"/>
  <c r="AF331" i="5"/>
  <c r="Y331" i="5"/>
  <c r="Z331" i="5" s="1"/>
  <c r="AH331" i="5"/>
  <c r="AW332" i="5"/>
  <c r="AY332" i="5" s="1"/>
  <c r="BB331" i="5"/>
  <c r="BC332" i="5"/>
  <c r="BE332" i="5" s="1"/>
  <c r="AX331" i="5"/>
  <c r="Z332" i="5"/>
  <c r="BE331" i="5" l="1"/>
  <c r="X329" i="5"/>
  <c r="V328" i="5"/>
  <c r="AW331" i="5"/>
  <c r="AY331" i="5" s="1"/>
  <c r="BB330" i="5"/>
  <c r="BC331" i="5"/>
  <c r="AX330" i="5"/>
  <c r="Y330" i="5"/>
  <c r="AH330" i="5" s="1"/>
  <c r="AF330" i="5"/>
  <c r="BD330" i="5"/>
  <c r="AE330" i="5"/>
  <c r="Z330" i="5" l="1"/>
  <c r="X328" i="5"/>
  <c r="V327" i="5"/>
  <c r="Y329" i="5"/>
  <c r="AH329" i="5" s="1"/>
  <c r="AF329" i="5"/>
  <c r="AE329" i="5"/>
  <c r="BD329" i="5"/>
  <c r="AI330" i="5"/>
  <c r="AI329" i="5" l="1"/>
  <c r="Y328" i="5"/>
  <c r="AF328" i="5"/>
  <c r="AE328" i="5"/>
  <c r="BD328" i="5"/>
  <c r="Z328" i="5"/>
  <c r="AI328" i="5"/>
  <c r="Z329" i="5"/>
  <c r="X327" i="5"/>
  <c r="V326" i="5"/>
  <c r="AH328" i="5"/>
  <c r="AX328" i="5"/>
  <c r="AW329" i="5"/>
  <c r="AY329" i="5" s="1"/>
  <c r="BB328" i="5"/>
  <c r="BC329" i="5"/>
  <c r="BC330" i="5"/>
  <c r="BE330" i="5" s="1"/>
  <c r="AX329" i="5"/>
  <c r="BB329" i="5"/>
  <c r="AW330" i="5"/>
  <c r="AY330" i="5" s="1"/>
  <c r="BE329" i="5" l="1"/>
  <c r="AE327" i="5"/>
  <c r="BD327" i="5"/>
  <c r="AI327" i="5"/>
  <c r="Z327" i="5"/>
  <c r="AF327" i="5"/>
  <c r="Y327" i="5"/>
  <c r="AH327" i="5" s="1"/>
  <c r="X326" i="5"/>
  <c r="V325" i="5"/>
  <c r="AW328" i="5"/>
  <c r="AY328" i="5" s="1"/>
  <c r="BB327" i="5"/>
  <c r="BC328" i="5"/>
  <c r="BE328" i="5" s="1"/>
  <c r="AX327" i="5"/>
  <c r="Y326" i="5" l="1"/>
  <c r="AF326" i="5"/>
  <c r="BD326" i="5"/>
  <c r="AE326" i="5"/>
  <c r="AX326" i="5"/>
  <c r="BC327" i="5"/>
  <c r="BE327" i="5" s="1"/>
  <c r="BB326" i="5"/>
  <c r="AW327" i="5"/>
  <c r="AY327" i="5" s="1"/>
  <c r="X325" i="5"/>
  <c r="V324" i="5"/>
  <c r="Z326" i="5" l="1"/>
  <c r="AI326" i="5"/>
  <c r="AH326" i="5"/>
  <c r="X324" i="5"/>
  <c r="V323" i="5"/>
  <c r="AI325" i="5"/>
  <c r="Y325" i="5"/>
  <c r="AH325" i="5" s="1"/>
  <c r="AF325" i="5"/>
  <c r="AE325" i="5"/>
  <c r="BD325" i="5"/>
  <c r="X323" i="5" l="1"/>
  <c r="V322" i="5"/>
  <c r="Y324" i="5"/>
  <c r="AH324" i="5" s="1"/>
  <c r="AF324" i="5"/>
  <c r="AE324" i="5"/>
  <c r="BD324" i="5"/>
  <c r="Z324" i="5"/>
  <c r="AW325" i="5"/>
  <c r="BB324" i="5"/>
  <c r="BC325" i="5"/>
  <c r="BC326" i="5"/>
  <c r="BE326" i="5" s="1"/>
  <c r="AX325" i="5"/>
  <c r="BB325" i="5"/>
  <c r="BE325" i="5" s="1"/>
  <c r="AW326" i="5"/>
  <c r="AY326" i="5" s="1"/>
  <c r="Z325" i="5"/>
  <c r="AX324" i="5" s="1"/>
  <c r="AY325" i="5" l="1"/>
  <c r="X322" i="5"/>
  <c r="V321" i="5"/>
  <c r="BE324" i="5"/>
  <c r="AW324" i="5"/>
  <c r="AY324" i="5" s="1"/>
  <c r="BB323" i="5"/>
  <c r="BC324" i="5"/>
  <c r="AX323" i="5"/>
  <c r="AI324" i="5"/>
  <c r="AE323" i="5"/>
  <c r="BD323" i="5"/>
  <c r="AF323" i="5"/>
  <c r="Y323" i="5"/>
  <c r="AH323" i="5" s="1"/>
  <c r="Y322" i="5" l="1"/>
  <c r="AH322" i="5" s="1"/>
  <c r="AF322" i="5"/>
  <c r="BD322" i="5"/>
  <c r="AE322" i="5"/>
  <c r="X321" i="5"/>
  <c r="V320" i="5"/>
  <c r="Z323" i="5"/>
  <c r="AI323" i="5"/>
  <c r="AW322" i="5" l="1"/>
  <c r="AW323" i="5"/>
  <c r="AY323" i="5" s="1"/>
  <c r="BC323" i="5"/>
  <c r="BE323" i="5" s="1"/>
  <c r="AX322" i="5"/>
  <c r="BB322" i="5"/>
  <c r="V319" i="5"/>
  <c r="X320" i="5"/>
  <c r="Z322" i="5"/>
  <c r="Y321" i="5"/>
  <c r="AH321" i="5" s="1"/>
  <c r="AF321" i="5"/>
  <c r="AE321" i="5"/>
  <c r="BD321" i="5"/>
  <c r="AI322" i="5"/>
  <c r="AI321" i="5" l="1"/>
  <c r="AY322" i="5"/>
  <c r="AW321" i="5"/>
  <c r="AY321" i="5" s="1"/>
  <c r="BB320" i="5"/>
  <c r="AX320" i="5"/>
  <c r="BC321" i="5"/>
  <c r="BB321" i="5"/>
  <c r="BE321" i="5" s="1"/>
  <c r="Z321" i="5"/>
  <c r="Y320" i="5"/>
  <c r="AE320" i="5"/>
  <c r="BD320" i="5"/>
  <c r="Z320" i="5"/>
  <c r="AF320" i="5"/>
  <c r="AI320" i="5"/>
  <c r="AX321" i="5"/>
  <c r="AH320" i="5"/>
  <c r="X319" i="5"/>
  <c r="V318" i="5"/>
  <c r="BC322" i="5"/>
  <c r="BE322" i="5" s="1"/>
  <c r="BE320" i="5" l="1"/>
  <c r="X318" i="5"/>
  <c r="V317" i="5"/>
  <c r="AE319" i="5"/>
  <c r="AF319" i="5"/>
  <c r="Y319" i="5"/>
  <c r="AH319" i="5" s="1"/>
  <c r="BD319" i="5"/>
  <c r="AW320" i="5"/>
  <c r="AY320" i="5" s="1"/>
  <c r="BB319" i="5"/>
  <c r="BC320" i="5"/>
  <c r="AX319" i="5"/>
  <c r="Y318" i="5" l="1"/>
  <c r="AI318" i="5" s="1"/>
  <c r="AF318" i="5"/>
  <c r="BD318" i="5"/>
  <c r="AE318" i="5"/>
  <c r="X317" i="5"/>
  <c r="V316" i="5"/>
  <c r="Z319" i="5"/>
  <c r="AI319" i="5"/>
  <c r="AH318" i="5"/>
  <c r="AX317" i="5" l="1"/>
  <c r="BB317" i="5"/>
  <c r="AW318" i="5"/>
  <c r="AW319" i="5"/>
  <c r="AY319" i="5" s="1"/>
  <c r="AX318" i="5"/>
  <c r="BB318" i="5"/>
  <c r="BC319" i="5"/>
  <c r="BE319" i="5" s="1"/>
  <c r="Z318" i="5"/>
  <c r="V315" i="5"/>
  <c r="X316" i="5"/>
  <c r="Y317" i="5"/>
  <c r="AH317" i="5" s="1"/>
  <c r="AF317" i="5"/>
  <c r="AE317" i="5"/>
  <c r="BD317" i="5"/>
  <c r="AI317" i="5" l="1"/>
  <c r="AY318" i="5"/>
  <c r="Y316" i="5"/>
  <c r="AI316" i="5" s="1"/>
  <c r="AE316" i="5"/>
  <c r="BD316" i="5"/>
  <c r="Z316" i="5"/>
  <c r="AF316" i="5"/>
  <c r="Z317" i="5"/>
  <c r="X315" i="5"/>
  <c r="V314" i="5"/>
  <c r="AH316" i="5"/>
  <c r="AW317" i="5"/>
  <c r="AY317" i="5" s="1"/>
  <c r="AX316" i="5"/>
  <c r="BC318" i="5"/>
  <c r="BE318" i="5" s="1"/>
  <c r="X314" i="5" l="1"/>
  <c r="V313" i="5"/>
  <c r="AE315" i="5"/>
  <c r="AF315" i="5"/>
  <c r="Y315" i="5"/>
  <c r="AH315" i="5" s="1"/>
  <c r="BD315" i="5"/>
  <c r="AW316" i="5"/>
  <c r="AY316" i="5" s="1"/>
  <c r="BB315" i="5"/>
  <c r="BC316" i="5"/>
  <c r="AX315" i="5"/>
  <c r="BC317" i="5"/>
  <c r="BE317" i="5" s="1"/>
  <c r="BB316" i="5"/>
  <c r="BE316" i="5" l="1"/>
  <c r="X313" i="5"/>
  <c r="V312" i="5"/>
  <c r="Y314" i="5"/>
  <c r="AH314" i="5" s="1"/>
  <c r="AF314" i="5"/>
  <c r="BD314" i="5"/>
  <c r="AE314" i="5"/>
  <c r="Z315" i="5"/>
  <c r="AI315" i="5"/>
  <c r="Z314" i="5" l="1"/>
  <c r="AI314" i="5"/>
  <c r="Y313" i="5"/>
  <c r="Z313" i="5" s="1"/>
  <c r="AF313" i="5"/>
  <c r="AE313" i="5"/>
  <c r="BD313" i="5"/>
  <c r="BC314" i="5"/>
  <c r="AX313" i="5"/>
  <c r="BB313" i="5"/>
  <c r="AW314" i="5"/>
  <c r="AW315" i="5"/>
  <c r="AY315" i="5" s="1"/>
  <c r="BC315" i="5"/>
  <c r="BE315" i="5" s="1"/>
  <c r="AX314" i="5"/>
  <c r="BB314" i="5"/>
  <c r="V311" i="5"/>
  <c r="X312" i="5"/>
  <c r="AY314" i="5" l="1"/>
  <c r="X311" i="5"/>
  <c r="V310" i="5"/>
  <c r="AI313" i="5"/>
  <c r="Y312" i="5"/>
  <c r="AH312" i="5" s="1"/>
  <c r="AE312" i="5"/>
  <c r="BD312" i="5"/>
  <c r="Z312" i="5"/>
  <c r="BB311" i="5" s="1"/>
  <c r="AI312" i="5"/>
  <c r="AF312" i="5"/>
  <c r="BE313" i="5"/>
  <c r="AH313" i="5"/>
  <c r="BE314" i="5"/>
  <c r="AW313" i="5"/>
  <c r="AY313" i="5" s="1"/>
  <c r="BB312" i="5"/>
  <c r="BC313" i="5"/>
  <c r="AX312" i="5"/>
  <c r="X310" i="5" l="1"/>
  <c r="V309" i="5"/>
  <c r="AE311" i="5"/>
  <c r="AI311" i="5"/>
  <c r="Z311" i="5"/>
  <c r="AW311" i="5" s="1"/>
  <c r="AY311" i="5" s="1"/>
  <c r="AF311" i="5"/>
  <c r="Y311" i="5"/>
  <c r="BD311" i="5"/>
  <c r="AH311" i="5"/>
  <c r="AX311" i="5"/>
  <c r="BC312" i="5"/>
  <c r="BE312" i="5" s="1"/>
  <c r="BC311" i="5"/>
  <c r="BE311" i="5" s="1"/>
  <c r="AW312" i="5"/>
  <c r="AY312" i="5" s="1"/>
  <c r="X309" i="5" l="1"/>
  <c r="V308" i="5"/>
  <c r="Y310" i="5"/>
  <c r="AH310" i="5" s="1"/>
  <c r="AF310" i="5"/>
  <c r="BD310" i="5"/>
  <c r="AE310" i="5"/>
  <c r="BB310" i="5"/>
  <c r="AX310" i="5"/>
  <c r="Z310" i="5" l="1"/>
  <c r="AI310" i="5"/>
  <c r="V307" i="5"/>
  <c r="X308" i="5"/>
  <c r="Y309" i="5"/>
  <c r="AH309" i="5" s="1"/>
  <c r="AF309" i="5"/>
  <c r="AE309" i="5"/>
  <c r="BD309" i="5"/>
  <c r="X307" i="5" l="1"/>
  <c r="V306" i="5"/>
  <c r="BC309" i="5"/>
  <c r="AX308" i="5"/>
  <c r="AX309" i="5"/>
  <c r="BB309" i="5"/>
  <c r="BE309" i="5" s="1"/>
  <c r="BC310" i="5"/>
  <c r="BE310" i="5" s="1"/>
  <c r="AW310" i="5"/>
  <c r="AY310" i="5" s="1"/>
  <c r="AI309" i="5"/>
  <c r="Y308" i="5"/>
  <c r="AI308" i="5" s="1"/>
  <c r="AE308" i="5"/>
  <c r="BD308" i="5"/>
  <c r="Z308" i="5"/>
  <c r="AF308" i="5"/>
  <c r="Z309" i="5"/>
  <c r="AH308" i="5"/>
  <c r="AW308" i="5" l="1"/>
  <c r="AY308" i="5" s="1"/>
  <c r="BB307" i="5"/>
  <c r="BC308" i="5"/>
  <c r="AX307" i="5"/>
  <c r="X306" i="5"/>
  <c r="V305" i="5"/>
  <c r="BB308" i="5"/>
  <c r="AW309" i="5"/>
  <c r="AY309" i="5" s="1"/>
  <c r="AE307" i="5"/>
  <c r="AI307" i="5"/>
  <c r="Z307" i="5"/>
  <c r="AF307" i="5"/>
  <c r="BD307" i="5"/>
  <c r="Y307" i="5"/>
  <c r="AH307" i="5" s="1"/>
  <c r="BB306" i="5" l="1"/>
  <c r="BE307" i="5"/>
  <c r="BE308" i="5"/>
  <c r="AX306" i="5"/>
  <c r="X305" i="5"/>
  <c r="V304" i="5"/>
  <c r="BC307" i="5"/>
  <c r="Y306" i="5"/>
  <c r="AH306" i="5" s="1"/>
  <c r="AF306" i="5"/>
  <c r="BD306" i="5"/>
  <c r="AE306" i="5"/>
  <c r="AW307" i="5"/>
  <c r="AY307" i="5" s="1"/>
  <c r="Z306" i="5" l="1"/>
  <c r="AI306" i="5"/>
  <c r="V303" i="5"/>
  <c r="X304" i="5"/>
  <c r="Y305" i="5"/>
  <c r="Z305" i="5" s="1"/>
  <c r="AF305" i="5"/>
  <c r="AE305" i="5"/>
  <c r="BD305" i="5"/>
  <c r="AH305" i="5" l="1"/>
  <c r="Y304" i="5"/>
  <c r="AE304" i="5"/>
  <c r="BD304" i="5"/>
  <c r="AF304" i="5"/>
  <c r="AW305" i="5"/>
  <c r="AY305" i="5" s="1"/>
  <c r="BB304" i="5"/>
  <c r="BC305" i="5"/>
  <c r="AX304" i="5"/>
  <c r="BC306" i="5"/>
  <c r="BE306" i="5" s="1"/>
  <c r="AX305" i="5"/>
  <c r="BB305" i="5"/>
  <c r="AW306" i="5"/>
  <c r="AY306" i="5" s="1"/>
  <c r="AI305" i="5"/>
  <c r="X303" i="5"/>
  <c r="V302" i="5"/>
  <c r="AE303" i="5" l="1"/>
  <c r="AF303" i="5"/>
  <c r="BD303" i="5"/>
  <c r="Y303" i="5"/>
  <c r="AH303" i="5" s="1"/>
  <c r="AH304" i="5"/>
  <c r="BE305" i="5"/>
  <c r="Z304" i="5"/>
  <c r="X302" i="5"/>
  <c r="V301" i="5"/>
  <c r="AI304" i="5"/>
  <c r="Y302" i="5" l="1"/>
  <c r="AI302" i="5" s="1"/>
  <c r="AF302" i="5"/>
  <c r="BD302" i="5"/>
  <c r="AE302" i="5"/>
  <c r="AI303" i="5"/>
  <c r="X301" i="5"/>
  <c r="V300" i="5"/>
  <c r="Z303" i="5"/>
  <c r="AW303" i="5"/>
  <c r="AY303" i="5" s="1"/>
  <c r="BC303" i="5"/>
  <c r="AX302" i="5"/>
  <c r="BB302" i="5"/>
  <c r="AW304" i="5"/>
  <c r="AY304" i="5" s="1"/>
  <c r="BB303" i="5"/>
  <c r="BC304" i="5"/>
  <c r="BE304" i="5" s="1"/>
  <c r="AX303" i="5"/>
  <c r="X300" i="5" l="1"/>
  <c r="V299" i="5"/>
  <c r="Y301" i="5"/>
  <c r="AH301" i="5" s="1"/>
  <c r="AF301" i="5"/>
  <c r="AE301" i="5"/>
  <c r="BD301" i="5"/>
  <c r="Z302" i="5"/>
  <c r="BC302" i="5"/>
  <c r="BE302" i="5" s="1"/>
  <c r="AX301" i="5"/>
  <c r="BB301" i="5"/>
  <c r="AW302" i="5"/>
  <c r="AY302" i="5" s="1"/>
  <c r="BE303" i="5"/>
  <c r="AH302" i="5"/>
  <c r="X299" i="5" l="1"/>
  <c r="V298" i="5"/>
  <c r="Z301" i="5"/>
  <c r="Y300" i="5"/>
  <c r="AI300" i="5" s="1"/>
  <c r="AE300" i="5"/>
  <c r="BD300" i="5"/>
  <c r="Z300" i="5"/>
  <c r="AF300" i="5"/>
  <c r="AI301" i="5"/>
  <c r="AW301" i="5"/>
  <c r="AY301" i="5" s="1"/>
  <c r="BB300" i="5"/>
  <c r="AX300" i="5"/>
  <c r="BC301" i="5"/>
  <c r="BE301" i="5" s="1"/>
  <c r="AW300" i="5" l="1"/>
  <c r="AY300" i="5" s="1"/>
  <c r="BB299" i="5"/>
  <c r="BC300" i="5"/>
  <c r="BE300" i="5" s="1"/>
  <c r="AX299" i="5"/>
  <c r="X298" i="5"/>
  <c r="V297" i="5"/>
  <c r="AH300" i="5"/>
  <c r="AE299" i="5"/>
  <c r="AI299" i="5"/>
  <c r="Z299" i="5"/>
  <c r="AF299" i="5"/>
  <c r="BD299" i="5"/>
  <c r="Y299" i="5"/>
  <c r="AH299" i="5" s="1"/>
  <c r="BC299" i="5" l="1"/>
  <c r="BE299" i="5" s="1"/>
  <c r="BB298" i="5"/>
  <c r="X297" i="5"/>
  <c r="V296" i="5"/>
  <c r="AX298" i="5"/>
  <c r="Y298" i="5"/>
  <c r="AH298" i="5" s="1"/>
  <c r="AF298" i="5"/>
  <c r="BD298" i="5"/>
  <c r="AE298" i="5"/>
  <c r="AW299" i="5"/>
  <c r="AY299" i="5" s="1"/>
  <c r="Y297" i="5" l="1"/>
  <c r="AI297" i="5" s="1"/>
  <c r="AF297" i="5"/>
  <c r="AE297" i="5"/>
  <c r="BD297" i="5"/>
  <c r="Z297" i="5"/>
  <c r="Z298" i="5"/>
  <c r="AI298" i="5"/>
  <c r="AH297" i="5"/>
  <c r="V295" i="5"/>
  <c r="X296" i="5"/>
  <c r="X295" i="5" l="1"/>
  <c r="V294" i="5"/>
  <c r="Y296" i="5"/>
  <c r="AH296" i="5" s="1"/>
  <c r="AE296" i="5"/>
  <c r="BD296" i="5"/>
  <c r="AF296" i="5"/>
  <c r="AW297" i="5"/>
  <c r="AY297" i="5" s="1"/>
  <c r="BB296" i="5"/>
  <c r="AX296" i="5"/>
  <c r="BC297" i="5"/>
  <c r="BC298" i="5"/>
  <c r="BE298" i="5" s="1"/>
  <c r="AX297" i="5"/>
  <c r="BB297" i="5"/>
  <c r="BE297" i="5" s="1"/>
  <c r="AW298" i="5"/>
  <c r="AY298" i="5" s="1"/>
  <c r="Z296" i="5" l="1"/>
  <c r="X294" i="5"/>
  <c r="V293" i="5"/>
  <c r="AI296" i="5"/>
  <c r="AH295" i="5"/>
  <c r="AE295" i="5"/>
  <c r="AF295" i="5"/>
  <c r="Y295" i="5"/>
  <c r="AI295" i="5" s="1"/>
  <c r="BD295" i="5"/>
  <c r="X293" i="5" l="1"/>
  <c r="V292" i="5"/>
  <c r="Y294" i="5"/>
  <c r="AH294" i="5" s="1"/>
  <c r="AF294" i="5"/>
  <c r="BD294" i="5"/>
  <c r="AE294" i="5"/>
  <c r="Z295" i="5"/>
  <c r="AW295" i="5"/>
  <c r="AY295" i="5" s="1"/>
  <c r="BC295" i="5"/>
  <c r="AX294" i="5"/>
  <c r="BB294" i="5"/>
  <c r="BB295" i="5"/>
  <c r="BE295" i="5" s="1"/>
  <c r="BC296" i="5"/>
  <c r="BE296" i="5" s="1"/>
  <c r="AW296" i="5"/>
  <c r="AY296" i="5" s="1"/>
  <c r="AX295" i="5"/>
  <c r="AI294" i="5" l="1"/>
  <c r="BC294" i="5"/>
  <c r="AX293" i="5"/>
  <c r="BB293" i="5"/>
  <c r="AW294" i="5"/>
  <c r="AY294" i="5" s="1"/>
  <c r="V291" i="5"/>
  <c r="X292" i="5"/>
  <c r="BE294" i="5"/>
  <c r="Z294" i="5"/>
  <c r="Y293" i="5"/>
  <c r="Z293" i="5" s="1"/>
  <c r="AF293" i="5"/>
  <c r="AE293" i="5"/>
  <c r="BD293" i="5"/>
  <c r="Y292" i="5" l="1"/>
  <c r="AH292" i="5" s="1"/>
  <c r="AE292" i="5"/>
  <c r="BD292" i="5"/>
  <c r="AF292" i="5"/>
  <c r="X291" i="5"/>
  <c r="V290" i="5"/>
  <c r="BE293" i="5"/>
  <c r="AI293" i="5"/>
  <c r="AH293" i="5"/>
  <c r="AW293" i="5"/>
  <c r="AY293" i="5" s="1"/>
  <c r="BB292" i="5"/>
  <c r="BC293" i="5"/>
  <c r="AX292" i="5"/>
  <c r="X290" i="5" l="1"/>
  <c r="V289" i="5"/>
  <c r="AE291" i="5"/>
  <c r="AF291" i="5"/>
  <c r="Y291" i="5"/>
  <c r="AH291" i="5" s="1"/>
  <c r="BD291" i="5"/>
  <c r="AI292" i="5"/>
  <c r="Z292" i="5"/>
  <c r="AW292" i="5" l="1"/>
  <c r="AY292" i="5" s="1"/>
  <c r="BB291" i="5"/>
  <c r="BC292" i="5"/>
  <c r="BE292" i="5" s="1"/>
  <c r="AX291" i="5"/>
  <c r="Z291" i="5"/>
  <c r="BC291" i="5" s="1"/>
  <c r="AI291" i="5"/>
  <c r="X289" i="5"/>
  <c r="V288" i="5"/>
  <c r="Y290" i="5"/>
  <c r="Z290" i="5" s="1"/>
  <c r="AF290" i="5"/>
  <c r="BD290" i="5"/>
  <c r="AE290" i="5"/>
  <c r="AI290" i="5" l="1"/>
  <c r="AX290" i="5"/>
  <c r="BE291" i="5"/>
  <c r="V287" i="5"/>
  <c r="X288" i="5"/>
  <c r="Y289" i="5"/>
  <c r="AI289" i="5" s="1"/>
  <c r="AF289" i="5"/>
  <c r="AE289" i="5"/>
  <c r="BD289" i="5"/>
  <c r="Z289" i="5"/>
  <c r="BB290" i="5"/>
  <c r="AH290" i="5"/>
  <c r="BC290" i="5"/>
  <c r="AX289" i="5"/>
  <c r="BB289" i="5"/>
  <c r="AW290" i="5"/>
  <c r="AY290" i="5" s="1"/>
  <c r="AW291" i="5"/>
  <c r="AY291" i="5" s="1"/>
  <c r="X287" i="5" l="1"/>
  <c r="V286" i="5"/>
  <c r="BC289" i="5"/>
  <c r="BE289" i="5" s="1"/>
  <c r="AH289" i="5"/>
  <c r="BB288" i="5"/>
  <c r="AX288" i="5"/>
  <c r="BE290" i="5"/>
  <c r="Y288" i="5"/>
  <c r="AH288" i="5" s="1"/>
  <c r="AE288" i="5"/>
  <c r="BD288" i="5"/>
  <c r="AF288" i="5"/>
  <c r="AW289" i="5"/>
  <c r="AY289" i="5" s="1"/>
  <c r="X286" i="5" l="1"/>
  <c r="V285" i="5"/>
  <c r="AI288" i="5"/>
  <c r="Z288" i="5"/>
  <c r="AE287" i="5"/>
  <c r="AI287" i="5"/>
  <c r="AF287" i="5"/>
  <c r="BD287" i="5"/>
  <c r="Y287" i="5"/>
  <c r="AH287" i="5" s="1"/>
  <c r="BB286" i="5" l="1"/>
  <c r="BB287" i="5"/>
  <c r="BC288" i="5"/>
  <c r="BE288" i="5" s="1"/>
  <c r="AX287" i="5"/>
  <c r="AW288" i="5"/>
  <c r="AY288" i="5" s="1"/>
  <c r="X285" i="5"/>
  <c r="V284" i="5"/>
  <c r="Z287" i="5"/>
  <c r="Y286" i="5"/>
  <c r="AH286" i="5" s="1"/>
  <c r="AF286" i="5"/>
  <c r="BD286" i="5"/>
  <c r="AE286" i="5"/>
  <c r="Z286" i="5" l="1"/>
  <c r="AI286" i="5"/>
  <c r="BC286" i="5"/>
  <c r="BE286" i="5" s="1"/>
  <c r="AX285" i="5"/>
  <c r="BB285" i="5"/>
  <c r="AW286" i="5"/>
  <c r="AY286" i="5" s="1"/>
  <c r="AX286" i="5"/>
  <c r="X284" i="5"/>
  <c r="V283" i="5"/>
  <c r="BC287" i="5"/>
  <c r="BE287" i="5" s="1"/>
  <c r="Y285" i="5"/>
  <c r="AH285" i="5" s="1"/>
  <c r="AF285" i="5"/>
  <c r="AE285" i="5"/>
  <c r="BD285" i="5"/>
  <c r="AW287" i="5"/>
  <c r="AY287" i="5" s="1"/>
  <c r="X283" i="5" l="1"/>
  <c r="V282" i="5"/>
  <c r="Y284" i="5"/>
  <c r="AI284" i="5" s="1"/>
  <c r="AE284" i="5"/>
  <c r="BD284" i="5"/>
  <c r="Z284" i="5"/>
  <c r="AF284" i="5"/>
  <c r="AI285" i="5"/>
  <c r="AH284" i="5"/>
  <c r="Z285" i="5"/>
  <c r="AX284" i="5"/>
  <c r="AW284" i="5" l="1"/>
  <c r="AY284" i="5" s="1"/>
  <c r="BB283" i="5"/>
  <c r="BC284" i="5"/>
  <c r="AX283" i="5"/>
  <c r="X282" i="5"/>
  <c r="V281" i="5"/>
  <c r="AE283" i="5"/>
  <c r="AF283" i="5"/>
  <c r="BD283" i="5"/>
  <c r="Y283" i="5"/>
  <c r="AH283" i="5" s="1"/>
  <c r="BB284" i="5"/>
  <c r="AW285" i="5"/>
  <c r="AY285" i="5" s="1"/>
  <c r="BC285" i="5"/>
  <c r="BE285" i="5" s="1"/>
  <c r="X281" i="5" l="1"/>
  <c r="V280" i="5"/>
  <c r="Y282" i="5"/>
  <c r="AH282" i="5" s="1"/>
  <c r="AF282" i="5"/>
  <c r="BD282" i="5"/>
  <c r="AE282" i="5"/>
  <c r="BE284" i="5"/>
  <c r="Z283" i="5"/>
  <c r="AI283" i="5"/>
  <c r="AI282" i="5" l="1"/>
  <c r="Y281" i="5"/>
  <c r="Z281" i="5" s="1"/>
  <c r="AF281" i="5"/>
  <c r="AE281" i="5"/>
  <c r="BD281" i="5"/>
  <c r="Z282" i="5"/>
  <c r="BC282" i="5"/>
  <c r="AX281" i="5"/>
  <c r="BB281" i="5"/>
  <c r="AW282" i="5"/>
  <c r="AY282" i="5" s="1"/>
  <c r="BB282" i="5"/>
  <c r="BE282" i="5" s="1"/>
  <c r="BC283" i="5"/>
  <c r="BE283" i="5" s="1"/>
  <c r="AX282" i="5"/>
  <c r="AW283" i="5"/>
  <c r="AY283" i="5" s="1"/>
  <c r="V279" i="5"/>
  <c r="X280" i="5"/>
  <c r="X279" i="5" l="1"/>
  <c r="V278" i="5"/>
  <c r="AI281" i="5"/>
  <c r="AH281" i="5"/>
  <c r="Y280" i="5"/>
  <c r="AH280" i="5" s="1"/>
  <c r="AE280" i="5"/>
  <c r="BD280" i="5"/>
  <c r="Z280" i="5"/>
  <c r="BB279" i="5" s="1"/>
  <c r="AF280" i="5"/>
  <c r="AI280" i="5"/>
  <c r="AW281" i="5"/>
  <c r="AY281" i="5" s="1"/>
  <c r="BB280" i="5"/>
  <c r="AX280" i="5"/>
  <c r="BC281" i="5"/>
  <c r="BE281" i="5" s="1"/>
  <c r="X278" i="5" l="1"/>
  <c r="V277" i="5"/>
  <c r="AX279" i="5"/>
  <c r="BC280" i="5"/>
  <c r="BE280" i="5"/>
  <c r="AE279" i="5"/>
  <c r="AF279" i="5"/>
  <c r="Y279" i="5"/>
  <c r="AH279" i="5" s="1"/>
  <c r="BD279" i="5"/>
  <c r="AW280" i="5"/>
  <c r="AY280" i="5" s="1"/>
  <c r="Z279" i="5" l="1"/>
  <c r="AI279" i="5"/>
  <c r="Y278" i="5"/>
  <c r="AH278" i="5" s="1"/>
  <c r="AF278" i="5"/>
  <c r="BD278" i="5"/>
  <c r="AE278" i="5"/>
  <c r="X277" i="5"/>
  <c r="V276" i="5"/>
  <c r="V275" i="5" l="1"/>
  <c r="X276" i="5"/>
  <c r="AI278" i="5"/>
  <c r="Z278" i="5"/>
  <c r="Y277" i="5"/>
  <c r="AH277" i="5" s="1"/>
  <c r="AF277" i="5"/>
  <c r="AE277" i="5"/>
  <c r="BD277" i="5"/>
  <c r="BC278" i="5"/>
  <c r="AX277" i="5"/>
  <c r="BB277" i="5"/>
  <c r="AW278" i="5"/>
  <c r="AY278" i="5" s="1"/>
  <c r="AX278" i="5"/>
  <c r="BB278" i="5"/>
  <c r="BC279" i="5"/>
  <c r="BE279" i="5" s="1"/>
  <c r="AW279" i="5"/>
  <c r="AY279" i="5" s="1"/>
  <c r="Z277" i="5" l="1"/>
  <c r="Y276" i="5"/>
  <c r="AH276" i="5" s="1"/>
  <c r="AE276" i="5"/>
  <c r="BD276" i="5"/>
  <c r="Z276" i="5"/>
  <c r="AI276" i="5"/>
  <c r="AF276" i="5"/>
  <c r="AI277" i="5"/>
  <c r="AW277" i="5"/>
  <c r="AY277" i="5" s="1"/>
  <c r="BB276" i="5"/>
  <c r="BC277" i="5"/>
  <c r="BE277" i="5" s="1"/>
  <c r="AX276" i="5"/>
  <c r="BE278" i="5"/>
  <c r="X275" i="5"/>
  <c r="V274" i="5"/>
  <c r="X274" i="5" l="1"/>
  <c r="V273" i="5"/>
  <c r="AE275" i="5"/>
  <c r="AF275" i="5"/>
  <c r="Y275" i="5"/>
  <c r="AH275" i="5" s="1"/>
  <c r="BD275" i="5"/>
  <c r="AW276" i="5"/>
  <c r="AY276" i="5" s="1"/>
  <c r="BB275" i="5"/>
  <c r="BC276" i="5"/>
  <c r="BE276" i="5" s="1"/>
  <c r="AX275" i="5"/>
  <c r="X273" i="5" l="1"/>
  <c r="V272" i="5"/>
  <c r="AI275" i="5"/>
  <c r="Y274" i="5"/>
  <c r="AF274" i="5"/>
  <c r="BD274" i="5"/>
  <c r="AE274" i="5"/>
  <c r="Z275" i="5"/>
  <c r="AH274" i="5" l="1"/>
  <c r="Z274" i="5"/>
  <c r="BC274" i="5"/>
  <c r="AX273" i="5"/>
  <c r="BB273" i="5"/>
  <c r="AW274" i="5"/>
  <c r="AY274" i="5" s="1"/>
  <c r="AW275" i="5"/>
  <c r="AY275" i="5" s="1"/>
  <c r="BC275" i="5"/>
  <c r="BE275" i="5" s="1"/>
  <c r="AX274" i="5"/>
  <c r="BB274" i="5"/>
  <c r="AI274" i="5"/>
  <c r="V271" i="5"/>
  <c r="X272" i="5"/>
  <c r="Y273" i="5"/>
  <c r="AH273" i="5" s="1"/>
  <c r="AF273" i="5"/>
  <c r="AE273" i="5"/>
  <c r="BD273" i="5"/>
  <c r="Y272" i="5" l="1"/>
  <c r="AE272" i="5"/>
  <c r="BD272" i="5"/>
  <c r="Z272" i="5"/>
  <c r="AI272" i="5"/>
  <c r="AF272" i="5"/>
  <c r="X271" i="5"/>
  <c r="V270" i="5"/>
  <c r="AH272" i="5"/>
  <c r="AW273" i="5"/>
  <c r="AY273" i="5" s="1"/>
  <c r="BB272" i="5"/>
  <c r="BC273" i="5"/>
  <c r="AX272" i="5"/>
  <c r="AI273" i="5"/>
  <c r="BE273" i="5"/>
  <c r="Z273" i="5"/>
  <c r="BE274" i="5"/>
  <c r="AE271" i="5" l="1"/>
  <c r="AI271" i="5"/>
  <c r="Z271" i="5"/>
  <c r="AF271" i="5"/>
  <c r="BD271" i="5"/>
  <c r="Y271" i="5"/>
  <c r="AH271" i="5"/>
  <c r="AW272" i="5"/>
  <c r="AY272" i="5" s="1"/>
  <c r="BB271" i="5"/>
  <c r="BC272" i="5"/>
  <c r="BE272" i="5" s="1"/>
  <c r="AX271" i="5"/>
  <c r="X270" i="5"/>
  <c r="V269" i="5"/>
  <c r="X269" i="5" l="1"/>
  <c r="V268" i="5"/>
  <c r="AI270" i="5"/>
  <c r="Z270" i="5"/>
  <c r="AX269" i="5" s="1"/>
  <c r="Y270" i="5"/>
  <c r="AH270" i="5" s="1"/>
  <c r="AF270" i="5"/>
  <c r="BD270" i="5"/>
  <c r="AE270" i="5"/>
  <c r="BC271" i="5"/>
  <c r="BE271" i="5"/>
  <c r="BB270" i="5"/>
  <c r="AX270" i="5"/>
  <c r="AW271" i="5"/>
  <c r="AY271" i="5" s="1"/>
  <c r="V267" i="5" l="1"/>
  <c r="X268" i="5"/>
  <c r="Y269" i="5"/>
  <c r="Z269" i="5" s="1"/>
  <c r="AF269" i="5"/>
  <c r="AE269" i="5"/>
  <c r="BD269" i="5"/>
  <c r="AW270" i="5"/>
  <c r="AY270" i="5" s="1"/>
  <c r="BB269" i="5"/>
  <c r="BE270" i="5"/>
  <c r="BC270" i="5"/>
  <c r="AX268" i="5" l="1"/>
  <c r="AW269" i="5"/>
  <c r="AY269" i="5" s="1"/>
  <c r="BC269" i="5"/>
  <c r="BE269" i="5" s="1"/>
  <c r="BB268" i="5"/>
  <c r="AI269" i="5"/>
  <c r="AH269" i="5"/>
  <c r="Y268" i="5"/>
  <c r="AH268" i="5" s="1"/>
  <c r="AE268" i="5"/>
  <c r="BD268" i="5"/>
  <c r="Z268" i="5"/>
  <c r="AF268" i="5"/>
  <c r="X267" i="5"/>
  <c r="V266" i="5"/>
  <c r="AE267" i="5" l="1"/>
  <c r="AF267" i="5"/>
  <c r="BD267" i="5"/>
  <c r="Y267" i="5"/>
  <c r="AH267" i="5" s="1"/>
  <c r="AX267" i="5"/>
  <c r="BB267" i="5"/>
  <c r="X266" i="5"/>
  <c r="V265" i="5"/>
  <c r="BC268" i="5"/>
  <c r="BE268" i="5" s="1"/>
  <c r="AI268" i="5"/>
  <c r="AW268" i="5"/>
  <c r="AY268" i="5" s="1"/>
  <c r="X265" i="5" l="1"/>
  <c r="V264" i="5"/>
  <c r="AI267" i="5"/>
  <c r="Y266" i="5"/>
  <c r="AF266" i="5"/>
  <c r="BD266" i="5"/>
  <c r="AE266" i="5"/>
  <c r="Z267" i="5"/>
  <c r="BC266" i="5" l="1"/>
  <c r="AX265" i="5"/>
  <c r="BB265" i="5"/>
  <c r="AW266" i="5"/>
  <c r="AY266" i="5" s="1"/>
  <c r="AW267" i="5"/>
  <c r="AY267" i="5" s="1"/>
  <c r="BB266" i="5"/>
  <c r="BE266" i="5" s="1"/>
  <c r="BC267" i="5"/>
  <c r="BE267" i="5" s="1"/>
  <c r="AX266" i="5"/>
  <c r="Z266" i="5"/>
  <c r="AI266" i="5"/>
  <c r="AH266" i="5"/>
  <c r="X264" i="5"/>
  <c r="V263" i="5"/>
  <c r="Y265" i="5"/>
  <c r="AH265" i="5" s="1"/>
  <c r="AF265" i="5"/>
  <c r="AE265" i="5"/>
  <c r="BD265" i="5"/>
  <c r="AI265" i="5" l="1"/>
  <c r="X263" i="5"/>
  <c r="V262" i="5"/>
  <c r="Z265" i="5"/>
  <c r="Y264" i="5"/>
  <c r="Z264" i="5" s="1"/>
  <c r="AE264" i="5"/>
  <c r="BD264" i="5"/>
  <c r="AF264" i="5"/>
  <c r="AW265" i="5"/>
  <c r="AY265" i="5" s="1"/>
  <c r="BB264" i="5"/>
  <c r="AX264" i="5"/>
  <c r="BE264" i="5" l="1"/>
  <c r="AH264" i="5"/>
  <c r="AW264" i="5"/>
  <c r="AY264" i="5" s="1"/>
  <c r="BB263" i="5"/>
  <c r="BC264" i="5"/>
  <c r="AX263" i="5"/>
  <c r="AE263" i="5"/>
  <c r="AI263" i="5"/>
  <c r="Z263" i="5"/>
  <c r="AF263" i="5"/>
  <c r="BD263" i="5"/>
  <c r="Y263" i="5"/>
  <c r="AH263" i="5" s="1"/>
  <c r="X262" i="5"/>
  <c r="V261" i="5"/>
  <c r="AI264" i="5"/>
  <c r="BC265" i="5"/>
  <c r="BE265" i="5" s="1"/>
  <c r="BB262" i="5" l="1"/>
  <c r="BC263" i="5"/>
  <c r="BE263" i="5" s="1"/>
  <c r="X261" i="5"/>
  <c r="V260" i="5"/>
  <c r="AX262" i="5"/>
  <c r="Y262" i="5"/>
  <c r="AH262" i="5" s="1"/>
  <c r="AF262" i="5"/>
  <c r="BD262" i="5"/>
  <c r="AE262" i="5"/>
  <c r="AW263" i="5"/>
  <c r="AY263" i="5" s="1"/>
  <c r="Y261" i="5" l="1"/>
  <c r="AI261" i="5" s="1"/>
  <c r="AF261" i="5"/>
  <c r="AE261" i="5"/>
  <c r="BD261" i="5"/>
  <c r="Z261" i="5"/>
  <c r="Z262" i="5"/>
  <c r="AI262" i="5"/>
  <c r="AH261" i="5"/>
  <c r="V259" i="5"/>
  <c r="X260" i="5"/>
  <c r="Y260" i="5" l="1"/>
  <c r="AE260" i="5"/>
  <c r="BD260" i="5"/>
  <c r="Z260" i="5"/>
  <c r="AF260" i="5"/>
  <c r="AI260" i="5"/>
  <c r="AW260" i="5"/>
  <c r="AY260" i="5" s="1"/>
  <c r="AH260" i="5"/>
  <c r="X259" i="5"/>
  <c r="V258" i="5"/>
  <c r="AW261" i="5"/>
  <c r="AY261" i="5" s="1"/>
  <c r="BB260" i="5"/>
  <c r="AX260" i="5"/>
  <c r="BC261" i="5"/>
  <c r="AX261" i="5"/>
  <c r="BB261" i="5"/>
  <c r="BE261" i="5" s="1"/>
  <c r="AW262" i="5"/>
  <c r="AY262" i="5" s="1"/>
  <c r="BC262" i="5"/>
  <c r="BE262" i="5" s="1"/>
  <c r="AE259" i="5" l="1"/>
  <c r="AF259" i="5"/>
  <c r="BD259" i="5"/>
  <c r="Y259" i="5"/>
  <c r="X258" i="5"/>
  <c r="V257" i="5"/>
  <c r="BC260" i="5"/>
  <c r="BE260" i="5" s="1"/>
  <c r="AH259" i="5"/>
  <c r="AX259" i="5"/>
  <c r="BB259" i="5"/>
  <c r="X257" i="5" l="1"/>
  <c r="V256" i="5"/>
  <c r="Y258" i="5"/>
  <c r="AH258" i="5" s="1"/>
  <c r="AF258" i="5"/>
  <c r="BD258" i="5"/>
  <c r="AE258" i="5"/>
  <c r="Z259" i="5"/>
  <c r="AI259" i="5"/>
  <c r="Z258" i="5" l="1"/>
  <c r="AI258" i="5"/>
  <c r="BC258" i="5"/>
  <c r="AX257" i="5"/>
  <c r="BB257" i="5"/>
  <c r="AW258" i="5"/>
  <c r="AY258" i="5" s="1"/>
  <c r="AW259" i="5"/>
  <c r="AY259" i="5" s="1"/>
  <c r="BC259" i="5"/>
  <c r="BE259" i="5" s="1"/>
  <c r="BB258" i="5"/>
  <c r="AX258" i="5"/>
  <c r="V255" i="5"/>
  <c r="X256" i="5"/>
  <c r="Y257" i="5"/>
  <c r="Z257" i="5" s="1"/>
  <c r="AF257" i="5"/>
  <c r="AE257" i="5"/>
  <c r="BD257" i="5"/>
  <c r="AH257" i="5" l="1"/>
  <c r="AI257" i="5"/>
  <c r="Y256" i="5"/>
  <c r="AE256" i="5"/>
  <c r="BD256" i="5"/>
  <c r="AF256" i="5"/>
  <c r="BE257" i="5"/>
  <c r="X255" i="5"/>
  <c r="V254" i="5"/>
  <c r="BE258" i="5"/>
  <c r="AW257" i="5"/>
  <c r="AY257" i="5" s="1"/>
  <c r="BB256" i="5"/>
  <c r="BC257" i="5"/>
  <c r="AX256" i="5"/>
  <c r="AE255" i="5" l="1"/>
  <c r="AF255" i="5"/>
  <c r="Y255" i="5"/>
  <c r="AH255" i="5" s="1"/>
  <c r="BD255" i="5"/>
  <c r="AH256" i="5"/>
  <c r="AI256" i="5"/>
  <c r="Z256" i="5"/>
  <c r="X254" i="5"/>
  <c r="V253" i="5"/>
  <c r="X253" i="5" l="1"/>
  <c r="V252" i="5"/>
  <c r="Y254" i="5"/>
  <c r="AF254" i="5"/>
  <c r="BD254" i="5"/>
  <c r="AE254" i="5"/>
  <c r="Z255" i="5"/>
  <c r="AW255" i="5"/>
  <c r="AY255" i="5" s="1"/>
  <c r="BC255" i="5"/>
  <c r="AX254" i="5"/>
  <c r="BB254" i="5"/>
  <c r="AW256" i="5"/>
  <c r="AY256" i="5" s="1"/>
  <c r="BB255" i="5"/>
  <c r="BE255" i="5" s="1"/>
  <c r="AX255" i="5"/>
  <c r="BC256" i="5"/>
  <c r="BE256" i="5" s="1"/>
  <c r="AI255" i="5"/>
  <c r="Z254" i="5" l="1"/>
  <c r="AI254" i="5"/>
  <c r="AH254" i="5"/>
  <c r="BC254" i="5"/>
  <c r="BE254" i="5" s="1"/>
  <c r="AX253" i="5"/>
  <c r="BB253" i="5"/>
  <c r="V251" i="5"/>
  <c r="X252" i="5"/>
  <c r="Y253" i="5"/>
  <c r="AH253" i="5" s="1"/>
  <c r="AF253" i="5"/>
  <c r="AE253" i="5"/>
  <c r="BD253" i="5"/>
  <c r="Z253" i="5" l="1"/>
  <c r="AW253" i="5"/>
  <c r="AY253" i="5" s="1"/>
  <c r="BB252" i="5"/>
  <c r="BC253" i="5"/>
  <c r="BE253" i="5" s="1"/>
  <c r="AX252" i="5"/>
  <c r="AI253" i="5"/>
  <c r="Y252" i="5"/>
  <c r="AH252" i="5" s="1"/>
  <c r="AE252" i="5"/>
  <c r="BD252" i="5"/>
  <c r="AF252" i="5"/>
  <c r="X251" i="5"/>
  <c r="V250" i="5"/>
  <c r="AW254" i="5"/>
  <c r="AY254" i="5" s="1"/>
  <c r="X250" i="5" l="1"/>
  <c r="V249" i="5"/>
  <c r="AE251" i="5"/>
  <c r="AF251" i="5"/>
  <c r="Y251" i="5"/>
  <c r="BD251" i="5"/>
  <c r="AI252" i="5"/>
  <c r="Z252" i="5"/>
  <c r="AW252" i="5"/>
  <c r="AY252" i="5" s="1"/>
  <c r="BB251" i="5"/>
  <c r="BC252" i="5"/>
  <c r="BE252" i="5" s="1"/>
  <c r="AX251" i="5"/>
  <c r="Z251" i="5" l="1"/>
  <c r="AI251" i="5"/>
  <c r="AH251" i="5"/>
  <c r="AW251" i="5"/>
  <c r="AY251" i="5" s="1"/>
  <c r="BC251" i="5"/>
  <c r="BE251" i="5" s="1"/>
  <c r="AX250" i="5"/>
  <c r="X249" i="5"/>
  <c r="V248" i="5"/>
  <c r="Y250" i="5"/>
  <c r="AH250" i="5" s="1"/>
  <c r="AF250" i="5"/>
  <c r="BD250" i="5"/>
  <c r="AE250" i="5"/>
  <c r="Z250" i="5" l="1"/>
  <c r="V247" i="5"/>
  <c r="X248" i="5"/>
  <c r="BC250" i="5"/>
  <c r="AX249" i="5"/>
  <c r="BB249" i="5"/>
  <c r="AW250" i="5"/>
  <c r="AY250" i="5" s="1"/>
  <c r="AI249" i="5"/>
  <c r="Y249" i="5"/>
  <c r="AF249" i="5"/>
  <c r="AE249" i="5"/>
  <c r="BD249" i="5"/>
  <c r="Z249" i="5"/>
  <c r="AI250" i="5"/>
  <c r="AH249" i="5"/>
  <c r="BB250" i="5"/>
  <c r="X247" i="5" l="1"/>
  <c r="V246" i="5"/>
  <c r="BE249" i="5"/>
  <c r="Y248" i="5"/>
  <c r="AH248" i="5" s="1"/>
  <c r="AE248" i="5"/>
  <c r="BD248" i="5"/>
  <c r="AF248" i="5"/>
  <c r="BE250" i="5"/>
  <c r="AW249" i="5"/>
  <c r="AY249" i="5" s="1"/>
  <c r="BB248" i="5"/>
  <c r="BC249" i="5"/>
  <c r="AX248" i="5"/>
  <c r="AI248" i="5" l="1"/>
  <c r="X246" i="5"/>
  <c r="V245" i="5"/>
  <c r="AE247" i="5"/>
  <c r="AI247" i="5"/>
  <c r="Z247" i="5"/>
  <c r="AF247" i="5"/>
  <c r="BD247" i="5"/>
  <c r="Y247" i="5"/>
  <c r="Z248" i="5"/>
  <c r="AH247" i="5"/>
  <c r="Y246" i="5" l="1"/>
  <c r="AH246" i="5" s="1"/>
  <c r="AF246" i="5"/>
  <c r="BD246" i="5"/>
  <c r="AE246" i="5"/>
  <c r="AW247" i="5"/>
  <c r="AY247" i="5" s="1"/>
  <c r="BC247" i="5"/>
  <c r="AX246" i="5"/>
  <c r="BB246" i="5"/>
  <c r="AW248" i="5"/>
  <c r="AY248" i="5" s="1"/>
  <c r="BC248" i="5"/>
  <c r="BE248" i="5" s="1"/>
  <c r="AX247" i="5"/>
  <c r="BB247" i="5"/>
  <c r="X245" i="5"/>
  <c r="V244" i="5"/>
  <c r="Z246" i="5" l="1"/>
  <c r="AI246" i="5"/>
  <c r="Y245" i="5"/>
  <c r="AF245" i="5"/>
  <c r="AE245" i="5"/>
  <c r="BD245" i="5"/>
  <c r="BE247" i="5"/>
  <c r="X244" i="5"/>
  <c r="V243" i="5"/>
  <c r="X243" i="5" l="1"/>
  <c r="V242" i="5"/>
  <c r="Y244" i="5"/>
  <c r="AH244" i="5" s="1"/>
  <c r="AE244" i="5"/>
  <c r="BD244" i="5"/>
  <c r="Z244" i="5"/>
  <c r="AF244" i="5"/>
  <c r="Z245" i="5"/>
  <c r="AH245" i="5"/>
  <c r="AI245" i="5"/>
  <c r="AW245" i="5"/>
  <c r="AY245" i="5" s="1"/>
  <c r="BB244" i="5"/>
  <c r="AX244" i="5"/>
  <c r="BC246" i="5"/>
  <c r="BE246" i="5" s="1"/>
  <c r="AW246" i="5"/>
  <c r="AY246" i="5" s="1"/>
  <c r="AX245" i="5"/>
  <c r="BB245" i="5"/>
  <c r="BE245" i="5" l="1"/>
  <c r="AW244" i="5"/>
  <c r="AY244" i="5" s="1"/>
  <c r="BB243" i="5"/>
  <c r="BC244" i="5"/>
  <c r="BE244" i="5" s="1"/>
  <c r="AX243" i="5"/>
  <c r="X242" i="5"/>
  <c r="V241" i="5"/>
  <c r="AE243" i="5"/>
  <c r="AI243" i="5"/>
  <c r="Z243" i="5"/>
  <c r="AF243" i="5"/>
  <c r="BD243" i="5"/>
  <c r="Y243" i="5"/>
  <c r="AH243" i="5" s="1"/>
  <c r="BC245" i="5"/>
  <c r="AI244" i="5"/>
  <c r="BB242" i="5" l="1"/>
  <c r="AX242" i="5"/>
  <c r="BE243" i="5"/>
  <c r="X241" i="5"/>
  <c r="V240" i="5"/>
  <c r="Y242" i="5"/>
  <c r="AH242" i="5" s="1"/>
  <c r="AF242" i="5"/>
  <c r="BD242" i="5"/>
  <c r="AE242" i="5"/>
  <c r="BC243" i="5"/>
  <c r="AW243" i="5"/>
  <c r="AY243" i="5" s="1"/>
  <c r="Y241" i="5" l="1"/>
  <c r="AH241" i="5" s="1"/>
  <c r="AF241" i="5"/>
  <c r="AE241" i="5"/>
  <c r="BD241" i="5"/>
  <c r="Z241" i="5"/>
  <c r="Z242" i="5"/>
  <c r="AI242" i="5"/>
  <c r="X240" i="5"/>
  <c r="V239" i="5"/>
  <c r="X239" i="5" l="1"/>
  <c r="V238" i="5"/>
  <c r="Y240" i="5"/>
  <c r="AH240" i="5" s="1"/>
  <c r="AE240" i="5"/>
  <c r="BD240" i="5"/>
  <c r="AF240" i="5"/>
  <c r="AW241" i="5"/>
  <c r="AY241" i="5" s="1"/>
  <c r="BB240" i="5"/>
  <c r="AX240" i="5"/>
  <c r="BC241" i="5"/>
  <c r="BC242" i="5"/>
  <c r="BE242" i="5" s="1"/>
  <c r="AX241" i="5"/>
  <c r="BB241" i="5"/>
  <c r="BE241" i="5" s="1"/>
  <c r="AW242" i="5"/>
  <c r="AY242" i="5" s="1"/>
  <c r="AI241" i="5"/>
  <c r="X238" i="5" l="1"/>
  <c r="V237" i="5"/>
  <c r="AE239" i="5"/>
  <c r="AI239" i="5"/>
  <c r="Z239" i="5"/>
  <c r="AF239" i="5"/>
  <c r="BD239" i="5"/>
  <c r="Y239" i="5"/>
  <c r="AI240" i="5"/>
  <c r="Z240" i="5"/>
  <c r="AH239" i="5"/>
  <c r="AW239" i="5" l="1"/>
  <c r="AY239" i="5" s="1"/>
  <c r="BC239" i="5"/>
  <c r="AX238" i="5"/>
  <c r="BB238" i="5"/>
  <c r="AW240" i="5"/>
  <c r="AY240" i="5" s="1"/>
  <c r="BC240" i="5"/>
  <c r="BE240" i="5" s="1"/>
  <c r="BB239" i="5"/>
  <c r="AX239" i="5"/>
  <c r="V236" i="5"/>
  <c r="X237" i="5"/>
  <c r="AI238" i="5"/>
  <c r="Y238" i="5"/>
  <c r="AH238" i="5" s="1"/>
  <c r="AF238" i="5"/>
  <c r="BD238" i="5"/>
  <c r="AE238" i="5"/>
  <c r="Z238" i="5"/>
  <c r="BC238" i="5" s="1"/>
  <c r="BB237" i="5" l="1"/>
  <c r="Y237" i="5"/>
  <c r="AH237" i="5" s="1"/>
  <c r="AE237" i="5"/>
  <c r="BD237" i="5"/>
  <c r="AF237" i="5"/>
  <c r="Z237" i="5"/>
  <c r="AW237" i="5" s="1"/>
  <c r="AY237" i="5" s="1"/>
  <c r="X236" i="5"/>
  <c r="V235" i="5"/>
  <c r="AW238" i="5"/>
  <c r="AY238" i="5" s="1"/>
  <c r="AX236" i="5"/>
  <c r="BE239" i="5"/>
  <c r="AX237" i="5"/>
  <c r="BE238" i="5"/>
  <c r="X235" i="5" l="1"/>
  <c r="V234" i="5"/>
  <c r="Y236" i="5"/>
  <c r="AH236" i="5" s="1"/>
  <c r="AE236" i="5"/>
  <c r="Z236" i="5"/>
  <c r="AW236" i="5" s="1"/>
  <c r="AY236" i="5" s="1"/>
  <c r="AI236" i="5"/>
  <c r="AF236" i="5"/>
  <c r="BD236" i="5"/>
  <c r="AI237" i="5"/>
  <c r="BB235" i="5"/>
  <c r="BC237" i="5"/>
  <c r="BE237" i="5" s="1"/>
  <c r="BB236" i="5"/>
  <c r="X234" i="5" l="1"/>
  <c r="V233" i="5"/>
  <c r="BE236" i="5"/>
  <c r="AX235" i="5"/>
  <c r="BC236" i="5"/>
  <c r="AE235" i="5"/>
  <c r="AF235" i="5"/>
  <c r="Y235" i="5"/>
  <c r="AH235" i="5" s="1"/>
  <c r="BD235" i="5"/>
  <c r="Y234" i="5" l="1"/>
  <c r="AI234" i="5" s="1"/>
  <c r="AF234" i="5"/>
  <c r="BD234" i="5"/>
  <c r="Z234" i="5"/>
  <c r="AE234" i="5"/>
  <c r="Z235" i="5"/>
  <c r="AI235" i="5"/>
  <c r="X233" i="5"/>
  <c r="V232" i="5"/>
  <c r="AH234" i="5"/>
  <c r="X232" i="5" l="1"/>
  <c r="V231" i="5"/>
  <c r="BC234" i="5"/>
  <c r="BB233" i="5"/>
  <c r="AW234" i="5"/>
  <c r="AX233" i="5"/>
  <c r="AW235" i="5"/>
  <c r="AY235" i="5" s="1"/>
  <c r="BC235" i="5"/>
  <c r="BE235" i="5" s="1"/>
  <c r="AX234" i="5"/>
  <c r="BB234" i="5"/>
  <c r="BE234" i="5" s="1"/>
  <c r="Y233" i="5"/>
  <c r="AH233" i="5" s="1"/>
  <c r="AE233" i="5"/>
  <c r="BD233" i="5"/>
  <c r="AF233" i="5"/>
  <c r="X231" i="5" l="1"/>
  <c r="V230" i="5"/>
  <c r="AI233" i="5"/>
  <c r="Y232" i="5"/>
  <c r="Z232" i="5" s="1"/>
  <c r="AE232" i="5"/>
  <c r="BD232" i="5"/>
  <c r="AF232" i="5"/>
  <c r="Z233" i="5"/>
  <c r="AY234" i="5"/>
  <c r="AW232" i="5" l="1"/>
  <c r="AY232" i="5" s="1"/>
  <c r="BC232" i="5"/>
  <c r="AX231" i="5"/>
  <c r="BB231" i="5"/>
  <c r="AW233" i="5"/>
  <c r="AY233" i="5" s="1"/>
  <c r="BC233" i="5"/>
  <c r="BE233" i="5" s="1"/>
  <c r="BB232" i="5"/>
  <c r="AX232" i="5"/>
  <c r="AH232" i="5"/>
  <c r="AI232" i="5"/>
  <c r="X230" i="5"/>
  <c r="V229" i="5"/>
  <c r="AE231" i="5"/>
  <c r="AF231" i="5"/>
  <c r="BD231" i="5"/>
  <c r="Y231" i="5"/>
  <c r="AH231" i="5" s="1"/>
  <c r="Z231" i="5" l="1"/>
  <c r="Y230" i="5"/>
  <c r="AF230" i="5"/>
  <c r="BD230" i="5"/>
  <c r="AE230" i="5"/>
  <c r="Z230" i="5"/>
  <c r="V228" i="5"/>
  <c r="X229" i="5"/>
  <c r="BE232" i="5"/>
  <c r="AI231" i="5"/>
  <c r="Y229" i="5" l="1"/>
  <c r="AH229" i="5" s="1"/>
  <c r="AE229" i="5"/>
  <c r="BD229" i="5"/>
  <c r="AF229" i="5"/>
  <c r="Z229" i="5"/>
  <c r="BC230" i="5"/>
  <c r="BB229" i="5"/>
  <c r="AX229" i="5"/>
  <c r="AW230" i="5"/>
  <c r="AW231" i="5"/>
  <c r="AY231" i="5" s="1"/>
  <c r="BC231" i="5"/>
  <c r="BE231" i="5" s="1"/>
  <c r="AX230" i="5"/>
  <c r="BB230" i="5"/>
  <c r="BE230" i="5" s="1"/>
  <c r="X228" i="5"/>
  <c r="V227" i="5"/>
  <c r="AI230" i="5"/>
  <c r="AH230" i="5"/>
  <c r="X227" i="5" l="1"/>
  <c r="V226" i="5"/>
  <c r="AY230" i="5"/>
  <c r="BC229" i="5"/>
  <c r="BE229" i="5" s="1"/>
  <c r="BB228" i="5"/>
  <c r="Y228" i="5"/>
  <c r="AH228" i="5" s="1"/>
  <c r="AE228" i="5"/>
  <c r="Z228" i="5"/>
  <c r="BC228" i="5" s="1"/>
  <c r="AI228" i="5"/>
  <c r="AF228" i="5"/>
  <c r="BD228" i="5"/>
  <c r="AX228" i="5"/>
  <c r="AI229" i="5"/>
  <c r="AW229" i="5"/>
  <c r="AY229" i="5" s="1"/>
  <c r="BB227" i="5" l="1"/>
  <c r="AX227" i="5"/>
  <c r="X226" i="5"/>
  <c r="V225" i="5"/>
  <c r="AE227" i="5"/>
  <c r="AF227" i="5"/>
  <c r="Y227" i="5"/>
  <c r="AH227" i="5" s="1"/>
  <c r="BD227" i="5"/>
  <c r="BE228" i="5"/>
  <c r="AW228" i="5"/>
  <c r="AY228" i="5" s="1"/>
  <c r="X225" i="5" l="1"/>
  <c r="V224" i="5"/>
  <c r="Z227" i="5"/>
  <c r="Y226" i="5"/>
  <c r="AH226" i="5" s="1"/>
  <c r="AF226" i="5"/>
  <c r="BD226" i="5"/>
  <c r="AE226" i="5"/>
  <c r="AI227" i="5"/>
  <c r="BB226" i="5" l="1"/>
  <c r="AX226" i="5"/>
  <c r="AW227" i="5"/>
  <c r="AY227" i="5" s="1"/>
  <c r="BC227" i="5"/>
  <c r="BE227" i="5" s="1"/>
  <c r="AI226" i="5"/>
  <c r="X224" i="5"/>
  <c r="V223" i="5"/>
  <c r="Z226" i="5"/>
  <c r="BB225" i="5" s="1"/>
  <c r="Y225" i="5"/>
  <c r="AE225" i="5"/>
  <c r="BD225" i="5"/>
  <c r="AF225" i="5"/>
  <c r="AI225" i="5" l="1"/>
  <c r="X223" i="5"/>
  <c r="V222" i="5"/>
  <c r="AX225" i="5"/>
  <c r="Z225" i="5"/>
  <c r="AH225" i="5"/>
  <c r="Y224" i="5"/>
  <c r="Z224" i="5" s="1"/>
  <c r="AE224" i="5"/>
  <c r="BD224" i="5"/>
  <c r="AF224" i="5"/>
  <c r="AW226" i="5"/>
  <c r="AY226" i="5" s="1"/>
  <c r="BC226" i="5"/>
  <c r="BE226" i="5" s="1"/>
  <c r="AW224" i="5" l="1"/>
  <c r="BC224" i="5"/>
  <c r="AX223" i="5"/>
  <c r="BB223" i="5"/>
  <c r="BB224" i="5"/>
  <c r="AI224" i="5"/>
  <c r="AW225" i="5"/>
  <c r="AY225" i="5" s="1"/>
  <c r="AH224" i="5"/>
  <c r="X222" i="5"/>
  <c r="V221" i="5"/>
  <c r="AX224" i="5"/>
  <c r="AE223" i="5"/>
  <c r="AF223" i="5"/>
  <c r="BD223" i="5"/>
  <c r="Y223" i="5"/>
  <c r="AH223" i="5" s="1"/>
  <c r="BC225" i="5"/>
  <c r="BE225" i="5" s="1"/>
  <c r="V220" i="5" l="1"/>
  <c r="X221" i="5"/>
  <c r="AY224" i="5"/>
  <c r="Y222" i="5"/>
  <c r="Z222" i="5" s="1"/>
  <c r="AF222" i="5"/>
  <c r="BD222" i="5"/>
  <c r="AE222" i="5"/>
  <c r="Z223" i="5"/>
  <c r="AI223" i="5"/>
  <c r="BE224" i="5"/>
  <c r="AI222" i="5" l="1"/>
  <c r="BC222" i="5"/>
  <c r="BB221" i="5"/>
  <c r="AX221" i="5"/>
  <c r="AW222" i="5"/>
  <c r="AW223" i="5"/>
  <c r="AY223" i="5" s="1"/>
  <c r="AX222" i="5"/>
  <c r="BC223" i="5"/>
  <c r="BE223" i="5" s="1"/>
  <c r="BB222" i="5"/>
  <c r="BE222" i="5" s="1"/>
  <c r="AH222" i="5"/>
  <c r="X220" i="5"/>
  <c r="V219" i="5"/>
  <c r="Y221" i="5"/>
  <c r="AH221" i="5" s="1"/>
  <c r="AE221" i="5"/>
  <c r="BD221" i="5"/>
  <c r="AF221" i="5"/>
  <c r="Z221" i="5"/>
  <c r="X219" i="5" l="1"/>
  <c r="V218" i="5"/>
  <c r="Y220" i="5"/>
  <c r="AH220" i="5" s="1"/>
  <c r="AE220" i="5"/>
  <c r="Z220" i="5"/>
  <c r="BC220" i="5" s="1"/>
  <c r="AI220" i="5"/>
  <c r="AF220" i="5"/>
  <c r="BD220" i="5"/>
  <c r="BE221" i="5"/>
  <c r="BB220" i="5"/>
  <c r="AX220" i="5"/>
  <c r="BC221" i="5"/>
  <c r="AI221" i="5"/>
  <c r="AY222" i="5"/>
  <c r="AW221" i="5"/>
  <c r="AY221" i="5" s="1"/>
  <c r="BE220" i="5" l="1"/>
  <c r="X218" i="5"/>
  <c r="V217" i="5"/>
  <c r="BB219" i="5"/>
  <c r="AX219" i="5"/>
  <c r="AW220" i="5"/>
  <c r="AY220" i="5" s="1"/>
  <c r="AE219" i="5"/>
  <c r="AF219" i="5"/>
  <c r="Y219" i="5"/>
  <c r="AH219" i="5" s="1"/>
  <c r="BD219" i="5"/>
  <c r="X217" i="5" l="1"/>
  <c r="V216" i="5"/>
  <c r="Y218" i="5"/>
  <c r="AF218" i="5"/>
  <c r="BD218" i="5"/>
  <c r="Z218" i="5"/>
  <c r="AE218" i="5"/>
  <c r="Z219" i="5"/>
  <c r="AI219" i="5"/>
  <c r="AH218" i="5"/>
  <c r="AI218" i="5" l="1"/>
  <c r="BC218" i="5"/>
  <c r="BB217" i="5"/>
  <c r="AW218" i="5"/>
  <c r="AX217" i="5"/>
  <c r="AW219" i="5"/>
  <c r="AY219" i="5" s="1"/>
  <c r="BC219" i="5"/>
  <c r="BE219" i="5" s="1"/>
  <c r="AX218" i="5"/>
  <c r="BB218" i="5"/>
  <c r="BE218" i="5" s="1"/>
  <c r="V215" i="5"/>
  <c r="X216" i="5"/>
  <c r="Y217" i="5"/>
  <c r="AH217" i="5" s="1"/>
  <c r="AE217" i="5"/>
  <c r="BD217" i="5"/>
  <c r="Z217" i="5"/>
  <c r="AF217" i="5"/>
  <c r="AX215" i="5" l="1"/>
  <c r="BB215" i="5"/>
  <c r="AX216" i="5"/>
  <c r="AW217" i="5"/>
  <c r="AY217" i="5" s="1"/>
  <c r="Y216" i="5"/>
  <c r="AH216" i="5" s="1"/>
  <c r="AE216" i="5"/>
  <c r="Z216" i="5"/>
  <c r="AI216" i="5"/>
  <c r="BD216" i="5"/>
  <c r="AF216" i="5"/>
  <c r="X215" i="5"/>
  <c r="V214" i="5"/>
  <c r="BC217" i="5"/>
  <c r="BE217" i="5" s="1"/>
  <c r="BB216" i="5"/>
  <c r="AI217" i="5"/>
  <c r="AY218" i="5"/>
  <c r="AE215" i="5" l="1"/>
  <c r="AF215" i="5"/>
  <c r="BD215" i="5"/>
  <c r="Y215" i="5"/>
  <c r="Z215" i="5" s="1"/>
  <c r="BC216" i="5"/>
  <c r="BE216" i="5"/>
  <c r="AW216" i="5"/>
  <c r="AY216" i="5" s="1"/>
  <c r="X214" i="5"/>
  <c r="V213" i="5"/>
  <c r="BC215" i="5" l="1"/>
  <c r="BE215" i="5" s="1"/>
  <c r="BB214" i="5"/>
  <c r="AW215" i="5"/>
  <c r="AY215" i="5" s="1"/>
  <c r="AX214" i="5"/>
  <c r="AH215" i="5"/>
  <c r="V212" i="5"/>
  <c r="X213" i="5"/>
  <c r="AI215" i="5"/>
  <c r="Y214" i="5"/>
  <c r="Z214" i="5" s="1"/>
  <c r="AF214" i="5"/>
  <c r="BD214" i="5"/>
  <c r="AE214" i="5"/>
  <c r="BC214" i="5" l="1"/>
  <c r="AX213" i="5"/>
  <c r="AW214" i="5"/>
  <c r="AY214" i="5" s="1"/>
  <c r="BB213" i="5"/>
  <c r="X212" i="5"/>
  <c r="V211" i="5"/>
  <c r="AI214" i="5"/>
  <c r="BE214" i="5"/>
  <c r="AH214" i="5"/>
  <c r="Y213" i="5"/>
  <c r="AH213" i="5" s="1"/>
  <c r="AE213" i="5"/>
  <c r="BD213" i="5"/>
  <c r="AF213" i="5"/>
  <c r="AI213" i="5" l="1"/>
  <c r="Z213" i="5"/>
  <c r="X211" i="5"/>
  <c r="V210" i="5"/>
  <c r="Y212" i="5"/>
  <c r="AE212" i="5"/>
  <c r="BD212" i="5"/>
  <c r="AF212" i="5"/>
  <c r="X210" i="5" l="1"/>
  <c r="V209" i="5"/>
  <c r="AE211" i="5"/>
  <c r="AF211" i="5"/>
  <c r="Y211" i="5"/>
  <c r="AH211" i="5" s="1"/>
  <c r="BD211" i="5"/>
  <c r="AH212" i="5"/>
  <c r="AI212" i="5"/>
  <c r="BC212" i="5"/>
  <c r="AX211" i="5"/>
  <c r="BB211" i="5"/>
  <c r="AW213" i="5"/>
  <c r="AY213" i="5" s="1"/>
  <c r="BB212" i="5"/>
  <c r="BC213" i="5"/>
  <c r="BE213" i="5" s="1"/>
  <c r="AX212" i="5"/>
  <c r="Z212" i="5"/>
  <c r="Z211" i="5" l="1"/>
  <c r="AI211" i="5"/>
  <c r="V208" i="5"/>
  <c r="X209" i="5"/>
  <c r="Y210" i="5"/>
  <c r="AF210" i="5"/>
  <c r="BD210" i="5"/>
  <c r="AE210" i="5"/>
  <c r="AW211" i="5"/>
  <c r="AY211" i="5" s="1"/>
  <c r="BC211" i="5"/>
  <c r="BE211" i="5" s="1"/>
  <c r="AX210" i="5"/>
  <c r="BB210" i="5"/>
  <c r="AW212" i="5"/>
  <c r="AY212" i="5" s="1"/>
  <c r="BE212" i="5"/>
  <c r="Z210" i="5" l="1"/>
  <c r="AI210" i="5"/>
  <c r="Y209" i="5"/>
  <c r="AH209" i="5" s="1"/>
  <c r="AE209" i="5"/>
  <c r="BD209" i="5"/>
  <c r="AF209" i="5"/>
  <c r="X208" i="5"/>
  <c r="V207" i="5"/>
  <c r="AH210" i="5"/>
  <c r="BC210" i="5"/>
  <c r="BE210" i="5" s="1"/>
  <c r="BB209" i="5"/>
  <c r="Y208" i="5" l="1"/>
  <c r="AE208" i="5"/>
  <c r="Z208" i="5"/>
  <c r="BD208" i="5"/>
  <c r="AF208" i="5"/>
  <c r="AI208" i="5"/>
  <c r="Z209" i="5"/>
  <c r="AX208" i="5" s="1"/>
  <c r="X207" i="5"/>
  <c r="V206" i="5"/>
  <c r="AI209" i="5"/>
  <c r="AW210" i="5"/>
  <c r="AY210" i="5" s="1"/>
  <c r="AX209" i="5"/>
  <c r="AH208" i="5"/>
  <c r="AW208" i="5" l="1"/>
  <c r="AY208" i="5" s="1"/>
  <c r="BC208" i="5"/>
  <c r="AX207" i="5"/>
  <c r="BB207" i="5"/>
  <c r="BC209" i="5"/>
  <c r="BE209" i="5" s="1"/>
  <c r="BB208" i="5"/>
  <c r="BE208" i="5" s="1"/>
  <c r="AW209" i="5"/>
  <c r="AY209" i="5" s="1"/>
  <c r="X206" i="5"/>
  <c r="V205" i="5"/>
  <c r="AE207" i="5"/>
  <c r="AF207" i="5"/>
  <c r="Y207" i="5"/>
  <c r="AH207" i="5" s="1"/>
  <c r="BD207" i="5"/>
  <c r="Y206" i="5" l="1"/>
  <c r="AH206" i="5" s="1"/>
  <c r="AF206" i="5"/>
  <c r="BD206" i="5"/>
  <c r="Z206" i="5"/>
  <c r="AE206" i="5"/>
  <c r="AI207" i="5"/>
  <c r="Z207" i="5"/>
  <c r="V204" i="5"/>
  <c r="X205" i="5"/>
  <c r="Y205" i="5" l="1"/>
  <c r="AI205" i="5" s="1"/>
  <c r="AE205" i="5"/>
  <c r="BD205" i="5"/>
  <c r="Z205" i="5"/>
  <c r="AF205" i="5"/>
  <c r="AI206" i="5"/>
  <c r="X204" i="5"/>
  <c r="V203" i="5"/>
  <c r="BC206" i="5"/>
  <c r="BB205" i="5"/>
  <c r="AX205" i="5"/>
  <c r="AW206" i="5"/>
  <c r="AW207" i="5"/>
  <c r="AY207" i="5" s="1"/>
  <c r="AX206" i="5"/>
  <c r="BB206" i="5"/>
  <c r="BC207" i="5"/>
  <c r="BE207" i="5" s="1"/>
  <c r="BE206" i="5" l="1"/>
  <c r="AX204" i="5"/>
  <c r="AY206" i="5"/>
  <c r="AW205" i="5"/>
  <c r="AY205" i="5" s="1"/>
  <c r="X203" i="5"/>
  <c r="V202" i="5"/>
  <c r="Y204" i="5"/>
  <c r="AH204" i="5" s="1"/>
  <c r="AE204" i="5"/>
  <c r="Z204" i="5"/>
  <c r="BB203" i="5" s="1"/>
  <c r="AI204" i="5"/>
  <c r="BD204" i="5"/>
  <c r="AF204" i="5"/>
  <c r="BC205" i="5"/>
  <c r="BB204" i="5"/>
  <c r="BE205" i="5"/>
  <c r="AH205" i="5"/>
  <c r="BE204" i="5" l="1"/>
  <c r="BC204" i="5"/>
  <c r="AX203" i="5"/>
  <c r="X202" i="5"/>
  <c r="V201" i="5"/>
  <c r="AW204" i="5"/>
  <c r="AY204" i="5" s="1"/>
  <c r="AE203" i="5"/>
  <c r="AI203" i="5"/>
  <c r="Z203" i="5"/>
  <c r="AW203" i="5" s="1"/>
  <c r="AY203" i="5" s="1"/>
  <c r="AF203" i="5"/>
  <c r="BD203" i="5"/>
  <c r="Y203" i="5"/>
  <c r="AH203" i="5" s="1"/>
  <c r="AX202" i="5" l="1"/>
  <c r="BC203" i="5"/>
  <c r="BE203" i="5" s="1"/>
  <c r="V200" i="5"/>
  <c r="X201" i="5"/>
  <c r="AW202" i="5"/>
  <c r="AY202" i="5" s="1"/>
  <c r="BB202" i="5"/>
  <c r="Y202" i="5"/>
  <c r="AH202" i="5" s="1"/>
  <c r="AF202" i="5"/>
  <c r="BD202" i="5"/>
  <c r="AE202" i="5"/>
  <c r="Z202" i="5"/>
  <c r="AX201" i="5" l="1"/>
  <c r="BB201" i="5"/>
  <c r="BC202" i="5"/>
  <c r="BE202" i="5" s="1"/>
  <c r="AI201" i="5"/>
  <c r="Y201" i="5"/>
  <c r="AH201" i="5" s="1"/>
  <c r="AE201" i="5"/>
  <c r="BD201" i="5"/>
  <c r="AF201" i="5"/>
  <c r="Z201" i="5"/>
  <c r="V199" i="5"/>
  <c r="X200" i="5"/>
  <c r="AI202" i="5"/>
  <c r="Y200" i="5" l="1"/>
  <c r="AE200" i="5"/>
  <c r="Z200" i="5"/>
  <c r="AW200" i="5" s="1"/>
  <c r="AY200" i="5" s="1"/>
  <c r="AF200" i="5"/>
  <c r="AI200" i="5"/>
  <c r="BD200" i="5"/>
  <c r="X199" i="5"/>
  <c r="V198" i="5"/>
  <c r="BC200" i="5"/>
  <c r="AX199" i="5"/>
  <c r="BB199" i="5"/>
  <c r="AH200" i="5"/>
  <c r="BB200" i="5"/>
  <c r="BE200" i="5" s="1"/>
  <c r="AX200" i="5"/>
  <c r="BC201" i="5"/>
  <c r="BE201" i="5" s="1"/>
  <c r="AW201" i="5"/>
  <c r="AY201" i="5" s="1"/>
  <c r="V197" i="5" l="1"/>
  <c r="X198" i="5"/>
  <c r="AI199" i="5"/>
  <c r="AF199" i="5"/>
  <c r="AE199" i="5"/>
  <c r="BD199" i="5"/>
  <c r="Y199" i="5"/>
  <c r="AH199" i="5" s="1"/>
  <c r="Z199" i="5"/>
  <c r="X197" i="5" l="1"/>
  <c r="V196" i="5"/>
  <c r="BB198" i="5"/>
  <c r="Y198" i="5"/>
  <c r="AH198" i="5" s="1"/>
  <c r="BD198" i="5"/>
  <c r="AE198" i="5"/>
  <c r="Z198" i="5"/>
  <c r="AW198" i="5" s="1"/>
  <c r="AY198" i="5" s="1"/>
  <c r="AF198" i="5"/>
  <c r="AW199" i="5"/>
  <c r="AY199" i="5" s="1"/>
  <c r="AX198" i="5"/>
  <c r="BC199" i="5"/>
  <c r="BE199" i="5" s="1"/>
  <c r="Y197" i="5" l="1"/>
  <c r="AE197" i="5"/>
  <c r="Z197" i="5"/>
  <c r="BD197" i="5"/>
  <c r="AI197" i="5"/>
  <c r="AF197" i="5"/>
  <c r="BE198" i="5"/>
  <c r="X196" i="5"/>
  <c r="V195" i="5"/>
  <c r="AH197" i="5"/>
  <c r="BC198" i="5"/>
  <c r="AW197" i="5"/>
  <c r="AY197" i="5" s="1"/>
  <c r="AX196" i="5"/>
  <c r="BC197" i="5"/>
  <c r="BB196" i="5"/>
  <c r="AX197" i="5"/>
  <c r="BB197" i="5"/>
  <c r="AI198" i="5"/>
  <c r="X195" i="5" l="1"/>
  <c r="V194" i="5"/>
  <c r="BE197" i="5"/>
  <c r="AE196" i="5"/>
  <c r="Y196" i="5"/>
  <c r="AH196" i="5" s="1"/>
  <c r="BD196" i="5"/>
  <c r="AI196" i="5"/>
  <c r="AF196" i="5"/>
  <c r="Z196" i="5" l="1"/>
  <c r="X194" i="5"/>
  <c r="V193" i="5"/>
  <c r="AI195" i="5"/>
  <c r="AF195" i="5"/>
  <c r="Z195" i="5"/>
  <c r="BD195" i="5"/>
  <c r="Y195" i="5"/>
  <c r="AH195" i="5" s="1"/>
  <c r="AE195" i="5"/>
  <c r="V192" i="5" l="1"/>
  <c r="X193" i="5"/>
  <c r="Y194" i="5"/>
  <c r="AH194" i="5" s="1"/>
  <c r="BD194" i="5"/>
  <c r="AF194" i="5"/>
  <c r="AE194" i="5"/>
  <c r="BC195" i="5"/>
  <c r="BB194" i="5"/>
  <c r="AX194" i="5"/>
  <c r="AW195" i="5"/>
  <c r="AW196" i="5"/>
  <c r="AY196" i="5" s="1"/>
  <c r="BC196" i="5"/>
  <c r="BE196" i="5" s="1"/>
  <c r="BB195" i="5"/>
  <c r="AX195" i="5"/>
  <c r="AI194" i="5" l="1"/>
  <c r="Z194" i="5"/>
  <c r="V191" i="5"/>
  <c r="X192" i="5"/>
  <c r="AH193" i="5"/>
  <c r="AE193" i="5"/>
  <c r="BD193" i="5"/>
  <c r="Y193" i="5"/>
  <c r="AI193" i="5" s="1"/>
  <c r="AF193" i="5"/>
  <c r="BE195" i="5"/>
  <c r="AY195" i="5"/>
  <c r="AE192" i="5" l="1"/>
  <c r="BD192" i="5"/>
  <c r="Y192" i="5"/>
  <c r="AH192" i="5" s="1"/>
  <c r="AI192" i="5"/>
  <c r="AF192" i="5"/>
  <c r="Z193" i="5"/>
  <c r="BB193" i="5"/>
  <c r="AW194" i="5"/>
  <c r="AY194" i="5" s="1"/>
  <c r="BC194" i="5"/>
  <c r="BE194" i="5" s="1"/>
  <c r="AX193" i="5"/>
  <c r="X191" i="5"/>
  <c r="V190" i="5"/>
  <c r="BB191" i="5" l="1"/>
  <c r="BC193" i="5"/>
  <c r="V189" i="5"/>
  <c r="X190" i="5"/>
  <c r="BE193" i="5"/>
  <c r="BB192" i="5"/>
  <c r="AX192" i="5"/>
  <c r="AF191" i="5"/>
  <c r="AE191" i="5"/>
  <c r="BD191" i="5"/>
  <c r="Y191" i="5"/>
  <c r="AH191" i="5" s="1"/>
  <c r="AW193" i="5"/>
  <c r="AY193" i="5" s="1"/>
  <c r="Z192" i="5"/>
  <c r="AX191" i="5" s="1"/>
  <c r="Y190" i="5" l="1"/>
  <c r="AH190" i="5" s="1"/>
  <c r="BD190" i="5"/>
  <c r="AF190" i="5"/>
  <c r="AE190" i="5"/>
  <c r="Z190" i="5"/>
  <c r="AI190" i="5"/>
  <c r="AW192" i="5"/>
  <c r="AY192" i="5" s="1"/>
  <c r="V188" i="5"/>
  <c r="X189" i="5"/>
  <c r="AX190" i="5"/>
  <c r="AW191" i="5"/>
  <c r="AY191" i="5" s="1"/>
  <c r="BB190" i="5"/>
  <c r="BC191" i="5"/>
  <c r="BE191" i="5" s="1"/>
  <c r="AI191" i="5"/>
  <c r="Z191" i="5"/>
  <c r="BC192" i="5"/>
  <c r="BE192" i="5" s="1"/>
  <c r="AE189" i="5" l="1"/>
  <c r="BD189" i="5"/>
  <c r="Y189" i="5"/>
  <c r="AH189" i="5" s="1"/>
  <c r="AF189" i="5"/>
  <c r="BB189" i="5"/>
  <c r="AX189" i="5"/>
  <c r="AW190" i="5"/>
  <c r="AY190" i="5" s="1"/>
  <c r="BC190" i="5"/>
  <c r="BE190" i="5" s="1"/>
  <c r="V187" i="5"/>
  <c r="X188" i="5"/>
  <c r="AE188" i="5" l="1"/>
  <c r="BD188" i="5"/>
  <c r="Y188" i="5"/>
  <c r="AH188" i="5" s="1"/>
  <c r="AF188" i="5"/>
  <c r="Z189" i="5"/>
  <c r="X187" i="5"/>
  <c r="V186" i="5"/>
  <c r="AI189" i="5"/>
  <c r="Z188" i="5" l="1"/>
  <c r="AI188" i="5"/>
  <c r="V185" i="5"/>
  <c r="X186" i="5"/>
  <c r="AI187" i="5"/>
  <c r="AF187" i="5"/>
  <c r="AE187" i="5"/>
  <c r="BD187" i="5"/>
  <c r="Y187" i="5"/>
  <c r="AH187" i="5" s="1"/>
  <c r="Z187" i="5"/>
  <c r="BC188" i="5"/>
  <c r="AX187" i="5"/>
  <c r="AW188" i="5"/>
  <c r="AY188" i="5" s="1"/>
  <c r="BB187" i="5"/>
  <c r="AW189" i="5"/>
  <c r="AY189" i="5" s="1"/>
  <c r="AX188" i="5"/>
  <c r="BC189" i="5"/>
  <c r="BE189" i="5" s="1"/>
  <c r="BB188" i="5"/>
  <c r="BE188" i="5" s="1"/>
  <c r="Y186" i="5" l="1"/>
  <c r="BD186" i="5"/>
  <c r="AF186" i="5"/>
  <c r="AE186" i="5"/>
  <c r="Z186" i="5"/>
  <c r="AX185" i="5" s="1"/>
  <c r="AI186" i="5"/>
  <c r="V184" i="5"/>
  <c r="X185" i="5"/>
  <c r="AH186" i="5"/>
  <c r="AW186" i="5"/>
  <c r="BC186" i="5"/>
  <c r="AX186" i="5"/>
  <c r="AW187" i="5"/>
  <c r="AY187" i="5" s="1"/>
  <c r="BB186" i="5"/>
  <c r="BC187" i="5"/>
  <c r="BE187" i="5" s="1"/>
  <c r="BB185" i="5" l="1"/>
  <c r="AY186" i="5"/>
  <c r="BE186" i="5"/>
  <c r="V183" i="5"/>
  <c r="X184" i="5"/>
  <c r="AE185" i="5"/>
  <c r="BD185" i="5"/>
  <c r="Y185" i="5"/>
  <c r="AH185" i="5" s="1"/>
  <c r="AF185" i="5"/>
  <c r="AE184" i="5" l="1"/>
  <c r="BD184" i="5"/>
  <c r="Y184" i="5"/>
  <c r="Z184" i="5" s="1"/>
  <c r="AI184" i="5"/>
  <c r="AF184" i="5"/>
  <c r="Z185" i="5"/>
  <c r="AI185" i="5"/>
  <c r="X183" i="5"/>
  <c r="V182" i="5"/>
  <c r="AH184" i="5"/>
  <c r="BC184" i="5" l="1"/>
  <c r="AX183" i="5"/>
  <c r="AW184" i="5"/>
  <c r="AY184" i="5" s="1"/>
  <c r="BB183" i="5"/>
  <c r="BB184" i="5"/>
  <c r="AW185" i="5"/>
  <c r="AY185" i="5" s="1"/>
  <c r="AX184" i="5"/>
  <c r="BC185" i="5"/>
  <c r="BE185" i="5" s="1"/>
  <c r="V181" i="5"/>
  <c r="X182" i="5"/>
  <c r="AI183" i="5"/>
  <c r="AF183" i="5"/>
  <c r="AE183" i="5"/>
  <c r="BD183" i="5"/>
  <c r="Y183" i="5"/>
  <c r="AH183" i="5" s="1"/>
  <c r="Z183" i="5"/>
  <c r="Y182" i="5" l="1"/>
  <c r="BD182" i="5"/>
  <c r="AF182" i="5"/>
  <c r="AE182" i="5"/>
  <c r="V180" i="5"/>
  <c r="X181" i="5"/>
  <c r="BC183" i="5"/>
  <c r="BE183" i="5" s="1"/>
  <c r="AW183" i="5"/>
  <c r="AY183" i="5" s="1"/>
  <c r="BB182" i="5"/>
  <c r="BE184" i="5"/>
  <c r="AX182" i="5"/>
  <c r="AE181" i="5" l="1"/>
  <c r="BD181" i="5"/>
  <c r="Y181" i="5"/>
  <c r="AH181" i="5" s="1"/>
  <c r="AF181" i="5"/>
  <c r="X180" i="5"/>
  <c r="V179" i="5"/>
  <c r="AI182" i="5"/>
  <c r="Z182" i="5"/>
  <c r="AH182" i="5"/>
  <c r="X179" i="5" l="1"/>
  <c r="V178" i="5"/>
  <c r="Z181" i="5"/>
  <c r="AW181" i="5"/>
  <c r="AY181" i="5" s="1"/>
  <c r="AX180" i="5"/>
  <c r="BC181" i="5"/>
  <c r="BB180" i="5"/>
  <c r="BB181" i="5"/>
  <c r="BE181" i="5" s="1"/>
  <c r="AW182" i="5"/>
  <c r="AY182" i="5" s="1"/>
  <c r="AX181" i="5"/>
  <c r="BC182" i="5"/>
  <c r="BE182" i="5" s="1"/>
  <c r="AI181" i="5"/>
  <c r="Y180" i="5"/>
  <c r="AH180" i="5" s="1"/>
  <c r="AF180" i="5"/>
  <c r="AE180" i="5"/>
  <c r="BD180" i="5"/>
  <c r="Z180" i="5" l="1"/>
  <c r="AI180" i="5"/>
  <c r="AX179" i="5"/>
  <c r="AW180" i="5"/>
  <c r="AY180" i="5" s="1"/>
  <c r="BB179" i="5"/>
  <c r="BC180" i="5"/>
  <c r="BE180" i="5" s="1"/>
  <c r="X178" i="5"/>
  <c r="V177" i="5"/>
  <c r="Y179" i="5"/>
  <c r="AH179" i="5" s="1"/>
  <c r="AF179" i="5"/>
  <c r="AE179" i="5"/>
  <c r="BD179" i="5"/>
  <c r="Z179" i="5"/>
  <c r="AW179" i="5" l="1"/>
  <c r="AY179" i="5" s="1"/>
  <c r="BB178" i="5"/>
  <c r="BC179" i="5"/>
  <c r="BE179" i="5" s="1"/>
  <c r="AX178" i="5"/>
  <c r="X177" i="5"/>
  <c r="V176" i="5"/>
  <c r="AI179" i="5"/>
  <c r="AE178" i="5"/>
  <c r="BD178" i="5"/>
  <c r="AI178" i="5"/>
  <c r="AF178" i="5"/>
  <c r="Y178" i="5"/>
  <c r="AH178" i="5" s="1"/>
  <c r="X176" i="5" l="1"/>
  <c r="V175" i="5"/>
  <c r="Y177" i="5"/>
  <c r="AH177" i="5" s="1"/>
  <c r="AF177" i="5"/>
  <c r="BD177" i="5"/>
  <c r="AE177" i="5"/>
  <c r="Z178" i="5"/>
  <c r="AI177" i="5" l="1"/>
  <c r="BB176" i="5"/>
  <c r="AW177" i="5"/>
  <c r="AY177" i="5" s="1"/>
  <c r="AW178" i="5"/>
  <c r="AY178" i="5" s="1"/>
  <c r="BC178" i="5"/>
  <c r="BE178" i="5" s="1"/>
  <c r="BB177" i="5"/>
  <c r="AX177" i="5"/>
  <c r="X175" i="5"/>
  <c r="V174" i="5"/>
  <c r="Y176" i="5"/>
  <c r="Z176" i="5" s="1"/>
  <c r="AF176" i="5"/>
  <c r="AE176" i="5"/>
  <c r="BD176" i="5"/>
  <c r="Z177" i="5"/>
  <c r="BC177" i="5" s="1"/>
  <c r="BE177" i="5" l="1"/>
  <c r="AH176" i="5"/>
  <c r="AI176" i="5"/>
  <c r="X174" i="5"/>
  <c r="V173" i="5"/>
  <c r="AX176" i="5"/>
  <c r="Y175" i="5"/>
  <c r="Z175" i="5" s="1"/>
  <c r="AF175" i="5"/>
  <c r="AE175" i="5"/>
  <c r="BD175" i="5"/>
  <c r="AX175" i="5"/>
  <c r="AW176" i="5"/>
  <c r="AY176" i="5" s="1"/>
  <c r="BB175" i="5"/>
  <c r="BC176" i="5"/>
  <c r="BE176" i="5" s="1"/>
  <c r="AW175" i="5" l="1"/>
  <c r="AY175" i="5" s="1"/>
  <c r="BC175" i="5"/>
  <c r="AX174" i="5"/>
  <c r="BB174" i="5"/>
  <c r="AE174" i="5"/>
  <c r="BD174" i="5"/>
  <c r="AF174" i="5"/>
  <c r="Y174" i="5"/>
  <c r="AH174" i="5" s="1"/>
  <c r="BE175" i="5"/>
  <c r="AH175" i="5"/>
  <c r="AI175" i="5"/>
  <c r="X173" i="5"/>
  <c r="V172" i="5"/>
  <c r="Z174" i="5" l="1"/>
  <c r="X172" i="5"/>
  <c r="V171" i="5"/>
  <c r="AI174" i="5"/>
  <c r="AI173" i="5"/>
  <c r="Z173" i="5"/>
  <c r="Y173" i="5"/>
  <c r="AF173" i="5"/>
  <c r="BD173" i="5"/>
  <c r="AE173" i="5"/>
  <c r="AH173" i="5"/>
  <c r="X171" i="5" l="1"/>
  <c r="V170" i="5"/>
  <c r="AI172" i="5"/>
  <c r="Z172" i="5"/>
  <c r="Y172" i="5"/>
  <c r="AH172" i="5" s="1"/>
  <c r="AF172" i="5"/>
  <c r="AE172" i="5"/>
  <c r="BD172" i="5"/>
  <c r="BC173" i="5"/>
  <c r="AX172" i="5"/>
  <c r="BB172" i="5"/>
  <c r="AW173" i="5"/>
  <c r="AW174" i="5"/>
  <c r="AY174" i="5" s="1"/>
  <c r="BC174" i="5"/>
  <c r="BE174" i="5" s="1"/>
  <c r="BB173" i="5"/>
  <c r="AX173" i="5"/>
  <c r="Y171" i="5" l="1"/>
  <c r="AF171" i="5"/>
  <c r="AE171" i="5"/>
  <c r="BD171" i="5"/>
  <c r="BE172" i="5"/>
  <c r="X170" i="5"/>
  <c r="V169" i="5"/>
  <c r="BE173" i="5"/>
  <c r="BC172" i="5"/>
  <c r="AW172" i="5"/>
  <c r="AY172" i="5" s="1"/>
  <c r="BB171" i="5"/>
  <c r="AY173" i="5"/>
  <c r="AX171" i="5"/>
  <c r="X169" i="5" l="1"/>
  <c r="V168" i="5"/>
  <c r="AE170" i="5"/>
  <c r="BD170" i="5"/>
  <c r="AI170" i="5"/>
  <c r="Z170" i="5"/>
  <c r="AF170" i="5"/>
  <c r="Y170" i="5"/>
  <c r="AH170" i="5" s="1"/>
  <c r="AH171" i="5"/>
  <c r="AI171" i="5"/>
  <c r="Z171" i="5"/>
  <c r="X168" i="5" l="1"/>
  <c r="V167" i="5"/>
  <c r="AI169" i="5"/>
  <c r="Y169" i="5"/>
  <c r="AH169" i="5" s="1"/>
  <c r="AF169" i="5"/>
  <c r="BD169" i="5"/>
  <c r="AE169" i="5"/>
  <c r="AW170" i="5"/>
  <c r="AY170" i="5" s="1"/>
  <c r="BB169" i="5"/>
  <c r="BC170" i="5"/>
  <c r="AX169" i="5"/>
  <c r="AW171" i="5"/>
  <c r="AY171" i="5" s="1"/>
  <c r="AX170" i="5"/>
  <c r="BB170" i="5"/>
  <c r="BC171" i="5"/>
  <c r="BE171" i="5" s="1"/>
  <c r="X167" i="5" l="1"/>
  <c r="V166" i="5"/>
  <c r="Y168" i="5"/>
  <c r="AH168" i="5" s="1"/>
  <c r="AF168" i="5"/>
  <c r="AE168" i="5"/>
  <c r="BD168" i="5"/>
  <c r="BE170" i="5"/>
  <c r="Z169" i="5"/>
  <c r="X166" i="5" l="1"/>
  <c r="V165" i="5"/>
  <c r="Z168" i="5"/>
  <c r="AX167" i="5"/>
  <c r="AW168" i="5"/>
  <c r="AY168" i="5" s="1"/>
  <c r="BB167" i="5"/>
  <c r="BC168" i="5"/>
  <c r="BC169" i="5"/>
  <c r="BE169" i="5" s="1"/>
  <c r="BB168" i="5"/>
  <c r="AW169" i="5"/>
  <c r="AY169" i="5" s="1"/>
  <c r="AX168" i="5"/>
  <c r="AI168" i="5"/>
  <c r="Y167" i="5"/>
  <c r="AF167" i="5"/>
  <c r="AE167" i="5"/>
  <c r="BD167" i="5"/>
  <c r="AH167" i="5" l="1"/>
  <c r="Z167" i="5"/>
  <c r="X165" i="5"/>
  <c r="V164" i="5"/>
  <c r="AI167" i="5"/>
  <c r="AW167" i="5"/>
  <c r="AY167" i="5" s="1"/>
  <c r="BE168" i="5"/>
  <c r="AE166" i="5"/>
  <c r="BD166" i="5"/>
  <c r="AI166" i="5"/>
  <c r="AF166" i="5"/>
  <c r="Y166" i="5"/>
  <c r="AH166" i="5" s="1"/>
  <c r="Y165" i="5" l="1"/>
  <c r="AH165" i="5" s="1"/>
  <c r="AF165" i="5"/>
  <c r="BD165" i="5"/>
  <c r="AE165" i="5"/>
  <c r="X164" i="5"/>
  <c r="V163" i="5"/>
  <c r="AX166" i="5"/>
  <c r="BC167" i="5"/>
  <c r="BE167" i="5" s="1"/>
  <c r="Z166" i="5"/>
  <c r="BB165" i="5" s="1"/>
  <c r="BB166" i="5"/>
  <c r="Y164" i="5" l="1"/>
  <c r="AI164" i="5" s="1"/>
  <c r="AF164" i="5"/>
  <c r="AE164" i="5"/>
  <c r="BD164" i="5"/>
  <c r="AI165" i="5"/>
  <c r="AX165" i="5"/>
  <c r="BC166" i="5"/>
  <c r="BC165" i="5"/>
  <c r="BE165" i="5" s="1"/>
  <c r="AX164" i="5"/>
  <c r="BB164" i="5"/>
  <c r="AW165" i="5"/>
  <c r="AY165" i="5" s="1"/>
  <c r="Z165" i="5"/>
  <c r="X163" i="5"/>
  <c r="V162" i="5"/>
  <c r="BE166" i="5"/>
  <c r="AW166" i="5"/>
  <c r="AY166" i="5" s="1"/>
  <c r="Z164" i="5" l="1"/>
  <c r="Y163" i="5"/>
  <c r="AH163" i="5" s="1"/>
  <c r="AF163" i="5"/>
  <c r="AE163" i="5"/>
  <c r="BD163" i="5"/>
  <c r="Z163" i="5"/>
  <c r="AI163" i="5"/>
  <c r="AH164" i="5"/>
  <c r="X162" i="5"/>
  <c r="V161" i="5"/>
  <c r="AX163" i="5"/>
  <c r="AW164" i="5"/>
  <c r="AY164" i="5" s="1"/>
  <c r="BB163" i="5"/>
  <c r="BC164" i="5"/>
  <c r="BE164" i="5" s="1"/>
  <c r="X161" i="5" l="1"/>
  <c r="V160" i="5"/>
  <c r="AE162" i="5"/>
  <c r="BD162" i="5"/>
  <c r="AF162" i="5"/>
  <c r="Y162" i="5"/>
  <c r="AH162" i="5" s="1"/>
  <c r="AW163" i="5"/>
  <c r="AY163" i="5" s="1"/>
  <c r="BB162" i="5"/>
  <c r="BC163" i="5"/>
  <c r="BE163" i="5" s="1"/>
  <c r="AX162" i="5"/>
  <c r="AI162" i="5" l="1"/>
  <c r="Y161" i="5"/>
  <c r="AH161" i="5" s="1"/>
  <c r="AF161" i="5"/>
  <c r="BD161" i="5"/>
  <c r="AE161" i="5"/>
  <c r="X160" i="5"/>
  <c r="V159" i="5"/>
  <c r="Z162" i="5"/>
  <c r="AW161" i="5" l="1"/>
  <c r="BB161" i="5"/>
  <c r="AW162" i="5"/>
  <c r="AY162" i="5" s="1"/>
  <c r="BC162" i="5"/>
  <c r="BE162" i="5" s="1"/>
  <c r="AX161" i="5"/>
  <c r="X159" i="5"/>
  <c r="V158" i="5"/>
  <c r="Z161" i="5"/>
  <c r="AX160" i="5" s="1"/>
  <c r="Y160" i="5"/>
  <c r="AF160" i="5"/>
  <c r="AE160" i="5"/>
  <c r="BD160" i="5"/>
  <c r="AI161" i="5"/>
  <c r="Z160" i="5" l="1"/>
  <c r="AI160" i="5"/>
  <c r="AY161" i="5"/>
  <c r="X158" i="5"/>
  <c r="V157" i="5"/>
  <c r="BE161" i="5"/>
  <c r="AH160" i="5"/>
  <c r="AW160" i="5"/>
  <c r="AY160" i="5" s="1"/>
  <c r="BB159" i="5"/>
  <c r="BC160" i="5"/>
  <c r="BB160" i="5"/>
  <c r="BE160" i="5" s="1"/>
  <c r="Y159" i="5"/>
  <c r="AH159" i="5" s="1"/>
  <c r="AF159" i="5"/>
  <c r="AE159" i="5"/>
  <c r="BD159" i="5"/>
  <c r="BC161" i="5"/>
  <c r="Z159" i="5" l="1"/>
  <c r="AI159" i="5"/>
  <c r="X157" i="5"/>
  <c r="V156" i="5"/>
  <c r="AE158" i="5"/>
  <c r="BD158" i="5"/>
  <c r="AI158" i="5"/>
  <c r="AF158" i="5"/>
  <c r="Y158" i="5"/>
  <c r="Z158" i="5" s="1"/>
  <c r="AH158" i="5"/>
  <c r="AW159" i="5"/>
  <c r="AY159" i="5" s="1"/>
  <c r="BB158" i="5"/>
  <c r="BC159" i="5"/>
  <c r="BE159" i="5" s="1"/>
  <c r="AX158" i="5"/>
  <c r="AX159" i="5"/>
  <c r="BE158" i="5" l="1"/>
  <c r="X156" i="5"/>
  <c r="V155" i="5"/>
  <c r="Y157" i="5"/>
  <c r="AH157" i="5" s="1"/>
  <c r="AF157" i="5"/>
  <c r="BD157" i="5"/>
  <c r="AE157" i="5"/>
  <c r="AW158" i="5"/>
  <c r="AY158" i="5" s="1"/>
  <c r="BB157" i="5"/>
  <c r="BC158" i="5"/>
  <c r="AX157" i="5"/>
  <c r="Y156" i="5" l="1"/>
  <c r="AH156" i="5" s="1"/>
  <c r="AF156" i="5"/>
  <c r="AE156" i="5"/>
  <c r="BD156" i="5"/>
  <c r="X155" i="5"/>
  <c r="V154" i="5"/>
  <c r="Z157" i="5"/>
  <c r="AI157" i="5"/>
  <c r="BC156" i="5" l="1"/>
  <c r="BC157" i="5"/>
  <c r="BE157" i="5" s="1"/>
  <c r="AX156" i="5"/>
  <c r="BB156" i="5"/>
  <c r="BE156" i="5" s="1"/>
  <c r="AW157" i="5"/>
  <c r="AY157" i="5" s="1"/>
  <c r="X154" i="5"/>
  <c r="V153" i="5"/>
  <c r="Z156" i="5"/>
  <c r="Y155" i="5"/>
  <c r="AH155" i="5" s="1"/>
  <c r="AF155" i="5"/>
  <c r="AE155" i="5"/>
  <c r="BD155" i="5"/>
  <c r="AI156" i="5"/>
  <c r="BC155" i="5" l="1"/>
  <c r="AX154" i="5"/>
  <c r="BB155" i="5"/>
  <c r="BE155" i="5" s="1"/>
  <c r="AI155" i="5"/>
  <c r="X153" i="5"/>
  <c r="V152" i="5"/>
  <c r="AW156" i="5"/>
  <c r="AY156" i="5" s="1"/>
  <c r="Z155" i="5"/>
  <c r="AE154" i="5"/>
  <c r="BD154" i="5"/>
  <c r="AI154" i="5"/>
  <c r="Z154" i="5"/>
  <c r="AF154" i="5"/>
  <c r="Y154" i="5"/>
  <c r="AH154" i="5" s="1"/>
  <c r="AX155" i="5"/>
  <c r="AW154" i="5" l="1"/>
  <c r="AY154" i="5" s="1"/>
  <c r="BB153" i="5"/>
  <c r="BC154" i="5"/>
  <c r="AX153" i="5"/>
  <c r="BB154" i="5"/>
  <c r="BE154" i="5" s="1"/>
  <c r="X152" i="5"/>
  <c r="V151" i="5"/>
  <c r="Y153" i="5"/>
  <c r="AH153" i="5" s="1"/>
  <c r="AF153" i="5"/>
  <c r="BD153" i="5"/>
  <c r="AE153" i="5"/>
  <c r="AW155" i="5"/>
  <c r="AY155" i="5" s="1"/>
  <c r="Z153" i="5" l="1"/>
  <c r="Y152" i="5"/>
  <c r="Z152" i="5" s="1"/>
  <c r="AF152" i="5"/>
  <c r="AE152" i="5"/>
  <c r="BD152" i="5"/>
  <c r="AI153" i="5"/>
  <c r="X151" i="5"/>
  <c r="V150" i="5"/>
  <c r="AH152" i="5"/>
  <c r="X150" i="5" l="1"/>
  <c r="V149" i="5"/>
  <c r="Y151" i="5"/>
  <c r="AH151" i="5" s="1"/>
  <c r="AF151" i="5"/>
  <c r="AE151" i="5"/>
  <c r="BD151" i="5"/>
  <c r="AI152" i="5"/>
  <c r="AX151" i="5"/>
  <c r="AW152" i="5"/>
  <c r="AY152" i="5" s="1"/>
  <c r="BB151" i="5"/>
  <c r="BC152" i="5"/>
  <c r="BC153" i="5"/>
  <c r="BE153" i="5" s="1"/>
  <c r="AX152" i="5"/>
  <c r="AW153" i="5"/>
  <c r="AY153" i="5" s="1"/>
  <c r="BB152" i="5"/>
  <c r="BE152" i="5" s="1"/>
  <c r="X149" i="5" l="1"/>
  <c r="V148" i="5"/>
  <c r="AE150" i="5"/>
  <c r="BD150" i="5"/>
  <c r="AI150" i="5"/>
  <c r="Z150" i="5"/>
  <c r="AF150" i="5"/>
  <c r="Y150" i="5"/>
  <c r="AH150" i="5"/>
  <c r="AI151" i="5"/>
  <c r="Z151" i="5"/>
  <c r="AW150" i="5" l="1"/>
  <c r="AY150" i="5" s="1"/>
  <c r="BB149" i="5"/>
  <c r="BC150" i="5"/>
  <c r="AX149" i="5"/>
  <c r="AW151" i="5"/>
  <c r="AY151" i="5" s="1"/>
  <c r="AX150" i="5"/>
  <c r="BB150" i="5"/>
  <c r="BC151" i="5"/>
  <c r="BE151" i="5" s="1"/>
  <c r="X148" i="5"/>
  <c r="V147" i="5"/>
  <c r="AI149" i="5"/>
  <c r="Y149" i="5"/>
  <c r="AH149" i="5" s="1"/>
  <c r="AF149" i="5"/>
  <c r="BD149" i="5"/>
  <c r="AE149" i="5"/>
  <c r="X147" i="5" l="1"/>
  <c r="V146" i="5"/>
  <c r="BE150" i="5"/>
  <c r="Y148" i="5"/>
  <c r="AH148" i="5" s="1"/>
  <c r="AF148" i="5"/>
  <c r="AE148" i="5"/>
  <c r="BD148" i="5"/>
  <c r="Z149" i="5"/>
  <c r="Z148" i="5" l="1"/>
  <c r="AX147" i="5"/>
  <c r="AW148" i="5"/>
  <c r="AY148" i="5" s="1"/>
  <c r="BB147" i="5"/>
  <c r="BC148" i="5"/>
  <c r="BC149" i="5"/>
  <c r="BE149" i="5" s="1"/>
  <c r="BB148" i="5"/>
  <c r="BE148" i="5" s="1"/>
  <c r="AW149" i="5"/>
  <c r="AY149" i="5" s="1"/>
  <c r="AX148" i="5"/>
  <c r="X146" i="5"/>
  <c r="V145" i="5"/>
  <c r="AI148" i="5"/>
  <c r="Y147" i="5"/>
  <c r="AH147" i="5" s="1"/>
  <c r="AF147" i="5"/>
  <c r="AE147" i="5"/>
  <c r="BD147" i="5"/>
  <c r="X145" i="5" l="1"/>
  <c r="V144" i="5"/>
  <c r="Z147" i="5"/>
  <c r="AE146" i="5"/>
  <c r="BD146" i="5"/>
  <c r="AI146" i="5"/>
  <c r="AF146" i="5"/>
  <c r="Y146" i="5"/>
  <c r="Z146" i="5" s="1"/>
  <c r="AI147" i="5"/>
  <c r="AH146" i="5"/>
  <c r="AW147" i="5"/>
  <c r="AY147" i="5" s="1"/>
  <c r="BB146" i="5"/>
  <c r="BC147" i="5"/>
  <c r="BE147" i="5" s="1"/>
  <c r="BE146" i="5" l="1"/>
  <c r="X144" i="5"/>
  <c r="V143" i="5"/>
  <c r="AW146" i="5"/>
  <c r="AY146" i="5" s="1"/>
  <c r="BB145" i="5"/>
  <c r="BC146" i="5"/>
  <c r="AX145" i="5"/>
  <c r="AX146" i="5"/>
  <c r="Y145" i="5"/>
  <c r="AH145" i="5" s="1"/>
  <c r="AF145" i="5"/>
  <c r="BD145" i="5"/>
  <c r="AE145" i="5"/>
  <c r="Z145" i="5" l="1"/>
  <c r="X143" i="5"/>
  <c r="V142" i="5"/>
  <c r="AI145" i="5"/>
  <c r="Y144" i="5"/>
  <c r="AF144" i="5"/>
  <c r="AE144" i="5"/>
  <c r="BD144" i="5"/>
  <c r="AI144" i="5" l="1"/>
  <c r="AH144" i="5"/>
  <c r="X142" i="5"/>
  <c r="V141" i="5"/>
  <c r="Z144" i="5"/>
  <c r="Y143" i="5"/>
  <c r="AH143" i="5" s="1"/>
  <c r="AF143" i="5"/>
  <c r="AE143" i="5"/>
  <c r="BD143" i="5"/>
  <c r="AX143" i="5"/>
  <c r="AW144" i="5"/>
  <c r="AY144" i="5" s="1"/>
  <c r="BB143" i="5"/>
  <c r="BC145" i="5"/>
  <c r="BE145" i="5" s="1"/>
  <c r="BB144" i="5"/>
  <c r="AX144" i="5"/>
  <c r="AW145" i="5"/>
  <c r="AY145" i="5" s="1"/>
  <c r="X141" i="5" l="1"/>
  <c r="V140" i="5"/>
  <c r="Z143" i="5"/>
  <c r="AX142" i="5" s="1"/>
  <c r="BE144" i="5"/>
  <c r="AH142" i="5"/>
  <c r="AW143" i="5"/>
  <c r="AY143" i="5" s="1"/>
  <c r="BB142" i="5"/>
  <c r="AI143" i="5"/>
  <c r="AE142" i="5"/>
  <c r="BD142" i="5"/>
  <c r="AI142" i="5"/>
  <c r="Z142" i="5"/>
  <c r="AF142" i="5"/>
  <c r="Y142" i="5"/>
  <c r="BC144" i="5"/>
  <c r="AW142" i="5" l="1"/>
  <c r="AY142" i="5" s="1"/>
  <c r="BB141" i="5"/>
  <c r="BC142" i="5"/>
  <c r="BE142" i="5" s="1"/>
  <c r="AX141" i="5"/>
  <c r="X140" i="5"/>
  <c r="V139" i="5"/>
  <c r="BC143" i="5"/>
  <c r="BE143" i="5" s="1"/>
  <c r="Y141" i="5"/>
  <c r="AH141" i="5" s="1"/>
  <c r="AF141" i="5"/>
  <c r="BD141" i="5"/>
  <c r="AE141" i="5"/>
  <c r="Z141" i="5" l="1"/>
  <c r="AI141" i="5"/>
  <c r="X139" i="5"/>
  <c r="V138" i="5"/>
  <c r="AI140" i="5"/>
  <c r="Z140" i="5"/>
  <c r="Y140" i="5"/>
  <c r="AH140" i="5" s="1"/>
  <c r="AF140" i="5"/>
  <c r="AE140" i="5"/>
  <c r="BD140" i="5"/>
  <c r="X138" i="5" l="1"/>
  <c r="V137" i="5"/>
  <c r="Y139" i="5"/>
  <c r="AH139" i="5" s="1"/>
  <c r="AF139" i="5"/>
  <c r="AE139" i="5"/>
  <c r="BD139" i="5"/>
  <c r="Z139" i="5"/>
  <c r="AX139" i="5"/>
  <c r="AW140" i="5"/>
  <c r="AY140" i="5" s="1"/>
  <c r="BB139" i="5"/>
  <c r="BC140" i="5"/>
  <c r="BC141" i="5"/>
  <c r="BE141" i="5" s="1"/>
  <c r="BB140" i="5"/>
  <c r="BE140" i="5" s="1"/>
  <c r="AW141" i="5"/>
  <c r="AY141" i="5" s="1"/>
  <c r="AX140" i="5"/>
  <c r="BC139" i="5" l="1"/>
  <c r="BE139" i="5" s="1"/>
  <c r="AW139" i="5"/>
  <c r="AY139" i="5" s="1"/>
  <c r="AX138" i="5"/>
  <c r="BB138" i="5"/>
  <c r="X137" i="5"/>
  <c r="V136" i="5"/>
  <c r="AI139" i="5"/>
  <c r="AE138" i="5"/>
  <c r="BD138" i="5"/>
  <c r="AI138" i="5"/>
  <c r="Z138" i="5"/>
  <c r="AF138" i="5"/>
  <c r="Y138" i="5"/>
  <c r="AH138" i="5" s="1"/>
  <c r="BC138" i="5" l="1"/>
  <c r="BE138" i="5" s="1"/>
  <c r="BB137" i="5"/>
  <c r="X136" i="5"/>
  <c r="V135" i="5"/>
  <c r="Y137" i="5"/>
  <c r="AH137" i="5" s="1"/>
  <c r="AF137" i="5"/>
  <c r="BD137" i="5"/>
  <c r="AE137" i="5"/>
  <c r="Z137" i="5"/>
  <c r="AW138" i="5"/>
  <c r="AY138" i="5" s="1"/>
  <c r="AX137" i="5"/>
  <c r="Y136" i="5" l="1"/>
  <c r="AE136" i="5"/>
  <c r="BD136" i="5"/>
  <c r="AF136" i="5"/>
  <c r="BB136" i="5"/>
  <c r="X135" i="5"/>
  <c r="V134" i="5"/>
  <c r="BE137" i="5"/>
  <c r="AW137" i="5"/>
  <c r="AY137" i="5" s="1"/>
  <c r="AI137" i="5"/>
  <c r="AX136" i="5"/>
  <c r="BC137" i="5"/>
  <c r="Z136" i="5" l="1"/>
  <c r="AI136" i="5"/>
  <c r="AH136" i="5"/>
  <c r="X134" i="5"/>
  <c r="V133" i="5"/>
  <c r="Y135" i="5"/>
  <c r="AH135" i="5" s="1"/>
  <c r="AF135" i="5"/>
  <c r="AE135" i="5"/>
  <c r="BD135" i="5"/>
  <c r="X133" i="5" l="1"/>
  <c r="V132" i="5"/>
  <c r="AI135" i="5"/>
  <c r="AH134" i="5"/>
  <c r="AE134" i="5"/>
  <c r="BD134" i="5"/>
  <c r="AI134" i="5"/>
  <c r="Z134" i="5"/>
  <c r="AF134" i="5"/>
  <c r="Y134" i="5"/>
  <c r="Z135" i="5"/>
  <c r="AW135" i="5"/>
  <c r="AY135" i="5" s="1"/>
  <c r="BC135" i="5"/>
  <c r="AX134" i="5"/>
  <c r="BB134" i="5"/>
  <c r="AX135" i="5"/>
  <c r="BC136" i="5"/>
  <c r="BE136" i="5" s="1"/>
  <c r="AW136" i="5"/>
  <c r="AY136" i="5" s="1"/>
  <c r="BB135" i="5"/>
  <c r="BE134" i="5" l="1"/>
  <c r="BE135" i="5"/>
  <c r="AW134" i="5"/>
  <c r="AY134" i="5" s="1"/>
  <c r="BB133" i="5"/>
  <c r="BC134" i="5"/>
  <c r="AX133" i="5"/>
  <c r="V131" i="5"/>
  <c r="X132" i="5"/>
  <c r="Y133" i="5"/>
  <c r="AH133" i="5" s="1"/>
  <c r="AF133" i="5"/>
  <c r="BD133" i="5"/>
  <c r="AE133" i="5"/>
  <c r="AI133" i="5" l="1"/>
  <c r="Y132" i="5"/>
  <c r="AE132" i="5"/>
  <c r="BD132" i="5"/>
  <c r="AF132" i="5"/>
  <c r="X131" i="5"/>
  <c r="V130" i="5"/>
  <c r="Z133" i="5"/>
  <c r="X130" i="5" l="1"/>
  <c r="V129" i="5"/>
  <c r="BB131" i="5"/>
  <c r="BC132" i="5"/>
  <c r="BC133" i="5"/>
  <c r="BE133" i="5" s="1"/>
  <c r="AW133" i="5"/>
  <c r="AY133" i="5" s="1"/>
  <c r="AX132" i="5"/>
  <c r="BB132" i="5"/>
  <c r="Z132" i="5"/>
  <c r="AI132" i="5"/>
  <c r="Y131" i="5"/>
  <c r="AH131" i="5" s="1"/>
  <c r="AF131" i="5"/>
  <c r="AE131" i="5"/>
  <c r="BD131" i="5"/>
  <c r="AH132" i="5"/>
  <c r="AX130" i="5" l="1"/>
  <c r="BB130" i="5"/>
  <c r="AW132" i="5"/>
  <c r="AY132" i="5" s="1"/>
  <c r="AI131" i="5"/>
  <c r="AX131" i="5"/>
  <c r="X129" i="5"/>
  <c r="V128" i="5"/>
  <c r="Z131" i="5"/>
  <c r="AE130" i="5"/>
  <c r="BD130" i="5"/>
  <c r="AI130" i="5"/>
  <c r="Z130" i="5"/>
  <c r="AF130" i="5"/>
  <c r="Y130" i="5"/>
  <c r="BE132" i="5"/>
  <c r="AH130" i="5"/>
  <c r="AW130" i="5" l="1"/>
  <c r="AY130" i="5" s="1"/>
  <c r="BB129" i="5"/>
  <c r="BC130" i="5"/>
  <c r="BE130" i="5" s="1"/>
  <c r="AX129" i="5"/>
  <c r="V127" i="5"/>
  <c r="X128" i="5"/>
  <c r="AW131" i="5"/>
  <c r="AY131" i="5" s="1"/>
  <c r="BC131" i="5"/>
  <c r="BE131" i="5" s="1"/>
  <c r="AI129" i="5"/>
  <c r="Y129" i="5"/>
  <c r="AH129" i="5" s="1"/>
  <c r="AF129" i="5"/>
  <c r="BD129" i="5"/>
  <c r="AE129" i="5"/>
  <c r="Z129" i="5"/>
  <c r="Y128" i="5" l="1"/>
  <c r="AI128" i="5" s="1"/>
  <c r="AE128" i="5"/>
  <c r="BD128" i="5"/>
  <c r="AF128" i="5"/>
  <c r="AH128" i="5"/>
  <c r="X127" i="5"/>
  <c r="V126" i="5"/>
  <c r="AW129" i="5"/>
  <c r="AY129" i="5" s="1"/>
  <c r="AX128" i="5"/>
  <c r="BB128" i="5"/>
  <c r="BC129" i="5"/>
  <c r="BE129" i="5" s="1"/>
  <c r="X126" i="5" l="1"/>
  <c r="V125" i="5"/>
  <c r="Z128" i="5"/>
  <c r="Y127" i="5"/>
  <c r="AH127" i="5" s="1"/>
  <c r="AF127" i="5"/>
  <c r="AE127" i="5"/>
  <c r="BD127" i="5"/>
  <c r="AE126" i="5" l="1"/>
  <c r="BD126" i="5"/>
  <c r="AF126" i="5"/>
  <c r="Y126" i="5"/>
  <c r="AH126" i="5" s="1"/>
  <c r="AW127" i="5"/>
  <c r="AY127" i="5" s="1"/>
  <c r="AX127" i="5"/>
  <c r="BB127" i="5"/>
  <c r="AW128" i="5"/>
  <c r="AY128" i="5" s="1"/>
  <c r="BC128" i="5"/>
  <c r="BE128" i="5" s="1"/>
  <c r="X125" i="5"/>
  <c r="V124" i="5"/>
  <c r="AI127" i="5"/>
  <c r="Z127" i="5"/>
  <c r="AI126" i="5" l="1"/>
  <c r="BE127" i="5"/>
  <c r="AX126" i="5"/>
  <c r="Y125" i="5"/>
  <c r="AH125" i="5" s="1"/>
  <c r="AF125" i="5"/>
  <c r="BD125" i="5"/>
  <c r="Z125" i="5"/>
  <c r="AE125" i="5"/>
  <c r="Z126" i="5"/>
  <c r="BB126" i="5"/>
  <c r="X124" i="5"/>
  <c r="V123" i="5"/>
  <c r="BC127" i="5"/>
  <c r="BC125" i="5" l="1"/>
  <c r="BB124" i="5"/>
  <c r="AW125" i="5"/>
  <c r="AX124" i="5"/>
  <c r="X123" i="5"/>
  <c r="V122" i="5"/>
  <c r="BB125" i="5"/>
  <c r="BE125" i="5" s="1"/>
  <c r="AI125" i="5"/>
  <c r="AW126" i="5"/>
  <c r="AY126" i="5" s="1"/>
  <c r="AX125" i="5"/>
  <c r="BC126" i="5"/>
  <c r="AI124" i="5"/>
  <c r="Y124" i="5"/>
  <c r="Z124" i="5" s="1"/>
  <c r="AE124" i="5"/>
  <c r="BD124" i="5"/>
  <c r="AF124" i="5"/>
  <c r="BE126" i="5"/>
  <c r="AH124" i="5"/>
  <c r="AX123" i="5" l="1"/>
  <c r="AW124" i="5"/>
  <c r="AY124" i="5" s="1"/>
  <c r="BC124" i="5"/>
  <c r="BE124" i="5" s="1"/>
  <c r="BB123" i="5"/>
  <c r="AY125" i="5"/>
  <c r="X122" i="5"/>
  <c r="V121" i="5"/>
  <c r="Y123" i="5"/>
  <c r="AH123" i="5" s="1"/>
  <c r="AF123" i="5"/>
  <c r="AE123" i="5"/>
  <c r="Z123" i="5"/>
  <c r="AX122" i="5" s="1"/>
  <c r="BD123" i="5"/>
  <c r="X121" i="5" l="1"/>
  <c r="V120" i="5"/>
  <c r="BB122" i="5"/>
  <c r="AE122" i="5"/>
  <c r="BD122" i="5"/>
  <c r="AF122" i="5"/>
  <c r="Y122" i="5"/>
  <c r="AH122" i="5" s="1"/>
  <c r="BC123" i="5"/>
  <c r="BE123" i="5" s="1"/>
  <c r="AI123" i="5"/>
  <c r="AW123" i="5"/>
  <c r="AY123" i="5" s="1"/>
  <c r="X120" i="5" l="1"/>
  <c r="V119" i="5"/>
  <c r="Z122" i="5"/>
  <c r="AI122" i="5"/>
  <c r="Y121" i="5"/>
  <c r="Z121" i="5" s="1"/>
  <c r="AF121" i="5"/>
  <c r="BD121" i="5"/>
  <c r="AE121" i="5"/>
  <c r="AI121" i="5" l="1"/>
  <c r="AH120" i="5"/>
  <c r="AH121" i="5"/>
  <c r="BC121" i="5"/>
  <c r="BB120" i="5"/>
  <c r="AX120" i="5"/>
  <c r="AW121" i="5"/>
  <c r="AW122" i="5"/>
  <c r="AY122" i="5" s="1"/>
  <c r="BB121" i="5"/>
  <c r="BC122" i="5"/>
  <c r="BE122" i="5" s="1"/>
  <c r="AX121" i="5"/>
  <c r="X119" i="5"/>
  <c r="V118" i="5"/>
  <c r="Y120" i="5"/>
  <c r="AI120" i="5" s="1"/>
  <c r="AE120" i="5"/>
  <c r="BD120" i="5"/>
  <c r="AF120" i="5"/>
  <c r="Z120" i="5" l="1"/>
  <c r="Y119" i="5"/>
  <c r="AH119" i="5" s="1"/>
  <c r="AF119" i="5"/>
  <c r="AE119" i="5"/>
  <c r="Z119" i="5"/>
  <c r="AI119" i="5"/>
  <c r="BD119" i="5"/>
  <c r="BE121" i="5"/>
  <c r="AY121" i="5"/>
  <c r="X118" i="5"/>
  <c r="V117" i="5"/>
  <c r="X117" i="5" l="1"/>
  <c r="V116" i="5"/>
  <c r="AE118" i="5"/>
  <c r="BD118" i="5"/>
  <c r="AF118" i="5"/>
  <c r="Y118" i="5"/>
  <c r="AH118" i="5" s="1"/>
  <c r="AW119" i="5"/>
  <c r="AY119" i="5" s="1"/>
  <c r="BC119" i="5"/>
  <c r="AX118" i="5"/>
  <c r="BB118" i="5"/>
  <c r="AX119" i="5"/>
  <c r="BC120" i="5"/>
  <c r="BE120" i="5" s="1"/>
  <c r="AW120" i="5"/>
  <c r="AY120" i="5" s="1"/>
  <c r="BB119" i="5"/>
  <c r="V115" i="5" l="1"/>
  <c r="X116" i="5"/>
  <c r="Z118" i="5"/>
  <c r="BE119" i="5"/>
  <c r="Y117" i="5"/>
  <c r="AH117" i="5" s="1"/>
  <c r="AF117" i="5"/>
  <c r="BD117" i="5"/>
  <c r="AE117" i="5"/>
  <c r="AI118" i="5"/>
  <c r="AI117" i="5" l="1"/>
  <c r="BB116" i="5"/>
  <c r="AW117" i="5"/>
  <c r="AY117" i="5" s="1"/>
  <c r="AX116" i="5"/>
  <c r="AW118" i="5"/>
  <c r="AY118" i="5" s="1"/>
  <c r="BC118" i="5"/>
  <c r="BE118" i="5" s="1"/>
  <c r="AX117" i="5"/>
  <c r="BB117" i="5"/>
  <c r="Z117" i="5"/>
  <c r="BC117" i="5" s="1"/>
  <c r="Y116" i="5"/>
  <c r="AE116" i="5"/>
  <c r="BD116" i="5"/>
  <c r="AF116" i="5"/>
  <c r="X115" i="5"/>
  <c r="V114" i="5"/>
  <c r="Z116" i="5" l="1"/>
  <c r="X114" i="5"/>
  <c r="V113" i="5"/>
  <c r="Y115" i="5"/>
  <c r="AH115" i="5" s="1"/>
  <c r="AF115" i="5"/>
  <c r="AE115" i="5"/>
  <c r="BD115" i="5"/>
  <c r="AX115" i="5"/>
  <c r="AW116" i="5"/>
  <c r="AY116" i="5" s="1"/>
  <c r="BB115" i="5"/>
  <c r="BC116" i="5"/>
  <c r="BE116" i="5" s="1"/>
  <c r="AH116" i="5"/>
  <c r="AI116" i="5"/>
  <c r="BE117" i="5"/>
  <c r="AI115" i="5" l="1"/>
  <c r="X113" i="5"/>
  <c r="V112" i="5"/>
  <c r="AE114" i="5"/>
  <c r="BD114" i="5"/>
  <c r="AI114" i="5"/>
  <c r="Z114" i="5"/>
  <c r="AF114" i="5"/>
  <c r="Y114" i="5"/>
  <c r="AH114" i="5" s="1"/>
  <c r="Z115" i="5"/>
  <c r="AX114" i="5" s="1"/>
  <c r="AW114" i="5" l="1"/>
  <c r="AY114" i="5" s="1"/>
  <c r="BB113" i="5"/>
  <c r="BC114" i="5"/>
  <c r="AX113" i="5"/>
  <c r="BB114" i="5"/>
  <c r="AW115" i="5"/>
  <c r="AY115" i="5" s="1"/>
  <c r="BC115" i="5"/>
  <c r="BE115" i="5" s="1"/>
  <c r="V111" i="5"/>
  <c r="X112" i="5"/>
  <c r="Y113" i="5"/>
  <c r="AH113" i="5" s="1"/>
  <c r="AF113" i="5"/>
  <c r="BD113" i="5"/>
  <c r="AE113" i="5"/>
  <c r="Y112" i="5" l="1"/>
  <c r="Z112" i="5" s="1"/>
  <c r="AE112" i="5"/>
  <c r="BD112" i="5"/>
  <c r="AF112" i="5"/>
  <c r="X111" i="5"/>
  <c r="V110" i="5"/>
  <c r="Z113" i="5"/>
  <c r="AI113" i="5"/>
  <c r="AH112" i="5"/>
  <c r="BE114" i="5"/>
  <c r="X110" i="5" l="1"/>
  <c r="V109" i="5"/>
  <c r="AI112" i="5"/>
  <c r="AX111" i="5"/>
  <c r="AW112" i="5"/>
  <c r="BB111" i="5"/>
  <c r="BC112" i="5"/>
  <c r="BC113" i="5"/>
  <c r="BE113" i="5" s="1"/>
  <c r="BB112" i="5"/>
  <c r="BE112" i="5" s="1"/>
  <c r="AX112" i="5"/>
  <c r="AW113" i="5"/>
  <c r="AY113" i="5" s="1"/>
  <c r="Y111" i="5"/>
  <c r="AH111" i="5" s="1"/>
  <c r="AF111" i="5"/>
  <c r="AE111" i="5"/>
  <c r="BD111" i="5"/>
  <c r="X109" i="5" l="1"/>
  <c r="V108" i="5"/>
  <c r="AI111" i="5"/>
  <c r="AE110" i="5"/>
  <c r="BD110" i="5"/>
  <c r="AI110" i="5"/>
  <c r="Z110" i="5"/>
  <c r="AF110" i="5"/>
  <c r="Y110" i="5"/>
  <c r="Z111" i="5"/>
  <c r="AH110" i="5"/>
  <c r="AY112" i="5"/>
  <c r="AW110" i="5" l="1"/>
  <c r="AY110" i="5" s="1"/>
  <c r="BB109" i="5"/>
  <c r="BC110" i="5"/>
  <c r="AX109" i="5"/>
  <c r="AW111" i="5"/>
  <c r="AY111" i="5" s="1"/>
  <c r="BB110" i="5"/>
  <c r="BC111" i="5"/>
  <c r="BE111" i="5" s="1"/>
  <c r="AX110" i="5"/>
  <c r="X108" i="5"/>
  <c r="V107" i="5"/>
  <c r="AI109" i="5"/>
  <c r="Y109" i="5"/>
  <c r="AH109" i="5" s="1"/>
  <c r="AF109" i="5"/>
  <c r="BD109" i="5"/>
  <c r="Z109" i="5"/>
  <c r="BB108" i="5" s="1"/>
  <c r="AE109" i="5"/>
  <c r="AW109" i="5" l="1"/>
  <c r="AY109" i="5" s="1"/>
  <c r="X107" i="5"/>
  <c r="V106" i="5"/>
  <c r="BE110" i="5"/>
  <c r="BE109" i="5"/>
  <c r="AI108" i="5"/>
  <c r="Z108" i="5"/>
  <c r="Y108" i="5"/>
  <c r="AH108" i="5" s="1"/>
  <c r="AE108" i="5"/>
  <c r="BD108" i="5"/>
  <c r="AF108" i="5"/>
  <c r="AX108" i="5"/>
  <c r="BC109" i="5"/>
  <c r="Y107" i="5" l="1"/>
  <c r="AH107" i="5" s="1"/>
  <c r="AF107" i="5"/>
  <c r="AE107" i="5"/>
  <c r="Z107" i="5"/>
  <c r="BD107" i="5"/>
  <c r="AI107" i="5"/>
  <c r="AW107" i="5"/>
  <c r="AY107" i="5" s="1"/>
  <c r="BB107" i="5"/>
  <c r="AW108" i="5"/>
  <c r="AY108" i="5" s="1"/>
  <c r="AX107" i="5"/>
  <c r="X106" i="5"/>
  <c r="V105" i="5"/>
  <c r="BC108" i="5"/>
  <c r="BE108" i="5" s="1"/>
  <c r="X105" i="5" l="1"/>
  <c r="V104" i="5"/>
  <c r="BE107" i="5"/>
  <c r="BB106" i="5"/>
  <c r="AX106" i="5"/>
  <c r="AE106" i="5"/>
  <c r="BD106" i="5"/>
  <c r="AI106" i="5"/>
  <c r="Z106" i="5"/>
  <c r="AF106" i="5"/>
  <c r="Y106" i="5"/>
  <c r="AH106" i="5" s="1"/>
  <c r="BC107" i="5"/>
  <c r="AX105" i="5" l="1"/>
  <c r="BC106" i="5"/>
  <c r="AI105" i="5"/>
  <c r="Y105" i="5"/>
  <c r="AH105" i="5" s="1"/>
  <c r="AF105" i="5"/>
  <c r="BD105" i="5"/>
  <c r="AE105" i="5"/>
  <c r="Z105" i="5"/>
  <c r="BB105" i="5"/>
  <c r="AW106" i="5"/>
  <c r="AY106" i="5" s="1"/>
  <c r="V103" i="5"/>
  <c r="X104" i="5"/>
  <c r="BE106" i="5"/>
  <c r="X103" i="5" l="1"/>
  <c r="V102" i="5"/>
  <c r="BE105" i="5"/>
  <c r="AW105" i="5"/>
  <c r="AY105" i="5" s="1"/>
  <c r="AX104" i="5"/>
  <c r="BB104" i="5"/>
  <c r="Y104" i="5"/>
  <c r="AH104" i="5" s="1"/>
  <c r="AE104" i="5"/>
  <c r="BD104" i="5"/>
  <c r="AF104" i="5"/>
  <c r="BC105" i="5"/>
  <c r="AI104" i="5" l="1"/>
  <c r="Z104" i="5"/>
  <c r="X102" i="5"/>
  <c r="V101" i="5"/>
  <c r="Y103" i="5"/>
  <c r="AH103" i="5" s="1"/>
  <c r="AF103" i="5"/>
  <c r="AE103" i="5"/>
  <c r="BD103" i="5"/>
  <c r="X101" i="5" l="1"/>
  <c r="V100" i="5"/>
  <c r="AE102" i="5"/>
  <c r="BD102" i="5"/>
  <c r="AF102" i="5"/>
  <c r="Y102" i="5"/>
  <c r="AI103" i="5"/>
  <c r="Z103" i="5"/>
  <c r="AW103" i="5"/>
  <c r="AY103" i="5" s="1"/>
  <c r="BC103" i="5"/>
  <c r="AX102" i="5"/>
  <c r="BB102" i="5"/>
  <c r="AW104" i="5"/>
  <c r="AY104" i="5" s="1"/>
  <c r="BB103" i="5"/>
  <c r="BC104" i="5"/>
  <c r="BE104" i="5" s="1"/>
  <c r="AX103" i="5"/>
  <c r="Z102" i="5" l="1"/>
  <c r="AH102" i="5"/>
  <c r="AI102" i="5"/>
  <c r="AW102" i="5"/>
  <c r="AY102" i="5" s="1"/>
  <c r="BB101" i="5"/>
  <c r="BC102" i="5"/>
  <c r="BE102" i="5" s="1"/>
  <c r="V99" i="5"/>
  <c r="X100" i="5"/>
  <c r="BE103" i="5"/>
  <c r="Y101" i="5"/>
  <c r="AH101" i="5" s="1"/>
  <c r="AF101" i="5"/>
  <c r="BD101" i="5"/>
  <c r="AE101" i="5"/>
  <c r="AI101" i="5" l="1"/>
  <c r="Y100" i="5"/>
  <c r="AE100" i="5"/>
  <c r="BD100" i="5"/>
  <c r="AF100" i="5"/>
  <c r="Z101" i="5"/>
  <c r="X99" i="5"/>
  <c r="V98" i="5"/>
  <c r="BC101" i="5"/>
  <c r="BE101" i="5" s="1"/>
  <c r="BB100" i="5"/>
  <c r="AW101" i="5"/>
  <c r="AY101" i="5" s="1"/>
  <c r="AX101" i="5"/>
  <c r="X98" i="5" l="1"/>
  <c r="V97" i="5"/>
  <c r="Z100" i="5"/>
  <c r="Y99" i="5"/>
  <c r="AH99" i="5" s="1"/>
  <c r="AF99" i="5"/>
  <c r="AE99" i="5"/>
  <c r="BD99" i="5"/>
  <c r="AI100" i="5"/>
  <c r="AX99" i="5"/>
  <c r="AW100" i="5"/>
  <c r="AY100" i="5" s="1"/>
  <c r="BB99" i="5"/>
  <c r="AH100" i="5"/>
  <c r="AX100" i="5"/>
  <c r="AW99" i="5" l="1"/>
  <c r="AY99" i="5" s="1"/>
  <c r="BC99" i="5"/>
  <c r="BE99" i="5" s="1"/>
  <c r="AX98" i="5"/>
  <c r="BB98" i="5"/>
  <c r="AI99" i="5"/>
  <c r="X97" i="5"/>
  <c r="V96" i="5"/>
  <c r="Z99" i="5"/>
  <c r="AE98" i="5"/>
  <c r="BD98" i="5"/>
  <c r="AF98" i="5"/>
  <c r="Y98" i="5"/>
  <c r="AH98" i="5" s="1"/>
  <c r="BC100" i="5"/>
  <c r="BE100" i="5" s="1"/>
  <c r="Z98" i="5" l="1"/>
  <c r="AI98" i="5"/>
  <c r="V95" i="5"/>
  <c r="X96" i="5"/>
  <c r="Y97" i="5"/>
  <c r="Z97" i="5" s="1"/>
  <c r="AF97" i="5"/>
  <c r="BD97" i="5"/>
  <c r="AE97" i="5"/>
  <c r="AW98" i="5"/>
  <c r="AY98" i="5" s="1"/>
  <c r="BB97" i="5"/>
  <c r="BC98" i="5"/>
  <c r="BE98" i="5" s="1"/>
  <c r="AX97" i="5"/>
  <c r="AI97" i="5" l="1"/>
  <c r="BE97" i="5"/>
  <c r="AH96" i="5"/>
  <c r="AH97" i="5"/>
  <c r="Y96" i="5"/>
  <c r="AI96" i="5" s="1"/>
  <c r="AE96" i="5"/>
  <c r="BD96" i="5"/>
  <c r="AF96" i="5"/>
  <c r="X95" i="5"/>
  <c r="V94" i="5"/>
  <c r="BC97" i="5"/>
  <c r="BB96" i="5"/>
  <c r="AX96" i="5"/>
  <c r="AW97" i="5"/>
  <c r="AY97" i="5" s="1"/>
  <c r="Y95" i="5" l="1"/>
  <c r="AH95" i="5" s="1"/>
  <c r="AF95" i="5"/>
  <c r="AE95" i="5"/>
  <c r="Z95" i="5"/>
  <c r="AI95" i="5"/>
  <c r="BD95" i="5"/>
  <c r="Z96" i="5"/>
  <c r="X94" i="5"/>
  <c r="V93" i="5"/>
  <c r="X93" i="5" l="1"/>
  <c r="V92" i="5"/>
  <c r="AE94" i="5"/>
  <c r="BD94" i="5"/>
  <c r="AF94" i="5"/>
  <c r="Y94" i="5"/>
  <c r="AH94" i="5" s="1"/>
  <c r="AW95" i="5"/>
  <c r="AY95" i="5" s="1"/>
  <c r="BC95" i="5"/>
  <c r="AX94" i="5"/>
  <c r="BB94" i="5"/>
  <c r="AX95" i="5"/>
  <c r="AW96" i="5"/>
  <c r="AY96" i="5" s="1"/>
  <c r="BB95" i="5"/>
  <c r="BC96" i="5"/>
  <c r="BE96" i="5" s="1"/>
  <c r="Y93" i="5" l="1"/>
  <c r="AH93" i="5" s="1"/>
  <c r="AF93" i="5"/>
  <c r="BD93" i="5"/>
  <c r="AE93" i="5"/>
  <c r="Z93" i="5"/>
  <c r="Z94" i="5"/>
  <c r="V91" i="5"/>
  <c r="X92" i="5"/>
  <c r="BE95" i="5"/>
  <c r="AI94" i="5"/>
  <c r="BC93" i="5" l="1"/>
  <c r="BB92" i="5"/>
  <c r="AW93" i="5"/>
  <c r="AY93" i="5" s="1"/>
  <c r="AX92" i="5"/>
  <c r="AW94" i="5"/>
  <c r="AY94" i="5" s="1"/>
  <c r="BC94" i="5"/>
  <c r="BE94" i="5" s="1"/>
  <c r="BB93" i="5"/>
  <c r="AX93" i="5"/>
  <c r="Y92" i="5"/>
  <c r="AE92" i="5"/>
  <c r="BD92" i="5"/>
  <c r="AF92" i="5"/>
  <c r="AI93" i="5"/>
  <c r="X91" i="5"/>
  <c r="V90" i="5"/>
  <c r="AH92" i="5" l="1"/>
  <c r="X90" i="5"/>
  <c r="V89" i="5"/>
  <c r="Z92" i="5"/>
  <c r="Y91" i="5"/>
  <c r="AH91" i="5" s="1"/>
  <c r="AF91" i="5"/>
  <c r="AE91" i="5"/>
  <c r="BD91" i="5"/>
  <c r="AI92" i="5"/>
  <c r="BE93" i="5"/>
  <c r="X89" i="5" l="1"/>
  <c r="V88" i="5"/>
  <c r="Z91" i="5"/>
  <c r="AW91" i="5"/>
  <c r="BC91" i="5"/>
  <c r="AX90" i="5"/>
  <c r="BB90" i="5"/>
  <c r="AX91" i="5"/>
  <c r="BB91" i="5"/>
  <c r="BC92" i="5"/>
  <c r="BE92" i="5" s="1"/>
  <c r="AW92" i="5"/>
  <c r="AY92" i="5" s="1"/>
  <c r="AI91" i="5"/>
  <c r="AE90" i="5"/>
  <c r="BD90" i="5"/>
  <c r="AI90" i="5"/>
  <c r="Z90" i="5"/>
  <c r="AF90" i="5"/>
  <c r="Y90" i="5"/>
  <c r="AH90" i="5"/>
  <c r="BE90" i="5" l="1"/>
  <c r="AY91" i="5"/>
  <c r="V87" i="5"/>
  <c r="X88" i="5"/>
  <c r="AW90" i="5"/>
  <c r="AY90" i="5" s="1"/>
  <c r="BB89" i="5"/>
  <c r="BC90" i="5"/>
  <c r="AX89" i="5"/>
  <c r="BE91" i="5"/>
  <c r="Y89" i="5"/>
  <c r="AH89" i="5" s="1"/>
  <c r="AF89" i="5"/>
  <c r="BD89" i="5"/>
  <c r="AE89" i="5"/>
  <c r="AI89" i="5" l="1"/>
  <c r="X87" i="5"/>
  <c r="V86" i="5"/>
  <c r="Y88" i="5"/>
  <c r="AE88" i="5"/>
  <c r="BD88" i="5"/>
  <c r="AF88" i="5"/>
  <c r="Z89" i="5"/>
  <c r="Z88" i="5" l="1"/>
  <c r="AI88" i="5"/>
  <c r="AX87" i="5"/>
  <c r="AW88" i="5"/>
  <c r="AY88" i="5" s="1"/>
  <c r="BB87" i="5"/>
  <c r="BC88" i="5"/>
  <c r="BC89" i="5"/>
  <c r="BE89" i="5" s="1"/>
  <c r="AW89" i="5"/>
  <c r="AY89" i="5" s="1"/>
  <c r="AX88" i="5"/>
  <c r="BB88" i="5"/>
  <c r="X86" i="5"/>
  <c r="V85" i="5"/>
  <c r="AH88" i="5"/>
  <c r="Y87" i="5"/>
  <c r="AH87" i="5" s="1"/>
  <c r="AF87" i="5"/>
  <c r="AE87" i="5"/>
  <c r="BD87" i="5"/>
  <c r="AI87" i="5" l="1"/>
  <c r="BE88" i="5"/>
  <c r="AW87" i="5"/>
  <c r="AY87" i="5" s="1"/>
  <c r="BC87" i="5"/>
  <c r="BE87" i="5" s="1"/>
  <c r="AX86" i="5"/>
  <c r="BB86" i="5"/>
  <c r="X85" i="5"/>
  <c r="V84" i="5"/>
  <c r="AE86" i="5"/>
  <c r="BD86" i="5"/>
  <c r="AF86" i="5"/>
  <c r="Y86" i="5"/>
  <c r="AH86" i="5" s="1"/>
  <c r="Z87" i="5"/>
  <c r="Z86" i="5" l="1"/>
  <c r="AI86" i="5"/>
  <c r="Y85" i="5"/>
  <c r="AH85" i="5" s="1"/>
  <c r="AF85" i="5"/>
  <c r="BD85" i="5"/>
  <c r="AE85" i="5"/>
  <c r="AW86" i="5"/>
  <c r="AY86" i="5" s="1"/>
  <c r="BB85" i="5"/>
  <c r="BC86" i="5"/>
  <c r="BE86" i="5" s="1"/>
  <c r="AX85" i="5"/>
  <c r="X84" i="5"/>
  <c r="V83" i="5"/>
  <c r="Y84" i="5" l="1"/>
  <c r="AI84" i="5" s="1"/>
  <c r="AE84" i="5"/>
  <c r="BD84" i="5"/>
  <c r="AF84" i="5"/>
  <c r="AI85" i="5"/>
  <c r="Z85" i="5"/>
  <c r="AX84" i="5" s="1"/>
  <c r="X83" i="5"/>
  <c r="V82" i="5"/>
  <c r="Y83" i="5" l="1"/>
  <c r="AF83" i="5"/>
  <c r="AE83" i="5"/>
  <c r="Z83" i="5"/>
  <c r="AI83" i="5"/>
  <c r="BD83" i="5"/>
  <c r="AW85" i="5"/>
  <c r="AY85" i="5" s="1"/>
  <c r="AH83" i="5"/>
  <c r="BB84" i="5"/>
  <c r="BC85" i="5"/>
  <c r="BE85" i="5" s="1"/>
  <c r="Z84" i="5"/>
  <c r="X82" i="5"/>
  <c r="V81" i="5"/>
  <c r="AH84" i="5"/>
  <c r="AW83" i="5" l="1"/>
  <c r="BC83" i="5"/>
  <c r="AX82" i="5"/>
  <c r="BB82" i="5"/>
  <c r="BC84" i="5"/>
  <c r="BE84" i="5" s="1"/>
  <c r="BB83" i="5"/>
  <c r="BE83" i="5" s="1"/>
  <c r="AW84" i="5"/>
  <c r="AY84" i="5" s="1"/>
  <c r="X81" i="5"/>
  <c r="V80" i="5"/>
  <c r="AX83" i="5"/>
  <c r="AE82" i="5"/>
  <c r="BD82" i="5"/>
  <c r="AF82" i="5"/>
  <c r="Y82" i="5"/>
  <c r="AH82" i="5" s="1"/>
  <c r="V79" i="5" l="1"/>
  <c r="X80" i="5"/>
  <c r="AI82" i="5"/>
  <c r="Y81" i="5"/>
  <c r="Z81" i="5" s="1"/>
  <c r="AF81" i="5"/>
  <c r="BD81" i="5"/>
  <c r="AE81" i="5"/>
  <c r="Z82" i="5"/>
  <c r="AY83" i="5"/>
  <c r="AI81" i="5" l="1"/>
  <c r="BC81" i="5"/>
  <c r="BB80" i="5"/>
  <c r="AX80" i="5"/>
  <c r="AW81" i="5"/>
  <c r="BC82" i="5"/>
  <c r="BE82" i="5" s="1"/>
  <c r="BB81" i="5"/>
  <c r="AX81" i="5"/>
  <c r="AW82" i="5"/>
  <c r="AY82" i="5" s="1"/>
  <c r="AH80" i="5"/>
  <c r="AH81" i="5"/>
  <c r="AI80" i="5"/>
  <c r="Y80" i="5"/>
  <c r="Z80" i="5" s="1"/>
  <c r="AE80" i="5"/>
  <c r="BD80" i="5"/>
  <c r="AF80" i="5"/>
  <c r="X79" i="5"/>
  <c r="V78" i="5"/>
  <c r="AX79" i="5" l="1"/>
  <c r="BB79" i="5"/>
  <c r="BC80" i="5"/>
  <c r="BE80" i="5" s="1"/>
  <c r="AW80" i="5"/>
  <c r="AY80" i="5" s="1"/>
  <c r="Y79" i="5"/>
  <c r="AF79" i="5"/>
  <c r="AE79" i="5"/>
  <c r="AI79" i="5"/>
  <c r="BD79" i="5"/>
  <c r="Z79" i="5"/>
  <c r="V77" i="5"/>
  <c r="X78" i="5"/>
  <c r="AH79" i="5"/>
  <c r="BE81" i="5"/>
  <c r="AY81" i="5"/>
  <c r="X77" i="5" l="1"/>
  <c r="V76" i="5"/>
  <c r="BE79" i="5"/>
  <c r="AX78" i="5"/>
  <c r="BB78" i="5"/>
  <c r="BC79" i="5"/>
  <c r="AE78" i="5"/>
  <c r="BD78" i="5"/>
  <c r="AI78" i="5"/>
  <c r="Z78" i="5"/>
  <c r="AW78" i="5" s="1"/>
  <c r="AY78" i="5" s="1"/>
  <c r="AF78" i="5"/>
  <c r="Y78" i="5"/>
  <c r="AH78" i="5" s="1"/>
  <c r="AW79" i="5"/>
  <c r="AY79" i="5" s="1"/>
  <c r="BC78" i="5" l="1"/>
  <c r="X76" i="5"/>
  <c r="V75" i="5"/>
  <c r="AX77" i="5"/>
  <c r="BB77" i="5"/>
  <c r="BE78" i="5"/>
  <c r="Y77" i="5"/>
  <c r="AH77" i="5" s="1"/>
  <c r="AF77" i="5"/>
  <c r="Z77" i="5"/>
  <c r="BD77" i="5"/>
  <c r="AE77" i="5"/>
  <c r="AW77" i="5" l="1"/>
  <c r="AY77" i="5" s="1"/>
  <c r="BB76" i="5"/>
  <c r="AH76" i="5"/>
  <c r="AI76" i="5"/>
  <c r="Y76" i="5"/>
  <c r="Z76" i="5" s="1"/>
  <c r="AE76" i="5"/>
  <c r="BD76" i="5"/>
  <c r="AF76" i="5"/>
  <c r="AX76" i="5"/>
  <c r="AI77" i="5"/>
  <c r="BC77" i="5"/>
  <c r="X75" i="5"/>
  <c r="V74" i="5"/>
  <c r="BE77" i="5"/>
  <c r="AX75" i="5" l="1"/>
  <c r="AW76" i="5"/>
  <c r="AY76" i="5" s="1"/>
  <c r="BB75" i="5"/>
  <c r="BC76" i="5"/>
  <c r="BE76" i="5" s="1"/>
  <c r="X74" i="5"/>
  <c r="V73" i="5"/>
  <c r="Y75" i="5"/>
  <c r="AH75" i="5" s="1"/>
  <c r="AF75" i="5"/>
  <c r="AE75" i="5"/>
  <c r="BD75" i="5"/>
  <c r="Z75" i="5" l="1"/>
  <c r="X73" i="5"/>
  <c r="V72" i="5"/>
  <c r="AE74" i="5"/>
  <c r="BD74" i="5"/>
  <c r="AI74" i="5"/>
  <c r="Z74" i="5"/>
  <c r="AF74" i="5"/>
  <c r="Y74" i="5"/>
  <c r="AH74" i="5" s="1"/>
  <c r="AI75" i="5"/>
  <c r="V71" i="5" l="1"/>
  <c r="X72" i="5"/>
  <c r="AI73" i="5"/>
  <c r="Y73" i="5"/>
  <c r="AH73" i="5" s="1"/>
  <c r="AF73" i="5"/>
  <c r="BD73" i="5"/>
  <c r="Z73" i="5"/>
  <c r="AE73" i="5"/>
  <c r="AW74" i="5"/>
  <c r="AY74" i="5" s="1"/>
  <c r="BB73" i="5"/>
  <c r="BC74" i="5"/>
  <c r="AX73" i="5"/>
  <c r="AW75" i="5"/>
  <c r="AY75" i="5" s="1"/>
  <c r="BC75" i="5"/>
  <c r="BE75" i="5" s="1"/>
  <c r="AX74" i="5"/>
  <c r="BB74" i="5"/>
  <c r="Y72" i="5" l="1"/>
  <c r="AH72" i="5" s="1"/>
  <c r="AE72" i="5"/>
  <c r="BD72" i="5"/>
  <c r="AF72" i="5"/>
  <c r="BB72" i="5"/>
  <c r="BE74" i="5"/>
  <c r="AW73" i="5"/>
  <c r="AY73" i="5" s="1"/>
  <c r="BE73" i="5"/>
  <c r="X71" i="5"/>
  <c r="V70" i="5"/>
  <c r="AX72" i="5"/>
  <c r="BC73" i="5"/>
  <c r="Y71" i="5" l="1"/>
  <c r="AF71" i="5"/>
  <c r="AE71" i="5"/>
  <c r="AI71" i="5"/>
  <c r="BD71" i="5"/>
  <c r="Z71" i="5"/>
  <c r="AH71" i="5"/>
  <c r="Z72" i="5"/>
  <c r="V69" i="5"/>
  <c r="X70" i="5"/>
  <c r="AI72" i="5"/>
  <c r="AE70" i="5" l="1"/>
  <c r="BD70" i="5"/>
  <c r="AF70" i="5"/>
  <c r="Y70" i="5"/>
  <c r="AW71" i="5"/>
  <c r="AY71" i="5" s="1"/>
  <c r="BC71" i="5"/>
  <c r="BB70" i="5"/>
  <c r="AX70" i="5"/>
  <c r="AW72" i="5"/>
  <c r="AY72" i="5" s="1"/>
  <c r="BB71" i="5"/>
  <c r="BC72" i="5"/>
  <c r="BE72" i="5" s="1"/>
  <c r="AX71" i="5"/>
  <c r="X69" i="5"/>
  <c r="V68" i="5"/>
  <c r="Y69" i="5" l="1"/>
  <c r="AH69" i="5" s="1"/>
  <c r="AF69" i="5"/>
  <c r="BD69" i="5"/>
  <c r="AE69" i="5"/>
  <c r="AH70" i="5"/>
  <c r="Z70" i="5"/>
  <c r="AI70" i="5"/>
  <c r="X68" i="5"/>
  <c r="V67" i="5"/>
  <c r="BE71" i="5"/>
  <c r="Y68" i="5" l="1"/>
  <c r="AI68" i="5" s="1"/>
  <c r="AE68" i="5"/>
  <c r="BD68" i="5"/>
  <c r="AF68" i="5"/>
  <c r="X67" i="5"/>
  <c r="V66" i="5"/>
  <c r="AI69" i="5"/>
  <c r="BB68" i="5"/>
  <c r="AX68" i="5"/>
  <c r="AW69" i="5"/>
  <c r="AY69" i="5" s="1"/>
  <c r="BB69" i="5"/>
  <c r="BC70" i="5"/>
  <c r="BE70" i="5" s="1"/>
  <c r="AX69" i="5"/>
  <c r="AW70" i="5"/>
  <c r="AY70" i="5" s="1"/>
  <c r="AH68" i="5"/>
  <c r="Z69" i="5"/>
  <c r="Y67" i="5" l="1"/>
  <c r="AF67" i="5"/>
  <c r="AE67" i="5"/>
  <c r="BD67" i="5"/>
  <c r="Z67" i="5"/>
  <c r="AI67" i="5"/>
  <c r="AH67" i="5"/>
  <c r="BC69" i="5"/>
  <c r="BE69" i="5" s="1"/>
  <c r="Z68" i="5"/>
  <c r="BB67" i="5" s="1"/>
  <c r="X66" i="5"/>
  <c r="V65" i="5"/>
  <c r="AW67" i="5" l="1"/>
  <c r="BC67" i="5"/>
  <c r="BE67" i="5" s="1"/>
  <c r="AX66" i="5"/>
  <c r="BB66" i="5"/>
  <c r="AW68" i="5"/>
  <c r="AY68" i="5" s="1"/>
  <c r="BC68" i="5"/>
  <c r="BE68" i="5" s="1"/>
  <c r="AX67" i="5"/>
  <c r="X65" i="5"/>
  <c r="V64" i="5"/>
  <c r="AE66" i="5"/>
  <c r="BD66" i="5"/>
  <c r="Y66" i="5"/>
  <c r="AH66" i="5" s="1"/>
  <c r="AF66" i="5"/>
  <c r="V63" i="5" l="1"/>
  <c r="X64" i="5"/>
  <c r="Y65" i="5"/>
  <c r="AH65" i="5" s="1"/>
  <c r="AF65" i="5"/>
  <c r="Z65" i="5"/>
  <c r="BD65" i="5"/>
  <c r="AE65" i="5"/>
  <c r="AY67" i="5"/>
  <c r="Z66" i="5"/>
  <c r="AI66" i="5"/>
  <c r="BC65" i="5" l="1"/>
  <c r="AW65" i="5"/>
  <c r="AX64" i="5"/>
  <c r="BB64" i="5"/>
  <c r="AX65" i="5"/>
  <c r="AW66" i="5"/>
  <c r="AY66" i="5" s="1"/>
  <c r="BC66" i="5"/>
  <c r="BE66" i="5" s="1"/>
  <c r="BB65" i="5"/>
  <c r="BE65" i="5" s="1"/>
  <c r="AI65" i="5"/>
  <c r="AH64" i="5"/>
  <c r="AI64" i="5"/>
  <c r="Z64" i="5"/>
  <c r="Y64" i="5"/>
  <c r="AE64" i="5"/>
  <c r="BD64" i="5"/>
  <c r="AF64" i="5"/>
  <c r="X63" i="5"/>
  <c r="V62" i="5"/>
  <c r="V61" i="5" l="1"/>
  <c r="X62" i="5"/>
  <c r="BE64" i="5"/>
  <c r="AX63" i="5"/>
  <c r="AY65" i="5"/>
  <c r="Y63" i="5"/>
  <c r="AH63" i="5" s="1"/>
  <c r="AF63" i="5"/>
  <c r="AE63" i="5"/>
  <c r="AI63" i="5"/>
  <c r="BD63" i="5"/>
  <c r="BC64" i="5"/>
  <c r="BB63" i="5"/>
  <c r="AW64" i="5"/>
  <c r="AY64" i="5" s="1"/>
  <c r="X61" i="5" l="1"/>
  <c r="V60" i="5"/>
  <c r="AE62" i="5"/>
  <c r="BD62" i="5"/>
  <c r="AI62" i="5"/>
  <c r="Z62" i="5"/>
  <c r="AF62" i="5"/>
  <c r="Y62" i="5"/>
  <c r="AH62" i="5"/>
  <c r="Z63" i="5"/>
  <c r="AW62" i="5" l="1"/>
  <c r="AY62" i="5" s="1"/>
  <c r="BB61" i="5"/>
  <c r="BC62" i="5"/>
  <c r="AX61" i="5"/>
  <c r="AW63" i="5"/>
  <c r="AY63" i="5" s="1"/>
  <c r="BB62" i="5"/>
  <c r="BC63" i="5"/>
  <c r="BE63" i="5" s="1"/>
  <c r="AX62" i="5"/>
  <c r="X60" i="5"/>
  <c r="V59" i="5"/>
  <c r="Y61" i="5"/>
  <c r="AH61" i="5" s="1"/>
  <c r="AF61" i="5"/>
  <c r="BD61" i="5"/>
  <c r="AE61" i="5"/>
  <c r="AI61" i="5" l="1"/>
  <c r="Y60" i="5"/>
  <c r="AI60" i="5" s="1"/>
  <c r="AE60" i="5"/>
  <c r="BD60" i="5"/>
  <c r="AF60" i="5"/>
  <c r="Z60" i="5"/>
  <c r="X59" i="5"/>
  <c r="V58" i="5"/>
  <c r="Z61" i="5"/>
  <c r="AH60" i="5"/>
  <c r="BE62" i="5"/>
  <c r="X58" i="5" l="1"/>
  <c r="V57" i="5"/>
  <c r="AW60" i="5"/>
  <c r="AY60" i="5" s="1"/>
  <c r="BB59" i="5"/>
  <c r="BC60" i="5"/>
  <c r="AX59" i="5"/>
  <c r="BC61" i="5"/>
  <c r="BE61" i="5" s="1"/>
  <c r="AX60" i="5"/>
  <c r="BB60" i="5"/>
  <c r="BE60" i="5" s="1"/>
  <c r="AW61" i="5"/>
  <c r="AY61" i="5" s="1"/>
  <c r="Y59" i="5"/>
  <c r="AH59" i="5" s="1"/>
  <c r="AE59" i="5"/>
  <c r="BD59" i="5"/>
  <c r="AF59" i="5"/>
  <c r="X57" i="5" l="1"/>
  <c r="V56" i="5"/>
  <c r="Z59" i="5"/>
  <c r="AE58" i="5"/>
  <c r="Y58" i="5"/>
  <c r="AH58" i="5" s="1"/>
  <c r="BD58" i="5"/>
  <c r="AF58" i="5"/>
  <c r="AI59" i="5"/>
  <c r="Y57" i="5" l="1"/>
  <c r="AH57" i="5" s="1"/>
  <c r="AF57" i="5"/>
  <c r="AE57" i="5"/>
  <c r="Z57" i="5"/>
  <c r="BD57" i="5"/>
  <c r="Z58" i="5"/>
  <c r="AI58" i="5"/>
  <c r="AW58" i="5"/>
  <c r="AY58" i="5" s="1"/>
  <c r="BC58" i="5"/>
  <c r="AX57" i="5"/>
  <c r="BB57" i="5"/>
  <c r="AW59" i="5"/>
  <c r="AY59" i="5" s="1"/>
  <c r="BC59" i="5"/>
  <c r="BE59" i="5" s="1"/>
  <c r="AX58" i="5"/>
  <c r="BB58" i="5"/>
  <c r="X56" i="5"/>
  <c r="V55" i="5"/>
  <c r="V54" i="5" l="1"/>
  <c r="X55" i="5"/>
  <c r="Y56" i="5"/>
  <c r="AH56" i="5" s="1"/>
  <c r="AE56" i="5"/>
  <c r="BD56" i="5"/>
  <c r="AF56" i="5"/>
  <c r="BE57" i="5"/>
  <c r="BE58" i="5"/>
  <c r="AI57" i="5"/>
  <c r="BC57" i="5"/>
  <c r="BB56" i="5"/>
  <c r="AW57" i="5"/>
  <c r="AY57" i="5" s="1"/>
  <c r="AX56" i="5"/>
  <c r="AI56" i="5" l="1"/>
  <c r="Y55" i="5"/>
  <c r="AH55" i="5" s="1"/>
  <c r="AE55" i="5"/>
  <c r="BD55" i="5"/>
  <c r="AF55" i="5"/>
  <c r="Z55" i="5"/>
  <c r="Z56" i="5"/>
  <c r="X54" i="5"/>
  <c r="V53" i="5"/>
  <c r="X53" i="5" l="1"/>
  <c r="V52" i="5"/>
  <c r="AE54" i="5"/>
  <c r="AI54" i="5"/>
  <c r="BD54" i="5"/>
  <c r="AF54" i="5"/>
  <c r="Y54" i="5"/>
  <c r="AH54" i="5" s="1"/>
  <c r="AW55" i="5"/>
  <c r="AY55" i="5" s="1"/>
  <c r="BC55" i="5"/>
  <c r="BB54" i="5"/>
  <c r="AX54" i="5"/>
  <c r="AX55" i="5"/>
  <c r="AW56" i="5"/>
  <c r="AY56" i="5" s="1"/>
  <c r="BB55" i="5"/>
  <c r="BC56" i="5"/>
  <c r="BE56" i="5" s="1"/>
  <c r="AI55" i="5"/>
  <c r="Y53" i="5" l="1"/>
  <c r="AI53" i="5" s="1"/>
  <c r="AF53" i="5"/>
  <c r="Z53" i="5"/>
  <c r="AE53" i="5"/>
  <c r="BD53" i="5"/>
  <c r="AH53" i="5"/>
  <c r="BE55" i="5"/>
  <c r="X52" i="5"/>
  <c r="V51" i="5"/>
  <c r="Z54" i="5"/>
  <c r="BC53" i="5" l="1"/>
  <c r="AW53" i="5"/>
  <c r="AX52" i="5"/>
  <c r="BB52" i="5"/>
  <c r="AW54" i="5"/>
  <c r="AY54" i="5" s="1"/>
  <c r="BC54" i="5"/>
  <c r="BE54" i="5" s="1"/>
  <c r="AX53" i="5"/>
  <c r="BB53" i="5"/>
  <c r="BE53" i="5" s="1"/>
  <c r="X51" i="5"/>
  <c r="V50" i="5"/>
  <c r="Y52" i="5"/>
  <c r="AH52" i="5" s="1"/>
  <c r="AE52" i="5"/>
  <c r="BD52" i="5"/>
  <c r="AF52" i="5"/>
  <c r="AI52" i="5" l="1"/>
  <c r="V49" i="5"/>
  <c r="X50" i="5"/>
  <c r="Y51" i="5"/>
  <c r="AH51" i="5" s="1"/>
  <c r="AE51" i="5"/>
  <c r="Z51" i="5"/>
  <c r="AI51" i="5"/>
  <c r="AF51" i="5"/>
  <c r="BD51" i="5"/>
  <c r="Z52" i="5"/>
  <c r="AY53" i="5"/>
  <c r="X49" i="5" l="1"/>
  <c r="V48" i="5"/>
  <c r="AW51" i="5"/>
  <c r="AY51" i="5" s="1"/>
  <c r="BC51" i="5"/>
  <c r="BB50" i="5"/>
  <c r="AX50" i="5"/>
  <c r="AW52" i="5"/>
  <c r="AY52" i="5" s="1"/>
  <c r="AX51" i="5"/>
  <c r="BB51" i="5"/>
  <c r="BC52" i="5"/>
  <c r="BE52" i="5" s="1"/>
  <c r="AE50" i="5"/>
  <c r="AI50" i="5"/>
  <c r="AF50" i="5"/>
  <c r="Y50" i="5"/>
  <c r="AH50" i="5" s="1"/>
  <c r="BD50" i="5"/>
  <c r="BE51" i="5" l="1"/>
  <c r="X48" i="5"/>
  <c r="V47" i="5"/>
  <c r="Z50" i="5"/>
  <c r="Y49" i="5"/>
  <c r="Z49" i="5" s="1"/>
  <c r="AF49" i="5"/>
  <c r="BD49" i="5"/>
  <c r="AE49" i="5"/>
  <c r="AI49" i="5" l="1"/>
  <c r="AH48" i="5"/>
  <c r="BC49" i="5"/>
  <c r="AX48" i="5"/>
  <c r="BB48" i="5"/>
  <c r="AW49" i="5"/>
  <c r="BC50" i="5"/>
  <c r="BE50" i="5" s="1"/>
  <c r="BB49" i="5"/>
  <c r="AW50" i="5"/>
  <c r="AY50" i="5" s="1"/>
  <c r="AX49" i="5"/>
  <c r="AH49" i="5"/>
  <c r="X47" i="5"/>
  <c r="V46" i="5"/>
  <c r="Y48" i="5"/>
  <c r="AI48" i="5" s="1"/>
  <c r="AE48" i="5"/>
  <c r="BD48" i="5"/>
  <c r="Z48" i="5"/>
  <c r="BC48" i="5" s="1"/>
  <c r="AF48" i="5"/>
  <c r="Y47" i="5" l="1"/>
  <c r="AE47" i="5"/>
  <c r="Z47" i="5"/>
  <c r="AI47" i="5"/>
  <c r="BD47" i="5"/>
  <c r="AF47" i="5"/>
  <c r="AH47" i="5"/>
  <c r="BB46" i="5"/>
  <c r="AY49" i="5"/>
  <c r="BB47" i="5"/>
  <c r="BE49" i="5"/>
  <c r="AX47" i="5"/>
  <c r="V45" i="5"/>
  <c r="X46" i="5"/>
  <c r="BE48" i="5"/>
  <c r="AW48" i="5"/>
  <c r="AY48" i="5" s="1"/>
  <c r="BC47" i="5" l="1"/>
  <c r="BE47" i="5" s="1"/>
  <c r="AX46" i="5"/>
  <c r="AE46" i="5"/>
  <c r="Y46" i="5"/>
  <c r="AH46" i="5" s="1"/>
  <c r="BD46" i="5"/>
  <c r="AF46" i="5"/>
  <c r="X45" i="5"/>
  <c r="V44" i="5"/>
  <c r="AW47" i="5"/>
  <c r="AY47" i="5" s="1"/>
  <c r="Z46" i="5" l="1"/>
  <c r="Y45" i="5"/>
  <c r="AH45" i="5" s="1"/>
  <c r="AF45" i="5"/>
  <c r="BD45" i="5"/>
  <c r="AE45" i="5"/>
  <c r="AI46" i="5"/>
  <c r="X44" i="5"/>
  <c r="V43" i="5"/>
  <c r="AI45" i="5" l="1"/>
  <c r="X43" i="5"/>
  <c r="V42" i="5"/>
  <c r="Y44" i="5"/>
  <c r="AH44" i="5" s="1"/>
  <c r="AE44" i="5"/>
  <c r="BD44" i="5"/>
  <c r="AF44" i="5"/>
  <c r="AX44" i="5"/>
  <c r="BB44" i="5"/>
  <c r="AW45" i="5"/>
  <c r="AY45" i="5" s="1"/>
  <c r="BB45" i="5"/>
  <c r="BC46" i="5"/>
  <c r="BE46" i="5" s="1"/>
  <c r="AW46" i="5"/>
  <c r="AY46" i="5" s="1"/>
  <c r="AX45" i="5"/>
  <c r="Z45" i="5"/>
  <c r="BC45" i="5" s="1"/>
  <c r="AI44" i="5" l="1"/>
  <c r="Z44" i="5"/>
  <c r="BC44" i="5" s="1"/>
  <c r="BE44" i="5" s="1"/>
  <c r="Y43" i="5"/>
  <c r="AH43" i="5" s="1"/>
  <c r="AE43" i="5"/>
  <c r="BD43" i="5"/>
  <c r="AF43" i="5"/>
  <c r="BE45" i="5"/>
  <c r="X42" i="5"/>
  <c r="V41" i="5"/>
  <c r="AE42" i="5" l="1"/>
  <c r="Y42" i="5"/>
  <c r="AH42" i="5" s="1"/>
  <c r="BD42" i="5"/>
  <c r="AF42" i="5"/>
  <c r="Z43" i="5"/>
  <c r="BB42" i="5" s="1"/>
  <c r="AX43" i="5"/>
  <c r="AI43" i="5"/>
  <c r="BB43" i="5"/>
  <c r="AW44" i="5"/>
  <c r="AY44" i="5" s="1"/>
  <c r="X41" i="5"/>
  <c r="V40" i="5"/>
  <c r="BB41" i="5" l="1"/>
  <c r="AX42" i="5"/>
  <c r="Y41" i="5"/>
  <c r="AH41" i="5" s="1"/>
  <c r="AF41" i="5"/>
  <c r="AE41" i="5"/>
  <c r="BD41" i="5"/>
  <c r="BE43" i="5"/>
  <c r="BC43" i="5"/>
  <c r="X40" i="5"/>
  <c r="V39" i="5"/>
  <c r="AW43" i="5"/>
  <c r="AY43" i="5" s="1"/>
  <c r="Z42" i="5"/>
  <c r="AI42" i="5"/>
  <c r="Y40" i="5" l="1"/>
  <c r="AI40" i="5" s="1"/>
  <c r="AE40" i="5"/>
  <c r="BD40" i="5"/>
  <c r="AF40" i="5"/>
  <c r="Z40" i="5"/>
  <c r="AI41" i="5"/>
  <c r="AW42" i="5"/>
  <c r="AY42" i="5" s="1"/>
  <c r="Z41" i="5"/>
  <c r="AW41" i="5" s="1"/>
  <c r="AY41" i="5" s="1"/>
  <c r="AX41" i="5"/>
  <c r="BC42" i="5"/>
  <c r="BE42" i="5" s="1"/>
  <c r="V38" i="5"/>
  <c r="X39" i="5"/>
  <c r="Y39" i="5" l="1"/>
  <c r="AH39" i="5" s="1"/>
  <c r="AE39" i="5"/>
  <c r="BD39" i="5"/>
  <c r="AF39" i="5"/>
  <c r="Z39" i="5"/>
  <c r="AI39" i="5"/>
  <c r="AX40" i="5"/>
  <c r="X38" i="5"/>
  <c r="V37" i="5"/>
  <c r="AW40" i="5"/>
  <c r="BB39" i="5"/>
  <c r="BC40" i="5"/>
  <c r="AX39" i="5"/>
  <c r="AW39" i="5"/>
  <c r="AY39" i="5" s="1"/>
  <c r="BC39" i="5"/>
  <c r="BB40" i="5"/>
  <c r="AH40" i="5"/>
  <c r="BC41" i="5"/>
  <c r="BE41" i="5" s="1"/>
  <c r="BE39" i="5" l="1"/>
  <c r="AY40" i="5"/>
  <c r="BB38" i="5"/>
  <c r="BE40" i="5"/>
  <c r="X37" i="5"/>
  <c r="V36" i="5"/>
  <c r="AX38" i="5"/>
  <c r="AE38" i="5"/>
  <c r="AI38" i="5"/>
  <c r="Z38" i="5"/>
  <c r="AW38" i="5" s="1"/>
  <c r="AY38" i="5" s="1"/>
  <c r="BD38" i="5"/>
  <c r="AF38" i="5"/>
  <c r="Y38" i="5"/>
  <c r="AH38" i="5" s="1"/>
  <c r="BB37" i="5" l="1"/>
  <c r="AX37" i="5"/>
  <c r="BC38" i="5"/>
  <c r="BE38" i="5" s="1"/>
  <c r="X36" i="5"/>
  <c r="V35" i="5"/>
  <c r="Y37" i="5"/>
  <c r="AF37" i="5"/>
  <c r="AE37" i="5"/>
  <c r="Z37" i="5"/>
  <c r="BC37" i="5" s="1"/>
  <c r="BD37" i="5"/>
  <c r="V34" i="5" l="1"/>
  <c r="X35" i="5"/>
  <c r="AI37" i="5"/>
  <c r="AW37" i="5"/>
  <c r="AY37" i="5" s="1"/>
  <c r="BE37" i="5"/>
  <c r="BB35" i="5"/>
  <c r="Y36" i="5"/>
  <c r="AH36" i="5" s="1"/>
  <c r="AE36" i="5"/>
  <c r="BD36" i="5"/>
  <c r="Z36" i="5"/>
  <c r="BC36" i="5" s="1"/>
  <c r="AF36" i="5"/>
  <c r="AH37" i="5"/>
  <c r="BB36" i="5"/>
  <c r="AX36" i="5"/>
  <c r="AI36" i="5" l="1"/>
  <c r="Y35" i="5"/>
  <c r="AH35" i="5" s="1"/>
  <c r="AE35" i="5"/>
  <c r="Z35" i="5"/>
  <c r="BB34" i="5" s="1"/>
  <c r="BD35" i="5"/>
  <c r="AI35" i="5"/>
  <c r="AF35" i="5"/>
  <c r="AX34" i="5"/>
  <c r="AW36" i="5"/>
  <c r="AY36" i="5" s="1"/>
  <c r="BE36" i="5"/>
  <c r="X34" i="5"/>
  <c r="V33" i="5"/>
  <c r="AX35" i="5"/>
  <c r="AE34" i="5" l="1"/>
  <c r="AF34" i="5"/>
  <c r="BD34" i="5"/>
  <c r="Y34" i="5"/>
  <c r="AI34" i="5" s="1"/>
  <c r="BC35" i="5"/>
  <c r="BE35" i="5" s="1"/>
  <c r="AW35" i="5"/>
  <c r="AY35" i="5" s="1"/>
  <c r="X33" i="5"/>
  <c r="V32" i="5"/>
  <c r="AH34" i="5" l="1"/>
  <c r="AH33" i="5"/>
  <c r="Z34" i="5"/>
  <c r="AI33" i="5"/>
  <c r="AF33" i="5"/>
  <c r="AE33" i="5"/>
  <c r="BD33" i="5"/>
  <c r="Y33" i="5"/>
  <c r="Z33" i="5" s="1"/>
  <c r="X32" i="5"/>
  <c r="V31" i="5"/>
  <c r="X31" i="5" l="1"/>
  <c r="V30" i="5"/>
  <c r="AI32" i="5"/>
  <c r="AE32" i="5"/>
  <c r="Y32" i="5"/>
  <c r="AH32" i="5" s="1"/>
  <c r="AF32" i="5"/>
  <c r="BD32" i="5"/>
  <c r="BC33" i="5"/>
  <c r="BB32" i="5"/>
  <c r="AW33" i="5"/>
  <c r="AY33" i="5" s="1"/>
  <c r="AX32" i="5"/>
  <c r="AW34" i="5"/>
  <c r="AY34" i="5" s="1"/>
  <c r="AX33" i="5"/>
  <c r="BB33" i="5"/>
  <c r="BC34" i="5"/>
  <c r="BE34" i="5" s="1"/>
  <c r="Y31" i="5" l="1"/>
  <c r="AH31" i="5" s="1"/>
  <c r="AF31" i="5"/>
  <c r="AE31" i="5"/>
  <c r="BD31" i="5"/>
  <c r="X30" i="5"/>
  <c r="V29" i="5"/>
  <c r="BE33" i="5"/>
  <c r="Z32" i="5"/>
  <c r="BB30" i="5" l="1"/>
  <c r="BC32" i="5"/>
  <c r="BE32" i="5" s="1"/>
  <c r="AW32" i="5"/>
  <c r="AY32" i="5" s="1"/>
  <c r="AX31" i="5"/>
  <c r="BB31" i="5"/>
  <c r="X29" i="5"/>
  <c r="V28" i="5"/>
  <c r="Z31" i="5"/>
  <c r="Y30" i="5"/>
  <c r="AH30" i="5" s="1"/>
  <c r="AF30" i="5"/>
  <c r="AE30" i="5"/>
  <c r="AI30" i="5"/>
  <c r="BD30" i="5"/>
  <c r="AI31" i="5"/>
  <c r="Z30" i="5" l="1"/>
  <c r="AW30" i="5"/>
  <c r="AY30" i="5" s="1"/>
  <c r="BB29" i="5"/>
  <c r="BC30" i="5"/>
  <c r="BE30" i="5" s="1"/>
  <c r="AX29" i="5"/>
  <c r="AW31" i="5"/>
  <c r="AY31" i="5" s="1"/>
  <c r="X28" i="5"/>
  <c r="V27" i="5"/>
  <c r="AX30" i="5"/>
  <c r="AE29" i="5"/>
  <c r="BD29" i="5"/>
  <c r="Y29" i="5"/>
  <c r="AI29" i="5" s="1"/>
  <c r="AF29" i="5"/>
  <c r="BC31" i="5"/>
  <c r="BE31" i="5" s="1"/>
  <c r="AH29" i="5" l="1"/>
  <c r="X27" i="5"/>
  <c r="V26" i="5"/>
  <c r="AW29" i="5"/>
  <c r="AY29" i="5" s="1"/>
  <c r="BB28" i="5"/>
  <c r="BC29" i="5"/>
  <c r="BE29" i="5" s="1"/>
  <c r="AX28" i="5"/>
  <c r="Z29" i="5"/>
  <c r="Y28" i="5"/>
  <c r="AH28" i="5" s="1"/>
  <c r="AF28" i="5"/>
  <c r="BD28" i="5"/>
  <c r="AE28" i="5"/>
  <c r="Z28" i="5" l="1"/>
  <c r="AI28" i="5"/>
  <c r="X26" i="5"/>
  <c r="V25" i="5"/>
  <c r="AH27" i="5"/>
  <c r="AI27" i="5"/>
  <c r="Z27" i="5"/>
  <c r="Y27" i="5"/>
  <c r="AF27" i="5"/>
  <c r="AE27" i="5"/>
  <c r="BD27" i="5"/>
  <c r="BC28" i="5"/>
  <c r="BE28" i="5" s="1"/>
  <c r="AX27" i="5"/>
  <c r="BB27" i="5"/>
  <c r="AW28" i="5"/>
  <c r="AY28" i="5" s="1"/>
  <c r="X25" i="5" l="1"/>
  <c r="V24" i="5"/>
  <c r="BE27" i="5"/>
  <c r="Y26" i="5"/>
  <c r="AH26" i="5" s="1"/>
  <c r="AF26" i="5"/>
  <c r="AE26" i="5"/>
  <c r="BD26" i="5"/>
  <c r="AX26" i="5"/>
  <c r="AW27" i="5"/>
  <c r="AY27" i="5" s="1"/>
  <c r="BB26" i="5"/>
  <c r="BC27" i="5"/>
  <c r="X24" i="5" l="1"/>
  <c r="V23" i="5"/>
  <c r="Z26" i="5"/>
  <c r="AH25" i="5"/>
  <c r="AI26" i="5"/>
  <c r="AE25" i="5"/>
  <c r="BD25" i="5"/>
  <c r="Y25" i="5"/>
  <c r="AI25" i="5" s="1"/>
  <c r="AF25" i="5"/>
  <c r="BB24" i="5" l="1"/>
  <c r="BC25" i="5"/>
  <c r="AX24" i="5"/>
  <c r="AW26" i="5"/>
  <c r="AY26" i="5" s="1"/>
  <c r="BC26" i="5"/>
  <c r="BE26" i="5" s="1"/>
  <c r="AX25" i="5"/>
  <c r="BB25" i="5"/>
  <c r="BE25" i="5" s="1"/>
  <c r="Z25" i="5"/>
  <c r="X23" i="5"/>
  <c r="V22" i="5"/>
  <c r="Y24" i="5"/>
  <c r="AH24" i="5" s="1"/>
  <c r="AF24" i="5"/>
  <c r="AE24" i="5"/>
  <c r="BD24" i="5"/>
  <c r="Z24" i="5" l="1"/>
  <c r="Y23" i="5"/>
  <c r="AF23" i="5"/>
  <c r="AE23" i="5"/>
  <c r="BD23" i="5"/>
  <c r="AI24" i="5"/>
  <c r="X22" i="5"/>
  <c r="V21" i="5"/>
  <c r="BC24" i="5"/>
  <c r="BE24" i="5" s="1"/>
  <c r="AX23" i="5"/>
  <c r="AW24" i="5"/>
  <c r="AY24" i="5" s="1"/>
  <c r="BB23" i="5"/>
  <c r="AW25" i="5"/>
  <c r="AY25" i="5" s="1"/>
  <c r="X21" i="5" l="1"/>
  <c r="V20" i="5"/>
  <c r="Y22" i="5"/>
  <c r="AH22" i="5" s="1"/>
  <c r="AF22" i="5"/>
  <c r="AE22" i="5"/>
  <c r="AI22" i="5"/>
  <c r="BD22" i="5"/>
  <c r="AI23" i="5"/>
  <c r="AH23" i="5"/>
  <c r="Z23" i="5"/>
  <c r="AX22" i="5"/>
  <c r="AW23" i="5"/>
  <c r="AY23" i="5" s="1"/>
  <c r="X20" i="5" l="1"/>
  <c r="V19" i="5"/>
  <c r="BC23" i="5"/>
  <c r="BE23" i="5" s="1"/>
  <c r="Z22" i="5"/>
  <c r="AX21" i="5" s="1"/>
  <c r="AE21" i="5"/>
  <c r="BD21" i="5"/>
  <c r="Y21" i="5"/>
  <c r="AH21" i="5" s="1"/>
  <c r="AI21" i="5"/>
  <c r="Z21" i="5"/>
  <c r="AF21" i="5"/>
  <c r="BB22" i="5"/>
  <c r="BE22" i="5" l="1"/>
  <c r="AW21" i="5"/>
  <c r="AY21" i="5" s="1"/>
  <c r="BB20" i="5"/>
  <c r="BC21" i="5"/>
  <c r="AX20" i="5"/>
  <c r="X19" i="5"/>
  <c r="V18" i="5"/>
  <c r="Y20" i="5"/>
  <c r="AH20" i="5" s="1"/>
  <c r="AF20" i="5"/>
  <c r="AE20" i="5"/>
  <c r="BD20" i="5"/>
  <c r="BC22" i="5"/>
  <c r="BB21" i="5"/>
  <c r="AW22" i="5"/>
  <c r="AY22" i="5" s="1"/>
  <c r="Z20" i="5" l="1"/>
  <c r="BE21" i="5"/>
  <c r="AI20" i="5"/>
  <c r="AH19" i="5"/>
  <c r="X18" i="5"/>
  <c r="V17" i="5"/>
  <c r="AI19" i="5"/>
  <c r="Y19" i="5"/>
  <c r="Z19" i="5" s="1"/>
  <c r="AF19" i="5"/>
  <c r="AE19" i="5"/>
  <c r="BD19" i="5"/>
  <c r="Y18" i="5" l="1"/>
  <c r="AH18" i="5" s="1"/>
  <c r="AF18" i="5"/>
  <c r="AE18" i="5"/>
  <c r="BD18" i="5"/>
  <c r="AX18" i="5"/>
  <c r="AW19" i="5"/>
  <c r="AY19" i="5" s="1"/>
  <c r="BB18" i="5"/>
  <c r="BC19" i="5"/>
  <c r="BC20" i="5"/>
  <c r="BE20" i="5" s="1"/>
  <c r="AW20" i="5"/>
  <c r="AY20" i="5" s="1"/>
  <c r="AX19" i="5"/>
  <c r="BB19" i="5"/>
  <c r="X17" i="5"/>
  <c r="V16" i="5"/>
  <c r="AE17" i="5" l="1"/>
  <c r="BD17" i="5"/>
  <c r="Y17" i="5"/>
  <c r="AI17" i="5"/>
  <c r="Z17" i="5"/>
  <c r="AF17" i="5"/>
  <c r="AI18" i="5"/>
  <c r="X16" i="5"/>
  <c r="V15" i="5"/>
  <c r="BE19" i="5"/>
  <c r="Z18" i="5"/>
  <c r="AH17" i="5"/>
  <c r="X15" i="5" l="1"/>
  <c r="V14" i="5"/>
  <c r="AW17" i="5"/>
  <c r="BB16" i="5"/>
  <c r="BC17" i="5"/>
  <c r="AX16" i="5"/>
  <c r="AW18" i="5"/>
  <c r="AY18" i="5" s="1"/>
  <c r="BC18" i="5"/>
  <c r="BE18" i="5" s="1"/>
  <c r="BB17" i="5"/>
  <c r="BE17" i="5" s="1"/>
  <c r="AX17" i="5"/>
  <c r="AI16" i="5"/>
  <c r="AE16" i="5"/>
  <c r="Y16" i="5"/>
  <c r="AH16" i="5" s="1"/>
  <c r="AF16" i="5"/>
  <c r="BD16" i="5"/>
  <c r="AY17" i="5" l="1"/>
  <c r="Y15" i="5"/>
  <c r="AH15" i="5" s="1"/>
  <c r="AF15" i="5"/>
  <c r="AE15" i="5"/>
  <c r="BD15" i="5"/>
  <c r="Z16" i="5"/>
  <c r="X14" i="5"/>
  <c r="V13" i="5"/>
  <c r="X13" i="5" l="1"/>
  <c r="V12" i="5"/>
  <c r="Z15" i="5"/>
  <c r="Y14" i="5"/>
  <c r="AF14" i="5"/>
  <c r="AE14" i="5"/>
  <c r="AI14" i="5"/>
  <c r="BD14" i="5"/>
  <c r="AI15" i="5"/>
  <c r="BC15" i="5"/>
  <c r="AX14" i="5"/>
  <c r="AW15" i="5"/>
  <c r="AY15" i="5" s="1"/>
  <c r="BB14" i="5"/>
  <c r="BC16" i="5"/>
  <c r="BE16" i="5" s="1"/>
  <c r="AW16" i="5"/>
  <c r="AY16" i="5" s="1"/>
  <c r="AX15" i="5"/>
  <c r="BB15" i="5"/>
  <c r="BE15" i="5" s="1"/>
  <c r="AH14" i="5"/>
  <c r="AW14" i="5" l="1"/>
  <c r="AY14" i="5" s="1"/>
  <c r="BB13" i="5"/>
  <c r="BC14" i="5"/>
  <c r="AX13" i="5"/>
  <c r="X12" i="5"/>
  <c r="V11" i="5"/>
  <c r="BE14" i="5"/>
  <c r="Z14" i="5"/>
  <c r="AE13" i="5"/>
  <c r="BD13" i="5"/>
  <c r="Y13" i="5"/>
  <c r="AH13" i="5" s="1"/>
  <c r="AI13" i="5"/>
  <c r="Z13" i="5"/>
  <c r="AF13" i="5"/>
  <c r="X11" i="5" l="1"/>
  <c r="V10" i="5"/>
  <c r="AE12" i="5"/>
  <c r="Y12" i="5"/>
  <c r="AH12" i="5" s="1"/>
  <c r="AF12" i="5"/>
  <c r="BD12" i="5"/>
  <c r="BE13" i="5"/>
  <c r="AW13" i="5"/>
  <c r="AY13" i="5" s="1"/>
  <c r="BB12" i="5"/>
  <c r="BC13" i="5"/>
  <c r="AX12" i="5"/>
  <c r="X10" i="5" l="1"/>
  <c r="V9" i="5"/>
  <c r="Y11" i="5"/>
  <c r="AH11" i="5" s="1"/>
  <c r="AF11" i="5"/>
  <c r="AE11" i="5"/>
  <c r="BD11" i="5"/>
  <c r="Z12" i="5"/>
  <c r="AI12" i="5"/>
  <c r="Z11" i="5" l="1"/>
  <c r="AX10" i="5" s="1"/>
  <c r="AI11" i="5"/>
  <c r="BB10" i="5"/>
  <c r="BC12" i="5"/>
  <c r="BE12" i="5" s="1"/>
  <c r="AW12" i="5"/>
  <c r="AY12" i="5" s="1"/>
  <c r="AX11" i="5"/>
  <c r="BB11" i="5"/>
  <c r="X9" i="5"/>
  <c r="V8" i="5"/>
  <c r="Y10" i="5"/>
  <c r="AF10" i="5"/>
  <c r="AE10" i="5"/>
  <c r="AI10" i="5"/>
  <c r="BD10" i="5"/>
  <c r="AH10" i="5" l="1"/>
  <c r="Z10" i="5"/>
  <c r="BC11" i="5"/>
  <c r="BE10" i="5"/>
  <c r="AW11" i="5"/>
  <c r="AY11" i="5" s="1"/>
  <c r="AE9" i="5"/>
  <c r="BD9" i="5"/>
  <c r="Y9" i="5"/>
  <c r="AH9" i="5" s="1"/>
  <c r="AI9" i="5"/>
  <c r="Z9" i="5"/>
  <c r="AF9" i="5"/>
  <c r="X8" i="5"/>
  <c r="V7" i="5"/>
  <c r="BE11" i="5"/>
  <c r="BC10" i="5"/>
  <c r="AX9" i="5"/>
  <c r="X7" i="5" l="1"/>
  <c r="V6" i="5"/>
  <c r="AE8" i="5"/>
  <c r="Y8" i="5"/>
  <c r="AH8" i="5" s="1"/>
  <c r="AF8" i="5"/>
  <c r="BD8" i="5"/>
  <c r="AW9" i="5"/>
  <c r="AY9" i="5" s="1"/>
  <c r="BB8" i="5"/>
  <c r="BC9" i="5"/>
  <c r="AX8" i="5"/>
  <c r="BB9" i="5"/>
  <c r="BE9" i="5" s="1"/>
  <c r="AW10" i="5"/>
  <c r="AY10" i="5" s="1"/>
  <c r="Z8" i="5" l="1"/>
  <c r="Y7" i="5"/>
  <c r="AF7" i="5"/>
  <c r="AE7" i="5"/>
  <c r="BD7" i="5"/>
  <c r="AI8" i="5"/>
  <c r="X6" i="5"/>
  <c r="V5" i="5"/>
  <c r="Z7" i="5" l="1"/>
  <c r="AI7" i="5"/>
  <c r="X5" i="5"/>
  <c r="V4" i="5"/>
  <c r="Y6" i="5"/>
  <c r="AH6" i="5" s="1"/>
  <c r="AF6" i="5"/>
  <c r="AI6" i="5"/>
  <c r="AE6" i="5"/>
  <c r="BD6" i="5"/>
  <c r="AH7" i="5"/>
  <c r="AX6" i="5"/>
  <c r="BC7" i="5"/>
  <c r="AW7" i="5"/>
  <c r="AY7" i="5" s="1"/>
  <c r="BB7" i="5"/>
  <c r="BC8" i="5"/>
  <c r="BE8" i="5" s="1"/>
  <c r="AW8" i="5"/>
  <c r="AY8" i="5" s="1"/>
  <c r="AX7" i="5"/>
  <c r="X4" i="5" l="1"/>
  <c r="V3" i="5"/>
  <c r="BE7" i="5"/>
  <c r="Z6" i="5"/>
  <c r="AE5" i="5"/>
  <c r="BD5" i="5"/>
  <c r="Y5" i="5"/>
  <c r="AI5" i="5" s="1"/>
  <c r="AF5" i="5"/>
  <c r="AW6" i="5"/>
  <c r="AY6" i="5" s="1"/>
  <c r="BB5" i="5"/>
  <c r="BC6" i="5"/>
  <c r="AX5" i="5"/>
  <c r="BB6" i="5"/>
  <c r="Z5" i="5" l="1"/>
  <c r="AH5" i="5"/>
  <c r="X3" i="5"/>
  <c r="V2" i="5"/>
  <c r="X2" i="5" s="1"/>
  <c r="BE6" i="5"/>
  <c r="AE4" i="5"/>
  <c r="Y4" i="5"/>
  <c r="AF4" i="5"/>
  <c r="BD4" i="5"/>
  <c r="Z4" i="5" l="1"/>
  <c r="AI4" i="5"/>
  <c r="AH4" i="5"/>
  <c r="BC4" i="5"/>
  <c r="AX3" i="5"/>
  <c r="AW4" i="5"/>
  <c r="AY4" i="5" s="1"/>
  <c r="BB3" i="5"/>
  <c r="AX4" i="5"/>
  <c r="BC5" i="5"/>
  <c r="BE5" i="5" s="1"/>
  <c r="AF2" i="5"/>
  <c r="AE2" i="5"/>
  <c r="BD2" i="5"/>
  <c r="BB4" i="5"/>
  <c r="Y3" i="5"/>
  <c r="AH3" i="5" s="1"/>
  <c r="AF3" i="5"/>
  <c r="AE3" i="5"/>
  <c r="BD3" i="5"/>
  <c r="AW5" i="5"/>
  <c r="AY5" i="5" s="1"/>
  <c r="Z3" i="5" l="1"/>
  <c r="Y2" i="5"/>
  <c r="AI3" i="5"/>
  <c r="AX2" i="5"/>
  <c r="BC3" i="5"/>
  <c r="BE3" i="5" s="1"/>
  <c r="AW3" i="5"/>
  <c r="AY3" i="5" s="1"/>
  <c r="BB2" i="5"/>
  <c r="BE4" i="5"/>
  <c r="AI2" i="5" l="1"/>
  <c r="AH2" i="5"/>
  <c r="Z2" i="5"/>
  <c r="AW2" i="5"/>
  <c r="AY2" i="5" s="1"/>
  <c r="BC2" i="5"/>
  <c r="BE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Evandro Barros</author>
  </authors>
  <commentList>
    <comment ref="M1" authorId="0" shapeId="0" xr:uid="{00000000-0006-0000-0000-000001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indicador de sobrevenda e sobrecompraWilliams %r </t>
        </r>
      </text>
    </comment>
    <comment ref="N1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O1" authorId="0" shapeId="0" xr:uid="{00000000-0006-0000-0000-000003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P1" authorId="0" shapeId="0" xr:uid="{00000000-0006-0000-0000-000004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Q1" authorId="0" shapeId="0" xr:uid="{00000000-0006-0000-0000-000005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R1" authorId="0" shapeId="0" xr:uid="{00000000-0006-0000-0000-000006000000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S1" authorId="0" shapeId="0" xr:uid="{00000000-0006-0000-0000-000007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T1" authorId="0" shapeId="0" xr:uid="{00000000-0006-0000-0000-000008000000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U1" authorId="0" shapeId="0" xr:uid="{00000000-0006-0000-0000-000009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V1" authorId="0" shapeId="0" xr:uid="{00000000-0006-0000-0000-00000A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W1" authorId="0" shapeId="0" xr:uid="{00000000-0006-0000-0000-00000B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X1" authorId="0" shapeId="0" xr:uid="{00000000-0006-0000-0000-00000C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Y1" authorId="0" shapeId="0" xr:uid="{00000000-0006-0000-0000-00000D000000}">
      <text>
        <r>
          <rPr>
            <sz val="9"/>
            <color indexed="81"/>
            <rFont val="Segoe UI"/>
            <family val="2"/>
          </rPr>
          <t xml:space="preserve">Operação baseada na média móvel exponencial de 9 periodos
</t>
        </r>
      </text>
    </comment>
    <comment ref="Z1" authorId="0" shapeId="0" xr:uid="{00000000-0006-0000-0000-00000E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pelo MACD
</t>
        </r>
      </text>
    </comment>
    <comment ref="AA1" authorId="0" shapeId="0" xr:uid="{00000000-0006-0000-0000-00000F00000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no cruzamento das 9 exponencial com 20 aritimética </t>
        </r>
      </text>
    </comment>
    <comment ref="A1001" authorId="0" shapeId="0" xr:uid="{00000000-0006-0000-0000-000010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26 periodos
</t>
        </r>
      </text>
    </comment>
    <comment ref="A1007" authorId="0" shapeId="0" xr:uid="{00000000-0006-0000-0000-000011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20 periodos
</t>
        </r>
      </text>
    </comment>
    <comment ref="A1015" authorId="0" shapeId="0" xr:uid="{00000000-0006-0000-0000-000012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12 periodo
</t>
        </r>
      </text>
    </comment>
    <comment ref="A1018" authorId="0" shapeId="0" xr:uid="{00000000-0006-0000-0000-000013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primeiro 9 periodo
</t>
        </r>
      </text>
    </comment>
    <comment ref="A1030" authorId="0" shapeId="0" xr:uid="{00000000-0006-0000-0000-000014000000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Williams %R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Evandro Barros</author>
  </authors>
  <commentList>
    <comment ref="A999" authorId="0" shapeId="0" xr:uid="{D3A5B97C-FB2C-4D68-A76F-40B10304AA19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26 periodos
</t>
        </r>
      </text>
    </comment>
    <comment ref="A1005" authorId="0" shapeId="0" xr:uid="{1C2749C8-B5AF-400A-8F8F-90792BAD8A1C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20 periodos
</t>
        </r>
      </text>
    </comment>
    <comment ref="A1013" authorId="0" shapeId="0" xr:uid="{D9E91284-2F26-46BE-8A18-3F55848E516E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12 periodo
</t>
        </r>
      </text>
    </comment>
    <comment ref="A1016" authorId="0" shapeId="0" xr:uid="{CD8F0488-2023-4750-9E42-4D094BB3D3F2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primeiro 9 periodo
</t>
        </r>
      </text>
    </comment>
    <comment ref="A1028" authorId="0" shapeId="0" xr:uid="{2C3DE1DD-AF7A-4F88-A6DA-18CD73817DD4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Williams %R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Evandro Barros</author>
  </authors>
  <commentList>
    <comment ref="O1" authorId="0" shapeId="0" xr:uid="{A508D9DB-72EC-404F-BA35-E85EF09BB345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indicador de sobrevenda e sobrecompraWilliams %r </t>
        </r>
      </text>
    </comment>
    <comment ref="R1" authorId="0" shapeId="0" xr:uid="{4DAAC7B6-44B0-4513-A8B9-91E6399A9B0A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S1" authorId="0" shapeId="0" xr:uid="{8D6593A5-6A38-450B-98FA-8E9927A117D6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T1" authorId="0" shapeId="0" xr:uid="{CC9C3EC4-456C-4F74-8392-D8125D06A96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U1" authorId="0" shapeId="0" xr:uid="{E7CCA8E4-19A9-4C8E-AA99-EF8EDFC851FF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V1" authorId="0" shapeId="0" xr:uid="{9B9EDE91-3526-4562-934A-58E90C504647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W1" authorId="0" shapeId="0" xr:uid="{4D6C73CA-2E9B-4759-89A0-E1BEE60C9FB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X1" authorId="0" shapeId="0" xr:uid="{DB6087C7-4E80-4BE7-8BBE-24E8F62FBCDB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Y1" authorId="0" shapeId="0" xr:uid="{DE2D3EBB-268D-4C95-9639-F47D47FDB04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Z1" authorId="0" shapeId="0" xr:uid="{0581AE43-9E36-4561-92AE-F0A12C95A646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AA1" authorId="0" shapeId="0" xr:uid="{347CC1C6-C513-4632-9F2E-DE4E910B8D8B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AB1" authorId="0" shapeId="0" xr:uid="{9CC0D203-7155-4F2A-8153-4C08AC9545DC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AC1" authorId="0" shapeId="0" xr:uid="{1350EABF-19A1-4407-88BE-0451F6D0AC76}">
      <text>
        <r>
          <rPr>
            <sz val="9"/>
            <color indexed="81"/>
            <rFont val="Segoe UI"/>
            <family val="2"/>
          </rPr>
          <t xml:space="preserve">Operação baseada na média móvel exponencial de 9 periodos
</t>
        </r>
      </text>
    </comment>
    <comment ref="AE1" authorId="0" shapeId="0" xr:uid="{B88C9578-9BD1-4D1F-ACAB-6ECB9805D27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pelo MACD
</t>
        </r>
      </text>
    </comment>
    <comment ref="AG1" authorId="0" shapeId="0" xr:uid="{A849CC0D-41F9-4271-8EE7-524094A93DA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no cruzamento das 9 exponencial com 20 aritimética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Evandro Barros</author>
  </authors>
  <commentList>
    <comment ref="D12" authorId="0" shapeId="0" xr:uid="{7C13D210-BBCC-4034-B42B-E5475AEDECE7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indicador de sobrevenda e sobrecompraWilliams %r </t>
        </r>
      </text>
    </comment>
    <comment ref="H12" authorId="0" shapeId="0" xr:uid="{BA851EEE-9E5C-4B3B-94D9-DC5E35EF29CD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L12" authorId="0" shapeId="0" xr:uid="{D641EF90-EA15-4CE3-8DDB-76CC166D200F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O12" authorId="0" shapeId="0" xr:uid="{4D6A8BCD-AE9D-4695-931E-34E800F0273E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R12" authorId="0" shapeId="0" xr:uid="{C022C8F8-AF9E-425E-A8AB-2879DB83281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H13" authorId="0" shapeId="0" xr:uid="{4CF5B777-0504-4DB9-A931-440D6A5292F6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L13" authorId="0" shapeId="0" xr:uid="{B73FC9B6-0CD9-4C77-A7C2-5630C438225B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O13" authorId="0" shapeId="0" xr:uid="{BB2B2935-9768-490A-B858-D51F95C88EAA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R13" authorId="0" shapeId="0" xr:uid="{03710C34-D980-44C0-858D-F9A75B7D8D09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A14" authorId="0" shapeId="0" xr:uid="{ADE90D18-2454-4B7D-A3A9-E3019F20D994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 xml:space="preserve">indicador de sobrevenda e sobrecompraWilliams %r </t>
        </r>
      </text>
    </comment>
    <comment ref="H14" authorId="0" shapeId="0" xr:uid="{73AE0309-2715-4634-9772-AC01427F068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L14" authorId="0" shapeId="0" xr:uid="{D0C76F34-5448-4804-8D33-7843727E64E4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O14" authorId="0" shapeId="0" xr:uid="{D229CD0C-8D2C-47E7-8B51-923C44FC99B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R14" authorId="0" shapeId="0" xr:uid="{E8521C3A-9E86-4B18-A552-828F13698BCB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A15" authorId="0" shapeId="0" xr:uid="{177E4B79-F3E4-4DA8-A9CD-6C718D48F058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A maior minima dos ultimos 14 periodos</t>
        </r>
      </text>
    </comment>
    <comment ref="H15" authorId="0" shapeId="0" xr:uid="{2BF89317-58D2-4423-8122-A054E65CFAFE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L15" authorId="0" shapeId="0" xr:uid="{56560216-0660-4D78-96E5-02A0E4CB3A05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O15" authorId="0" shapeId="0" xr:uid="{C030E485-DCC4-4E27-9263-673302C39832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R15" authorId="0" shapeId="0" xr:uid="{5A7EB3C0-083B-4C8F-A397-424207DFE61B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A16" authorId="0" shapeId="0" xr:uid="{DC5F8BD2-2DC8-4E13-8BED-BE81F72F3D8A}">
      <text>
        <r>
          <rPr>
            <b/>
            <sz val="9"/>
            <color rgb="FF000000"/>
            <rFont val="Segoe UI"/>
            <family val="2"/>
            <charset val="1"/>
          </rPr>
          <t>Evandro Barros:</t>
        </r>
        <r>
          <rPr>
            <sz val="9"/>
            <color rgb="FF000000"/>
            <rFont val="Segoe UI"/>
            <family val="2"/>
            <charset val="1"/>
          </rPr>
          <t xml:space="preserve">
</t>
        </r>
        <r>
          <rPr>
            <sz val="9"/>
            <color rgb="FF000000"/>
            <rFont val="Segoe UI"/>
            <family val="2"/>
            <charset val="1"/>
          </rPr>
          <t>A maior máxima dos ulimos 14 periodos</t>
        </r>
      </text>
    </comment>
    <comment ref="H16" authorId="0" shapeId="0" xr:uid="{6031ECD0-4DE0-4614-9CF1-F37192EC98AA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L16" authorId="0" shapeId="0" xr:uid="{DB387CB9-E33B-432E-84C9-8ACC72EB486C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O16" authorId="0" shapeId="0" xr:uid="{7F4B2B48-5A12-4AEF-86EA-B898C62AD31C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R16" authorId="0" shapeId="0" xr:uid="{FCF84247-4C52-4C89-ABF5-A4F6F1A1DE0D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A17" authorId="0" shapeId="0" xr:uid="{F32BA105-8BD4-4F35-BB4F-B5F2B19242F6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exponensial de 9 periodos</t>
        </r>
      </text>
    </comment>
    <comment ref="H17" authorId="0" shapeId="0" xr:uid="{1B532B2F-3D17-46E4-AECB-F64F55E5E9CD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L17" authorId="0" shapeId="0" xr:uid="{4A4FB85E-CF83-4E20-944C-44D6655877A8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O17" authorId="0" shapeId="0" xr:uid="{0EFCDAD6-0FCC-410D-9CDD-E08BEBAFA324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R17" authorId="0" shapeId="0" xr:uid="{01FEA26D-EA45-4DBB-B487-9641F127E55B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A18" authorId="0" shapeId="0" xr:uid="{22619097-0FAF-4D68-A396-A5302FDB021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Média Móvel Aritmética de 20 periodos</t>
        </r>
      </text>
    </comment>
    <comment ref="H18" authorId="0" shapeId="0" xr:uid="{B6559984-7653-4897-9EDA-9A549C3A822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L18" authorId="0" shapeId="0" xr:uid="{7B204C0A-905B-44D6-91CA-E6908365E6A1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O18" authorId="0" shapeId="0" xr:uid="{A04675E5-EF9E-438F-B4A1-DA530F996164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R18" authorId="0" shapeId="0" xr:uid="{84DB0DB1-7FED-40CA-8484-4D86E812569F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A19" authorId="0" shapeId="0" xr:uid="{BC3AA22A-AA3E-402D-BE55-619175AACE6B}">
      <text>
        <r>
          <rPr>
            <b/>
            <sz val="9"/>
            <color indexed="81"/>
            <rFont val="Segoe UI"/>
            <family val="2"/>
          </rPr>
          <t xml:space="preserve">Evandro Barroselemento 1 do indicador MACD: média movel exponencial de 12 períodos
</t>
        </r>
      </text>
    </comment>
    <comment ref="H19" authorId="0" shapeId="0" xr:uid="{2CB88BAD-FBB4-469E-B5A4-B3DC91BE642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L19" authorId="0" shapeId="0" xr:uid="{69B25857-E1C0-4B6A-ABB6-8D859303214B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O19" authorId="0" shapeId="0" xr:uid="{DE8E5041-AC63-4471-A491-FD32F6F9002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R19" authorId="0" shapeId="0" xr:uid="{EA0D82EA-10F3-4A0E-98EA-707B11A3B5A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A20" authorId="0" shapeId="0" xr:uid="{1711E8B9-1B3B-4267-AA9E-E520F9079AAC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2 do indicador MACD
</t>
        </r>
      </text>
    </comment>
    <comment ref="H20" authorId="0" shapeId="0" xr:uid="{D497139E-30E7-480E-8411-B0EB4BEA7707}">
      <text>
        <r>
          <rPr>
            <sz val="9"/>
            <color indexed="81"/>
            <rFont val="Segoe UI"/>
            <family val="2"/>
          </rPr>
          <t xml:space="preserve">Operação baseada na média móvel exponencial de 9 periodos
</t>
        </r>
      </text>
    </comment>
    <comment ref="L20" authorId="0" shapeId="0" xr:uid="{E52E74CC-1BA2-4730-8F88-8619B8C5A885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O20" authorId="0" shapeId="0" xr:uid="{40799350-8A53-4200-BAAF-9EFF5408811D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R20" authorId="0" shapeId="0" xr:uid="{1FE12C70-FEF6-4FE8-9467-03577E14DEA7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A21" authorId="0" shapeId="0" xr:uid="{17775570-C43C-419F-B166-69F500F1E754}">
      <text>
        <r>
          <rPr>
            <b/>
            <sz val="9"/>
            <color indexed="81"/>
            <rFont val="Segoe UI"/>
            <family val="2"/>
          </rPr>
          <t>Evandro Barros:
elemento 3 do indicador MACD</t>
        </r>
      </text>
    </comment>
    <comment ref="L21" authorId="0" shapeId="0" xr:uid="{1B2B6B27-9C20-45C6-AD76-BA353DFD052A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O21" authorId="0" shapeId="0" xr:uid="{2B2F5A9A-1ABE-4E72-9A94-59EB78E85074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A22" authorId="0" shapeId="0" xr:uid="{ADEEB0DC-D76F-4D33-8269-CF80C66BB79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5 do indicador MACD</t>
        </r>
      </text>
    </comment>
    <comment ref="L22" authorId="0" shapeId="0" xr:uid="{53F4B24D-28BB-4A17-A7A5-456A41DBAF50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O22" authorId="0" shapeId="0" xr:uid="{E38B531C-1CA9-42DB-A0A4-70CB743E4256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A23" authorId="0" shapeId="0" xr:uid="{4EF9C268-F417-4F65-9FA4-FB65DBADB01C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Elemento 6 do indicador MACD</t>
        </r>
      </text>
    </comment>
    <comment ref="L23" authorId="0" shapeId="0" xr:uid="{47273578-8739-4119-B097-6B7603D01936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pelo MACD
</t>
        </r>
      </text>
    </comment>
    <comment ref="A24" authorId="0" shapeId="0" xr:uid="{2F354E11-3F32-48ED-AA75-BCB8F2AFC063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A25" authorId="0" shapeId="0" xr:uid="{95EF1C65-A59C-4426-A70B-D9E0E86F08D9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  <comment ref="A26" authorId="0" shapeId="0" xr:uid="{AAF70243-FF41-4C19-9F63-E94DE555EFA9}">
      <text>
        <r>
          <rPr>
            <sz val="9"/>
            <color indexed="81"/>
            <rFont val="Segoe UI"/>
            <family val="2"/>
          </rPr>
          <t xml:space="preserve">Operação baseada na média móvel exponencial de 9 periodos
</t>
        </r>
      </text>
    </comment>
    <comment ref="A28" authorId="0" shapeId="0" xr:uid="{AD711BC5-28BA-4AB8-8A85-00836ACF5548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pelo MACD
</t>
        </r>
      </text>
    </comment>
    <comment ref="A30" authorId="0" shapeId="0" xr:uid="{B1FADF04-2900-4B79-81B2-3613D3FCBADE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operação acionada no cruzamento das 9 exponencial com 20 aritimética </t>
        </r>
      </text>
    </comment>
    <comment ref="R36" authorId="0" shapeId="0" xr:uid="{A0CE37E3-0F1E-4C56-8AE2-B17DD0C714D2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diária
</t>
        </r>
      </text>
    </comment>
    <comment ref="R37" authorId="0" shapeId="0" xr:uid="{65EA8E9C-DD9C-437C-A302-497F60BEE437}">
      <text>
        <r>
          <rPr>
            <b/>
            <sz val="9"/>
            <color indexed="81"/>
            <rFont val="Segoe UI"/>
            <family val="2"/>
          </rPr>
          <t>Evandro Barros:</t>
        </r>
        <r>
          <rPr>
            <sz val="9"/>
            <color indexed="81"/>
            <rFont val="Segoe UI"/>
            <family val="2"/>
          </rPr>
          <t xml:space="preserve">
volatilidade média de 5 dias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5625C-E2CB-4AA7-BDEC-0F3623E1A06C}" keepAlive="1" name="Consulta - Petrobras PETR4 - Histórico  InfoMoney" description="Conexão com a consulta 'Petrobras PETR4 - Histórico  InfoMoney' na pasta de trabalho." type="5" refreshedVersion="7" background="1" saveData="1">
    <dbPr connection="Provider=Microsoft.Mashup.OleDb.1;Data Source=$Workbook$;Location=&quot;Petrobras PETR4 - Histórico  InfoMoney&quot;;Extended Properties=&quot;&quot;" command="SELECT * FROM [Petrobras PETR4 - Histórico  InfoMoney]"/>
  </connection>
  <connection id="2" xr16:uid="{412DF6DE-2FE3-4DDC-8C3D-E52963AB255E}" keepAlive="1" name="Consulta - Petrobras PETR4 - Histórico  InfoMoney (2)" description="Conexão com a consulta 'Petrobras PETR4 - Histórico  InfoMoney (2)' na pasta de trabalho." type="5" refreshedVersion="7" background="1" saveData="1">
    <dbPr connection="Provider=Microsoft.Mashup.OleDb.1;Data Source=$Workbook$;Location=&quot;Petrobras PETR4 - Histórico  InfoMoney (2)&quot;;Extended Properties=&quot;&quot;" command="SELECT * FROM [Petrobras PETR4 - Histórico  InfoMoney (2)]"/>
  </connection>
  <connection id="3" xr16:uid="{647AAD07-204C-4C83-856E-2F1C54C8E210}" keepAlive="1" name="Consulta - Petrobras PETR4 - Histórico  InfoMoney (3)" description="Conexão com a consulta 'Petrobras PETR4 - Histórico  InfoMoney (3)' na pasta de trabalho." type="5" refreshedVersion="7" background="1" saveData="1">
    <dbPr connection="Provider=Microsoft.Mashup.OleDb.1;Data Source=$Workbook$;Location=&quot;Petrobras PETR4 - Histórico  InfoMoney (3)&quot;;Extended Properties=&quot;&quot;" command="SELECT * FROM [Petrobras PETR4 - Histórico  InfoMoney (3)]"/>
  </connection>
</connections>
</file>

<file path=xl/sharedStrings.xml><?xml version="1.0" encoding="utf-8"?>
<sst xmlns="http://schemas.openxmlformats.org/spreadsheetml/2006/main" count="2719" uniqueCount="1221">
  <si>
    <t>Histórico</t>
  </si>
  <si>
    <t>Fech.</t>
  </si>
  <si>
    <t>Var.Dia (%)</t>
  </si>
  <si>
    <t>Abertura</t>
  </si>
  <si>
    <t>Mínimo</t>
  </si>
  <si>
    <t>Máximo</t>
  </si>
  <si>
    <t>Volume</t>
  </si>
  <si>
    <t>Negócios</t>
  </si>
  <si>
    <t>Data</t>
  </si>
  <si>
    <t>William %R</t>
  </si>
  <si>
    <t>N</t>
  </si>
  <si>
    <t>Data de Depósito</t>
  </si>
  <si>
    <t>Valor</t>
  </si>
  <si>
    <t>Título</t>
  </si>
  <si>
    <t>Tipo</t>
  </si>
  <si>
    <t>Saldo Atual</t>
  </si>
  <si>
    <t>Rendimento</t>
  </si>
  <si>
    <t>NTNB Princ</t>
  </si>
  <si>
    <t>Tesouro IPCA 2019</t>
  </si>
  <si>
    <t>Mínima 14</t>
  </si>
  <si>
    <t>Máxima 14</t>
  </si>
  <si>
    <t>9MME</t>
  </si>
  <si>
    <t>12MME</t>
  </si>
  <si>
    <t>26MME</t>
  </si>
  <si>
    <t>Histograma</t>
  </si>
  <si>
    <t>Posição 9MME</t>
  </si>
  <si>
    <t>Signal Line</t>
  </si>
  <si>
    <t>MACD Line</t>
  </si>
  <si>
    <t>Posição MACD</t>
  </si>
  <si>
    <t>9E/20MA</t>
  </si>
  <si>
    <t>20MA</t>
  </si>
  <si>
    <t>Oscilação diária</t>
  </si>
  <si>
    <t>Volatilidade 5MA</t>
  </si>
  <si>
    <t>DATA</t>
  </si>
  <si>
    <t>ABERTURA</t>
  </si>
  <si>
    <t>FECHAMENTO</t>
  </si>
  <si>
    <t>VARIAÇÃO</t>
  </si>
  <si>
    <t>MÍNIMO</t>
  </si>
  <si>
    <t>MÁXIMO</t>
  </si>
  <si>
    <t>VOLUME</t>
  </si>
  <si>
    <t>2,41B</t>
  </si>
  <si>
    <t>1,89B</t>
  </si>
  <si>
    <t>2,09B</t>
  </si>
  <si>
    <t>2,95B</t>
  </si>
  <si>
    <t>4,31B</t>
  </si>
  <si>
    <t>3,22B</t>
  </si>
  <si>
    <t>1,80B</t>
  </si>
  <si>
    <t>1,13B</t>
  </si>
  <si>
    <t>2,31B</t>
  </si>
  <si>
    <t>1,88B</t>
  </si>
  <si>
    <t>2,23B</t>
  </si>
  <si>
    <t>2,57B</t>
  </si>
  <si>
    <t>2,38B</t>
  </si>
  <si>
    <t>1,40B</t>
  </si>
  <si>
    <t>2,22B</t>
  </si>
  <si>
    <t>1,33B</t>
  </si>
  <si>
    <t>995,60M</t>
  </si>
  <si>
    <t>1,14B</t>
  </si>
  <si>
    <t>900,77M</t>
  </si>
  <si>
    <t>1,65B</t>
  </si>
  <si>
    <t>1,95B</t>
  </si>
  <si>
    <t>1,11B</t>
  </si>
  <si>
    <t>1,31B</t>
  </si>
  <si>
    <t>1,59B</t>
  </si>
  <si>
    <t>3,66B</t>
  </si>
  <si>
    <t>1,66B</t>
  </si>
  <si>
    <t>1,12B</t>
  </si>
  <si>
    <t>1,58B</t>
  </si>
  <si>
    <t>1,26B</t>
  </si>
  <si>
    <t>1,22B</t>
  </si>
  <si>
    <t>1,36B</t>
  </si>
  <si>
    <t>1,86B</t>
  </si>
  <si>
    <t>1,08B</t>
  </si>
  <si>
    <t>956,91M</t>
  </si>
  <si>
    <t>848,04M</t>
  </si>
  <si>
    <t>936,42M</t>
  </si>
  <si>
    <t>1,04B</t>
  </si>
  <si>
    <t>854,98M</t>
  </si>
  <si>
    <t>1,02B</t>
  </si>
  <si>
    <t>1,19B</t>
  </si>
  <si>
    <t>930,39M</t>
  </si>
  <si>
    <t>769,81M</t>
  </si>
  <si>
    <t>1,10B</t>
  </si>
  <si>
    <t>1,47B</t>
  </si>
  <si>
    <t>1,01B</t>
  </si>
  <si>
    <t>2,51B</t>
  </si>
  <si>
    <t>2,20B</t>
  </si>
  <si>
    <t>1,15B</t>
  </si>
  <si>
    <t>670,52M</t>
  </si>
  <si>
    <t>762,62M</t>
  </si>
  <si>
    <t>754,98M</t>
  </si>
  <si>
    <t>657,83M</t>
  </si>
  <si>
    <t>2,78B</t>
  </si>
  <si>
    <t>1,20B</t>
  </si>
  <si>
    <t>1,92B</t>
  </si>
  <si>
    <t>2,03B</t>
  </si>
  <si>
    <t>3,14B</t>
  </si>
  <si>
    <t>1,45B</t>
  </si>
  <si>
    <t>1,16B</t>
  </si>
  <si>
    <t>823,19M</t>
  </si>
  <si>
    <t>1,50B</t>
  </si>
  <si>
    <t>834,99M</t>
  </si>
  <si>
    <t>905,33M</t>
  </si>
  <si>
    <t>1,09B</t>
  </si>
  <si>
    <t>1,34B</t>
  </si>
  <si>
    <t>960,81M</t>
  </si>
  <si>
    <t>1,57B</t>
  </si>
  <si>
    <t>880,80M</t>
  </si>
  <si>
    <t>1,03B</t>
  </si>
  <si>
    <t>1,54B</t>
  </si>
  <si>
    <t>966,29M</t>
  </si>
  <si>
    <t>1,23B</t>
  </si>
  <si>
    <t>1,25B</t>
  </si>
  <si>
    <t>909,09M</t>
  </si>
  <si>
    <t>1,83B</t>
  </si>
  <si>
    <t>2,89B</t>
  </si>
  <si>
    <t>4,47B</t>
  </si>
  <si>
    <t>2,73B</t>
  </si>
  <si>
    <t>2,42B</t>
  </si>
  <si>
    <t>3,05B</t>
  </si>
  <si>
    <t>1,97B</t>
  </si>
  <si>
    <t>1,84B</t>
  </si>
  <si>
    <t>2,14B</t>
  </si>
  <si>
    <t>1,69B</t>
  </si>
  <si>
    <t>1,30B</t>
  </si>
  <si>
    <t>1,78B</t>
  </si>
  <si>
    <t>1,18B</t>
  </si>
  <si>
    <t>975,92M</t>
  </si>
  <si>
    <t>847,09M</t>
  </si>
  <si>
    <t>852,94M</t>
  </si>
  <si>
    <t>818,70M</t>
  </si>
  <si>
    <t>551,59M</t>
  </si>
  <si>
    <t>983,96M</t>
  </si>
  <si>
    <t>806,11M</t>
  </si>
  <si>
    <t>906,25M</t>
  </si>
  <si>
    <t>774,97M</t>
  </si>
  <si>
    <t>674,39M</t>
  </si>
  <si>
    <t>1,24B</t>
  </si>
  <si>
    <t>871,45M</t>
  </si>
  <si>
    <t>621,86M</t>
  </si>
  <si>
    <t>867,21M</t>
  </si>
  <si>
    <t>903,85M</t>
  </si>
  <si>
    <t>770,22M</t>
  </si>
  <si>
    <t>979,60M</t>
  </si>
  <si>
    <t>872,66M</t>
  </si>
  <si>
    <t>1,38B</t>
  </si>
  <si>
    <t>1,82B</t>
  </si>
  <si>
    <t>4,59B</t>
  </si>
  <si>
    <t>650,45M</t>
  </si>
  <si>
    <t>1,17B</t>
  </si>
  <si>
    <t>976,45M</t>
  </si>
  <si>
    <t>1,44B</t>
  </si>
  <si>
    <t>471,29M</t>
  </si>
  <si>
    <t>1,49B</t>
  </si>
  <si>
    <t>968,25M</t>
  </si>
  <si>
    <t>1,68B</t>
  </si>
  <si>
    <t>836,35M</t>
  </si>
  <si>
    <t>2,15B</t>
  </si>
  <si>
    <t>744,35M</t>
  </si>
  <si>
    <t>1,28B</t>
  </si>
  <si>
    <t>896,04M</t>
  </si>
  <si>
    <t>936,94M</t>
  </si>
  <si>
    <t>1,60B</t>
  </si>
  <si>
    <t>969,07M</t>
  </si>
  <si>
    <t>659,38M</t>
  </si>
  <si>
    <t>705,07M</t>
  </si>
  <si>
    <t>745,77M</t>
  </si>
  <si>
    <t>557,08M</t>
  </si>
  <si>
    <t>594,10M</t>
  </si>
  <si>
    <t>755,75M</t>
  </si>
  <si>
    <t>954,26M</t>
  </si>
  <si>
    <t>722,96M</t>
  </si>
  <si>
    <t>1,32B</t>
  </si>
  <si>
    <t>1,39B</t>
  </si>
  <si>
    <t>673,71M</t>
  </si>
  <si>
    <t>730,77M</t>
  </si>
  <si>
    <t>760,64M</t>
  </si>
  <si>
    <t>893,69M</t>
  </si>
  <si>
    <t>1,51B</t>
  </si>
  <si>
    <t>1,06B</t>
  </si>
  <si>
    <t>1,46B</t>
  </si>
  <si>
    <t>1,52B</t>
  </si>
  <si>
    <t>698,21M</t>
  </si>
  <si>
    <t>876,61M</t>
  </si>
  <si>
    <t>834,81M</t>
  </si>
  <si>
    <t>1,29B</t>
  </si>
  <si>
    <t>1,37B</t>
  </si>
  <si>
    <t>1,35B</t>
  </si>
  <si>
    <t>2,21B</t>
  </si>
  <si>
    <t>1,64B</t>
  </si>
  <si>
    <t>946,47M</t>
  </si>
  <si>
    <t>868,42M</t>
  </si>
  <si>
    <t>912,23M</t>
  </si>
  <si>
    <t>1,63B</t>
  </si>
  <si>
    <t>920,73M</t>
  </si>
  <si>
    <t>883,99M</t>
  </si>
  <si>
    <t>861,07M</t>
  </si>
  <si>
    <t>1,21B</t>
  </si>
  <si>
    <t>816,52M</t>
  </si>
  <si>
    <t>846,14M</t>
  </si>
  <si>
    <t>976,62M</t>
  </si>
  <si>
    <t>736,15M</t>
  </si>
  <si>
    <t>2,68B</t>
  </si>
  <si>
    <t>2,70B</t>
  </si>
  <si>
    <t>2,45B</t>
  </si>
  <si>
    <t>3,00B</t>
  </si>
  <si>
    <t>5,77B</t>
  </si>
  <si>
    <t>1,74B</t>
  </si>
  <si>
    <t>1,42B</t>
  </si>
  <si>
    <t>1,41B</t>
  </si>
  <si>
    <t>1,75B</t>
  </si>
  <si>
    <t>2,76B</t>
  </si>
  <si>
    <t>1,94B</t>
  </si>
  <si>
    <t>2,55B</t>
  </si>
  <si>
    <t>1,73B</t>
  </si>
  <si>
    <t>1,79B</t>
  </si>
  <si>
    <t>854,02M</t>
  </si>
  <si>
    <t>477,37M</t>
  </si>
  <si>
    <t>974,93M</t>
  </si>
  <si>
    <t>1,05B</t>
  </si>
  <si>
    <t>1,67B</t>
  </si>
  <si>
    <t>1,81B</t>
  </si>
  <si>
    <t>957,96M</t>
  </si>
  <si>
    <t>978,45M</t>
  </si>
  <si>
    <t>1,61B</t>
  </si>
  <si>
    <t>993,18M</t>
  </si>
  <si>
    <t>975,34M</t>
  </si>
  <si>
    <t>2,99B</t>
  </si>
  <si>
    <t>2,26B</t>
  </si>
  <si>
    <t>2,40B</t>
  </si>
  <si>
    <t>1,56B</t>
  </si>
  <si>
    <t>2,90B</t>
  </si>
  <si>
    <t>3,62B</t>
  </si>
  <si>
    <t>985,22M</t>
  </si>
  <si>
    <t>2,08B</t>
  </si>
  <si>
    <t>2,30B</t>
  </si>
  <si>
    <t>1,62B</t>
  </si>
  <si>
    <t>2,24B</t>
  </si>
  <si>
    <t>2,17B</t>
  </si>
  <si>
    <t>2,13B</t>
  </si>
  <si>
    <t>741,44M</t>
  </si>
  <si>
    <t>2,60B</t>
  </si>
  <si>
    <t>2,91B</t>
  </si>
  <si>
    <t>2,46B</t>
  </si>
  <si>
    <t>2,72B</t>
  </si>
  <si>
    <t>4,09B</t>
  </si>
  <si>
    <t>2,00B</t>
  </si>
  <si>
    <t>2,88B</t>
  </si>
  <si>
    <t>2,25B</t>
  </si>
  <si>
    <t>4,64B</t>
  </si>
  <si>
    <t>2,36B</t>
  </si>
  <si>
    <t>3,42B</t>
  </si>
  <si>
    <t>2,66B</t>
  </si>
  <si>
    <t>2,04B</t>
  </si>
  <si>
    <t>976,74M</t>
  </si>
  <si>
    <t>643,67M</t>
  </si>
  <si>
    <t>979,57M</t>
  </si>
  <si>
    <t>904,25M</t>
  </si>
  <si>
    <t>933,35M</t>
  </si>
  <si>
    <t>699,10M</t>
  </si>
  <si>
    <t>448,46M</t>
  </si>
  <si>
    <t>1,27B</t>
  </si>
  <si>
    <t>656,43M</t>
  </si>
  <si>
    <t>614,08M</t>
  </si>
  <si>
    <t>645,47M</t>
  </si>
  <si>
    <t>954,85M</t>
  </si>
  <si>
    <t>956,42M</t>
  </si>
  <si>
    <t>959,59M</t>
  </si>
  <si>
    <t>910,67M</t>
  </si>
  <si>
    <t>1,07B</t>
  </si>
  <si>
    <t>958,60M</t>
  </si>
  <si>
    <t>879,34M</t>
  </si>
  <si>
    <t>1,72B</t>
  </si>
  <si>
    <t>715,71M</t>
  </si>
  <si>
    <t>707,90M</t>
  </si>
  <si>
    <t>687,32M</t>
  </si>
  <si>
    <t>668,99M</t>
  </si>
  <si>
    <t>879,36M</t>
  </si>
  <si>
    <t>898,84M</t>
  </si>
  <si>
    <t>731,91M</t>
  </si>
  <si>
    <t>633,35M</t>
  </si>
  <si>
    <t>1,76B</t>
  </si>
  <si>
    <t>999,90M</t>
  </si>
  <si>
    <t>685,63M</t>
  </si>
  <si>
    <t>685,77M</t>
  </si>
  <si>
    <t>755,68M</t>
  </si>
  <si>
    <t>816,22M</t>
  </si>
  <si>
    <t>562,29M</t>
  </si>
  <si>
    <t>893,55M</t>
  </si>
  <si>
    <t>936,25M</t>
  </si>
  <si>
    <t>872,11M</t>
  </si>
  <si>
    <t>1,48B</t>
  </si>
  <si>
    <t>880,92M</t>
  </si>
  <si>
    <t>864,35M</t>
  </si>
  <si>
    <t>741,58M</t>
  </si>
  <si>
    <t>985,57M</t>
  </si>
  <si>
    <t>642,91M</t>
  </si>
  <si>
    <t>812,39M</t>
  </si>
  <si>
    <t>1,00B</t>
  </si>
  <si>
    <t>640,24M</t>
  </si>
  <si>
    <t>3,29B</t>
  </si>
  <si>
    <t>3,15B</t>
  </si>
  <si>
    <t>2,48B</t>
  </si>
  <si>
    <t>4,48B</t>
  </si>
  <si>
    <t>2,02B</t>
  </si>
  <si>
    <t>1,98B</t>
  </si>
  <si>
    <t>2,79B</t>
  </si>
  <si>
    <t>1,85B</t>
  </si>
  <si>
    <t>3,04B</t>
  </si>
  <si>
    <t>2,64B</t>
  </si>
  <si>
    <t>693,04M</t>
  </si>
  <si>
    <t>667,56M</t>
  </si>
  <si>
    <t>501,63M</t>
  </si>
  <si>
    <t>800,68M</t>
  </si>
  <si>
    <t>973,56M</t>
  </si>
  <si>
    <t>765,47M</t>
  </si>
  <si>
    <t>712,01M</t>
  </si>
  <si>
    <t>938,55M</t>
  </si>
  <si>
    <t>857,48M</t>
  </si>
  <si>
    <t>735,61M</t>
  </si>
  <si>
    <t>860,95M</t>
  </si>
  <si>
    <t>938,74M</t>
  </si>
  <si>
    <t>763,59M</t>
  </si>
  <si>
    <t>727,37M</t>
  </si>
  <si>
    <t>682,83M</t>
  </si>
  <si>
    <t>758,62M</t>
  </si>
  <si>
    <t>880,48M</t>
  </si>
  <si>
    <t>613,07M</t>
  </si>
  <si>
    <t>593,76M</t>
  </si>
  <si>
    <t>825,59M</t>
  </si>
  <si>
    <t>660,44M</t>
  </si>
  <si>
    <t>719,49M</t>
  </si>
  <si>
    <t>13.03.2018</t>
  </si>
  <si>
    <t>34,58M</t>
  </si>
  <si>
    <t>12.03.2018</t>
  </si>
  <si>
    <t>31,90M</t>
  </si>
  <si>
    <t>09.03.2018</t>
  </si>
  <si>
    <t>45,56M</t>
  </si>
  <si>
    <t>08.03.2018</t>
  </si>
  <si>
    <t>36,16M</t>
  </si>
  <si>
    <t>07.03.2018</t>
  </si>
  <si>
    <t>50,96M</t>
  </si>
  <si>
    <t>06.03.2018</t>
  </si>
  <si>
    <t>57,24M</t>
  </si>
  <si>
    <t>05.03.2018</t>
  </si>
  <si>
    <t>54,24M</t>
  </si>
  <si>
    <t>02.03.2018</t>
  </si>
  <si>
    <t>52,68M</t>
  </si>
  <si>
    <t>01.03.2018</t>
  </si>
  <si>
    <t>66,38M</t>
  </si>
  <si>
    <t>28.02.2018</t>
  </si>
  <si>
    <t>66,23M</t>
  </si>
  <si>
    <t>27.02.2018</t>
  </si>
  <si>
    <t>42,91M</t>
  </si>
  <si>
    <t>26.02.2018</t>
  </si>
  <si>
    <t>48,16M</t>
  </si>
  <si>
    <t>23.02.2018</t>
  </si>
  <si>
    <t>55,76M</t>
  </si>
  <si>
    <t>22.02.2018</t>
  </si>
  <si>
    <t>38,17M</t>
  </si>
  <si>
    <t>21.02.2018</t>
  </si>
  <si>
    <t>55,68M</t>
  </si>
  <si>
    <t>20.02.2018</t>
  </si>
  <si>
    <t>67,42M</t>
  </si>
  <si>
    <t>19.02.2018</t>
  </si>
  <si>
    <t>40,93M</t>
  </si>
  <si>
    <t>16.02.2018</t>
  </si>
  <si>
    <t>34,74M</t>
  </si>
  <si>
    <t>15.02.2018</t>
  </si>
  <si>
    <t>31,98M</t>
  </si>
  <si>
    <t>14.02.2018</t>
  </si>
  <si>
    <t>43,40M</t>
  </si>
  <si>
    <t>09.02.2018</t>
  </si>
  <si>
    <t>68,73M</t>
  </si>
  <si>
    <t>08.02.2018</t>
  </si>
  <si>
    <t>51,12M</t>
  </si>
  <si>
    <t>07.02.2018</t>
  </si>
  <si>
    <t>61,91M</t>
  </si>
  <si>
    <t>06.02.2018</t>
  </si>
  <si>
    <t>74,15M</t>
  </si>
  <si>
    <t>05.02.2018</t>
  </si>
  <si>
    <t>62,27M</t>
  </si>
  <si>
    <t>02.02.2018</t>
  </si>
  <si>
    <t>50,66M</t>
  </si>
  <si>
    <t>01.02.2018</t>
  </si>
  <si>
    <t>51,95M</t>
  </si>
  <si>
    <t>31.01.2018</t>
  </si>
  <si>
    <t>41,58M</t>
  </si>
  <si>
    <t>30.01.2018</t>
  </si>
  <si>
    <t>46,20M</t>
  </si>
  <si>
    <t>29.01.2018</t>
  </si>
  <si>
    <t>55,73M</t>
  </si>
  <si>
    <t>26.01.2018</t>
  </si>
  <si>
    <t>81,99M</t>
  </si>
  <si>
    <t>24.01.2018</t>
  </si>
  <si>
    <t>89,77M</t>
  </si>
  <si>
    <t>23.01.2018</t>
  </si>
  <si>
    <t>39,83M</t>
  </si>
  <si>
    <t>Último</t>
  </si>
  <si>
    <t>Máxima</t>
  </si>
  <si>
    <t>Mínima</t>
  </si>
  <si>
    <t>Vol.</t>
  </si>
  <si>
    <t>Var%</t>
  </si>
  <si>
    <t xml:space="preserve">Suporte </t>
  </si>
  <si>
    <t>Resistencia</t>
  </si>
  <si>
    <t>Hammer</t>
  </si>
  <si>
    <t>n-1 negativo</t>
  </si>
  <si>
    <t>n-2 neg</t>
  </si>
  <si>
    <t>Min &lt; ab &amp; max</t>
  </si>
  <si>
    <t>h-l &gt; 2* O-C</t>
  </si>
  <si>
    <t>Rmax</t>
  </si>
  <si>
    <t>Smin</t>
  </si>
  <si>
    <t>Smin(21 pontos)</t>
  </si>
  <si>
    <t>Rmax(21 pontos)</t>
  </si>
  <si>
    <t>k(9MME)</t>
  </si>
  <si>
    <t>k(12MME)</t>
  </si>
  <si>
    <t>k(26MME)</t>
  </si>
  <si>
    <t>Sinal de Compra/Venda (MACD)</t>
  </si>
  <si>
    <t>785,88M</t>
  </si>
  <si>
    <t>2,16B</t>
  </si>
  <si>
    <t>4,70B</t>
  </si>
  <si>
    <t>329,73M</t>
  </si>
  <si>
    <t>929,56M</t>
  </si>
  <si>
    <t>938,30M</t>
  </si>
  <si>
    <t>993,61M</t>
  </si>
  <si>
    <t>2,06B</t>
  </si>
  <si>
    <t>976,76M</t>
  </si>
  <si>
    <t>2,92B</t>
  </si>
  <si>
    <t>2,96B</t>
  </si>
  <si>
    <t>3,79B</t>
  </si>
  <si>
    <t>3,08B</t>
  </si>
  <si>
    <t>1,96B</t>
  </si>
  <si>
    <t>3,48B</t>
  </si>
  <si>
    <t>3,98B</t>
  </si>
  <si>
    <t>3,67B</t>
  </si>
  <si>
    <t>6,67B</t>
  </si>
  <si>
    <t>10,46B</t>
  </si>
  <si>
    <t>5,79B</t>
  </si>
  <si>
    <t>1,43B</t>
  </si>
  <si>
    <t>1,71B</t>
  </si>
  <si>
    <t>2,71B</t>
  </si>
  <si>
    <t>3,44B</t>
  </si>
  <si>
    <t>2,54B</t>
  </si>
  <si>
    <t>1,77B</t>
  </si>
  <si>
    <t>2,69B</t>
  </si>
  <si>
    <t>2,85B</t>
  </si>
  <si>
    <t>815,99M</t>
  </si>
  <si>
    <t>994,49M</t>
  </si>
  <si>
    <t>988,95M</t>
  </si>
  <si>
    <t>2,62B</t>
  </si>
  <si>
    <t>1,91B</t>
  </si>
  <si>
    <t>1,87B</t>
  </si>
  <si>
    <t>3,88B</t>
  </si>
  <si>
    <t>874,31M</t>
  </si>
  <si>
    <t>2,05B</t>
  </si>
  <si>
    <t>3,60B</t>
  </si>
  <si>
    <t>3,46B</t>
  </si>
  <si>
    <t>712,67M</t>
  </si>
  <si>
    <t>785,80M</t>
  </si>
  <si>
    <t>917,39M</t>
  </si>
  <si>
    <t>925,24M</t>
  </si>
  <si>
    <t>856,27M</t>
  </si>
  <si>
    <t>990,03M</t>
  </si>
  <si>
    <t>935,33M</t>
  </si>
  <si>
    <t>775,35M</t>
  </si>
  <si>
    <t>947,67M</t>
  </si>
  <si>
    <t>957,18M</t>
  </si>
  <si>
    <t>917,31M</t>
  </si>
  <si>
    <t>1,93B</t>
  </si>
  <si>
    <t>679,73M</t>
  </si>
  <si>
    <t>663,05M</t>
  </si>
  <si>
    <t>750,62M</t>
  </si>
  <si>
    <t>830,84M</t>
  </si>
  <si>
    <t>831,67M</t>
  </si>
  <si>
    <t>840,33M</t>
  </si>
  <si>
    <t>985,48M</t>
  </si>
  <si>
    <t>976,46M</t>
  </si>
  <si>
    <t>941,64M</t>
  </si>
  <si>
    <t>958,88M</t>
  </si>
  <si>
    <t>2,29B</t>
  </si>
  <si>
    <t>999,72M</t>
  </si>
  <si>
    <t>503,67M</t>
  </si>
  <si>
    <t>956,28M</t>
  </si>
  <si>
    <t>911,77M</t>
  </si>
  <si>
    <t>2,11B</t>
  </si>
  <si>
    <t>1,70B</t>
  </si>
  <si>
    <t>707,49M</t>
  </si>
  <si>
    <t>2,28B</t>
  </si>
  <si>
    <t>2,12B</t>
  </si>
  <si>
    <t>3,58B</t>
  </si>
  <si>
    <t>1,90B</t>
  </si>
  <si>
    <t>2,33B</t>
  </si>
  <si>
    <t>4,17B</t>
  </si>
  <si>
    <t>3,11B</t>
  </si>
  <si>
    <t>963,30M</t>
  </si>
  <si>
    <t>871,54M</t>
  </si>
  <si>
    <t>1,53B</t>
  </si>
  <si>
    <t>3,54B</t>
  </si>
  <si>
    <t>925,86M</t>
  </si>
  <si>
    <t>820,53M</t>
  </si>
  <si>
    <t>906,04M</t>
  </si>
  <si>
    <t>827,24M</t>
  </si>
  <si>
    <t>987,96M</t>
  </si>
  <si>
    <t>900,20M</t>
  </si>
  <si>
    <t>744,83M</t>
  </si>
  <si>
    <t>973,47M</t>
  </si>
  <si>
    <t>2,43B</t>
  </si>
  <si>
    <t>648,76M</t>
  </si>
  <si>
    <t>737,87M</t>
  </si>
  <si>
    <t>730,48M</t>
  </si>
  <si>
    <t>636,49M</t>
  </si>
  <si>
    <t>3,03B</t>
  </si>
  <si>
    <t>796,48M</t>
  </si>
  <si>
    <t>807,90M</t>
  </si>
  <si>
    <t>875,96M</t>
  </si>
  <si>
    <t>929,63M</t>
  </si>
  <si>
    <t>852,23M</t>
  </si>
  <si>
    <t>997,25M</t>
  </si>
  <si>
    <t>934,94M</t>
  </si>
  <si>
    <t>879,60M</t>
  </si>
  <si>
    <t>4,33B</t>
  </si>
  <si>
    <t>2,34B</t>
  </si>
  <si>
    <t>2,07B</t>
  </si>
  <si>
    <t>944,25M</t>
  </si>
  <si>
    <t>819,60M</t>
  </si>
  <si>
    <t>825,27M</t>
  </si>
  <si>
    <t>792,14M</t>
  </si>
  <si>
    <t>533,69M</t>
  </si>
  <si>
    <t>952,04M</t>
  </si>
  <si>
    <t>779,96M</t>
  </si>
  <si>
    <t>876,85M</t>
  </si>
  <si>
    <t>749,83M</t>
  </si>
  <si>
    <t>652,51M</t>
  </si>
  <si>
    <t>843,18M</t>
  </si>
  <si>
    <t>601,68M</t>
  </si>
  <si>
    <t>839,07M</t>
  </si>
  <si>
    <t>874,53M</t>
  </si>
  <si>
    <t>745,24M</t>
  </si>
  <si>
    <t>947,82M</t>
  </si>
  <si>
    <t>844,34M</t>
  </si>
  <si>
    <t>4,45B</t>
  </si>
  <si>
    <t>629,35M</t>
  </si>
  <si>
    <t>944,77M</t>
  </si>
  <si>
    <t>456,00M</t>
  </si>
  <si>
    <t>936,84M</t>
  </si>
  <si>
    <t>809,22M</t>
  </si>
  <si>
    <t>977,15M</t>
  </si>
  <si>
    <t>720,21M</t>
  </si>
  <si>
    <t>866,97M</t>
  </si>
  <si>
    <t>906,54M</t>
  </si>
  <si>
    <t>980,46M</t>
  </si>
  <si>
    <t>937,63M</t>
  </si>
  <si>
    <t>637,99M</t>
  </si>
  <si>
    <t>682,19M</t>
  </si>
  <si>
    <t>721,58M</t>
  </si>
  <si>
    <t>539,01M</t>
  </si>
  <si>
    <t>574,82M</t>
  </si>
  <si>
    <t>731,23M</t>
  </si>
  <si>
    <t>923,30M</t>
  </si>
  <si>
    <t>699,50M</t>
  </si>
  <si>
    <t>973,81M</t>
  </si>
  <si>
    <t>651,85M</t>
  </si>
  <si>
    <t>707,06M</t>
  </si>
  <si>
    <t>735,97M</t>
  </si>
  <si>
    <t>864,70M</t>
  </si>
  <si>
    <t>675,56M</t>
  </si>
  <si>
    <t>848,17M</t>
  </si>
  <si>
    <t>807,73M</t>
  </si>
  <si>
    <t>996,37M</t>
  </si>
  <si>
    <t>915,76M</t>
  </si>
  <si>
    <t>840,24M</t>
  </si>
  <si>
    <t>882,63M</t>
  </si>
  <si>
    <t>890,86M</t>
  </si>
  <si>
    <t>855,31M</t>
  </si>
  <si>
    <t>833,14M</t>
  </si>
  <si>
    <t>790,03M</t>
  </si>
  <si>
    <t>818,69M</t>
  </si>
  <si>
    <t>944,93M</t>
  </si>
  <si>
    <t>996,20M</t>
  </si>
  <si>
    <t>712,27M</t>
  </si>
  <si>
    <t>2,59B</t>
  </si>
  <si>
    <t>2,61B</t>
  </si>
  <si>
    <t>2,37B</t>
  </si>
  <si>
    <t>5,59B</t>
  </si>
  <si>
    <t>998,64M</t>
  </si>
  <si>
    <t>479,49M</t>
  </si>
  <si>
    <t>389,30M</t>
  </si>
  <si>
    <t>359,58M</t>
  </si>
  <si>
    <t>471,94M</t>
  </si>
  <si>
    <t>405,11M</t>
  </si>
  <si>
    <t>346,52M</t>
  </si>
  <si>
    <t>347,33M</t>
  </si>
  <si>
    <t>510,56M</t>
  </si>
  <si>
    <t>578,47M</t>
  </si>
  <si>
    <t>590,25M</t>
  </si>
  <si>
    <t>573,09M</t>
  </si>
  <si>
    <t>564,43M</t>
  </si>
  <si>
    <t>512,01M</t>
  </si>
  <si>
    <t>503,50M</t>
  </si>
  <si>
    <t>439,40M</t>
  </si>
  <si>
    <t>455,16M</t>
  </si>
  <si>
    <t>669,31M</t>
  </si>
  <si>
    <t>318,82M</t>
  </si>
  <si>
    <t>517,98M</t>
  </si>
  <si>
    <t>438,46M</t>
  </si>
  <si>
    <t>428,23M</t>
  </si>
  <si>
    <t>552,12M</t>
  </si>
  <si>
    <t>565,10M</t>
  </si>
  <si>
    <t>386,27M</t>
  </si>
  <si>
    <t>365,09M</t>
  </si>
  <si>
    <t>447,28M</t>
  </si>
  <si>
    <t>2,67B</t>
  </si>
  <si>
    <t>2,47B</t>
  </si>
  <si>
    <t>826,31M</t>
  </si>
  <si>
    <t>461,88M</t>
  </si>
  <si>
    <t>943,30M</t>
  </si>
  <si>
    <t>926,88M</t>
  </si>
  <si>
    <t>946,70M</t>
  </si>
  <si>
    <t>960,95M</t>
  </si>
  <si>
    <t>943,69M</t>
  </si>
  <si>
    <t>2,18B</t>
  </si>
  <si>
    <t>2,32B</t>
  </si>
  <si>
    <t>2,80B</t>
  </si>
  <si>
    <t>3,50B</t>
  </si>
  <si>
    <t>953,25M</t>
  </si>
  <si>
    <t>2,01B</t>
  </si>
  <si>
    <t>2,10B</t>
  </si>
  <si>
    <t>717,39M</t>
  </si>
  <si>
    <t>2,52B</t>
  </si>
  <si>
    <t>2,82B</t>
  </si>
  <si>
    <t>2,63B</t>
  </si>
  <si>
    <t>3,96B</t>
  </si>
  <si>
    <t>4,49B</t>
  </si>
  <si>
    <t>3,31B</t>
  </si>
  <si>
    <t>2,58B</t>
  </si>
  <si>
    <t>972,65M</t>
  </si>
  <si>
    <t>989,04M</t>
  </si>
  <si>
    <t>945,05M</t>
  </si>
  <si>
    <t>622,79M</t>
  </si>
  <si>
    <t>947,79M</t>
  </si>
  <si>
    <t>874,92M</t>
  </si>
  <si>
    <t>903,06M</t>
  </si>
  <si>
    <t>676,42M</t>
  </si>
  <si>
    <t>433,91M</t>
  </si>
  <si>
    <t>635,13M</t>
  </si>
  <si>
    <t>594,16M</t>
  </si>
  <si>
    <t>624,53M</t>
  </si>
  <si>
    <t>923,87M</t>
  </si>
  <si>
    <t>925,39M</t>
  </si>
  <si>
    <t>928,46M</t>
  </si>
  <si>
    <t>881,12M</t>
  </si>
  <si>
    <t>997,98M</t>
  </si>
  <si>
    <t>927,50M</t>
  </si>
  <si>
    <t>850,81M</t>
  </si>
  <si>
    <t>692,49M</t>
  </si>
  <si>
    <t>684,93M</t>
  </si>
  <si>
    <t>665,02M</t>
  </si>
  <si>
    <t>647,28M</t>
  </si>
  <si>
    <t>850,83M</t>
  </si>
  <si>
    <t>869,68M</t>
  </si>
  <si>
    <t>708,17M</t>
  </si>
  <si>
    <t>612,80M</t>
  </si>
  <si>
    <t>967,46M</t>
  </si>
  <si>
    <t>663,38M</t>
  </si>
  <si>
    <t>663,52M</t>
  </si>
  <si>
    <t>731,16M</t>
  </si>
  <si>
    <t>789,74M</t>
  </si>
  <si>
    <t>544,04M</t>
  </si>
  <si>
    <t>864,56M</t>
  </si>
  <si>
    <t>905,88M</t>
  </si>
  <si>
    <t>843,82M</t>
  </si>
  <si>
    <t>852,34M</t>
  </si>
  <si>
    <t>836,31M</t>
  </si>
  <si>
    <t>717,52M</t>
  </si>
  <si>
    <t>953,59M</t>
  </si>
  <si>
    <t>622,05M</t>
  </si>
  <si>
    <t>995,90M</t>
  </si>
  <si>
    <t>786,03M</t>
  </si>
  <si>
    <t>980,38M</t>
  </si>
  <si>
    <t>968,35M</t>
  </si>
  <si>
    <t>619,47M</t>
  </si>
  <si>
    <t>3,18B</t>
  </si>
  <si>
    <t>4,34B</t>
  </si>
  <si>
    <t>2,56B</t>
  </si>
  <si>
    <t>982,78M</t>
  </si>
  <si>
    <t>670,56M</t>
  </si>
  <si>
    <t>983,35M</t>
  </si>
  <si>
    <t>645,90M</t>
  </si>
  <si>
    <t>485,36M</t>
  </si>
  <si>
    <t>774,71M</t>
  </si>
  <si>
    <t>941,97M</t>
  </si>
  <si>
    <t>740,64M</t>
  </si>
  <si>
    <t>688,91M</t>
  </si>
  <si>
    <t>908,10M</t>
  </si>
  <si>
    <t>829,66M</t>
  </si>
  <si>
    <t>711,74M</t>
  </si>
  <si>
    <t>833,01M</t>
  </si>
  <si>
    <t>908,28M</t>
  </si>
  <si>
    <t>738,81M</t>
  </si>
  <si>
    <t>703,77M</t>
  </si>
  <si>
    <t>660,67M</t>
  </si>
  <si>
    <t>734,00M</t>
  </si>
  <si>
    <t>851,91M</t>
  </si>
  <si>
    <t>593,18M</t>
  </si>
  <si>
    <t>980,66M</t>
  </si>
  <si>
    <t>574,50M</t>
  </si>
  <si>
    <t>798,81M</t>
  </si>
  <si>
    <t>639,01M</t>
  </si>
  <si>
    <t>696,15M</t>
  </si>
  <si>
    <t>645,56M</t>
  </si>
  <si>
    <t>907,96M</t>
  </si>
  <si>
    <t>706,14M</t>
  </si>
  <si>
    <t>994,09M</t>
  </si>
  <si>
    <t>998,77M</t>
  </si>
  <si>
    <t>837,17M</t>
  </si>
  <si>
    <t>938,03M</t>
  </si>
  <si>
    <t>713,46M</t>
  </si>
  <si>
    <t>735,92M</t>
  </si>
  <si>
    <t>610,43M</t>
  </si>
  <si>
    <t>559,85M</t>
  </si>
  <si>
    <t>751,46M</t>
  </si>
  <si>
    <t>887,77M</t>
  </si>
  <si>
    <t>920,11M</t>
  </si>
  <si>
    <t>950,49M</t>
  </si>
  <si>
    <t>744,27M</t>
  </si>
  <si>
    <t>815,34M</t>
  </si>
  <si>
    <t>997,70M</t>
  </si>
  <si>
    <t>655,54M</t>
  </si>
  <si>
    <t>560,95M</t>
  </si>
  <si>
    <t>549,67M</t>
  </si>
  <si>
    <t>800,73M</t>
  </si>
  <si>
    <t>955,30M</t>
  </si>
  <si>
    <t>935,43M</t>
  </si>
  <si>
    <t>453,45M</t>
  </si>
  <si>
    <t>715,52M</t>
  </si>
  <si>
    <t>585,57M</t>
  </si>
  <si>
    <t>436,40M</t>
  </si>
  <si>
    <t>540,74M</t>
  </si>
  <si>
    <t>434,14M</t>
  </si>
  <si>
    <t>408,33M</t>
  </si>
  <si>
    <t>563,80M</t>
  </si>
  <si>
    <t>837,98M</t>
  </si>
  <si>
    <t>496,52M</t>
  </si>
  <si>
    <t>276,26M</t>
  </si>
  <si>
    <t>341,68M</t>
  </si>
  <si>
    <t>317,83M</t>
  </si>
  <si>
    <t>266,86M</t>
  </si>
  <si>
    <t>666,61M</t>
  </si>
  <si>
    <t>277,27M</t>
  </si>
  <si>
    <t>309,55M</t>
  </si>
  <si>
    <t>588,60M</t>
  </si>
  <si>
    <t>758,29M</t>
  </si>
  <si>
    <t>507,67M</t>
  </si>
  <si>
    <t>654,42M</t>
  </si>
  <si>
    <t>501,05M</t>
  </si>
  <si>
    <t>296,92M</t>
  </si>
  <si>
    <t>555,95M</t>
  </si>
  <si>
    <t>515,36M</t>
  </si>
  <si>
    <t>546,60M</t>
  </si>
  <si>
    <t>425,08M</t>
  </si>
  <si>
    <t>617,25M</t>
  </si>
  <si>
    <t>601,77M</t>
  </si>
  <si>
    <t>728,29M</t>
  </si>
  <si>
    <t>641,98M</t>
  </si>
  <si>
    <t>437,41M</t>
  </si>
  <si>
    <t>407,90M</t>
  </si>
  <si>
    <t>274,96M</t>
  </si>
  <si>
    <t>223,96M</t>
  </si>
  <si>
    <t>667,68M</t>
  </si>
  <si>
    <t>554,54M</t>
  </si>
  <si>
    <t>609,31M</t>
  </si>
  <si>
    <t>430,52M</t>
  </si>
  <si>
    <t>541,78M</t>
  </si>
  <si>
    <t>446,90M</t>
  </si>
  <si>
    <t>622,24M</t>
  </si>
  <si>
    <t>933,82M</t>
  </si>
  <si>
    <t>717,04M</t>
  </si>
  <si>
    <t>497,03M</t>
  </si>
  <si>
    <t>596,94M</t>
  </si>
  <si>
    <t>490,19M</t>
  </si>
  <si>
    <t>846,62M</t>
  </si>
  <si>
    <t>699,18M</t>
  </si>
  <si>
    <t>573,44M</t>
  </si>
  <si>
    <t>562,67M</t>
  </si>
  <si>
    <t>682,29M</t>
  </si>
  <si>
    <t>430,51M</t>
  </si>
  <si>
    <t>477,18M</t>
  </si>
  <si>
    <t>357,68M</t>
  </si>
  <si>
    <t>376,14M</t>
  </si>
  <si>
    <t>372,10M</t>
  </si>
  <si>
    <t>651,04M</t>
  </si>
  <si>
    <t>349,54M</t>
  </si>
  <si>
    <t>586,76M</t>
  </si>
  <si>
    <t>683,02M</t>
  </si>
  <si>
    <t>392,29M</t>
  </si>
  <si>
    <t>586,83M</t>
  </si>
  <si>
    <t>791,68M</t>
  </si>
  <si>
    <t>677,65M</t>
  </si>
  <si>
    <t>718,94M</t>
  </si>
  <si>
    <t>408,04M</t>
  </si>
  <si>
    <t>394,81M</t>
  </si>
  <si>
    <t>467,02M</t>
  </si>
  <si>
    <t>575,86M</t>
  </si>
  <si>
    <t>534,29M</t>
  </si>
  <si>
    <t>519,20M</t>
  </si>
  <si>
    <t>576,00M</t>
  </si>
  <si>
    <t>656,19M</t>
  </si>
  <si>
    <t>483,69M</t>
  </si>
  <si>
    <t>641,34M</t>
  </si>
  <si>
    <t>646,29M</t>
  </si>
  <si>
    <t>465,33M</t>
  </si>
  <si>
    <t>498,26M</t>
  </si>
  <si>
    <t>670,47M</t>
  </si>
  <si>
    <t>469,68M</t>
  </si>
  <si>
    <t>476,64M</t>
  </si>
  <si>
    <t>903,25M</t>
  </si>
  <si>
    <t>732,89M</t>
  </si>
  <si>
    <t>228,85M</t>
  </si>
  <si>
    <t>759,67M</t>
  </si>
  <si>
    <t>715,81M</t>
  </si>
  <si>
    <t>336,93M</t>
  </si>
  <si>
    <t>339,42M</t>
  </si>
  <si>
    <t>301,46M</t>
  </si>
  <si>
    <t>398,81M</t>
  </si>
  <si>
    <t>592,08M</t>
  </si>
  <si>
    <t>680,90M</t>
  </si>
  <si>
    <t>480,71M</t>
  </si>
  <si>
    <t>798,37M</t>
  </si>
  <si>
    <t>274,39M</t>
  </si>
  <si>
    <t>535,89M</t>
  </si>
  <si>
    <t>286,40M</t>
  </si>
  <si>
    <t>371,69M</t>
  </si>
  <si>
    <t>495,67M</t>
  </si>
  <si>
    <t>674,30M</t>
  </si>
  <si>
    <t>326,66M</t>
  </si>
  <si>
    <t>349,11M</t>
  </si>
  <si>
    <t>362,08M</t>
  </si>
  <si>
    <t>259,42M</t>
  </si>
  <si>
    <t>377,74M</t>
  </si>
  <si>
    <t>554,78M</t>
  </si>
  <si>
    <t>268,04M</t>
  </si>
  <si>
    <t>371,65M</t>
  </si>
  <si>
    <t>244,81M</t>
  </si>
  <si>
    <t>253,71M</t>
  </si>
  <si>
    <t>342,99M</t>
  </si>
  <si>
    <t>351,34M</t>
  </si>
  <si>
    <t>187,12M</t>
  </si>
  <si>
    <t>445,34M</t>
  </si>
  <si>
    <t>352,61M</t>
  </si>
  <si>
    <t>430,59M</t>
  </si>
  <si>
    <t>222,18M</t>
  </si>
  <si>
    <t>326,72M</t>
  </si>
  <si>
    <t>420,48M</t>
  </si>
  <si>
    <t>382,97M</t>
  </si>
  <si>
    <t>760,48M</t>
  </si>
  <si>
    <t>499,58M</t>
  </si>
  <si>
    <t>230,93M</t>
  </si>
  <si>
    <t>458,73M</t>
  </si>
  <si>
    <t>571,56M</t>
  </si>
  <si>
    <t>463,96M</t>
  </si>
  <si>
    <t>139,09M</t>
  </si>
  <si>
    <t>347,85M</t>
  </si>
  <si>
    <t>328,44M</t>
  </si>
  <si>
    <t>266,29M</t>
  </si>
  <si>
    <t>343,42M</t>
  </si>
  <si>
    <t>497,62M</t>
  </si>
  <si>
    <t>466,76M</t>
  </si>
  <si>
    <t>359,57M</t>
  </si>
  <si>
    <t>451,60M</t>
  </si>
  <si>
    <t>625,63M</t>
  </si>
  <si>
    <t>578,70M</t>
  </si>
  <si>
    <t>511,13M</t>
  </si>
  <si>
    <t>813,98M</t>
  </si>
  <si>
    <t>774,92M</t>
  </si>
  <si>
    <t>264,90M</t>
  </si>
  <si>
    <t>355,14M</t>
  </si>
  <si>
    <t>353,86M</t>
  </si>
  <si>
    <t>319,31M</t>
  </si>
  <si>
    <t>517,12M</t>
  </si>
  <si>
    <t>420,55M</t>
  </si>
  <si>
    <t>370,55M</t>
  </si>
  <si>
    <t>496,22M</t>
  </si>
  <si>
    <t>503,08M</t>
  </si>
  <si>
    <t>527,99M</t>
  </si>
  <si>
    <t>419,19M</t>
  </si>
  <si>
    <t>195,86M</t>
  </si>
  <si>
    <t>775,14M</t>
  </si>
  <si>
    <t>560,92M</t>
  </si>
  <si>
    <t>676,81M</t>
  </si>
  <si>
    <t>590,22M</t>
  </si>
  <si>
    <t>658,18M</t>
  </si>
  <si>
    <t>870,29M</t>
  </si>
  <si>
    <t>420,63M</t>
  </si>
  <si>
    <t>482,93M</t>
  </si>
  <si>
    <t>663,92M</t>
  </si>
  <si>
    <t>384,51M</t>
  </si>
  <si>
    <t>607,45M</t>
  </si>
  <si>
    <t>355,10M</t>
  </si>
  <si>
    <t>464,13M</t>
  </si>
  <si>
    <t>412,45M</t>
  </si>
  <si>
    <t>464,82M</t>
  </si>
  <si>
    <t>480,47M</t>
  </si>
  <si>
    <t>754,48M</t>
  </si>
  <si>
    <t>546,43M</t>
  </si>
  <si>
    <t>629,55M</t>
  </si>
  <si>
    <t>980,19M</t>
  </si>
  <si>
    <t>441,43M</t>
  </si>
  <si>
    <t>690,95M</t>
  </si>
  <si>
    <t>828,32M</t>
  </si>
  <si>
    <t>361,17M</t>
  </si>
  <si>
    <t>554,81M</t>
  </si>
  <si>
    <t>601,49M</t>
  </si>
  <si>
    <t>659,05M</t>
  </si>
  <si>
    <t>425,33M</t>
  </si>
  <si>
    <t>320,10M</t>
  </si>
  <si>
    <t>337,03M</t>
  </si>
  <si>
    <t>527,17M</t>
  </si>
  <si>
    <t>358,86M</t>
  </si>
  <si>
    <t>418,84M</t>
  </si>
  <si>
    <t>586,46M</t>
  </si>
  <si>
    <t>644,39M</t>
  </si>
  <si>
    <t>490,72M</t>
  </si>
  <si>
    <t>478,52M</t>
  </si>
  <si>
    <t>352,19M</t>
  </si>
  <si>
    <t>535,73M</t>
  </si>
  <si>
    <t>690,13M</t>
  </si>
  <si>
    <t>490,54M</t>
  </si>
  <si>
    <t>517,14M</t>
  </si>
  <si>
    <t>619,18M</t>
  </si>
  <si>
    <t>462,19M</t>
  </si>
  <si>
    <t>778,00M</t>
  </si>
  <si>
    <t>392,08M</t>
  </si>
  <si>
    <t>406,99M</t>
  </si>
  <si>
    <t>550,75M</t>
  </si>
  <si>
    <t>533,84M</t>
  </si>
  <si>
    <t>491,45M</t>
  </si>
  <si>
    <t>421,38M</t>
  </si>
  <si>
    <t>365,50M</t>
  </si>
  <si>
    <t>329,63M</t>
  </si>
  <si>
    <t>539,41M</t>
  </si>
  <si>
    <t>727,78M</t>
  </si>
  <si>
    <t>362,59M</t>
  </si>
  <si>
    <t>504,69M</t>
  </si>
  <si>
    <t>308,88M</t>
  </si>
  <si>
    <t>353,60M</t>
  </si>
  <si>
    <t>411,30M</t>
  </si>
  <si>
    <t>284,65M</t>
  </si>
  <si>
    <t>488,54M</t>
  </si>
  <si>
    <t>722,92M</t>
  </si>
  <si>
    <t>482,34M</t>
  </si>
  <si>
    <t>368,84M</t>
  </si>
  <si>
    <t>357,61M</t>
  </si>
  <si>
    <t>362,60M</t>
  </si>
  <si>
    <t>677,91M</t>
  </si>
  <si>
    <t>519,14M</t>
  </si>
  <si>
    <t>554,43M</t>
  </si>
  <si>
    <t>99,60M</t>
  </si>
  <si>
    <t>240,70M</t>
  </si>
  <si>
    <t>250,93M</t>
  </si>
  <si>
    <t>194,71M</t>
  </si>
  <si>
    <t>74,53M</t>
  </si>
  <si>
    <t>279,30M</t>
  </si>
  <si>
    <t>538,44M</t>
  </si>
  <si>
    <t>424,22M</t>
  </si>
  <si>
    <t>412,20M</t>
  </si>
  <si>
    <t>516,39M</t>
  </si>
  <si>
    <t>509,74M</t>
  </si>
  <si>
    <t>572,40M</t>
  </si>
  <si>
    <t>602,60M</t>
  </si>
  <si>
    <t>469,54M</t>
  </si>
  <si>
    <t>503,36M</t>
  </si>
  <si>
    <t>527,69M</t>
  </si>
  <si>
    <t>585,40M</t>
  </si>
  <si>
    <t>724,70M</t>
  </si>
  <si>
    <t>924,19M</t>
  </si>
  <si>
    <t>679,55M</t>
  </si>
  <si>
    <t>816,02M</t>
  </si>
  <si>
    <t>960,62M</t>
  </si>
  <si>
    <t>726,10M</t>
  </si>
  <si>
    <t>540,06M</t>
  </si>
  <si>
    <t>657,72M</t>
  </si>
  <si>
    <t>209,29M</t>
  </si>
  <si>
    <t>606,18M</t>
  </si>
  <si>
    <t>835,68M</t>
  </si>
  <si>
    <t>816,56M</t>
  </si>
  <si>
    <t>720,69M</t>
  </si>
  <si>
    <t>695,34M</t>
  </si>
  <si>
    <t>870,67M</t>
  </si>
  <si>
    <t>792,57M</t>
  </si>
  <si>
    <t>901,03M</t>
  </si>
  <si>
    <t>846,95M</t>
  </si>
  <si>
    <t>675,75M</t>
  </si>
  <si>
    <t>617,22M</t>
  </si>
  <si>
    <t>721,41M</t>
  </si>
  <si>
    <t>835,69M</t>
  </si>
  <si>
    <t>937,08M</t>
  </si>
  <si>
    <t>850,44M</t>
  </si>
  <si>
    <t>772,25M</t>
  </si>
  <si>
    <t>993,12M</t>
  </si>
  <si>
    <t>961,01M</t>
  </si>
  <si>
    <t>812,27M</t>
  </si>
  <si>
    <t>946,03M</t>
  </si>
  <si>
    <t>541,76M</t>
  </si>
  <si>
    <t>984,80M</t>
  </si>
  <si>
    <t>845,40M</t>
  </si>
  <si>
    <t>494,79M</t>
  </si>
  <si>
    <t>428,29M</t>
  </si>
  <si>
    <t>651,14M</t>
  </si>
  <si>
    <t>833,27M</t>
  </si>
  <si>
    <t>680,18M</t>
  </si>
  <si>
    <t>431,35M</t>
  </si>
  <si>
    <t>651,48M</t>
  </si>
  <si>
    <t>598,04M</t>
  </si>
  <si>
    <t>743,53M</t>
  </si>
  <si>
    <t>630,71M</t>
  </si>
  <si>
    <t>610,33M</t>
  </si>
  <si>
    <t>532,06M</t>
  </si>
  <si>
    <t>508,75M</t>
  </si>
  <si>
    <t>518,70M</t>
  </si>
  <si>
    <t>770,17M</t>
  </si>
  <si>
    <t>545,42M</t>
  </si>
  <si>
    <t>526,48M</t>
  </si>
  <si>
    <t>544,26M</t>
  </si>
  <si>
    <t>514,59M</t>
  </si>
  <si>
    <t>325,14M</t>
  </si>
  <si>
    <t>689,01M</t>
  </si>
  <si>
    <t>528,64M</t>
  </si>
  <si>
    <t>708,99M</t>
  </si>
  <si>
    <t>607,22M</t>
  </si>
  <si>
    <t>422,99M</t>
  </si>
  <si>
    <t>576,20M</t>
  </si>
  <si>
    <t>455,08M</t>
  </si>
  <si>
    <t>496,79M</t>
  </si>
  <si>
    <t>695,89M</t>
  </si>
  <si>
    <t>483,71M</t>
  </si>
  <si>
    <t>383,98M</t>
  </si>
  <si>
    <t>521,64M</t>
  </si>
  <si>
    <t>526,77M</t>
  </si>
  <si>
    <t>538,79M</t>
  </si>
  <si>
    <t>590,87M</t>
  </si>
  <si>
    <t>779,45M</t>
  </si>
  <si>
    <t>594,20M</t>
  </si>
  <si>
    <t>436,69M</t>
  </si>
  <si>
    <t>357,76M</t>
  </si>
  <si>
    <t>443,04M</t>
  </si>
  <si>
    <t>575,08M</t>
  </si>
  <si>
    <t>683,54M</t>
  </si>
  <si>
    <t>582,95M</t>
  </si>
  <si>
    <t>498,63M</t>
  </si>
  <si>
    <t>540,64M</t>
  </si>
  <si>
    <t>645,21M</t>
  </si>
  <si>
    <t>414,88M</t>
  </si>
  <si>
    <t>544,92M</t>
  </si>
  <si>
    <t>410,26M</t>
  </si>
  <si>
    <t>512,57M</t>
  </si>
  <si>
    <t>361,18M</t>
  </si>
  <si>
    <t>397,80M</t>
  </si>
  <si>
    <t>519,62M</t>
  </si>
  <si>
    <t>568,21M</t>
  </si>
  <si>
    <t>786,62M</t>
  </si>
  <si>
    <t>500,49M</t>
  </si>
  <si>
    <t>518,89M</t>
  </si>
  <si>
    <t>602,62M</t>
  </si>
  <si>
    <t>557,54M</t>
  </si>
  <si>
    <t>612,20M</t>
  </si>
  <si>
    <t>376,69M</t>
  </si>
  <si>
    <t>712,15M</t>
  </si>
  <si>
    <t>561,63M</t>
  </si>
  <si>
    <t>587,38M</t>
  </si>
  <si>
    <t>216,64M</t>
  </si>
  <si>
    <t>428,71M</t>
  </si>
  <si>
    <t>369,56M</t>
  </si>
  <si>
    <t>477,80M</t>
  </si>
  <si>
    <t>373,35M</t>
  </si>
  <si>
    <t>472,66M</t>
  </si>
  <si>
    <t>621,65M</t>
  </si>
  <si>
    <t>413,70M</t>
  </si>
  <si>
    <t>531,54M</t>
  </si>
  <si>
    <t>441,66M</t>
  </si>
  <si>
    <t>530,51M</t>
  </si>
  <si>
    <t>503,73M</t>
  </si>
  <si>
    <t>355,28M</t>
  </si>
  <si>
    <t>648,74M</t>
  </si>
  <si>
    <t>500,69M</t>
  </si>
  <si>
    <t>289,21M</t>
  </si>
  <si>
    <t>308,65M</t>
  </si>
  <si>
    <t>384,78M</t>
  </si>
  <si>
    <t>634,91M</t>
  </si>
  <si>
    <t>265,97M</t>
  </si>
  <si>
    <t>284,18M</t>
  </si>
  <si>
    <t>349,58M</t>
  </si>
  <si>
    <t>390,25M</t>
  </si>
  <si>
    <t>332,36M</t>
  </si>
  <si>
    <t>434,01M</t>
  </si>
  <si>
    <t>239,56M</t>
  </si>
  <si>
    <t>353,54M</t>
  </si>
  <si>
    <t>357,64M</t>
  </si>
  <si>
    <t>347,20M</t>
  </si>
  <si>
    <t>392,59M</t>
  </si>
  <si>
    <t>536,90M</t>
  </si>
  <si>
    <t>601,90M</t>
  </si>
  <si>
    <t>440,10M</t>
  </si>
  <si>
    <t>400,72M</t>
  </si>
  <si>
    <t>538,57M</t>
  </si>
  <si>
    <t>603,69M</t>
  </si>
  <si>
    <t>609,83M</t>
  </si>
  <si>
    <t>688,55M</t>
  </si>
  <si>
    <t>470,00M</t>
  </si>
  <si>
    <t>802,98M</t>
  </si>
  <si>
    <t>404,88M</t>
  </si>
  <si>
    <t>585,22M</t>
  </si>
  <si>
    <t>387,33M</t>
  </si>
  <si>
    <t>414,24M</t>
  </si>
  <si>
    <t>441,56M</t>
  </si>
  <si>
    <t>495,30M</t>
  </si>
  <si>
    <t>534,94M</t>
  </si>
  <si>
    <t>778,26M</t>
  </si>
  <si>
    <t>348,01M</t>
  </si>
  <si>
    <t>481,28M</t>
  </si>
  <si>
    <t>553,21M</t>
  </si>
  <si>
    <t>455,27M</t>
  </si>
  <si>
    <t>492,41M</t>
  </si>
  <si>
    <t>745,42M</t>
  </si>
  <si>
    <t>809,25M</t>
  </si>
  <si>
    <t>646,97M</t>
  </si>
  <si>
    <t>910,92M</t>
  </si>
  <si>
    <t>684,35M</t>
  </si>
  <si>
    <t>466,75M</t>
  </si>
  <si>
    <t>623,70M</t>
  </si>
  <si>
    <t>321,09M</t>
  </si>
  <si>
    <t>491,70M</t>
  </si>
  <si>
    <t>529,56M</t>
  </si>
  <si>
    <t>496,42M</t>
  </si>
  <si>
    <t>544,90M</t>
  </si>
  <si>
    <t>527,06M</t>
  </si>
  <si>
    <t>702,81M</t>
  </si>
  <si>
    <t>682,39M</t>
  </si>
  <si>
    <t>513,16M</t>
  </si>
  <si>
    <t>360,10M</t>
  </si>
  <si>
    <t>427,66M</t>
  </si>
  <si>
    <t>604,67M</t>
  </si>
  <si>
    <t>475,40M</t>
  </si>
  <si>
    <t>550,02M</t>
  </si>
  <si>
    <t>852,21M</t>
  </si>
  <si>
    <t>527,86M</t>
  </si>
  <si>
    <t>631,00M</t>
  </si>
  <si>
    <t>591,92M</t>
  </si>
  <si>
    <t>666,17M</t>
  </si>
  <si>
    <t>813,47M</t>
  </si>
  <si>
    <t>583,69M</t>
  </si>
  <si>
    <t>922,11M</t>
  </si>
  <si>
    <t>560,11M</t>
  </si>
  <si>
    <t>433,28M</t>
  </si>
  <si>
    <t>383,99M</t>
  </si>
  <si>
    <t>389,35M</t>
  </si>
  <si>
    <t>273,79M</t>
  </si>
  <si>
    <t>313,17M</t>
  </si>
  <si>
    <t>324,27M</t>
  </si>
  <si>
    <t>383,22M</t>
  </si>
  <si>
    <t>353,05M</t>
  </si>
  <si>
    <t>226,38M</t>
  </si>
  <si>
    <t>274,15M</t>
  </si>
  <si>
    <t>354,78M</t>
  </si>
  <si>
    <t>328,93M</t>
  </si>
  <si>
    <t>117,03M</t>
  </si>
  <si>
    <t>255,43M</t>
  </si>
  <si>
    <t>225,16M</t>
  </si>
  <si>
    <t>178,93M</t>
  </si>
  <si>
    <t>221,06M</t>
  </si>
  <si>
    <t>387,72M</t>
  </si>
  <si>
    <t>292,80M</t>
  </si>
  <si>
    <t>215,78M</t>
  </si>
  <si>
    <t>222,13M</t>
  </si>
  <si>
    <t>397,33M</t>
  </si>
  <si>
    <t>558,59M</t>
  </si>
  <si>
    <t>318,32M</t>
  </si>
  <si>
    <t>273,47M</t>
  </si>
  <si>
    <t>Fechamento</t>
  </si>
  <si>
    <t>-</t>
  </si>
  <si>
    <t>Tend.Baixa(Máx d &amp; d-1)</t>
  </si>
  <si>
    <t>Tend.Baixa(Máx d-1 &amp; d-2)</t>
  </si>
  <si>
    <t>Tend.Baixa (Hist d &amp; d-1)</t>
  </si>
  <si>
    <t>Tend.Baixa (Hist d-2 &amp; d-1)</t>
  </si>
  <si>
    <t>Tend.Alta (Min d-1 &gt; min(d))</t>
  </si>
  <si>
    <t>Tend.Alta (Hist d-2 &lt; histd-1)</t>
  </si>
  <si>
    <t>Tend.Alta (Hist d-1 &lt; histd)2</t>
  </si>
  <si>
    <t>--</t>
  </si>
  <si>
    <t>Tend.Baixa por divergência</t>
  </si>
  <si>
    <t>Tend. Alta por divergência</t>
  </si>
  <si>
    <t>Tend.Alta (Min d-2 &gt; min(d-1))2</t>
  </si>
  <si>
    <t>MACD &lt; 0</t>
  </si>
  <si>
    <t>Sinal de Venda (MACD)</t>
  </si>
  <si>
    <t>Sinal de Compra (MACD)</t>
  </si>
  <si>
    <t>Posição Alta MACD</t>
  </si>
  <si>
    <t>Posição Baixa MACD</t>
  </si>
  <si>
    <t>IBOVESPA</t>
  </si>
  <si>
    <t xml:space="preserve">22D ROLLING BETA </t>
  </si>
  <si>
    <t>Var (n)</t>
  </si>
  <si>
    <t>Posição Compra 9MME</t>
  </si>
  <si>
    <t>Posição Venda 9MME</t>
  </si>
  <si>
    <t>46,25M</t>
  </si>
  <si>
    <t>63,21M</t>
  </si>
  <si>
    <t>62,78M</t>
  </si>
  <si>
    <t>81,34M</t>
  </si>
  <si>
    <t>70,99M</t>
  </si>
  <si>
    <t>84,35M</t>
  </si>
  <si>
    <t>62,02M</t>
  </si>
  <si>
    <t>82,94M</t>
  </si>
  <si>
    <t>195,81M</t>
  </si>
  <si>
    <t>76,72M</t>
  </si>
  <si>
    <t>89,35M</t>
  </si>
  <si>
    <t>73,36M</t>
  </si>
  <si>
    <t>73,59M</t>
  </si>
  <si>
    <t>73,69M</t>
  </si>
  <si>
    <t>53,65M</t>
  </si>
  <si>
    <t>75,38M</t>
  </si>
  <si>
    <t>43,71M</t>
  </si>
  <si>
    <t>47,97M</t>
  </si>
  <si>
    <t>Willians Buy</t>
  </si>
  <si>
    <t>Willians Sell</t>
  </si>
  <si>
    <t>#HODL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</si>
</sst>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0.00000"/>
    <numFmt numFmtId="166" formatCode="0.0%"/>
  </numFmts>
  <fonts count="39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8"/>
      <color rgb="FF000000"/>
      <name val="Arial"/>
      <family val="2"/>
    </font>
    <font>
      <sz val="10"/>
      <color rgb="FF212121"/>
      <name val="Arial"/>
      <family val="2"/>
    </font>
    <font>
      <sz val="10"/>
      <color rgb="FF212121"/>
      <name val="Arial"/>
      <family val="2"/>
    </font>
    <font>
      <b/>
      <sz val="9"/>
      <color rgb="FF333333"/>
      <name val="Inherit"/>
    </font>
    <font>
      <sz val="9"/>
      <color rgb="FF0EA600"/>
      <name val="Arial"/>
      <family val="2"/>
    </font>
    <font>
      <sz val="9"/>
      <color rgb="FF333333"/>
      <name val="Arial"/>
      <family val="2"/>
    </font>
    <font>
      <b/>
      <sz val="9"/>
      <color rgb="FF0EA600"/>
      <name val="Inherit"/>
    </font>
    <font>
      <sz val="9"/>
      <color rgb="FFFF0000"/>
      <name val="Arial"/>
      <family val="2"/>
    </font>
    <font>
      <b/>
      <sz val="9"/>
      <color rgb="FFFF0000"/>
      <name val="Inherit"/>
    </font>
    <font>
      <sz val="11"/>
      <color rgb="FF212121"/>
      <name val="Calibri"/>
      <family val="2"/>
      <scheme val="minor"/>
    </font>
    <font>
      <b/>
      <sz val="9"/>
      <color rgb="FF000000"/>
      <name val="Segoe UI"/>
      <family val="2"/>
      <charset val="1"/>
    </font>
    <font>
      <sz val="9"/>
      <color rgb="FF000000"/>
      <name val="Segoe UI"/>
      <family val="2"/>
      <charset val="1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497B0"/>
        <bgColor rgb="FF000000"/>
      </patternFill>
    </fill>
    <fill>
      <patternFill patternType="solid">
        <fgColor rgb="FF1F4E78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7" tint="-0.249977111117893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4FA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00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3300"/>
        <bgColor theme="9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11111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rgb="FFDADADA"/>
      </top>
      <bottom/>
      <diagonal/>
    </border>
    <border>
      <left style="medium">
        <color rgb="FFBABABA"/>
      </left>
      <right/>
      <top style="medium">
        <color rgb="FFBABABA"/>
      </top>
      <bottom/>
      <diagonal/>
    </border>
    <border>
      <left/>
      <right/>
      <top style="medium">
        <color rgb="FFBABABA"/>
      </top>
      <bottom/>
      <diagonal/>
    </border>
    <border>
      <left/>
      <right style="medium">
        <color rgb="FFBABABA"/>
      </right>
      <top style="medium">
        <color rgb="FFBABABA"/>
      </top>
      <bottom/>
      <diagonal/>
    </border>
    <border>
      <left style="medium">
        <color rgb="FFBABABA"/>
      </left>
      <right/>
      <top style="medium">
        <color rgb="FFDADADA"/>
      </top>
      <bottom/>
      <diagonal/>
    </border>
    <border>
      <left/>
      <right style="medium">
        <color rgb="FFBABABA"/>
      </right>
      <top style="medium">
        <color rgb="FFDADADA"/>
      </top>
      <bottom/>
      <diagonal/>
    </border>
    <border>
      <left style="medium">
        <color rgb="FFBABABA"/>
      </left>
      <right/>
      <top/>
      <bottom/>
      <diagonal/>
    </border>
    <border>
      <left/>
      <right style="medium">
        <color rgb="FFBABABA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9" fontId="37" fillId="0" borderId="0" applyFont="0" applyFill="0" applyBorder="0" applyAlignment="0" applyProtection="0"/>
  </cellStyleXfs>
  <cellXfs count="133">
    <xf numFmtId="0" fontId="0" fillId="0" borderId="0" xfId="0"/>
    <xf numFmtId="2" fontId="20" fillId="33" borderId="0" xfId="0" applyNumberFormat="1" applyFont="1" applyFill="1"/>
    <xf numFmtId="0" fontId="20" fillId="33" borderId="0" xfId="0" applyFont="1" applyFill="1"/>
    <xf numFmtId="43" fontId="20" fillId="33" borderId="0" xfId="0" applyNumberFormat="1" applyFont="1" applyFill="1"/>
    <xf numFmtId="0" fontId="19" fillId="34" borderId="10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14" fontId="0" fillId="0" borderId="12" xfId="0" applyNumberFormat="1" applyBorder="1"/>
    <xf numFmtId="164" fontId="0" fillId="0" borderId="13" xfId="0" applyNumberFormat="1" applyBorder="1"/>
    <xf numFmtId="0" fontId="0" fillId="0" borderId="1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0" fontId="0" fillId="43" borderId="0" xfId="0" applyFill="1"/>
    <xf numFmtId="0" fontId="23" fillId="43" borderId="14" xfId="0" applyFont="1" applyFill="1" applyBorder="1" applyAlignment="1">
      <alignment horizontal="center" vertical="center" wrapText="1"/>
    </xf>
    <xf numFmtId="14" fontId="24" fillId="43" borderId="0" xfId="0" applyNumberFormat="1" applyFont="1" applyFill="1" applyAlignment="1">
      <alignment horizontal="left" vertical="center" wrapText="1"/>
    </xf>
    <xf numFmtId="0" fontId="25" fillId="43" borderId="0" xfId="0" applyFont="1" applyFill="1" applyAlignment="1">
      <alignment horizontal="right" vertical="center" wrapText="1"/>
    </xf>
    <xf numFmtId="14" fontId="24" fillId="43" borderId="14" xfId="0" applyNumberFormat="1" applyFont="1" applyFill="1" applyBorder="1" applyAlignment="1">
      <alignment horizontal="left" vertical="center" wrapText="1"/>
    </xf>
    <xf numFmtId="0" fontId="25" fillId="43" borderId="14" xfId="0" applyFont="1" applyFill="1" applyBorder="1" applyAlignment="1">
      <alignment horizontal="right" vertical="center" wrapText="1"/>
    </xf>
    <xf numFmtId="0" fontId="27" fillId="43" borderId="16" xfId="0" applyFont="1" applyFill="1" applyBorder="1" applyAlignment="1">
      <alignment horizontal="right" vertical="center" wrapText="1" readingOrder="1"/>
    </xf>
    <xf numFmtId="0" fontId="28" fillId="43" borderId="16" xfId="0" applyFont="1" applyFill="1" applyBorder="1" applyAlignment="1">
      <alignment horizontal="right" vertical="center" wrapText="1" readingOrder="1"/>
    </xf>
    <xf numFmtId="0" fontId="30" fillId="43" borderId="16" xfId="0" applyFont="1" applyFill="1" applyBorder="1" applyAlignment="1">
      <alignment horizontal="right" vertical="center" wrapText="1" readingOrder="1"/>
    </xf>
    <xf numFmtId="0" fontId="30" fillId="46" borderId="16" xfId="0" applyFont="1" applyFill="1" applyBorder="1" applyAlignment="1">
      <alignment horizontal="right" vertical="center" wrapText="1" readingOrder="1"/>
    </xf>
    <xf numFmtId="0" fontId="28" fillId="46" borderId="16" xfId="0" applyFont="1" applyFill="1" applyBorder="1" applyAlignment="1">
      <alignment horizontal="right" vertical="center" wrapText="1" readingOrder="1"/>
    </xf>
    <xf numFmtId="0" fontId="26" fillId="43" borderId="20" xfId="0" applyFont="1" applyFill="1" applyBorder="1" applyAlignment="1">
      <alignment horizontal="left" vertical="center" indent="1" readingOrder="1"/>
    </xf>
    <xf numFmtId="10" fontId="31" fillId="43" borderId="21" xfId="0" applyNumberFormat="1" applyFont="1" applyFill="1" applyBorder="1" applyAlignment="1">
      <alignment horizontal="right" vertical="center" wrapText="1" indent="1" readingOrder="1"/>
    </xf>
    <xf numFmtId="10" fontId="29" fillId="43" borderId="21" xfId="0" applyNumberFormat="1" applyFont="1" applyFill="1" applyBorder="1" applyAlignment="1">
      <alignment horizontal="right" vertical="center" wrapText="1" indent="1" readingOrder="1"/>
    </xf>
    <xf numFmtId="0" fontId="26" fillId="46" borderId="20" xfId="0" applyFont="1" applyFill="1" applyBorder="1" applyAlignment="1">
      <alignment horizontal="left" vertical="center" indent="1" readingOrder="1"/>
    </xf>
    <xf numFmtId="10" fontId="31" fillId="46" borderId="21" xfId="0" applyNumberFormat="1" applyFont="1" applyFill="1" applyBorder="1" applyAlignment="1">
      <alignment horizontal="right" vertical="center" wrapText="1" indent="1" readingOrder="1"/>
    </xf>
    <xf numFmtId="0" fontId="26" fillId="43" borderId="17" xfId="0" applyFont="1" applyFill="1" applyBorder="1" applyAlignment="1">
      <alignment horizontal="left" vertical="center" indent="1"/>
    </xf>
    <xf numFmtId="0" fontId="26" fillId="43" borderId="18" xfId="0" applyFont="1" applyFill="1" applyBorder="1" applyAlignment="1">
      <alignment horizontal="right" vertical="center"/>
    </xf>
    <xf numFmtId="0" fontId="26" fillId="43" borderId="19" xfId="0" applyFont="1" applyFill="1" applyBorder="1" applyAlignment="1">
      <alignment horizontal="right" vertical="center" indent="1"/>
    </xf>
    <xf numFmtId="0" fontId="0" fillId="43" borderId="22" xfId="0" applyFill="1" applyBorder="1"/>
    <xf numFmtId="0" fontId="0" fillId="43" borderId="23" xfId="0" applyFill="1" applyBorder="1"/>
    <xf numFmtId="0" fontId="0" fillId="40" borderId="0" xfId="0" applyFont="1" applyFill="1"/>
    <xf numFmtId="0" fontId="0" fillId="0" borderId="0" xfId="0" applyFont="1"/>
    <xf numFmtId="0" fontId="0" fillId="45" borderId="0" xfId="0" applyFont="1" applyFill="1"/>
    <xf numFmtId="0" fontId="0" fillId="45" borderId="0" xfId="0" applyFont="1" applyFill="1" applyBorder="1"/>
    <xf numFmtId="14" fontId="0" fillId="0" borderId="0" xfId="0" applyNumberFormat="1" applyFont="1" applyAlignment="1">
      <alignment wrapText="1"/>
    </xf>
    <xf numFmtId="14" fontId="0" fillId="0" borderId="0" xfId="0" applyNumberFormat="1" applyFont="1" applyFill="1" applyAlignment="1">
      <alignment wrapText="1"/>
    </xf>
    <xf numFmtId="0" fontId="0" fillId="0" borderId="0" xfId="0" applyFont="1" applyFill="1"/>
    <xf numFmtId="14" fontId="0" fillId="38" borderId="0" xfId="0" applyNumberFormat="1" applyFont="1" applyFill="1" applyAlignment="1">
      <alignment wrapText="1"/>
    </xf>
    <xf numFmtId="14" fontId="0" fillId="37" borderId="0" xfId="0" applyNumberFormat="1" applyFont="1" applyFill="1" applyAlignment="1">
      <alignment wrapText="1"/>
    </xf>
    <xf numFmtId="14" fontId="0" fillId="35" borderId="0" xfId="0" applyNumberFormat="1" applyFont="1" applyFill="1" applyAlignment="1">
      <alignment wrapText="1"/>
    </xf>
    <xf numFmtId="0" fontId="0" fillId="36" borderId="0" xfId="0" applyFont="1" applyFill="1"/>
    <xf numFmtId="2" fontId="0" fillId="0" borderId="0" xfId="0" applyNumberFormat="1" applyFont="1"/>
    <xf numFmtId="0" fontId="20" fillId="33" borderId="0" xfId="0" applyFont="1" applyFill="1" applyAlignment="1">
      <alignment horizontal="center" vertical="center" wrapText="1"/>
    </xf>
    <xf numFmtId="0" fontId="20" fillId="44" borderId="0" xfId="0" applyFont="1" applyFill="1" applyAlignment="1">
      <alignment horizontal="center" vertical="center" wrapText="1"/>
    </xf>
    <xf numFmtId="0" fontId="0" fillId="43" borderId="0" xfId="0" applyFont="1" applyFill="1" applyBorder="1" applyAlignment="1">
      <alignment horizontal="center" vertical="center" wrapText="1"/>
    </xf>
    <xf numFmtId="0" fontId="20" fillId="44" borderId="0" xfId="0" applyFont="1" applyFill="1" applyBorder="1" applyAlignment="1">
      <alignment horizontal="center" vertical="center" wrapText="1"/>
    </xf>
    <xf numFmtId="0" fontId="20" fillId="33" borderId="0" xfId="0" applyFont="1" applyFill="1" applyAlignment="1">
      <alignment vertical="center" wrapText="1"/>
    </xf>
    <xf numFmtId="0" fontId="20" fillId="44" borderId="0" xfId="0" applyFont="1" applyFill="1" applyAlignment="1">
      <alignment vertical="center" wrapText="1"/>
    </xf>
    <xf numFmtId="0" fontId="0" fillId="43" borderId="0" xfId="0" applyFont="1" applyFill="1" applyBorder="1" applyAlignment="1">
      <alignment vertical="center" wrapText="1"/>
    </xf>
    <xf numFmtId="14" fontId="32" fillId="43" borderId="0" xfId="0" applyNumberFormat="1" applyFont="1" applyFill="1" applyAlignment="1">
      <alignment vertical="center" wrapText="1"/>
    </xf>
    <xf numFmtId="14" fontId="1" fillId="43" borderId="0" xfId="0" applyNumberFormat="1" applyFont="1" applyFill="1" applyBorder="1" applyAlignment="1">
      <alignment vertical="center"/>
    </xf>
    <xf numFmtId="0" fontId="20" fillId="33" borderId="0" xfId="0" applyFont="1" applyFill="1" applyAlignment="1"/>
    <xf numFmtId="0" fontId="0" fillId="36" borderId="0" xfId="0" applyFont="1" applyFill="1" applyAlignment="1">
      <alignment vertical="center"/>
    </xf>
    <xf numFmtId="0" fontId="0" fillId="0" borderId="0" xfId="0" applyFont="1" applyAlignment="1"/>
    <xf numFmtId="14" fontId="1" fillId="0" borderId="0" xfId="0" applyNumberFormat="1" applyFont="1" applyFill="1" applyBorder="1" applyAlignment="1">
      <alignment vertical="center"/>
    </xf>
    <xf numFmtId="0" fontId="20" fillId="41" borderId="15" xfId="0" applyFont="1" applyFill="1" applyBorder="1" applyAlignment="1">
      <alignment horizontal="center" vertical="center" wrapText="1"/>
    </xf>
    <xf numFmtId="0" fontId="20" fillId="42" borderId="15" xfId="0" applyFont="1" applyFill="1" applyBorder="1" applyAlignment="1">
      <alignment horizontal="center" vertical="center" wrapText="1"/>
    </xf>
    <xf numFmtId="0" fontId="20" fillId="39" borderId="15" xfId="0" applyFont="1" applyFill="1" applyBorder="1" applyAlignment="1">
      <alignment horizontal="center" vertical="center" wrapText="1"/>
    </xf>
    <xf numFmtId="0" fontId="0" fillId="0" borderId="10" xfId="0" applyBorder="1"/>
    <xf numFmtId="0" fontId="20" fillId="33" borderId="0" xfId="0" applyFont="1" applyFill="1" applyBorder="1" applyAlignment="1">
      <alignment horizontal="center" vertical="center" wrapText="1"/>
    </xf>
    <xf numFmtId="2" fontId="0" fillId="45" borderId="0" xfId="0" applyNumberFormat="1" applyFont="1" applyFill="1"/>
    <xf numFmtId="2" fontId="32" fillId="43" borderId="0" xfId="0" applyNumberFormat="1" applyFont="1" applyFill="1" applyAlignment="1">
      <alignment horizontal="right" vertical="center" wrapText="1"/>
    </xf>
    <xf numFmtId="2" fontId="0" fillId="0" borderId="10" xfId="0" applyNumberFormat="1" applyBorder="1"/>
    <xf numFmtId="2" fontId="1" fillId="43" borderId="0" xfId="0" applyNumberFormat="1" applyFont="1" applyFill="1" applyBorder="1" applyAlignment="1">
      <alignment horizontal="right" vertical="center" wrapText="1" readingOrder="1"/>
    </xf>
    <xf numFmtId="2" fontId="0" fillId="0" borderId="0" xfId="0" applyNumberFormat="1" applyFont="1" applyAlignment="1">
      <alignment wrapText="1"/>
    </xf>
    <xf numFmtId="2" fontId="0" fillId="0" borderId="0" xfId="0" applyNumberFormat="1" applyFont="1" applyFill="1" applyAlignment="1">
      <alignment wrapText="1"/>
    </xf>
    <xf numFmtId="2" fontId="0" fillId="44" borderId="0" xfId="0" applyNumberFormat="1" applyFont="1" applyFill="1" applyAlignment="1">
      <alignment wrapText="1"/>
    </xf>
    <xf numFmtId="14" fontId="0" fillId="47" borderId="0" xfId="0" applyNumberFormat="1" applyFont="1" applyFill="1" applyAlignment="1">
      <alignment wrapText="1"/>
    </xf>
    <xf numFmtId="2" fontId="0" fillId="47" borderId="0" xfId="0" applyNumberFormat="1" applyFont="1" applyFill="1" applyAlignment="1">
      <alignment wrapText="1"/>
    </xf>
    <xf numFmtId="2" fontId="0" fillId="47" borderId="10" xfId="0" applyNumberFormat="1" applyFill="1" applyBorder="1"/>
    <xf numFmtId="2" fontId="0" fillId="47" borderId="0" xfId="0" applyNumberFormat="1" applyFont="1" applyFill="1"/>
    <xf numFmtId="0" fontId="0" fillId="47" borderId="0" xfId="0" applyFont="1" applyFill="1"/>
    <xf numFmtId="14" fontId="32" fillId="0" borderId="0" xfId="0" applyNumberFormat="1" applyFont="1" applyFill="1" applyAlignment="1">
      <alignment vertical="center" wrapText="1"/>
    </xf>
    <xf numFmtId="2" fontId="32" fillId="0" borderId="0" xfId="0" applyNumberFormat="1" applyFont="1" applyFill="1" applyAlignment="1">
      <alignment horizontal="right" vertical="center" wrapText="1"/>
    </xf>
    <xf numFmtId="2" fontId="20" fillId="0" borderId="0" xfId="0" applyNumberFormat="1" applyFont="1" applyFill="1" applyAlignment="1">
      <alignment horizontal="center" vertical="center" wrapText="1"/>
    </xf>
    <xf numFmtId="2" fontId="0" fillId="0" borderId="10" xfId="0" applyNumberFormat="1" applyFill="1" applyBorder="1"/>
    <xf numFmtId="2" fontId="0" fillId="0" borderId="0" xfId="0" applyNumberFormat="1" applyFont="1" applyFill="1"/>
    <xf numFmtId="2" fontId="1" fillId="0" borderId="0" xfId="0" applyNumberFormat="1" applyFont="1" applyFill="1" applyBorder="1" applyAlignment="1">
      <alignment horizontal="right" vertical="center" wrapText="1" readingOrder="1"/>
    </xf>
    <xf numFmtId="2" fontId="1" fillId="0" borderId="0" xfId="0" applyNumberFormat="1" applyFont="1" applyFill="1" applyBorder="1" applyAlignment="1">
      <alignment horizontal="right" vertical="center" wrapText="1" indent="1" readingOrder="1"/>
    </xf>
    <xf numFmtId="0" fontId="0" fillId="4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/>
    <xf numFmtId="165" fontId="35" fillId="0" borderId="0" xfId="0" applyNumberFormat="1" applyFont="1" applyFill="1" applyAlignment="1">
      <alignment horizontal="center" vertical="center" wrapText="1"/>
    </xf>
    <xf numFmtId="0" fontId="20" fillId="33" borderId="0" xfId="0" applyFont="1" applyFill="1" applyAlignment="1">
      <alignment horizontal="center" vertical="center"/>
    </xf>
    <xf numFmtId="0" fontId="20" fillId="41" borderId="15" xfId="0" applyFont="1" applyFill="1" applyBorder="1" applyAlignment="1">
      <alignment horizontal="center" vertical="center"/>
    </xf>
    <xf numFmtId="0" fontId="20" fillId="42" borderId="15" xfId="0" applyFont="1" applyFill="1" applyBorder="1" applyAlignment="1">
      <alignment horizontal="center" vertical="center"/>
    </xf>
    <xf numFmtId="0" fontId="20" fillId="39" borderId="15" xfId="0" applyFont="1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/>
    </xf>
    <xf numFmtId="0" fontId="0" fillId="0" borderId="0" xfId="0" applyNumberFormat="1"/>
    <xf numFmtId="0" fontId="0" fillId="40" borderId="0" xfId="0" quotePrefix="1" applyFont="1" applyFill="1" applyAlignment="1">
      <alignment horizontal="center" vertical="center"/>
    </xf>
    <xf numFmtId="0" fontId="20" fillId="40" borderId="0" xfId="0" quotePrefix="1" applyFont="1" applyFill="1" applyBorder="1" applyAlignment="1">
      <alignment horizontal="center" vertical="center"/>
    </xf>
    <xf numFmtId="1" fontId="20" fillId="33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0" xfId="0" applyNumberForma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48" borderId="0" xfId="0" applyFill="1" applyAlignment="1">
      <alignment horizontal="center" vertical="center"/>
    </xf>
    <xf numFmtId="2" fontId="0" fillId="0" borderId="0" xfId="0" applyNumberFormat="1" applyFont="1" applyFill="1" applyAlignment="1">
      <alignment horizontal="center" vertical="center"/>
    </xf>
    <xf numFmtId="0" fontId="0" fillId="45" borderId="0" xfId="0" applyFont="1" applyFill="1" applyAlignment="1">
      <alignment horizontal="center" vertical="center"/>
    </xf>
    <xf numFmtId="0" fontId="0" fillId="48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20" fillId="41" borderId="15" xfId="42" applyNumberFormat="1" applyFont="1" applyFill="1" applyBorder="1" applyAlignment="1">
      <alignment horizontal="center" vertical="center"/>
    </xf>
    <xf numFmtId="166" fontId="0" fillId="0" borderId="10" xfId="42" applyNumberFormat="1" applyFont="1" applyFill="1" applyBorder="1" applyAlignment="1">
      <alignment horizontal="center" vertical="center"/>
    </xf>
    <xf numFmtId="166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9" fontId="0" fillId="0" borderId="10" xfId="42" applyFont="1" applyFill="1" applyBorder="1" applyAlignment="1">
      <alignment horizontal="center" vertical="center"/>
    </xf>
    <xf numFmtId="9" fontId="20" fillId="39" borderId="15" xfId="42" applyFont="1" applyFill="1" applyBorder="1" applyAlignment="1">
      <alignment horizontal="center" vertical="center"/>
    </xf>
    <xf numFmtId="9" fontId="0" fillId="0" borderId="0" xfId="42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20" fillId="41" borderId="15" xfId="0" applyNumberFormat="1" applyFont="1" applyFill="1" applyBorder="1" applyAlignment="1">
      <alignment horizontal="center" vertical="center"/>
    </xf>
    <xf numFmtId="2" fontId="20" fillId="42" borderId="15" xfId="0" applyNumberFormat="1" applyFont="1" applyFill="1" applyBorder="1" applyAlignment="1">
      <alignment horizontal="center" vertical="center"/>
    </xf>
    <xf numFmtId="0" fontId="14" fillId="49" borderId="24" xfId="0" applyFont="1" applyFill="1" applyBorder="1" applyAlignment="1">
      <alignment horizontal="center" vertical="center"/>
    </xf>
    <xf numFmtId="0" fontId="14" fillId="49" borderId="24" xfId="0" applyNumberFormat="1" applyFont="1" applyFill="1" applyBorder="1" applyAlignment="1">
      <alignment horizontal="center" vertical="center"/>
    </xf>
    <xf numFmtId="0" fontId="19" fillId="41" borderId="25" xfId="0" applyFont="1" applyFill="1" applyBorder="1" applyAlignment="1">
      <alignment horizontal="center" vertical="center"/>
    </xf>
    <xf numFmtId="166" fontId="19" fillId="41" borderId="25" xfId="42" applyNumberFormat="1" applyFont="1" applyFill="1" applyBorder="1" applyAlignment="1">
      <alignment horizontal="center" vertical="center"/>
    </xf>
    <xf numFmtId="0" fontId="19" fillId="42" borderId="25" xfId="0" applyFont="1" applyFill="1" applyBorder="1" applyAlignment="1">
      <alignment horizontal="center" vertical="center"/>
    </xf>
    <xf numFmtId="9" fontId="19" fillId="39" borderId="25" xfId="42" applyNumberFormat="1" applyFont="1" applyFill="1" applyBorder="1" applyAlignment="1">
      <alignment horizontal="center" vertical="center"/>
    </xf>
    <xf numFmtId="0" fontId="19" fillId="39" borderId="25" xfId="0" applyFont="1" applyFill="1" applyBorder="1" applyAlignment="1">
      <alignment horizontal="center" vertical="center"/>
    </xf>
    <xf numFmtId="0" fontId="19" fillId="33" borderId="24" xfId="0" applyFont="1" applyFill="1" applyBorder="1" applyAlignment="1">
      <alignment horizontal="center" vertical="center"/>
    </xf>
    <xf numFmtId="1" fontId="19" fillId="33" borderId="24" xfId="0" applyNumberFormat="1" applyFont="1" applyFill="1" applyBorder="1" applyAlignment="1">
      <alignment horizontal="center" vertical="center"/>
    </xf>
    <xf numFmtId="1" fontId="14" fillId="49" borderId="24" xfId="0" applyNumberFormat="1" applyFont="1" applyFill="1" applyBorder="1" applyAlignment="1">
      <alignment horizontal="center" vertical="center"/>
    </xf>
    <xf numFmtId="0" fontId="14" fillId="40" borderId="24" xfId="0" quotePrefix="1" applyFont="1" applyFill="1" applyBorder="1" applyAlignment="1">
      <alignment horizontal="center" vertical="center"/>
    </xf>
    <xf numFmtId="0" fontId="19" fillId="40" borderId="24" xfId="0" quotePrefix="1" applyFont="1" applyFill="1" applyBorder="1" applyAlignment="1">
      <alignment horizontal="center" vertical="center"/>
    </xf>
    <xf numFmtId="0" fontId="14" fillId="49" borderId="26" xfId="0" applyFont="1" applyFill="1" applyBorder="1" applyAlignment="1">
      <alignment horizontal="center" vertical="center"/>
    </xf>
    <xf numFmtId="0" fontId="20" fillId="41" borderId="15" xfId="42" applyNumberFormat="1" applyFont="1" applyFill="1" applyBorder="1" applyAlignment="1">
      <alignment horizontal="center" vertical="center"/>
    </xf>
    <xf numFmtId="0" fontId="38" fillId="35" borderId="0" xfId="0" applyFont="1" applyFill="1"/>
    <xf numFmtId="0" fontId="19" fillId="50" borderId="24" xfId="0" applyFont="1" applyFill="1" applyBorder="1" applyAlignment="1">
      <alignment horizontal="center" vertical="center"/>
    </xf>
    <xf numFmtId="0" fontId="19" fillId="51" borderId="24" xfId="0" applyFont="1" applyFill="1" applyBorder="1" applyAlignment="1">
      <alignment horizontal="center" vertical="center"/>
    </xf>
    <xf numFmtId="0" fontId="14" fillId="52" borderId="24" xfId="0" applyFont="1" applyFill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75"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 tint="-0.24994659260841701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ill>
        <patternFill>
          <bgColor theme="1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ill>
        <patternFill>
          <bgColor theme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ont>
        <b/>
        <i val="0"/>
        <color theme="2"/>
      </font>
      <fill>
        <patternFill>
          <bgColor rgb="FFCC0000"/>
        </patternFill>
      </fill>
    </dxf>
    <dxf>
      <font>
        <b/>
        <i val="0"/>
        <color theme="2"/>
      </font>
      <fill>
        <patternFill>
          <bgColor theme="9" tint="-0.49998474074526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33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3300"/>
      <color rgb="FFFF0000"/>
      <color rgb="FFFF5B5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55245</xdr:colOff>
      <xdr:row>0</xdr:row>
      <xdr:rowOff>169545</xdr:rowOff>
    </xdr:to>
    <xdr:pic>
      <xdr:nvPicPr>
        <xdr:cNvPr id="1025" name="Picture 1" hidden="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"/>
          <a:ext cx="914400" cy="22860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1</xdr:col>
      <xdr:colOff>55245</xdr:colOff>
      <xdr:row>530</xdr:row>
      <xdr:rowOff>53340</xdr:rowOff>
    </xdr:to>
    <xdr:pic>
      <xdr:nvPicPr>
        <xdr:cNvPr id="1026" name="Picture 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"/>
          <a:ext cx="914400" cy="22860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4" name="Picture 2" hidden="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5" name="Picture 2" hidden="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6" name="Picture 2" hidden="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7" name="Picture 2" hidden="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8" name="Picture 2" hidden="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9" name="Picture 2" hidden="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529</xdr:row>
      <xdr:rowOff>0</xdr:rowOff>
    </xdr:from>
    <xdr:ext cx="887730" cy="236220"/>
    <xdr:pic>
      <xdr:nvPicPr>
        <xdr:cNvPr id="10" name="Picture 2" hidden="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358564</xdr:colOff>
      <xdr:row>0</xdr:row>
      <xdr:rowOff>173355</xdr:rowOff>
    </xdr:to>
    <xdr:pic>
      <xdr:nvPicPr>
        <xdr:cNvPr id="2" name="Picture 1" hidden="1">
          <a:extLst>
            <a:ext uri="{FF2B5EF4-FFF2-40B4-BE49-F238E27FC236}">
              <a16:creationId xmlns:a16="http://schemas.microsoft.com/office/drawing/2014/main" id="{F9F0EFF5-D41A-4F9F-8679-670FADA4A40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2970" cy="169545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</xdr:col>
      <xdr:colOff>358564</xdr:colOff>
      <xdr:row>528</xdr:row>
      <xdr:rowOff>57150</xdr:rowOff>
    </xdr:to>
    <xdr:pic>
      <xdr:nvPicPr>
        <xdr:cNvPr id="3" name="Picture 2" hidden="1">
          <a:extLst>
            <a:ext uri="{FF2B5EF4-FFF2-40B4-BE49-F238E27FC236}">
              <a16:creationId xmlns:a16="http://schemas.microsoft.com/office/drawing/2014/main" id="{74F1AB92-4818-4710-B24F-D814233034F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902970" cy="234315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4" name="Picture 2" hidden="1">
          <a:extLst>
            <a:ext uri="{FF2B5EF4-FFF2-40B4-BE49-F238E27FC236}">
              <a16:creationId xmlns:a16="http://schemas.microsoft.com/office/drawing/2014/main" id="{2E03D030-77CA-4C7F-B779-CF2FAD9734E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5" name="Picture 2" hidden="1">
          <a:extLst>
            <a:ext uri="{FF2B5EF4-FFF2-40B4-BE49-F238E27FC236}">
              <a16:creationId xmlns:a16="http://schemas.microsoft.com/office/drawing/2014/main" id="{6AE915AB-B53D-46EF-B1C2-AF7D7748952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6" name="Picture 2" hidden="1">
          <a:extLst>
            <a:ext uri="{FF2B5EF4-FFF2-40B4-BE49-F238E27FC236}">
              <a16:creationId xmlns:a16="http://schemas.microsoft.com/office/drawing/2014/main" id="{BEF401FA-9B9E-4FCB-B0D9-4090598A9CF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7" name="Picture 2" hidden="1">
          <a:extLst>
            <a:ext uri="{FF2B5EF4-FFF2-40B4-BE49-F238E27FC236}">
              <a16:creationId xmlns:a16="http://schemas.microsoft.com/office/drawing/2014/main" id="{CAED7C29-468B-47F2-894A-33BFB63F32D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8" name="Picture 2" hidden="1">
          <a:extLst>
            <a:ext uri="{FF2B5EF4-FFF2-40B4-BE49-F238E27FC236}">
              <a16:creationId xmlns:a16="http://schemas.microsoft.com/office/drawing/2014/main" id="{1BEC62C6-A35D-437C-9B17-1FCCF905ED6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9" name="Picture 2" hidden="1">
          <a:extLst>
            <a:ext uri="{FF2B5EF4-FFF2-40B4-BE49-F238E27FC236}">
              <a16:creationId xmlns:a16="http://schemas.microsoft.com/office/drawing/2014/main" id="{75AFDA0D-72E5-4507-9E84-19E1E1086CE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0" name="Picture 2" hidden="1">
          <a:extLst>
            <a:ext uri="{FF2B5EF4-FFF2-40B4-BE49-F238E27FC236}">
              <a16:creationId xmlns:a16="http://schemas.microsoft.com/office/drawing/2014/main" id="{C7369F83-C65C-4D85-92FC-BFD07407A65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73825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1</xdr:col>
      <xdr:colOff>135255</xdr:colOff>
      <xdr:row>0</xdr:row>
      <xdr:rowOff>173355</xdr:rowOff>
    </xdr:to>
    <xdr:pic>
      <xdr:nvPicPr>
        <xdr:cNvPr id="11" name="Picture 1" hidden="1">
          <a:extLst>
            <a:ext uri="{FF2B5EF4-FFF2-40B4-BE49-F238E27FC236}">
              <a16:creationId xmlns:a16="http://schemas.microsoft.com/office/drawing/2014/main" id="{826C64E0-DAD5-409A-9841-CADD097EC77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6780" cy="173355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</xdr:col>
      <xdr:colOff>135255</xdr:colOff>
      <xdr:row>528</xdr:row>
      <xdr:rowOff>57150</xdr:rowOff>
    </xdr:to>
    <xdr:pic>
      <xdr:nvPicPr>
        <xdr:cNvPr id="12" name="Picture 2" hidden="1">
          <a:extLst>
            <a:ext uri="{FF2B5EF4-FFF2-40B4-BE49-F238E27FC236}">
              <a16:creationId xmlns:a16="http://schemas.microsoft.com/office/drawing/2014/main" id="{F9B82257-C3DE-4D13-AD15-B53D9E8F80D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906780" cy="238125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3" name="Picture 2" hidden="1">
          <a:extLst>
            <a:ext uri="{FF2B5EF4-FFF2-40B4-BE49-F238E27FC236}">
              <a16:creationId xmlns:a16="http://schemas.microsoft.com/office/drawing/2014/main" id="{FB726101-DE43-42E1-9C02-C97B612BA98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4" name="Picture 2" hidden="1">
          <a:extLst>
            <a:ext uri="{FF2B5EF4-FFF2-40B4-BE49-F238E27FC236}">
              <a16:creationId xmlns:a16="http://schemas.microsoft.com/office/drawing/2014/main" id="{A8C6A498-6DA5-464E-8F2B-C67985F24F0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5" name="Picture 2" hidden="1">
          <a:extLst>
            <a:ext uri="{FF2B5EF4-FFF2-40B4-BE49-F238E27FC236}">
              <a16:creationId xmlns:a16="http://schemas.microsoft.com/office/drawing/2014/main" id="{627DDAC9-6254-490B-B9CB-D574ACDD23D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6" name="Picture 2" hidden="1">
          <a:extLst>
            <a:ext uri="{FF2B5EF4-FFF2-40B4-BE49-F238E27FC236}">
              <a16:creationId xmlns:a16="http://schemas.microsoft.com/office/drawing/2014/main" id="{B1F84C58-9C58-40D7-84E8-2E2F7E4A2DB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7" name="Picture 2" hidden="1">
          <a:extLst>
            <a:ext uri="{FF2B5EF4-FFF2-40B4-BE49-F238E27FC236}">
              <a16:creationId xmlns:a16="http://schemas.microsoft.com/office/drawing/2014/main" id="{831B80F5-E2BD-480F-81F6-E945CB05014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8" name="Picture 2" hidden="1">
          <a:extLst>
            <a:ext uri="{FF2B5EF4-FFF2-40B4-BE49-F238E27FC236}">
              <a16:creationId xmlns:a16="http://schemas.microsoft.com/office/drawing/2014/main" id="{250512E3-335C-4C3E-B90C-9BF7B974422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527</xdr:row>
      <xdr:rowOff>0</xdr:rowOff>
    </xdr:from>
    <xdr:ext cx="887730" cy="236220"/>
    <xdr:pic>
      <xdr:nvPicPr>
        <xdr:cNvPr id="19" name="Picture 2" hidden="1">
          <a:extLst>
            <a:ext uri="{FF2B5EF4-FFF2-40B4-BE49-F238E27FC236}">
              <a16:creationId xmlns:a16="http://schemas.microsoft.com/office/drawing/2014/main" id="{F25E63F1-7178-41A2-A5BA-8D36D27604E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02400"/>
          <a:ext cx="887730" cy="236220"/>
        </a:xfrm>
        <a:prstGeom prst="rect">
          <a:avLst/>
        </a:prstGeom>
        <a:noFill/>
        <a:ln w="9525">
          <a:miter lim="800000"/>
          <a:headEnd/>
          <a:tailEnd/>
        </a:ln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DAC66E9-A5D2-4614-9691-6F759393F7AA}" autoFormatId="16" applyNumberFormats="0" applyBorderFormats="0" applyFontFormats="0" applyPatternFormats="0" applyAlignmentFormats="0" applyWidthHeightFormats="0">
  <queryTableRefresh nextId="79" unboundColumnsRight="48">
    <queryTableFields count="57">
      <queryTableField id="1" name="DATA" tableColumnId="8"/>
      <queryTableField id="8" name="Histórico" tableColumnId="9"/>
      <queryTableField id="3" name="FECHAMENTO" tableColumnId="3"/>
      <queryTableField id="9" name="Var.Dia (%)" tableColumnId="10"/>
      <queryTableField id="75" dataBound="0" tableColumnId="47"/>
      <queryTableField id="2" name="ABERTURA" tableColumnId="2"/>
      <queryTableField id="10" name="Mínimo" tableColumnId="11"/>
      <queryTableField id="11" name="Máximo" tableColumnId="12"/>
      <queryTableField id="7" name="VOLUME" tableColumnId="7"/>
      <queryTableField id="72" dataBound="0" tableColumnId="6"/>
      <queryTableField id="73" dataBound="0" tableColumnId="42"/>
      <queryTableField id="17" dataBound="0" tableColumnId="13"/>
      <queryTableField id="18" dataBound="0" tableColumnId="14"/>
      <queryTableField id="19" dataBound="0" tableColumnId="15"/>
      <queryTableField id="20" dataBound="0" tableColumnId="16"/>
      <queryTableField id="77" dataBound="0" tableColumnId="48"/>
      <queryTableField id="78" dataBound="0" tableColumnId="49"/>
      <queryTableField id="21" dataBound="0" tableColumnId="17"/>
      <queryTableField id="22" dataBound="0" tableColumnId="18"/>
      <queryTableField id="23" dataBound="0" tableColumnId="19"/>
      <queryTableField id="24" dataBound="0" tableColumnId="20"/>
      <queryTableField id="25" dataBound="0" tableColumnId="21"/>
      <queryTableField id="26" dataBound="0" tableColumnId="22"/>
      <queryTableField id="27" dataBound="0" tableColumnId="23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76" dataBound="0" tableColumnId="46"/>
      <queryTableField id="33" dataBound="0" tableColumnId="29"/>
      <queryTableField id="71" dataBound="0" tableColumnId="45"/>
      <queryTableField id="34" dataBound="0" tableColumnId="30"/>
      <queryTableField id="35" dataBound="0" tableColumnId="31"/>
      <queryTableField id="70" dataBound="0" tableColumnId="44"/>
      <queryTableField id="36" dataBound="0" tableColumnId="32"/>
      <queryTableField id="37" dataBound="0" tableColumnId="33"/>
      <queryTableField id="38" dataBound="0" tableColumnId="34"/>
      <queryTableField id="39" dataBound="0" tableColumnId="35"/>
      <queryTableField id="40" dataBound="0" tableColumnId="36"/>
      <queryTableField id="41" dataBound="0" tableColumnId="37"/>
      <queryTableField id="42" dataBound="0" tableColumnId="38"/>
      <queryTableField id="43" dataBound="0" tableColumnId="39"/>
      <queryTableField id="44" dataBound="0" tableColumnId="40"/>
      <queryTableField id="45" dataBound="0" tableColumnId="41"/>
      <queryTableField id="65" dataBound="0" tableColumnId="1"/>
      <queryTableField id="56" dataBound="0" tableColumnId="52"/>
      <queryTableField id="57" dataBound="0" tableColumnId="53"/>
      <queryTableField id="58" dataBound="0" tableColumnId="54"/>
      <queryTableField id="59" dataBound="0" tableColumnId="55"/>
      <queryTableField id="66" dataBound="0" tableColumnId="4"/>
      <queryTableField id="60" dataBound="0" tableColumnId="56"/>
      <queryTableField id="61" dataBound="0" tableColumnId="57"/>
      <queryTableField id="62" dataBound="0" tableColumnId="58"/>
      <queryTableField id="63" dataBound="0" tableColumnId="59"/>
      <queryTableField id="69" dataBound="0" tableColumnId="43"/>
      <queryTableField id="67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6D2052-E8D6-4875-B294-012AAAFC8F07}" name="Petrobras_PETR4___Histórico__InfoMoney" displayName="Petrobras_PETR4___Histórico__InfoMoney_1" ref="A1:BE1321" tableType="queryTable" totalsRowShown="0">
  <autoFilter ref="A1:BE1321" xr:uid="{842B77C0-A672-432B-9792-7E78783DFC50}">
    <filterColumn colId="0">
      <filters>
        <dateGroupItem year="2018" month="1" dateTimeGrouping="month"/>
        <dateGroupItem year="2017" dateTimeGrouping="year"/>
        <dateGroupItem year="2016" dateTimeGrouping="year"/>
      </filters>
    </filterColumn>
  </autoFilter>
  <sortState xmlns:xlrd2="http://schemas.microsoft.com/office/spreadsheetml/2017/richdata2" ref="A2:I1321">
    <sortCondition descending="1" ref="A1:A1321"/>
  </sortState>
  <tableColumns count="57">
    <tableColumn id="8" xr3:uid="{A69307AC-1468-4821-A59B-E89A616C192A}" uniqueName="8" name="Data" queryTableFieldId="1" dataDxfId="142"/>
    <tableColumn id="9" xr3:uid="{E8421289-D220-48FC-AA77-0680E29B3A6F}" uniqueName="9" name="Histórico" queryTableFieldId="8" dataDxfId="141"/>
    <tableColumn id="3" xr3:uid="{D2DBDD35-15B2-417F-8042-3E78E9DE5815}" uniqueName="3" name="Fechamento" queryTableFieldId="3" dataDxfId="140"/>
    <tableColumn id="10" xr3:uid="{4241E6BC-2252-4A68-926D-C459D249E8C8}" uniqueName="10" name="Var.Dia (%)" queryTableFieldId="9" dataDxfId="139"/>
    <tableColumn id="47" xr3:uid="{72461139-2C19-4B34-BA09-C6826CB9D123}" uniqueName="47" name="Var (n)" queryTableFieldId="75" dataDxfId="138">
      <calculatedColumnFormula>Petrobras_PETR4___Histórico__InfoMoney_1[[#This Row],[Var.Dia (%)]]/100</calculatedColumnFormula>
    </tableColumn>
    <tableColumn id="2" xr3:uid="{97989BC8-DCC3-41E7-83DA-8B5527E8B7D8}" uniqueName="2" name="Abertura" queryTableFieldId="2" dataDxfId="137"/>
    <tableColumn id="11" xr3:uid="{D15E21EE-2E65-4DC4-8E7D-6B2FE99AB5FD}" uniqueName="11" name="Mínimo" queryTableFieldId="10" dataDxfId="136"/>
    <tableColumn id="12" xr3:uid="{DCAE1336-F6BD-42E2-BDFB-03380D134E0F}" uniqueName="12" name="Máximo" queryTableFieldId="11" dataDxfId="135"/>
    <tableColumn id="7" xr3:uid="{07AB47BF-BDBD-4F75-8578-26DF34AD3500}" uniqueName="7" name="Volume" queryTableFieldId="7" dataDxfId="134"/>
    <tableColumn id="6" xr3:uid="{E8EDDE31-F82A-4F65-AEDA-48EE6FD51D04}" uniqueName="6" name="IBOVESPA" queryTableFieldId="72" dataDxfId="133" dataCellStyle="Porcentagem"/>
    <tableColumn id="42" xr3:uid="{C1F6BB56-CFF3-4E29-8445-72EC39F235AF}" uniqueName="42" name="22D ROLLING BETA " queryTableFieldId="73" dataDxfId="132">
      <calculatedColumnFormula>IF(COUNT($E2:E$1303)&gt;=22,LINEST(OFFSET(E2,0,0,22),OFFSET(J2,0,0,22)),"")</calculatedColumnFormula>
    </tableColumn>
    <tableColumn id="13" xr3:uid="{4AFBD325-97F6-4E6E-8038-1BD0FAABFAAD}" uniqueName="13" name="Suporte " queryTableFieldId="17" dataDxfId="131">
      <calculatedColumnFormula>IF($G2=IF(MIN($G2:$G22)=MIN($G3:$G23),MIN($G2:$G22),MIN($G1:$G21)),1,0)</calculatedColumnFormula>
    </tableColumn>
    <tableColumn id="14" xr3:uid="{ED1AF4BA-5D1E-4C75-BA27-5F4832FADAE1}" uniqueName="14" name="Resistencia" queryTableFieldId="18" dataDxfId="130">
      <calculatedColumnFormula>IF($H2=IF(MAX($H2:$H23)=MAX($H3:$H24),MAX($H2:$H23),MAX($H1:$H22)),1,0)</calculatedColumnFormula>
    </tableColumn>
    <tableColumn id="15" xr3:uid="{4DB810AC-FE47-40DF-A278-9C5E9AB53227}" uniqueName="15" name="Hammer" queryTableFieldId="19" dataDxfId="129">
      <calculatedColumnFormula>IF(AND(($C3-$F3)&lt;0,($C4-$F4)&lt;0,(($F2-$G2)/($H2-$G2)&gt;0.66),(($H2-$G2)&gt;(2*($F2-$C2))),$G2=IF(MIN($G2:$G22)=MIN($G3:$G23),MIN($G2:$G22),MIN($G1:$G21)))=TRUE,1,0)</calculatedColumnFormula>
    </tableColumn>
    <tableColumn id="16" xr3:uid="{0F4A088B-336C-4851-B383-9A7208664C54}" uniqueName="16" name="William %R" queryTableFieldId="20" dataDxfId="128" dataCellStyle="Porcentagem">
      <calculatedColumnFormula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calculatedColumnFormula>
    </tableColumn>
    <tableColumn id="48" xr3:uid="{F6D2EB4C-5286-4B98-A864-3082FC9A415F}" uniqueName="48" name="Willians Buy" queryTableFieldId="77" dataDxfId="127" dataCellStyle="Porcentagem"/>
    <tableColumn id="49" xr3:uid="{4A107B59-3807-40A3-8503-FA3E0D53E6E5}" uniqueName="49" name="Willians Sell" queryTableFieldId="78" dataDxfId="126" dataCellStyle="Porcentagem"/>
    <tableColumn id="17" xr3:uid="{7361BB7A-3D21-49BC-BE17-2FEE1AAA8324}" uniqueName="17" name="Mínima 14" queryTableFieldId="21" dataDxfId="125">
      <calculatedColumnFormula>MIN(G2:G15)</calculatedColumnFormula>
    </tableColumn>
    <tableColumn id="18" xr3:uid="{DA5F78EF-6EA6-4E0E-A3DB-148916872783}" uniqueName="18" name="Máxima 14" queryTableFieldId="22" dataDxfId="124">
      <calculatedColumnFormula>MAX(H2:H15)</calculatedColumnFormula>
    </tableColumn>
    <tableColumn id="19" xr3:uid="{A803803D-9324-423E-AEC9-3E4246D7C65B}" uniqueName="19" name="9MME" queryTableFieldId="23" dataDxfId="123">
      <calculatedColumnFormula>(($C2-$U3)*$AR2)+$U3</calculatedColumnFormula>
    </tableColumn>
    <tableColumn id="20" xr3:uid="{DD7F667D-16DC-4D22-9205-68A55917028C}" uniqueName="20" name="20MA" queryTableFieldId="24" dataDxfId="122">
      <calculatedColumnFormula>AVERAGE(B2:B21)</calculatedColumnFormula>
    </tableColumn>
    <tableColumn id="21" xr3:uid="{159F359B-AF2E-41C4-B322-FEC60B93A951}" uniqueName="21" name="12MME" queryTableFieldId="25" dataDxfId="121">
      <calculatedColumnFormula>(($C2-V3)*AR2)+V3</calculatedColumnFormula>
    </tableColumn>
    <tableColumn id="22" xr3:uid="{1DA5B341-24BA-4000-B210-DAF44FB0CB15}" uniqueName="22" name="26MME" queryTableFieldId="26" dataDxfId="120">
      <calculatedColumnFormula>((B2-W3)*AS2)+W3</calculatedColumnFormula>
    </tableColumn>
    <tableColumn id="23" xr3:uid="{EFAE8ED8-4F2E-47BD-B404-A87C6C6FB96A}" uniqueName="23" name="MACD Line" queryTableFieldId="27" dataDxfId="119">
      <calculatedColumnFormula>V2-W2</calculatedColumnFormula>
    </tableColumn>
    <tableColumn id="24" xr3:uid="{53943FEF-00A1-49D0-ABBD-F08E82DDAC1C}" uniqueName="24" name="Signal Line" queryTableFieldId="28" dataDxfId="118">
      <calculatedColumnFormula>((X2-Y3)*AQ2)+Y3</calculatedColumnFormula>
    </tableColumn>
    <tableColumn id="25" xr3:uid="{00F29BB4-CC74-4775-9661-241698C33720}" uniqueName="25" name="Histograma" queryTableFieldId="29" dataDxfId="117">
      <calculatedColumnFormula>X2-Y2</calculatedColumnFormula>
    </tableColumn>
    <tableColumn id="26" xr3:uid="{1724DC58-54A6-4199-8CB4-A205AD63C4E8}" uniqueName="26" name="Oscilação diária" queryTableFieldId="30" dataDxfId="116" dataCellStyle="Porcentagem"/>
    <tableColumn id="27" xr3:uid="{E1830A32-5DAE-4BA3-8D24-1A8031C79CBC}" uniqueName="27" name="Volatilidade 5MA" queryTableFieldId="31" dataDxfId="115">
      <calculatedColumnFormula>_xlfn.STDEV.S(C2:C6)</calculatedColumnFormula>
    </tableColumn>
    <tableColumn id="28" xr3:uid="{61E2E226-6E6D-4157-8DBA-D64A2AE92E59}" uniqueName="28" name="Posição Compra 9MME" queryTableFieldId="32" dataDxfId="114">
      <calculatedColumnFormula>IF(AND(C2&gt;T2,C3&lt;T3),"1","0")</calculatedColumnFormula>
    </tableColumn>
    <tableColumn id="46" xr3:uid="{8959601E-0E70-48F3-BF4A-271C146DF361}" uniqueName="46" name="Posição Venda 9MME" queryTableFieldId="76" dataDxfId="113">
      <calculatedColumnFormula>IF(AND(C2&lt;T2,C3&gt;T3),1,"0")</calculatedColumnFormula>
    </tableColumn>
    <tableColumn id="29" xr3:uid="{9909E768-A78F-49B1-9520-4C46499AED65}" uniqueName="29" name="Posição Alta MACD" queryTableFieldId="33" dataDxfId="112">
      <calculatedColumnFormula>IF(X2&gt;0,1,0)</calculatedColumnFormula>
    </tableColumn>
    <tableColumn id="45" xr3:uid="{121AB913-BFBF-4BA6-914A-82EE555451F6}" uniqueName="45" name="Posição Baixa MACD" queryTableFieldId="71" dataDxfId="111">
      <calculatedColumnFormula>IF(Petrobras_PETR4___Histórico__InfoMoney_1[[#This Row],[MACD Line]]&lt;0,1,0)</calculatedColumnFormula>
    </tableColumn>
    <tableColumn id="30" xr3:uid="{D52AE0E5-5862-4F17-AD37-C0D4A481EFC7}" uniqueName="30" name="9E/20MA" queryTableFieldId="34" dataDxfId="110">
      <calculatedColumnFormula>Petrobras_PETR4___Histórico__InfoMoney_1[[#This Row],[9MME]]/Petrobras_PETR4___Histórico__InfoMoney_1[[#This Row],[20MA]]</calculatedColumnFormula>
    </tableColumn>
    <tableColumn id="31" xr3:uid="{D4E468EF-305D-4184-BF66-408280048F7A}" uniqueName="31" name="Sinal de Compra (MACD)" queryTableFieldId="35" dataDxfId="109">
      <calculatedColumnFormula>IF(AND(X3&lt;Y3,X2&gt;Y2),1,0)</calculatedColumnFormula>
    </tableColumn>
    <tableColumn id="44" xr3:uid="{1087F120-3B4B-4C4C-A372-3FDF69710B58}" uniqueName="44" name="Sinal de Venda (MACD)" queryTableFieldId="70" dataDxfId="108">
      <calculatedColumnFormula>IF(AND(X2&lt;Y2,X3&gt;Y3),1,0)</calculatedColumnFormula>
    </tableColumn>
    <tableColumn id="32" xr3:uid="{6790BC34-CD48-44CB-94C4-37CFB0F97421}" uniqueName="32" name="-" queryTableFieldId="36" dataDxfId="107"/>
    <tableColumn id="33" xr3:uid="{1D62D508-8A35-4B94-A5E2-67441C5ECCB1}" uniqueName="33" name="n-1 negativo" queryTableFieldId="37" dataDxfId="106">
      <calculatedColumnFormula>($F3-$C3)&lt;0</calculatedColumnFormula>
    </tableColumn>
    <tableColumn id="34" xr3:uid="{63B1CD09-81E8-4B32-9CF8-03739260F3AA}" uniqueName="34" name="n-2 neg" queryTableFieldId="38" dataDxfId="105">
      <calculatedColumnFormula>($F4-$C4)&lt;0</calculatedColumnFormula>
    </tableColumn>
    <tableColumn id="35" xr3:uid="{AB2AEE23-3979-4DAE-B128-DF972C106732}" uniqueName="35" name="Min &lt; ab &amp; max" queryTableFieldId="39" dataDxfId="104">
      <calculatedColumnFormula>(($F2-$G2)/($H2-$G2)&gt;0.66)</calculatedColumnFormula>
    </tableColumn>
    <tableColumn id="36" xr3:uid="{16DE133C-A982-4C10-B12D-8D0F63046F51}" uniqueName="36" name="h-l &gt; 2* O-C" queryTableFieldId="40" dataDxfId="103">
      <calculatedColumnFormula>(($H2-$G2)&gt;(2*($F2-$C2)))</calculatedColumnFormula>
    </tableColumn>
    <tableColumn id="37" xr3:uid="{902B8D84-E2A3-4285-8837-72DD36C836A2}" uniqueName="37" name="Smin(21 pontos)" queryTableFieldId="41" dataDxfId="102">
      <calculatedColumnFormula>IF(MIN($G2:$G22)=MIN($G3:$G23),MIN($G2:$G22),MIN($G1:$G21))</calculatedColumnFormula>
    </tableColumn>
    <tableColumn id="38" xr3:uid="{DB24CFF7-3309-48F3-B913-FEAFEC5490A0}" uniqueName="38" name="Rmax(21 pontos)" queryTableFieldId="42" dataDxfId="101">
      <calculatedColumnFormula>IF(MAX($H2:$H22)=MAX($H3:$H23),MAX($H2:$H22),MAX($H1:$H21))</calculatedColumnFormula>
    </tableColumn>
    <tableColumn id="39" xr3:uid="{A6E67CEF-E39C-4E97-90EC-A6699B3972BC}" uniqueName="39" name="k(9MME)" queryTableFieldId="43" dataDxfId="100">
      <calculatedColumnFormula>2/(9+1)</calculatedColumnFormula>
    </tableColumn>
    <tableColumn id="40" xr3:uid="{BD37C8AB-5A52-4CD2-9F3F-85FF0CE61427}" uniqueName="40" name="k(12MME)" queryTableFieldId="44" dataDxfId="99">
      <calculatedColumnFormula>2/(12+1)</calculatedColumnFormula>
    </tableColumn>
    <tableColumn id="41" xr3:uid="{2E2D3C0C-F0E7-4AD6-A1BC-9B9322783CCB}" uniqueName="41" name="k(26MME)" queryTableFieldId="45" dataDxfId="98">
      <calculatedColumnFormula>2/(26+1)</calculatedColumnFormula>
    </tableColumn>
    <tableColumn id="1" xr3:uid="{32837920-5AFA-4B53-B4C1-769A0A916D04}" uniqueName="1" name="--" queryTableFieldId="65" dataDxfId="97"/>
    <tableColumn id="52" xr3:uid="{60998802-4D35-441B-86EB-3DC44DEBD099}" uniqueName="52" name="Tend.Baixa(Máx d &amp; d-1)" queryTableFieldId="56" dataDxfId="96">
      <calculatedColumnFormula>H3&lt;H2</calculatedColumnFormula>
    </tableColumn>
    <tableColumn id="53" xr3:uid="{3D49FB04-5C53-48B1-8E54-EF2C4F00223A}" uniqueName="53" name="Tend.Baixa(Máx d-1 &amp; d-2)" queryTableFieldId="57" dataDxfId="95">
      <calculatedColumnFormula>H4&lt;H3</calculatedColumnFormula>
    </tableColumn>
    <tableColumn id="54" xr3:uid="{A6F8E38C-B513-4F5F-AB5E-D6A63B1C5B51}" uniqueName="54" name="Tend.Baixa (Hist d &amp; d-1)" queryTableFieldId="58" dataDxfId="94">
      <calculatedColumnFormula>Z3&gt;Z2</calculatedColumnFormula>
    </tableColumn>
    <tableColumn id="55" xr3:uid="{2CAAF494-685E-423A-BA80-346788BB413D}" uniqueName="55" name="Tend.Baixa (Hist d-2 &amp; d-1)" queryTableFieldId="59" dataDxfId="93">
      <calculatedColumnFormula>Z4&gt;Z3</calculatedColumnFormula>
    </tableColumn>
    <tableColumn id="4" xr3:uid="{484204BA-A7D5-4686-8D82-CD3068315F92}" uniqueName="4" name="Tend.Baixa por divergência" queryTableFieldId="66" dataDxfId="92">
      <calculatedColumnFormula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calculatedColumnFormula>
    </tableColumn>
    <tableColumn id="56" xr3:uid="{9F178B23-D6FF-4818-B668-F013958196AD}" uniqueName="56" name="Tend.Alta (Min d-2 &gt; min(d-1))2" queryTableFieldId="60" dataDxfId="91">
      <calculatedColumnFormula>G4&gt;G3</calculatedColumnFormula>
    </tableColumn>
    <tableColumn id="57" xr3:uid="{431573BD-DA78-4884-9A7B-FB2A03BAE4FE}" uniqueName="57" name="Tend.Alta (Min d-1 &gt; min(d))" queryTableFieldId="61" dataDxfId="90">
      <calculatedColumnFormula>G3&gt;G2</calculatedColumnFormula>
    </tableColumn>
    <tableColumn id="58" xr3:uid="{5FBB8B4B-0B9E-4DE2-BD3F-D1E727A5A833}" uniqueName="58" name="Tend.Alta (Hist d-2 &lt; histd-1)" queryTableFieldId="62" dataDxfId="89">
      <calculatedColumnFormula>Z4&lt;Z3</calculatedColumnFormula>
    </tableColumn>
    <tableColumn id="59" xr3:uid="{DE51E039-99C6-464B-9EDE-5316272FA06F}" uniqueName="59" name="Tend.Alta (Hist d-1 &lt; histd)2" queryTableFieldId="63" dataDxfId="88">
      <calculatedColumnFormula>Z3&lt;Z2</calculatedColumnFormula>
    </tableColumn>
    <tableColumn id="43" xr3:uid="{4444995A-D662-443D-9381-DA45163270D0}" uniqueName="43" name="MACD &lt; 0" queryTableFieldId="69" dataDxfId="87">
      <calculatedColumnFormula>Petrobras_PETR4___Histórico__InfoMoney_1[[#This Row],[MACD Line]]&lt;0</calculatedColumnFormula>
    </tableColumn>
    <tableColumn id="5" xr3:uid="{72EC2770-138E-492B-BEAA-CFD028718067}" uniqueName="5" name="Tend. Alta por divergência" queryTableFieldId="67" dataDxfId="86">
      <calculatedColumnFormula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305"/>
  <sheetViews>
    <sheetView showGridLines="0" topLeftCell="C1" zoomScaleNormal="100" workbookViewId="0">
      <pane ySplit="1" topLeftCell="A4" activePane="bottomLeft" state="frozen"/>
      <selection pane="bottomLeft" activeCell="I5" sqref="I5"/>
    </sheetView>
  </sheetViews>
  <sheetFormatPr defaultColWidth="9.109375" defaultRowHeight="14.4"/>
  <cols>
    <col min="1" max="1" width="12.33203125" style="55" customWidth="1"/>
    <col min="2" max="2" width="10.77734375" style="33" customWidth="1"/>
    <col min="3" max="3" width="8.109375" style="33" bestFit="1" customWidth="1"/>
    <col min="4" max="4" width="14.33203125" style="33" customWidth="1"/>
    <col min="5" max="5" width="12.77734375" style="33" customWidth="1"/>
    <col min="6" max="6" width="10.44140625" style="33" customWidth="1"/>
    <col min="7" max="7" width="11.77734375" style="33" customWidth="1"/>
    <col min="8" max="8" width="15" style="33" customWidth="1"/>
    <col min="9" max="9" width="18.44140625" style="33" customWidth="1"/>
    <col min="10" max="10" width="10.5546875" style="60" customWidth="1"/>
    <col min="11" max="11" width="14" style="60" customWidth="1"/>
    <col min="12" max="12" width="10.33203125" style="60" customWidth="1"/>
    <col min="13" max="13" width="13.109375" style="60" customWidth="1"/>
    <col min="14" max="20" width="10.33203125" style="60" customWidth="1"/>
    <col min="21" max="22" width="12.6640625" style="60" customWidth="1"/>
    <col min="23" max="23" width="14.109375" style="60" customWidth="1"/>
    <col min="24" max="24" width="15.44140625" style="60" customWidth="1"/>
    <col min="25" max="25" width="13.44140625" style="60" customWidth="1"/>
    <col min="26" max="26" width="15" style="60" customWidth="1"/>
    <col min="27" max="27" width="22.77734375" style="60" customWidth="1"/>
    <col min="28" max="28" width="33.44140625" style="60" bestFit="1" customWidth="1"/>
    <col min="29" max="29" width="2.33203125" style="60" customWidth="1"/>
    <col min="30" max="31" width="12.109375" style="33" customWidth="1"/>
    <col min="32" max="32" width="15.21875" style="33" customWidth="1"/>
    <col min="33" max="33" width="15.109375" style="33" customWidth="1"/>
    <col min="34" max="34" width="15.6640625" style="33" customWidth="1"/>
    <col min="35" max="35" width="15.5546875" style="33" bestFit="1" customWidth="1"/>
    <col min="36" max="36" width="12.109375" bestFit="1" customWidth="1"/>
    <col min="37" max="38" width="9.5546875" style="33" customWidth="1"/>
    <col min="39" max="16384" width="9.109375" style="33"/>
  </cols>
  <sheetData>
    <row r="1" spans="1:42" s="82" customFormat="1" ht="16.8" customHeight="1">
      <c r="A1" s="44" t="s">
        <v>8</v>
      </c>
      <c r="B1" s="44" t="s">
        <v>0</v>
      </c>
      <c r="C1" s="44" t="s">
        <v>1</v>
      </c>
      <c r="D1" s="44" t="s">
        <v>2</v>
      </c>
      <c r="E1" s="44" t="s">
        <v>3</v>
      </c>
      <c r="F1" s="44" t="s">
        <v>4</v>
      </c>
      <c r="G1" s="44" t="s">
        <v>5</v>
      </c>
      <c r="H1" s="44" t="s">
        <v>6</v>
      </c>
      <c r="I1" s="44" t="s">
        <v>7</v>
      </c>
      <c r="J1" s="57" t="s">
        <v>403</v>
      </c>
      <c r="K1" s="57" t="s">
        <v>404</v>
      </c>
      <c r="L1" s="57" t="s">
        <v>405</v>
      </c>
      <c r="M1" s="57" t="s">
        <v>9</v>
      </c>
      <c r="N1" s="57" t="s">
        <v>19</v>
      </c>
      <c r="O1" s="57" t="s">
        <v>20</v>
      </c>
      <c r="P1" s="57" t="s">
        <v>21</v>
      </c>
      <c r="Q1" s="57" t="s">
        <v>30</v>
      </c>
      <c r="R1" s="58" t="s">
        <v>22</v>
      </c>
      <c r="S1" s="58" t="s">
        <v>23</v>
      </c>
      <c r="T1" s="58" t="s">
        <v>27</v>
      </c>
      <c r="U1" s="58" t="s">
        <v>26</v>
      </c>
      <c r="V1" s="58" t="s">
        <v>24</v>
      </c>
      <c r="W1" s="59" t="s">
        <v>31</v>
      </c>
      <c r="X1" s="59" t="s">
        <v>32</v>
      </c>
      <c r="Y1" s="44" t="s">
        <v>25</v>
      </c>
      <c r="Z1" s="44" t="s">
        <v>28</v>
      </c>
      <c r="AA1" s="44" t="s">
        <v>29</v>
      </c>
      <c r="AB1" s="44" t="s">
        <v>417</v>
      </c>
      <c r="AC1" s="81"/>
      <c r="AD1" s="61" t="s">
        <v>406</v>
      </c>
      <c r="AE1" s="61" t="s">
        <v>407</v>
      </c>
      <c r="AF1" s="61" t="s">
        <v>408</v>
      </c>
      <c r="AG1" s="61" t="s">
        <v>409</v>
      </c>
      <c r="AH1" s="61" t="s">
        <v>412</v>
      </c>
      <c r="AI1" s="61" t="s">
        <v>413</v>
      </c>
      <c r="AJ1" s="61" t="s">
        <v>414</v>
      </c>
      <c r="AK1" s="61" t="s">
        <v>415</v>
      </c>
      <c r="AL1" s="61" t="s">
        <v>416</v>
      </c>
      <c r="AM1" s="61"/>
      <c r="AN1" s="61"/>
      <c r="AO1" s="61"/>
      <c r="AP1" s="61"/>
    </row>
    <row r="2" spans="1:42" ht="16.8" hidden="1" customHeight="1">
      <c r="A2" s="48"/>
      <c r="B2" s="44"/>
      <c r="C2" s="44"/>
      <c r="D2" s="44"/>
      <c r="E2" s="44"/>
      <c r="F2" s="44"/>
      <c r="G2" s="44"/>
      <c r="H2" s="44"/>
      <c r="I2" s="44"/>
      <c r="J2" s="57"/>
      <c r="K2" s="57"/>
      <c r="L2" s="57"/>
      <c r="M2" s="57"/>
      <c r="N2" s="57"/>
      <c r="O2" s="57"/>
      <c r="P2" s="57"/>
      <c r="Q2" s="57"/>
      <c r="R2" s="58"/>
      <c r="S2" s="58"/>
      <c r="T2" s="58"/>
      <c r="U2" s="58"/>
      <c r="V2" s="58"/>
      <c r="W2" s="59"/>
      <c r="X2" s="59"/>
      <c r="Y2" s="44"/>
      <c r="Z2" s="44"/>
      <c r="AA2" s="44"/>
      <c r="AB2" s="44"/>
      <c r="AC2" s="32"/>
      <c r="AD2" s="61"/>
      <c r="AE2" s="61"/>
      <c r="AF2" s="61"/>
      <c r="AG2" s="61"/>
      <c r="AH2" s="61"/>
      <c r="AI2" s="61"/>
    </row>
    <row r="3" spans="1:42" ht="16.8" hidden="1" customHeight="1">
      <c r="A3" s="48"/>
      <c r="B3" s="44"/>
      <c r="C3" s="44"/>
      <c r="D3" s="44"/>
      <c r="E3" s="44"/>
      <c r="F3" s="44"/>
      <c r="G3" s="44"/>
      <c r="H3" s="44"/>
      <c r="I3" s="44"/>
      <c r="J3" s="57"/>
      <c r="K3" s="57"/>
      <c r="L3" s="57"/>
      <c r="M3" s="57"/>
      <c r="N3" s="57"/>
      <c r="O3" s="57"/>
      <c r="P3" s="57"/>
      <c r="Q3" s="57"/>
      <c r="R3" s="58"/>
      <c r="S3" s="58"/>
      <c r="T3" s="58"/>
      <c r="U3" s="58"/>
      <c r="V3" s="58"/>
      <c r="W3" s="59"/>
      <c r="X3" s="59"/>
      <c r="Y3" s="44"/>
      <c r="Z3" s="44"/>
      <c r="AA3" s="44"/>
      <c r="AB3" s="44"/>
      <c r="AC3" s="32"/>
      <c r="AD3" s="61"/>
      <c r="AE3" s="61"/>
      <c r="AF3" s="61"/>
      <c r="AG3" s="61"/>
      <c r="AH3" s="61"/>
      <c r="AI3" s="61"/>
    </row>
    <row r="4" spans="1:42" s="34" customFormat="1">
      <c r="A4" s="74">
        <v>44316</v>
      </c>
      <c r="B4" s="75">
        <v>23.62</v>
      </c>
      <c r="C4" s="75">
        <v>23.62</v>
      </c>
      <c r="D4" s="75">
        <v>0</v>
      </c>
      <c r="E4" s="75">
        <v>23.4</v>
      </c>
      <c r="F4" s="75">
        <v>23.28</v>
      </c>
      <c r="G4" s="75">
        <v>23.93</v>
      </c>
      <c r="H4" s="75" t="s">
        <v>40</v>
      </c>
      <c r="I4" s="84">
        <f>(C4/C5)-1</f>
        <v>0</v>
      </c>
      <c r="J4" s="77">
        <f>IF($F4=IF(MIN($F4:$F24)=MIN($F5:$F25),MIN($F4:$F24),MIN($F3:$F23)),1,0)</f>
        <v>0</v>
      </c>
      <c r="K4" s="77">
        <f>IF($G4=IF(MAX($G4:$G25)=MAX($G5:$G26),MAX($G4:$G25),MAX($G3:$G24)),1,0)</f>
        <v>0</v>
      </c>
      <c r="L4" s="77">
        <f>IF(AND(($C5-$E5)&lt;0,($C6-$E6)&lt;0,(($E4-$F4)/($G4-$F4)&gt;0.66),(($G4-$F4)&gt;(2*($E4-$C4))),$F4=IF(MIN($F4:$F24)=MIN($F5:$F25),MIN($F4:$F24),MIN($F3:$F23)))=TRUE,1,0)</f>
        <v>0</v>
      </c>
      <c r="M4" s="77"/>
      <c r="N4" s="77">
        <f t="shared" ref="N4:N67" si="0">MAX(F4:F17)</f>
        <v>23.76</v>
      </c>
      <c r="O4" s="77">
        <f t="shared" ref="O4:O67" si="1">MAX(G4:G17)</f>
        <v>24.89</v>
      </c>
      <c r="P4" s="77">
        <f t="shared" ref="P4:P67" si="2">(($C4-$P5)*$AJ4)+$P5</f>
        <v>23.590299623615564</v>
      </c>
      <c r="Q4" s="77">
        <f>AVERAGE(C4:C23)</f>
        <v>23.401</v>
      </c>
      <c r="R4" s="77">
        <f t="shared" ref="R4:R67" si="3">(($C4-R5)*AK4)+R5</f>
        <v>23.542268471836266</v>
      </c>
      <c r="S4" s="77">
        <f t="shared" ref="S4:S67" si="4">((C4-S5)*AL4)+S5</f>
        <v>23.394921116195466</v>
      </c>
      <c r="T4" s="77">
        <f t="shared" ref="T4:T67" si="5">R4-S4</f>
        <v>0.14734735564080026</v>
      </c>
      <c r="U4" s="77">
        <f t="shared" ref="U4:U67" si="6">((T4-U5)*AJ4)+U5</f>
        <v>0.11120711125055782</v>
      </c>
      <c r="V4" s="77">
        <f t="shared" ref="V4:V67" si="7">T4-U4</f>
        <v>3.6140244390242438E-2</v>
      </c>
      <c r="W4" s="77"/>
      <c r="X4" s="77"/>
      <c r="Y4" s="77"/>
      <c r="Z4" s="77" t="str">
        <f t="shared" ref="Z4:Z67" si="8">IF(T4&gt;0,"ALTA","BAIXA")</f>
        <v>ALTA</v>
      </c>
      <c r="AA4" s="77"/>
      <c r="AB4" s="77" t="str">
        <f t="shared" ref="AB4:AB67" si="9">IF(AND(T5&lt;U5,T4&gt;U4),"COMPRA",IF(AND(T4&lt;U4,T5&gt;U5),"VENDA",""))</f>
        <v/>
      </c>
      <c r="AC4" s="77"/>
      <c r="AD4" s="78" t="b">
        <f t="shared" ref="AD4:AD67" si="10">($E5-$C5)&lt;0</f>
        <v>0</v>
      </c>
      <c r="AE4" s="78" t="b">
        <f t="shared" ref="AE4:AE67" si="11">($E6-$C6)&lt;0</f>
        <v>1</v>
      </c>
      <c r="AF4" s="78" t="b">
        <f t="shared" ref="AF4:AF67" si="12">(($E4-$F4)/($G4-$F4)&gt;0.66)</f>
        <v>0</v>
      </c>
      <c r="AG4" s="78" t="b">
        <f>(($G4-$F4)&gt;(2*($E4-$C4)))</f>
        <v>1</v>
      </c>
      <c r="AH4" s="38">
        <f>IF(MIN($F4:$F24)=MIN($F5:$F25),MIN($F4:$F24),MIN($F3:$F23))</f>
        <v>22.61</v>
      </c>
      <c r="AI4" s="62">
        <f>IF(MAX($G4:$G24)=MAX($G5:$G25),MAX($G4:$G24),MAX($G3:$G23))</f>
        <v>24.89</v>
      </c>
      <c r="AJ4" s="34">
        <f>2/(9+1)</f>
        <v>0.2</v>
      </c>
      <c r="AK4" s="34">
        <f>2/(12+1)</f>
        <v>0.15384615384615385</v>
      </c>
      <c r="AL4" s="34">
        <f>2/(26+1)</f>
        <v>7.407407407407407E-2</v>
      </c>
    </row>
    <row r="5" spans="1:42" s="35" customFormat="1">
      <c r="A5" s="74">
        <v>44315</v>
      </c>
      <c r="B5" s="75">
        <v>23.62</v>
      </c>
      <c r="C5" s="75">
        <v>23.62</v>
      </c>
      <c r="D5" s="75">
        <v>-1.34</v>
      </c>
      <c r="E5" s="75">
        <v>24.12</v>
      </c>
      <c r="F5" s="75">
        <v>23.42</v>
      </c>
      <c r="G5" s="75">
        <v>24.29</v>
      </c>
      <c r="H5" s="75" t="s">
        <v>41</v>
      </c>
      <c r="I5" s="84">
        <f>(C5/C6)-1</f>
        <v>-1.3366750208855471E-2</v>
      </c>
      <c r="J5" s="77">
        <f t="shared" ref="J5:J68" si="13">IF($F5=IF(MIN($F5:$F25)=MIN($F6:$F26),MIN($F5:$F25),MIN($F4:$F24)),1,0)</f>
        <v>0</v>
      </c>
      <c r="K5" s="77">
        <f t="shared" ref="K5:K68" si="14">IF($G5=IF(MAX($G5:$G26)=MAX($G6:$G27),MAX($G5:$G26),MAX($G4:$G25)),1,0)</f>
        <v>0</v>
      </c>
      <c r="L5" s="77">
        <f>IF(AND(($C6-$E6)&lt;0,($C7-$E7)&lt;0,(($E5-$F5)/($G5-$F5)&gt;0.66),(($G5-$F5)&gt;(2*($E5-$C5))),$F5=IF(MIN($F5:$F25)=MIN($F6:$F26),MIN($F5:$F25),MIN($F4:$F24)))=TRUE,1,0)</f>
        <v>0</v>
      </c>
      <c r="M5" s="77"/>
      <c r="N5" s="77">
        <f t="shared" si="0"/>
        <v>23.76</v>
      </c>
      <c r="O5" s="77">
        <f t="shared" si="1"/>
        <v>24.89</v>
      </c>
      <c r="P5" s="77">
        <f t="shared" si="2"/>
        <v>23.582874529519454</v>
      </c>
      <c r="Q5" s="77">
        <f t="shared" ref="Q5:Q68" si="15">AVERAGE(C5:C24)</f>
        <v>23.385999999999999</v>
      </c>
      <c r="R5" s="77">
        <f t="shared" si="3"/>
        <v>23.528135466715586</v>
      </c>
      <c r="S5" s="77">
        <f t="shared" si="4"/>
        <v>23.376914805491104</v>
      </c>
      <c r="T5" s="77">
        <f t="shared" si="5"/>
        <v>0.15122066122448174</v>
      </c>
      <c r="U5" s="77">
        <f t="shared" si="6"/>
        <v>0.10217205015299721</v>
      </c>
      <c r="V5" s="77">
        <f t="shared" si="7"/>
        <v>4.9048611071484532E-2</v>
      </c>
      <c r="W5" s="77"/>
      <c r="X5" s="77"/>
      <c r="Y5" s="77"/>
      <c r="Z5" s="77" t="str">
        <f t="shared" si="8"/>
        <v>ALTA</v>
      </c>
      <c r="AA5" s="77"/>
      <c r="AB5" s="77" t="str">
        <f t="shared" si="9"/>
        <v/>
      </c>
      <c r="AC5" s="77"/>
      <c r="AD5" s="78" t="b">
        <f t="shared" si="10"/>
        <v>1</v>
      </c>
      <c r="AE5" s="78" t="b">
        <f t="shared" si="11"/>
        <v>0</v>
      </c>
      <c r="AF5" s="78" t="b">
        <f t="shared" si="12"/>
        <v>1</v>
      </c>
      <c r="AG5" s="78" t="b">
        <f t="shared" ref="AG5:AG68" si="16">(($G5-$F5)&gt;(2*($E5-$C5)))</f>
        <v>0</v>
      </c>
      <c r="AH5" s="38">
        <f t="shared" ref="AH5:AH68" si="17">IF(MIN($F5:$F25)=MIN($F6:$F26),MIN($F5:$F25),MIN($F4:$F24))</f>
        <v>22.61</v>
      </c>
      <c r="AI5" s="62">
        <f t="shared" ref="AI5:AI68" si="18">IF(MAX($G5:$G25)=MAX($G6:$G26),MAX($G5:$G25),MAX($G4:$G24))</f>
        <v>24.89</v>
      </c>
      <c r="AJ5" s="34">
        <f t="shared" ref="AJ5:AJ68" si="19">2/(9+1)</f>
        <v>0.2</v>
      </c>
      <c r="AK5" s="34">
        <f t="shared" ref="AK5:AK68" si="20">2/(12+1)</f>
        <v>0.15384615384615385</v>
      </c>
      <c r="AL5" s="34">
        <f t="shared" ref="AL5:AL68" si="21">2/(26+1)</f>
        <v>7.407407407407407E-2</v>
      </c>
    </row>
    <row r="6" spans="1:42" s="34" customFormat="1">
      <c r="A6" s="74">
        <v>44314</v>
      </c>
      <c r="B6" s="75">
        <v>23.94</v>
      </c>
      <c r="C6" s="75">
        <v>23.94</v>
      </c>
      <c r="D6" s="75">
        <v>3.64</v>
      </c>
      <c r="E6" s="75">
        <v>23.4</v>
      </c>
      <c r="F6" s="75">
        <v>23.36</v>
      </c>
      <c r="G6" s="75">
        <v>24.09</v>
      </c>
      <c r="H6" s="75" t="s">
        <v>42</v>
      </c>
      <c r="I6" s="76"/>
      <c r="J6" s="77">
        <f t="shared" si="13"/>
        <v>0</v>
      </c>
      <c r="K6" s="77">
        <f t="shared" si="14"/>
        <v>0</v>
      </c>
      <c r="L6" s="77">
        <f t="shared" ref="L6:L68" si="22">IF(AND(($C7-$E7)&lt;0,($C8-$E8)&lt;0,(($E6-$F6)/($G6-$F6)&gt;0.66),(($G6-$F6)&gt;(2*($E6-$C6))),$F6=IF(MIN($F6:$F26)=MIN($F7:$F27),MIN($F6:$F26),MIN($F5:$F25)))=TRUE,1,0)</f>
        <v>0</v>
      </c>
      <c r="M6" s="77"/>
      <c r="N6" s="77">
        <f t="shared" si="0"/>
        <v>23.76</v>
      </c>
      <c r="O6" s="77">
        <f t="shared" si="1"/>
        <v>24.89</v>
      </c>
      <c r="P6" s="77">
        <f t="shared" si="2"/>
        <v>23.573593161899318</v>
      </c>
      <c r="Q6" s="77">
        <f t="shared" si="15"/>
        <v>23.357999999999997</v>
      </c>
      <c r="R6" s="77">
        <f t="shared" si="3"/>
        <v>23.51143282430024</v>
      </c>
      <c r="S6" s="77">
        <f t="shared" si="4"/>
        <v>23.357467989930392</v>
      </c>
      <c r="T6" s="77">
        <f t="shared" si="5"/>
        <v>0.15396483436984809</v>
      </c>
      <c r="U6" s="77">
        <f t="shared" si="6"/>
        <v>8.9909897385126072E-2</v>
      </c>
      <c r="V6" s="77">
        <f t="shared" si="7"/>
        <v>6.4054936984722019E-2</v>
      </c>
      <c r="W6" s="77"/>
      <c r="X6" s="77"/>
      <c r="Y6" s="77"/>
      <c r="Z6" s="77" t="str">
        <f t="shared" si="8"/>
        <v>ALTA</v>
      </c>
      <c r="AA6" s="77"/>
      <c r="AB6" s="77" t="str">
        <f t="shared" si="9"/>
        <v/>
      </c>
      <c r="AC6" s="77"/>
      <c r="AD6" s="78" t="b">
        <f t="shared" si="10"/>
        <v>0</v>
      </c>
      <c r="AE6" s="78" t="b">
        <f t="shared" si="11"/>
        <v>0</v>
      </c>
      <c r="AF6" s="78" t="b">
        <f t="shared" si="12"/>
        <v>0</v>
      </c>
      <c r="AG6" s="78" t="b">
        <f t="shared" si="16"/>
        <v>1</v>
      </c>
      <c r="AH6" s="38">
        <f t="shared" si="17"/>
        <v>22.61</v>
      </c>
      <c r="AI6" s="62">
        <f t="shared" si="18"/>
        <v>24.89</v>
      </c>
      <c r="AJ6" s="34">
        <f t="shared" si="19"/>
        <v>0.2</v>
      </c>
      <c r="AK6" s="34">
        <f t="shared" si="20"/>
        <v>0.15384615384615385</v>
      </c>
      <c r="AL6" s="34">
        <f t="shared" si="21"/>
        <v>7.407407407407407E-2</v>
      </c>
    </row>
    <row r="7" spans="1:42" s="34" customFormat="1">
      <c r="A7" s="74">
        <v>44313</v>
      </c>
      <c r="B7" s="75">
        <v>23.1</v>
      </c>
      <c r="C7" s="75">
        <v>23.1</v>
      </c>
      <c r="D7" s="75">
        <v>-2.86</v>
      </c>
      <c r="E7" s="75">
        <v>23.82</v>
      </c>
      <c r="F7" s="75">
        <v>23.1</v>
      </c>
      <c r="G7" s="75">
        <v>24.17</v>
      </c>
      <c r="H7" s="75" t="s">
        <v>43</v>
      </c>
      <c r="I7" s="76"/>
      <c r="J7" s="77">
        <f t="shared" si="13"/>
        <v>0</v>
      </c>
      <c r="K7" s="77">
        <f t="shared" si="14"/>
        <v>0</v>
      </c>
      <c r="L7" s="77">
        <f t="shared" si="22"/>
        <v>0</v>
      </c>
      <c r="M7" s="77"/>
      <c r="N7" s="77">
        <f t="shared" si="0"/>
        <v>23.76</v>
      </c>
      <c r="O7" s="77">
        <f t="shared" si="1"/>
        <v>24.89</v>
      </c>
      <c r="P7" s="77">
        <f t="shared" si="2"/>
        <v>23.481991452374146</v>
      </c>
      <c r="Q7" s="77">
        <f t="shared" si="15"/>
        <v>23.314</v>
      </c>
      <c r="R7" s="77">
        <f t="shared" si="3"/>
        <v>23.433511519627555</v>
      </c>
      <c r="S7" s="77">
        <f t="shared" si="4"/>
        <v>23.310865429124824</v>
      </c>
      <c r="T7" s="77">
        <f t="shared" si="5"/>
        <v>0.12264609050273023</v>
      </c>
      <c r="U7" s="77">
        <f t="shared" si="6"/>
        <v>7.3896163138945564E-2</v>
      </c>
      <c r="V7" s="77">
        <f t="shared" si="7"/>
        <v>4.8749927363784668E-2</v>
      </c>
      <c r="W7" s="77"/>
      <c r="X7" s="77"/>
      <c r="Y7" s="77"/>
      <c r="Z7" s="77" t="str">
        <f t="shared" si="8"/>
        <v>ALTA</v>
      </c>
      <c r="AA7" s="77"/>
      <c r="AB7" s="77" t="str">
        <f t="shared" si="9"/>
        <v/>
      </c>
      <c r="AC7" s="77"/>
      <c r="AD7" s="78" t="b">
        <f t="shared" si="10"/>
        <v>0</v>
      </c>
      <c r="AE7" s="78" t="b">
        <f t="shared" si="11"/>
        <v>0</v>
      </c>
      <c r="AF7" s="78" t="b">
        <f t="shared" si="12"/>
        <v>1</v>
      </c>
      <c r="AG7" s="78" t="b">
        <f t="shared" si="16"/>
        <v>0</v>
      </c>
      <c r="AH7" s="38">
        <f t="shared" si="17"/>
        <v>22.52</v>
      </c>
      <c r="AI7" s="62">
        <f t="shared" si="18"/>
        <v>24.89</v>
      </c>
      <c r="AJ7" s="34">
        <f t="shared" si="19"/>
        <v>0.2</v>
      </c>
      <c r="AK7" s="34">
        <f t="shared" si="20"/>
        <v>0.15384615384615385</v>
      </c>
      <c r="AL7" s="34">
        <f t="shared" si="21"/>
        <v>7.407407407407407E-2</v>
      </c>
    </row>
    <row r="8" spans="1:42" s="34" customFormat="1">
      <c r="A8" s="74">
        <v>44312</v>
      </c>
      <c r="B8" s="75">
        <v>23.78</v>
      </c>
      <c r="C8" s="75">
        <v>23.78</v>
      </c>
      <c r="D8" s="75">
        <v>0.38</v>
      </c>
      <c r="E8" s="75">
        <v>23.85</v>
      </c>
      <c r="F8" s="75">
        <v>23.61</v>
      </c>
      <c r="G8" s="75">
        <v>24.05</v>
      </c>
      <c r="H8" s="75" t="s">
        <v>44</v>
      </c>
      <c r="I8" s="76"/>
      <c r="J8" s="77">
        <f t="shared" si="13"/>
        <v>0</v>
      </c>
      <c r="K8" s="77">
        <f t="shared" si="14"/>
        <v>0</v>
      </c>
      <c r="L8" s="77">
        <f t="shared" si="22"/>
        <v>0</v>
      </c>
      <c r="M8" s="77"/>
      <c r="N8" s="77">
        <f t="shared" si="0"/>
        <v>23.76</v>
      </c>
      <c r="O8" s="77">
        <f t="shared" si="1"/>
        <v>24.89</v>
      </c>
      <c r="P8" s="77">
        <f t="shared" si="2"/>
        <v>23.577489315467684</v>
      </c>
      <c r="Q8" s="77">
        <f t="shared" si="15"/>
        <v>23.294</v>
      </c>
      <c r="R8" s="77">
        <f t="shared" si="3"/>
        <v>23.494149977741657</v>
      </c>
      <c r="S8" s="77">
        <f t="shared" si="4"/>
        <v>23.327734663454809</v>
      </c>
      <c r="T8" s="77">
        <f t="shared" si="5"/>
        <v>0.16641531428684786</v>
      </c>
      <c r="U8" s="77">
        <f t="shared" si="6"/>
        <v>6.1708681297999397E-2</v>
      </c>
      <c r="V8" s="77">
        <f t="shared" si="7"/>
        <v>0.10470663298884847</v>
      </c>
      <c r="W8" s="77"/>
      <c r="X8" s="77"/>
      <c r="Y8" s="77"/>
      <c r="Z8" s="77" t="str">
        <f t="shared" si="8"/>
        <v>ALTA</v>
      </c>
      <c r="AA8" s="77"/>
      <c r="AB8" s="77" t="str">
        <f t="shared" si="9"/>
        <v/>
      </c>
      <c r="AC8" s="77"/>
      <c r="AD8" s="78" t="b">
        <f t="shared" si="10"/>
        <v>0</v>
      </c>
      <c r="AE8" s="78" t="b">
        <f t="shared" si="11"/>
        <v>0</v>
      </c>
      <c r="AF8" s="78" t="b">
        <f t="shared" si="12"/>
        <v>0</v>
      </c>
      <c r="AG8" s="78" t="b">
        <f t="shared" si="16"/>
        <v>1</v>
      </c>
      <c r="AH8" s="38">
        <f t="shared" si="17"/>
        <v>21.44</v>
      </c>
      <c r="AI8" s="62">
        <f t="shared" si="18"/>
        <v>24.89</v>
      </c>
      <c r="AJ8" s="34">
        <f t="shared" si="19"/>
        <v>0.2</v>
      </c>
      <c r="AK8" s="34">
        <f t="shared" si="20"/>
        <v>0.15384615384615385</v>
      </c>
      <c r="AL8" s="34">
        <f t="shared" si="21"/>
        <v>7.407407407407407E-2</v>
      </c>
    </row>
    <row r="9" spans="1:42" s="34" customFormat="1">
      <c r="A9" s="74">
        <v>44309</v>
      </c>
      <c r="B9" s="75">
        <v>23.69</v>
      </c>
      <c r="C9" s="75">
        <v>23.69</v>
      </c>
      <c r="D9" s="75">
        <v>-0.08</v>
      </c>
      <c r="E9" s="75">
        <v>23.88</v>
      </c>
      <c r="F9" s="75">
        <v>23.51</v>
      </c>
      <c r="G9" s="75">
        <v>23.94</v>
      </c>
      <c r="H9" s="75" t="s">
        <v>45</v>
      </c>
      <c r="I9" s="76"/>
      <c r="J9" s="77">
        <f t="shared" si="13"/>
        <v>0</v>
      </c>
      <c r="K9" s="77">
        <f t="shared" si="14"/>
        <v>0</v>
      </c>
      <c r="L9" s="77">
        <f t="shared" si="22"/>
        <v>0</v>
      </c>
      <c r="M9" s="77"/>
      <c r="N9" s="77">
        <f t="shared" si="0"/>
        <v>23.76</v>
      </c>
      <c r="O9" s="77">
        <f t="shared" si="1"/>
        <v>24.89</v>
      </c>
      <c r="P9" s="77">
        <f t="shared" si="2"/>
        <v>23.526861644334605</v>
      </c>
      <c r="Q9" s="77">
        <f t="shared" si="15"/>
        <v>23.227499999999999</v>
      </c>
      <c r="R9" s="77">
        <f t="shared" si="3"/>
        <v>23.442177246421956</v>
      </c>
      <c r="S9" s="77">
        <f t="shared" si="4"/>
        <v>23.291553436531192</v>
      </c>
      <c r="T9" s="77">
        <f t="shared" si="5"/>
        <v>0.15062380989076374</v>
      </c>
      <c r="U9" s="77">
        <f t="shared" si="6"/>
        <v>3.553202305078728E-2</v>
      </c>
      <c r="V9" s="77">
        <f t="shared" si="7"/>
        <v>0.11509178683997645</v>
      </c>
      <c r="W9" s="77"/>
      <c r="X9" s="77"/>
      <c r="Y9" s="77"/>
      <c r="Z9" s="77" t="str">
        <f t="shared" si="8"/>
        <v>ALTA</v>
      </c>
      <c r="AA9" s="77"/>
      <c r="AB9" s="77" t="str">
        <f t="shared" si="9"/>
        <v/>
      </c>
      <c r="AC9" s="77"/>
      <c r="AD9" s="78" t="b">
        <f t="shared" si="10"/>
        <v>0</v>
      </c>
      <c r="AE9" s="78" t="b">
        <f t="shared" si="11"/>
        <v>0</v>
      </c>
      <c r="AF9" s="78" t="b">
        <f t="shared" si="12"/>
        <v>1</v>
      </c>
      <c r="AG9" s="78" t="b">
        <f t="shared" si="16"/>
        <v>1</v>
      </c>
      <c r="AH9" s="38">
        <f t="shared" si="17"/>
        <v>21.44</v>
      </c>
      <c r="AI9" s="62">
        <f t="shared" si="18"/>
        <v>24.89</v>
      </c>
      <c r="AJ9" s="34">
        <f t="shared" si="19"/>
        <v>0.2</v>
      </c>
      <c r="AK9" s="34">
        <f t="shared" si="20"/>
        <v>0.15384615384615385</v>
      </c>
      <c r="AL9" s="34">
        <f t="shared" si="21"/>
        <v>7.407407407407407E-2</v>
      </c>
    </row>
    <row r="10" spans="1:42" s="34" customFormat="1">
      <c r="A10" s="74">
        <v>44308</v>
      </c>
      <c r="B10" s="75">
        <v>23.71</v>
      </c>
      <c r="C10" s="75">
        <v>23.71</v>
      </c>
      <c r="D10" s="75">
        <v>-0.46</v>
      </c>
      <c r="E10" s="75">
        <v>24.14</v>
      </c>
      <c r="F10" s="75">
        <v>23.65</v>
      </c>
      <c r="G10" s="75">
        <v>24.19</v>
      </c>
      <c r="H10" s="75" t="s">
        <v>46</v>
      </c>
      <c r="I10" s="76"/>
      <c r="J10" s="77">
        <f t="shared" si="13"/>
        <v>0</v>
      </c>
      <c r="K10" s="77">
        <f t="shared" si="14"/>
        <v>0</v>
      </c>
      <c r="L10" s="77">
        <f t="shared" si="22"/>
        <v>0</v>
      </c>
      <c r="M10" s="77"/>
      <c r="N10" s="77">
        <f t="shared" si="0"/>
        <v>23.76</v>
      </c>
      <c r="O10" s="77">
        <f t="shared" si="1"/>
        <v>24.89</v>
      </c>
      <c r="P10" s="77">
        <f t="shared" si="2"/>
        <v>23.486077055418257</v>
      </c>
      <c r="Q10" s="77">
        <f t="shared" si="15"/>
        <v>23.146999999999998</v>
      </c>
      <c r="R10" s="77">
        <f t="shared" si="3"/>
        <v>23.397118563953221</v>
      </c>
      <c r="S10" s="77">
        <f t="shared" si="4"/>
        <v>23.259677711453687</v>
      </c>
      <c r="T10" s="77">
        <f t="shared" si="5"/>
        <v>0.13744085249953386</v>
      </c>
      <c r="U10" s="77">
        <f t="shared" si="6"/>
        <v>6.7590763407931603E-3</v>
      </c>
      <c r="V10" s="77">
        <f t="shared" si="7"/>
        <v>0.13068177615874071</v>
      </c>
      <c r="W10" s="77"/>
      <c r="X10" s="77"/>
      <c r="Y10" s="77"/>
      <c r="Z10" s="77" t="str">
        <f t="shared" si="8"/>
        <v>ALTA</v>
      </c>
      <c r="AA10" s="77"/>
      <c r="AB10" s="77" t="str">
        <f t="shared" si="9"/>
        <v/>
      </c>
      <c r="AC10" s="77"/>
      <c r="AD10" s="78" t="b">
        <f t="shared" si="10"/>
        <v>0</v>
      </c>
      <c r="AE10" s="78" t="b">
        <f t="shared" si="11"/>
        <v>1</v>
      </c>
      <c r="AF10" s="78" t="b">
        <f t="shared" si="12"/>
        <v>1</v>
      </c>
      <c r="AG10" s="78" t="b">
        <f t="shared" si="16"/>
        <v>0</v>
      </c>
      <c r="AH10" s="38">
        <f t="shared" si="17"/>
        <v>21.44</v>
      </c>
      <c r="AI10" s="62">
        <f t="shared" si="18"/>
        <v>24.89</v>
      </c>
      <c r="AJ10" s="34">
        <f t="shared" si="19"/>
        <v>0.2</v>
      </c>
      <c r="AK10" s="34">
        <f t="shared" si="20"/>
        <v>0.15384615384615385</v>
      </c>
      <c r="AL10" s="34">
        <f t="shared" si="21"/>
        <v>7.407407407407407E-2</v>
      </c>
    </row>
    <row r="11" spans="1:42" s="34" customFormat="1">
      <c r="A11" s="74">
        <v>44306</v>
      </c>
      <c r="B11" s="75">
        <v>23.82</v>
      </c>
      <c r="C11" s="75">
        <v>23.82</v>
      </c>
      <c r="D11" s="75">
        <v>-1.89</v>
      </c>
      <c r="E11" s="75">
        <v>24.33</v>
      </c>
      <c r="F11" s="75">
        <v>23.76</v>
      </c>
      <c r="G11" s="75">
        <v>24.59</v>
      </c>
      <c r="H11" s="75" t="s">
        <v>47</v>
      </c>
      <c r="I11" s="76"/>
      <c r="J11" s="77">
        <f t="shared" si="13"/>
        <v>0</v>
      </c>
      <c r="K11" s="77">
        <f t="shared" si="14"/>
        <v>0</v>
      </c>
      <c r="L11" s="77">
        <f t="shared" si="22"/>
        <v>0</v>
      </c>
      <c r="M11" s="77"/>
      <c r="N11" s="77">
        <f t="shared" si="0"/>
        <v>23.76</v>
      </c>
      <c r="O11" s="77">
        <f t="shared" si="1"/>
        <v>24.89</v>
      </c>
      <c r="P11" s="77">
        <f t="shared" si="2"/>
        <v>23.43009631927282</v>
      </c>
      <c r="Q11" s="77">
        <f t="shared" si="15"/>
        <v>23.064499999999999</v>
      </c>
      <c r="R11" s="77">
        <f t="shared" si="3"/>
        <v>23.340231030126532</v>
      </c>
      <c r="S11" s="77">
        <f t="shared" si="4"/>
        <v>23.223651928369982</v>
      </c>
      <c r="T11" s="77">
        <f t="shared" si="5"/>
        <v>0.11657910175654962</v>
      </c>
      <c r="U11" s="77">
        <f t="shared" si="6"/>
        <v>-2.5911367698892018E-2</v>
      </c>
      <c r="V11" s="77">
        <f t="shared" si="7"/>
        <v>0.14249046945544164</v>
      </c>
      <c r="W11" s="77"/>
      <c r="X11" s="77"/>
      <c r="Y11" s="77"/>
      <c r="Z11" s="77" t="str">
        <f t="shared" si="8"/>
        <v>ALTA</v>
      </c>
      <c r="AA11" s="77"/>
      <c r="AB11" s="77" t="str">
        <f t="shared" si="9"/>
        <v/>
      </c>
      <c r="AC11" s="77"/>
      <c r="AD11" s="78" t="b">
        <f t="shared" si="10"/>
        <v>1</v>
      </c>
      <c r="AE11" s="78" t="b">
        <f t="shared" si="11"/>
        <v>0</v>
      </c>
      <c r="AF11" s="78" t="b">
        <f t="shared" si="12"/>
        <v>1</v>
      </c>
      <c r="AG11" s="78" t="b">
        <f t="shared" si="16"/>
        <v>0</v>
      </c>
      <c r="AH11" s="38">
        <f t="shared" si="17"/>
        <v>21.44</v>
      </c>
      <c r="AI11" s="62">
        <f t="shared" si="18"/>
        <v>24.89</v>
      </c>
      <c r="AJ11" s="34">
        <f t="shared" si="19"/>
        <v>0.2</v>
      </c>
      <c r="AK11" s="34">
        <f t="shared" si="20"/>
        <v>0.15384615384615385</v>
      </c>
      <c r="AL11" s="34">
        <f t="shared" si="21"/>
        <v>7.407407407407407E-2</v>
      </c>
    </row>
    <row r="12" spans="1:42" s="34" customFormat="1">
      <c r="A12" s="74">
        <v>44305</v>
      </c>
      <c r="B12" s="75">
        <v>24.28</v>
      </c>
      <c r="C12" s="75">
        <v>24.28</v>
      </c>
      <c r="D12" s="75">
        <v>5.8</v>
      </c>
      <c r="E12" s="75">
        <v>22.95</v>
      </c>
      <c r="F12" s="75">
        <v>22.77</v>
      </c>
      <c r="G12" s="75">
        <v>24.89</v>
      </c>
      <c r="H12" s="75" t="s">
        <v>48</v>
      </c>
      <c r="I12" s="76"/>
      <c r="J12" s="77">
        <f t="shared" si="13"/>
        <v>0</v>
      </c>
      <c r="K12" s="77">
        <f t="shared" si="14"/>
        <v>1</v>
      </c>
      <c r="L12" s="77">
        <f t="shared" si="22"/>
        <v>0</v>
      </c>
      <c r="M12" s="77"/>
      <c r="N12" s="77">
        <f t="shared" si="0"/>
        <v>23.2</v>
      </c>
      <c r="O12" s="77">
        <f t="shared" si="1"/>
        <v>24.89</v>
      </c>
      <c r="P12" s="77">
        <f t="shared" si="2"/>
        <v>23.332620399091027</v>
      </c>
      <c r="Q12" s="77">
        <f t="shared" si="15"/>
        <v>23.011499999999998</v>
      </c>
      <c r="R12" s="77">
        <f t="shared" si="3"/>
        <v>23.253000308331355</v>
      </c>
      <c r="S12" s="77">
        <f t="shared" si="4"/>
        <v>23.175944082639582</v>
      </c>
      <c r="T12" s="77">
        <f t="shared" si="5"/>
        <v>7.7056225691773506E-2</v>
      </c>
      <c r="U12" s="77">
        <f t="shared" si="6"/>
        <v>-6.1533985062752428E-2</v>
      </c>
      <c r="V12" s="77">
        <f t="shared" si="7"/>
        <v>0.13859021075452593</v>
      </c>
      <c r="W12" s="77"/>
      <c r="X12" s="77"/>
      <c r="Y12" s="77"/>
      <c r="Z12" s="77" t="str">
        <f t="shared" si="8"/>
        <v>ALTA</v>
      </c>
      <c r="AA12" s="77"/>
      <c r="AB12" s="77" t="str">
        <f t="shared" si="9"/>
        <v/>
      </c>
      <c r="AC12" s="77"/>
      <c r="AD12" s="78" t="b">
        <f t="shared" si="10"/>
        <v>0</v>
      </c>
      <c r="AE12" s="78" t="b">
        <f t="shared" si="11"/>
        <v>0</v>
      </c>
      <c r="AF12" s="78" t="b">
        <f t="shared" si="12"/>
        <v>0</v>
      </c>
      <c r="AG12" s="78" t="b">
        <f t="shared" si="16"/>
        <v>1</v>
      </c>
      <c r="AH12" s="38">
        <f t="shared" si="17"/>
        <v>21.44</v>
      </c>
      <c r="AI12" s="62">
        <f t="shared" si="18"/>
        <v>24.89</v>
      </c>
      <c r="AJ12" s="34">
        <f t="shared" si="19"/>
        <v>0.2</v>
      </c>
      <c r="AK12" s="34">
        <f t="shared" si="20"/>
        <v>0.15384615384615385</v>
      </c>
      <c r="AL12" s="34">
        <f t="shared" si="21"/>
        <v>7.407407407407407E-2</v>
      </c>
    </row>
    <row r="13" spans="1:42" s="34" customFormat="1">
      <c r="A13" s="74">
        <v>44302</v>
      </c>
      <c r="B13" s="75">
        <v>22.95</v>
      </c>
      <c r="C13" s="75">
        <v>22.95</v>
      </c>
      <c r="D13" s="75">
        <v>-0.61</v>
      </c>
      <c r="E13" s="75">
        <v>23.13</v>
      </c>
      <c r="F13" s="75">
        <v>22.81</v>
      </c>
      <c r="G13" s="75">
        <v>23.24</v>
      </c>
      <c r="H13" s="75" t="s">
        <v>49</v>
      </c>
      <c r="I13" s="76"/>
      <c r="J13" s="77">
        <f t="shared" si="13"/>
        <v>0</v>
      </c>
      <c r="K13" s="77">
        <f t="shared" si="14"/>
        <v>0</v>
      </c>
      <c r="L13" s="77">
        <f t="shared" si="22"/>
        <v>0</v>
      </c>
      <c r="M13" s="77"/>
      <c r="N13" s="77">
        <f t="shared" si="0"/>
        <v>23.2</v>
      </c>
      <c r="O13" s="77">
        <f t="shared" si="1"/>
        <v>23.83</v>
      </c>
      <c r="P13" s="77">
        <f t="shared" si="2"/>
        <v>23.095775498863784</v>
      </c>
      <c r="Q13" s="77">
        <f t="shared" si="15"/>
        <v>22.958499999999997</v>
      </c>
      <c r="R13" s="77">
        <f t="shared" si="3"/>
        <v>23.066273091664328</v>
      </c>
      <c r="S13" s="77">
        <f t="shared" si="4"/>
        <v>23.087619609250748</v>
      </c>
      <c r="T13" s="77">
        <f t="shared" si="5"/>
        <v>-2.1346517586419367E-2</v>
      </c>
      <c r="U13" s="77">
        <f t="shared" si="6"/>
        <v>-9.6181537751383911E-2</v>
      </c>
      <c r="V13" s="77">
        <f t="shared" si="7"/>
        <v>7.4835020164964544E-2</v>
      </c>
      <c r="W13" s="77"/>
      <c r="X13" s="77"/>
      <c r="Y13" s="77"/>
      <c r="Z13" s="77" t="str">
        <f t="shared" si="8"/>
        <v>BAIXA</v>
      </c>
      <c r="AA13" s="77"/>
      <c r="AB13" s="77" t="str">
        <f t="shared" si="9"/>
        <v/>
      </c>
      <c r="AC13" s="77"/>
      <c r="AD13" s="78" t="b">
        <f t="shared" si="10"/>
        <v>0</v>
      </c>
      <c r="AE13" s="78" t="b">
        <f t="shared" si="11"/>
        <v>1</v>
      </c>
      <c r="AF13" s="78" t="b">
        <f t="shared" si="12"/>
        <v>1</v>
      </c>
      <c r="AG13" s="78" t="b">
        <f t="shared" si="16"/>
        <v>1</v>
      </c>
      <c r="AH13" s="38">
        <f t="shared" si="17"/>
        <v>21.44</v>
      </c>
      <c r="AI13" s="62">
        <f t="shared" si="18"/>
        <v>23.83</v>
      </c>
      <c r="AJ13" s="34">
        <f t="shared" si="19"/>
        <v>0.2</v>
      </c>
      <c r="AK13" s="34">
        <f t="shared" si="20"/>
        <v>0.15384615384615385</v>
      </c>
      <c r="AL13" s="34">
        <f t="shared" si="21"/>
        <v>7.407407407407407E-2</v>
      </c>
    </row>
    <row r="14" spans="1:42" s="34" customFormat="1">
      <c r="A14" s="74">
        <v>44301</v>
      </c>
      <c r="B14" s="75">
        <v>23.09</v>
      </c>
      <c r="C14" s="75">
        <v>23.09</v>
      </c>
      <c r="D14" s="75">
        <v>-1.99</v>
      </c>
      <c r="E14" s="75">
        <v>23.7</v>
      </c>
      <c r="F14" s="75">
        <v>23.02</v>
      </c>
      <c r="G14" s="75">
        <v>23.83</v>
      </c>
      <c r="H14" s="75" t="s">
        <v>50</v>
      </c>
      <c r="I14" s="76"/>
      <c r="J14" s="77">
        <f t="shared" si="13"/>
        <v>0</v>
      </c>
      <c r="K14" s="77">
        <f t="shared" si="14"/>
        <v>1</v>
      </c>
      <c r="L14" s="77">
        <f t="shared" si="22"/>
        <v>0</v>
      </c>
      <c r="M14" s="77"/>
      <c r="N14" s="77">
        <f t="shared" si="0"/>
        <v>23.2</v>
      </c>
      <c r="O14" s="77">
        <f t="shared" si="1"/>
        <v>23.83</v>
      </c>
      <c r="P14" s="77">
        <f t="shared" si="2"/>
        <v>23.13221937357973</v>
      </c>
      <c r="Q14" s="77">
        <f t="shared" si="15"/>
        <v>22.935499999999998</v>
      </c>
      <c r="R14" s="77">
        <f t="shared" si="3"/>
        <v>23.087413653785116</v>
      </c>
      <c r="S14" s="77">
        <f t="shared" si="4"/>
        <v>23.098629177990809</v>
      </c>
      <c r="T14" s="77">
        <f t="shared" si="5"/>
        <v>-1.1215524205692162E-2</v>
      </c>
      <c r="U14" s="77">
        <f t="shared" si="6"/>
        <v>-0.11489029279262505</v>
      </c>
      <c r="V14" s="77">
        <f t="shared" si="7"/>
        <v>0.10367476858693289</v>
      </c>
      <c r="W14" s="77"/>
      <c r="X14" s="77"/>
      <c r="Y14" s="77"/>
      <c r="Z14" s="77" t="str">
        <f t="shared" si="8"/>
        <v>BAIXA</v>
      </c>
      <c r="AA14" s="77"/>
      <c r="AB14" s="77" t="str">
        <f t="shared" si="9"/>
        <v/>
      </c>
      <c r="AC14" s="77"/>
      <c r="AD14" s="78" t="b">
        <f t="shared" si="10"/>
        <v>1</v>
      </c>
      <c r="AE14" s="78" t="b">
        <f t="shared" si="11"/>
        <v>0</v>
      </c>
      <c r="AF14" s="78" t="b">
        <f t="shared" si="12"/>
        <v>1</v>
      </c>
      <c r="AG14" s="78" t="b">
        <f t="shared" si="16"/>
        <v>0</v>
      </c>
      <c r="AH14" s="38">
        <f t="shared" si="17"/>
        <v>21.44</v>
      </c>
      <c r="AI14" s="62">
        <f t="shared" si="18"/>
        <v>23.83</v>
      </c>
      <c r="AJ14" s="34">
        <f t="shared" si="19"/>
        <v>0.2</v>
      </c>
      <c r="AK14" s="34">
        <f t="shared" si="20"/>
        <v>0.15384615384615385</v>
      </c>
      <c r="AL14" s="34">
        <f t="shared" si="21"/>
        <v>7.407407407407407E-2</v>
      </c>
    </row>
    <row r="15" spans="1:42" s="34" customFormat="1">
      <c r="A15" s="74">
        <v>44300</v>
      </c>
      <c r="B15" s="75">
        <v>23.56</v>
      </c>
      <c r="C15" s="75">
        <v>23.56</v>
      </c>
      <c r="D15" s="75">
        <v>1.93</v>
      </c>
      <c r="E15" s="75">
        <v>23.41</v>
      </c>
      <c r="F15" s="75">
        <v>23.2</v>
      </c>
      <c r="G15" s="75">
        <v>23.78</v>
      </c>
      <c r="H15" s="75" t="s">
        <v>51</v>
      </c>
      <c r="I15" s="76"/>
      <c r="J15" s="77">
        <f t="shared" si="13"/>
        <v>0</v>
      </c>
      <c r="K15" s="77">
        <f t="shared" si="14"/>
        <v>0</v>
      </c>
      <c r="L15" s="77">
        <f t="shared" si="22"/>
        <v>0</v>
      </c>
      <c r="M15" s="77"/>
      <c r="N15" s="77">
        <f t="shared" si="0"/>
        <v>23.2</v>
      </c>
      <c r="O15" s="77">
        <f t="shared" si="1"/>
        <v>23.78</v>
      </c>
      <c r="P15" s="77">
        <f t="shared" si="2"/>
        <v>23.142774216974662</v>
      </c>
      <c r="Q15" s="77">
        <f t="shared" si="15"/>
        <v>22.946000000000002</v>
      </c>
      <c r="R15" s="77">
        <f t="shared" si="3"/>
        <v>23.086943409018776</v>
      </c>
      <c r="S15" s="77">
        <f t="shared" si="4"/>
        <v>23.099319512230075</v>
      </c>
      <c r="T15" s="77">
        <f t="shared" si="5"/>
        <v>-1.2376103211298783E-2</v>
      </c>
      <c r="U15" s="77">
        <f t="shared" si="6"/>
        <v>-0.14080898493935828</v>
      </c>
      <c r="V15" s="77">
        <f t="shared" si="7"/>
        <v>0.1284328817280595</v>
      </c>
      <c r="W15" s="77"/>
      <c r="X15" s="77"/>
      <c r="Y15" s="77"/>
      <c r="Z15" s="77" t="str">
        <f t="shared" si="8"/>
        <v>BAIXA</v>
      </c>
      <c r="AA15" s="77"/>
      <c r="AB15" s="77" t="str">
        <f t="shared" si="9"/>
        <v/>
      </c>
      <c r="AC15" s="77"/>
      <c r="AD15" s="78" t="b">
        <f t="shared" si="10"/>
        <v>0</v>
      </c>
      <c r="AE15" s="78" t="b">
        <f t="shared" si="11"/>
        <v>0</v>
      </c>
      <c r="AF15" s="78" t="b">
        <f t="shared" si="12"/>
        <v>0</v>
      </c>
      <c r="AG15" s="78" t="b">
        <f t="shared" si="16"/>
        <v>1</v>
      </c>
      <c r="AH15" s="38">
        <f t="shared" si="17"/>
        <v>21.44</v>
      </c>
      <c r="AI15" s="62">
        <f t="shared" si="18"/>
        <v>23.83</v>
      </c>
      <c r="AJ15" s="34">
        <f t="shared" si="19"/>
        <v>0.2</v>
      </c>
      <c r="AK15" s="34">
        <f t="shared" si="20"/>
        <v>0.15384615384615385</v>
      </c>
      <c r="AL15" s="34">
        <f t="shared" si="21"/>
        <v>7.407407407407407E-2</v>
      </c>
    </row>
    <row r="16" spans="1:42" s="34" customFormat="1">
      <c r="A16" s="74">
        <v>44299</v>
      </c>
      <c r="B16" s="75">
        <v>23.11</v>
      </c>
      <c r="C16" s="75">
        <v>23.11</v>
      </c>
      <c r="D16" s="75">
        <v>0</v>
      </c>
      <c r="E16" s="75">
        <v>23.2</v>
      </c>
      <c r="F16" s="75">
        <v>22.92</v>
      </c>
      <c r="G16" s="75">
        <v>23.28</v>
      </c>
      <c r="H16" s="75" t="s">
        <v>52</v>
      </c>
      <c r="I16" s="76"/>
      <c r="J16" s="77">
        <f t="shared" si="13"/>
        <v>0</v>
      </c>
      <c r="K16" s="77">
        <f t="shared" si="14"/>
        <v>0</v>
      </c>
      <c r="L16" s="77">
        <f t="shared" si="22"/>
        <v>0</v>
      </c>
      <c r="M16" s="77"/>
      <c r="N16" s="77">
        <f t="shared" si="0"/>
        <v>23.15</v>
      </c>
      <c r="O16" s="77">
        <f t="shared" si="1"/>
        <v>23.6</v>
      </c>
      <c r="P16" s="77">
        <f t="shared" si="2"/>
        <v>23.038467771218329</v>
      </c>
      <c r="Q16" s="77">
        <f t="shared" si="15"/>
        <v>22.893999999999998</v>
      </c>
      <c r="R16" s="77">
        <f t="shared" si="3"/>
        <v>23.000933119749462</v>
      </c>
      <c r="S16" s="77">
        <f t="shared" si="4"/>
        <v>23.062465073208482</v>
      </c>
      <c r="T16" s="77">
        <f t="shared" si="5"/>
        <v>-6.1531953459020627E-2</v>
      </c>
      <c r="U16" s="77">
        <f t="shared" si="6"/>
        <v>-0.17291720537137317</v>
      </c>
      <c r="V16" s="77">
        <f t="shared" si="7"/>
        <v>0.11138525191235255</v>
      </c>
      <c r="W16" s="77"/>
      <c r="X16" s="77"/>
      <c r="Y16" s="77"/>
      <c r="Z16" s="77" t="str">
        <f t="shared" si="8"/>
        <v>BAIXA</v>
      </c>
      <c r="AA16" s="77"/>
      <c r="AB16" s="77" t="str">
        <f t="shared" si="9"/>
        <v/>
      </c>
      <c r="AC16" s="77"/>
      <c r="AD16" s="78" t="b">
        <f t="shared" si="10"/>
        <v>0</v>
      </c>
      <c r="AE16" s="78" t="b">
        <f t="shared" si="11"/>
        <v>1</v>
      </c>
      <c r="AF16" s="78" t="b">
        <f t="shared" si="12"/>
        <v>1</v>
      </c>
      <c r="AG16" s="78" t="b">
        <f t="shared" si="16"/>
        <v>1</v>
      </c>
      <c r="AH16" s="38">
        <f t="shared" si="17"/>
        <v>21.44</v>
      </c>
      <c r="AI16" s="62">
        <f t="shared" si="18"/>
        <v>23.6</v>
      </c>
      <c r="AJ16" s="34">
        <f t="shared" si="19"/>
        <v>0.2</v>
      </c>
      <c r="AK16" s="34">
        <f t="shared" si="20"/>
        <v>0.15384615384615385</v>
      </c>
      <c r="AL16" s="34">
        <f t="shared" si="21"/>
        <v>7.407407407407407E-2</v>
      </c>
    </row>
    <row r="17" spans="1:38" s="34" customFormat="1">
      <c r="A17" s="74">
        <v>44298</v>
      </c>
      <c r="B17" s="75">
        <v>23.11</v>
      </c>
      <c r="C17" s="75">
        <v>23.11</v>
      </c>
      <c r="D17" s="75">
        <v>1.01</v>
      </c>
      <c r="E17" s="75">
        <v>23.18</v>
      </c>
      <c r="F17" s="75">
        <v>23.01</v>
      </c>
      <c r="G17" s="75">
        <v>23.58</v>
      </c>
      <c r="H17" s="75" t="s">
        <v>53</v>
      </c>
      <c r="I17" s="76"/>
      <c r="J17" s="77">
        <f t="shared" si="13"/>
        <v>0</v>
      </c>
      <c r="K17" s="77">
        <f t="shared" si="14"/>
        <v>0</v>
      </c>
      <c r="L17" s="77">
        <f t="shared" si="22"/>
        <v>0</v>
      </c>
      <c r="M17" s="77"/>
      <c r="N17" s="77">
        <f t="shared" si="0"/>
        <v>23.15</v>
      </c>
      <c r="O17" s="77">
        <f t="shared" si="1"/>
        <v>23.6</v>
      </c>
      <c r="P17" s="77">
        <f t="shared" si="2"/>
        <v>23.020584714022913</v>
      </c>
      <c r="Q17" s="77">
        <f t="shared" si="15"/>
        <v>22.882499999999997</v>
      </c>
      <c r="R17" s="77">
        <f t="shared" si="3"/>
        <v>22.981102777885727</v>
      </c>
      <c r="S17" s="77">
        <f t="shared" si="4"/>
        <v>23.05866227906516</v>
      </c>
      <c r="T17" s="77">
        <f t="shared" si="5"/>
        <v>-7.7559501179432999E-2</v>
      </c>
      <c r="U17" s="77">
        <f t="shared" si="6"/>
        <v>-0.20076351834946132</v>
      </c>
      <c r="V17" s="77">
        <f t="shared" si="7"/>
        <v>0.12320401717002832</v>
      </c>
      <c r="W17" s="77"/>
      <c r="X17" s="77"/>
      <c r="Y17" s="77"/>
      <c r="Z17" s="77" t="str">
        <f t="shared" si="8"/>
        <v>BAIXA</v>
      </c>
      <c r="AA17" s="77"/>
      <c r="AB17" s="77" t="str">
        <f t="shared" si="9"/>
        <v/>
      </c>
      <c r="AC17" s="77"/>
      <c r="AD17" s="78" t="b">
        <f t="shared" si="10"/>
        <v>1</v>
      </c>
      <c r="AE17" s="78" t="b">
        <f t="shared" si="11"/>
        <v>0</v>
      </c>
      <c r="AF17" s="78" t="b">
        <f t="shared" si="12"/>
        <v>0</v>
      </c>
      <c r="AG17" s="78" t="b">
        <f t="shared" si="16"/>
        <v>1</v>
      </c>
      <c r="AH17" s="38">
        <f t="shared" si="17"/>
        <v>21.44</v>
      </c>
      <c r="AI17" s="62">
        <f t="shared" si="18"/>
        <v>23.6</v>
      </c>
      <c r="AJ17" s="34">
        <f t="shared" si="19"/>
        <v>0.2</v>
      </c>
      <c r="AK17" s="34">
        <f t="shared" si="20"/>
        <v>0.15384615384615385</v>
      </c>
      <c r="AL17" s="34">
        <f t="shared" si="21"/>
        <v>7.407407407407407E-2</v>
      </c>
    </row>
    <row r="18" spans="1:38" s="34" customFormat="1">
      <c r="A18" s="74">
        <v>44295</v>
      </c>
      <c r="B18" s="75">
        <v>22.88</v>
      </c>
      <c r="C18" s="75">
        <v>22.88</v>
      </c>
      <c r="D18" s="75">
        <v>-0.21</v>
      </c>
      <c r="E18" s="75">
        <v>22.74</v>
      </c>
      <c r="F18" s="75">
        <v>22.61</v>
      </c>
      <c r="G18" s="75">
        <v>23.01</v>
      </c>
      <c r="H18" s="75" t="s">
        <v>54</v>
      </c>
      <c r="I18" s="76"/>
      <c r="J18" s="77">
        <f t="shared" si="13"/>
        <v>0</v>
      </c>
      <c r="K18" s="77">
        <f t="shared" si="14"/>
        <v>0</v>
      </c>
      <c r="L18" s="77">
        <f t="shared" si="22"/>
        <v>0</v>
      </c>
      <c r="M18" s="77"/>
      <c r="N18" s="77">
        <f t="shared" si="0"/>
        <v>23.15</v>
      </c>
      <c r="O18" s="77">
        <f t="shared" si="1"/>
        <v>23.6</v>
      </c>
      <c r="P18" s="77">
        <f t="shared" si="2"/>
        <v>22.998230892528642</v>
      </c>
      <c r="Q18" s="77">
        <f t="shared" si="15"/>
        <v>22.847999999999995</v>
      </c>
      <c r="R18" s="77">
        <f t="shared" si="3"/>
        <v>22.957666919319497</v>
      </c>
      <c r="S18" s="77">
        <f t="shared" si="4"/>
        <v>23.054555261390373</v>
      </c>
      <c r="T18" s="77">
        <f t="shared" si="5"/>
        <v>-9.6888342070876377E-2</v>
      </c>
      <c r="U18" s="77">
        <f t="shared" si="6"/>
        <v>-0.23156452264196842</v>
      </c>
      <c r="V18" s="77">
        <f t="shared" si="7"/>
        <v>0.13467618057109204</v>
      </c>
      <c r="W18" s="77"/>
      <c r="X18" s="77"/>
      <c r="Y18" s="77"/>
      <c r="Z18" s="77" t="str">
        <f t="shared" si="8"/>
        <v>BAIXA</v>
      </c>
      <c r="AA18" s="77"/>
      <c r="AB18" s="77" t="str">
        <f t="shared" si="9"/>
        <v/>
      </c>
      <c r="AC18" s="77"/>
      <c r="AD18" s="78" t="b">
        <f t="shared" si="10"/>
        <v>0</v>
      </c>
      <c r="AE18" s="78" t="b">
        <f t="shared" si="11"/>
        <v>1</v>
      </c>
      <c r="AF18" s="78" t="b">
        <f t="shared" si="12"/>
        <v>0</v>
      </c>
      <c r="AG18" s="78" t="b">
        <f t="shared" si="16"/>
        <v>1</v>
      </c>
      <c r="AH18" s="38">
        <f t="shared" si="17"/>
        <v>21.44</v>
      </c>
      <c r="AI18" s="62">
        <f t="shared" si="18"/>
        <v>23.6</v>
      </c>
      <c r="AJ18" s="34">
        <f t="shared" si="19"/>
        <v>0.2</v>
      </c>
      <c r="AK18" s="34">
        <f t="shared" si="20"/>
        <v>0.15384615384615385</v>
      </c>
      <c r="AL18" s="34">
        <f t="shared" si="21"/>
        <v>7.407407407407407E-2</v>
      </c>
    </row>
    <row r="19" spans="1:38" s="34" customFormat="1">
      <c r="A19" s="74">
        <v>44294</v>
      </c>
      <c r="B19" s="75">
        <v>22.93</v>
      </c>
      <c r="C19" s="75">
        <v>22.93</v>
      </c>
      <c r="D19" s="75">
        <v>-1.25</v>
      </c>
      <c r="E19" s="75">
        <v>23.2</v>
      </c>
      <c r="F19" s="75">
        <v>22.61</v>
      </c>
      <c r="G19" s="75">
        <v>23.26</v>
      </c>
      <c r="H19" s="75" t="s">
        <v>55</v>
      </c>
      <c r="I19" s="76"/>
      <c r="J19" s="77">
        <f t="shared" si="13"/>
        <v>0</v>
      </c>
      <c r="K19" s="77">
        <f t="shared" si="14"/>
        <v>0</v>
      </c>
      <c r="L19" s="77">
        <f t="shared" si="22"/>
        <v>0</v>
      </c>
      <c r="M19" s="77"/>
      <c r="N19" s="77">
        <f t="shared" si="0"/>
        <v>23.15</v>
      </c>
      <c r="O19" s="77">
        <f t="shared" si="1"/>
        <v>23.6</v>
      </c>
      <c r="P19" s="77">
        <f t="shared" si="2"/>
        <v>23.027788615660803</v>
      </c>
      <c r="Q19" s="77">
        <f t="shared" si="15"/>
        <v>22.830500000000001</v>
      </c>
      <c r="R19" s="77">
        <f t="shared" si="3"/>
        <v>22.971788177377586</v>
      </c>
      <c r="S19" s="77">
        <f t="shared" si="4"/>
        <v>23.068519682301602</v>
      </c>
      <c r="T19" s="77">
        <f t="shared" si="5"/>
        <v>-9.673150492401561E-2</v>
      </c>
      <c r="U19" s="77">
        <f t="shared" si="6"/>
        <v>-0.26523356778474144</v>
      </c>
      <c r="V19" s="77">
        <f t="shared" si="7"/>
        <v>0.16850206286072583</v>
      </c>
      <c r="W19" s="77"/>
      <c r="X19" s="77"/>
      <c r="Y19" s="77"/>
      <c r="Z19" s="77" t="str">
        <f t="shared" si="8"/>
        <v>BAIXA</v>
      </c>
      <c r="AA19" s="77"/>
      <c r="AB19" s="77" t="str">
        <f t="shared" si="9"/>
        <v/>
      </c>
      <c r="AC19" s="77"/>
      <c r="AD19" s="78" t="b">
        <f t="shared" si="10"/>
        <v>1</v>
      </c>
      <c r="AE19" s="78" t="b">
        <f t="shared" si="11"/>
        <v>0</v>
      </c>
      <c r="AF19" s="78" t="b">
        <f t="shared" si="12"/>
        <v>1</v>
      </c>
      <c r="AG19" s="78" t="b">
        <f t="shared" si="16"/>
        <v>1</v>
      </c>
      <c r="AH19" s="38">
        <f t="shared" si="17"/>
        <v>21.44</v>
      </c>
      <c r="AI19" s="62">
        <f t="shared" si="18"/>
        <v>23.6</v>
      </c>
      <c r="AJ19" s="34">
        <f t="shared" si="19"/>
        <v>0.2</v>
      </c>
      <c r="AK19" s="34">
        <f t="shared" si="20"/>
        <v>0.15384615384615385</v>
      </c>
      <c r="AL19" s="34">
        <f t="shared" si="21"/>
        <v>7.407407407407407E-2</v>
      </c>
    </row>
    <row r="20" spans="1:38" s="34" customFormat="1">
      <c r="A20" s="74">
        <v>44293</v>
      </c>
      <c r="B20" s="75">
        <v>23.22</v>
      </c>
      <c r="C20" s="75">
        <v>23.22</v>
      </c>
      <c r="D20" s="75">
        <v>-0.08</v>
      </c>
      <c r="E20" s="75">
        <v>23.16</v>
      </c>
      <c r="F20" s="75">
        <v>23.15</v>
      </c>
      <c r="G20" s="75">
        <v>23.55</v>
      </c>
      <c r="H20" s="75" t="s">
        <v>56</v>
      </c>
      <c r="I20" s="76"/>
      <c r="J20" s="77">
        <f t="shared" si="13"/>
        <v>0</v>
      </c>
      <c r="K20" s="77">
        <f t="shared" si="14"/>
        <v>0</v>
      </c>
      <c r="L20" s="77">
        <f t="shared" si="22"/>
        <v>0</v>
      </c>
      <c r="M20" s="77"/>
      <c r="N20" s="77">
        <f t="shared" si="0"/>
        <v>23.15</v>
      </c>
      <c r="O20" s="77">
        <f t="shared" si="1"/>
        <v>23.6</v>
      </c>
      <c r="P20" s="77">
        <f t="shared" si="2"/>
        <v>23.052235769576004</v>
      </c>
      <c r="Q20" s="77">
        <f t="shared" si="15"/>
        <v>22.764999999999997</v>
      </c>
      <c r="R20" s="77">
        <f t="shared" si="3"/>
        <v>22.979386027809873</v>
      </c>
      <c r="S20" s="77">
        <f t="shared" si="4"/>
        <v>23.079601256885731</v>
      </c>
      <c r="T20" s="77">
        <f t="shared" si="5"/>
        <v>-0.10021522907585734</v>
      </c>
      <c r="U20" s="77">
        <f t="shared" si="6"/>
        <v>-0.30735908349992291</v>
      </c>
      <c r="V20" s="77">
        <f t="shared" si="7"/>
        <v>0.20714385442406558</v>
      </c>
      <c r="W20" s="77"/>
      <c r="X20" s="77"/>
      <c r="Y20" s="77"/>
      <c r="Z20" s="77" t="str">
        <f t="shared" si="8"/>
        <v>BAIXA</v>
      </c>
      <c r="AA20" s="77"/>
      <c r="AB20" s="77" t="str">
        <f t="shared" si="9"/>
        <v/>
      </c>
      <c r="AC20" s="77"/>
      <c r="AD20" s="78" t="b">
        <f t="shared" si="10"/>
        <v>0</v>
      </c>
      <c r="AE20" s="78" t="b">
        <f t="shared" si="11"/>
        <v>0</v>
      </c>
      <c r="AF20" s="78" t="b">
        <f t="shared" si="12"/>
        <v>0</v>
      </c>
      <c r="AG20" s="78" t="b">
        <f t="shared" si="16"/>
        <v>1</v>
      </c>
      <c r="AH20" s="38">
        <f t="shared" si="17"/>
        <v>20.18</v>
      </c>
      <c r="AI20" s="62">
        <f t="shared" si="18"/>
        <v>23.6</v>
      </c>
      <c r="AJ20" s="34">
        <f t="shared" si="19"/>
        <v>0.2</v>
      </c>
      <c r="AK20" s="34">
        <f t="shared" si="20"/>
        <v>0.15384615384615385</v>
      </c>
      <c r="AL20" s="34">
        <f t="shared" si="21"/>
        <v>7.407407407407407E-2</v>
      </c>
    </row>
    <row r="21" spans="1:38" s="34" customFormat="1">
      <c r="A21" s="74">
        <v>44292</v>
      </c>
      <c r="B21" s="75">
        <v>23.24</v>
      </c>
      <c r="C21" s="75">
        <v>23.24</v>
      </c>
      <c r="D21" s="75">
        <v>-0.08</v>
      </c>
      <c r="E21" s="75">
        <v>23.4</v>
      </c>
      <c r="F21" s="75">
        <v>23.13</v>
      </c>
      <c r="G21" s="75">
        <v>23.58</v>
      </c>
      <c r="H21" s="75" t="s">
        <v>57</v>
      </c>
      <c r="I21" s="76"/>
      <c r="J21" s="77">
        <f t="shared" si="13"/>
        <v>0</v>
      </c>
      <c r="K21" s="77">
        <f t="shared" si="14"/>
        <v>0</v>
      </c>
      <c r="L21" s="77">
        <f t="shared" si="22"/>
        <v>0</v>
      </c>
      <c r="M21" s="77"/>
      <c r="N21" s="77">
        <f t="shared" si="0"/>
        <v>23.13</v>
      </c>
      <c r="O21" s="77">
        <f t="shared" si="1"/>
        <v>23.6</v>
      </c>
      <c r="P21" s="77">
        <f t="shared" si="2"/>
        <v>23.010294711970005</v>
      </c>
      <c r="Q21" s="77">
        <f t="shared" si="15"/>
        <v>22.648499999999995</v>
      </c>
      <c r="R21" s="77">
        <f t="shared" si="3"/>
        <v>22.935638032866215</v>
      </c>
      <c r="S21" s="77">
        <f t="shared" si="4"/>
        <v>23.068369357436591</v>
      </c>
      <c r="T21" s="77">
        <f t="shared" si="5"/>
        <v>-0.13273132457037562</v>
      </c>
      <c r="U21" s="77">
        <f t="shared" si="6"/>
        <v>-0.35914504710593931</v>
      </c>
      <c r="V21" s="77">
        <f t="shared" si="7"/>
        <v>0.22641372253556369</v>
      </c>
      <c r="W21" s="77"/>
      <c r="X21" s="77"/>
      <c r="Y21" s="77"/>
      <c r="Z21" s="77" t="str">
        <f t="shared" si="8"/>
        <v>BAIXA</v>
      </c>
      <c r="AA21" s="77"/>
      <c r="AB21" s="77" t="str">
        <f t="shared" si="9"/>
        <v/>
      </c>
      <c r="AC21" s="77"/>
      <c r="AD21" s="78" t="b">
        <f t="shared" si="10"/>
        <v>0</v>
      </c>
      <c r="AE21" s="78" t="b">
        <f t="shared" si="11"/>
        <v>0</v>
      </c>
      <c r="AF21" s="78" t="b">
        <f t="shared" si="12"/>
        <v>0</v>
      </c>
      <c r="AG21" s="78" t="b">
        <f t="shared" si="16"/>
        <v>1</v>
      </c>
      <c r="AH21" s="38">
        <f t="shared" si="17"/>
        <v>20.18</v>
      </c>
      <c r="AI21" s="62">
        <f t="shared" si="18"/>
        <v>23.6</v>
      </c>
      <c r="AJ21" s="34">
        <f t="shared" si="19"/>
        <v>0.2</v>
      </c>
      <c r="AK21" s="34">
        <f t="shared" si="20"/>
        <v>0.15384615384615385</v>
      </c>
      <c r="AL21" s="34">
        <f t="shared" si="21"/>
        <v>7.407407407407407E-2</v>
      </c>
    </row>
    <row r="22" spans="1:38" s="34" customFormat="1">
      <c r="A22" s="74">
        <v>44291</v>
      </c>
      <c r="B22" s="75">
        <v>23.26</v>
      </c>
      <c r="C22" s="75">
        <v>23.26</v>
      </c>
      <c r="D22" s="75">
        <v>0.63</v>
      </c>
      <c r="E22" s="75">
        <v>23.35</v>
      </c>
      <c r="F22" s="75">
        <v>22.91</v>
      </c>
      <c r="G22" s="75">
        <v>23.41</v>
      </c>
      <c r="H22" s="75" t="s">
        <v>58</v>
      </c>
      <c r="I22" s="76"/>
      <c r="J22" s="77">
        <f t="shared" si="13"/>
        <v>0</v>
      </c>
      <c r="K22" s="77">
        <f t="shared" si="14"/>
        <v>0</v>
      </c>
      <c r="L22" s="77">
        <f t="shared" si="22"/>
        <v>0</v>
      </c>
      <c r="M22" s="77"/>
      <c r="N22" s="77">
        <f t="shared" si="0"/>
        <v>23.01</v>
      </c>
      <c r="O22" s="77">
        <f t="shared" si="1"/>
        <v>23.6</v>
      </c>
      <c r="P22" s="77">
        <f t="shared" si="2"/>
        <v>22.952868389962507</v>
      </c>
      <c r="Q22" s="77">
        <f t="shared" si="15"/>
        <v>22.507499999999997</v>
      </c>
      <c r="R22" s="77">
        <f t="shared" si="3"/>
        <v>22.880299493387344</v>
      </c>
      <c r="S22" s="77">
        <f t="shared" si="4"/>
        <v>23.054638906031517</v>
      </c>
      <c r="T22" s="77">
        <f t="shared" si="5"/>
        <v>-0.17433941264417285</v>
      </c>
      <c r="U22" s="77">
        <f t="shared" si="6"/>
        <v>-0.41574847773983026</v>
      </c>
      <c r="V22" s="77">
        <f t="shared" si="7"/>
        <v>0.2414090650956574</v>
      </c>
      <c r="W22" s="77"/>
      <c r="X22" s="77"/>
      <c r="Y22" s="77"/>
      <c r="Z22" s="77" t="str">
        <f t="shared" si="8"/>
        <v>BAIXA</v>
      </c>
      <c r="AA22" s="77"/>
      <c r="AB22" s="77" t="str">
        <f t="shared" si="9"/>
        <v/>
      </c>
      <c r="AC22" s="77"/>
      <c r="AD22" s="78" t="b">
        <f t="shared" si="10"/>
        <v>0</v>
      </c>
      <c r="AE22" s="78" t="b">
        <f t="shared" si="11"/>
        <v>1</v>
      </c>
      <c r="AF22" s="78" t="b">
        <f t="shared" si="12"/>
        <v>1</v>
      </c>
      <c r="AG22" s="78" t="b">
        <f t="shared" si="16"/>
        <v>1</v>
      </c>
      <c r="AH22" s="38">
        <f t="shared" si="17"/>
        <v>20.18</v>
      </c>
      <c r="AI22" s="62">
        <f t="shared" si="18"/>
        <v>23.6</v>
      </c>
      <c r="AJ22" s="34">
        <f t="shared" si="19"/>
        <v>0.2</v>
      </c>
      <c r="AK22" s="34">
        <f t="shared" si="20"/>
        <v>0.15384615384615385</v>
      </c>
      <c r="AL22" s="34">
        <f t="shared" si="21"/>
        <v>7.407407407407407E-2</v>
      </c>
    </row>
    <row r="23" spans="1:38" s="34" customFormat="1">
      <c r="A23" s="74">
        <v>44287</v>
      </c>
      <c r="B23" s="75">
        <v>23.11</v>
      </c>
      <c r="C23" s="75">
        <v>23.11</v>
      </c>
      <c r="D23" s="75">
        <v>-0.87</v>
      </c>
      <c r="E23" s="75">
        <v>23.5</v>
      </c>
      <c r="F23" s="75">
        <v>23.01</v>
      </c>
      <c r="G23" s="75">
        <v>23.6</v>
      </c>
      <c r="H23" s="75" t="s">
        <v>59</v>
      </c>
      <c r="I23" s="76"/>
      <c r="J23" s="77">
        <f t="shared" si="13"/>
        <v>0</v>
      </c>
      <c r="K23" s="77">
        <f t="shared" si="14"/>
        <v>1</v>
      </c>
      <c r="L23" s="77">
        <f t="shared" si="22"/>
        <v>0</v>
      </c>
      <c r="M23" s="77"/>
      <c r="N23" s="77">
        <f t="shared" si="0"/>
        <v>23.01</v>
      </c>
      <c r="O23" s="77">
        <f t="shared" si="1"/>
        <v>23.6</v>
      </c>
      <c r="P23" s="77">
        <f t="shared" si="2"/>
        <v>22.876085487453135</v>
      </c>
      <c r="Q23" s="77">
        <f t="shared" si="15"/>
        <v>22.427499999999998</v>
      </c>
      <c r="R23" s="77">
        <f t="shared" si="3"/>
        <v>22.811263037639588</v>
      </c>
      <c r="S23" s="77">
        <f t="shared" si="4"/>
        <v>23.038210018514039</v>
      </c>
      <c r="T23" s="77">
        <f t="shared" si="5"/>
        <v>-0.22694698087445175</v>
      </c>
      <c r="U23" s="77">
        <f t="shared" si="6"/>
        <v>-0.47610074401374458</v>
      </c>
      <c r="V23" s="77">
        <f t="shared" si="7"/>
        <v>0.24915376313929283</v>
      </c>
      <c r="W23" s="77"/>
      <c r="X23" s="77"/>
      <c r="Y23" s="77"/>
      <c r="Z23" s="77" t="str">
        <f t="shared" si="8"/>
        <v>BAIXA</v>
      </c>
      <c r="AA23" s="77"/>
      <c r="AB23" s="77" t="str">
        <f t="shared" si="9"/>
        <v/>
      </c>
      <c r="AC23" s="77"/>
      <c r="AD23" s="78" t="b">
        <f t="shared" si="10"/>
        <v>1</v>
      </c>
      <c r="AE23" s="78" t="b">
        <f t="shared" si="11"/>
        <v>1</v>
      </c>
      <c r="AF23" s="78" t="b">
        <f t="shared" si="12"/>
        <v>1</v>
      </c>
      <c r="AG23" s="78" t="b">
        <f t="shared" si="16"/>
        <v>0</v>
      </c>
      <c r="AH23" s="38">
        <f t="shared" si="17"/>
        <v>20.18</v>
      </c>
      <c r="AI23" s="62">
        <f t="shared" si="18"/>
        <v>23.6</v>
      </c>
      <c r="AJ23" s="34">
        <f t="shared" si="19"/>
        <v>0.2</v>
      </c>
      <c r="AK23" s="34">
        <f t="shared" si="20"/>
        <v>0.15384615384615385</v>
      </c>
      <c r="AL23" s="34">
        <f t="shared" si="21"/>
        <v>7.407407407407407E-2</v>
      </c>
    </row>
    <row r="24" spans="1:38" s="34" customFormat="1">
      <c r="A24" s="74">
        <v>44286</v>
      </c>
      <c r="B24" s="75">
        <v>23.32</v>
      </c>
      <c r="C24" s="75">
        <v>23.32</v>
      </c>
      <c r="D24" s="75">
        <v>1.1299999999999999</v>
      </c>
      <c r="E24" s="75">
        <v>23.03</v>
      </c>
      <c r="F24" s="75">
        <v>23.01</v>
      </c>
      <c r="G24" s="75">
        <v>23.44</v>
      </c>
      <c r="H24" s="75" t="s">
        <v>60</v>
      </c>
      <c r="I24" s="76"/>
      <c r="J24" s="77">
        <f t="shared" si="13"/>
        <v>0</v>
      </c>
      <c r="K24" s="77">
        <f t="shared" si="14"/>
        <v>0</v>
      </c>
      <c r="L24" s="77">
        <f t="shared" si="22"/>
        <v>0</v>
      </c>
      <c r="M24" s="77"/>
      <c r="N24" s="77">
        <f t="shared" si="0"/>
        <v>23.01</v>
      </c>
      <c r="O24" s="77">
        <f t="shared" si="1"/>
        <v>23.44</v>
      </c>
      <c r="P24" s="77">
        <f t="shared" si="2"/>
        <v>22.81760685931642</v>
      </c>
      <c r="Q24" s="77">
        <f t="shared" si="15"/>
        <v>22.347000000000001</v>
      </c>
      <c r="R24" s="77">
        <f t="shared" si="3"/>
        <v>22.756947226301332</v>
      </c>
      <c r="S24" s="77">
        <f t="shared" si="4"/>
        <v>23.032466819995161</v>
      </c>
      <c r="T24" s="77">
        <f t="shared" si="5"/>
        <v>-0.27551959369382928</v>
      </c>
      <c r="U24" s="77">
        <f t="shared" si="6"/>
        <v>-0.53838918479856779</v>
      </c>
      <c r="V24" s="77">
        <f t="shared" si="7"/>
        <v>0.26286959110473851</v>
      </c>
      <c r="W24" s="77"/>
      <c r="X24" s="77"/>
      <c r="Y24" s="77"/>
      <c r="Z24" s="77" t="str">
        <f t="shared" si="8"/>
        <v>BAIXA</v>
      </c>
      <c r="AA24" s="77"/>
      <c r="AB24" s="77" t="str">
        <f t="shared" si="9"/>
        <v/>
      </c>
      <c r="AC24" s="77"/>
      <c r="AD24" s="78" t="b">
        <f t="shared" si="10"/>
        <v>1</v>
      </c>
      <c r="AE24" s="78" t="b">
        <f t="shared" si="11"/>
        <v>1</v>
      </c>
      <c r="AF24" s="78" t="b">
        <f t="shared" si="12"/>
        <v>0</v>
      </c>
      <c r="AG24" s="78" t="b">
        <f t="shared" si="16"/>
        <v>1</v>
      </c>
      <c r="AH24" s="38">
        <f t="shared" si="17"/>
        <v>19.82</v>
      </c>
      <c r="AI24" s="62">
        <f t="shared" si="18"/>
        <v>23.6</v>
      </c>
      <c r="AJ24" s="34">
        <f t="shared" si="19"/>
        <v>0.2</v>
      </c>
      <c r="AK24" s="34">
        <f t="shared" si="20"/>
        <v>0.15384615384615385</v>
      </c>
      <c r="AL24" s="34">
        <f t="shared" si="21"/>
        <v>7.407407407407407E-2</v>
      </c>
    </row>
    <row r="25" spans="1:38" s="34" customFormat="1">
      <c r="A25" s="74">
        <v>44285</v>
      </c>
      <c r="B25" s="75">
        <v>23.06</v>
      </c>
      <c r="C25" s="75">
        <v>23.06</v>
      </c>
      <c r="D25" s="75">
        <v>0</v>
      </c>
      <c r="E25" s="75">
        <v>22.87</v>
      </c>
      <c r="F25" s="75">
        <v>22.81</v>
      </c>
      <c r="G25" s="75">
        <v>23.21</v>
      </c>
      <c r="H25" s="75" t="s">
        <v>61</v>
      </c>
      <c r="I25" s="76"/>
      <c r="J25" s="77">
        <f t="shared" si="13"/>
        <v>0</v>
      </c>
      <c r="K25" s="77">
        <f t="shared" si="14"/>
        <v>0</v>
      </c>
      <c r="L25" s="77">
        <f t="shared" si="22"/>
        <v>0</v>
      </c>
      <c r="M25" s="77"/>
      <c r="N25" s="77">
        <f t="shared" si="0"/>
        <v>22.81</v>
      </c>
      <c r="O25" s="77">
        <f t="shared" si="1"/>
        <v>23.35</v>
      </c>
      <c r="P25" s="77">
        <f t="shared" si="2"/>
        <v>22.692008574145525</v>
      </c>
      <c r="Q25" s="77">
        <f t="shared" si="15"/>
        <v>22.206000000000007</v>
      </c>
      <c r="R25" s="77">
        <f t="shared" si="3"/>
        <v>22.654573994719755</v>
      </c>
      <c r="S25" s="77">
        <f t="shared" si="4"/>
        <v>23.009464165594775</v>
      </c>
      <c r="T25" s="77">
        <f t="shared" si="5"/>
        <v>-0.35489017087502006</v>
      </c>
      <c r="U25" s="77">
        <f t="shared" si="6"/>
        <v>-0.60410658257475236</v>
      </c>
      <c r="V25" s="77">
        <f t="shared" si="7"/>
        <v>0.2492164116997323</v>
      </c>
      <c r="W25" s="77"/>
      <c r="X25" s="77"/>
      <c r="Y25" s="77"/>
      <c r="Z25" s="77" t="str">
        <f t="shared" si="8"/>
        <v>BAIXA</v>
      </c>
      <c r="AA25" s="77"/>
      <c r="AB25" s="77" t="str">
        <f t="shared" si="9"/>
        <v/>
      </c>
      <c r="AC25" s="77"/>
      <c r="AD25" s="78" t="b">
        <f t="shared" si="10"/>
        <v>1</v>
      </c>
      <c r="AE25" s="78" t="b">
        <f t="shared" si="11"/>
        <v>0</v>
      </c>
      <c r="AF25" s="78" t="b">
        <f t="shared" si="12"/>
        <v>0</v>
      </c>
      <c r="AG25" s="78" t="b">
        <f t="shared" si="16"/>
        <v>1</v>
      </c>
      <c r="AH25" s="38">
        <f t="shared" si="17"/>
        <v>19.82</v>
      </c>
      <c r="AI25" s="62">
        <f t="shared" si="18"/>
        <v>23.35</v>
      </c>
      <c r="AJ25" s="34">
        <f t="shared" si="19"/>
        <v>0.2</v>
      </c>
      <c r="AK25" s="34">
        <f t="shared" si="20"/>
        <v>0.15384615384615385</v>
      </c>
      <c r="AL25" s="34">
        <f t="shared" si="21"/>
        <v>7.407407407407407E-2</v>
      </c>
    </row>
    <row r="26" spans="1:38" s="34" customFormat="1">
      <c r="A26" s="74">
        <v>44284</v>
      </c>
      <c r="B26" s="75">
        <v>23.06</v>
      </c>
      <c r="C26" s="75">
        <v>23.06</v>
      </c>
      <c r="D26" s="75">
        <v>1.58</v>
      </c>
      <c r="E26" s="75">
        <v>22.58</v>
      </c>
      <c r="F26" s="75">
        <v>22.52</v>
      </c>
      <c r="G26" s="75">
        <v>23.06</v>
      </c>
      <c r="H26" s="75" t="s">
        <v>62</v>
      </c>
      <c r="I26" s="76"/>
      <c r="J26" s="77">
        <f t="shared" si="13"/>
        <v>0</v>
      </c>
      <c r="K26" s="77">
        <f t="shared" si="14"/>
        <v>0</v>
      </c>
      <c r="L26" s="77">
        <f t="shared" si="22"/>
        <v>0</v>
      </c>
      <c r="M26" s="77"/>
      <c r="N26" s="77">
        <f t="shared" si="0"/>
        <v>22.52</v>
      </c>
      <c r="O26" s="77">
        <f t="shared" si="1"/>
        <v>23.35</v>
      </c>
      <c r="P26" s="77">
        <f t="shared" si="2"/>
        <v>22.600010717681908</v>
      </c>
      <c r="Q26" s="77">
        <f t="shared" si="15"/>
        <v>22.117000000000001</v>
      </c>
      <c r="R26" s="77">
        <f t="shared" si="3"/>
        <v>22.580860175577893</v>
      </c>
      <c r="S26" s="77">
        <f t="shared" si="4"/>
        <v>23.005421298842357</v>
      </c>
      <c r="T26" s="77">
        <f t="shared" si="5"/>
        <v>-0.42456112326446416</v>
      </c>
      <c r="U26" s="77">
        <f t="shared" si="6"/>
        <v>-0.66641068549968541</v>
      </c>
      <c r="V26" s="77">
        <f t="shared" si="7"/>
        <v>0.24184956223522125</v>
      </c>
      <c r="W26" s="77"/>
      <c r="X26" s="77"/>
      <c r="Y26" s="77"/>
      <c r="Z26" s="77" t="str">
        <f t="shared" si="8"/>
        <v>BAIXA</v>
      </c>
      <c r="AA26" s="77"/>
      <c r="AB26" s="77" t="str">
        <f t="shared" si="9"/>
        <v/>
      </c>
      <c r="AC26" s="77"/>
      <c r="AD26" s="78" t="b">
        <f t="shared" si="10"/>
        <v>0</v>
      </c>
      <c r="AE26" s="78" t="b">
        <f t="shared" si="11"/>
        <v>1</v>
      </c>
      <c r="AF26" s="78" t="b">
        <f t="shared" si="12"/>
        <v>0</v>
      </c>
      <c r="AG26" s="78" t="b">
        <f t="shared" si="16"/>
        <v>1</v>
      </c>
      <c r="AH26" s="38">
        <f t="shared" si="17"/>
        <v>19.82</v>
      </c>
      <c r="AI26" s="62">
        <f t="shared" si="18"/>
        <v>23.35</v>
      </c>
      <c r="AJ26" s="34">
        <f t="shared" si="19"/>
        <v>0.2</v>
      </c>
      <c r="AK26" s="34">
        <f t="shared" si="20"/>
        <v>0.15384615384615385</v>
      </c>
      <c r="AL26" s="34">
        <f t="shared" si="21"/>
        <v>7.407407407407407E-2</v>
      </c>
    </row>
    <row r="27" spans="1:38" s="34" customFormat="1">
      <c r="A27" s="74">
        <v>44281</v>
      </c>
      <c r="B27" s="75">
        <v>22.7</v>
      </c>
      <c r="C27" s="75">
        <v>22.7</v>
      </c>
      <c r="D27" s="75">
        <v>1.1200000000000001</v>
      </c>
      <c r="E27" s="75">
        <v>22.72</v>
      </c>
      <c r="F27" s="75">
        <v>22.36</v>
      </c>
      <c r="G27" s="75">
        <v>23.11</v>
      </c>
      <c r="H27" s="75" t="s">
        <v>63</v>
      </c>
      <c r="I27" s="76"/>
      <c r="J27" s="77">
        <f t="shared" si="13"/>
        <v>0</v>
      </c>
      <c r="K27" s="77">
        <f t="shared" si="14"/>
        <v>0</v>
      </c>
      <c r="L27" s="77">
        <f t="shared" si="22"/>
        <v>0</v>
      </c>
      <c r="M27" s="77"/>
      <c r="N27" s="77">
        <f t="shared" si="0"/>
        <v>22.48</v>
      </c>
      <c r="O27" s="77">
        <f t="shared" si="1"/>
        <v>23.35</v>
      </c>
      <c r="P27" s="77">
        <f t="shared" si="2"/>
        <v>22.485013397102385</v>
      </c>
      <c r="Q27" s="77">
        <f t="shared" si="15"/>
        <v>22.028500000000001</v>
      </c>
      <c r="R27" s="77">
        <f t="shared" si="3"/>
        <v>22.493743843864785</v>
      </c>
      <c r="S27" s="77">
        <f t="shared" si="4"/>
        <v>23.001055002749744</v>
      </c>
      <c r="T27" s="77">
        <f t="shared" si="5"/>
        <v>-0.50731115888495992</v>
      </c>
      <c r="U27" s="77">
        <f t="shared" si="6"/>
        <v>-0.72687307605849072</v>
      </c>
      <c r="V27" s="77">
        <f t="shared" si="7"/>
        <v>0.2195619171735308</v>
      </c>
      <c r="W27" s="77"/>
      <c r="X27" s="77"/>
      <c r="Y27" s="77"/>
      <c r="Z27" s="77" t="str">
        <f t="shared" si="8"/>
        <v>BAIXA</v>
      </c>
      <c r="AA27" s="77"/>
      <c r="AB27" s="77" t="str">
        <f t="shared" si="9"/>
        <v/>
      </c>
      <c r="AC27" s="77"/>
      <c r="AD27" s="78" t="b">
        <f t="shared" si="10"/>
        <v>1</v>
      </c>
      <c r="AE27" s="78" t="b">
        <f t="shared" si="11"/>
        <v>0</v>
      </c>
      <c r="AF27" s="78" t="b">
        <f t="shared" si="12"/>
        <v>0</v>
      </c>
      <c r="AG27" s="78" t="b">
        <f t="shared" si="16"/>
        <v>1</v>
      </c>
      <c r="AH27" s="38">
        <f t="shared" si="17"/>
        <v>19.82</v>
      </c>
      <c r="AI27" s="62">
        <f t="shared" si="18"/>
        <v>23.35</v>
      </c>
      <c r="AJ27" s="34">
        <f t="shared" si="19"/>
        <v>0.2</v>
      </c>
      <c r="AK27" s="34">
        <f t="shared" si="20"/>
        <v>0.15384615384615385</v>
      </c>
      <c r="AL27" s="34">
        <f t="shared" si="21"/>
        <v>7.407407407407407E-2</v>
      </c>
    </row>
    <row r="28" spans="1:38" s="34" customFormat="1">
      <c r="A28" s="74">
        <v>44280</v>
      </c>
      <c r="B28" s="75">
        <v>22.45</v>
      </c>
      <c r="C28" s="75">
        <v>22.45</v>
      </c>
      <c r="D28" s="75">
        <v>1.67</v>
      </c>
      <c r="E28" s="75">
        <v>21.96</v>
      </c>
      <c r="F28" s="75">
        <v>21.44</v>
      </c>
      <c r="G28" s="75">
        <v>22.54</v>
      </c>
      <c r="H28" s="75" t="s">
        <v>64</v>
      </c>
      <c r="I28" s="76"/>
      <c r="J28" s="77">
        <f t="shared" si="13"/>
        <v>0</v>
      </c>
      <c r="K28" s="77">
        <f t="shared" si="14"/>
        <v>0</v>
      </c>
      <c r="L28" s="77">
        <f t="shared" si="22"/>
        <v>0</v>
      </c>
      <c r="M28" s="77"/>
      <c r="N28" s="77">
        <f t="shared" si="0"/>
        <v>22.48</v>
      </c>
      <c r="O28" s="77">
        <f t="shared" si="1"/>
        <v>23.35</v>
      </c>
      <c r="P28" s="77">
        <f t="shared" si="2"/>
        <v>22.431266746377982</v>
      </c>
      <c r="Q28" s="77">
        <f t="shared" si="15"/>
        <v>21.969500000000004</v>
      </c>
      <c r="R28" s="77">
        <f t="shared" si="3"/>
        <v>22.456242724567474</v>
      </c>
      <c r="S28" s="77">
        <f t="shared" si="4"/>
        <v>23.025139402969725</v>
      </c>
      <c r="T28" s="77">
        <f t="shared" si="5"/>
        <v>-0.56889667840225044</v>
      </c>
      <c r="U28" s="77">
        <f t="shared" si="6"/>
        <v>-0.78176355535187336</v>
      </c>
      <c r="V28" s="77">
        <f t="shared" si="7"/>
        <v>0.21286687694962292</v>
      </c>
      <c r="W28" s="77"/>
      <c r="X28" s="77"/>
      <c r="Y28" s="77"/>
      <c r="Z28" s="77" t="str">
        <f t="shared" si="8"/>
        <v>BAIXA</v>
      </c>
      <c r="AA28" s="77"/>
      <c r="AB28" s="77" t="str">
        <f t="shared" si="9"/>
        <v/>
      </c>
      <c r="AC28" s="77"/>
      <c r="AD28" s="78" t="b">
        <f t="shared" si="10"/>
        <v>0</v>
      </c>
      <c r="AE28" s="78" t="b">
        <f t="shared" si="11"/>
        <v>0</v>
      </c>
      <c r="AF28" s="78" t="b">
        <f t="shared" si="12"/>
        <v>0</v>
      </c>
      <c r="AG28" s="78" t="b">
        <f t="shared" si="16"/>
        <v>1</v>
      </c>
      <c r="AH28" s="38">
        <f t="shared" si="17"/>
        <v>19.82</v>
      </c>
      <c r="AI28" s="62">
        <f t="shared" si="18"/>
        <v>24.43</v>
      </c>
      <c r="AJ28" s="34">
        <f t="shared" si="19"/>
        <v>0.2</v>
      </c>
      <c r="AK28" s="34">
        <f t="shared" si="20"/>
        <v>0.15384615384615385</v>
      </c>
      <c r="AL28" s="34">
        <f t="shared" si="21"/>
        <v>7.407407407407407E-2</v>
      </c>
    </row>
    <row r="29" spans="1:38" s="34" customFormat="1">
      <c r="A29" s="74">
        <v>44279</v>
      </c>
      <c r="B29" s="75">
        <v>22.08</v>
      </c>
      <c r="C29" s="75">
        <v>22.08</v>
      </c>
      <c r="D29" s="75">
        <v>0.09</v>
      </c>
      <c r="E29" s="75">
        <v>22.44</v>
      </c>
      <c r="F29" s="75">
        <v>22.08</v>
      </c>
      <c r="G29" s="75">
        <v>22.78</v>
      </c>
      <c r="H29" s="75" t="s">
        <v>60</v>
      </c>
      <c r="I29" s="76"/>
      <c r="J29" s="77">
        <f t="shared" si="13"/>
        <v>0</v>
      </c>
      <c r="K29" s="77">
        <f t="shared" si="14"/>
        <v>0</v>
      </c>
      <c r="L29" s="77">
        <f t="shared" si="22"/>
        <v>0</v>
      </c>
      <c r="M29" s="77"/>
      <c r="N29" s="77">
        <f t="shared" si="0"/>
        <v>22.48</v>
      </c>
      <c r="O29" s="77">
        <f t="shared" si="1"/>
        <v>23.35</v>
      </c>
      <c r="P29" s="77">
        <f t="shared" si="2"/>
        <v>22.426583432972478</v>
      </c>
      <c r="Q29" s="77">
        <f t="shared" si="15"/>
        <v>21.969000000000005</v>
      </c>
      <c r="R29" s="77">
        <f t="shared" si="3"/>
        <v>22.457377765397926</v>
      </c>
      <c r="S29" s="77">
        <f t="shared" si="4"/>
        <v>23.071150555207304</v>
      </c>
      <c r="T29" s="77">
        <f t="shared" si="5"/>
        <v>-0.61377278980937788</v>
      </c>
      <c r="U29" s="77">
        <f t="shared" si="6"/>
        <v>-0.83498027458927904</v>
      </c>
      <c r="V29" s="77">
        <f t="shared" si="7"/>
        <v>0.22120748477990115</v>
      </c>
      <c r="W29" s="77"/>
      <c r="X29" s="77"/>
      <c r="Y29" s="77"/>
      <c r="Z29" s="77" t="str">
        <f t="shared" si="8"/>
        <v>BAIXA</v>
      </c>
      <c r="AA29" s="77"/>
      <c r="AB29" s="77" t="str">
        <f t="shared" si="9"/>
        <v/>
      </c>
      <c r="AC29" s="77"/>
      <c r="AD29" s="78" t="b">
        <f t="shared" si="10"/>
        <v>0</v>
      </c>
      <c r="AE29" s="78" t="b">
        <f t="shared" si="11"/>
        <v>0</v>
      </c>
      <c r="AF29" s="78" t="b">
        <f t="shared" si="12"/>
        <v>0</v>
      </c>
      <c r="AG29" s="78" t="b">
        <f t="shared" si="16"/>
        <v>0</v>
      </c>
      <c r="AH29" s="38">
        <f t="shared" si="17"/>
        <v>19.82</v>
      </c>
      <c r="AI29" s="62">
        <f t="shared" si="18"/>
        <v>24.43</v>
      </c>
      <c r="AJ29" s="34">
        <f t="shared" si="19"/>
        <v>0.2</v>
      </c>
      <c r="AK29" s="34">
        <f t="shared" si="20"/>
        <v>0.15384615384615385</v>
      </c>
      <c r="AL29" s="34">
        <f t="shared" si="21"/>
        <v>7.407407407407407E-2</v>
      </c>
    </row>
    <row r="30" spans="1:38" s="34" customFormat="1">
      <c r="A30" s="74">
        <v>44278</v>
      </c>
      <c r="B30" s="75">
        <v>22.06</v>
      </c>
      <c r="C30" s="75">
        <v>22.06</v>
      </c>
      <c r="D30" s="75">
        <v>-3.06</v>
      </c>
      <c r="E30" s="75">
        <v>22.42</v>
      </c>
      <c r="F30" s="75">
        <v>22.06</v>
      </c>
      <c r="G30" s="75">
        <v>22.86</v>
      </c>
      <c r="H30" s="75" t="s">
        <v>65</v>
      </c>
      <c r="I30" s="76"/>
      <c r="J30" s="77">
        <f t="shared" si="13"/>
        <v>0</v>
      </c>
      <c r="K30" s="77">
        <f t="shared" si="14"/>
        <v>0</v>
      </c>
      <c r="L30" s="77">
        <f t="shared" si="22"/>
        <v>0</v>
      </c>
      <c r="M30" s="77"/>
      <c r="N30" s="77">
        <f t="shared" si="0"/>
        <v>22.48</v>
      </c>
      <c r="O30" s="77">
        <f t="shared" si="1"/>
        <v>23.35</v>
      </c>
      <c r="P30" s="77">
        <f t="shared" si="2"/>
        <v>22.513229291215598</v>
      </c>
      <c r="Q30" s="77">
        <f t="shared" si="15"/>
        <v>22.045500000000004</v>
      </c>
      <c r="R30" s="77">
        <f t="shared" si="3"/>
        <v>22.525991904561184</v>
      </c>
      <c r="S30" s="77">
        <f t="shared" si="4"/>
        <v>23.150442599623887</v>
      </c>
      <c r="T30" s="77">
        <f t="shared" si="5"/>
        <v>-0.62445069506270201</v>
      </c>
      <c r="U30" s="77">
        <f t="shared" si="6"/>
        <v>-0.89028214578425435</v>
      </c>
      <c r="V30" s="77">
        <f t="shared" si="7"/>
        <v>0.26583145072155234</v>
      </c>
      <c r="W30" s="77"/>
      <c r="X30" s="77"/>
      <c r="Y30" s="77"/>
      <c r="Z30" s="77" t="str">
        <f t="shared" si="8"/>
        <v>BAIXA</v>
      </c>
      <c r="AA30" s="77"/>
      <c r="AB30" s="77" t="str">
        <f t="shared" si="9"/>
        <v/>
      </c>
      <c r="AC30" s="77"/>
      <c r="AD30" s="78" t="b">
        <f t="shared" si="10"/>
        <v>0</v>
      </c>
      <c r="AE30" s="78" t="b">
        <f t="shared" si="11"/>
        <v>1</v>
      </c>
      <c r="AF30" s="78" t="b">
        <f t="shared" si="12"/>
        <v>0</v>
      </c>
      <c r="AG30" s="78" t="b">
        <f t="shared" si="16"/>
        <v>1</v>
      </c>
      <c r="AH30" s="38">
        <f t="shared" si="17"/>
        <v>19.82</v>
      </c>
      <c r="AI30" s="62">
        <f t="shared" si="18"/>
        <v>24.43</v>
      </c>
      <c r="AJ30" s="34">
        <f t="shared" si="19"/>
        <v>0.2</v>
      </c>
      <c r="AK30" s="34">
        <f t="shared" si="20"/>
        <v>0.15384615384615385</v>
      </c>
      <c r="AL30" s="34">
        <f t="shared" si="21"/>
        <v>7.407407407407407E-2</v>
      </c>
    </row>
    <row r="31" spans="1:38" s="34" customFormat="1">
      <c r="A31" s="74">
        <v>44277</v>
      </c>
      <c r="B31" s="75">
        <v>22.76</v>
      </c>
      <c r="C31" s="75">
        <v>22.76</v>
      </c>
      <c r="D31" s="75">
        <v>-2</v>
      </c>
      <c r="E31" s="75">
        <v>22.92</v>
      </c>
      <c r="F31" s="75">
        <v>22.48</v>
      </c>
      <c r="G31" s="75">
        <v>23.01</v>
      </c>
      <c r="H31" s="75" t="s">
        <v>66</v>
      </c>
      <c r="I31" s="76"/>
      <c r="J31" s="77">
        <f t="shared" si="13"/>
        <v>0</v>
      </c>
      <c r="K31" s="77">
        <f t="shared" si="14"/>
        <v>0</v>
      </c>
      <c r="L31" s="77">
        <f t="shared" si="22"/>
        <v>0</v>
      </c>
      <c r="M31" s="77"/>
      <c r="N31" s="77">
        <f t="shared" si="0"/>
        <v>22.48</v>
      </c>
      <c r="O31" s="77">
        <f t="shared" si="1"/>
        <v>23.35</v>
      </c>
      <c r="P31" s="77">
        <f t="shared" si="2"/>
        <v>22.626536614019496</v>
      </c>
      <c r="Q31" s="77">
        <f t="shared" si="15"/>
        <v>22.1065</v>
      </c>
      <c r="R31" s="77">
        <f t="shared" si="3"/>
        <v>22.610717705390492</v>
      </c>
      <c r="S31" s="77">
        <f t="shared" si="4"/>
        <v>23.237678007593797</v>
      </c>
      <c r="T31" s="77">
        <f t="shared" si="5"/>
        <v>-0.62696030220330456</v>
      </c>
      <c r="U31" s="77">
        <f t="shared" si="6"/>
        <v>-0.95674000846464247</v>
      </c>
      <c r="V31" s="77">
        <f t="shared" si="7"/>
        <v>0.3297797062613379</v>
      </c>
      <c r="W31" s="77"/>
      <c r="X31" s="77"/>
      <c r="Y31" s="77"/>
      <c r="Z31" s="77" t="str">
        <f t="shared" si="8"/>
        <v>BAIXA</v>
      </c>
      <c r="AA31" s="77"/>
      <c r="AB31" s="77" t="str">
        <f t="shared" si="9"/>
        <v/>
      </c>
      <c r="AC31" s="77"/>
      <c r="AD31" s="78" t="b">
        <f t="shared" si="10"/>
        <v>1</v>
      </c>
      <c r="AE31" s="78" t="b">
        <f t="shared" si="11"/>
        <v>0</v>
      </c>
      <c r="AF31" s="78" t="b">
        <f t="shared" si="12"/>
        <v>1</v>
      </c>
      <c r="AG31" s="78" t="b">
        <f t="shared" si="16"/>
        <v>1</v>
      </c>
      <c r="AH31" s="38">
        <f t="shared" si="17"/>
        <v>19.82</v>
      </c>
      <c r="AI31" s="62">
        <f t="shared" si="18"/>
        <v>24.43</v>
      </c>
      <c r="AJ31" s="34">
        <f t="shared" si="19"/>
        <v>0.2</v>
      </c>
      <c r="AK31" s="34">
        <f t="shared" si="20"/>
        <v>0.15384615384615385</v>
      </c>
      <c r="AL31" s="34">
        <f t="shared" si="21"/>
        <v>7.407407407407407E-2</v>
      </c>
    </row>
    <row r="32" spans="1:38" s="34" customFormat="1">
      <c r="A32" s="74">
        <v>44274</v>
      </c>
      <c r="B32" s="75">
        <v>23.22</v>
      </c>
      <c r="C32" s="75">
        <v>23.22</v>
      </c>
      <c r="D32" s="75">
        <v>3.27</v>
      </c>
      <c r="E32" s="75">
        <v>22.52</v>
      </c>
      <c r="F32" s="75">
        <v>22.43</v>
      </c>
      <c r="G32" s="75">
        <v>23.26</v>
      </c>
      <c r="H32" s="75" t="s">
        <v>67</v>
      </c>
      <c r="I32" s="76"/>
      <c r="J32" s="77">
        <f t="shared" si="13"/>
        <v>0</v>
      </c>
      <c r="K32" s="77">
        <f t="shared" si="14"/>
        <v>0</v>
      </c>
      <c r="L32" s="77">
        <f t="shared" si="22"/>
        <v>0</v>
      </c>
      <c r="M32" s="77"/>
      <c r="N32" s="77">
        <f t="shared" si="0"/>
        <v>22.48</v>
      </c>
      <c r="O32" s="77">
        <f t="shared" si="1"/>
        <v>23.35</v>
      </c>
      <c r="P32" s="77">
        <f t="shared" si="2"/>
        <v>22.59317076752437</v>
      </c>
      <c r="Q32" s="77">
        <f t="shared" si="15"/>
        <v>22.006</v>
      </c>
      <c r="R32" s="77">
        <f t="shared" si="3"/>
        <v>22.583575470006945</v>
      </c>
      <c r="S32" s="77">
        <f t="shared" si="4"/>
        <v>23.275892248201298</v>
      </c>
      <c r="T32" s="77">
        <f t="shared" si="5"/>
        <v>-0.69231677819435333</v>
      </c>
      <c r="U32" s="77">
        <f t="shared" si="6"/>
        <v>-1.0391849350299769</v>
      </c>
      <c r="V32" s="77">
        <f t="shared" si="7"/>
        <v>0.34686815683562355</v>
      </c>
      <c r="W32" s="77"/>
      <c r="X32" s="77"/>
      <c r="Y32" s="77"/>
      <c r="Z32" s="77" t="str">
        <f t="shared" si="8"/>
        <v>BAIXA</v>
      </c>
      <c r="AA32" s="77"/>
      <c r="AB32" s="77" t="str">
        <f t="shared" si="9"/>
        <v/>
      </c>
      <c r="AC32" s="77"/>
      <c r="AD32" s="78" t="b">
        <f t="shared" si="10"/>
        <v>0</v>
      </c>
      <c r="AE32" s="78" t="b">
        <f t="shared" si="11"/>
        <v>1</v>
      </c>
      <c r="AF32" s="78" t="b">
        <f t="shared" si="12"/>
        <v>0</v>
      </c>
      <c r="AG32" s="78" t="b">
        <f t="shared" si="16"/>
        <v>1</v>
      </c>
      <c r="AH32" s="38">
        <f t="shared" si="17"/>
        <v>19.82</v>
      </c>
      <c r="AI32" s="62">
        <f t="shared" si="18"/>
        <v>24.43</v>
      </c>
      <c r="AJ32" s="34">
        <f t="shared" si="19"/>
        <v>0.2</v>
      </c>
      <c r="AK32" s="34">
        <f t="shared" si="20"/>
        <v>0.15384615384615385</v>
      </c>
      <c r="AL32" s="34">
        <f t="shared" si="21"/>
        <v>7.407407407407407E-2</v>
      </c>
    </row>
    <row r="33" spans="1:38" s="34" customFormat="1">
      <c r="A33" s="74">
        <v>44273</v>
      </c>
      <c r="B33" s="75">
        <v>22.49</v>
      </c>
      <c r="C33" s="75">
        <v>22.49</v>
      </c>
      <c r="D33" s="75">
        <v>-3.49</v>
      </c>
      <c r="E33" s="75">
        <v>23.11</v>
      </c>
      <c r="F33" s="75">
        <v>22.32</v>
      </c>
      <c r="G33" s="75">
        <v>23.12</v>
      </c>
      <c r="H33" s="75" t="s">
        <v>68</v>
      </c>
      <c r="I33" s="76"/>
      <c r="J33" s="77">
        <f t="shared" si="13"/>
        <v>0</v>
      </c>
      <c r="K33" s="77">
        <f t="shared" si="14"/>
        <v>0</v>
      </c>
      <c r="L33" s="77">
        <f t="shared" si="22"/>
        <v>0</v>
      </c>
      <c r="M33" s="77"/>
      <c r="N33" s="77">
        <f t="shared" si="0"/>
        <v>22.48</v>
      </c>
      <c r="O33" s="77">
        <f t="shared" si="1"/>
        <v>23.35</v>
      </c>
      <c r="P33" s="77">
        <f t="shared" si="2"/>
        <v>22.436463459405463</v>
      </c>
      <c r="Q33" s="77">
        <f t="shared" si="15"/>
        <v>22.166999999999998</v>
      </c>
      <c r="R33" s="77">
        <f t="shared" si="3"/>
        <v>22.467861919099118</v>
      </c>
      <c r="S33" s="77">
        <f t="shared" si="4"/>
        <v>23.280363628057401</v>
      </c>
      <c r="T33" s="77">
        <f t="shared" si="5"/>
        <v>-0.81250170895828333</v>
      </c>
      <c r="U33" s="77">
        <f t="shared" si="6"/>
        <v>-1.1259019742388827</v>
      </c>
      <c r="V33" s="77">
        <f t="shared" si="7"/>
        <v>0.31340026528059939</v>
      </c>
      <c r="W33" s="77"/>
      <c r="X33" s="77"/>
      <c r="Y33" s="77"/>
      <c r="Z33" s="77" t="str">
        <f t="shared" si="8"/>
        <v>BAIXA</v>
      </c>
      <c r="AA33" s="77"/>
      <c r="AB33" s="77" t="str">
        <f t="shared" si="9"/>
        <v/>
      </c>
      <c r="AC33" s="77"/>
      <c r="AD33" s="78" t="b">
        <f t="shared" si="10"/>
        <v>1</v>
      </c>
      <c r="AE33" s="78" t="b">
        <f t="shared" si="11"/>
        <v>0</v>
      </c>
      <c r="AF33" s="78" t="b">
        <f t="shared" si="12"/>
        <v>1</v>
      </c>
      <c r="AG33" s="78" t="b">
        <f t="shared" si="16"/>
        <v>0</v>
      </c>
      <c r="AH33" s="38">
        <f t="shared" si="17"/>
        <v>19.82</v>
      </c>
      <c r="AI33" s="62">
        <f t="shared" si="18"/>
        <v>29.92</v>
      </c>
      <c r="AJ33" s="34">
        <f t="shared" si="19"/>
        <v>0.2</v>
      </c>
      <c r="AK33" s="34">
        <f t="shared" si="20"/>
        <v>0.15384615384615385</v>
      </c>
      <c r="AL33" s="34">
        <f t="shared" si="21"/>
        <v>7.407407407407407E-2</v>
      </c>
    </row>
    <row r="34" spans="1:38" s="34" customFormat="1">
      <c r="A34" s="74">
        <v>44272</v>
      </c>
      <c r="B34" s="75">
        <v>23.3</v>
      </c>
      <c r="C34" s="75">
        <v>23.3</v>
      </c>
      <c r="D34" s="75">
        <v>3.44</v>
      </c>
      <c r="E34" s="75">
        <v>22.39</v>
      </c>
      <c r="F34" s="75">
        <v>22.36</v>
      </c>
      <c r="G34" s="75">
        <v>23.35</v>
      </c>
      <c r="H34" s="75" t="s">
        <v>69</v>
      </c>
      <c r="I34" s="76"/>
      <c r="J34" s="77">
        <f t="shared" si="13"/>
        <v>0</v>
      </c>
      <c r="K34" s="77">
        <f t="shared" si="14"/>
        <v>0</v>
      </c>
      <c r="L34" s="77">
        <f t="shared" si="22"/>
        <v>0</v>
      </c>
      <c r="M34" s="77"/>
      <c r="N34" s="77">
        <f t="shared" si="0"/>
        <v>22.48</v>
      </c>
      <c r="O34" s="77">
        <f t="shared" si="1"/>
        <v>23.35</v>
      </c>
      <c r="P34" s="77">
        <f t="shared" si="2"/>
        <v>22.423079324256829</v>
      </c>
      <c r="Q34" s="77">
        <f t="shared" si="15"/>
        <v>22.458500000000004</v>
      </c>
      <c r="R34" s="77">
        <f t="shared" si="3"/>
        <v>22.463836813480775</v>
      </c>
      <c r="S34" s="77">
        <f t="shared" si="4"/>
        <v>23.343592718301995</v>
      </c>
      <c r="T34" s="77">
        <f t="shared" si="5"/>
        <v>-0.87975590482122001</v>
      </c>
      <c r="U34" s="77">
        <f t="shared" si="6"/>
        <v>-1.2042520405590325</v>
      </c>
      <c r="V34" s="77">
        <f t="shared" si="7"/>
        <v>0.32449613573781244</v>
      </c>
      <c r="W34" s="77"/>
      <c r="X34" s="77"/>
      <c r="Y34" s="77"/>
      <c r="Z34" s="77" t="str">
        <f t="shared" si="8"/>
        <v>BAIXA</v>
      </c>
      <c r="AA34" s="77"/>
      <c r="AB34" s="77" t="str">
        <f t="shared" si="9"/>
        <v/>
      </c>
      <c r="AC34" s="77"/>
      <c r="AD34" s="78" t="b">
        <f t="shared" si="10"/>
        <v>0</v>
      </c>
      <c r="AE34" s="78" t="b">
        <f t="shared" si="11"/>
        <v>1</v>
      </c>
      <c r="AF34" s="78" t="b">
        <f t="shared" si="12"/>
        <v>0</v>
      </c>
      <c r="AG34" s="78" t="b">
        <f t="shared" si="16"/>
        <v>1</v>
      </c>
      <c r="AH34" s="38">
        <f t="shared" si="17"/>
        <v>19.82</v>
      </c>
      <c r="AI34" s="62">
        <f t="shared" si="18"/>
        <v>29.92</v>
      </c>
      <c r="AJ34" s="34">
        <f t="shared" si="19"/>
        <v>0.2</v>
      </c>
      <c r="AK34" s="34">
        <f t="shared" si="20"/>
        <v>0.15384615384615385</v>
      </c>
      <c r="AL34" s="34">
        <f t="shared" si="21"/>
        <v>7.407407407407407E-2</v>
      </c>
    </row>
    <row r="35" spans="1:38" s="34" customFormat="1">
      <c r="A35" s="74">
        <v>44271</v>
      </c>
      <c r="B35" s="75">
        <v>22.52</v>
      </c>
      <c r="C35" s="75">
        <v>22.52</v>
      </c>
      <c r="D35" s="75">
        <v>-1.56</v>
      </c>
      <c r="E35" s="75">
        <v>22.86</v>
      </c>
      <c r="F35" s="75">
        <v>22.48</v>
      </c>
      <c r="G35" s="75">
        <v>22.91</v>
      </c>
      <c r="H35" s="75" t="s">
        <v>70</v>
      </c>
      <c r="I35" s="76"/>
      <c r="J35" s="77">
        <f t="shared" si="13"/>
        <v>0</v>
      </c>
      <c r="K35" s="77">
        <f t="shared" si="14"/>
        <v>0</v>
      </c>
      <c r="L35" s="77">
        <f t="shared" si="22"/>
        <v>0</v>
      </c>
      <c r="M35" s="77"/>
      <c r="N35" s="77">
        <f t="shared" si="0"/>
        <v>22.48</v>
      </c>
      <c r="O35" s="77">
        <f t="shared" si="1"/>
        <v>24.43</v>
      </c>
      <c r="P35" s="77">
        <f t="shared" si="2"/>
        <v>22.203849155321038</v>
      </c>
      <c r="Q35" s="77">
        <f t="shared" si="15"/>
        <v>22.725000000000001</v>
      </c>
      <c r="R35" s="77">
        <f t="shared" si="3"/>
        <v>22.31180714320455</v>
      </c>
      <c r="S35" s="77">
        <f t="shared" si="4"/>
        <v>23.347080135766156</v>
      </c>
      <c r="T35" s="77">
        <f t="shared" si="5"/>
        <v>-1.0352729925616053</v>
      </c>
      <c r="U35" s="77">
        <f t="shared" si="6"/>
        <v>-1.2853760744934855</v>
      </c>
      <c r="V35" s="77">
        <f t="shared" si="7"/>
        <v>0.25010308193188013</v>
      </c>
      <c r="W35" s="77"/>
      <c r="X35" s="77"/>
      <c r="Y35" s="77"/>
      <c r="Z35" s="77" t="str">
        <f t="shared" si="8"/>
        <v>BAIXA</v>
      </c>
      <c r="AA35" s="77"/>
      <c r="AB35" s="77" t="str">
        <f t="shared" si="9"/>
        <v/>
      </c>
      <c r="AC35" s="77"/>
      <c r="AD35" s="78" t="b">
        <f t="shared" si="10"/>
        <v>1</v>
      </c>
      <c r="AE35" s="78" t="b">
        <f t="shared" si="11"/>
        <v>1</v>
      </c>
      <c r="AF35" s="78" t="b">
        <f t="shared" si="12"/>
        <v>1</v>
      </c>
      <c r="AG35" s="78" t="b">
        <f t="shared" si="16"/>
        <v>0</v>
      </c>
      <c r="AH35" s="38">
        <f t="shared" si="17"/>
        <v>19.82</v>
      </c>
      <c r="AI35" s="62">
        <f t="shared" si="18"/>
        <v>29.92</v>
      </c>
      <c r="AJ35" s="34">
        <f t="shared" si="19"/>
        <v>0.2</v>
      </c>
      <c r="AK35" s="34">
        <f t="shared" si="20"/>
        <v>0.15384615384615385</v>
      </c>
      <c r="AL35" s="34">
        <f t="shared" si="21"/>
        <v>7.407407407407407E-2</v>
      </c>
    </row>
    <row r="36" spans="1:38" s="34" customFormat="1">
      <c r="A36" s="74">
        <v>44270</v>
      </c>
      <c r="B36" s="75">
        <v>22.88</v>
      </c>
      <c r="C36" s="75">
        <v>22.88</v>
      </c>
      <c r="D36" s="75">
        <v>2.0699999999999998</v>
      </c>
      <c r="E36" s="75">
        <v>22.36</v>
      </c>
      <c r="F36" s="75">
        <v>22.35</v>
      </c>
      <c r="G36" s="75">
        <v>22.9</v>
      </c>
      <c r="H36" s="75" t="s">
        <v>71</v>
      </c>
      <c r="I36" s="76"/>
      <c r="J36" s="77">
        <f t="shared" si="13"/>
        <v>0</v>
      </c>
      <c r="K36" s="77">
        <f t="shared" si="14"/>
        <v>0</v>
      </c>
      <c r="L36" s="77">
        <f t="shared" si="22"/>
        <v>0</v>
      </c>
      <c r="M36" s="77"/>
      <c r="N36" s="77">
        <f t="shared" si="0"/>
        <v>23.23</v>
      </c>
      <c r="O36" s="77">
        <f t="shared" si="1"/>
        <v>24.43</v>
      </c>
      <c r="P36" s="77">
        <f t="shared" si="2"/>
        <v>22.124811444151298</v>
      </c>
      <c r="Q36" s="77">
        <f t="shared" si="15"/>
        <v>22.975000000000001</v>
      </c>
      <c r="R36" s="77">
        <f t="shared" si="3"/>
        <v>22.273953896514467</v>
      </c>
      <c r="S36" s="77">
        <f t="shared" si="4"/>
        <v>23.413246546627448</v>
      </c>
      <c r="T36" s="77">
        <f t="shared" si="5"/>
        <v>-1.1392926501129814</v>
      </c>
      <c r="U36" s="77">
        <f t="shared" si="6"/>
        <v>-1.3479018449764555</v>
      </c>
      <c r="V36" s="77">
        <f t="shared" si="7"/>
        <v>0.20860919486347407</v>
      </c>
      <c r="W36" s="77"/>
      <c r="X36" s="77"/>
      <c r="Y36" s="77"/>
      <c r="Z36" s="77" t="str">
        <f t="shared" si="8"/>
        <v>BAIXA</v>
      </c>
      <c r="AA36" s="77"/>
      <c r="AB36" s="77" t="str">
        <f t="shared" si="9"/>
        <v/>
      </c>
      <c r="AC36" s="77"/>
      <c r="AD36" s="78" t="b">
        <f t="shared" si="10"/>
        <v>1</v>
      </c>
      <c r="AE36" s="78" t="b">
        <f t="shared" si="11"/>
        <v>1</v>
      </c>
      <c r="AF36" s="78" t="b">
        <f t="shared" si="12"/>
        <v>0</v>
      </c>
      <c r="AG36" s="78" t="b">
        <f t="shared" si="16"/>
        <v>1</v>
      </c>
      <c r="AH36" s="38">
        <f t="shared" si="17"/>
        <v>19.82</v>
      </c>
      <c r="AI36" s="62">
        <f t="shared" si="18"/>
        <v>29.92</v>
      </c>
      <c r="AJ36" s="34">
        <f t="shared" si="19"/>
        <v>0.2</v>
      </c>
      <c r="AK36" s="34">
        <f t="shared" si="20"/>
        <v>0.15384615384615385</v>
      </c>
      <c r="AL36" s="34">
        <f t="shared" si="21"/>
        <v>7.407407407407407E-2</v>
      </c>
    </row>
    <row r="37" spans="1:38" s="34" customFormat="1">
      <c r="A37" s="74">
        <v>44267</v>
      </c>
      <c r="B37" s="75">
        <v>22.42</v>
      </c>
      <c r="C37" s="75">
        <v>22.42</v>
      </c>
      <c r="D37" s="75">
        <v>-0.52</v>
      </c>
      <c r="E37" s="75">
        <v>22.4</v>
      </c>
      <c r="F37" s="75">
        <v>22.12</v>
      </c>
      <c r="G37" s="75">
        <v>22.62</v>
      </c>
      <c r="H37" s="75" t="s">
        <v>72</v>
      </c>
      <c r="I37" s="76"/>
      <c r="J37" s="77">
        <f t="shared" si="13"/>
        <v>0</v>
      </c>
      <c r="K37" s="77">
        <f t="shared" si="14"/>
        <v>0</v>
      </c>
      <c r="L37" s="77">
        <f t="shared" si="22"/>
        <v>0</v>
      </c>
      <c r="M37" s="77"/>
      <c r="N37" s="77">
        <f t="shared" si="0"/>
        <v>23.23</v>
      </c>
      <c r="O37" s="77">
        <f t="shared" si="1"/>
        <v>24.43</v>
      </c>
      <c r="P37" s="77">
        <f t="shared" si="2"/>
        <v>21.936014305189122</v>
      </c>
      <c r="Q37" s="77">
        <f t="shared" si="15"/>
        <v>23.189500000000002</v>
      </c>
      <c r="R37" s="77">
        <f t="shared" si="3"/>
        <v>22.163763695880732</v>
      </c>
      <c r="S37" s="77">
        <f t="shared" si="4"/>
        <v>23.455906270357644</v>
      </c>
      <c r="T37" s="77">
        <f t="shared" si="5"/>
        <v>-1.2921425744769124</v>
      </c>
      <c r="U37" s="77">
        <f t="shared" si="6"/>
        <v>-1.4000541436923239</v>
      </c>
      <c r="V37" s="77">
        <f t="shared" si="7"/>
        <v>0.10791156921541156</v>
      </c>
      <c r="W37" s="77"/>
      <c r="X37" s="77"/>
      <c r="Y37" s="77"/>
      <c r="Z37" s="77" t="str">
        <f t="shared" si="8"/>
        <v>BAIXA</v>
      </c>
      <c r="AA37" s="77"/>
      <c r="AB37" s="77" t="str">
        <f t="shared" si="9"/>
        <v/>
      </c>
      <c r="AC37" s="77"/>
      <c r="AD37" s="78" t="b">
        <f t="shared" si="10"/>
        <v>1</v>
      </c>
      <c r="AE37" s="78" t="b">
        <f t="shared" si="11"/>
        <v>1</v>
      </c>
      <c r="AF37" s="78" t="b">
        <f t="shared" si="12"/>
        <v>0</v>
      </c>
      <c r="AG37" s="78" t="b">
        <f t="shared" si="16"/>
        <v>1</v>
      </c>
      <c r="AH37" s="38">
        <f t="shared" si="17"/>
        <v>19.82</v>
      </c>
      <c r="AI37" s="62">
        <f t="shared" si="18"/>
        <v>29.92</v>
      </c>
      <c r="AJ37" s="34">
        <f t="shared" si="19"/>
        <v>0.2</v>
      </c>
      <c r="AK37" s="34">
        <f t="shared" si="20"/>
        <v>0.15384615384615385</v>
      </c>
      <c r="AL37" s="34">
        <f t="shared" si="21"/>
        <v>7.407407407407407E-2</v>
      </c>
    </row>
    <row r="38" spans="1:38" s="34" customFormat="1">
      <c r="A38" s="74">
        <v>44266</v>
      </c>
      <c r="B38" s="75">
        <v>22.53</v>
      </c>
      <c r="C38" s="75">
        <v>22.53</v>
      </c>
      <c r="D38" s="75">
        <v>4.25</v>
      </c>
      <c r="E38" s="75">
        <v>21.89</v>
      </c>
      <c r="F38" s="75">
        <v>21.88</v>
      </c>
      <c r="G38" s="75">
        <v>22.73</v>
      </c>
      <c r="H38" s="75" t="s">
        <v>67</v>
      </c>
      <c r="I38" s="76"/>
      <c r="J38" s="77">
        <f t="shared" si="13"/>
        <v>0</v>
      </c>
      <c r="K38" s="77">
        <f t="shared" si="14"/>
        <v>0</v>
      </c>
      <c r="L38" s="77">
        <f t="shared" si="22"/>
        <v>0</v>
      </c>
      <c r="M38" s="77"/>
      <c r="N38" s="77">
        <f t="shared" si="0"/>
        <v>23.23</v>
      </c>
      <c r="O38" s="77">
        <f t="shared" si="1"/>
        <v>24.43</v>
      </c>
      <c r="P38" s="77">
        <f t="shared" si="2"/>
        <v>21.815017881486401</v>
      </c>
      <c r="Q38" s="77">
        <f t="shared" si="15"/>
        <v>23.413499999999996</v>
      </c>
      <c r="R38" s="77">
        <f t="shared" si="3"/>
        <v>22.117175276949954</v>
      </c>
      <c r="S38" s="77">
        <f t="shared" si="4"/>
        <v>23.538778771986255</v>
      </c>
      <c r="T38" s="77">
        <f t="shared" si="5"/>
        <v>-1.421603495036301</v>
      </c>
      <c r="U38" s="77">
        <f t="shared" si="6"/>
        <v>-1.4270320359961768</v>
      </c>
      <c r="V38" s="77">
        <f t="shared" si="7"/>
        <v>5.4285409598757717E-3</v>
      </c>
      <c r="W38" s="77"/>
      <c r="X38" s="77"/>
      <c r="Y38" s="77"/>
      <c r="Z38" s="77" t="str">
        <f t="shared" si="8"/>
        <v>BAIXA</v>
      </c>
      <c r="AA38" s="77"/>
      <c r="AB38" s="77" t="str">
        <f t="shared" si="9"/>
        <v>COMPRA</v>
      </c>
      <c r="AC38" s="77"/>
      <c r="AD38" s="78" t="b">
        <f t="shared" si="10"/>
        <v>1</v>
      </c>
      <c r="AE38" s="78" t="b">
        <f t="shared" si="11"/>
        <v>1</v>
      </c>
      <c r="AF38" s="78" t="b">
        <f t="shared" si="12"/>
        <v>0</v>
      </c>
      <c r="AG38" s="78" t="b">
        <f t="shared" si="16"/>
        <v>1</v>
      </c>
      <c r="AH38" s="38">
        <f t="shared" si="17"/>
        <v>19.82</v>
      </c>
      <c r="AI38" s="62">
        <f t="shared" si="18"/>
        <v>29.92</v>
      </c>
      <c r="AJ38" s="34">
        <f t="shared" si="19"/>
        <v>0.2</v>
      </c>
      <c r="AK38" s="34">
        <f t="shared" si="20"/>
        <v>0.15384615384615385</v>
      </c>
      <c r="AL38" s="34">
        <f t="shared" si="21"/>
        <v>7.407407407407407E-2</v>
      </c>
    </row>
    <row r="39" spans="1:38" s="34" customFormat="1">
      <c r="A39" s="74">
        <v>44265</v>
      </c>
      <c r="B39" s="75">
        <v>21.62</v>
      </c>
      <c r="C39" s="75">
        <v>21.62</v>
      </c>
      <c r="D39" s="75">
        <v>3.47</v>
      </c>
      <c r="E39" s="75">
        <v>21.23</v>
      </c>
      <c r="F39" s="75">
        <v>20.88</v>
      </c>
      <c r="G39" s="75">
        <v>21.62</v>
      </c>
      <c r="H39" s="75" t="s">
        <v>73</v>
      </c>
      <c r="I39" s="76"/>
      <c r="J39" s="77">
        <f t="shared" si="13"/>
        <v>0</v>
      </c>
      <c r="K39" s="77">
        <f t="shared" si="14"/>
        <v>0</v>
      </c>
      <c r="L39" s="77">
        <f t="shared" si="22"/>
        <v>0</v>
      </c>
      <c r="M39" s="77"/>
      <c r="N39" s="77">
        <f t="shared" si="0"/>
        <v>26.29</v>
      </c>
      <c r="O39" s="77">
        <f t="shared" si="1"/>
        <v>27.57</v>
      </c>
      <c r="P39" s="77">
        <f t="shared" si="2"/>
        <v>21.636272351858</v>
      </c>
      <c r="Q39" s="77">
        <f t="shared" si="15"/>
        <v>23.619499999999995</v>
      </c>
      <c r="R39" s="77">
        <f t="shared" si="3"/>
        <v>22.042116236395401</v>
      </c>
      <c r="S39" s="77">
        <f t="shared" si="4"/>
        <v>23.619481073745156</v>
      </c>
      <c r="T39" s="77">
        <f t="shared" si="5"/>
        <v>-1.5773648373497551</v>
      </c>
      <c r="U39" s="77">
        <f t="shared" si="6"/>
        <v>-1.4283891712361456</v>
      </c>
      <c r="V39" s="77">
        <f t="shared" si="7"/>
        <v>-0.14897566611360946</v>
      </c>
      <c r="W39" s="77"/>
      <c r="X39" s="77"/>
      <c r="Y39" s="77"/>
      <c r="Z39" s="77" t="str">
        <f t="shared" si="8"/>
        <v>BAIXA</v>
      </c>
      <c r="AA39" s="77"/>
      <c r="AB39" s="77" t="str">
        <f t="shared" si="9"/>
        <v/>
      </c>
      <c r="AC39" s="77"/>
      <c r="AD39" s="78" t="b">
        <f t="shared" si="10"/>
        <v>1</v>
      </c>
      <c r="AE39" s="78" t="b">
        <f t="shared" si="11"/>
        <v>0</v>
      </c>
      <c r="AF39" s="78" t="b">
        <f t="shared" si="12"/>
        <v>0</v>
      </c>
      <c r="AG39" s="78" t="b">
        <f t="shared" si="16"/>
        <v>1</v>
      </c>
      <c r="AH39" s="38">
        <f t="shared" si="17"/>
        <v>19.82</v>
      </c>
      <c r="AI39" s="62">
        <f t="shared" si="18"/>
        <v>29.92</v>
      </c>
      <c r="AJ39" s="34">
        <f t="shared" si="19"/>
        <v>0.2</v>
      </c>
      <c r="AK39" s="34">
        <f t="shared" si="20"/>
        <v>0.15384615384615385</v>
      </c>
      <c r="AL39" s="34">
        <f t="shared" si="21"/>
        <v>7.407407407407407E-2</v>
      </c>
    </row>
    <row r="40" spans="1:38" s="34" customFormat="1">
      <c r="A40" s="74">
        <v>44264</v>
      </c>
      <c r="B40" s="75">
        <v>20.89</v>
      </c>
      <c r="C40" s="75">
        <v>20.89</v>
      </c>
      <c r="D40" s="75">
        <v>2.3199999999999998</v>
      </c>
      <c r="E40" s="75">
        <v>20.67</v>
      </c>
      <c r="F40" s="75">
        <v>20.18</v>
      </c>
      <c r="G40" s="75">
        <v>21.24</v>
      </c>
      <c r="H40" s="75" t="s">
        <v>74</v>
      </c>
      <c r="I40" s="76"/>
      <c r="J40" s="77">
        <f t="shared" si="13"/>
        <v>0</v>
      </c>
      <c r="K40" s="77">
        <f t="shared" si="14"/>
        <v>0</v>
      </c>
      <c r="L40" s="77">
        <f t="shared" si="22"/>
        <v>0</v>
      </c>
      <c r="M40" s="77"/>
      <c r="N40" s="77">
        <f t="shared" si="0"/>
        <v>28.1</v>
      </c>
      <c r="O40" s="77">
        <f t="shared" si="1"/>
        <v>29.92</v>
      </c>
      <c r="P40" s="77">
        <f t="shared" si="2"/>
        <v>21.640340439822502</v>
      </c>
      <c r="Q40" s="77">
        <f t="shared" si="15"/>
        <v>23.898499999999995</v>
      </c>
      <c r="R40" s="77">
        <f t="shared" si="3"/>
        <v>22.118864643012746</v>
      </c>
      <c r="S40" s="77">
        <f t="shared" si="4"/>
        <v>23.779439559644768</v>
      </c>
      <c r="T40" s="77">
        <f t="shared" si="5"/>
        <v>-1.6605749166320223</v>
      </c>
      <c r="U40" s="77">
        <f t="shared" si="6"/>
        <v>-1.3911452547077432</v>
      </c>
      <c r="V40" s="77">
        <f t="shared" si="7"/>
        <v>-0.26942966192427908</v>
      </c>
      <c r="W40" s="77"/>
      <c r="X40" s="77"/>
      <c r="Y40" s="77"/>
      <c r="Z40" s="77" t="str">
        <f t="shared" si="8"/>
        <v>BAIXA</v>
      </c>
      <c r="AA40" s="77"/>
      <c r="AB40" s="77" t="str">
        <f t="shared" si="9"/>
        <v/>
      </c>
      <c r="AC40" s="77"/>
      <c r="AD40" s="78" t="b">
        <f t="shared" si="10"/>
        <v>0</v>
      </c>
      <c r="AE40" s="78" t="b">
        <f t="shared" si="11"/>
        <v>0</v>
      </c>
      <c r="AF40" s="78" t="b">
        <f t="shared" si="12"/>
        <v>0</v>
      </c>
      <c r="AG40" s="78" t="b">
        <f t="shared" si="16"/>
        <v>1</v>
      </c>
      <c r="AH40" s="38">
        <f t="shared" si="17"/>
        <v>19.82</v>
      </c>
      <c r="AI40" s="62">
        <f t="shared" si="18"/>
        <v>29.92</v>
      </c>
      <c r="AJ40" s="34">
        <f t="shared" si="19"/>
        <v>0.2</v>
      </c>
      <c r="AK40" s="34">
        <f t="shared" si="20"/>
        <v>0.15384615384615385</v>
      </c>
      <c r="AL40" s="34">
        <f t="shared" si="21"/>
        <v>7.407407407407407E-2</v>
      </c>
    </row>
    <row r="41" spans="1:38" s="34" customFormat="1">
      <c r="A41" s="74">
        <v>44263</v>
      </c>
      <c r="B41" s="75">
        <v>20.420000000000002</v>
      </c>
      <c r="C41" s="75">
        <v>20.420000000000002</v>
      </c>
      <c r="D41" s="75">
        <v>-5.76</v>
      </c>
      <c r="E41" s="75">
        <v>21.23</v>
      </c>
      <c r="F41" s="75">
        <v>20.28</v>
      </c>
      <c r="G41" s="75">
        <v>21.56</v>
      </c>
      <c r="H41" s="75" t="s">
        <v>75</v>
      </c>
      <c r="I41" s="76"/>
      <c r="J41" s="77">
        <f t="shared" si="13"/>
        <v>0</v>
      </c>
      <c r="K41" s="77">
        <f t="shared" si="14"/>
        <v>0</v>
      </c>
      <c r="L41" s="77">
        <f t="shared" si="22"/>
        <v>0</v>
      </c>
      <c r="M41" s="77"/>
      <c r="N41" s="77">
        <f t="shared" si="0"/>
        <v>28.1</v>
      </c>
      <c r="O41" s="77">
        <f t="shared" si="1"/>
        <v>29.92</v>
      </c>
      <c r="P41" s="77">
        <f t="shared" si="2"/>
        <v>21.827925549778126</v>
      </c>
      <c r="Q41" s="77">
        <f t="shared" si="15"/>
        <v>24.257999999999999</v>
      </c>
      <c r="R41" s="77">
        <f t="shared" si="3"/>
        <v>22.342294578105971</v>
      </c>
      <c r="S41" s="77">
        <f t="shared" si="4"/>
        <v>24.01059472441635</v>
      </c>
      <c r="T41" s="77">
        <f t="shared" si="5"/>
        <v>-1.6683001463103793</v>
      </c>
      <c r="U41" s="77">
        <f t="shared" si="6"/>
        <v>-1.3237878392266733</v>
      </c>
      <c r="V41" s="77">
        <f t="shared" si="7"/>
        <v>-0.34451230708370595</v>
      </c>
      <c r="W41" s="77"/>
      <c r="X41" s="77"/>
      <c r="Y41" s="77"/>
      <c r="Z41" s="77" t="str">
        <f t="shared" si="8"/>
        <v>BAIXA</v>
      </c>
      <c r="AA41" s="77"/>
      <c r="AB41" s="77" t="str">
        <f t="shared" si="9"/>
        <v/>
      </c>
      <c r="AC41" s="77"/>
      <c r="AD41" s="78" t="b">
        <f t="shared" si="10"/>
        <v>0</v>
      </c>
      <c r="AE41" s="78" t="b">
        <f t="shared" si="11"/>
        <v>1</v>
      </c>
      <c r="AF41" s="78" t="b">
        <f t="shared" si="12"/>
        <v>1</v>
      </c>
      <c r="AG41" s="78" t="b">
        <f t="shared" si="16"/>
        <v>0</v>
      </c>
      <c r="AH41" s="38">
        <f t="shared" si="17"/>
        <v>19.82</v>
      </c>
      <c r="AI41" s="62">
        <f t="shared" si="18"/>
        <v>29.92</v>
      </c>
      <c r="AJ41" s="34">
        <f t="shared" si="19"/>
        <v>0.2</v>
      </c>
      <c r="AK41" s="34">
        <f t="shared" si="20"/>
        <v>0.15384615384615385</v>
      </c>
      <c r="AL41" s="34">
        <f t="shared" si="21"/>
        <v>7.407407407407407E-2</v>
      </c>
    </row>
    <row r="42" spans="1:38" s="34" customFormat="1">
      <c r="A42" s="74">
        <v>44260</v>
      </c>
      <c r="B42" s="75">
        <v>21.66</v>
      </c>
      <c r="C42" s="75">
        <v>21.66</v>
      </c>
      <c r="D42" s="75">
        <v>0.77</v>
      </c>
      <c r="E42" s="75">
        <v>21.71</v>
      </c>
      <c r="F42" s="75">
        <v>21.57</v>
      </c>
      <c r="G42" s="75">
        <v>22.47</v>
      </c>
      <c r="H42" s="75" t="s">
        <v>76</v>
      </c>
      <c r="I42" s="76"/>
      <c r="J42" s="77">
        <f t="shared" si="13"/>
        <v>0</v>
      </c>
      <c r="K42" s="77">
        <f t="shared" si="14"/>
        <v>0</v>
      </c>
      <c r="L42" s="77">
        <f t="shared" si="22"/>
        <v>0</v>
      </c>
      <c r="M42" s="77"/>
      <c r="N42" s="77">
        <f t="shared" si="0"/>
        <v>28.1</v>
      </c>
      <c r="O42" s="77">
        <f t="shared" si="1"/>
        <v>29.92</v>
      </c>
      <c r="P42" s="77">
        <f t="shared" si="2"/>
        <v>22.179906937222658</v>
      </c>
      <c r="Q42" s="77">
        <f t="shared" si="15"/>
        <v>24.631499999999996</v>
      </c>
      <c r="R42" s="77">
        <f t="shared" si="3"/>
        <v>22.691802683216146</v>
      </c>
      <c r="S42" s="77">
        <f t="shared" si="4"/>
        <v>24.297842302369659</v>
      </c>
      <c r="T42" s="77">
        <f t="shared" si="5"/>
        <v>-1.6060396191535133</v>
      </c>
      <c r="U42" s="77">
        <f t="shared" si="6"/>
        <v>-1.2376597624557468</v>
      </c>
      <c r="V42" s="77">
        <f t="shared" si="7"/>
        <v>-0.36837985669776652</v>
      </c>
      <c r="W42" s="77"/>
      <c r="X42" s="77"/>
      <c r="Y42" s="77"/>
      <c r="Z42" s="77" t="str">
        <f t="shared" si="8"/>
        <v>BAIXA</v>
      </c>
      <c r="AA42" s="77"/>
      <c r="AB42" s="77" t="str">
        <f t="shared" si="9"/>
        <v/>
      </c>
      <c r="AC42" s="77"/>
      <c r="AD42" s="78" t="b">
        <f t="shared" si="10"/>
        <v>1</v>
      </c>
      <c r="AE42" s="78" t="b">
        <f t="shared" si="11"/>
        <v>0</v>
      </c>
      <c r="AF42" s="78" t="b">
        <f t="shared" si="12"/>
        <v>0</v>
      </c>
      <c r="AG42" s="78" t="b">
        <f t="shared" si="16"/>
        <v>1</v>
      </c>
      <c r="AH42" s="38">
        <f t="shared" si="17"/>
        <v>19.82</v>
      </c>
      <c r="AI42" s="62">
        <f t="shared" si="18"/>
        <v>29.92</v>
      </c>
      <c r="AJ42" s="34">
        <f t="shared" si="19"/>
        <v>0.2</v>
      </c>
      <c r="AK42" s="34">
        <f t="shared" si="20"/>
        <v>0.15384615384615385</v>
      </c>
      <c r="AL42" s="34">
        <f t="shared" si="21"/>
        <v>7.407407407407407E-2</v>
      </c>
    </row>
    <row r="43" spans="1:38" s="34" customFormat="1">
      <c r="A43" s="74">
        <v>44259</v>
      </c>
      <c r="B43" s="75">
        <v>21.5</v>
      </c>
      <c r="C43" s="75">
        <v>21.5</v>
      </c>
      <c r="D43" s="75">
        <v>4.8600000000000003</v>
      </c>
      <c r="E43" s="75">
        <v>20.61</v>
      </c>
      <c r="F43" s="75">
        <v>20.43</v>
      </c>
      <c r="G43" s="75">
        <v>21.67</v>
      </c>
      <c r="H43" s="75" t="s">
        <v>77</v>
      </c>
      <c r="I43" s="76"/>
      <c r="J43" s="77">
        <f t="shared" si="13"/>
        <v>0</v>
      </c>
      <c r="K43" s="77">
        <f t="shared" si="14"/>
        <v>0</v>
      </c>
      <c r="L43" s="77">
        <f t="shared" si="22"/>
        <v>0</v>
      </c>
      <c r="M43" s="77"/>
      <c r="N43" s="77">
        <f t="shared" si="0"/>
        <v>28.1</v>
      </c>
      <c r="O43" s="77">
        <f t="shared" si="1"/>
        <v>29.92</v>
      </c>
      <c r="P43" s="77">
        <f t="shared" si="2"/>
        <v>22.309883671528322</v>
      </c>
      <c r="Q43" s="77">
        <f t="shared" si="15"/>
        <v>24.943999999999996</v>
      </c>
      <c r="R43" s="77">
        <f t="shared" si="3"/>
        <v>22.879403171073626</v>
      </c>
      <c r="S43" s="77">
        <f t="shared" si="4"/>
        <v>24.508869686559233</v>
      </c>
      <c r="T43" s="77">
        <f t="shared" si="5"/>
        <v>-1.6294665154856069</v>
      </c>
      <c r="U43" s="77">
        <f t="shared" si="6"/>
        <v>-1.1455647982813053</v>
      </c>
      <c r="V43" s="77">
        <f t="shared" si="7"/>
        <v>-0.48390171720430164</v>
      </c>
      <c r="W43" s="77"/>
      <c r="X43" s="77"/>
      <c r="Y43" s="77"/>
      <c r="Z43" s="77" t="str">
        <f t="shared" si="8"/>
        <v>BAIXA</v>
      </c>
      <c r="AA43" s="77"/>
      <c r="AB43" s="77" t="str">
        <f t="shared" si="9"/>
        <v/>
      </c>
      <c r="AC43" s="77"/>
      <c r="AD43" s="78" t="b">
        <f t="shared" si="10"/>
        <v>0</v>
      </c>
      <c r="AE43" s="78" t="b">
        <f t="shared" si="11"/>
        <v>1</v>
      </c>
      <c r="AF43" s="78" t="b">
        <f t="shared" si="12"/>
        <v>0</v>
      </c>
      <c r="AG43" s="78" t="b">
        <f t="shared" si="16"/>
        <v>1</v>
      </c>
      <c r="AH43" s="38">
        <f t="shared" si="17"/>
        <v>19.82</v>
      </c>
      <c r="AI43" s="62">
        <f t="shared" si="18"/>
        <v>29.92</v>
      </c>
      <c r="AJ43" s="34">
        <f t="shared" si="19"/>
        <v>0.2</v>
      </c>
      <c r="AK43" s="34">
        <f t="shared" si="20"/>
        <v>0.15384615384615385</v>
      </c>
      <c r="AL43" s="34">
        <f t="shared" si="21"/>
        <v>7.407407407407407E-2</v>
      </c>
    </row>
    <row r="44" spans="1:38" s="34" customFormat="1">
      <c r="A44" s="74">
        <v>44258</v>
      </c>
      <c r="B44" s="75">
        <v>20.5</v>
      </c>
      <c r="C44" s="75">
        <v>20.5</v>
      </c>
      <c r="D44" s="75">
        <v>-3.64</v>
      </c>
      <c r="E44" s="75">
        <v>21.09</v>
      </c>
      <c r="F44" s="75">
        <v>19.82</v>
      </c>
      <c r="G44" s="75">
        <v>21.18</v>
      </c>
      <c r="H44" s="75" t="s">
        <v>78</v>
      </c>
      <c r="I44" s="76"/>
      <c r="J44" s="77">
        <f t="shared" si="13"/>
        <v>1</v>
      </c>
      <c r="K44" s="77">
        <f t="shared" si="14"/>
        <v>0</v>
      </c>
      <c r="L44" s="77">
        <f t="shared" si="22"/>
        <v>0</v>
      </c>
      <c r="M44" s="77"/>
      <c r="N44" s="77">
        <f t="shared" si="0"/>
        <v>28.1</v>
      </c>
      <c r="O44" s="77">
        <f t="shared" si="1"/>
        <v>29.92</v>
      </c>
      <c r="P44" s="77">
        <f t="shared" si="2"/>
        <v>22.512354589410403</v>
      </c>
      <c r="Q44" s="77">
        <f t="shared" si="15"/>
        <v>25.255499999999998</v>
      </c>
      <c r="R44" s="77">
        <f t="shared" si="3"/>
        <v>23.130203747632468</v>
      </c>
      <c r="S44" s="77">
        <f t="shared" si="4"/>
        <v>24.749579261483973</v>
      </c>
      <c r="T44" s="77">
        <f t="shared" si="5"/>
        <v>-1.6193755138515051</v>
      </c>
      <c r="U44" s="77">
        <f t="shared" si="6"/>
        <v>-1.0245893689802299</v>
      </c>
      <c r="V44" s="77">
        <f t="shared" si="7"/>
        <v>-0.59478614487127524</v>
      </c>
      <c r="W44" s="77"/>
      <c r="X44" s="77"/>
      <c r="Y44" s="77"/>
      <c r="Z44" s="77" t="str">
        <f t="shared" si="8"/>
        <v>BAIXA</v>
      </c>
      <c r="AA44" s="77"/>
      <c r="AB44" s="77" t="str">
        <f t="shared" si="9"/>
        <v/>
      </c>
      <c r="AC44" s="77"/>
      <c r="AD44" s="78" t="b">
        <f t="shared" si="10"/>
        <v>1</v>
      </c>
      <c r="AE44" s="78" t="b">
        <f t="shared" si="11"/>
        <v>0</v>
      </c>
      <c r="AF44" s="78" t="b">
        <f t="shared" si="12"/>
        <v>1</v>
      </c>
      <c r="AG44" s="78" t="b">
        <f t="shared" si="16"/>
        <v>1</v>
      </c>
      <c r="AH44" s="38">
        <f t="shared" si="17"/>
        <v>19.82</v>
      </c>
      <c r="AI44" s="62">
        <f t="shared" si="18"/>
        <v>29.92</v>
      </c>
      <c r="AJ44" s="34">
        <f t="shared" si="19"/>
        <v>0.2</v>
      </c>
      <c r="AK44" s="34">
        <f t="shared" si="20"/>
        <v>0.15384615384615385</v>
      </c>
      <c r="AL44" s="34">
        <f t="shared" si="21"/>
        <v>7.407407407407407E-2</v>
      </c>
    </row>
    <row r="45" spans="1:38" s="34" customFormat="1">
      <c r="A45" s="74">
        <v>44257</v>
      </c>
      <c r="B45" s="75">
        <v>21.28</v>
      </c>
      <c r="C45" s="75">
        <v>21.28</v>
      </c>
      <c r="D45" s="75">
        <v>-0.05</v>
      </c>
      <c r="E45" s="75">
        <v>21.13</v>
      </c>
      <c r="F45" s="75">
        <v>20</v>
      </c>
      <c r="G45" s="75">
        <v>21.61</v>
      </c>
      <c r="H45" s="75" t="s">
        <v>79</v>
      </c>
      <c r="I45" s="76"/>
      <c r="J45" s="77">
        <f t="shared" si="13"/>
        <v>0</v>
      </c>
      <c r="K45" s="77">
        <f t="shared" si="14"/>
        <v>0</v>
      </c>
      <c r="L45" s="77">
        <f t="shared" si="22"/>
        <v>0</v>
      </c>
      <c r="M45" s="77"/>
      <c r="N45" s="77">
        <f t="shared" si="0"/>
        <v>28.1</v>
      </c>
      <c r="O45" s="77">
        <f t="shared" si="1"/>
        <v>29.92</v>
      </c>
      <c r="P45" s="77">
        <f t="shared" si="2"/>
        <v>23.015443236763005</v>
      </c>
      <c r="Q45" s="77">
        <f t="shared" si="15"/>
        <v>25.562499999999996</v>
      </c>
      <c r="R45" s="77">
        <f t="shared" si="3"/>
        <v>23.608422610838371</v>
      </c>
      <c r="S45" s="77">
        <f t="shared" si="4"/>
        <v>25.089545602402691</v>
      </c>
      <c r="T45" s="77">
        <f t="shared" si="5"/>
        <v>-1.4811229915643196</v>
      </c>
      <c r="U45" s="77">
        <f t="shared" si="6"/>
        <v>-0.87589283276241114</v>
      </c>
      <c r="V45" s="77">
        <f t="shared" si="7"/>
        <v>-0.60523015880190845</v>
      </c>
      <c r="W45" s="77"/>
      <c r="X45" s="77"/>
      <c r="Y45" s="77"/>
      <c r="Z45" s="77" t="str">
        <f t="shared" si="8"/>
        <v>BAIXA</v>
      </c>
      <c r="AA45" s="77"/>
      <c r="AB45" s="77" t="str">
        <f t="shared" si="9"/>
        <v/>
      </c>
      <c r="AC45" s="77"/>
      <c r="AD45" s="78" t="b">
        <f t="shared" si="10"/>
        <v>0</v>
      </c>
      <c r="AE45" s="78" t="b">
        <f t="shared" si="11"/>
        <v>0</v>
      </c>
      <c r="AF45" s="78" t="b">
        <f t="shared" si="12"/>
        <v>1</v>
      </c>
      <c r="AG45" s="78" t="b">
        <f t="shared" si="16"/>
        <v>1</v>
      </c>
      <c r="AH45" s="38">
        <f t="shared" si="17"/>
        <v>19.82</v>
      </c>
      <c r="AI45" s="62">
        <f t="shared" si="18"/>
        <v>29.92</v>
      </c>
      <c r="AJ45" s="34">
        <f t="shared" si="19"/>
        <v>0.2</v>
      </c>
      <c r="AK45" s="34">
        <f t="shared" si="20"/>
        <v>0.15384615384615385</v>
      </c>
      <c r="AL45" s="34">
        <f t="shared" si="21"/>
        <v>7.407407407407407E-2</v>
      </c>
    </row>
    <row r="46" spans="1:38" s="34" customFormat="1">
      <c r="A46" s="74">
        <v>44256</v>
      </c>
      <c r="B46" s="75">
        <v>21.29</v>
      </c>
      <c r="C46" s="75">
        <v>21.29</v>
      </c>
      <c r="D46" s="75">
        <v>-1.08</v>
      </c>
      <c r="E46" s="75">
        <v>22.06</v>
      </c>
      <c r="F46" s="75">
        <v>21.21</v>
      </c>
      <c r="G46" s="75">
        <v>22.29</v>
      </c>
      <c r="H46" s="75" t="s">
        <v>80</v>
      </c>
      <c r="I46" s="76"/>
      <c r="J46" s="77">
        <f t="shared" si="13"/>
        <v>0</v>
      </c>
      <c r="K46" s="77">
        <f t="shared" si="14"/>
        <v>0</v>
      </c>
      <c r="L46" s="77">
        <f t="shared" si="22"/>
        <v>0</v>
      </c>
      <c r="M46" s="77"/>
      <c r="N46" s="77">
        <f t="shared" si="0"/>
        <v>28.1</v>
      </c>
      <c r="O46" s="77">
        <f t="shared" si="1"/>
        <v>29.92</v>
      </c>
      <c r="P46" s="77">
        <f t="shared" si="2"/>
        <v>23.449304045953756</v>
      </c>
      <c r="Q46" s="77">
        <f t="shared" si="15"/>
        <v>25.789499999999997</v>
      </c>
      <c r="R46" s="77">
        <f t="shared" si="3"/>
        <v>24.031772176445347</v>
      </c>
      <c r="S46" s="77">
        <f t="shared" si="4"/>
        <v>25.394309250594905</v>
      </c>
      <c r="T46" s="77">
        <f t="shared" si="5"/>
        <v>-1.3625370741495573</v>
      </c>
      <c r="U46" s="77">
        <f t="shared" si="6"/>
        <v>-0.72458529306193409</v>
      </c>
      <c r="V46" s="77">
        <f t="shared" si="7"/>
        <v>-0.63795178108762318</v>
      </c>
      <c r="W46" s="77"/>
      <c r="X46" s="77"/>
      <c r="Y46" s="77"/>
      <c r="Z46" s="77" t="str">
        <f t="shared" si="8"/>
        <v>BAIXA</v>
      </c>
      <c r="AA46" s="77"/>
      <c r="AB46" s="77" t="str">
        <f t="shared" si="9"/>
        <v/>
      </c>
      <c r="AC46" s="77"/>
      <c r="AD46" s="78" t="b">
        <f t="shared" si="10"/>
        <v>0</v>
      </c>
      <c r="AE46" s="78" t="b">
        <f t="shared" si="11"/>
        <v>0</v>
      </c>
      <c r="AF46" s="78" t="b">
        <f t="shared" si="12"/>
        <v>1</v>
      </c>
      <c r="AG46" s="78" t="b">
        <f t="shared" si="16"/>
        <v>0</v>
      </c>
      <c r="AH46" s="38">
        <f t="shared" si="17"/>
        <v>20.71</v>
      </c>
      <c r="AI46" s="62">
        <f t="shared" si="18"/>
        <v>29.92</v>
      </c>
      <c r="AJ46" s="34">
        <f t="shared" si="19"/>
        <v>0.2</v>
      </c>
      <c r="AK46" s="34">
        <f t="shared" si="20"/>
        <v>0.15384615384615385</v>
      </c>
      <c r="AL46" s="34">
        <f t="shared" si="21"/>
        <v>7.407407407407407E-2</v>
      </c>
    </row>
    <row r="47" spans="1:38" s="34" customFormat="1">
      <c r="A47" s="74">
        <v>44253</v>
      </c>
      <c r="B47" s="75">
        <v>21.52</v>
      </c>
      <c r="C47" s="75">
        <v>21.52</v>
      </c>
      <c r="D47" s="75">
        <v>-4.0999999999999996</v>
      </c>
      <c r="E47" s="75">
        <v>22.45</v>
      </c>
      <c r="F47" s="75">
        <v>21.26</v>
      </c>
      <c r="G47" s="75">
        <v>22.66</v>
      </c>
      <c r="H47" s="75" t="s">
        <v>81</v>
      </c>
      <c r="I47" s="76"/>
      <c r="J47" s="77">
        <f t="shared" si="13"/>
        <v>0</v>
      </c>
      <c r="K47" s="77">
        <f t="shared" si="14"/>
        <v>0</v>
      </c>
      <c r="L47" s="77">
        <f t="shared" si="22"/>
        <v>0</v>
      </c>
      <c r="M47" s="77"/>
      <c r="N47" s="77">
        <f t="shared" si="0"/>
        <v>28.1</v>
      </c>
      <c r="O47" s="77">
        <f t="shared" si="1"/>
        <v>29.92</v>
      </c>
      <c r="P47" s="77">
        <f t="shared" si="2"/>
        <v>23.989130057442196</v>
      </c>
      <c r="Q47" s="77">
        <f t="shared" si="15"/>
        <v>26.067999999999994</v>
      </c>
      <c r="R47" s="77">
        <f t="shared" si="3"/>
        <v>24.53027620852632</v>
      </c>
      <c r="S47" s="77">
        <f t="shared" si="4"/>
        <v>25.722653990642499</v>
      </c>
      <c r="T47" s="77">
        <f t="shared" si="5"/>
        <v>-1.1923777821161785</v>
      </c>
      <c r="U47" s="77">
        <f t="shared" si="6"/>
        <v>-0.56509734779002829</v>
      </c>
      <c r="V47" s="77">
        <f t="shared" si="7"/>
        <v>-0.62728043432615022</v>
      </c>
      <c r="W47" s="77"/>
      <c r="X47" s="77"/>
      <c r="Y47" s="77"/>
      <c r="Z47" s="77" t="str">
        <f t="shared" si="8"/>
        <v>BAIXA</v>
      </c>
      <c r="AA47" s="77"/>
      <c r="AB47" s="77" t="str">
        <f t="shared" si="9"/>
        <v/>
      </c>
      <c r="AC47" s="77"/>
      <c r="AD47" s="78" t="b">
        <f t="shared" si="10"/>
        <v>0</v>
      </c>
      <c r="AE47" s="78" t="b">
        <f t="shared" si="11"/>
        <v>0</v>
      </c>
      <c r="AF47" s="78" t="b">
        <f t="shared" si="12"/>
        <v>1</v>
      </c>
      <c r="AG47" s="78" t="b">
        <f t="shared" si="16"/>
        <v>0</v>
      </c>
      <c r="AH47" s="38">
        <f t="shared" si="17"/>
        <v>20.71</v>
      </c>
      <c r="AI47" s="62">
        <f t="shared" si="18"/>
        <v>29.92</v>
      </c>
      <c r="AJ47" s="34">
        <f t="shared" si="19"/>
        <v>0.2</v>
      </c>
      <c r="AK47" s="34">
        <f t="shared" si="20"/>
        <v>0.15384615384615385</v>
      </c>
      <c r="AL47" s="34">
        <f t="shared" si="21"/>
        <v>7.407407407407407E-2</v>
      </c>
    </row>
    <row r="48" spans="1:38" s="34" customFormat="1">
      <c r="A48" s="74">
        <v>44252</v>
      </c>
      <c r="B48" s="75">
        <v>22.44</v>
      </c>
      <c r="C48" s="75">
        <v>22.44</v>
      </c>
      <c r="D48" s="75">
        <v>-4.96</v>
      </c>
      <c r="E48" s="75">
        <v>24.19</v>
      </c>
      <c r="F48" s="75">
        <v>22.35</v>
      </c>
      <c r="G48" s="75">
        <v>24.43</v>
      </c>
      <c r="H48" s="75" t="s">
        <v>82</v>
      </c>
      <c r="I48" s="76"/>
      <c r="J48" s="77">
        <f t="shared" si="13"/>
        <v>0</v>
      </c>
      <c r="K48" s="77">
        <f t="shared" si="14"/>
        <v>0</v>
      </c>
      <c r="L48" s="77">
        <f t="shared" si="22"/>
        <v>0</v>
      </c>
      <c r="M48" s="77"/>
      <c r="N48" s="77">
        <f t="shared" si="0"/>
        <v>28.1</v>
      </c>
      <c r="O48" s="77">
        <f t="shared" si="1"/>
        <v>29.92</v>
      </c>
      <c r="P48" s="77">
        <f t="shared" si="2"/>
        <v>24.606412571802746</v>
      </c>
      <c r="Q48" s="77">
        <f t="shared" si="15"/>
        <v>26.316500000000001</v>
      </c>
      <c r="R48" s="77">
        <f t="shared" si="3"/>
        <v>25.077599155531107</v>
      </c>
      <c r="S48" s="77">
        <f t="shared" si="4"/>
        <v>26.058866309893897</v>
      </c>
      <c r="T48" s="77">
        <f t="shared" si="5"/>
        <v>-0.98126715436279</v>
      </c>
      <c r="U48" s="77">
        <f t="shared" si="6"/>
        <v>-0.40827723920849068</v>
      </c>
      <c r="V48" s="77">
        <f t="shared" si="7"/>
        <v>-0.57298991515429931</v>
      </c>
      <c r="W48" s="77"/>
      <c r="X48" s="77"/>
      <c r="Y48" s="77"/>
      <c r="Z48" s="77" t="str">
        <f t="shared" si="8"/>
        <v>BAIXA</v>
      </c>
      <c r="AA48" s="77"/>
      <c r="AB48" s="77" t="str">
        <f t="shared" si="9"/>
        <v/>
      </c>
      <c r="AC48" s="77"/>
      <c r="AD48" s="78" t="b">
        <f t="shared" si="10"/>
        <v>0</v>
      </c>
      <c r="AE48" s="78" t="b">
        <f t="shared" si="11"/>
        <v>1</v>
      </c>
      <c r="AF48" s="78" t="b">
        <f t="shared" si="12"/>
        <v>1</v>
      </c>
      <c r="AG48" s="78" t="b">
        <f t="shared" si="16"/>
        <v>0</v>
      </c>
      <c r="AH48" s="38">
        <f t="shared" si="17"/>
        <v>20.71</v>
      </c>
      <c r="AI48" s="62">
        <f t="shared" si="18"/>
        <v>29.92</v>
      </c>
      <c r="AJ48" s="34">
        <f t="shared" si="19"/>
        <v>0.2</v>
      </c>
      <c r="AK48" s="34">
        <f t="shared" si="20"/>
        <v>0.15384615384615385</v>
      </c>
      <c r="AL48" s="34">
        <f t="shared" si="21"/>
        <v>7.407407407407407E-2</v>
      </c>
    </row>
    <row r="49" spans="1:38" s="34" customFormat="1">
      <c r="A49" s="74">
        <v>44251</v>
      </c>
      <c r="B49" s="75">
        <v>23.61</v>
      </c>
      <c r="C49" s="75">
        <v>23.61</v>
      </c>
      <c r="D49" s="75">
        <v>1.41</v>
      </c>
      <c r="E49" s="75">
        <v>23.75</v>
      </c>
      <c r="F49" s="75">
        <v>23.23</v>
      </c>
      <c r="G49" s="75">
        <v>24.19</v>
      </c>
      <c r="H49" s="75" t="s">
        <v>83</v>
      </c>
      <c r="I49" s="76"/>
      <c r="J49" s="77">
        <f t="shared" si="13"/>
        <v>0</v>
      </c>
      <c r="K49" s="77">
        <f t="shared" si="14"/>
        <v>0</v>
      </c>
      <c r="L49" s="77">
        <f t="shared" si="22"/>
        <v>0</v>
      </c>
      <c r="M49" s="77"/>
      <c r="N49" s="77">
        <f t="shared" si="0"/>
        <v>28.1</v>
      </c>
      <c r="O49" s="77">
        <f t="shared" si="1"/>
        <v>29.92</v>
      </c>
      <c r="P49" s="77">
        <f t="shared" si="2"/>
        <v>25.148015714753434</v>
      </c>
      <c r="Q49" s="77">
        <f t="shared" si="15"/>
        <v>26.500499999999999</v>
      </c>
      <c r="R49" s="77">
        <f t="shared" si="3"/>
        <v>25.557162638354946</v>
      </c>
      <c r="S49" s="77">
        <f t="shared" si="4"/>
        <v>26.348375614685409</v>
      </c>
      <c r="T49" s="77">
        <f t="shared" si="5"/>
        <v>-0.79121297633046339</v>
      </c>
      <c r="U49" s="77">
        <f t="shared" si="6"/>
        <v>-0.26502976041991588</v>
      </c>
      <c r="V49" s="77">
        <f t="shared" si="7"/>
        <v>-0.52618321591054751</v>
      </c>
      <c r="W49" s="77"/>
      <c r="X49" s="77"/>
      <c r="Y49" s="77"/>
      <c r="Z49" s="77" t="str">
        <f t="shared" si="8"/>
        <v>BAIXA</v>
      </c>
      <c r="AA49" s="77"/>
      <c r="AB49" s="77" t="str">
        <f t="shared" si="9"/>
        <v/>
      </c>
      <c r="AC49" s="77"/>
      <c r="AD49" s="78" t="b">
        <f t="shared" si="10"/>
        <v>1</v>
      </c>
      <c r="AE49" s="78" t="b">
        <f t="shared" si="11"/>
        <v>0</v>
      </c>
      <c r="AF49" s="78" t="b">
        <f t="shared" si="12"/>
        <v>0</v>
      </c>
      <c r="AG49" s="78" t="b">
        <f t="shared" si="16"/>
        <v>1</v>
      </c>
      <c r="AH49" s="38">
        <f t="shared" si="17"/>
        <v>20.71</v>
      </c>
      <c r="AI49" s="62">
        <f t="shared" si="18"/>
        <v>29.92</v>
      </c>
      <c r="AJ49" s="34">
        <f t="shared" si="19"/>
        <v>0.2</v>
      </c>
      <c r="AK49" s="34">
        <f t="shared" si="20"/>
        <v>0.15384615384615385</v>
      </c>
      <c r="AL49" s="34">
        <f t="shared" si="21"/>
        <v>7.407407407407407E-2</v>
      </c>
    </row>
    <row r="50" spans="1:38" s="34" customFormat="1">
      <c r="A50" s="74">
        <v>44250</v>
      </c>
      <c r="B50" s="75">
        <v>23.28</v>
      </c>
      <c r="C50" s="75">
        <v>23.28</v>
      </c>
      <c r="D50" s="75">
        <v>12.17</v>
      </c>
      <c r="E50" s="75">
        <v>22.3</v>
      </c>
      <c r="F50" s="75">
        <v>21.97</v>
      </c>
      <c r="G50" s="75">
        <v>23.47</v>
      </c>
      <c r="H50" s="75" t="s">
        <v>84</v>
      </c>
      <c r="I50" s="76"/>
      <c r="J50" s="77">
        <f t="shared" si="13"/>
        <v>0</v>
      </c>
      <c r="K50" s="77">
        <f t="shared" si="14"/>
        <v>0</v>
      </c>
      <c r="L50" s="77">
        <f t="shared" si="22"/>
        <v>0</v>
      </c>
      <c r="M50" s="77"/>
      <c r="N50" s="77">
        <f t="shared" si="0"/>
        <v>28.1</v>
      </c>
      <c r="O50" s="77">
        <f t="shared" si="1"/>
        <v>29.92</v>
      </c>
      <c r="P50" s="77">
        <f t="shared" si="2"/>
        <v>25.532519643441795</v>
      </c>
      <c r="Q50" s="77">
        <f t="shared" si="15"/>
        <v>26.630500000000001</v>
      </c>
      <c r="R50" s="77">
        <f t="shared" si="3"/>
        <v>25.911192208964938</v>
      </c>
      <c r="S50" s="77">
        <f t="shared" si="4"/>
        <v>26.567445663860241</v>
      </c>
      <c r="T50" s="77">
        <f t="shared" si="5"/>
        <v>-0.65625345489530318</v>
      </c>
      <c r="U50" s="77">
        <f t="shared" si="6"/>
        <v>-0.13348395644227901</v>
      </c>
      <c r="V50" s="77">
        <f t="shared" si="7"/>
        <v>-0.52276949845302423</v>
      </c>
      <c r="W50" s="77"/>
      <c r="X50" s="77"/>
      <c r="Y50" s="77"/>
      <c r="Z50" s="77" t="str">
        <f t="shared" si="8"/>
        <v>BAIXA</v>
      </c>
      <c r="AA50" s="77"/>
      <c r="AB50" s="77" t="str">
        <f t="shared" si="9"/>
        <v/>
      </c>
      <c r="AC50" s="77"/>
      <c r="AD50" s="78" t="b">
        <f t="shared" si="10"/>
        <v>0</v>
      </c>
      <c r="AE50" s="78" t="b">
        <f t="shared" si="11"/>
        <v>0</v>
      </c>
      <c r="AF50" s="78" t="b">
        <f t="shared" si="12"/>
        <v>0</v>
      </c>
      <c r="AG50" s="78" t="b">
        <f t="shared" si="16"/>
        <v>1</v>
      </c>
      <c r="AH50" s="38">
        <f t="shared" si="17"/>
        <v>20.71</v>
      </c>
      <c r="AI50" s="62">
        <f t="shared" si="18"/>
        <v>29.92</v>
      </c>
      <c r="AJ50" s="34">
        <f t="shared" si="19"/>
        <v>0.2</v>
      </c>
      <c r="AK50" s="34">
        <f t="shared" si="20"/>
        <v>0.15384615384615385</v>
      </c>
      <c r="AL50" s="34">
        <f t="shared" si="21"/>
        <v>7.407407407407407E-2</v>
      </c>
    </row>
    <row r="51" spans="1:38" s="34" customFormat="1">
      <c r="A51" s="74">
        <v>44249</v>
      </c>
      <c r="B51" s="75">
        <v>20.75</v>
      </c>
      <c r="C51" s="75">
        <v>20.75</v>
      </c>
      <c r="D51" s="75">
        <v>-21.51</v>
      </c>
      <c r="E51" s="75">
        <v>22.06</v>
      </c>
      <c r="F51" s="75">
        <v>20.71</v>
      </c>
      <c r="G51" s="75">
        <v>21.71</v>
      </c>
      <c r="H51" s="75" t="s">
        <v>85</v>
      </c>
      <c r="I51" s="76"/>
      <c r="J51" s="77">
        <f t="shared" si="13"/>
        <v>1</v>
      </c>
      <c r="K51" s="77">
        <f t="shared" si="14"/>
        <v>0</v>
      </c>
      <c r="L51" s="77">
        <f t="shared" si="22"/>
        <v>0</v>
      </c>
      <c r="M51" s="77"/>
      <c r="N51" s="77">
        <f t="shared" si="0"/>
        <v>28.1</v>
      </c>
      <c r="O51" s="77">
        <f t="shared" si="1"/>
        <v>29.92</v>
      </c>
      <c r="P51" s="77">
        <f t="shared" si="2"/>
        <v>26.095649554302245</v>
      </c>
      <c r="Q51" s="77">
        <f t="shared" si="15"/>
        <v>26.799500000000002</v>
      </c>
      <c r="R51" s="77">
        <f t="shared" si="3"/>
        <v>26.389590792413106</v>
      </c>
      <c r="S51" s="77">
        <f t="shared" si="4"/>
        <v>26.830441316969061</v>
      </c>
      <c r="T51" s="77">
        <f t="shared" si="5"/>
        <v>-0.4408505245559553</v>
      </c>
      <c r="U51" s="77">
        <f t="shared" si="6"/>
        <v>-2.7915818290229349E-3</v>
      </c>
      <c r="V51" s="77">
        <f t="shared" si="7"/>
        <v>-0.43805894272693235</v>
      </c>
      <c r="W51" s="77"/>
      <c r="X51" s="77"/>
      <c r="Y51" s="77"/>
      <c r="Z51" s="77" t="str">
        <f t="shared" si="8"/>
        <v>BAIXA</v>
      </c>
      <c r="AA51" s="77"/>
      <c r="AB51" s="77" t="str">
        <f t="shared" si="9"/>
        <v/>
      </c>
      <c r="AC51" s="77"/>
      <c r="AD51" s="78" t="b">
        <f t="shared" si="10"/>
        <v>0</v>
      </c>
      <c r="AE51" s="78" t="b">
        <f t="shared" si="11"/>
        <v>0</v>
      </c>
      <c r="AF51" s="78" t="b">
        <f t="shared" si="12"/>
        <v>1</v>
      </c>
      <c r="AG51" s="78" t="b">
        <f t="shared" si="16"/>
        <v>0</v>
      </c>
      <c r="AH51" s="38">
        <f t="shared" si="17"/>
        <v>20.71</v>
      </c>
      <c r="AI51" s="62">
        <f t="shared" si="18"/>
        <v>29.92</v>
      </c>
      <c r="AJ51" s="34">
        <f t="shared" si="19"/>
        <v>0.2</v>
      </c>
      <c r="AK51" s="34">
        <f t="shared" si="20"/>
        <v>0.15384615384615385</v>
      </c>
      <c r="AL51" s="34">
        <f t="shared" si="21"/>
        <v>7.407407407407407E-2</v>
      </c>
    </row>
    <row r="52" spans="1:38" s="34" customFormat="1">
      <c r="A52" s="74">
        <v>44246</v>
      </c>
      <c r="B52" s="75">
        <v>26.44</v>
      </c>
      <c r="C52" s="75">
        <v>26.44</v>
      </c>
      <c r="D52" s="75">
        <v>-6.63</v>
      </c>
      <c r="E52" s="75">
        <v>27.12</v>
      </c>
      <c r="F52" s="75">
        <v>26.29</v>
      </c>
      <c r="G52" s="75">
        <v>27.57</v>
      </c>
      <c r="H52" s="75" t="s">
        <v>86</v>
      </c>
      <c r="I52" s="76"/>
      <c r="J52" s="77">
        <f t="shared" si="13"/>
        <v>0</v>
      </c>
      <c r="K52" s="77">
        <f t="shared" si="14"/>
        <v>0</v>
      </c>
      <c r="L52" s="77">
        <f t="shared" si="22"/>
        <v>0</v>
      </c>
      <c r="M52" s="77"/>
      <c r="N52" s="77">
        <f t="shared" si="0"/>
        <v>28.1</v>
      </c>
      <c r="O52" s="77">
        <f t="shared" si="1"/>
        <v>29.92</v>
      </c>
      <c r="P52" s="77">
        <f t="shared" si="2"/>
        <v>27.432061942877805</v>
      </c>
      <c r="Q52" s="77">
        <f t="shared" si="15"/>
        <v>27.1265</v>
      </c>
      <c r="R52" s="77">
        <f t="shared" si="3"/>
        <v>27.414970936488217</v>
      </c>
      <c r="S52" s="77">
        <f t="shared" si="4"/>
        <v>27.316876622326586</v>
      </c>
      <c r="T52" s="77">
        <f t="shared" si="5"/>
        <v>9.8094314161631502E-2</v>
      </c>
      <c r="U52" s="77">
        <f t="shared" si="6"/>
        <v>0.10672315385271015</v>
      </c>
      <c r="V52" s="77">
        <f t="shared" si="7"/>
        <v>-8.6288396910786519E-3</v>
      </c>
      <c r="W52" s="77"/>
      <c r="X52" s="77"/>
      <c r="Y52" s="77"/>
      <c r="Z52" s="77" t="str">
        <f t="shared" si="8"/>
        <v>ALTA</v>
      </c>
      <c r="AA52" s="77"/>
      <c r="AB52" s="77" t="str">
        <f t="shared" si="9"/>
        <v>VENDA</v>
      </c>
      <c r="AC52" s="77"/>
      <c r="AD52" s="78" t="b">
        <f t="shared" si="10"/>
        <v>0</v>
      </c>
      <c r="AE52" s="78" t="b">
        <f t="shared" si="11"/>
        <v>1</v>
      </c>
      <c r="AF52" s="78" t="b">
        <f t="shared" si="12"/>
        <v>0</v>
      </c>
      <c r="AG52" s="78" t="b">
        <f t="shared" si="16"/>
        <v>0</v>
      </c>
      <c r="AH52" s="38">
        <f t="shared" si="17"/>
        <v>25.67</v>
      </c>
      <c r="AI52" s="62">
        <f t="shared" si="18"/>
        <v>29.92</v>
      </c>
      <c r="AJ52" s="34">
        <f t="shared" si="19"/>
        <v>0.2</v>
      </c>
      <c r="AK52" s="34">
        <f t="shared" si="20"/>
        <v>0.15384615384615385</v>
      </c>
      <c r="AL52" s="34">
        <f t="shared" si="21"/>
        <v>7.407407407407407E-2</v>
      </c>
    </row>
    <row r="53" spans="1:38" s="34" customFormat="1">
      <c r="A53" s="74">
        <v>44245</v>
      </c>
      <c r="B53" s="75">
        <v>28.32</v>
      </c>
      <c r="C53" s="75">
        <v>28.32</v>
      </c>
      <c r="D53" s="75">
        <v>-1.08</v>
      </c>
      <c r="E53" s="75">
        <v>29.39</v>
      </c>
      <c r="F53" s="75">
        <v>28.1</v>
      </c>
      <c r="G53" s="75">
        <v>29.92</v>
      </c>
      <c r="H53" s="75" t="s">
        <v>87</v>
      </c>
      <c r="I53" s="76"/>
      <c r="J53" s="77">
        <f t="shared" si="13"/>
        <v>0</v>
      </c>
      <c r="K53" s="77">
        <f t="shared" si="14"/>
        <v>1</v>
      </c>
      <c r="L53" s="77">
        <f t="shared" si="22"/>
        <v>0</v>
      </c>
      <c r="M53" s="77"/>
      <c r="N53" s="77">
        <f t="shared" si="0"/>
        <v>28.1</v>
      </c>
      <c r="O53" s="77">
        <f t="shared" si="1"/>
        <v>29.92</v>
      </c>
      <c r="P53" s="77">
        <f t="shared" si="2"/>
        <v>27.680077428597254</v>
      </c>
      <c r="Q53" s="77">
        <f t="shared" si="15"/>
        <v>27.192500000000003</v>
      </c>
      <c r="R53" s="77">
        <f t="shared" si="3"/>
        <v>27.592238379486073</v>
      </c>
      <c r="S53" s="77">
        <f t="shared" si="4"/>
        <v>27.387026752112714</v>
      </c>
      <c r="T53" s="77">
        <f t="shared" si="5"/>
        <v>0.20521162737335885</v>
      </c>
      <c r="U53" s="77">
        <f t="shared" si="6"/>
        <v>0.10888036377547981</v>
      </c>
      <c r="V53" s="77">
        <f t="shared" si="7"/>
        <v>9.6331263597879038E-2</v>
      </c>
      <c r="W53" s="77"/>
      <c r="X53" s="77"/>
      <c r="Y53" s="77"/>
      <c r="Z53" s="77" t="str">
        <f t="shared" si="8"/>
        <v>ALTA</v>
      </c>
      <c r="AA53" s="77"/>
      <c r="AB53" s="77" t="str">
        <f t="shared" si="9"/>
        <v/>
      </c>
      <c r="AC53" s="77"/>
      <c r="AD53" s="78" t="b">
        <f t="shared" si="10"/>
        <v>1</v>
      </c>
      <c r="AE53" s="78" t="b">
        <f t="shared" si="11"/>
        <v>1</v>
      </c>
      <c r="AF53" s="78" t="b">
        <f t="shared" si="12"/>
        <v>1</v>
      </c>
      <c r="AG53" s="78" t="b">
        <f t="shared" si="16"/>
        <v>0</v>
      </c>
      <c r="AH53" s="38">
        <f t="shared" si="17"/>
        <v>25.67</v>
      </c>
      <c r="AI53" s="62">
        <f t="shared" si="18"/>
        <v>29.92</v>
      </c>
      <c r="AJ53" s="34">
        <f t="shared" si="19"/>
        <v>0.2</v>
      </c>
      <c r="AK53" s="34">
        <f t="shared" si="20"/>
        <v>0.15384615384615385</v>
      </c>
      <c r="AL53" s="34">
        <f t="shared" si="21"/>
        <v>7.407407407407407E-2</v>
      </c>
    </row>
    <row r="54" spans="1:38" s="34" customFormat="1">
      <c r="A54" s="74">
        <v>44244</v>
      </c>
      <c r="B54" s="75">
        <v>28.63</v>
      </c>
      <c r="C54" s="75">
        <v>28.63</v>
      </c>
      <c r="D54" s="75">
        <v>4.04</v>
      </c>
      <c r="E54" s="75">
        <v>27.59</v>
      </c>
      <c r="F54" s="75">
        <v>27.22</v>
      </c>
      <c r="G54" s="75">
        <v>28.64</v>
      </c>
      <c r="H54" s="75" t="s">
        <v>88</v>
      </c>
      <c r="I54" s="76"/>
      <c r="J54" s="77">
        <f t="shared" si="13"/>
        <v>0</v>
      </c>
      <c r="K54" s="77">
        <f t="shared" si="14"/>
        <v>0</v>
      </c>
      <c r="L54" s="77">
        <f t="shared" si="22"/>
        <v>0</v>
      </c>
      <c r="M54" s="77"/>
      <c r="N54" s="77">
        <f t="shared" si="0"/>
        <v>27.73</v>
      </c>
      <c r="O54" s="77">
        <f t="shared" si="1"/>
        <v>29.11</v>
      </c>
      <c r="P54" s="77">
        <f t="shared" si="2"/>
        <v>27.520096785746567</v>
      </c>
      <c r="Q54" s="77">
        <f t="shared" si="15"/>
        <v>27.134499999999996</v>
      </c>
      <c r="R54" s="77">
        <f t="shared" si="3"/>
        <v>27.459918084847178</v>
      </c>
      <c r="S54" s="77">
        <f t="shared" si="4"/>
        <v>27.312388892281732</v>
      </c>
      <c r="T54" s="77">
        <f t="shared" si="5"/>
        <v>0.14752919256544672</v>
      </c>
      <c r="U54" s="77">
        <f t="shared" si="6"/>
        <v>8.4797547876010057E-2</v>
      </c>
      <c r="V54" s="77">
        <f t="shared" si="7"/>
        <v>6.2731644689436664E-2</v>
      </c>
      <c r="W54" s="77"/>
      <c r="X54" s="77"/>
      <c r="Y54" s="77"/>
      <c r="Z54" s="77" t="str">
        <f t="shared" si="8"/>
        <v>ALTA</v>
      </c>
      <c r="AA54" s="77"/>
      <c r="AB54" s="77" t="str">
        <f t="shared" si="9"/>
        <v>COMPRA</v>
      </c>
      <c r="AC54" s="77"/>
      <c r="AD54" s="78" t="b">
        <f t="shared" si="10"/>
        <v>1</v>
      </c>
      <c r="AE54" s="78" t="b">
        <f t="shared" si="11"/>
        <v>0</v>
      </c>
      <c r="AF54" s="78" t="b">
        <f t="shared" si="12"/>
        <v>0</v>
      </c>
      <c r="AG54" s="78" t="b">
        <f t="shared" si="16"/>
        <v>1</v>
      </c>
      <c r="AH54" s="38">
        <f t="shared" si="17"/>
        <v>25.67</v>
      </c>
      <c r="AI54" s="62">
        <f t="shared" si="18"/>
        <v>29.11</v>
      </c>
      <c r="AJ54" s="34">
        <f t="shared" si="19"/>
        <v>0.2</v>
      </c>
      <c r="AK54" s="34">
        <f t="shared" si="20"/>
        <v>0.15384615384615385</v>
      </c>
      <c r="AL54" s="34">
        <f t="shared" si="21"/>
        <v>7.407407407407407E-2</v>
      </c>
    </row>
    <row r="55" spans="1:38" s="34" customFormat="1">
      <c r="A55" s="74">
        <v>44239</v>
      </c>
      <c r="B55" s="75">
        <v>27.52</v>
      </c>
      <c r="C55" s="75">
        <v>27.52</v>
      </c>
      <c r="D55" s="75">
        <v>1.28</v>
      </c>
      <c r="E55" s="75">
        <v>26.91</v>
      </c>
      <c r="F55" s="75">
        <v>26.71</v>
      </c>
      <c r="G55" s="75">
        <v>27.57</v>
      </c>
      <c r="H55" s="75" t="s">
        <v>89</v>
      </c>
      <c r="I55" s="76"/>
      <c r="J55" s="77">
        <f t="shared" si="13"/>
        <v>0</v>
      </c>
      <c r="K55" s="77">
        <f t="shared" si="14"/>
        <v>0</v>
      </c>
      <c r="L55" s="77">
        <f t="shared" si="22"/>
        <v>0</v>
      </c>
      <c r="M55" s="77"/>
      <c r="N55" s="77">
        <f t="shared" si="0"/>
        <v>27.73</v>
      </c>
      <c r="O55" s="77">
        <f t="shared" si="1"/>
        <v>29.11</v>
      </c>
      <c r="P55" s="77">
        <f t="shared" si="2"/>
        <v>27.242620982183208</v>
      </c>
      <c r="Q55" s="77">
        <f t="shared" si="15"/>
        <v>27.063499999999998</v>
      </c>
      <c r="R55" s="77">
        <f t="shared" si="3"/>
        <v>27.247175918455756</v>
      </c>
      <c r="S55" s="77">
        <f t="shared" si="4"/>
        <v>27.20698000366427</v>
      </c>
      <c r="T55" s="77">
        <f t="shared" si="5"/>
        <v>4.0195914791485876E-2</v>
      </c>
      <c r="U55" s="77">
        <f t="shared" si="6"/>
        <v>6.9114636703650895E-2</v>
      </c>
      <c r="V55" s="77">
        <f t="shared" si="7"/>
        <v>-2.8918721912165019E-2</v>
      </c>
      <c r="W55" s="77"/>
      <c r="X55" s="77"/>
      <c r="Y55" s="77"/>
      <c r="Z55" s="77" t="str">
        <f t="shared" si="8"/>
        <v>ALTA</v>
      </c>
      <c r="AA55" s="77"/>
      <c r="AB55" s="77" t="str">
        <f t="shared" si="9"/>
        <v/>
      </c>
      <c r="AC55" s="77"/>
      <c r="AD55" s="78" t="b">
        <f t="shared" si="10"/>
        <v>0</v>
      </c>
      <c r="AE55" s="78" t="b">
        <f t="shared" si="11"/>
        <v>1</v>
      </c>
      <c r="AF55" s="78" t="b">
        <f t="shared" si="12"/>
        <v>0</v>
      </c>
      <c r="AG55" s="78" t="b">
        <f t="shared" si="16"/>
        <v>1</v>
      </c>
      <c r="AH55" s="38">
        <f t="shared" si="17"/>
        <v>25.67</v>
      </c>
      <c r="AI55" s="62">
        <f t="shared" si="18"/>
        <v>29.11</v>
      </c>
      <c r="AJ55" s="34">
        <f t="shared" si="19"/>
        <v>0.2</v>
      </c>
      <c r="AK55" s="34">
        <f t="shared" si="20"/>
        <v>0.15384615384615385</v>
      </c>
      <c r="AL55" s="34">
        <f t="shared" si="21"/>
        <v>7.407407407407407E-2</v>
      </c>
    </row>
    <row r="56" spans="1:38" s="34" customFormat="1">
      <c r="A56" s="74">
        <v>44238</v>
      </c>
      <c r="B56" s="75">
        <v>27.17</v>
      </c>
      <c r="C56" s="75">
        <v>27.17</v>
      </c>
      <c r="D56" s="75">
        <v>1.01</v>
      </c>
      <c r="E56" s="75">
        <v>27.23</v>
      </c>
      <c r="F56" s="75">
        <v>26.97</v>
      </c>
      <c r="G56" s="75">
        <v>27.58</v>
      </c>
      <c r="H56" s="75" t="s">
        <v>90</v>
      </c>
      <c r="I56" s="76"/>
      <c r="J56" s="77">
        <f t="shared" si="13"/>
        <v>0</v>
      </c>
      <c r="K56" s="77">
        <f t="shared" si="14"/>
        <v>0</v>
      </c>
      <c r="L56" s="77">
        <f t="shared" si="22"/>
        <v>0</v>
      </c>
      <c r="M56" s="77"/>
      <c r="N56" s="77">
        <f t="shared" si="0"/>
        <v>27.73</v>
      </c>
      <c r="O56" s="77">
        <f t="shared" si="1"/>
        <v>29.11</v>
      </c>
      <c r="P56" s="77">
        <f t="shared" si="2"/>
        <v>27.173276227729012</v>
      </c>
      <c r="Q56" s="77">
        <f t="shared" si="15"/>
        <v>27.112000000000002</v>
      </c>
      <c r="R56" s="77">
        <f t="shared" si="3"/>
        <v>27.197571539993167</v>
      </c>
      <c r="S56" s="77">
        <f t="shared" si="4"/>
        <v>27.18193840395741</v>
      </c>
      <c r="T56" s="77">
        <f t="shared" si="5"/>
        <v>1.5633136035756223E-2</v>
      </c>
      <c r="U56" s="77">
        <f t="shared" si="6"/>
        <v>7.6344317181692142E-2</v>
      </c>
      <c r="V56" s="77">
        <f t="shared" si="7"/>
        <v>-6.0711181145935919E-2</v>
      </c>
      <c r="W56" s="77"/>
      <c r="X56" s="77"/>
      <c r="Y56" s="77"/>
      <c r="Z56" s="77" t="str">
        <f t="shared" si="8"/>
        <v>ALTA</v>
      </c>
      <c r="AA56" s="77"/>
      <c r="AB56" s="77" t="str">
        <f t="shared" si="9"/>
        <v/>
      </c>
      <c r="AC56" s="77"/>
      <c r="AD56" s="78" t="b">
        <f t="shared" si="10"/>
        <v>1</v>
      </c>
      <c r="AE56" s="78" t="b">
        <f t="shared" si="11"/>
        <v>0</v>
      </c>
      <c r="AF56" s="78" t="b">
        <f t="shared" si="12"/>
        <v>0</v>
      </c>
      <c r="AG56" s="78" t="b">
        <f t="shared" si="16"/>
        <v>1</v>
      </c>
      <c r="AH56" s="38">
        <f t="shared" si="17"/>
        <v>25.67</v>
      </c>
      <c r="AI56" s="62">
        <f t="shared" si="18"/>
        <v>29.11</v>
      </c>
      <c r="AJ56" s="34">
        <f t="shared" si="19"/>
        <v>0.2</v>
      </c>
      <c r="AK56" s="34">
        <f t="shared" si="20"/>
        <v>0.15384615384615385</v>
      </c>
      <c r="AL56" s="34">
        <f t="shared" si="21"/>
        <v>7.407407407407407E-2</v>
      </c>
    </row>
    <row r="57" spans="1:38" s="34" customFormat="1">
      <c r="A57" s="74">
        <v>44237</v>
      </c>
      <c r="B57" s="75">
        <v>26.9</v>
      </c>
      <c r="C57" s="75">
        <v>26.9</v>
      </c>
      <c r="D57" s="75">
        <v>0.94</v>
      </c>
      <c r="E57" s="75">
        <v>26.84</v>
      </c>
      <c r="F57" s="75">
        <v>26.24</v>
      </c>
      <c r="G57" s="75">
        <v>27.13</v>
      </c>
      <c r="H57" s="75" t="s">
        <v>91</v>
      </c>
      <c r="I57" s="76"/>
      <c r="J57" s="77">
        <f t="shared" si="13"/>
        <v>0</v>
      </c>
      <c r="K57" s="77">
        <f t="shared" si="14"/>
        <v>0</v>
      </c>
      <c r="L57" s="77">
        <f t="shared" si="22"/>
        <v>0</v>
      </c>
      <c r="M57" s="77"/>
      <c r="N57" s="77">
        <f t="shared" si="0"/>
        <v>27.73</v>
      </c>
      <c r="O57" s="77">
        <f t="shared" si="1"/>
        <v>29.11</v>
      </c>
      <c r="P57" s="77">
        <f t="shared" si="2"/>
        <v>27.174095284661263</v>
      </c>
      <c r="Q57" s="77">
        <f t="shared" si="15"/>
        <v>27.163500000000006</v>
      </c>
      <c r="R57" s="77">
        <f t="shared" si="3"/>
        <v>27.202584547264649</v>
      </c>
      <c r="S57" s="77">
        <f t="shared" si="4"/>
        <v>27.182893476274003</v>
      </c>
      <c r="T57" s="77">
        <f t="shared" si="5"/>
        <v>1.9691070990646153E-2</v>
      </c>
      <c r="U57" s="77">
        <f t="shared" si="6"/>
        <v>9.1522112468176126E-2</v>
      </c>
      <c r="V57" s="77">
        <f t="shared" si="7"/>
        <v>-7.1831041477529972E-2</v>
      </c>
      <c r="W57" s="77"/>
      <c r="X57" s="77"/>
      <c r="Y57" s="77"/>
      <c r="Z57" s="77" t="str">
        <f t="shared" si="8"/>
        <v>ALTA</v>
      </c>
      <c r="AA57" s="77"/>
      <c r="AB57" s="77" t="str">
        <f t="shared" si="9"/>
        <v/>
      </c>
      <c r="AC57" s="77"/>
      <c r="AD57" s="78" t="b">
        <f t="shared" si="10"/>
        <v>0</v>
      </c>
      <c r="AE57" s="78" t="b">
        <f t="shared" si="11"/>
        <v>0</v>
      </c>
      <c r="AF57" s="78" t="b">
        <f t="shared" si="12"/>
        <v>1</v>
      </c>
      <c r="AG57" s="78" t="b">
        <f t="shared" si="16"/>
        <v>1</v>
      </c>
      <c r="AH57" s="38">
        <f t="shared" si="17"/>
        <v>25.67</v>
      </c>
      <c r="AI57" s="62">
        <f t="shared" si="18"/>
        <v>30.54</v>
      </c>
      <c r="AJ57" s="34">
        <f t="shared" si="19"/>
        <v>0.2</v>
      </c>
      <c r="AK57" s="34">
        <f t="shared" si="20"/>
        <v>0.15384615384615385</v>
      </c>
      <c r="AL57" s="34">
        <f t="shared" si="21"/>
        <v>7.407407407407407E-2</v>
      </c>
    </row>
    <row r="58" spans="1:38" s="34" customFormat="1">
      <c r="A58" s="74">
        <v>44236</v>
      </c>
      <c r="B58" s="75">
        <v>26.65</v>
      </c>
      <c r="C58" s="75">
        <v>26.65</v>
      </c>
      <c r="D58" s="75">
        <v>-2.0299999999999998</v>
      </c>
      <c r="E58" s="75">
        <v>27.14</v>
      </c>
      <c r="F58" s="75">
        <v>26.49</v>
      </c>
      <c r="G58" s="75">
        <v>27.45</v>
      </c>
      <c r="H58" s="75" t="s">
        <v>92</v>
      </c>
      <c r="I58" s="76"/>
      <c r="J58" s="77">
        <f t="shared" si="13"/>
        <v>0</v>
      </c>
      <c r="K58" s="77">
        <f t="shared" si="14"/>
        <v>0</v>
      </c>
      <c r="L58" s="77">
        <f t="shared" si="22"/>
        <v>0</v>
      </c>
      <c r="M58" s="77"/>
      <c r="N58" s="77">
        <f t="shared" si="0"/>
        <v>27.73</v>
      </c>
      <c r="O58" s="77">
        <f t="shared" si="1"/>
        <v>29.11</v>
      </c>
      <c r="P58" s="77">
        <f t="shared" si="2"/>
        <v>27.242619105826577</v>
      </c>
      <c r="Q58" s="77">
        <f t="shared" si="15"/>
        <v>27.3005</v>
      </c>
      <c r="R58" s="77">
        <f t="shared" si="3"/>
        <v>27.257599919494584</v>
      </c>
      <c r="S58" s="77">
        <f t="shared" si="4"/>
        <v>27.205524954375925</v>
      </c>
      <c r="T58" s="77">
        <f t="shared" si="5"/>
        <v>5.2074965118659833E-2</v>
      </c>
      <c r="U58" s="77">
        <f t="shared" si="6"/>
        <v>0.10947987283755861</v>
      </c>
      <c r="V58" s="77">
        <f t="shared" si="7"/>
        <v>-5.7404907718898779E-2</v>
      </c>
      <c r="W58" s="77"/>
      <c r="X58" s="77"/>
      <c r="Y58" s="77"/>
      <c r="Z58" s="77" t="str">
        <f t="shared" si="8"/>
        <v>ALTA</v>
      </c>
      <c r="AA58" s="77"/>
      <c r="AB58" s="77" t="str">
        <f t="shared" si="9"/>
        <v/>
      </c>
      <c r="AC58" s="77"/>
      <c r="AD58" s="78" t="b">
        <f t="shared" si="10"/>
        <v>0</v>
      </c>
      <c r="AE58" s="78" t="b">
        <f t="shared" si="11"/>
        <v>1</v>
      </c>
      <c r="AF58" s="78" t="b">
        <f t="shared" si="12"/>
        <v>1</v>
      </c>
      <c r="AG58" s="78" t="b">
        <f t="shared" si="16"/>
        <v>0</v>
      </c>
      <c r="AH58" s="38">
        <f t="shared" si="17"/>
        <v>25.67</v>
      </c>
      <c r="AI58" s="62">
        <f t="shared" si="18"/>
        <v>30.54</v>
      </c>
      <c r="AJ58" s="34">
        <f t="shared" si="19"/>
        <v>0.2</v>
      </c>
      <c r="AK58" s="34">
        <f t="shared" si="20"/>
        <v>0.15384615384615385</v>
      </c>
      <c r="AL58" s="34">
        <f t="shared" si="21"/>
        <v>7.407407407407407E-2</v>
      </c>
    </row>
    <row r="59" spans="1:38" s="34" customFormat="1">
      <c r="A59" s="74">
        <v>44235</v>
      </c>
      <c r="B59" s="75">
        <v>27.2</v>
      </c>
      <c r="C59" s="75">
        <v>27.2</v>
      </c>
      <c r="D59" s="75">
        <v>-3.14</v>
      </c>
      <c r="E59" s="75">
        <v>27.59</v>
      </c>
      <c r="F59" s="75">
        <v>26.9</v>
      </c>
      <c r="G59" s="75">
        <v>28.35</v>
      </c>
      <c r="H59" s="75" t="s">
        <v>93</v>
      </c>
      <c r="I59" s="76"/>
      <c r="J59" s="77">
        <f t="shared" si="13"/>
        <v>0</v>
      </c>
      <c r="K59" s="77">
        <f t="shared" si="14"/>
        <v>0</v>
      </c>
      <c r="L59" s="77">
        <f t="shared" si="22"/>
        <v>0</v>
      </c>
      <c r="M59" s="77"/>
      <c r="N59" s="77">
        <f t="shared" si="0"/>
        <v>27.73</v>
      </c>
      <c r="O59" s="77">
        <f t="shared" si="1"/>
        <v>29.11</v>
      </c>
      <c r="P59" s="77">
        <f t="shared" si="2"/>
        <v>27.390773882283224</v>
      </c>
      <c r="Q59" s="77">
        <f t="shared" si="15"/>
        <v>27.461000000000002</v>
      </c>
      <c r="R59" s="77">
        <f t="shared" si="3"/>
        <v>27.368072632129962</v>
      </c>
      <c r="S59" s="77">
        <f t="shared" si="4"/>
        <v>27.249966950725998</v>
      </c>
      <c r="T59" s="77">
        <f t="shared" si="5"/>
        <v>0.11810568140396427</v>
      </c>
      <c r="U59" s="77">
        <f t="shared" si="6"/>
        <v>0.12383109976728331</v>
      </c>
      <c r="V59" s="77">
        <f t="shared" si="7"/>
        <v>-5.7254183633190375E-3</v>
      </c>
      <c r="W59" s="77"/>
      <c r="X59" s="77"/>
      <c r="Y59" s="77"/>
      <c r="Z59" s="77" t="str">
        <f t="shared" si="8"/>
        <v>ALTA</v>
      </c>
      <c r="AA59" s="77"/>
      <c r="AB59" s="77" t="str">
        <f t="shared" si="9"/>
        <v>VENDA</v>
      </c>
      <c r="AC59" s="77"/>
      <c r="AD59" s="78" t="b">
        <f t="shared" si="10"/>
        <v>1</v>
      </c>
      <c r="AE59" s="78" t="b">
        <f t="shared" si="11"/>
        <v>0</v>
      </c>
      <c r="AF59" s="78" t="b">
        <f t="shared" si="12"/>
        <v>0</v>
      </c>
      <c r="AG59" s="78" t="b">
        <f t="shared" si="16"/>
        <v>1</v>
      </c>
      <c r="AH59" s="38">
        <f t="shared" si="17"/>
        <v>25.67</v>
      </c>
      <c r="AI59" s="62">
        <f t="shared" si="18"/>
        <v>30.73</v>
      </c>
      <c r="AJ59" s="34">
        <f t="shared" si="19"/>
        <v>0.2</v>
      </c>
      <c r="AK59" s="34">
        <f t="shared" si="20"/>
        <v>0.15384615384615385</v>
      </c>
      <c r="AL59" s="34">
        <f t="shared" si="21"/>
        <v>7.407407407407407E-2</v>
      </c>
    </row>
    <row r="60" spans="1:38" s="34" customFormat="1">
      <c r="A60" s="74">
        <v>44232</v>
      </c>
      <c r="B60" s="75">
        <v>28.08</v>
      </c>
      <c r="C60" s="75">
        <v>28.08</v>
      </c>
      <c r="D60" s="75">
        <v>0.69</v>
      </c>
      <c r="E60" s="75">
        <v>28.04</v>
      </c>
      <c r="F60" s="75">
        <v>27.4</v>
      </c>
      <c r="G60" s="75">
        <v>29.11</v>
      </c>
      <c r="H60" s="75" t="s">
        <v>94</v>
      </c>
      <c r="I60" s="76"/>
      <c r="J60" s="77">
        <f t="shared" si="13"/>
        <v>0</v>
      </c>
      <c r="K60" s="77">
        <f t="shared" si="14"/>
        <v>0</v>
      </c>
      <c r="L60" s="77">
        <f t="shared" si="22"/>
        <v>0</v>
      </c>
      <c r="M60" s="77"/>
      <c r="N60" s="77">
        <f t="shared" si="0"/>
        <v>27.73</v>
      </c>
      <c r="O60" s="77">
        <f t="shared" si="1"/>
        <v>29.11</v>
      </c>
      <c r="P60" s="77">
        <f t="shared" si="2"/>
        <v>27.43846735285403</v>
      </c>
      <c r="Q60" s="77">
        <f t="shared" si="15"/>
        <v>27.6065</v>
      </c>
      <c r="R60" s="77">
        <f t="shared" si="3"/>
        <v>27.398631292517226</v>
      </c>
      <c r="S60" s="77">
        <f t="shared" si="4"/>
        <v>27.253964306784077</v>
      </c>
      <c r="T60" s="77">
        <f t="shared" si="5"/>
        <v>0.14466698573314929</v>
      </c>
      <c r="U60" s="77">
        <f t="shared" si="6"/>
        <v>0.12526245435811306</v>
      </c>
      <c r="V60" s="77">
        <f t="shared" si="7"/>
        <v>1.9404531375036227E-2</v>
      </c>
      <c r="W60" s="77"/>
      <c r="X60" s="77"/>
      <c r="Y60" s="77"/>
      <c r="Z60" s="77" t="str">
        <f t="shared" si="8"/>
        <v>ALTA</v>
      </c>
      <c r="AA60" s="77"/>
      <c r="AB60" s="77" t="str">
        <f t="shared" si="9"/>
        <v>COMPRA</v>
      </c>
      <c r="AC60" s="77"/>
      <c r="AD60" s="78" t="b">
        <f t="shared" si="10"/>
        <v>0</v>
      </c>
      <c r="AE60" s="78" t="b">
        <f t="shared" si="11"/>
        <v>0</v>
      </c>
      <c r="AF60" s="78" t="b">
        <f t="shared" si="12"/>
        <v>0</v>
      </c>
      <c r="AG60" s="78" t="b">
        <f t="shared" si="16"/>
        <v>1</v>
      </c>
      <c r="AH60" s="38">
        <f t="shared" si="17"/>
        <v>25.67</v>
      </c>
      <c r="AI60" s="62">
        <f t="shared" si="18"/>
        <v>30.73</v>
      </c>
      <c r="AJ60" s="34">
        <f t="shared" si="19"/>
        <v>0.2</v>
      </c>
      <c r="AK60" s="34">
        <f t="shared" si="20"/>
        <v>0.15384615384615385</v>
      </c>
      <c r="AL60" s="34">
        <f t="shared" si="21"/>
        <v>7.407407407407407E-2</v>
      </c>
    </row>
    <row r="61" spans="1:38" s="34" customFormat="1">
      <c r="A61" s="74">
        <v>44231</v>
      </c>
      <c r="B61" s="75">
        <v>27.89</v>
      </c>
      <c r="C61" s="75">
        <v>27.89</v>
      </c>
      <c r="D61" s="75">
        <v>-0.1</v>
      </c>
      <c r="E61" s="75">
        <v>27.89</v>
      </c>
      <c r="F61" s="75">
        <v>27.29</v>
      </c>
      <c r="G61" s="75">
        <v>28.05</v>
      </c>
      <c r="H61" s="75" t="s">
        <v>79</v>
      </c>
      <c r="I61" s="76"/>
      <c r="J61" s="77">
        <f t="shared" si="13"/>
        <v>0</v>
      </c>
      <c r="K61" s="77">
        <f t="shared" si="14"/>
        <v>0</v>
      </c>
      <c r="L61" s="77">
        <f t="shared" si="22"/>
        <v>0</v>
      </c>
      <c r="M61" s="77"/>
      <c r="N61" s="77">
        <f t="shared" si="0"/>
        <v>27.73</v>
      </c>
      <c r="O61" s="77">
        <f t="shared" si="1"/>
        <v>28.19</v>
      </c>
      <c r="P61" s="77">
        <f t="shared" si="2"/>
        <v>27.278084191067538</v>
      </c>
      <c r="Q61" s="77">
        <f t="shared" si="15"/>
        <v>27.702000000000005</v>
      </c>
      <c r="R61" s="77">
        <f t="shared" si="3"/>
        <v>27.274746072974903</v>
      </c>
      <c r="S61" s="77">
        <f t="shared" si="4"/>
        <v>27.187881451326803</v>
      </c>
      <c r="T61" s="77">
        <f t="shared" si="5"/>
        <v>8.6864621648100382E-2</v>
      </c>
      <c r="U61" s="77">
        <f t="shared" si="6"/>
        <v>0.12041132151435399</v>
      </c>
      <c r="V61" s="77">
        <f t="shared" si="7"/>
        <v>-3.354669986625361E-2</v>
      </c>
      <c r="W61" s="77"/>
      <c r="X61" s="77"/>
      <c r="Y61" s="77"/>
      <c r="Z61" s="77" t="str">
        <f t="shared" si="8"/>
        <v>ALTA</v>
      </c>
      <c r="AA61" s="77"/>
      <c r="AB61" s="77" t="str">
        <f t="shared" si="9"/>
        <v/>
      </c>
      <c r="AC61" s="77"/>
      <c r="AD61" s="78" t="b">
        <f t="shared" si="10"/>
        <v>0</v>
      </c>
      <c r="AE61" s="78" t="b">
        <f t="shared" si="11"/>
        <v>1</v>
      </c>
      <c r="AF61" s="78" t="b">
        <f t="shared" si="12"/>
        <v>1</v>
      </c>
      <c r="AG61" s="78" t="b">
        <f t="shared" si="16"/>
        <v>1</v>
      </c>
      <c r="AH61" s="38">
        <f t="shared" si="17"/>
        <v>25.67</v>
      </c>
      <c r="AI61" s="62">
        <f t="shared" si="18"/>
        <v>30.73</v>
      </c>
      <c r="AJ61" s="34">
        <f t="shared" si="19"/>
        <v>0.2</v>
      </c>
      <c r="AK61" s="34">
        <f t="shared" si="20"/>
        <v>0.15384615384615385</v>
      </c>
      <c r="AL61" s="34">
        <f t="shared" si="21"/>
        <v>7.407407407407407E-2</v>
      </c>
    </row>
    <row r="62" spans="1:38" s="34" customFormat="1">
      <c r="A62" s="74">
        <v>44230</v>
      </c>
      <c r="B62" s="75">
        <v>27.91</v>
      </c>
      <c r="C62" s="75">
        <v>27.91</v>
      </c>
      <c r="D62" s="75">
        <v>0.66</v>
      </c>
      <c r="E62" s="75">
        <v>28.04</v>
      </c>
      <c r="F62" s="75">
        <v>27.73</v>
      </c>
      <c r="G62" s="75">
        <v>28.19</v>
      </c>
      <c r="H62" s="75" t="s">
        <v>95</v>
      </c>
      <c r="I62" s="76"/>
      <c r="J62" s="77">
        <f t="shared" si="13"/>
        <v>0</v>
      </c>
      <c r="K62" s="77">
        <f t="shared" si="14"/>
        <v>0</v>
      </c>
      <c r="L62" s="77">
        <f t="shared" si="22"/>
        <v>0</v>
      </c>
      <c r="M62" s="77"/>
      <c r="N62" s="77">
        <f t="shared" si="0"/>
        <v>27.79</v>
      </c>
      <c r="O62" s="77">
        <f t="shared" si="1"/>
        <v>28.71</v>
      </c>
      <c r="P62" s="77">
        <f t="shared" si="2"/>
        <v>27.125105238834422</v>
      </c>
      <c r="Q62" s="77">
        <f t="shared" si="15"/>
        <v>27.762</v>
      </c>
      <c r="R62" s="77">
        <f t="shared" si="3"/>
        <v>27.162881722606702</v>
      </c>
      <c r="S62" s="77">
        <f t="shared" si="4"/>
        <v>27.131711967432945</v>
      </c>
      <c r="T62" s="77">
        <f t="shared" si="5"/>
        <v>3.1169755173756641E-2</v>
      </c>
      <c r="U62" s="77">
        <f t="shared" si="6"/>
        <v>0.12879799648091739</v>
      </c>
      <c r="V62" s="77">
        <f t="shared" si="7"/>
        <v>-9.7628241307160746E-2</v>
      </c>
      <c r="W62" s="77"/>
      <c r="X62" s="77"/>
      <c r="Y62" s="77"/>
      <c r="Z62" s="77" t="str">
        <f t="shared" si="8"/>
        <v>ALTA</v>
      </c>
      <c r="AA62" s="77"/>
      <c r="AB62" s="77" t="str">
        <f t="shared" si="9"/>
        <v/>
      </c>
      <c r="AC62" s="77"/>
      <c r="AD62" s="78" t="b">
        <f t="shared" si="10"/>
        <v>1</v>
      </c>
      <c r="AE62" s="78" t="b">
        <f t="shared" si="11"/>
        <v>1</v>
      </c>
      <c r="AF62" s="78" t="b">
        <f t="shared" si="12"/>
        <v>1</v>
      </c>
      <c r="AG62" s="78" t="b">
        <f t="shared" si="16"/>
        <v>1</v>
      </c>
      <c r="AH62" s="38">
        <f t="shared" si="17"/>
        <v>25.67</v>
      </c>
      <c r="AI62" s="62">
        <f t="shared" si="18"/>
        <v>30.73</v>
      </c>
      <c r="AJ62" s="34">
        <f t="shared" si="19"/>
        <v>0.2</v>
      </c>
      <c r="AK62" s="34">
        <f t="shared" si="20"/>
        <v>0.15384615384615385</v>
      </c>
      <c r="AL62" s="34">
        <f t="shared" si="21"/>
        <v>7.407407407407407E-2</v>
      </c>
    </row>
    <row r="63" spans="1:38" s="34" customFormat="1">
      <c r="A63" s="74">
        <v>44229</v>
      </c>
      <c r="B63" s="75">
        <v>27.73</v>
      </c>
      <c r="C63" s="75">
        <v>27.73</v>
      </c>
      <c r="D63" s="75">
        <v>4.0999999999999996</v>
      </c>
      <c r="E63" s="75">
        <v>27.48</v>
      </c>
      <c r="F63" s="75">
        <v>27.29</v>
      </c>
      <c r="G63" s="75">
        <v>28.19</v>
      </c>
      <c r="H63" s="75" t="s">
        <v>96</v>
      </c>
      <c r="I63" s="76"/>
      <c r="J63" s="77">
        <f t="shared" si="13"/>
        <v>0</v>
      </c>
      <c r="K63" s="77">
        <f t="shared" si="14"/>
        <v>0</v>
      </c>
      <c r="L63" s="77">
        <f t="shared" si="22"/>
        <v>0</v>
      </c>
      <c r="M63" s="77"/>
      <c r="N63" s="77">
        <f t="shared" si="0"/>
        <v>28.06</v>
      </c>
      <c r="O63" s="77">
        <f t="shared" si="1"/>
        <v>29.86</v>
      </c>
      <c r="P63" s="77">
        <f t="shared" si="2"/>
        <v>26.928881548543028</v>
      </c>
      <c r="Q63" s="77">
        <f t="shared" si="15"/>
        <v>27.820000000000004</v>
      </c>
      <c r="R63" s="77">
        <f t="shared" si="3"/>
        <v>27.02704203580792</v>
      </c>
      <c r="S63" s="77">
        <f t="shared" si="4"/>
        <v>27.069448924827579</v>
      </c>
      <c r="T63" s="77">
        <f t="shared" si="5"/>
        <v>-4.2406889019659388E-2</v>
      </c>
      <c r="U63" s="77">
        <f t="shared" si="6"/>
        <v>0.15320505680770757</v>
      </c>
      <c r="V63" s="77">
        <f t="shared" si="7"/>
        <v>-0.19561194582736696</v>
      </c>
      <c r="W63" s="77"/>
      <c r="X63" s="77"/>
      <c r="Y63" s="77"/>
      <c r="Z63" s="77" t="str">
        <f t="shared" si="8"/>
        <v>BAIXA</v>
      </c>
      <c r="AA63" s="77"/>
      <c r="AB63" s="77" t="str">
        <f t="shared" si="9"/>
        <v/>
      </c>
      <c r="AC63" s="77"/>
      <c r="AD63" s="78" t="b">
        <f t="shared" si="10"/>
        <v>1</v>
      </c>
      <c r="AE63" s="78" t="b">
        <f t="shared" si="11"/>
        <v>0</v>
      </c>
      <c r="AF63" s="78" t="b">
        <f t="shared" si="12"/>
        <v>0</v>
      </c>
      <c r="AG63" s="78" t="b">
        <f t="shared" si="16"/>
        <v>1</v>
      </c>
      <c r="AH63" s="38">
        <f t="shared" si="17"/>
        <v>25.67</v>
      </c>
      <c r="AI63" s="62">
        <f t="shared" si="18"/>
        <v>30.73</v>
      </c>
      <c r="AJ63" s="34">
        <f t="shared" si="19"/>
        <v>0.2</v>
      </c>
      <c r="AK63" s="34">
        <f t="shared" si="20"/>
        <v>0.15384615384615385</v>
      </c>
      <c r="AL63" s="34">
        <f t="shared" si="21"/>
        <v>7.407407407407407E-2</v>
      </c>
    </row>
    <row r="64" spans="1:38" s="34" customFormat="1">
      <c r="A64" s="74">
        <v>44228</v>
      </c>
      <c r="B64" s="75">
        <v>26.64</v>
      </c>
      <c r="C64" s="75">
        <v>26.64</v>
      </c>
      <c r="D64" s="75">
        <v>3.15</v>
      </c>
      <c r="E64" s="75">
        <v>26.38</v>
      </c>
      <c r="F64" s="75">
        <v>25.96</v>
      </c>
      <c r="G64" s="75">
        <v>26.78</v>
      </c>
      <c r="H64" s="75" t="s">
        <v>97</v>
      </c>
      <c r="I64" s="76"/>
      <c r="J64" s="77">
        <f t="shared" si="13"/>
        <v>0</v>
      </c>
      <c r="K64" s="77">
        <f t="shared" si="14"/>
        <v>0</v>
      </c>
      <c r="L64" s="77">
        <f t="shared" si="22"/>
        <v>0</v>
      </c>
      <c r="M64" s="77"/>
      <c r="N64" s="77">
        <f t="shared" si="0"/>
        <v>29.64</v>
      </c>
      <c r="O64" s="77">
        <f t="shared" si="1"/>
        <v>30.54</v>
      </c>
      <c r="P64" s="77">
        <f t="shared" si="2"/>
        <v>26.728601935678785</v>
      </c>
      <c r="Q64" s="77">
        <f t="shared" si="15"/>
        <v>27.832000000000001</v>
      </c>
      <c r="R64" s="77">
        <f t="shared" si="3"/>
        <v>26.899231496863905</v>
      </c>
      <c r="S64" s="77">
        <f t="shared" si="4"/>
        <v>27.016604838813787</v>
      </c>
      <c r="T64" s="77">
        <f t="shared" si="5"/>
        <v>-0.11737334194988236</v>
      </c>
      <c r="U64" s="77">
        <f t="shared" si="6"/>
        <v>0.20210804326454931</v>
      </c>
      <c r="V64" s="77">
        <f t="shared" si="7"/>
        <v>-0.3194813852144317</v>
      </c>
      <c r="W64" s="77"/>
      <c r="X64" s="77"/>
      <c r="Y64" s="77"/>
      <c r="Z64" s="77" t="str">
        <f t="shared" si="8"/>
        <v>BAIXA</v>
      </c>
      <c r="AA64" s="77"/>
      <c r="AB64" s="77" t="str">
        <f t="shared" si="9"/>
        <v/>
      </c>
      <c r="AC64" s="77"/>
      <c r="AD64" s="78" t="b">
        <f t="shared" si="10"/>
        <v>0</v>
      </c>
      <c r="AE64" s="78" t="b">
        <f t="shared" si="11"/>
        <v>1</v>
      </c>
      <c r="AF64" s="78" t="b">
        <f t="shared" si="12"/>
        <v>0</v>
      </c>
      <c r="AG64" s="78" t="b">
        <f t="shared" si="16"/>
        <v>1</v>
      </c>
      <c r="AH64" s="38">
        <f t="shared" si="17"/>
        <v>25.67</v>
      </c>
      <c r="AI64" s="62">
        <f t="shared" si="18"/>
        <v>30.73</v>
      </c>
      <c r="AJ64" s="34">
        <f t="shared" si="19"/>
        <v>0.2</v>
      </c>
      <c r="AK64" s="34">
        <f t="shared" si="20"/>
        <v>0.15384615384615385</v>
      </c>
      <c r="AL64" s="34">
        <f t="shared" si="21"/>
        <v>7.407407407407407E-2</v>
      </c>
    </row>
    <row r="65" spans="1:38" s="34" customFormat="1">
      <c r="A65" s="74">
        <v>44225</v>
      </c>
      <c r="B65" s="75">
        <v>25.82</v>
      </c>
      <c r="C65" s="75">
        <v>25.82</v>
      </c>
      <c r="D65" s="75">
        <v>-3.85</v>
      </c>
      <c r="E65" s="75">
        <v>26.63</v>
      </c>
      <c r="F65" s="75">
        <v>25.82</v>
      </c>
      <c r="G65" s="75">
        <v>26.78</v>
      </c>
      <c r="H65" s="75" t="s">
        <v>98</v>
      </c>
      <c r="I65" s="76"/>
      <c r="J65" s="77">
        <f t="shared" si="13"/>
        <v>0</v>
      </c>
      <c r="K65" s="77">
        <f t="shared" si="14"/>
        <v>0</v>
      </c>
      <c r="L65" s="77">
        <f t="shared" si="22"/>
        <v>0</v>
      </c>
      <c r="M65" s="77"/>
      <c r="N65" s="77">
        <f t="shared" si="0"/>
        <v>29.64</v>
      </c>
      <c r="O65" s="77">
        <f t="shared" si="1"/>
        <v>30.54</v>
      </c>
      <c r="P65" s="77">
        <f t="shared" si="2"/>
        <v>26.750752419598481</v>
      </c>
      <c r="Q65" s="77">
        <f t="shared" si="15"/>
        <v>27.870999999999999</v>
      </c>
      <c r="R65" s="77">
        <f t="shared" si="3"/>
        <v>26.946364496293704</v>
      </c>
      <c r="S65" s="77">
        <f t="shared" si="4"/>
        <v>27.046733225918889</v>
      </c>
      <c r="T65" s="77">
        <f t="shared" si="5"/>
        <v>-0.10036872962518473</v>
      </c>
      <c r="U65" s="77">
        <f t="shared" si="6"/>
        <v>0.28197838956815724</v>
      </c>
      <c r="V65" s="77">
        <f t="shared" si="7"/>
        <v>-0.38234711919334197</v>
      </c>
      <c r="W65" s="77"/>
      <c r="X65" s="77"/>
      <c r="Y65" s="77"/>
      <c r="Z65" s="77" t="str">
        <f t="shared" si="8"/>
        <v>BAIXA</v>
      </c>
      <c r="AA65" s="77"/>
      <c r="AB65" s="77" t="str">
        <f t="shared" si="9"/>
        <v/>
      </c>
      <c r="AC65" s="77"/>
      <c r="AD65" s="78" t="b">
        <f t="shared" si="10"/>
        <v>1</v>
      </c>
      <c r="AE65" s="78" t="b">
        <f t="shared" si="11"/>
        <v>1</v>
      </c>
      <c r="AF65" s="78" t="b">
        <f t="shared" si="12"/>
        <v>1</v>
      </c>
      <c r="AG65" s="78" t="b">
        <f t="shared" si="16"/>
        <v>0</v>
      </c>
      <c r="AH65" s="38">
        <f t="shared" si="17"/>
        <v>25.67</v>
      </c>
      <c r="AI65" s="62">
        <f t="shared" si="18"/>
        <v>30.73</v>
      </c>
      <c r="AJ65" s="34">
        <f t="shared" si="19"/>
        <v>0.2</v>
      </c>
      <c r="AK65" s="34">
        <f t="shared" si="20"/>
        <v>0.15384615384615385</v>
      </c>
      <c r="AL65" s="34">
        <f t="shared" si="21"/>
        <v>7.407407407407407E-2</v>
      </c>
    </row>
    <row r="66" spans="1:38" s="34" customFormat="1">
      <c r="A66" s="74">
        <v>44224</v>
      </c>
      <c r="B66" s="75">
        <v>26.86</v>
      </c>
      <c r="C66" s="75">
        <v>26.86</v>
      </c>
      <c r="D66" s="75">
        <v>1.39</v>
      </c>
      <c r="E66" s="75">
        <v>26.43</v>
      </c>
      <c r="F66" s="75">
        <v>26.42</v>
      </c>
      <c r="G66" s="75">
        <v>27.53</v>
      </c>
      <c r="H66" s="75" t="s">
        <v>99</v>
      </c>
      <c r="I66" s="76"/>
      <c r="J66" s="77">
        <f t="shared" si="13"/>
        <v>0</v>
      </c>
      <c r="K66" s="77">
        <f t="shared" si="14"/>
        <v>0</v>
      </c>
      <c r="L66" s="77">
        <f t="shared" si="22"/>
        <v>0</v>
      </c>
      <c r="M66" s="77"/>
      <c r="N66" s="77">
        <f t="shared" si="0"/>
        <v>29.64</v>
      </c>
      <c r="O66" s="77">
        <f t="shared" si="1"/>
        <v>30.73</v>
      </c>
      <c r="P66" s="77">
        <f t="shared" si="2"/>
        <v>26.9834405244981</v>
      </c>
      <c r="Q66" s="77">
        <f t="shared" si="15"/>
        <v>27.947499999999998</v>
      </c>
      <c r="R66" s="77">
        <f t="shared" si="3"/>
        <v>27.151158041074378</v>
      </c>
      <c r="S66" s="77">
        <f t="shared" si="4"/>
        <v>27.144871883992401</v>
      </c>
      <c r="T66" s="77">
        <f t="shared" si="5"/>
        <v>6.2861570819769952E-3</v>
      </c>
      <c r="U66" s="77">
        <f t="shared" si="6"/>
        <v>0.37756516936649276</v>
      </c>
      <c r="V66" s="77">
        <f t="shared" si="7"/>
        <v>-0.37127901228451576</v>
      </c>
      <c r="W66" s="77"/>
      <c r="X66" s="77"/>
      <c r="Y66" s="77"/>
      <c r="Z66" s="77" t="str">
        <f t="shared" si="8"/>
        <v>ALTA</v>
      </c>
      <c r="AA66" s="77"/>
      <c r="AB66" s="77" t="str">
        <f t="shared" si="9"/>
        <v/>
      </c>
      <c r="AC66" s="77"/>
      <c r="AD66" s="78" t="b">
        <f t="shared" si="10"/>
        <v>1</v>
      </c>
      <c r="AE66" s="78" t="b">
        <f t="shared" si="11"/>
        <v>0</v>
      </c>
      <c r="AF66" s="78" t="b">
        <f t="shared" si="12"/>
        <v>0</v>
      </c>
      <c r="AG66" s="78" t="b">
        <f t="shared" si="16"/>
        <v>1</v>
      </c>
      <c r="AH66" s="38">
        <f t="shared" si="17"/>
        <v>25.67</v>
      </c>
      <c r="AI66" s="62">
        <f t="shared" si="18"/>
        <v>30.73</v>
      </c>
      <c r="AJ66" s="34">
        <f t="shared" si="19"/>
        <v>0.2</v>
      </c>
      <c r="AK66" s="34">
        <f t="shared" si="20"/>
        <v>0.15384615384615385</v>
      </c>
      <c r="AL66" s="34">
        <f t="shared" si="21"/>
        <v>7.407407407407407E-2</v>
      </c>
    </row>
    <row r="67" spans="1:38" s="34" customFormat="1">
      <c r="A67" s="74">
        <v>44223</v>
      </c>
      <c r="B67" s="75">
        <v>26.49</v>
      </c>
      <c r="C67" s="75">
        <v>26.49</v>
      </c>
      <c r="D67" s="75">
        <v>1.41</v>
      </c>
      <c r="E67" s="75">
        <v>25.94</v>
      </c>
      <c r="F67" s="75">
        <v>25.67</v>
      </c>
      <c r="G67" s="75">
        <v>27.26</v>
      </c>
      <c r="H67" s="75" t="s">
        <v>76</v>
      </c>
      <c r="I67" s="76"/>
      <c r="J67" s="77">
        <f t="shared" si="13"/>
        <v>1</v>
      </c>
      <c r="K67" s="77">
        <f t="shared" si="14"/>
        <v>0</v>
      </c>
      <c r="L67" s="77">
        <f t="shared" si="22"/>
        <v>0</v>
      </c>
      <c r="M67" s="77"/>
      <c r="N67" s="77">
        <f t="shared" si="0"/>
        <v>29.64</v>
      </c>
      <c r="O67" s="77">
        <f t="shared" si="1"/>
        <v>30.73</v>
      </c>
      <c r="P67" s="77">
        <f t="shared" si="2"/>
        <v>27.014300655622627</v>
      </c>
      <c r="Q67" s="77">
        <f t="shared" si="15"/>
        <v>27.967999999999996</v>
      </c>
      <c r="R67" s="77">
        <f t="shared" si="3"/>
        <v>27.204095866724266</v>
      </c>
      <c r="S67" s="77">
        <f t="shared" si="4"/>
        <v>27.167661634711795</v>
      </c>
      <c r="T67" s="77">
        <f t="shared" si="5"/>
        <v>3.6434232012471313E-2</v>
      </c>
      <c r="U67" s="77">
        <f t="shared" si="6"/>
        <v>0.4703849224376217</v>
      </c>
      <c r="V67" s="77">
        <f t="shared" si="7"/>
        <v>-0.43395069042515039</v>
      </c>
      <c r="W67" s="77"/>
      <c r="X67" s="77"/>
      <c r="Y67" s="77"/>
      <c r="Z67" s="77" t="str">
        <f t="shared" si="8"/>
        <v>ALTA</v>
      </c>
      <c r="AA67" s="77"/>
      <c r="AB67" s="77" t="str">
        <f t="shared" si="9"/>
        <v/>
      </c>
      <c r="AC67" s="77"/>
      <c r="AD67" s="78" t="b">
        <f t="shared" si="10"/>
        <v>0</v>
      </c>
      <c r="AE67" s="78" t="b">
        <f t="shared" si="11"/>
        <v>1</v>
      </c>
      <c r="AF67" s="78" t="b">
        <f t="shared" si="12"/>
        <v>0</v>
      </c>
      <c r="AG67" s="78" t="b">
        <f t="shared" si="16"/>
        <v>1</v>
      </c>
      <c r="AH67" s="38">
        <f t="shared" si="17"/>
        <v>25.67</v>
      </c>
      <c r="AI67" s="62">
        <f t="shared" si="18"/>
        <v>30.73</v>
      </c>
      <c r="AJ67" s="34">
        <f t="shared" si="19"/>
        <v>0.2</v>
      </c>
      <c r="AK67" s="34">
        <f t="shared" si="20"/>
        <v>0.15384615384615385</v>
      </c>
      <c r="AL67" s="34">
        <f t="shared" si="21"/>
        <v>7.407407407407407E-2</v>
      </c>
    </row>
    <row r="68" spans="1:38" s="34" customFormat="1">
      <c r="A68" s="74">
        <v>44222</v>
      </c>
      <c r="B68" s="75">
        <v>26.12</v>
      </c>
      <c r="C68" s="75">
        <v>26.12</v>
      </c>
      <c r="D68" s="75">
        <v>-0.33</v>
      </c>
      <c r="E68" s="75">
        <v>26.37</v>
      </c>
      <c r="F68" s="75">
        <v>25.95</v>
      </c>
      <c r="G68" s="75">
        <v>27.06</v>
      </c>
      <c r="H68" s="75" t="s">
        <v>55</v>
      </c>
      <c r="I68" s="76"/>
      <c r="J68" s="77">
        <f t="shared" si="13"/>
        <v>0</v>
      </c>
      <c r="K68" s="77">
        <f t="shared" si="14"/>
        <v>0</v>
      </c>
      <c r="L68" s="77">
        <f t="shared" si="22"/>
        <v>0</v>
      </c>
      <c r="M68" s="77"/>
      <c r="N68" s="77">
        <f t="shared" ref="N68:N131" si="23">MAX(F68:F81)</f>
        <v>29.64</v>
      </c>
      <c r="O68" s="77">
        <f t="shared" ref="O68:O131" si="24">MAX(G68:G81)</f>
        <v>30.73</v>
      </c>
      <c r="P68" s="77">
        <f t="shared" ref="P68:P131" si="25">(($C68-$P69)*$AJ68)+$P69</f>
        <v>27.145375819528283</v>
      </c>
      <c r="Q68" s="77">
        <f t="shared" si="15"/>
        <v>27.995500000000003</v>
      </c>
      <c r="R68" s="77">
        <f t="shared" ref="R68:R131" si="26">(($C68-R69)*AK68)+R69</f>
        <v>27.333931478855952</v>
      </c>
      <c r="S68" s="77">
        <f t="shared" ref="S68:S131" si="27">((C68-S69)*AL68)+S69</f>
        <v>27.22187456548874</v>
      </c>
      <c r="T68" s="77">
        <f t="shared" ref="T68:T131" si="28">R68-S68</f>
        <v>0.11205691336721202</v>
      </c>
      <c r="U68" s="77">
        <f t="shared" ref="U68:U131" si="29">((T68-U69)*AJ68)+U69</f>
        <v>0.57887259504390931</v>
      </c>
      <c r="V68" s="77">
        <f t="shared" ref="V68:V131" si="30">T68-U68</f>
        <v>-0.46681568167669729</v>
      </c>
      <c r="W68" s="77"/>
      <c r="X68" s="77"/>
      <c r="Y68" s="77"/>
      <c r="Z68" s="77" t="str">
        <f t="shared" ref="Z68:Z131" si="31">IF(T68&gt;0,"ALTA","BAIXA")</f>
        <v>ALTA</v>
      </c>
      <c r="AA68" s="77"/>
      <c r="AB68" s="77" t="str">
        <f t="shared" ref="AB68:AB131" si="32">IF(AND(T69&lt;U69,T68&gt;U68),"COMPRA",IF(AND(T68&lt;U68,T69&gt;U69),"VENDA",""))</f>
        <v/>
      </c>
      <c r="AC68" s="77"/>
      <c r="AD68" s="78" t="b">
        <f t="shared" ref="AD68:AD131" si="33">($E69-$C69)&lt;0</f>
        <v>1</v>
      </c>
      <c r="AE68" s="78" t="b">
        <f t="shared" ref="AE68:AE131" si="34">($E70-$C70)&lt;0</f>
        <v>0</v>
      </c>
      <c r="AF68" s="78" t="b">
        <f t="shared" ref="AF68:AF131" si="35">(($E68-$F68)/($G68-$F68)&gt;0.66)</f>
        <v>0</v>
      </c>
      <c r="AG68" s="78" t="b">
        <f t="shared" si="16"/>
        <v>1</v>
      </c>
      <c r="AH68" s="38">
        <f t="shared" si="17"/>
        <v>25.67</v>
      </c>
      <c r="AI68" s="62">
        <f t="shared" si="18"/>
        <v>30.73</v>
      </c>
      <c r="AJ68" s="34">
        <f t="shared" si="19"/>
        <v>0.2</v>
      </c>
      <c r="AK68" s="34">
        <f t="shared" si="20"/>
        <v>0.15384615384615385</v>
      </c>
      <c r="AL68" s="34">
        <f t="shared" si="21"/>
        <v>7.407407407407407E-2</v>
      </c>
    </row>
    <row r="69" spans="1:38" s="34" customFormat="1">
      <c r="A69" s="74">
        <v>44218</v>
      </c>
      <c r="B69" s="75">
        <v>26.21</v>
      </c>
      <c r="C69" s="75">
        <v>26.21</v>
      </c>
      <c r="D69" s="75">
        <v>-1.67</v>
      </c>
      <c r="E69" s="75">
        <v>26.06</v>
      </c>
      <c r="F69" s="75">
        <v>25.7</v>
      </c>
      <c r="G69" s="75">
        <v>26.36</v>
      </c>
      <c r="H69" s="75" t="s">
        <v>100</v>
      </c>
      <c r="I69" s="76"/>
      <c r="J69" s="77">
        <f t="shared" ref="J69:J132" si="36">IF($F69=IF(MIN($F69:$F89)=MIN($F70:$F90),MIN($F69:$F89),MIN($F68:$F88)),1,0)</f>
        <v>0</v>
      </c>
      <c r="K69" s="77">
        <f t="shared" ref="K69:K132" si="37">IF($G69=IF(MAX($G69:$G90)=MAX($G70:$G91),MAX($G69:$G90),MAX($G68:$G89)),1,0)</f>
        <v>0</v>
      </c>
      <c r="L69" s="77">
        <f t="shared" ref="L69:L132" si="38">IF(AND(($C70-$E70)&lt;0,($C71-$E71)&lt;0,(($E69-$F69)/($G69-$F69)&gt;0.66),(($G69-$F69)&gt;(2*($E69-$C69))),$F69=IF(MIN($F69:$F89)=MIN($F70:$F90),MIN($F69:$F89),MIN($F68:$F88)))=TRUE,1,0)</f>
        <v>0</v>
      </c>
      <c r="M69" s="77"/>
      <c r="N69" s="77">
        <f t="shared" si="23"/>
        <v>29.64</v>
      </c>
      <c r="O69" s="77">
        <f t="shared" si="24"/>
        <v>30.73</v>
      </c>
      <c r="P69" s="77">
        <f t="shared" si="25"/>
        <v>27.401719774410353</v>
      </c>
      <c r="Q69" s="77">
        <f t="shared" ref="Q69:Q132" si="39">AVERAGE(C69:C88)</f>
        <v>28.009000000000004</v>
      </c>
      <c r="R69" s="77">
        <f t="shared" si="26"/>
        <v>27.554646293193397</v>
      </c>
      <c r="S69" s="77">
        <f t="shared" si="27"/>
        <v>27.310024530727841</v>
      </c>
      <c r="T69" s="77">
        <f t="shared" si="28"/>
        <v>0.244621762465556</v>
      </c>
      <c r="U69" s="77">
        <f t="shared" si="29"/>
        <v>0.69557651546308363</v>
      </c>
      <c r="V69" s="77">
        <f t="shared" si="30"/>
        <v>-0.45095475299752763</v>
      </c>
      <c r="W69" s="77"/>
      <c r="X69" s="77"/>
      <c r="Y69" s="77"/>
      <c r="Z69" s="77" t="str">
        <f t="shared" si="31"/>
        <v>ALTA</v>
      </c>
      <c r="AA69" s="77"/>
      <c r="AB69" s="77" t="str">
        <f t="shared" si="32"/>
        <v/>
      </c>
      <c r="AC69" s="77"/>
      <c r="AD69" s="78" t="b">
        <f t="shared" si="33"/>
        <v>0</v>
      </c>
      <c r="AE69" s="78" t="b">
        <f t="shared" si="34"/>
        <v>0</v>
      </c>
      <c r="AF69" s="78" t="b">
        <f t="shared" si="35"/>
        <v>0</v>
      </c>
      <c r="AG69" s="78" t="b">
        <f t="shared" ref="AG69:AG132" si="40">(($G69-$F69)&gt;(2*($E69-$C69)))</f>
        <v>1</v>
      </c>
      <c r="AH69" s="38">
        <f t="shared" ref="AH69:AH132" si="41">IF(MIN($F69:$F89)=MIN($F70:$F90),MIN($F69:$F89),MIN($F68:$F88))</f>
        <v>25.66</v>
      </c>
      <c r="AI69" s="62">
        <f t="shared" ref="AI69:AI132" si="42">IF(MAX($G69:$G89)=MAX($G70:$G90),MAX($G69:$G89),MAX($G68:$G88))</f>
        <v>30.73</v>
      </c>
      <c r="AJ69" s="34">
        <f t="shared" ref="AJ69:AJ132" si="43">2/(9+1)</f>
        <v>0.2</v>
      </c>
      <c r="AK69" s="34">
        <f t="shared" ref="AK69:AK132" si="44">2/(12+1)</f>
        <v>0.15384615384615385</v>
      </c>
      <c r="AL69" s="34">
        <f t="shared" ref="AL69:AL132" si="45">2/(26+1)</f>
        <v>7.407407407407407E-2</v>
      </c>
    </row>
    <row r="70" spans="1:38" s="34" customFormat="1">
      <c r="A70" s="74">
        <v>44217</v>
      </c>
      <c r="B70" s="75">
        <v>26.66</v>
      </c>
      <c r="C70" s="75">
        <v>26.66</v>
      </c>
      <c r="D70" s="75">
        <v>-2.34</v>
      </c>
      <c r="E70" s="75">
        <v>27.11</v>
      </c>
      <c r="F70" s="75">
        <v>26.62</v>
      </c>
      <c r="G70" s="75">
        <v>27.48</v>
      </c>
      <c r="H70" s="75" t="s">
        <v>62</v>
      </c>
      <c r="I70" s="76"/>
      <c r="J70" s="77">
        <f t="shared" si="36"/>
        <v>0</v>
      </c>
      <c r="K70" s="77">
        <f t="shared" si="37"/>
        <v>0</v>
      </c>
      <c r="L70" s="77">
        <f t="shared" si="38"/>
        <v>0</v>
      </c>
      <c r="M70" s="77"/>
      <c r="N70" s="77">
        <f t="shared" si="23"/>
        <v>29.64</v>
      </c>
      <c r="O70" s="77">
        <f t="shared" si="24"/>
        <v>30.73</v>
      </c>
      <c r="P70" s="77">
        <f t="shared" si="25"/>
        <v>27.699649718012939</v>
      </c>
      <c r="Q70" s="77">
        <f t="shared" si="39"/>
        <v>28.005500000000001</v>
      </c>
      <c r="R70" s="77">
        <f t="shared" si="26"/>
        <v>27.799127437410377</v>
      </c>
      <c r="S70" s="77">
        <f t="shared" si="27"/>
        <v>27.398026493186066</v>
      </c>
      <c r="T70" s="77">
        <f t="shared" si="28"/>
        <v>0.40110094422431075</v>
      </c>
      <c r="U70" s="77">
        <f t="shared" si="29"/>
        <v>0.80831520371246557</v>
      </c>
      <c r="V70" s="77">
        <f t="shared" si="30"/>
        <v>-0.40721425948815482</v>
      </c>
      <c r="W70" s="77"/>
      <c r="X70" s="77"/>
      <c r="Y70" s="77"/>
      <c r="Z70" s="77" t="str">
        <f t="shared" si="31"/>
        <v>ALTA</v>
      </c>
      <c r="AA70" s="77"/>
      <c r="AB70" s="77" t="str">
        <f t="shared" si="32"/>
        <v/>
      </c>
      <c r="AC70" s="77"/>
      <c r="AD70" s="78" t="b">
        <f t="shared" si="33"/>
        <v>0</v>
      </c>
      <c r="AE70" s="78" t="b">
        <f t="shared" si="34"/>
        <v>1</v>
      </c>
      <c r="AF70" s="78" t="b">
        <f t="shared" si="35"/>
        <v>0</v>
      </c>
      <c r="AG70" s="78" t="b">
        <f t="shared" si="40"/>
        <v>0</v>
      </c>
      <c r="AH70" s="38">
        <f t="shared" si="41"/>
        <v>25.66</v>
      </c>
      <c r="AI70" s="62">
        <f t="shared" si="42"/>
        <v>30.73</v>
      </c>
      <c r="AJ70" s="34">
        <f t="shared" si="43"/>
        <v>0.2</v>
      </c>
      <c r="AK70" s="34">
        <f t="shared" si="44"/>
        <v>0.15384615384615385</v>
      </c>
      <c r="AL70" s="34">
        <f t="shared" si="45"/>
        <v>7.407407407407407E-2</v>
      </c>
    </row>
    <row r="71" spans="1:38" s="34" customFormat="1">
      <c r="A71" s="74">
        <v>44216</v>
      </c>
      <c r="B71" s="75">
        <v>27.29</v>
      </c>
      <c r="C71" s="75">
        <v>27.29</v>
      </c>
      <c r="D71" s="75">
        <v>-1.67</v>
      </c>
      <c r="E71" s="75">
        <v>28.01</v>
      </c>
      <c r="F71" s="75">
        <v>27.2</v>
      </c>
      <c r="G71" s="75">
        <v>28.18</v>
      </c>
      <c r="H71" s="75" t="s">
        <v>101</v>
      </c>
      <c r="I71" s="76"/>
      <c r="J71" s="77">
        <f t="shared" si="36"/>
        <v>0</v>
      </c>
      <c r="K71" s="77">
        <f t="shared" si="37"/>
        <v>0</v>
      </c>
      <c r="L71" s="77">
        <f t="shared" si="38"/>
        <v>0</v>
      </c>
      <c r="M71" s="77"/>
      <c r="N71" s="77">
        <f t="shared" si="23"/>
        <v>29.64</v>
      </c>
      <c r="O71" s="77">
        <f t="shared" si="24"/>
        <v>30.73</v>
      </c>
      <c r="P71" s="77">
        <f t="shared" si="25"/>
        <v>27.959562147516174</v>
      </c>
      <c r="Q71" s="77">
        <f t="shared" si="39"/>
        <v>28.032000000000004</v>
      </c>
      <c r="R71" s="77">
        <f t="shared" si="26"/>
        <v>28.006241516939536</v>
      </c>
      <c r="S71" s="77">
        <f t="shared" si="27"/>
        <v>27.457068612640953</v>
      </c>
      <c r="T71" s="77">
        <f t="shared" si="28"/>
        <v>0.54917290429858312</v>
      </c>
      <c r="U71" s="77">
        <f t="shared" si="29"/>
        <v>0.91011876858450425</v>
      </c>
      <c r="V71" s="77">
        <f t="shared" si="30"/>
        <v>-0.36094586428592113</v>
      </c>
      <c r="W71" s="77"/>
      <c r="X71" s="77"/>
      <c r="Y71" s="77"/>
      <c r="Z71" s="77" t="str">
        <f t="shared" si="31"/>
        <v>ALTA</v>
      </c>
      <c r="AA71" s="77"/>
      <c r="AB71" s="77" t="str">
        <f t="shared" si="32"/>
        <v/>
      </c>
      <c r="AC71" s="77"/>
      <c r="AD71" s="78" t="b">
        <f t="shared" si="33"/>
        <v>1</v>
      </c>
      <c r="AE71" s="78" t="b">
        <f t="shared" si="34"/>
        <v>0</v>
      </c>
      <c r="AF71" s="78" t="b">
        <f t="shared" si="35"/>
        <v>1</v>
      </c>
      <c r="AG71" s="78" t="b">
        <f t="shared" si="40"/>
        <v>0</v>
      </c>
      <c r="AH71" s="38">
        <f t="shared" si="41"/>
        <v>25.66</v>
      </c>
      <c r="AI71" s="62">
        <f t="shared" si="42"/>
        <v>30.73</v>
      </c>
      <c r="AJ71" s="34">
        <f t="shared" si="43"/>
        <v>0.2</v>
      </c>
      <c r="AK71" s="34">
        <f t="shared" si="44"/>
        <v>0.15384615384615385</v>
      </c>
      <c r="AL71" s="34">
        <f t="shared" si="45"/>
        <v>7.407407407407407E-2</v>
      </c>
    </row>
    <row r="72" spans="1:38" s="34" customFormat="1">
      <c r="A72" s="74">
        <v>44215</v>
      </c>
      <c r="B72" s="75">
        <v>27.76</v>
      </c>
      <c r="C72" s="75">
        <v>27.76</v>
      </c>
      <c r="D72" s="75">
        <v>2.21</v>
      </c>
      <c r="E72" s="75">
        <v>27.56</v>
      </c>
      <c r="F72" s="75">
        <v>26.74</v>
      </c>
      <c r="G72" s="75">
        <v>27.92</v>
      </c>
      <c r="H72" s="75" t="s">
        <v>102</v>
      </c>
      <c r="I72" s="76"/>
      <c r="J72" s="77">
        <f t="shared" si="36"/>
        <v>0</v>
      </c>
      <c r="K72" s="77">
        <f t="shared" si="37"/>
        <v>0</v>
      </c>
      <c r="L72" s="77">
        <f t="shared" si="38"/>
        <v>0</v>
      </c>
      <c r="M72" s="77"/>
      <c r="N72" s="77">
        <f t="shared" si="23"/>
        <v>29.64</v>
      </c>
      <c r="O72" s="77">
        <f t="shared" si="24"/>
        <v>30.73</v>
      </c>
      <c r="P72" s="77">
        <f t="shared" si="25"/>
        <v>28.126952684395217</v>
      </c>
      <c r="Q72" s="77">
        <f t="shared" si="39"/>
        <v>28.033500000000004</v>
      </c>
      <c r="R72" s="77">
        <f t="shared" si="26"/>
        <v>28.136467247292178</v>
      </c>
      <c r="S72" s="77">
        <f t="shared" si="27"/>
        <v>27.470434101652227</v>
      </c>
      <c r="T72" s="77">
        <f t="shared" si="28"/>
        <v>0.66603314563995042</v>
      </c>
      <c r="U72" s="77">
        <f t="shared" si="29"/>
        <v>1.0003552346559845</v>
      </c>
      <c r="V72" s="77">
        <f t="shared" si="30"/>
        <v>-0.33432208901603411</v>
      </c>
      <c r="W72" s="77"/>
      <c r="X72" s="77"/>
      <c r="Y72" s="77"/>
      <c r="Z72" s="77" t="str">
        <f t="shared" si="31"/>
        <v>ALTA</v>
      </c>
      <c r="AA72" s="77"/>
      <c r="AB72" s="77" t="str">
        <f t="shared" si="32"/>
        <v/>
      </c>
      <c r="AC72" s="77"/>
      <c r="AD72" s="78" t="b">
        <f t="shared" si="33"/>
        <v>0</v>
      </c>
      <c r="AE72" s="78" t="b">
        <f t="shared" si="34"/>
        <v>0</v>
      </c>
      <c r="AF72" s="78" t="b">
        <f t="shared" si="35"/>
        <v>1</v>
      </c>
      <c r="AG72" s="78" t="b">
        <f t="shared" si="40"/>
        <v>1</v>
      </c>
      <c r="AH72" s="38">
        <f t="shared" si="41"/>
        <v>25.66</v>
      </c>
      <c r="AI72" s="62">
        <f t="shared" si="42"/>
        <v>30.73</v>
      </c>
      <c r="AJ72" s="34">
        <f t="shared" si="43"/>
        <v>0.2</v>
      </c>
      <c r="AK72" s="34">
        <f t="shared" si="44"/>
        <v>0.15384615384615385</v>
      </c>
      <c r="AL72" s="34">
        <f t="shared" si="45"/>
        <v>7.407407407407407E-2</v>
      </c>
    </row>
    <row r="73" spans="1:38" s="34" customFormat="1">
      <c r="A73" s="74">
        <v>44214</v>
      </c>
      <c r="B73" s="75">
        <v>27.16</v>
      </c>
      <c r="C73" s="75">
        <v>27.16</v>
      </c>
      <c r="D73" s="75">
        <v>-0.18</v>
      </c>
      <c r="E73" s="75">
        <v>27.39</v>
      </c>
      <c r="F73" s="75">
        <v>27.1</v>
      </c>
      <c r="G73" s="75">
        <v>27.91</v>
      </c>
      <c r="H73" s="75" t="s">
        <v>103</v>
      </c>
      <c r="I73" s="76"/>
      <c r="J73" s="77">
        <f t="shared" si="36"/>
        <v>0</v>
      </c>
      <c r="K73" s="77">
        <f t="shared" si="37"/>
        <v>0</v>
      </c>
      <c r="L73" s="77">
        <f t="shared" si="38"/>
        <v>0</v>
      </c>
      <c r="M73" s="77"/>
      <c r="N73" s="77">
        <f t="shared" si="23"/>
        <v>29.64</v>
      </c>
      <c r="O73" s="77">
        <f t="shared" si="24"/>
        <v>30.73</v>
      </c>
      <c r="P73" s="77">
        <f t="shared" si="25"/>
        <v>28.218690855494021</v>
      </c>
      <c r="Q73" s="77">
        <f t="shared" si="39"/>
        <v>28.009499999999996</v>
      </c>
      <c r="R73" s="77">
        <f t="shared" si="26"/>
        <v>28.204915837708935</v>
      </c>
      <c r="S73" s="77">
        <f t="shared" si="27"/>
        <v>27.447268829784406</v>
      </c>
      <c r="T73" s="77">
        <f t="shared" si="28"/>
        <v>0.75764700792452899</v>
      </c>
      <c r="U73" s="77">
        <f t="shared" si="29"/>
        <v>1.083935756909993</v>
      </c>
      <c r="V73" s="77">
        <f t="shared" si="30"/>
        <v>-0.32628874898546401</v>
      </c>
      <c r="W73" s="77"/>
      <c r="X73" s="77"/>
      <c r="Y73" s="77"/>
      <c r="Z73" s="77" t="str">
        <f t="shared" si="31"/>
        <v>ALTA</v>
      </c>
      <c r="AA73" s="77"/>
      <c r="AB73" s="77" t="str">
        <f t="shared" si="32"/>
        <v/>
      </c>
      <c r="AC73" s="77"/>
      <c r="AD73" s="78" t="b">
        <f t="shared" si="33"/>
        <v>0</v>
      </c>
      <c r="AE73" s="78" t="b">
        <f t="shared" si="34"/>
        <v>1</v>
      </c>
      <c r="AF73" s="78" t="b">
        <f t="shared" si="35"/>
        <v>0</v>
      </c>
      <c r="AG73" s="78" t="b">
        <f t="shared" si="40"/>
        <v>1</v>
      </c>
      <c r="AH73" s="38">
        <f t="shared" si="41"/>
        <v>25.66</v>
      </c>
      <c r="AI73" s="62">
        <f t="shared" si="42"/>
        <v>30.73</v>
      </c>
      <c r="AJ73" s="34">
        <f t="shared" si="43"/>
        <v>0.2</v>
      </c>
      <c r="AK73" s="34">
        <f t="shared" si="44"/>
        <v>0.15384615384615385</v>
      </c>
      <c r="AL73" s="34">
        <f t="shared" si="45"/>
        <v>7.407407407407407E-2</v>
      </c>
    </row>
    <row r="74" spans="1:38" s="34" customFormat="1">
      <c r="A74" s="74">
        <v>44211</v>
      </c>
      <c r="B74" s="75">
        <v>27.21</v>
      </c>
      <c r="C74" s="75">
        <v>27.21</v>
      </c>
      <c r="D74" s="75">
        <v>-4.5199999999999996</v>
      </c>
      <c r="E74" s="75">
        <v>28.11</v>
      </c>
      <c r="F74" s="75">
        <v>27.12</v>
      </c>
      <c r="G74" s="75">
        <v>28.14</v>
      </c>
      <c r="H74" s="75" t="s">
        <v>104</v>
      </c>
      <c r="I74" s="76"/>
      <c r="J74" s="77">
        <f t="shared" si="36"/>
        <v>0</v>
      </c>
      <c r="K74" s="77">
        <f t="shared" si="37"/>
        <v>0</v>
      </c>
      <c r="L74" s="77">
        <f t="shared" si="38"/>
        <v>0</v>
      </c>
      <c r="M74" s="77"/>
      <c r="N74" s="77">
        <f t="shared" si="23"/>
        <v>29.64</v>
      </c>
      <c r="O74" s="77">
        <f t="shared" si="24"/>
        <v>30.73</v>
      </c>
      <c r="P74" s="77">
        <f t="shared" si="25"/>
        <v>28.483363569367526</v>
      </c>
      <c r="Q74" s="77">
        <f t="shared" si="39"/>
        <v>27.999000000000002</v>
      </c>
      <c r="R74" s="77">
        <f t="shared" si="26"/>
        <v>28.394900535474196</v>
      </c>
      <c r="S74" s="77">
        <f t="shared" si="27"/>
        <v>27.470250336167158</v>
      </c>
      <c r="T74" s="77">
        <f t="shared" si="28"/>
        <v>0.92465019930703818</v>
      </c>
      <c r="U74" s="77">
        <f t="shared" si="29"/>
        <v>1.1655079441563589</v>
      </c>
      <c r="V74" s="77">
        <f t="shared" si="30"/>
        <v>-0.24085774484932077</v>
      </c>
      <c r="W74" s="77"/>
      <c r="X74" s="77"/>
      <c r="Y74" s="77"/>
      <c r="Z74" s="77" t="str">
        <f t="shared" si="31"/>
        <v>ALTA</v>
      </c>
      <c r="AA74" s="77"/>
      <c r="AB74" s="77" t="str">
        <f t="shared" si="32"/>
        <v/>
      </c>
      <c r="AC74" s="77"/>
      <c r="AD74" s="78" t="b">
        <f t="shared" si="33"/>
        <v>1</v>
      </c>
      <c r="AE74" s="78" t="b">
        <f t="shared" si="34"/>
        <v>0</v>
      </c>
      <c r="AF74" s="78" t="b">
        <f t="shared" si="35"/>
        <v>1</v>
      </c>
      <c r="AG74" s="78" t="b">
        <f t="shared" si="40"/>
        <v>0</v>
      </c>
      <c r="AH74" s="38">
        <f t="shared" si="41"/>
        <v>25.66</v>
      </c>
      <c r="AI74" s="62">
        <f t="shared" si="42"/>
        <v>30.73</v>
      </c>
      <c r="AJ74" s="34">
        <f t="shared" si="43"/>
        <v>0.2</v>
      </c>
      <c r="AK74" s="34">
        <f t="shared" si="44"/>
        <v>0.15384615384615385</v>
      </c>
      <c r="AL74" s="34">
        <f t="shared" si="45"/>
        <v>7.407407407407407E-2</v>
      </c>
    </row>
    <row r="75" spans="1:38" s="34" customFormat="1">
      <c r="A75" s="74">
        <v>44210</v>
      </c>
      <c r="B75" s="75">
        <v>28.49</v>
      </c>
      <c r="C75" s="75">
        <v>28.49</v>
      </c>
      <c r="D75" s="75">
        <v>1.03</v>
      </c>
      <c r="E75" s="75">
        <v>28.22</v>
      </c>
      <c r="F75" s="75">
        <v>27.79</v>
      </c>
      <c r="G75" s="75">
        <v>28.71</v>
      </c>
      <c r="H75" s="75" t="s">
        <v>105</v>
      </c>
      <c r="I75" s="76"/>
      <c r="J75" s="77">
        <f t="shared" si="36"/>
        <v>0</v>
      </c>
      <c r="K75" s="77">
        <f t="shared" si="37"/>
        <v>0</v>
      </c>
      <c r="L75" s="77">
        <f t="shared" si="38"/>
        <v>0</v>
      </c>
      <c r="M75" s="77"/>
      <c r="N75" s="77">
        <f t="shared" si="23"/>
        <v>29.64</v>
      </c>
      <c r="O75" s="77">
        <f t="shared" si="24"/>
        <v>30.73</v>
      </c>
      <c r="P75" s="77">
        <f t="shared" si="25"/>
        <v>28.801704461709409</v>
      </c>
      <c r="Q75" s="77">
        <f t="shared" si="39"/>
        <v>27.974500000000006</v>
      </c>
      <c r="R75" s="77">
        <f t="shared" si="26"/>
        <v>28.610336996469503</v>
      </c>
      <c r="S75" s="77">
        <f t="shared" si="27"/>
        <v>27.49107036306053</v>
      </c>
      <c r="T75" s="77">
        <f t="shared" si="28"/>
        <v>1.1192666334089729</v>
      </c>
      <c r="U75" s="77">
        <f t="shared" si="29"/>
        <v>1.2257223803686892</v>
      </c>
      <c r="V75" s="77">
        <f t="shared" si="30"/>
        <v>-0.10645574695971627</v>
      </c>
      <c r="W75" s="77"/>
      <c r="X75" s="77"/>
      <c r="Y75" s="77"/>
      <c r="Z75" s="77" t="str">
        <f t="shared" si="31"/>
        <v>ALTA</v>
      </c>
      <c r="AA75" s="77"/>
      <c r="AB75" s="77" t="str">
        <f t="shared" si="32"/>
        <v/>
      </c>
      <c r="AC75" s="77"/>
      <c r="AD75" s="78" t="b">
        <f t="shared" si="33"/>
        <v>0</v>
      </c>
      <c r="AE75" s="78" t="b">
        <f t="shared" si="34"/>
        <v>0</v>
      </c>
      <c r="AF75" s="78" t="b">
        <f t="shared" si="35"/>
        <v>0</v>
      </c>
      <c r="AG75" s="78" t="b">
        <f t="shared" si="40"/>
        <v>1</v>
      </c>
      <c r="AH75" s="38">
        <f t="shared" si="41"/>
        <v>25.66</v>
      </c>
      <c r="AI75" s="62">
        <f t="shared" si="42"/>
        <v>30.73</v>
      </c>
      <c r="AJ75" s="34">
        <f t="shared" si="43"/>
        <v>0.2</v>
      </c>
      <c r="AK75" s="34">
        <f t="shared" si="44"/>
        <v>0.15384615384615385</v>
      </c>
      <c r="AL75" s="34">
        <f t="shared" si="45"/>
        <v>7.407407407407407E-2</v>
      </c>
    </row>
    <row r="76" spans="1:38" s="34" customFormat="1">
      <c r="A76" s="74">
        <v>44209</v>
      </c>
      <c r="B76" s="75">
        <v>28.2</v>
      </c>
      <c r="C76" s="75">
        <v>28.2</v>
      </c>
      <c r="D76" s="75">
        <v>-4.83</v>
      </c>
      <c r="E76" s="75">
        <v>29.68</v>
      </c>
      <c r="F76" s="75">
        <v>28.06</v>
      </c>
      <c r="G76" s="75">
        <v>29.86</v>
      </c>
      <c r="H76" s="75" t="s">
        <v>106</v>
      </c>
      <c r="I76" s="76"/>
      <c r="J76" s="77">
        <f t="shared" si="36"/>
        <v>0</v>
      </c>
      <c r="K76" s="77">
        <f t="shared" si="37"/>
        <v>0</v>
      </c>
      <c r="L76" s="77">
        <f t="shared" si="38"/>
        <v>0</v>
      </c>
      <c r="M76" s="77"/>
      <c r="N76" s="77">
        <f t="shared" si="23"/>
        <v>29.64</v>
      </c>
      <c r="O76" s="77">
        <f t="shared" si="24"/>
        <v>30.73</v>
      </c>
      <c r="P76" s="77">
        <f t="shared" si="25"/>
        <v>28.879630577136762</v>
      </c>
      <c r="Q76" s="77">
        <f t="shared" si="39"/>
        <v>27.883999999999997</v>
      </c>
      <c r="R76" s="77">
        <f t="shared" si="26"/>
        <v>28.632216450373047</v>
      </c>
      <c r="S76" s="77">
        <f t="shared" si="27"/>
        <v>27.411155992105371</v>
      </c>
      <c r="T76" s="77">
        <f t="shared" si="28"/>
        <v>1.2210604582676758</v>
      </c>
      <c r="U76" s="77">
        <f t="shared" si="29"/>
        <v>1.2523363171086181</v>
      </c>
      <c r="V76" s="77">
        <f t="shared" si="30"/>
        <v>-3.1275858840942306E-2</v>
      </c>
      <c r="W76" s="77"/>
      <c r="X76" s="77"/>
      <c r="Y76" s="77"/>
      <c r="Z76" s="77" t="str">
        <f t="shared" si="31"/>
        <v>ALTA</v>
      </c>
      <c r="AA76" s="77"/>
      <c r="AB76" s="77" t="str">
        <f t="shared" si="32"/>
        <v>VENDA</v>
      </c>
      <c r="AC76" s="77"/>
      <c r="AD76" s="78" t="b">
        <f t="shared" si="33"/>
        <v>0</v>
      </c>
      <c r="AE76" s="78" t="b">
        <f t="shared" si="34"/>
        <v>1</v>
      </c>
      <c r="AF76" s="78" t="b">
        <f t="shared" si="35"/>
        <v>1</v>
      </c>
      <c r="AG76" s="78" t="b">
        <f t="shared" si="40"/>
        <v>0</v>
      </c>
      <c r="AH76" s="38">
        <f t="shared" si="41"/>
        <v>25.66</v>
      </c>
      <c r="AI76" s="62">
        <f t="shared" si="42"/>
        <v>30.73</v>
      </c>
      <c r="AJ76" s="34">
        <f t="shared" si="43"/>
        <v>0.2</v>
      </c>
      <c r="AK76" s="34">
        <f t="shared" si="44"/>
        <v>0.15384615384615385</v>
      </c>
      <c r="AL76" s="34">
        <f t="shared" si="45"/>
        <v>7.407407407407407E-2</v>
      </c>
    </row>
    <row r="77" spans="1:38" s="34" customFormat="1">
      <c r="A77" s="74">
        <v>44208</v>
      </c>
      <c r="B77" s="75">
        <v>29.64</v>
      </c>
      <c r="C77" s="75">
        <v>29.64</v>
      </c>
      <c r="D77" s="75">
        <v>-0.75</v>
      </c>
      <c r="E77" s="75">
        <v>30.11</v>
      </c>
      <c r="F77" s="75">
        <v>29.64</v>
      </c>
      <c r="G77" s="75">
        <v>30.54</v>
      </c>
      <c r="H77" s="75" t="s">
        <v>107</v>
      </c>
      <c r="I77" s="76"/>
      <c r="J77" s="77">
        <f t="shared" si="36"/>
        <v>0</v>
      </c>
      <c r="K77" s="77">
        <f t="shared" si="37"/>
        <v>0</v>
      </c>
      <c r="L77" s="77">
        <f t="shared" si="38"/>
        <v>0</v>
      </c>
      <c r="M77" s="77"/>
      <c r="N77" s="77">
        <f t="shared" si="23"/>
        <v>29.64</v>
      </c>
      <c r="O77" s="77">
        <f t="shared" si="24"/>
        <v>30.73</v>
      </c>
      <c r="P77" s="77">
        <f t="shared" si="25"/>
        <v>29.049538221420953</v>
      </c>
      <c r="Q77" s="77">
        <f t="shared" si="39"/>
        <v>27.819999999999993</v>
      </c>
      <c r="R77" s="77">
        <f t="shared" si="26"/>
        <v>28.710801259531781</v>
      </c>
      <c r="S77" s="77">
        <f t="shared" si="27"/>
        <v>27.348048471473799</v>
      </c>
      <c r="T77" s="77">
        <f t="shared" si="28"/>
        <v>1.3627527880579819</v>
      </c>
      <c r="U77" s="77">
        <f t="shared" si="29"/>
        <v>1.2601552818188537</v>
      </c>
      <c r="V77" s="77">
        <f t="shared" si="30"/>
        <v>0.10259750623912822</v>
      </c>
      <c r="W77" s="77"/>
      <c r="X77" s="77"/>
      <c r="Y77" s="77"/>
      <c r="Z77" s="77" t="str">
        <f t="shared" si="31"/>
        <v>ALTA</v>
      </c>
      <c r="AA77" s="77"/>
      <c r="AB77" s="77" t="str">
        <f t="shared" si="32"/>
        <v/>
      </c>
      <c r="AC77" s="77"/>
      <c r="AD77" s="78" t="b">
        <f t="shared" si="33"/>
        <v>1</v>
      </c>
      <c r="AE77" s="78" t="b">
        <f t="shared" si="34"/>
        <v>0</v>
      </c>
      <c r="AF77" s="78" t="b">
        <f t="shared" si="35"/>
        <v>0</v>
      </c>
      <c r="AG77" s="78" t="b">
        <f t="shared" si="40"/>
        <v>0</v>
      </c>
      <c r="AH77" s="38">
        <f t="shared" si="41"/>
        <v>25.54</v>
      </c>
      <c r="AI77" s="62">
        <f t="shared" si="42"/>
        <v>30.73</v>
      </c>
      <c r="AJ77" s="34">
        <f t="shared" si="43"/>
        <v>0.2</v>
      </c>
      <c r="AK77" s="34">
        <f t="shared" si="44"/>
        <v>0.15384615384615385</v>
      </c>
      <c r="AL77" s="34">
        <f t="shared" si="45"/>
        <v>7.407407407407407E-2</v>
      </c>
    </row>
    <row r="78" spans="1:38" s="34" customFormat="1">
      <c r="A78" s="74">
        <v>44207</v>
      </c>
      <c r="B78" s="75">
        <v>29.86</v>
      </c>
      <c r="C78" s="75">
        <v>29.86</v>
      </c>
      <c r="D78" s="75">
        <v>-0.84</v>
      </c>
      <c r="E78" s="75">
        <v>29.62</v>
      </c>
      <c r="F78" s="75">
        <v>29.41</v>
      </c>
      <c r="G78" s="75">
        <v>30.05</v>
      </c>
      <c r="H78" s="75" t="s">
        <v>108</v>
      </c>
      <c r="I78" s="76"/>
      <c r="J78" s="77">
        <f t="shared" si="36"/>
        <v>0</v>
      </c>
      <c r="K78" s="77">
        <f t="shared" si="37"/>
        <v>0</v>
      </c>
      <c r="L78" s="77">
        <f t="shared" si="38"/>
        <v>0</v>
      </c>
      <c r="M78" s="77"/>
      <c r="N78" s="77">
        <f t="shared" si="23"/>
        <v>29.41</v>
      </c>
      <c r="O78" s="77">
        <f t="shared" si="24"/>
        <v>30.73</v>
      </c>
      <c r="P78" s="77">
        <f t="shared" si="25"/>
        <v>28.901922776776189</v>
      </c>
      <c r="Q78" s="77">
        <f t="shared" si="39"/>
        <v>27.641500000000001</v>
      </c>
      <c r="R78" s="77">
        <f t="shared" si="26"/>
        <v>28.541856033992104</v>
      </c>
      <c r="S78" s="77">
        <f t="shared" si="27"/>
        <v>27.164692349191704</v>
      </c>
      <c r="T78" s="77">
        <f t="shared" si="28"/>
        <v>1.3771636848004007</v>
      </c>
      <c r="U78" s="77">
        <f t="shared" si="29"/>
        <v>1.2345059052590717</v>
      </c>
      <c r="V78" s="77">
        <f t="shared" si="30"/>
        <v>0.14265777954132908</v>
      </c>
      <c r="W78" s="77"/>
      <c r="X78" s="77"/>
      <c r="Y78" s="77"/>
      <c r="Z78" s="77" t="str">
        <f t="shared" si="31"/>
        <v>ALTA</v>
      </c>
      <c r="AA78" s="77"/>
      <c r="AB78" s="77" t="str">
        <f t="shared" si="32"/>
        <v/>
      </c>
      <c r="AC78" s="77"/>
      <c r="AD78" s="78" t="b">
        <f t="shared" si="33"/>
        <v>0</v>
      </c>
      <c r="AE78" s="78" t="b">
        <f t="shared" si="34"/>
        <v>1</v>
      </c>
      <c r="AF78" s="78" t="b">
        <f t="shared" si="35"/>
        <v>0</v>
      </c>
      <c r="AG78" s="78" t="b">
        <f t="shared" si="40"/>
        <v>1</v>
      </c>
      <c r="AH78" s="38">
        <f t="shared" si="41"/>
        <v>25.54</v>
      </c>
      <c r="AI78" s="62">
        <f t="shared" si="42"/>
        <v>30.73</v>
      </c>
      <c r="AJ78" s="34">
        <f t="shared" si="43"/>
        <v>0.2</v>
      </c>
      <c r="AK78" s="34">
        <f t="shared" si="44"/>
        <v>0.15384615384615385</v>
      </c>
      <c r="AL78" s="34">
        <f t="shared" si="45"/>
        <v>7.407407407407407E-2</v>
      </c>
    </row>
    <row r="79" spans="1:38" s="34" customFormat="1">
      <c r="A79" s="74">
        <v>44204</v>
      </c>
      <c r="B79" s="75">
        <v>30.11</v>
      </c>
      <c r="C79" s="75">
        <v>30.11</v>
      </c>
      <c r="D79" s="75">
        <v>0.39</v>
      </c>
      <c r="E79" s="75">
        <v>30.44</v>
      </c>
      <c r="F79" s="75">
        <v>29.37</v>
      </c>
      <c r="G79" s="75">
        <v>30.73</v>
      </c>
      <c r="H79" s="75" t="s">
        <v>109</v>
      </c>
      <c r="I79" s="76"/>
      <c r="J79" s="77">
        <f t="shared" si="36"/>
        <v>0</v>
      </c>
      <c r="K79" s="77">
        <f t="shared" si="37"/>
        <v>1</v>
      </c>
      <c r="L79" s="77">
        <f t="shared" si="38"/>
        <v>0</v>
      </c>
      <c r="M79" s="77"/>
      <c r="N79" s="77">
        <f t="shared" si="23"/>
        <v>29.37</v>
      </c>
      <c r="O79" s="77">
        <f t="shared" si="24"/>
        <v>30.73</v>
      </c>
      <c r="P79" s="77">
        <f t="shared" si="25"/>
        <v>28.662403470970236</v>
      </c>
      <c r="Q79" s="77">
        <f t="shared" si="39"/>
        <v>27.438499999999998</v>
      </c>
      <c r="R79" s="77">
        <f t="shared" si="26"/>
        <v>28.30219349471794</v>
      </c>
      <c r="S79" s="77">
        <f t="shared" si="27"/>
        <v>26.949067737127042</v>
      </c>
      <c r="T79" s="77">
        <f t="shared" si="28"/>
        <v>1.3531257575908988</v>
      </c>
      <c r="U79" s="77">
        <f t="shared" si="29"/>
        <v>1.1988414603737394</v>
      </c>
      <c r="V79" s="77">
        <f t="shared" si="30"/>
        <v>0.15428429721715942</v>
      </c>
      <c r="W79" s="77"/>
      <c r="X79" s="77"/>
      <c r="Y79" s="77"/>
      <c r="Z79" s="77" t="str">
        <f t="shared" si="31"/>
        <v>ALTA</v>
      </c>
      <c r="AA79" s="77"/>
      <c r="AB79" s="77" t="str">
        <f t="shared" si="32"/>
        <v/>
      </c>
      <c r="AC79" s="77"/>
      <c r="AD79" s="78" t="b">
        <f t="shared" si="33"/>
        <v>1</v>
      </c>
      <c r="AE79" s="78" t="b">
        <f t="shared" si="34"/>
        <v>0</v>
      </c>
      <c r="AF79" s="78" t="b">
        <f t="shared" si="35"/>
        <v>1</v>
      </c>
      <c r="AG79" s="78" t="b">
        <f t="shared" si="40"/>
        <v>1</v>
      </c>
      <c r="AH79" s="38">
        <f t="shared" si="41"/>
        <v>25.54</v>
      </c>
      <c r="AI79" s="62">
        <f t="shared" si="42"/>
        <v>30.73</v>
      </c>
      <c r="AJ79" s="34">
        <f t="shared" si="43"/>
        <v>0.2</v>
      </c>
      <c r="AK79" s="34">
        <f t="shared" si="44"/>
        <v>0.15384615384615385</v>
      </c>
      <c r="AL79" s="34">
        <f t="shared" si="45"/>
        <v>7.407407407407407E-2</v>
      </c>
    </row>
    <row r="80" spans="1:38" s="34" customFormat="1">
      <c r="A80" s="74">
        <v>44203</v>
      </c>
      <c r="B80" s="75">
        <v>29.99</v>
      </c>
      <c r="C80" s="75">
        <v>29.99</v>
      </c>
      <c r="D80" s="75">
        <v>3.09</v>
      </c>
      <c r="E80" s="75">
        <v>29.36</v>
      </c>
      <c r="F80" s="75">
        <v>29.36</v>
      </c>
      <c r="G80" s="75">
        <v>30.14</v>
      </c>
      <c r="H80" s="75" t="s">
        <v>110</v>
      </c>
      <c r="I80" s="76"/>
      <c r="J80" s="77">
        <f t="shared" si="36"/>
        <v>0</v>
      </c>
      <c r="K80" s="77">
        <f t="shared" si="37"/>
        <v>0</v>
      </c>
      <c r="L80" s="77">
        <f t="shared" si="38"/>
        <v>0</v>
      </c>
      <c r="M80" s="77"/>
      <c r="N80" s="77">
        <f t="shared" si="23"/>
        <v>29.36</v>
      </c>
      <c r="O80" s="77">
        <f t="shared" si="24"/>
        <v>30.14</v>
      </c>
      <c r="P80" s="77">
        <f t="shared" si="25"/>
        <v>28.300504338712795</v>
      </c>
      <c r="Q80" s="77">
        <f t="shared" si="39"/>
        <v>27.238999999999997</v>
      </c>
      <c r="R80" s="77">
        <f t="shared" si="26"/>
        <v>27.973501402848477</v>
      </c>
      <c r="S80" s="77">
        <f t="shared" si="27"/>
        <v>26.696193156097205</v>
      </c>
      <c r="T80" s="77">
        <f t="shared" si="28"/>
        <v>1.2773082467512715</v>
      </c>
      <c r="U80" s="77">
        <f t="shared" si="29"/>
        <v>1.1602703860694494</v>
      </c>
      <c r="V80" s="77">
        <f t="shared" si="30"/>
        <v>0.11703786068182209</v>
      </c>
      <c r="W80" s="77"/>
      <c r="X80" s="77"/>
      <c r="Y80" s="77"/>
      <c r="Z80" s="77" t="str">
        <f t="shared" si="31"/>
        <v>ALTA</v>
      </c>
      <c r="AA80" s="77"/>
      <c r="AB80" s="77" t="str">
        <f t="shared" si="32"/>
        <v/>
      </c>
      <c r="AC80" s="77"/>
      <c r="AD80" s="78" t="b">
        <f t="shared" si="33"/>
        <v>0</v>
      </c>
      <c r="AE80" s="78" t="b">
        <f t="shared" si="34"/>
        <v>1</v>
      </c>
      <c r="AF80" s="78" t="b">
        <f t="shared" si="35"/>
        <v>0</v>
      </c>
      <c r="AG80" s="78" t="b">
        <f t="shared" si="40"/>
        <v>1</v>
      </c>
      <c r="AH80" s="38">
        <f t="shared" si="41"/>
        <v>25.54</v>
      </c>
      <c r="AI80" s="62">
        <f t="shared" si="42"/>
        <v>30.73</v>
      </c>
      <c r="AJ80" s="34">
        <f t="shared" si="43"/>
        <v>0.2</v>
      </c>
      <c r="AK80" s="34">
        <f t="shared" si="44"/>
        <v>0.15384615384615385</v>
      </c>
      <c r="AL80" s="34">
        <f t="shared" si="45"/>
        <v>7.407407407407407E-2</v>
      </c>
    </row>
    <row r="81" spans="1:38" s="34" customFormat="1">
      <c r="A81" s="74">
        <v>44202</v>
      </c>
      <c r="B81" s="75">
        <v>29.09</v>
      </c>
      <c r="C81" s="75">
        <v>29.09</v>
      </c>
      <c r="D81" s="75">
        <v>0.1</v>
      </c>
      <c r="E81" s="75">
        <v>29.18</v>
      </c>
      <c r="F81" s="75">
        <v>29.08</v>
      </c>
      <c r="G81" s="75">
        <v>29.9</v>
      </c>
      <c r="H81" s="75" t="s">
        <v>67</v>
      </c>
      <c r="I81" s="76"/>
      <c r="J81" s="77">
        <f t="shared" si="36"/>
        <v>0</v>
      </c>
      <c r="K81" s="77">
        <f t="shared" si="37"/>
        <v>0</v>
      </c>
      <c r="L81" s="77">
        <f t="shared" si="38"/>
        <v>0</v>
      </c>
      <c r="M81" s="77"/>
      <c r="N81" s="77">
        <f t="shared" si="23"/>
        <v>29.08</v>
      </c>
      <c r="O81" s="77">
        <f t="shared" si="24"/>
        <v>29.9</v>
      </c>
      <c r="P81" s="77">
        <f t="shared" si="25"/>
        <v>27.878130423390992</v>
      </c>
      <c r="Q81" s="77">
        <f t="shared" si="39"/>
        <v>27.071499999999997</v>
      </c>
      <c r="R81" s="77">
        <f t="shared" si="26"/>
        <v>27.606865294275472</v>
      </c>
      <c r="S81" s="77">
        <f t="shared" si="27"/>
        <v>26.432688608584982</v>
      </c>
      <c r="T81" s="77">
        <f t="shared" si="28"/>
        <v>1.1741766856904903</v>
      </c>
      <c r="U81" s="77">
        <f t="shared" si="29"/>
        <v>1.1310109208989938</v>
      </c>
      <c r="V81" s="77">
        <f t="shared" si="30"/>
        <v>4.3165764791496475E-2</v>
      </c>
      <c r="W81" s="77"/>
      <c r="X81" s="77"/>
      <c r="Y81" s="77"/>
      <c r="Z81" s="77" t="str">
        <f t="shared" si="31"/>
        <v>ALTA</v>
      </c>
      <c r="AA81" s="77"/>
      <c r="AB81" s="77" t="str">
        <f t="shared" si="32"/>
        <v>COMPRA</v>
      </c>
      <c r="AC81" s="77"/>
      <c r="AD81" s="78" t="b">
        <f t="shared" si="33"/>
        <v>1</v>
      </c>
      <c r="AE81" s="78" t="b">
        <f t="shared" si="34"/>
        <v>1</v>
      </c>
      <c r="AF81" s="78" t="b">
        <f t="shared" si="35"/>
        <v>0</v>
      </c>
      <c r="AG81" s="78" t="b">
        <f t="shared" si="40"/>
        <v>1</v>
      </c>
      <c r="AH81" s="38">
        <f t="shared" si="41"/>
        <v>25.54</v>
      </c>
      <c r="AI81" s="62">
        <f t="shared" si="42"/>
        <v>30.14</v>
      </c>
      <c r="AJ81" s="34">
        <f t="shared" si="43"/>
        <v>0.2</v>
      </c>
      <c r="AK81" s="34">
        <f t="shared" si="44"/>
        <v>0.15384615384615385</v>
      </c>
      <c r="AL81" s="34">
        <f t="shared" si="45"/>
        <v>7.407407407407407E-2</v>
      </c>
    </row>
    <row r="82" spans="1:38" s="34" customFormat="1">
      <c r="A82" s="74">
        <v>44201</v>
      </c>
      <c r="B82" s="75">
        <v>29.07</v>
      </c>
      <c r="C82" s="75">
        <v>29.07</v>
      </c>
      <c r="D82" s="75">
        <v>3.91</v>
      </c>
      <c r="E82" s="75">
        <v>27.96</v>
      </c>
      <c r="F82" s="75">
        <v>27.32</v>
      </c>
      <c r="G82" s="75">
        <v>29.2</v>
      </c>
      <c r="H82" s="75" t="s">
        <v>62</v>
      </c>
      <c r="I82" s="76"/>
      <c r="J82" s="77">
        <f t="shared" si="36"/>
        <v>0</v>
      </c>
      <c r="K82" s="77">
        <f t="shared" si="37"/>
        <v>0</v>
      </c>
      <c r="L82" s="77">
        <f t="shared" si="38"/>
        <v>0</v>
      </c>
      <c r="M82" s="77"/>
      <c r="N82" s="77">
        <f t="shared" si="23"/>
        <v>27.6</v>
      </c>
      <c r="O82" s="77">
        <f t="shared" si="24"/>
        <v>29.2</v>
      </c>
      <c r="P82" s="77">
        <f t="shared" si="25"/>
        <v>27.575163029238741</v>
      </c>
      <c r="Q82" s="77">
        <f t="shared" si="39"/>
        <v>26.905999999999995</v>
      </c>
      <c r="R82" s="77">
        <f t="shared" si="26"/>
        <v>27.337204438689195</v>
      </c>
      <c r="S82" s="77">
        <f t="shared" si="27"/>
        <v>26.220103697271782</v>
      </c>
      <c r="T82" s="77">
        <f t="shared" si="28"/>
        <v>1.1171007414174134</v>
      </c>
      <c r="U82" s="77">
        <f t="shared" si="29"/>
        <v>1.1202194797011198</v>
      </c>
      <c r="V82" s="77">
        <f t="shared" si="30"/>
        <v>-3.118738283706346E-3</v>
      </c>
      <c r="W82" s="77"/>
      <c r="X82" s="77"/>
      <c r="Y82" s="77"/>
      <c r="Z82" s="77" t="str">
        <f t="shared" si="31"/>
        <v>ALTA</v>
      </c>
      <c r="AA82" s="77"/>
      <c r="AB82" s="77" t="str">
        <f t="shared" si="32"/>
        <v/>
      </c>
      <c r="AC82" s="77"/>
      <c r="AD82" s="78" t="b">
        <f t="shared" si="33"/>
        <v>1</v>
      </c>
      <c r="AE82" s="78" t="b">
        <f t="shared" si="34"/>
        <v>0</v>
      </c>
      <c r="AF82" s="78" t="b">
        <f t="shared" si="35"/>
        <v>0</v>
      </c>
      <c r="AG82" s="78" t="b">
        <f t="shared" si="40"/>
        <v>1</v>
      </c>
      <c r="AH82" s="38">
        <f t="shared" si="41"/>
        <v>25.2</v>
      </c>
      <c r="AI82" s="62">
        <f t="shared" si="42"/>
        <v>29.9</v>
      </c>
      <c r="AJ82" s="34">
        <f t="shared" si="43"/>
        <v>0.2</v>
      </c>
      <c r="AK82" s="34">
        <f t="shared" si="44"/>
        <v>0.15384615384615385</v>
      </c>
      <c r="AL82" s="34">
        <f t="shared" si="45"/>
        <v>7.407407407407407E-2</v>
      </c>
    </row>
    <row r="83" spans="1:38" s="34" customFormat="1">
      <c r="A83" s="74">
        <v>44200</v>
      </c>
      <c r="B83" s="75">
        <v>27.97</v>
      </c>
      <c r="C83" s="75">
        <v>27.97</v>
      </c>
      <c r="D83" s="75">
        <v>2.0099999999999998</v>
      </c>
      <c r="E83" s="75">
        <v>27.72</v>
      </c>
      <c r="F83" s="75">
        <v>27.6</v>
      </c>
      <c r="G83" s="75">
        <v>28.23</v>
      </c>
      <c r="H83" s="75" t="s">
        <v>111</v>
      </c>
      <c r="I83" s="76"/>
      <c r="J83" s="77">
        <f t="shared" si="36"/>
        <v>0</v>
      </c>
      <c r="K83" s="77">
        <f t="shared" si="37"/>
        <v>0</v>
      </c>
      <c r="L83" s="77">
        <f t="shared" si="38"/>
        <v>0</v>
      </c>
      <c r="M83" s="77"/>
      <c r="N83" s="77">
        <f t="shared" si="23"/>
        <v>27.6</v>
      </c>
      <c r="O83" s="77">
        <f t="shared" si="24"/>
        <v>28.23</v>
      </c>
      <c r="P83" s="77">
        <f t="shared" si="25"/>
        <v>27.201453786548427</v>
      </c>
      <c r="Q83" s="77">
        <f t="shared" si="39"/>
        <v>26.706</v>
      </c>
      <c r="R83" s="77">
        <f t="shared" si="26"/>
        <v>27.022150700269048</v>
      </c>
      <c r="S83" s="77">
        <f t="shared" si="27"/>
        <v>25.992111993053523</v>
      </c>
      <c r="T83" s="77">
        <f t="shared" si="28"/>
        <v>1.0300387072155246</v>
      </c>
      <c r="U83" s="77">
        <f t="shared" si="29"/>
        <v>1.1209991642720465</v>
      </c>
      <c r="V83" s="77">
        <f t="shared" si="30"/>
        <v>-9.0960457056521893E-2</v>
      </c>
      <c r="W83" s="77"/>
      <c r="X83" s="77"/>
      <c r="Y83" s="77"/>
      <c r="Z83" s="77" t="str">
        <f t="shared" si="31"/>
        <v>ALTA</v>
      </c>
      <c r="AA83" s="77"/>
      <c r="AB83" s="77" t="str">
        <f t="shared" si="32"/>
        <v/>
      </c>
      <c r="AC83" s="77"/>
      <c r="AD83" s="78" t="b">
        <f t="shared" si="33"/>
        <v>0</v>
      </c>
      <c r="AE83" s="78" t="b">
        <f t="shared" si="34"/>
        <v>0</v>
      </c>
      <c r="AF83" s="78" t="b">
        <f t="shared" si="35"/>
        <v>0</v>
      </c>
      <c r="AG83" s="78" t="b">
        <f t="shared" si="40"/>
        <v>1</v>
      </c>
      <c r="AH83" s="38">
        <f t="shared" si="41"/>
        <v>24.51</v>
      </c>
      <c r="AI83" s="62">
        <f t="shared" si="42"/>
        <v>29.2</v>
      </c>
      <c r="AJ83" s="34">
        <f t="shared" si="43"/>
        <v>0.2</v>
      </c>
      <c r="AK83" s="34">
        <f t="shared" si="44"/>
        <v>0.15384615384615385</v>
      </c>
      <c r="AL83" s="34">
        <f t="shared" si="45"/>
        <v>7.407407407407407E-2</v>
      </c>
    </row>
    <row r="84" spans="1:38" s="34" customFormat="1">
      <c r="A84" s="74">
        <v>44195</v>
      </c>
      <c r="B84" s="75">
        <v>27.42</v>
      </c>
      <c r="C84" s="75">
        <v>27.42</v>
      </c>
      <c r="D84" s="75">
        <v>0.25</v>
      </c>
      <c r="E84" s="75">
        <v>27.43</v>
      </c>
      <c r="F84" s="75">
        <v>27.29</v>
      </c>
      <c r="G84" s="75">
        <v>27.57</v>
      </c>
      <c r="H84" s="75" t="s">
        <v>112</v>
      </c>
      <c r="I84" s="76"/>
      <c r="J84" s="77">
        <f t="shared" si="36"/>
        <v>0</v>
      </c>
      <c r="K84" s="77">
        <f t="shared" si="37"/>
        <v>0</v>
      </c>
      <c r="L84" s="77">
        <f t="shared" si="38"/>
        <v>0</v>
      </c>
      <c r="M84" s="77"/>
      <c r="N84" s="77">
        <f t="shared" si="23"/>
        <v>27.29</v>
      </c>
      <c r="O84" s="77">
        <f t="shared" si="24"/>
        <v>27.59</v>
      </c>
      <c r="P84" s="77">
        <f t="shared" si="25"/>
        <v>27.009317233185534</v>
      </c>
      <c r="Q84" s="77">
        <f t="shared" si="39"/>
        <v>26.546000000000003</v>
      </c>
      <c r="R84" s="77">
        <f t="shared" si="26"/>
        <v>26.849814463954331</v>
      </c>
      <c r="S84" s="77">
        <f t="shared" si="27"/>
        <v>25.833880952497804</v>
      </c>
      <c r="T84" s="77">
        <f t="shared" si="28"/>
        <v>1.0159335114565273</v>
      </c>
      <c r="U84" s="77">
        <f t="shared" si="29"/>
        <v>1.1437392785361771</v>
      </c>
      <c r="V84" s="77">
        <f t="shared" si="30"/>
        <v>-0.12780576707964975</v>
      </c>
      <c r="W84" s="77"/>
      <c r="X84" s="77"/>
      <c r="Y84" s="77"/>
      <c r="Z84" s="77" t="str">
        <f t="shared" si="31"/>
        <v>ALTA</v>
      </c>
      <c r="AA84" s="77"/>
      <c r="AB84" s="77" t="str">
        <f t="shared" si="32"/>
        <v/>
      </c>
      <c r="AC84" s="77"/>
      <c r="AD84" s="78" t="b">
        <f t="shared" si="33"/>
        <v>0</v>
      </c>
      <c r="AE84" s="78" t="b">
        <f t="shared" si="34"/>
        <v>0</v>
      </c>
      <c r="AF84" s="78" t="b">
        <f t="shared" si="35"/>
        <v>0</v>
      </c>
      <c r="AG84" s="78" t="b">
        <f t="shared" si="40"/>
        <v>1</v>
      </c>
      <c r="AH84" s="38">
        <f t="shared" si="41"/>
        <v>24.03</v>
      </c>
      <c r="AI84" s="62">
        <f t="shared" si="42"/>
        <v>27.59</v>
      </c>
      <c r="AJ84" s="34">
        <f t="shared" si="43"/>
        <v>0.2</v>
      </c>
      <c r="AK84" s="34">
        <f t="shared" si="44"/>
        <v>0.15384615384615385</v>
      </c>
      <c r="AL84" s="34">
        <f t="shared" si="45"/>
        <v>7.407407407407407E-2</v>
      </c>
    </row>
    <row r="85" spans="1:38" s="34" customFormat="1">
      <c r="A85" s="74">
        <v>44194</v>
      </c>
      <c r="B85" s="75">
        <v>27.35</v>
      </c>
      <c r="C85" s="75">
        <v>27.35</v>
      </c>
      <c r="D85" s="75">
        <v>0.32</v>
      </c>
      <c r="E85" s="75">
        <v>27.46</v>
      </c>
      <c r="F85" s="75">
        <v>27.08</v>
      </c>
      <c r="G85" s="75">
        <v>27.51</v>
      </c>
      <c r="H85" s="75" t="s">
        <v>113</v>
      </c>
      <c r="I85" s="76"/>
      <c r="J85" s="77">
        <f t="shared" si="36"/>
        <v>0</v>
      </c>
      <c r="K85" s="77">
        <f t="shared" si="37"/>
        <v>0</v>
      </c>
      <c r="L85" s="77">
        <f t="shared" si="38"/>
        <v>0</v>
      </c>
      <c r="M85" s="77"/>
      <c r="N85" s="77">
        <f t="shared" si="23"/>
        <v>27.27</v>
      </c>
      <c r="O85" s="77">
        <f t="shared" si="24"/>
        <v>27.59</v>
      </c>
      <c r="P85" s="77">
        <f t="shared" si="25"/>
        <v>26.906646541481916</v>
      </c>
      <c r="Q85" s="77">
        <f t="shared" si="39"/>
        <v>26.379499999999997</v>
      </c>
      <c r="R85" s="77">
        <f t="shared" si="26"/>
        <v>26.746144366491482</v>
      </c>
      <c r="S85" s="77">
        <f t="shared" si="27"/>
        <v>25.706991428697627</v>
      </c>
      <c r="T85" s="77">
        <f t="shared" si="28"/>
        <v>1.0391529377938546</v>
      </c>
      <c r="U85" s="77">
        <f t="shared" si="29"/>
        <v>1.1756907203060896</v>
      </c>
      <c r="V85" s="77">
        <f t="shared" si="30"/>
        <v>-0.13653778251223492</v>
      </c>
      <c r="W85" s="77"/>
      <c r="X85" s="77"/>
      <c r="Y85" s="77"/>
      <c r="Z85" s="77" t="str">
        <f t="shared" si="31"/>
        <v>ALTA</v>
      </c>
      <c r="AA85" s="77"/>
      <c r="AB85" s="77" t="str">
        <f t="shared" si="32"/>
        <v/>
      </c>
      <c r="AC85" s="77"/>
      <c r="AD85" s="78" t="b">
        <f t="shared" si="33"/>
        <v>0</v>
      </c>
      <c r="AE85" s="78" t="b">
        <f t="shared" si="34"/>
        <v>1</v>
      </c>
      <c r="AF85" s="78" t="b">
        <f t="shared" si="35"/>
        <v>1</v>
      </c>
      <c r="AG85" s="78" t="b">
        <f t="shared" si="40"/>
        <v>1</v>
      </c>
      <c r="AH85" s="38">
        <f t="shared" si="41"/>
        <v>24.03</v>
      </c>
      <c r="AI85" s="62">
        <f t="shared" si="42"/>
        <v>27.59</v>
      </c>
      <c r="AJ85" s="34">
        <f t="shared" si="43"/>
        <v>0.2</v>
      </c>
      <c r="AK85" s="34">
        <f t="shared" si="44"/>
        <v>0.15384615384615385</v>
      </c>
      <c r="AL85" s="34">
        <f t="shared" si="45"/>
        <v>7.407407407407407E-2</v>
      </c>
    </row>
    <row r="86" spans="1:38" s="34" customFormat="1">
      <c r="A86" s="74">
        <v>44193</v>
      </c>
      <c r="B86" s="75">
        <v>27.27</v>
      </c>
      <c r="C86" s="75">
        <v>27.27</v>
      </c>
      <c r="D86" s="75">
        <v>0.82</v>
      </c>
      <c r="E86" s="75">
        <v>27.44</v>
      </c>
      <c r="F86" s="75">
        <v>27.27</v>
      </c>
      <c r="G86" s="75">
        <v>27.59</v>
      </c>
      <c r="H86" s="75" t="s">
        <v>114</v>
      </c>
      <c r="I86" s="76"/>
      <c r="J86" s="77">
        <f t="shared" si="36"/>
        <v>0</v>
      </c>
      <c r="K86" s="77">
        <f t="shared" si="37"/>
        <v>1</v>
      </c>
      <c r="L86" s="77">
        <f t="shared" si="38"/>
        <v>0</v>
      </c>
      <c r="M86" s="77"/>
      <c r="N86" s="77">
        <f t="shared" si="23"/>
        <v>27.27</v>
      </c>
      <c r="O86" s="77">
        <f t="shared" si="24"/>
        <v>27.59</v>
      </c>
      <c r="P86" s="77">
        <f t="shared" si="25"/>
        <v>26.795808176852393</v>
      </c>
      <c r="Q86" s="77">
        <f t="shared" si="39"/>
        <v>26.245499999999993</v>
      </c>
      <c r="R86" s="77">
        <f t="shared" si="26"/>
        <v>26.636352433126294</v>
      </c>
      <c r="S86" s="77">
        <f t="shared" si="27"/>
        <v>25.575550742993435</v>
      </c>
      <c r="T86" s="77">
        <f t="shared" si="28"/>
        <v>1.060801690132859</v>
      </c>
      <c r="U86" s="77">
        <f t="shared" si="29"/>
        <v>1.2098251659341483</v>
      </c>
      <c r="V86" s="77">
        <f t="shared" si="30"/>
        <v>-0.14902347580128938</v>
      </c>
      <c r="W86" s="77"/>
      <c r="X86" s="77"/>
      <c r="Y86" s="77"/>
      <c r="Z86" s="77" t="str">
        <f t="shared" si="31"/>
        <v>ALTA</v>
      </c>
      <c r="AA86" s="77"/>
      <c r="AB86" s="77" t="str">
        <f t="shared" si="32"/>
        <v/>
      </c>
      <c r="AC86" s="77"/>
      <c r="AD86" s="78" t="b">
        <f t="shared" si="33"/>
        <v>1</v>
      </c>
      <c r="AE86" s="78" t="b">
        <f t="shared" si="34"/>
        <v>1</v>
      </c>
      <c r="AF86" s="78" t="b">
        <f t="shared" si="35"/>
        <v>0</v>
      </c>
      <c r="AG86" s="78" t="b">
        <f t="shared" si="40"/>
        <v>0</v>
      </c>
      <c r="AH86" s="38">
        <f t="shared" si="41"/>
        <v>24.03</v>
      </c>
      <c r="AI86" s="62">
        <f t="shared" si="42"/>
        <v>27.59</v>
      </c>
      <c r="AJ86" s="34">
        <f t="shared" si="43"/>
        <v>0.2</v>
      </c>
      <c r="AK86" s="34">
        <f t="shared" si="44"/>
        <v>0.15384615384615385</v>
      </c>
      <c r="AL86" s="34">
        <f t="shared" si="45"/>
        <v>7.407407407407407E-2</v>
      </c>
    </row>
    <row r="87" spans="1:38" s="34" customFormat="1">
      <c r="A87" s="74">
        <v>44188</v>
      </c>
      <c r="B87" s="75">
        <v>27.04</v>
      </c>
      <c r="C87" s="75">
        <v>27.04</v>
      </c>
      <c r="D87" s="75">
        <v>2.46</v>
      </c>
      <c r="E87" s="75">
        <v>26.54</v>
      </c>
      <c r="F87" s="75">
        <v>26.46</v>
      </c>
      <c r="G87" s="75">
        <v>27.33</v>
      </c>
      <c r="H87" s="75" t="s">
        <v>115</v>
      </c>
      <c r="I87" s="76"/>
      <c r="J87" s="77">
        <f t="shared" si="36"/>
        <v>0</v>
      </c>
      <c r="K87" s="77">
        <f t="shared" si="37"/>
        <v>0</v>
      </c>
      <c r="L87" s="77">
        <f t="shared" si="38"/>
        <v>0</v>
      </c>
      <c r="M87" s="77"/>
      <c r="N87" s="77">
        <f t="shared" si="23"/>
        <v>27.16</v>
      </c>
      <c r="O87" s="77">
        <f t="shared" si="24"/>
        <v>27.47</v>
      </c>
      <c r="P87" s="77">
        <f t="shared" si="25"/>
        <v>26.677260221065492</v>
      </c>
      <c r="Q87" s="77">
        <f t="shared" si="39"/>
        <v>26.130999999999993</v>
      </c>
      <c r="R87" s="77">
        <f t="shared" si="26"/>
        <v>26.521143784603801</v>
      </c>
      <c r="S87" s="77">
        <f t="shared" si="27"/>
        <v>25.43999480243291</v>
      </c>
      <c r="T87" s="77">
        <f t="shared" si="28"/>
        <v>1.0811489821708911</v>
      </c>
      <c r="U87" s="77">
        <f t="shared" si="29"/>
        <v>1.2470810348844708</v>
      </c>
      <c r="V87" s="77">
        <f t="shared" si="30"/>
        <v>-0.16593205271357969</v>
      </c>
      <c r="W87" s="77"/>
      <c r="X87" s="77"/>
      <c r="Y87" s="77"/>
      <c r="Z87" s="77" t="str">
        <f t="shared" si="31"/>
        <v>ALTA</v>
      </c>
      <c r="AA87" s="77"/>
      <c r="AB87" s="77" t="str">
        <f t="shared" si="32"/>
        <v/>
      </c>
      <c r="AC87" s="77"/>
      <c r="AD87" s="78" t="b">
        <f t="shared" si="33"/>
        <v>1</v>
      </c>
      <c r="AE87" s="78" t="b">
        <f t="shared" si="34"/>
        <v>0</v>
      </c>
      <c r="AF87" s="78" t="b">
        <f t="shared" si="35"/>
        <v>0</v>
      </c>
      <c r="AG87" s="78" t="b">
        <f t="shared" si="40"/>
        <v>1</v>
      </c>
      <c r="AH87" s="38">
        <f t="shared" si="41"/>
        <v>24.03</v>
      </c>
      <c r="AI87" s="62">
        <f t="shared" si="42"/>
        <v>27.47</v>
      </c>
      <c r="AJ87" s="34">
        <f t="shared" si="43"/>
        <v>0.2</v>
      </c>
      <c r="AK87" s="34">
        <f t="shared" si="44"/>
        <v>0.15384615384615385</v>
      </c>
      <c r="AL87" s="34">
        <f t="shared" si="45"/>
        <v>7.407407407407407E-2</v>
      </c>
    </row>
    <row r="88" spans="1:38" s="34" customFormat="1">
      <c r="A88" s="74">
        <v>44187</v>
      </c>
      <c r="B88" s="75">
        <v>26.39</v>
      </c>
      <c r="C88" s="75">
        <v>26.39</v>
      </c>
      <c r="D88" s="75">
        <v>0.96</v>
      </c>
      <c r="E88" s="75">
        <v>26.32</v>
      </c>
      <c r="F88" s="75">
        <v>26.17</v>
      </c>
      <c r="G88" s="75">
        <v>26.58</v>
      </c>
      <c r="H88" s="75" t="s">
        <v>116</v>
      </c>
      <c r="I88" s="76"/>
      <c r="J88" s="77">
        <f t="shared" si="36"/>
        <v>0</v>
      </c>
      <c r="K88" s="77">
        <f t="shared" si="37"/>
        <v>0</v>
      </c>
      <c r="L88" s="77">
        <f t="shared" si="38"/>
        <v>0</v>
      </c>
      <c r="M88" s="77"/>
      <c r="N88" s="77">
        <f t="shared" si="23"/>
        <v>27.16</v>
      </c>
      <c r="O88" s="77">
        <f t="shared" si="24"/>
        <v>27.47</v>
      </c>
      <c r="P88" s="77">
        <f t="shared" si="25"/>
        <v>26.586575276331864</v>
      </c>
      <c r="Q88" s="77">
        <f t="shared" si="39"/>
        <v>26.048999999999999</v>
      </c>
      <c r="R88" s="77">
        <f t="shared" si="26"/>
        <v>26.426806290895403</v>
      </c>
      <c r="S88" s="77">
        <f t="shared" si="27"/>
        <v>25.311994386627543</v>
      </c>
      <c r="T88" s="77">
        <f t="shared" si="28"/>
        <v>1.1148119042678601</v>
      </c>
      <c r="U88" s="77">
        <f t="shared" si="29"/>
        <v>1.2885640480628657</v>
      </c>
      <c r="V88" s="77">
        <f t="shared" si="30"/>
        <v>-0.17375214379500559</v>
      </c>
      <c r="W88" s="77"/>
      <c r="X88" s="77"/>
      <c r="Y88" s="77"/>
      <c r="Z88" s="77" t="str">
        <f t="shared" si="31"/>
        <v>ALTA</v>
      </c>
      <c r="AA88" s="77"/>
      <c r="AB88" s="77" t="str">
        <f t="shared" si="32"/>
        <v/>
      </c>
      <c r="AC88" s="77"/>
      <c r="AD88" s="78" t="b">
        <f t="shared" si="33"/>
        <v>0</v>
      </c>
      <c r="AE88" s="78" t="b">
        <f t="shared" si="34"/>
        <v>0</v>
      </c>
      <c r="AF88" s="78" t="b">
        <f t="shared" si="35"/>
        <v>0</v>
      </c>
      <c r="AG88" s="78" t="b">
        <f t="shared" si="40"/>
        <v>1</v>
      </c>
      <c r="AH88" s="38">
        <f t="shared" si="41"/>
        <v>24.03</v>
      </c>
      <c r="AI88" s="62">
        <f t="shared" si="42"/>
        <v>27.47</v>
      </c>
      <c r="AJ88" s="34">
        <f t="shared" si="43"/>
        <v>0.2</v>
      </c>
      <c r="AK88" s="34">
        <f t="shared" si="44"/>
        <v>0.15384615384615385</v>
      </c>
      <c r="AL88" s="34">
        <f t="shared" si="45"/>
        <v>7.407407407407407E-2</v>
      </c>
    </row>
    <row r="89" spans="1:38" s="34" customFormat="1">
      <c r="A89" s="74">
        <v>44186</v>
      </c>
      <c r="B89" s="75">
        <v>26.14</v>
      </c>
      <c r="C89" s="75">
        <v>26.14</v>
      </c>
      <c r="D89" s="75">
        <v>-3.84</v>
      </c>
      <c r="E89" s="75">
        <v>26.31</v>
      </c>
      <c r="F89" s="75">
        <v>25.66</v>
      </c>
      <c r="G89" s="75">
        <v>26.6</v>
      </c>
      <c r="H89" s="75" t="s">
        <v>117</v>
      </c>
      <c r="I89" s="76"/>
      <c r="J89" s="77">
        <f t="shared" si="36"/>
        <v>0</v>
      </c>
      <c r="K89" s="77">
        <f t="shared" si="37"/>
        <v>0</v>
      </c>
      <c r="L89" s="77">
        <f t="shared" si="38"/>
        <v>0</v>
      </c>
      <c r="M89" s="77"/>
      <c r="N89" s="77">
        <f t="shared" si="23"/>
        <v>27.16</v>
      </c>
      <c r="O89" s="77">
        <f t="shared" si="24"/>
        <v>27.47</v>
      </c>
      <c r="P89" s="77">
        <f t="shared" si="25"/>
        <v>26.635719095414832</v>
      </c>
      <c r="Q89" s="77">
        <f t="shared" si="39"/>
        <v>25.997999999999998</v>
      </c>
      <c r="R89" s="77">
        <f t="shared" si="26"/>
        <v>26.433498343785477</v>
      </c>
      <c r="S89" s="77">
        <f t="shared" si="27"/>
        <v>25.225753937557744</v>
      </c>
      <c r="T89" s="77">
        <f t="shared" si="28"/>
        <v>1.2077444062277323</v>
      </c>
      <c r="U89" s="77">
        <f t="shared" si="29"/>
        <v>1.3320020840116171</v>
      </c>
      <c r="V89" s="77">
        <f t="shared" si="30"/>
        <v>-0.12425767778388486</v>
      </c>
      <c r="W89" s="77"/>
      <c r="X89" s="77"/>
      <c r="Y89" s="77"/>
      <c r="Z89" s="77" t="str">
        <f t="shared" si="31"/>
        <v>ALTA</v>
      </c>
      <c r="AA89" s="77"/>
      <c r="AB89" s="77" t="str">
        <f t="shared" si="32"/>
        <v/>
      </c>
      <c r="AC89" s="77"/>
      <c r="AD89" s="78" t="b">
        <f t="shared" si="33"/>
        <v>0</v>
      </c>
      <c r="AE89" s="78" t="b">
        <f t="shared" si="34"/>
        <v>0</v>
      </c>
      <c r="AF89" s="78" t="b">
        <f t="shared" si="35"/>
        <v>1</v>
      </c>
      <c r="AG89" s="78" t="b">
        <f t="shared" si="40"/>
        <v>1</v>
      </c>
      <c r="AH89" s="38">
        <f t="shared" si="41"/>
        <v>24.03</v>
      </c>
      <c r="AI89" s="62">
        <f t="shared" si="42"/>
        <v>27.47</v>
      </c>
      <c r="AJ89" s="34">
        <f t="shared" si="43"/>
        <v>0.2</v>
      </c>
      <c r="AK89" s="34">
        <f t="shared" si="44"/>
        <v>0.15384615384615385</v>
      </c>
      <c r="AL89" s="34">
        <f t="shared" si="45"/>
        <v>7.407407407407407E-2</v>
      </c>
    </row>
    <row r="90" spans="1:38" s="34" customFormat="1">
      <c r="A90" s="74">
        <v>44183</v>
      </c>
      <c r="B90" s="75">
        <v>27.19</v>
      </c>
      <c r="C90" s="75">
        <v>27.19</v>
      </c>
      <c r="D90" s="75">
        <v>-0.5</v>
      </c>
      <c r="E90" s="75">
        <v>27.19</v>
      </c>
      <c r="F90" s="75">
        <v>27.11</v>
      </c>
      <c r="G90" s="75">
        <v>27.4</v>
      </c>
      <c r="H90" s="75" t="s">
        <v>118</v>
      </c>
      <c r="I90" s="76"/>
      <c r="J90" s="77">
        <f t="shared" si="36"/>
        <v>0</v>
      </c>
      <c r="K90" s="77">
        <f t="shared" si="37"/>
        <v>0</v>
      </c>
      <c r="L90" s="77">
        <f t="shared" si="38"/>
        <v>0</v>
      </c>
      <c r="M90" s="77"/>
      <c r="N90" s="77">
        <f t="shared" si="23"/>
        <v>27.16</v>
      </c>
      <c r="O90" s="77">
        <f t="shared" si="24"/>
        <v>27.47</v>
      </c>
      <c r="P90" s="77">
        <f t="shared" si="25"/>
        <v>26.759648869268538</v>
      </c>
      <c r="Q90" s="77">
        <f t="shared" si="39"/>
        <v>25.9055</v>
      </c>
      <c r="R90" s="77">
        <f t="shared" si="26"/>
        <v>26.486861679019199</v>
      </c>
      <c r="S90" s="77">
        <f t="shared" si="27"/>
        <v>25.152614252562365</v>
      </c>
      <c r="T90" s="77">
        <f t="shared" si="28"/>
        <v>1.3342474264568338</v>
      </c>
      <c r="U90" s="77">
        <f t="shared" si="29"/>
        <v>1.3630665034575884</v>
      </c>
      <c r="V90" s="77">
        <f t="shared" si="30"/>
        <v>-2.8819077000754589E-2</v>
      </c>
      <c r="W90" s="77"/>
      <c r="X90" s="77"/>
      <c r="Y90" s="77"/>
      <c r="Z90" s="77" t="str">
        <f t="shared" si="31"/>
        <v>ALTA</v>
      </c>
      <c r="AA90" s="77"/>
      <c r="AB90" s="77" t="str">
        <f t="shared" si="32"/>
        <v/>
      </c>
      <c r="AC90" s="77"/>
      <c r="AD90" s="78" t="b">
        <f t="shared" si="33"/>
        <v>0</v>
      </c>
      <c r="AE90" s="78" t="b">
        <f t="shared" si="34"/>
        <v>1</v>
      </c>
      <c r="AF90" s="78" t="b">
        <f t="shared" si="35"/>
        <v>0</v>
      </c>
      <c r="AG90" s="78" t="b">
        <f t="shared" si="40"/>
        <v>1</v>
      </c>
      <c r="AH90" s="38">
        <f t="shared" si="41"/>
        <v>23.26</v>
      </c>
      <c r="AI90" s="62">
        <f t="shared" si="42"/>
        <v>27.47</v>
      </c>
      <c r="AJ90" s="34">
        <f t="shared" si="43"/>
        <v>0.2</v>
      </c>
      <c r="AK90" s="34">
        <f t="shared" si="44"/>
        <v>0.15384615384615385</v>
      </c>
      <c r="AL90" s="34">
        <f t="shared" si="45"/>
        <v>7.407407407407407E-2</v>
      </c>
    </row>
    <row r="91" spans="1:38" s="34" customFormat="1">
      <c r="A91" s="74">
        <v>44182</v>
      </c>
      <c r="B91" s="75">
        <v>27.32</v>
      </c>
      <c r="C91" s="75">
        <v>27.32</v>
      </c>
      <c r="D91" s="75">
        <v>0.18</v>
      </c>
      <c r="E91" s="75">
        <v>27.38</v>
      </c>
      <c r="F91" s="75">
        <v>27.16</v>
      </c>
      <c r="G91" s="75">
        <v>27.47</v>
      </c>
      <c r="H91" s="75" t="s">
        <v>119</v>
      </c>
      <c r="I91" s="76"/>
      <c r="J91" s="77">
        <f t="shared" si="36"/>
        <v>0</v>
      </c>
      <c r="K91" s="77">
        <f t="shared" si="37"/>
        <v>1</v>
      </c>
      <c r="L91" s="77">
        <f t="shared" si="38"/>
        <v>0</v>
      </c>
      <c r="M91" s="77"/>
      <c r="N91" s="77">
        <f t="shared" si="23"/>
        <v>27.16</v>
      </c>
      <c r="O91" s="77">
        <f t="shared" si="24"/>
        <v>27.47</v>
      </c>
      <c r="P91" s="77">
        <f t="shared" si="25"/>
        <v>26.652061086585672</v>
      </c>
      <c r="Q91" s="77">
        <f t="shared" si="39"/>
        <v>25.689999999999998</v>
      </c>
      <c r="R91" s="77">
        <f t="shared" si="26"/>
        <v>26.35901834793178</v>
      </c>
      <c r="S91" s="77">
        <f t="shared" si="27"/>
        <v>24.989623392767353</v>
      </c>
      <c r="T91" s="77">
        <f t="shared" si="28"/>
        <v>1.3693949551644273</v>
      </c>
      <c r="U91" s="77">
        <f t="shared" si="29"/>
        <v>1.370271272707777</v>
      </c>
      <c r="V91" s="77">
        <f t="shared" si="30"/>
        <v>-8.763175433497139E-4</v>
      </c>
      <c r="W91" s="77"/>
      <c r="X91" s="77"/>
      <c r="Y91" s="77"/>
      <c r="Z91" s="77" t="str">
        <f t="shared" si="31"/>
        <v>ALTA</v>
      </c>
      <c r="AA91" s="77"/>
      <c r="AB91" s="77" t="str">
        <f t="shared" si="32"/>
        <v>VENDA</v>
      </c>
      <c r="AC91" s="77"/>
      <c r="AD91" s="78" t="b">
        <f t="shared" si="33"/>
        <v>1</v>
      </c>
      <c r="AE91" s="78" t="b">
        <f t="shared" si="34"/>
        <v>1</v>
      </c>
      <c r="AF91" s="78" t="b">
        <f t="shared" si="35"/>
        <v>1</v>
      </c>
      <c r="AG91" s="78" t="b">
        <f t="shared" si="40"/>
        <v>1</v>
      </c>
      <c r="AH91" s="38">
        <f t="shared" si="41"/>
        <v>22.61</v>
      </c>
      <c r="AI91" s="62">
        <f t="shared" si="42"/>
        <v>27.47</v>
      </c>
      <c r="AJ91" s="34">
        <f t="shared" si="43"/>
        <v>0.2</v>
      </c>
      <c r="AK91" s="34">
        <f t="shared" si="44"/>
        <v>0.15384615384615385</v>
      </c>
      <c r="AL91" s="34">
        <f t="shared" si="45"/>
        <v>7.407407407407407E-2</v>
      </c>
    </row>
    <row r="92" spans="1:38" s="34" customFormat="1">
      <c r="A92" s="74">
        <v>44181</v>
      </c>
      <c r="B92" s="75">
        <v>27.28</v>
      </c>
      <c r="C92" s="75">
        <v>27.28</v>
      </c>
      <c r="D92" s="75">
        <v>1.22</v>
      </c>
      <c r="E92" s="75">
        <v>26.95</v>
      </c>
      <c r="F92" s="75">
        <v>26.58</v>
      </c>
      <c r="G92" s="75">
        <v>27.32</v>
      </c>
      <c r="H92" s="75" t="s">
        <v>120</v>
      </c>
      <c r="I92" s="76"/>
      <c r="J92" s="77">
        <f t="shared" si="36"/>
        <v>0</v>
      </c>
      <c r="K92" s="77">
        <f t="shared" si="37"/>
        <v>0</v>
      </c>
      <c r="L92" s="77">
        <f t="shared" si="38"/>
        <v>0</v>
      </c>
      <c r="M92" s="77"/>
      <c r="N92" s="77">
        <f t="shared" si="23"/>
        <v>26.74</v>
      </c>
      <c r="O92" s="77">
        <f t="shared" si="24"/>
        <v>27.35</v>
      </c>
      <c r="P92" s="77">
        <f t="shared" si="25"/>
        <v>26.485076358232089</v>
      </c>
      <c r="Q92" s="77">
        <f t="shared" si="39"/>
        <v>25.476500000000001</v>
      </c>
      <c r="R92" s="77">
        <f t="shared" si="26"/>
        <v>26.184294411192106</v>
      </c>
      <c r="S92" s="77">
        <f t="shared" si="27"/>
        <v>24.803193264188742</v>
      </c>
      <c r="T92" s="77">
        <f t="shared" si="28"/>
        <v>1.3811011470033634</v>
      </c>
      <c r="U92" s="77">
        <f t="shared" si="29"/>
        <v>1.3704903520936145</v>
      </c>
      <c r="V92" s="77">
        <f t="shared" si="30"/>
        <v>1.0610794909748922E-2</v>
      </c>
      <c r="W92" s="77"/>
      <c r="X92" s="77"/>
      <c r="Y92" s="77"/>
      <c r="Z92" s="77" t="str">
        <f t="shared" si="31"/>
        <v>ALTA</v>
      </c>
      <c r="AA92" s="77"/>
      <c r="AB92" s="77" t="str">
        <f t="shared" si="32"/>
        <v/>
      </c>
      <c r="AC92" s="77"/>
      <c r="AD92" s="78" t="b">
        <f t="shared" si="33"/>
        <v>1</v>
      </c>
      <c r="AE92" s="78" t="b">
        <f t="shared" si="34"/>
        <v>0</v>
      </c>
      <c r="AF92" s="78" t="b">
        <f t="shared" si="35"/>
        <v>0</v>
      </c>
      <c r="AG92" s="78" t="b">
        <f t="shared" si="40"/>
        <v>1</v>
      </c>
      <c r="AH92" s="38">
        <f t="shared" si="41"/>
        <v>22.61</v>
      </c>
      <c r="AI92" s="62">
        <f t="shared" si="42"/>
        <v>27.35</v>
      </c>
      <c r="AJ92" s="34">
        <f t="shared" si="43"/>
        <v>0.2</v>
      </c>
      <c r="AK92" s="34">
        <f t="shared" si="44"/>
        <v>0.15384615384615385</v>
      </c>
      <c r="AL92" s="34">
        <f t="shared" si="45"/>
        <v>7.407407407407407E-2</v>
      </c>
    </row>
    <row r="93" spans="1:38" s="34" customFormat="1">
      <c r="A93" s="74">
        <v>44180</v>
      </c>
      <c r="B93" s="75">
        <v>26.95</v>
      </c>
      <c r="C93" s="75">
        <v>26.95</v>
      </c>
      <c r="D93" s="75">
        <v>0.83</v>
      </c>
      <c r="E93" s="75">
        <v>26.9</v>
      </c>
      <c r="F93" s="75">
        <v>26.74</v>
      </c>
      <c r="G93" s="75">
        <v>27.08</v>
      </c>
      <c r="H93" s="75" t="s">
        <v>121</v>
      </c>
      <c r="I93" s="76"/>
      <c r="J93" s="77">
        <f t="shared" si="36"/>
        <v>0</v>
      </c>
      <c r="K93" s="77">
        <f t="shared" si="37"/>
        <v>0</v>
      </c>
      <c r="L93" s="77">
        <f t="shared" si="38"/>
        <v>0</v>
      </c>
      <c r="M93" s="77"/>
      <c r="N93" s="77">
        <f t="shared" si="23"/>
        <v>26.74</v>
      </c>
      <c r="O93" s="77">
        <f t="shared" si="24"/>
        <v>27.35</v>
      </c>
      <c r="P93" s="77">
        <f t="shared" si="25"/>
        <v>26.286345447790112</v>
      </c>
      <c r="Q93" s="77">
        <f t="shared" si="39"/>
        <v>25.252000000000002</v>
      </c>
      <c r="R93" s="77">
        <f t="shared" si="26"/>
        <v>25.985075213227034</v>
      </c>
      <c r="S93" s="77">
        <f t="shared" si="27"/>
        <v>24.60504872532384</v>
      </c>
      <c r="T93" s="77">
        <f t="shared" si="28"/>
        <v>1.3800264879031943</v>
      </c>
      <c r="U93" s="77">
        <f t="shared" si="29"/>
        <v>1.3678376533661774</v>
      </c>
      <c r="V93" s="77">
        <f t="shared" si="30"/>
        <v>1.2188834537016913E-2</v>
      </c>
      <c r="W93" s="77"/>
      <c r="X93" s="77"/>
      <c r="Y93" s="77"/>
      <c r="Z93" s="77" t="str">
        <f t="shared" si="31"/>
        <v>ALTA</v>
      </c>
      <c r="AA93" s="77"/>
      <c r="AB93" s="77" t="str">
        <f t="shared" si="32"/>
        <v/>
      </c>
      <c r="AC93" s="77"/>
      <c r="AD93" s="78" t="b">
        <f t="shared" si="33"/>
        <v>0</v>
      </c>
      <c r="AE93" s="78" t="b">
        <f t="shared" si="34"/>
        <v>1</v>
      </c>
      <c r="AF93" s="78" t="b">
        <f t="shared" si="35"/>
        <v>0</v>
      </c>
      <c r="AG93" s="78" t="b">
        <f t="shared" si="40"/>
        <v>1</v>
      </c>
      <c r="AH93" s="38">
        <f t="shared" si="41"/>
        <v>22.23</v>
      </c>
      <c r="AI93" s="62">
        <f t="shared" si="42"/>
        <v>27.35</v>
      </c>
      <c r="AJ93" s="34">
        <f t="shared" si="43"/>
        <v>0.2</v>
      </c>
      <c r="AK93" s="34">
        <f t="shared" si="44"/>
        <v>0.15384615384615385</v>
      </c>
      <c r="AL93" s="34">
        <f t="shared" si="45"/>
        <v>7.407407407407407E-2</v>
      </c>
    </row>
    <row r="94" spans="1:38" s="34" customFormat="1">
      <c r="A94" s="74">
        <v>44179</v>
      </c>
      <c r="B94" s="75">
        <v>26.72</v>
      </c>
      <c r="C94" s="75">
        <v>26.72</v>
      </c>
      <c r="D94" s="75">
        <v>0.18</v>
      </c>
      <c r="E94" s="75">
        <v>27.12</v>
      </c>
      <c r="F94" s="75">
        <v>26.72</v>
      </c>
      <c r="G94" s="75">
        <v>27.35</v>
      </c>
      <c r="H94" s="75" t="s">
        <v>97</v>
      </c>
      <c r="I94" s="76"/>
      <c r="J94" s="77">
        <f t="shared" si="36"/>
        <v>0</v>
      </c>
      <c r="K94" s="77">
        <f t="shared" si="37"/>
        <v>1</v>
      </c>
      <c r="L94" s="77">
        <f t="shared" si="38"/>
        <v>0</v>
      </c>
      <c r="M94" s="77"/>
      <c r="N94" s="77">
        <f t="shared" si="23"/>
        <v>26.72</v>
      </c>
      <c r="O94" s="77">
        <f t="shared" si="24"/>
        <v>27.35</v>
      </c>
      <c r="P94" s="77">
        <f t="shared" si="25"/>
        <v>26.120431809737639</v>
      </c>
      <c r="Q94" s="77">
        <f t="shared" si="39"/>
        <v>25.050500000000003</v>
      </c>
      <c r="R94" s="77">
        <f t="shared" si="26"/>
        <v>25.809634342904676</v>
      </c>
      <c r="S94" s="77">
        <f t="shared" si="27"/>
        <v>24.417452623349746</v>
      </c>
      <c r="T94" s="77">
        <f t="shared" si="28"/>
        <v>1.3921817195549302</v>
      </c>
      <c r="U94" s="77">
        <f t="shared" si="29"/>
        <v>1.364790444731923</v>
      </c>
      <c r="V94" s="77">
        <f t="shared" si="30"/>
        <v>2.7391274823007183E-2</v>
      </c>
      <c r="W94" s="77"/>
      <c r="X94" s="77"/>
      <c r="Y94" s="77"/>
      <c r="Z94" s="77" t="str">
        <f t="shared" si="31"/>
        <v>ALTA</v>
      </c>
      <c r="AA94" s="77"/>
      <c r="AB94" s="77" t="str">
        <f t="shared" si="32"/>
        <v/>
      </c>
      <c r="AC94" s="77"/>
      <c r="AD94" s="78" t="b">
        <f t="shared" si="33"/>
        <v>1</v>
      </c>
      <c r="AE94" s="78" t="b">
        <f t="shared" si="34"/>
        <v>1</v>
      </c>
      <c r="AF94" s="78" t="b">
        <f t="shared" si="35"/>
        <v>0</v>
      </c>
      <c r="AG94" s="78" t="b">
        <f t="shared" si="40"/>
        <v>0</v>
      </c>
      <c r="AH94" s="38">
        <f t="shared" si="41"/>
        <v>22.23</v>
      </c>
      <c r="AI94" s="62">
        <f t="shared" si="42"/>
        <v>27.35</v>
      </c>
      <c r="AJ94" s="34">
        <f t="shared" si="43"/>
        <v>0.2</v>
      </c>
      <c r="AK94" s="34">
        <f t="shared" si="44"/>
        <v>0.15384615384615385</v>
      </c>
      <c r="AL94" s="34">
        <f t="shared" si="45"/>
        <v>7.407407407407407E-2</v>
      </c>
    </row>
    <row r="95" spans="1:38" s="34" customFormat="1">
      <c r="A95" s="74">
        <v>44176</v>
      </c>
      <c r="B95" s="75">
        <v>26.68</v>
      </c>
      <c r="C95" s="75">
        <v>26.68</v>
      </c>
      <c r="D95" s="75">
        <v>-0.9</v>
      </c>
      <c r="E95" s="75">
        <v>26.6</v>
      </c>
      <c r="F95" s="75">
        <v>26.39</v>
      </c>
      <c r="G95" s="75">
        <v>26.94</v>
      </c>
      <c r="H95" s="75" t="s">
        <v>72</v>
      </c>
      <c r="I95" s="76"/>
      <c r="J95" s="77">
        <f t="shared" si="36"/>
        <v>0</v>
      </c>
      <c r="K95" s="77">
        <f t="shared" si="37"/>
        <v>0</v>
      </c>
      <c r="L95" s="77">
        <f t="shared" si="38"/>
        <v>0</v>
      </c>
      <c r="M95" s="77"/>
      <c r="N95" s="77">
        <f t="shared" si="23"/>
        <v>26.39</v>
      </c>
      <c r="O95" s="77">
        <f t="shared" si="24"/>
        <v>27.29</v>
      </c>
      <c r="P95" s="77">
        <f t="shared" si="25"/>
        <v>25.970539762172049</v>
      </c>
      <c r="Q95" s="77">
        <f t="shared" si="39"/>
        <v>24.841000000000001</v>
      </c>
      <c r="R95" s="77">
        <f t="shared" si="26"/>
        <v>25.64411331434189</v>
      </c>
      <c r="S95" s="77">
        <f t="shared" si="27"/>
        <v>24.233248833217726</v>
      </c>
      <c r="T95" s="77">
        <f t="shared" si="28"/>
        <v>1.4108644811241646</v>
      </c>
      <c r="U95" s="77">
        <f t="shared" si="29"/>
        <v>1.3579426260261711</v>
      </c>
      <c r="V95" s="77">
        <f t="shared" si="30"/>
        <v>5.292185509799352E-2</v>
      </c>
      <c r="W95" s="77"/>
      <c r="X95" s="77"/>
      <c r="Y95" s="77"/>
      <c r="Z95" s="77" t="str">
        <f t="shared" si="31"/>
        <v>ALTA</v>
      </c>
      <c r="AA95" s="77"/>
      <c r="AB95" s="77" t="str">
        <f t="shared" si="32"/>
        <v/>
      </c>
      <c r="AC95" s="77"/>
      <c r="AD95" s="78" t="b">
        <f t="shared" si="33"/>
        <v>1</v>
      </c>
      <c r="AE95" s="78" t="b">
        <f t="shared" si="34"/>
        <v>1</v>
      </c>
      <c r="AF95" s="78" t="b">
        <f t="shared" si="35"/>
        <v>0</v>
      </c>
      <c r="AG95" s="78" t="b">
        <f t="shared" si="40"/>
        <v>1</v>
      </c>
      <c r="AH95" s="38">
        <f t="shared" si="41"/>
        <v>22.23</v>
      </c>
      <c r="AI95" s="62">
        <f t="shared" si="42"/>
        <v>27.29</v>
      </c>
      <c r="AJ95" s="34">
        <f t="shared" si="43"/>
        <v>0.2</v>
      </c>
      <c r="AK95" s="34">
        <f t="shared" si="44"/>
        <v>0.15384615384615385</v>
      </c>
      <c r="AL95" s="34">
        <f t="shared" si="45"/>
        <v>7.407407407407407E-2</v>
      </c>
    </row>
    <row r="96" spans="1:38" s="34" customFormat="1">
      <c r="A96" s="74">
        <v>44175</v>
      </c>
      <c r="B96" s="75">
        <v>26.92</v>
      </c>
      <c r="C96" s="75">
        <v>26.92</v>
      </c>
      <c r="D96" s="75">
        <v>3.27</v>
      </c>
      <c r="E96" s="75">
        <v>26.31</v>
      </c>
      <c r="F96" s="75">
        <v>26.25</v>
      </c>
      <c r="G96" s="75">
        <v>27.29</v>
      </c>
      <c r="H96" s="75" t="s">
        <v>122</v>
      </c>
      <c r="I96" s="76"/>
      <c r="J96" s="77">
        <f t="shared" si="36"/>
        <v>0</v>
      </c>
      <c r="K96" s="77">
        <f t="shared" si="37"/>
        <v>1</v>
      </c>
      <c r="L96" s="77">
        <f t="shared" si="38"/>
        <v>0</v>
      </c>
      <c r="M96" s="77"/>
      <c r="N96" s="77">
        <f t="shared" si="23"/>
        <v>26.25</v>
      </c>
      <c r="O96" s="77">
        <f t="shared" si="24"/>
        <v>27.29</v>
      </c>
      <c r="P96" s="77">
        <f t="shared" si="25"/>
        <v>25.79317470271506</v>
      </c>
      <c r="Q96" s="77">
        <f t="shared" si="39"/>
        <v>24.602000000000004</v>
      </c>
      <c r="R96" s="77">
        <f t="shared" si="26"/>
        <v>25.45577028058587</v>
      </c>
      <c r="S96" s="77">
        <f t="shared" si="27"/>
        <v>24.037508739875143</v>
      </c>
      <c r="T96" s="77">
        <f t="shared" si="28"/>
        <v>1.4182615407107271</v>
      </c>
      <c r="U96" s="77">
        <f t="shared" si="29"/>
        <v>1.3447121622516727</v>
      </c>
      <c r="V96" s="77">
        <f t="shared" si="30"/>
        <v>7.3549378459054404E-2</v>
      </c>
      <c r="W96" s="77"/>
      <c r="X96" s="77"/>
      <c r="Y96" s="77"/>
      <c r="Z96" s="77" t="str">
        <f t="shared" si="31"/>
        <v>ALTA</v>
      </c>
      <c r="AA96" s="77"/>
      <c r="AB96" s="77" t="str">
        <f t="shared" si="32"/>
        <v/>
      </c>
      <c r="AC96" s="77"/>
      <c r="AD96" s="78" t="b">
        <f t="shared" si="33"/>
        <v>1</v>
      </c>
      <c r="AE96" s="78" t="b">
        <f t="shared" si="34"/>
        <v>0</v>
      </c>
      <c r="AF96" s="78" t="b">
        <f t="shared" si="35"/>
        <v>0</v>
      </c>
      <c r="AG96" s="78" t="b">
        <f t="shared" si="40"/>
        <v>1</v>
      </c>
      <c r="AH96" s="38">
        <f t="shared" si="41"/>
        <v>21.06</v>
      </c>
      <c r="AI96" s="62">
        <f t="shared" si="42"/>
        <v>27.29</v>
      </c>
      <c r="AJ96" s="34">
        <f t="shared" si="43"/>
        <v>0.2</v>
      </c>
      <c r="AK96" s="34">
        <f t="shared" si="44"/>
        <v>0.15384615384615385</v>
      </c>
      <c r="AL96" s="34">
        <f t="shared" si="45"/>
        <v>7.407407407407407E-2</v>
      </c>
    </row>
    <row r="97" spans="1:38" s="34" customFormat="1">
      <c r="A97" s="74">
        <v>44174</v>
      </c>
      <c r="B97" s="75">
        <v>26.07</v>
      </c>
      <c r="C97" s="75">
        <v>26.07</v>
      </c>
      <c r="D97" s="75">
        <v>1.05</v>
      </c>
      <c r="E97" s="75">
        <v>25.77</v>
      </c>
      <c r="F97" s="75">
        <v>25.54</v>
      </c>
      <c r="G97" s="75">
        <v>26.1</v>
      </c>
      <c r="H97" s="75" t="s">
        <v>123</v>
      </c>
      <c r="I97" s="76"/>
      <c r="J97" s="77">
        <f t="shared" si="36"/>
        <v>0</v>
      </c>
      <c r="K97" s="77">
        <f t="shared" si="37"/>
        <v>0</v>
      </c>
      <c r="L97" s="77">
        <f t="shared" si="38"/>
        <v>0</v>
      </c>
      <c r="M97" s="77"/>
      <c r="N97" s="77">
        <f t="shared" si="23"/>
        <v>26.18</v>
      </c>
      <c r="O97" s="77">
        <f t="shared" si="24"/>
        <v>26.89</v>
      </c>
      <c r="P97" s="77">
        <f t="shared" si="25"/>
        <v>25.511468378393825</v>
      </c>
      <c r="Q97" s="77">
        <f t="shared" si="39"/>
        <v>24.316000000000006</v>
      </c>
      <c r="R97" s="77">
        <f t="shared" si="26"/>
        <v>25.189546695237848</v>
      </c>
      <c r="S97" s="77">
        <f t="shared" si="27"/>
        <v>23.806909439065155</v>
      </c>
      <c r="T97" s="77">
        <f t="shared" si="28"/>
        <v>1.3826372561726927</v>
      </c>
      <c r="U97" s="77">
        <f t="shared" si="29"/>
        <v>1.3263248176369091</v>
      </c>
      <c r="V97" s="77">
        <f t="shared" si="30"/>
        <v>5.6312438535783604E-2</v>
      </c>
      <c r="W97" s="77"/>
      <c r="X97" s="77"/>
      <c r="Y97" s="77"/>
      <c r="Z97" s="77" t="str">
        <f t="shared" si="31"/>
        <v>ALTA</v>
      </c>
      <c r="AA97" s="77"/>
      <c r="AB97" s="77" t="str">
        <f t="shared" si="32"/>
        <v/>
      </c>
      <c r="AC97" s="77"/>
      <c r="AD97" s="78" t="b">
        <f t="shared" si="33"/>
        <v>0</v>
      </c>
      <c r="AE97" s="78" t="b">
        <f t="shared" si="34"/>
        <v>0</v>
      </c>
      <c r="AF97" s="78" t="b">
        <f t="shared" si="35"/>
        <v>0</v>
      </c>
      <c r="AG97" s="78" t="b">
        <f t="shared" si="40"/>
        <v>1</v>
      </c>
      <c r="AH97" s="38">
        <f t="shared" si="41"/>
        <v>21.06</v>
      </c>
      <c r="AI97" s="62">
        <f t="shared" si="42"/>
        <v>26.89</v>
      </c>
      <c r="AJ97" s="34">
        <f t="shared" si="43"/>
        <v>0.2</v>
      </c>
      <c r="AK97" s="34">
        <f t="shared" si="44"/>
        <v>0.15384615384615385</v>
      </c>
      <c r="AL97" s="34">
        <f t="shared" si="45"/>
        <v>7.407407407407407E-2</v>
      </c>
    </row>
    <row r="98" spans="1:38" s="34" customFormat="1">
      <c r="A98" s="74">
        <v>44173</v>
      </c>
      <c r="B98" s="75">
        <v>25.8</v>
      </c>
      <c r="C98" s="75">
        <v>25.8</v>
      </c>
      <c r="D98" s="75">
        <v>-1.26</v>
      </c>
      <c r="E98" s="75">
        <v>25.94</v>
      </c>
      <c r="F98" s="75">
        <v>25.6</v>
      </c>
      <c r="G98" s="75">
        <v>26.26</v>
      </c>
      <c r="H98" s="75" t="s">
        <v>124</v>
      </c>
      <c r="I98" s="76"/>
      <c r="J98" s="77">
        <f t="shared" si="36"/>
        <v>0</v>
      </c>
      <c r="K98" s="77">
        <f t="shared" si="37"/>
        <v>0</v>
      </c>
      <c r="L98" s="77">
        <f t="shared" si="38"/>
        <v>0</v>
      </c>
      <c r="M98" s="77"/>
      <c r="N98" s="77">
        <f t="shared" si="23"/>
        <v>26.18</v>
      </c>
      <c r="O98" s="77">
        <f t="shared" si="24"/>
        <v>26.89</v>
      </c>
      <c r="P98" s="77">
        <f t="shared" si="25"/>
        <v>25.371835472992281</v>
      </c>
      <c r="Q98" s="77">
        <f t="shared" si="39"/>
        <v>24.119500000000002</v>
      </c>
      <c r="R98" s="77">
        <f t="shared" si="26"/>
        <v>25.029464276190183</v>
      </c>
      <c r="S98" s="77">
        <f t="shared" si="27"/>
        <v>23.625862194190368</v>
      </c>
      <c r="T98" s="77">
        <f t="shared" si="28"/>
        <v>1.4036020819998143</v>
      </c>
      <c r="U98" s="77">
        <f t="shared" si="29"/>
        <v>1.3122467080029632</v>
      </c>
      <c r="V98" s="77">
        <f t="shared" si="30"/>
        <v>9.1355373996851119E-2</v>
      </c>
      <c r="W98" s="77"/>
      <c r="X98" s="77"/>
      <c r="Y98" s="77"/>
      <c r="Z98" s="77" t="str">
        <f t="shared" si="31"/>
        <v>ALTA</v>
      </c>
      <c r="AA98" s="77"/>
      <c r="AB98" s="77" t="str">
        <f t="shared" si="32"/>
        <v/>
      </c>
      <c r="AC98" s="77"/>
      <c r="AD98" s="78" t="b">
        <f t="shared" si="33"/>
        <v>0</v>
      </c>
      <c r="AE98" s="78" t="b">
        <f t="shared" si="34"/>
        <v>1</v>
      </c>
      <c r="AF98" s="78" t="b">
        <f t="shared" si="35"/>
        <v>0</v>
      </c>
      <c r="AG98" s="78" t="b">
        <f t="shared" si="40"/>
        <v>1</v>
      </c>
      <c r="AH98" s="38">
        <f t="shared" si="41"/>
        <v>21.06</v>
      </c>
      <c r="AI98" s="62">
        <f t="shared" si="42"/>
        <v>26.89</v>
      </c>
      <c r="AJ98" s="34">
        <f t="shared" si="43"/>
        <v>0.2</v>
      </c>
      <c r="AK98" s="34">
        <f t="shared" si="44"/>
        <v>0.15384615384615385</v>
      </c>
      <c r="AL98" s="34">
        <f t="shared" si="45"/>
        <v>7.407407407407407E-2</v>
      </c>
    </row>
    <row r="99" spans="1:38" s="34" customFormat="1">
      <c r="A99" s="74">
        <v>44172</v>
      </c>
      <c r="B99" s="75">
        <v>26.12</v>
      </c>
      <c r="C99" s="75">
        <v>26.12</v>
      </c>
      <c r="D99" s="75">
        <v>-1.93</v>
      </c>
      <c r="E99" s="75">
        <v>26.39</v>
      </c>
      <c r="F99" s="75">
        <v>25.8</v>
      </c>
      <c r="G99" s="75">
        <v>26.89</v>
      </c>
      <c r="H99" s="75" t="s">
        <v>125</v>
      </c>
      <c r="I99" s="76"/>
      <c r="J99" s="77">
        <f t="shared" si="36"/>
        <v>0</v>
      </c>
      <c r="K99" s="77">
        <f t="shared" si="37"/>
        <v>1</v>
      </c>
      <c r="L99" s="77">
        <f t="shared" si="38"/>
        <v>0</v>
      </c>
      <c r="M99" s="77"/>
      <c r="N99" s="77">
        <f t="shared" si="23"/>
        <v>26.18</v>
      </c>
      <c r="O99" s="77">
        <f t="shared" si="24"/>
        <v>26.89</v>
      </c>
      <c r="P99" s="77">
        <f t="shared" si="25"/>
        <v>25.26479434124035</v>
      </c>
      <c r="Q99" s="77">
        <f t="shared" si="39"/>
        <v>23.946000000000005</v>
      </c>
      <c r="R99" s="77">
        <f t="shared" si="26"/>
        <v>24.889366871861125</v>
      </c>
      <c r="S99" s="77">
        <f t="shared" si="27"/>
        <v>23.451931169725597</v>
      </c>
      <c r="T99" s="77">
        <f t="shared" si="28"/>
        <v>1.4374357021355273</v>
      </c>
      <c r="U99" s="77">
        <f t="shared" si="29"/>
        <v>1.2894078645037503</v>
      </c>
      <c r="V99" s="77">
        <f t="shared" si="30"/>
        <v>0.14802783763177696</v>
      </c>
      <c r="W99" s="77"/>
      <c r="X99" s="77"/>
      <c r="Y99" s="77"/>
      <c r="Z99" s="77" t="str">
        <f t="shared" si="31"/>
        <v>ALTA</v>
      </c>
      <c r="AA99" s="77"/>
      <c r="AB99" s="77" t="str">
        <f t="shared" si="32"/>
        <v/>
      </c>
      <c r="AC99" s="77"/>
      <c r="AD99" s="78" t="b">
        <f t="shared" si="33"/>
        <v>1</v>
      </c>
      <c r="AE99" s="78" t="b">
        <f t="shared" si="34"/>
        <v>1</v>
      </c>
      <c r="AF99" s="78" t="b">
        <f t="shared" si="35"/>
        <v>0</v>
      </c>
      <c r="AG99" s="78" t="b">
        <f t="shared" si="40"/>
        <v>1</v>
      </c>
      <c r="AH99" s="38">
        <f t="shared" si="41"/>
        <v>21.06</v>
      </c>
      <c r="AI99" s="62">
        <f t="shared" si="42"/>
        <v>26.89</v>
      </c>
      <c r="AJ99" s="34">
        <f t="shared" si="43"/>
        <v>0.2</v>
      </c>
      <c r="AK99" s="34">
        <f t="shared" si="44"/>
        <v>0.15384615384615385</v>
      </c>
      <c r="AL99" s="34">
        <f t="shared" si="45"/>
        <v>7.407407407407407E-2</v>
      </c>
    </row>
    <row r="100" spans="1:38" s="34" customFormat="1">
      <c r="A100" s="74">
        <v>44169</v>
      </c>
      <c r="B100" s="75">
        <v>26.64</v>
      </c>
      <c r="C100" s="75">
        <v>26.64</v>
      </c>
      <c r="D100" s="75">
        <v>3.34</v>
      </c>
      <c r="E100" s="75">
        <v>26.31</v>
      </c>
      <c r="F100" s="75">
        <v>26.18</v>
      </c>
      <c r="G100" s="75">
        <v>26.68</v>
      </c>
      <c r="H100" s="75" t="s">
        <v>126</v>
      </c>
      <c r="I100" s="76"/>
      <c r="J100" s="77">
        <f t="shared" si="36"/>
        <v>0</v>
      </c>
      <c r="K100" s="77">
        <f t="shared" si="37"/>
        <v>0</v>
      </c>
      <c r="L100" s="77">
        <f t="shared" si="38"/>
        <v>0</v>
      </c>
      <c r="M100" s="77"/>
      <c r="N100" s="77">
        <f t="shared" si="23"/>
        <v>26.18</v>
      </c>
      <c r="O100" s="77">
        <f t="shared" si="24"/>
        <v>26.68</v>
      </c>
      <c r="P100" s="77">
        <f t="shared" si="25"/>
        <v>25.050992926550439</v>
      </c>
      <c r="Q100" s="77">
        <f t="shared" si="39"/>
        <v>23.685499999999998</v>
      </c>
      <c r="R100" s="77">
        <f t="shared" si="26"/>
        <v>24.665615394017692</v>
      </c>
      <c r="S100" s="77">
        <f t="shared" si="27"/>
        <v>23.238485663303646</v>
      </c>
      <c r="T100" s="77">
        <f t="shared" si="28"/>
        <v>1.4271297307140465</v>
      </c>
      <c r="U100" s="77">
        <f t="shared" si="29"/>
        <v>1.252400905095806</v>
      </c>
      <c r="V100" s="77">
        <f t="shared" si="30"/>
        <v>0.17472882561824044</v>
      </c>
      <c r="W100" s="77"/>
      <c r="X100" s="77"/>
      <c r="Y100" s="77"/>
      <c r="Z100" s="77" t="str">
        <f t="shared" si="31"/>
        <v>ALTA</v>
      </c>
      <c r="AA100" s="77"/>
      <c r="AB100" s="77" t="str">
        <f t="shared" si="32"/>
        <v/>
      </c>
      <c r="AC100" s="77"/>
      <c r="AD100" s="78" t="b">
        <f t="shared" si="33"/>
        <v>1</v>
      </c>
      <c r="AE100" s="78" t="b">
        <f t="shared" si="34"/>
        <v>1</v>
      </c>
      <c r="AF100" s="78" t="b">
        <f t="shared" si="35"/>
        <v>0</v>
      </c>
      <c r="AG100" s="78" t="b">
        <f t="shared" si="40"/>
        <v>1</v>
      </c>
      <c r="AH100" s="38">
        <f t="shared" si="41"/>
        <v>18.91</v>
      </c>
      <c r="AI100" s="62">
        <f t="shared" si="42"/>
        <v>26.89</v>
      </c>
      <c r="AJ100" s="34">
        <f t="shared" si="43"/>
        <v>0.2</v>
      </c>
      <c r="AK100" s="34">
        <f t="shared" si="44"/>
        <v>0.15384615384615385</v>
      </c>
      <c r="AL100" s="34">
        <f t="shared" si="45"/>
        <v>7.407407407407407E-2</v>
      </c>
    </row>
    <row r="101" spans="1:38" s="34" customFormat="1">
      <c r="A101" s="74">
        <v>44168</v>
      </c>
      <c r="B101" s="75">
        <v>25.78</v>
      </c>
      <c r="C101" s="75">
        <v>25.78</v>
      </c>
      <c r="D101" s="75">
        <v>2.82</v>
      </c>
      <c r="E101" s="75">
        <v>25.3</v>
      </c>
      <c r="F101" s="75">
        <v>25.2</v>
      </c>
      <c r="G101" s="75">
        <v>26.02</v>
      </c>
      <c r="H101" s="75" t="s">
        <v>127</v>
      </c>
      <c r="I101" s="76"/>
      <c r="J101" s="77">
        <f t="shared" si="36"/>
        <v>0</v>
      </c>
      <c r="K101" s="77">
        <f t="shared" si="37"/>
        <v>0</v>
      </c>
      <c r="L101" s="77">
        <f t="shared" si="38"/>
        <v>0</v>
      </c>
      <c r="M101" s="77"/>
      <c r="N101" s="77">
        <f t="shared" si="23"/>
        <v>25.2</v>
      </c>
      <c r="O101" s="77">
        <f t="shared" si="24"/>
        <v>26.02</v>
      </c>
      <c r="P101" s="77">
        <f t="shared" si="25"/>
        <v>24.653741158188048</v>
      </c>
      <c r="Q101" s="77">
        <f t="shared" si="39"/>
        <v>23.309000000000001</v>
      </c>
      <c r="R101" s="77">
        <f t="shared" si="26"/>
        <v>24.30663637474818</v>
      </c>
      <c r="S101" s="77">
        <f t="shared" si="27"/>
        <v>22.966364516367939</v>
      </c>
      <c r="T101" s="77">
        <f t="shared" si="28"/>
        <v>1.3402718583802411</v>
      </c>
      <c r="U101" s="77">
        <f t="shared" si="29"/>
        <v>1.2087186986912459</v>
      </c>
      <c r="V101" s="77">
        <f t="shared" si="30"/>
        <v>0.13155315968899517</v>
      </c>
      <c r="W101" s="77"/>
      <c r="X101" s="77"/>
      <c r="Y101" s="77"/>
      <c r="Z101" s="77" t="str">
        <f t="shared" si="31"/>
        <v>ALTA</v>
      </c>
      <c r="AA101" s="77"/>
      <c r="AB101" s="77" t="str">
        <f t="shared" si="32"/>
        <v/>
      </c>
      <c r="AC101" s="77"/>
      <c r="AD101" s="78" t="b">
        <f t="shared" si="33"/>
        <v>1</v>
      </c>
      <c r="AE101" s="78" t="b">
        <f t="shared" si="34"/>
        <v>1</v>
      </c>
      <c r="AF101" s="78" t="b">
        <f t="shared" si="35"/>
        <v>0</v>
      </c>
      <c r="AG101" s="78" t="b">
        <f t="shared" si="40"/>
        <v>1</v>
      </c>
      <c r="AH101" s="38">
        <f t="shared" si="41"/>
        <v>18.91</v>
      </c>
      <c r="AI101" s="62">
        <f t="shared" si="42"/>
        <v>26.68</v>
      </c>
      <c r="AJ101" s="34">
        <f t="shared" si="43"/>
        <v>0.2</v>
      </c>
      <c r="AK101" s="34">
        <f t="shared" si="44"/>
        <v>0.15384615384615385</v>
      </c>
      <c r="AL101" s="34">
        <f t="shared" si="45"/>
        <v>7.407407407407407E-2</v>
      </c>
    </row>
    <row r="102" spans="1:38" s="34" customFormat="1">
      <c r="A102" s="74">
        <v>44167</v>
      </c>
      <c r="B102" s="75">
        <v>25.07</v>
      </c>
      <c r="C102" s="75">
        <v>25.07</v>
      </c>
      <c r="D102" s="75">
        <v>1.21</v>
      </c>
      <c r="E102" s="75">
        <v>24.77</v>
      </c>
      <c r="F102" s="75">
        <v>24.51</v>
      </c>
      <c r="G102" s="75">
        <v>25.64</v>
      </c>
      <c r="H102" s="75" t="s">
        <v>128</v>
      </c>
      <c r="I102" s="76"/>
      <c r="J102" s="77">
        <f t="shared" si="36"/>
        <v>0</v>
      </c>
      <c r="K102" s="77">
        <f t="shared" si="37"/>
        <v>0</v>
      </c>
      <c r="L102" s="77">
        <f t="shared" si="38"/>
        <v>0</v>
      </c>
      <c r="M102" s="77"/>
      <c r="N102" s="77">
        <f t="shared" si="23"/>
        <v>24.84</v>
      </c>
      <c r="O102" s="77">
        <f t="shared" si="24"/>
        <v>25.8</v>
      </c>
      <c r="P102" s="77">
        <f t="shared" si="25"/>
        <v>24.372176447735058</v>
      </c>
      <c r="Q102" s="77">
        <f t="shared" si="39"/>
        <v>22.982000000000003</v>
      </c>
      <c r="R102" s="77">
        <f t="shared" si="26"/>
        <v>24.03875207924785</v>
      </c>
      <c r="S102" s="77">
        <f t="shared" si="27"/>
        <v>22.741273677677373</v>
      </c>
      <c r="T102" s="77">
        <f t="shared" si="28"/>
        <v>1.2974784015704763</v>
      </c>
      <c r="U102" s="77">
        <f t="shared" si="29"/>
        <v>1.1758304087689972</v>
      </c>
      <c r="V102" s="77">
        <f t="shared" si="30"/>
        <v>0.12164799280147909</v>
      </c>
      <c r="W102" s="77"/>
      <c r="X102" s="77"/>
      <c r="Y102" s="77"/>
      <c r="Z102" s="77" t="str">
        <f t="shared" si="31"/>
        <v>ALTA</v>
      </c>
      <c r="AA102" s="77"/>
      <c r="AB102" s="77" t="str">
        <f t="shared" si="32"/>
        <v/>
      </c>
      <c r="AC102" s="77"/>
      <c r="AD102" s="78" t="b">
        <f t="shared" si="33"/>
        <v>1</v>
      </c>
      <c r="AE102" s="78" t="b">
        <f t="shared" si="34"/>
        <v>0</v>
      </c>
      <c r="AF102" s="78" t="b">
        <f t="shared" si="35"/>
        <v>0</v>
      </c>
      <c r="AG102" s="78" t="b">
        <f t="shared" si="40"/>
        <v>1</v>
      </c>
      <c r="AH102" s="38">
        <f t="shared" si="41"/>
        <v>18.64</v>
      </c>
      <c r="AI102" s="62">
        <f t="shared" si="42"/>
        <v>25.8</v>
      </c>
      <c r="AJ102" s="34">
        <f t="shared" si="43"/>
        <v>0.2</v>
      </c>
      <c r="AK102" s="34">
        <f t="shared" si="44"/>
        <v>0.15384615384615385</v>
      </c>
      <c r="AL102" s="34">
        <f t="shared" si="45"/>
        <v>7.407407407407407E-2</v>
      </c>
    </row>
    <row r="103" spans="1:38" s="34" customFormat="1">
      <c r="A103" s="74">
        <v>44166</v>
      </c>
      <c r="B103" s="75">
        <v>24.77</v>
      </c>
      <c r="C103" s="75">
        <v>24.77</v>
      </c>
      <c r="D103" s="75">
        <v>2.81</v>
      </c>
      <c r="E103" s="75">
        <v>24.58</v>
      </c>
      <c r="F103" s="75">
        <v>24.47</v>
      </c>
      <c r="G103" s="75">
        <v>24.93</v>
      </c>
      <c r="H103" s="75" t="s">
        <v>129</v>
      </c>
      <c r="I103" s="76"/>
      <c r="J103" s="77">
        <f t="shared" si="36"/>
        <v>0</v>
      </c>
      <c r="K103" s="77">
        <f t="shared" si="37"/>
        <v>0</v>
      </c>
      <c r="L103" s="77">
        <f t="shared" si="38"/>
        <v>0</v>
      </c>
      <c r="M103" s="77"/>
      <c r="N103" s="77">
        <f t="shared" si="23"/>
        <v>24.84</v>
      </c>
      <c r="O103" s="77">
        <f t="shared" si="24"/>
        <v>25.8</v>
      </c>
      <c r="P103" s="77">
        <f t="shared" si="25"/>
        <v>24.19772055966882</v>
      </c>
      <c r="Q103" s="77">
        <f t="shared" si="39"/>
        <v>22.682499999999997</v>
      </c>
      <c r="R103" s="77">
        <f t="shared" si="26"/>
        <v>23.851252457292915</v>
      </c>
      <c r="S103" s="77">
        <f t="shared" si="27"/>
        <v>22.554975571891564</v>
      </c>
      <c r="T103" s="77">
        <f t="shared" si="28"/>
        <v>1.2962768854013511</v>
      </c>
      <c r="U103" s="77">
        <f t="shared" si="29"/>
        <v>1.1454184105686274</v>
      </c>
      <c r="V103" s="77">
        <f t="shared" si="30"/>
        <v>0.15085847483272374</v>
      </c>
      <c r="W103" s="77"/>
      <c r="X103" s="77"/>
      <c r="Y103" s="77"/>
      <c r="Z103" s="77" t="str">
        <f t="shared" si="31"/>
        <v>ALTA</v>
      </c>
      <c r="AA103" s="77"/>
      <c r="AB103" s="77" t="str">
        <f t="shared" si="32"/>
        <v/>
      </c>
      <c r="AC103" s="77"/>
      <c r="AD103" s="78" t="b">
        <f t="shared" si="33"/>
        <v>0</v>
      </c>
      <c r="AE103" s="78" t="b">
        <f t="shared" si="34"/>
        <v>0</v>
      </c>
      <c r="AF103" s="78" t="b">
        <f t="shared" si="35"/>
        <v>0</v>
      </c>
      <c r="AG103" s="78" t="b">
        <f t="shared" si="40"/>
        <v>1</v>
      </c>
      <c r="AH103" s="38">
        <f t="shared" si="41"/>
        <v>18.64</v>
      </c>
      <c r="AI103" s="62">
        <f t="shared" si="42"/>
        <v>25.8</v>
      </c>
      <c r="AJ103" s="34">
        <f t="shared" si="43"/>
        <v>0.2</v>
      </c>
      <c r="AK103" s="34">
        <f t="shared" si="44"/>
        <v>0.15384615384615385</v>
      </c>
      <c r="AL103" s="34">
        <f t="shared" si="45"/>
        <v>7.407407407407407E-2</v>
      </c>
    </row>
    <row r="104" spans="1:38" s="34" customFormat="1">
      <c r="A104" s="74">
        <v>44165</v>
      </c>
      <c r="B104" s="75">
        <v>24.09</v>
      </c>
      <c r="C104" s="75">
        <v>24.09</v>
      </c>
      <c r="D104" s="75">
        <v>-2.35</v>
      </c>
      <c r="E104" s="75">
        <v>24.44</v>
      </c>
      <c r="F104" s="75">
        <v>24.03</v>
      </c>
      <c r="G104" s="75">
        <v>25.04</v>
      </c>
      <c r="H104" s="75" t="s">
        <v>130</v>
      </c>
      <c r="I104" s="76"/>
      <c r="J104" s="77">
        <f t="shared" si="36"/>
        <v>0</v>
      </c>
      <c r="K104" s="77">
        <f t="shared" si="37"/>
        <v>0</v>
      </c>
      <c r="L104" s="77">
        <f t="shared" si="38"/>
        <v>0</v>
      </c>
      <c r="M104" s="77"/>
      <c r="N104" s="77">
        <f t="shared" si="23"/>
        <v>24.84</v>
      </c>
      <c r="O104" s="77">
        <f t="shared" si="24"/>
        <v>25.8</v>
      </c>
      <c r="P104" s="77">
        <f t="shared" si="25"/>
        <v>24.054650699586023</v>
      </c>
      <c r="Q104" s="77">
        <f t="shared" si="39"/>
        <v>22.394500000000001</v>
      </c>
      <c r="R104" s="77">
        <f t="shared" si="26"/>
        <v>23.684207449527989</v>
      </c>
      <c r="S104" s="77">
        <f t="shared" si="27"/>
        <v>22.377773617642887</v>
      </c>
      <c r="T104" s="77">
        <f t="shared" si="28"/>
        <v>1.3064338318851014</v>
      </c>
      <c r="U104" s="77">
        <f t="shared" si="29"/>
        <v>1.1077037918604464</v>
      </c>
      <c r="V104" s="77">
        <f t="shared" si="30"/>
        <v>0.198730040024655</v>
      </c>
      <c r="W104" s="77"/>
      <c r="X104" s="77"/>
      <c r="Y104" s="77"/>
      <c r="Z104" s="77" t="str">
        <f t="shared" si="31"/>
        <v>ALTA</v>
      </c>
      <c r="AA104" s="77"/>
      <c r="AB104" s="77" t="str">
        <f t="shared" si="32"/>
        <v/>
      </c>
      <c r="AC104" s="77"/>
      <c r="AD104" s="78" t="b">
        <f t="shared" si="33"/>
        <v>0</v>
      </c>
      <c r="AE104" s="78" t="b">
        <f t="shared" si="34"/>
        <v>0</v>
      </c>
      <c r="AF104" s="78" t="b">
        <f t="shared" si="35"/>
        <v>0</v>
      </c>
      <c r="AG104" s="78" t="b">
        <f t="shared" si="40"/>
        <v>1</v>
      </c>
      <c r="AH104" s="38">
        <f t="shared" si="41"/>
        <v>18.64</v>
      </c>
      <c r="AI104" s="62">
        <f t="shared" si="42"/>
        <v>25.8</v>
      </c>
      <c r="AJ104" s="34">
        <f t="shared" si="43"/>
        <v>0.2</v>
      </c>
      <c r="AK104" s="34">
        <f t="shared" si="44"/>
        <v>0.15384615384615385</v>
      </c>
      <c r="AL104" s="34">
        <f t="shared" si="45"/>
        <v>7.407407407407407E-2</v>
      </c>
    </row>
    <row r="105" spans="1:38" s="34" customFormat="1">
      <c r="A105" s="74">
        <v>44162</v>
      </c>
      <c r="B105" s="75">
        <v>24.67</v>
      </c>
      <c r="C105" s="75">
        <v>24.67</v>
      </c>
      <c r="D105" s="75">
        <v>-1.24</v>
      </c>
      <c r="E105" s="75">
        <v>25.08</v>
      </c>
      <c r="F105" s="75">
        <v>24.62</v>
      </c>
      <c r="G105" s="75">
        <v>25.21</v>
      </c>
      <c r="H105" s="75" t="s">
        <v>131</v>
      </c>
      <c r="I105" s="76"/>
      <c r="J105" s="77">
        <f t="shared" si="36"/>
        <v>0</v>
      </c>
      <c r="K105" s="77">
        <f t="shared" si="37"/>
        <v>0</v>
      </c>
      <c r="L105" s="77">
        <f t="shared" si="38"/>
        <v>0</v>
      </c>
      <c r="M105" s="77"/>
      <c r="N105" s="77">
        <f t="shared" si="23"/>
        <v>24.84</v>
      </c>
      <c r="O105" s="77">
        <f t="shared" si="24"/>
        <v>25.8</v>
      </c>
      <c r="P105" s="77">
        <f t="shared" si="25"/>
        <v>24.045813374482528</v>
      </c>
      <c r="Q105" s="77">
        <f t="shared" si="39"/>
        <v>22.1065</v>
      </c>
      <c r="R105" s="77">
        <f t="shared" si="26"/>
        <v>23.610426985805805</v>
      </c>
      <c r="S105" s="77">
        <f t="shared" si="27"/>
        <v>22.240795507054319</v>
      </c>
      <c r="T105" s="77">
        <f t="shared" si="28"/>
        <v>1.3696314787514865</v>
      </c>
      <c r="U105" s="77">
        <f t="shared" si="29"/>
        <v>1.0580212818542827</v>
      </c>
      <c r="V105" s="77">
        <f t="shared" si="30"/>
        <v>0.31161019689720382</v>
      </c>
      <c r="W105" s="77"/>
      <c r="X105" s="77"/>
      <c r="Y105" s="77"/>
      <c r="Z105" s="77" t="str">
        <f t="shared" si="31"/>
        <v>ALTA</v>
      </c>
      <c r="AA105" s="77"/>
      <c r="AB105" s="77" t="str">
        <f t="shared" si="32"/>
        <v/>
      </c>
      <c r="AC105" s="77"/>
      <c r="AD105" s="78" t="b">
        <f t="shared" si="33"/>
        <v>0</v>
      </c>
      <c r="AE105" s="78" t="b">
        <f t="shared" si="34"/>
        <v>1</v>
      </c>
      <c r="AF105" s="78" t="b">
        <f t="shared" si="35"/>
        <v>1</v>
      </c>
      <c r="AG105" s="78" t="b">
        <f t="shared" si="40"/>
        <v>0</v>
      </c>
      <c r="AH105" s="38">
        <f t="shared" si="41"/>
        <v>17.16</v>
      </c>
      <c r="AI105" s="62">
        <f t="shared" si="42"/>
        <v>25.8</v>
      </c>
      <c r="AJ105" s="34">
        <f t="shared" si="43"/>
        <v>0.2</v>
      </c>
      <c r="AK105" s="34">
        <f t="shared" si="44"/>
        <v>0.15384615384615385</v>
      </c>
      <c r="AL105" s="34">
        <f t="shared" si="45"/>
        <v>7.407407407407407E-2</v>
      </c>
    </row>
    <row r="106" spans="1:38" s="34" customFormat="1">
      <c r="A106" s="74">
        <v>44161</v>
      </c>
      <c r="B106" s="75">
        <v>24.98</v>
      </c>
      <c r="C106" s="75">
        <v>24.98</v>
      </c>
      <c r="D106" s="75">
        <v>-1.64</v>
      </c>
      <c r="E106" s="75">
        <v>25.1</v>
      </c>
      <c r="F106" s="75">
        <v>24.73</v>
      </c>
      <c r="G106" s="75">
        <v>25.11</v>
      </c>
      <c r="H106" s="75" t="s">
        <v>132</v>
      </c>
      <c r="I106" s="76"/>
      <c r="J106" s="77">
        <f t="shared" si="36"/>
        <v>0</v>
      </c>
      <c r="K106" s="77">
        <f t="shared" si="37"/>
        <v>0</v>
      </c>
      <c r="L106" s="77">
        <f t="shared" si="38"/>
        <v>0</v>
      </c>
      <c r="M106" s="77"/>
      <c r="N106" s="77">
        <f t="shared" si="23"/>
        <v>24.84</v>
      </c>
      <c r="O106" s="77">
        <f t="shared" si="24"/>
        <v>25.8</v>
      </c>
      <c r="P106" s="77">
        <f t="shared" si="25"/>
        <v>23.889766718103161</v>
      </c>
      <c r="Q106" s="77">
        <f t="shared" si="39"/>
        <v>21.806000000000001</v>
      </c>
      <c r="R106" s="77">
        <f t="shared" si="26"/>
        <v>23.417777346861406</v>
      </c>
      <c r="S106" s="77">
        <f t="shared" si="27"/>
        <v>22.046459147618663</v>
      </c>
      <c r="T106" s="77">
        <f t="shared" si="28"/>
        <v>1.3713181992427437</v>
      </c>
      <c r="U106" s="77">
        <f t="shared" si="29"/>
        <v>0.98011873262998161</v>
      </c>
      <c r="V106" s="77">
        <f t="shared" si="30"/>
        <v>0.39119946661276206</v>
      </c>
      <c r="W106" s="77"/>
      <c r="X106" s="77"/>
      <c r="Y106" s="77"/>
      <c r="Z106" s="77" t="str">
        <f t="shared" si="31"/>
        <v>ALTA</v>
      </c>
      <c r="AA106" s="77"/>
      <c r="AB106" s="77" t="str">
        <f t="shared" si="32"/>
        <v/>
      </c>
      <c r="AC106" s="77"/>
      <c r="AD106" s="78" t="b">
        <f t="shared" si="33"/>
        <v>1</v>
      </c>
      <c r="AE106" s="78" t="b">
        <f t="shared" si="34"/>
        <v>1</v>
      </c>
      <c r="AF106" s="78" t="b">
        <f t="shared" si="35"/>
        <v>1</v>
      </c>
      <c r="AG106" s="78" t="b">
        <f t="shared" si="40"/>
        <v>1</v>
      </c>
      <c r="AH106" s="38">
        <f t="shared" si="41"/>
        <v>17.16</v>
      </c>
      <c r="AI106" s="62">
        <f t="shared" si="42"/>
        <v>25.8</v>
      </c>
      <c r="AJ106" s="34">
        <f t="shared" si="43"/>
        <v>0.2</v>
      </c>
      <c r="AK106" s="34">
        <f t="shared" si="44"/>
        <v>0.15384615384615385</v>
      </c>
      <c r="AL106" s="34">
        <f t="shared" si="45"/>
        <v>7.407407407407407E-2</v>
      </c>
    </row>
    <row r="107" spans="1:38" s="34" customFormat="1">
      <c r="A107" s="74">
        <v>44160</v>
      </c>
      <c r="B107" s="75">
        <v>25.4</v>
      </c>
      <c r="C107" s="75">
        <v>25.4</v>
      </c>
      <c r="D107" s="75">
        <v>0.11</v>
      </c>
      <c r="E107" s="75">
        <v>25.35</v>
      </c>
      <c r="F107" s="75">
        <v>24.84</v>
      </c>
      <c r="G107" s="75">
        <v>25.64</v>
      </c>
      <c r="H107" s="75" t="s">
        <v>133</v>
      </c>
      <c r="I107" s="76"/>
      <c r="J107" s="77">
        <f t="shared" si="36"/>
        <v>0</v>
      </c>
      <c r="K107" s="77">
        <f t="shared" si="37"/>
        <v>0</v>
      </c>
      <c r="L107" s="77">
        <f t="shared" si="38"/>
        <v>0</v>
      </c>
      <c r="M107" s="77"/>
      <c r="N107" s="77">
        <f t="shared" si="23"/>
        <v>24.84</v>
      </c>
      <c r="O107" s="77">
        <f t="shared" si="24"/>
        <v>25.8</v>
      </c>
      <c r="P107" s="77">
        <f t="shared" si="25"/>
        <v>23.61720839762895</v>
      </c>
      <c r="Q107" s="77">
        <f t="shared" si="39"/>
        <v>21.46</v>
      </c>
      <c r="R107" s="77">
        <f t="shared" si="26"/>
        <v>23.133736864472571</v>
      </c>
      <c r="S107" s="77">
        <f t="shared" si="27"/>
        <v>21.811775879428154</v>
      </c>
      <c r="T107" s="77">
        <f t="shared" si="28"/>
        <v>1.3219609850444165</v>
      </c>
      <c r="U107" s="77">
        <f t="shared" si="29"/>
        <v>0.8823188659767911</v>
      </c>
      <c r="V107" s="77">
        <f t="shared" si="30"/>
        <v>0.4396421190676254</v>
      </c>
      <c r="W107" s="77"/>
      <c r="X107" s="77"/>
      <c r="Y107" s="77"/>
      <c r="Z107" s="77" t="str">
        <f t="shared" si="31"/>
        <v>ALTA</v>
      </c>
      <c r="AA107" s="77"/>
      <c r="AB107" s="77" t="str">
        <f t="shared" si="32"/>
        <v/>
      </c>
      <c r="AC107" s="77"/>
      <c r="AD107" s="78" t="b">
        <f t="shared" si="33"/>
        <v>1</v>
      </c>
      <c r="AE107" s="78" t="b">
        <f t="shared" si="34"/>
        <v>1</v>
      </c>
      <c r="AF107" s="78" t="b">
        <f t="shared" si="35"/>
        <v>0</v>
      </c>
      <c r="AG107" s="78" t="b">
        <f t="shared" si="40"/>
        <v>1</v>
      </c>
      <c r="AH107" s="38">
        <f t="shared" si="41"/>
        <v>17.16</v>
      </c>
      <c r="AI107" s="62">
        <f t="shared" si="42"/>
        <v>25.8</v>
      </c>
      <c r="AJ107" s="34">
        <f t="shared" si="43"/>
        <v>0.2</v>
      </c>
      <c r="AK107" s="34">
        <f t="shared" si="44"/>
        <v>0.15384615384615385</v>
      </c>
      <c r="AL107" s="34">
        <f t="shared" si="45"/>
        <v>7.407407407407407E-2</v>
      </c>
    </row>
    <row r="108" spans="1:38" s="34" customFormat="1">
      <c r="A108" s="74">
        <v>44159</v>
      </c>
      <c r="B108" s="75">
        <v>25.37</v>
      </c>
      <c r="C108" s="75">
        <v>25.37</v>
      </c>
      <c r="D108" s="75">
        <v>4.46</v>
      </c>
      <c r="E108" s="75">
        <v>24.81</v>
      </c>
      <c r="F108" s="75">
        <v>24.81</v>
      </c>
      <c r="G108" s="75">
        <v>25.8</v>
      </c>
      <c r="H108" s="75" t="s">
        <v>134</v>
      </c>
      <c r="I108" s="76"/>
      <c r="J108" s="77">
        <f t="shared" si="36"/>
        <v>0</v>
      </c>
      <c r="K108" s="77">
        <f t="shared" si="37"/>
        <v>1</v>
      </c>
      <c r="L108" s="77">
        <f t="shared" si="38"/>
        <v>0</v>
      </c>
      <c r="M108" s="77"/>
      <c r="N108" s="77">
        <f t="shared" si="23"/>
        <v>24.81</v>
      </c>
      <c r="O108" s="77">
        <f t="shared" si="24"/>
        <v>25.8</v>
      </c>
      <c r="P108" s="77">
        <f t="shared" si="25"/>
        <v>23.171510497036188</v>
      </c>
      <c r="Q108" s="77">
        <f t="shared" si="39"/>
        <v>21.152000000000001</v>
      </c>
      <c r="R108" s="77">
        <f t="shared" si="26"/>
        <v>22.7216890216494</v>
      </c>
      <c r="S108" s="77">
        <f t="shared" si="27"/>
        <v>21.524717949782406</v>
      </c>
      <c r="T108" s="77">
        <f t="shared" si="28"/>
        <v>1.1969710718669937</v>
      </c>
      <c r="U108" s="77">
        <f t="shared" si="29"/>
        <v>0.7724083362098848</v>
      </c>
      <c r="V108" s="77">
        <f t="shared" si="30"/>
        <v>0.42456273565710889</v>
      </c>
      <c r="W108" s="77"/>
      <c r="X108" s="77"/>
      <c r="Y108" s="77"/>
      <c r="Z108" s="77" t="str">
        <f t="shared" si="31"/>
        <v>ALTA</v>
      </c>
      <c r="AA108" s="77"/>
      <c r="AB108" s="77" t="str">
        <f t="shared" si="32"/>
        <v/>
      </c>
      <c r="AC108" s="77"/>
      <c r="AD108" s="78" t="b">
        <f t="shared" si="33"/>
        <v>1</v>
      </c>
      <c r="AE108" s="78" t="b">
        <f t="shared" si="34"/>
        <v>0</v>
      </c>
      <c r="AF108" s="78" t="b">
        <f t="shared" si="35"/>
        <v>0</v>
      </c>
      <c r="AG108" s="78" t="b">
        <f t="shared" si="40"/>
        <v>1</v>
      </c>
      <c r="AH108" s="38">
        <f t="shared" si="41"/>
        <v>17.16</v>
      </c>
      <c r="AI108" s="62">
        <f t="shared" si="42"/>
        <v>25.8</v>
      </c>
      <c r="AJ108" s="34">
        <f t="shared" si="43"/>
        <v>0.2</v>
      </c>
      <c r="AK108" s="34">
        <f t="shared" si="44"/>
        <v>0.15384615384615385</v>
      </c>
      <c r="AL108" s="34">
        <f t="shared" si="45"/>
        <v>7.407407407407407E-2</v>
      </c>
    </row>
    <row r="109" spans="1:38" s="34" customFormat="1">
      <c r="A109" s="74">
        <v>44158</v>
      </c>
      <c r="B109" s="75">
        <v>24.29</v>
      </c>
      <c r="C109" s="75">
        <v>24.29</v>
      </c>
      <c r="D109" s="75">
        <v>6.13</v>
      </c>
      <c r="E109" s="75">
        <v>23.27</v>
      </c>
      <c r="F109" s="75">
        <v>23.26</v>
      </c>
      <c r="G109" s="75">
        <v>24.29</v>
      </c>
      <c r="H109" s="75" t="s">
        <v>135</v>
      </c>
      <c r="I109" s="76"/>
      <c r="J109" s="77">
        <f t="shared" si="36"/>
        <v>0</v>
      </c>
      <c r="K109" s="77">
        <f t="shared" si="37"/>
        <v>0</v>
      </c>
      <c r="L109" s="77">
        <f t="shared" si="38"/>
        <v>0</v>
      </c>
      <c r="M109" s="77"/>
      <c r="N109" s="77">
        <f t="shared" si="23"/>
        <v>23.26</v>
      </c>
      <c r="O109" s="77">
        <f t="shared" si="24"/>
        <v>24.29</v>
      </c>
      <c r="P109" s="77">
        <f t="shared" si="25"/>
        <v>22.621888121295235</v>
      </c>
      <c r="Q109" s="77">
        <f t="shared" si="39"/>
        <v>20.862999999999996</v>
      </c>
      <c r="R109" s="77">
        <f t="shared" si="26"/>
        <v>22.240177934676563</v>
      </c>
      <c r="S109" s="77">
        <f t="shared" si="27"/>
        <v>21.217095385764999</v>
      </c>
      <c r="T109" s="77">
        <f t="shared" si="28"/>
        <v>1.0230825489115638</v>
      </c>
      <c r="U109" s="77">
        <f t="shared" si="29"/>
        <v>0.66626765229560758</v>
      </c>
      <c r="V109" s="77">
        <f t="shared" si="30"/>
        <v>0.35681489661595622</v>
      </c>
      <c r="W109" s="77"/>
      <c r="X109" s="77"/>
      <c r="Y109" s="77"/>
      <c r="Z109" s="77" t="str">
        <f t="shared" si="31"/>
        <v>ALTA</v>
      </c>
      <c r="AA109" s="77"/>
      <c r="AB109" s="77" t="str">
        <f t="shared" si="32"/>
        <v/>
      </c>
      <c r="AC109" s="77"/>
      <c r="AD109" s="78" t="b">
        <f t="shared" si="33"/>
        <v>0</v>
      </c>
      <c r="AE109" s="78" t="b">
        <f t="shared" si="34"/>
        <v>1</v>
      </c>
      <c r="AF109" s="78" t="b">
        <f t="shared" si="35"/>
        <v>0</v>
      </c>
      <c r="AG109" s="78" t="b">
        <f t="shared" si="40"/>
        <v>1</v>
      </c>
      <c r="AH109" s="38">
        <f t="shared" si="41"/>
        <v>17.16</v>
      </c>
      <c r="AI109" s="62">
        <f t="shared" si="42"/>
        <v>25.8</v>
      </c>
      <c r="AJ109" s="34">
        <f t="shared" si="43"/>
        <v>0.2</v>
      </c>
      <c r="AK109" s="34">
        <f t="shared" si="44"/>
        <v>0.15384615384615385</v>
      </c>
      <c r="AL109" s="34">
        <f t="shared" si="45"/>
        <v>7.407407407407407E-2</v>
      </c>
    </row>
    <row r="110" spans="1:38" s="34" customFormat="1">
      <c r="A110" s="74">
        <v>44155</v>
      </c>
      <c r="B110" s="75">
        <v>22.88</v>
      </c>
      <c r="C110" s="75">
        <v>22.88</v>
      </c>
      <c r="D110" s="75">
        <v>-0.71</v>
      </c>
      <c r="E110" s="75">
        <v>23.07</v>
      </c>
      <c r="F110" s="75">
        <v>22.71</v>
      </c>
      <c r="G110" s="75">
        <v>23.21</v>
      </c>
      <c r="H110" s="75" t="s">
        <v>136</v>
      </c>
      <c r="I110" s="76"/>
      <c r="J110" s="77">
        <f t="shared" si="36"/>
        <v>0</v>
      </c>
      <c r="K110" s="77">
        <f t="shared" si="37"/>
        <v>0</v>
      </c>
      <c r="L110" s="77">
        <f t="shared" si="38"/>
        <v>0</v>
      </c>
      <c r="M110" s="77"/>
      <c r="N110" s="77">
        <f t="shared" si="23"/>
        <v>22.79</v>
      </c>
      <c r="O110" s="77">
        <f t="shared" si="24"/>
        <v>23.36</v>
      </c>
      <c r="P110" s="77">
        <f t="shared" si="25"/>
        <v>22.204860151619044</v>
      </c>
      <c r="Q110" s="77">
        <f t="shared" si="39"/>
        <v>20.643499999999996</v>
      </c>
      <c r="R110" s="77">
        <f t="shared" si="26"/>
        <v>21.867483013708664</v>
      </c>
      <c r="S110" s="77">
        <f t="shared" si="27"/>
        <v>20.9712630166262</v>
      </c>
      <c r="T110" s="77">
        <f t="shared" si="28"/>
        <v>0.89621999708246491</v>
      </c>
      <c r="U110" s="77">
        <f t="shared" si="29"/>
        <v>0.57706392814161855</v>
      </c>
      <c r="V110" s="77">
        <f t="shared" si="30"/>
        <v>0.31915606894084636</v>
      </c>
      <c r="W110" s="77"/>
      <c r="X110" s="77"/>
      <c r="Y110" s="77"/>
      <c r="Z110" s="77" t="str">
        <f t="shared" si="31"/>
        <v>ALTA</v>
      </c>
      <c r="AA110" s="77"/>
      <c r="AB110" s="77" t="str">
        <f t="shared" si="32"/>
        <v/>
      </c>
      <c r="AC110" s="77"/>
      <c r="AD110" s="78" t="b">
        <f t="shared" si="33"/>
        <v>1</v>
      </c>
      <c r="AE110" s="78" t="b">
        <f t="shared" si="34"/>
        <v>0</v>
      </c>
      <c r="AF110" s="78" t="b">
        <f t="shared" si="35"/>
        <v>1</v>
      </c>
      <c r="AG110" s="78" t="b">
        <f t="shared" si="40"/>
        <v>1</v>
      </c>
      <c r="AH110" s="38">
        <f t="shared" si="41"/>
        <v>17.16</v>
      </c>
      <c r="AI110" s="62">
        <f t="shared" si="42"/>
        <v>23.36</v>
      </c>
      <c r="AJ110" s="34">
        <f t="shared" si="43"/>
        <v>0.2</v>
      </c>
      <c r="AK110" s="34">
        <f t="shared" si="44"/>
        <v>0.15384615384615385</v>
      </c>
      <c r="AL110" s="34">
        <f t="shared" si="45"/>
        <v>7.407407407407407E-2</v>
      </c>
    </row>
    <row r="111" spans="1:38" s="34" customFormat="1">
      <c r="A111" s="74">
        <v>44154</v>
      </c>
      <c r="B111" s="75">
        <v>23.05</v>
      </c>
      <c r="C111" s="75">
        <v>23.05</v>
      </c>
      <c r="D111" s="75">
        <v>1.1499999999999999</v>
      </c>
      <c r="E111" s="75">
        <v>22.79</v>
      </c>
      <c r="F111" s="75">
        <v>22.61</v>
      </c>
      <c r="G111" s="75">
        <v>23.16</v>
      </c>
      <c r="H111" s="75" t="s">
        <v>137</v>
      </c>
      <c r="I111" s="76"/>
      <c r="J111" s="77">
        <f t="shared" si="36"/>
        <v>0</v>
      </c>
      <c r="K111" s="77">
        <f t="shared" si="37"/>
        <v>0</v>
      </c>
      <c r="L111" s="77">
        <f t="shared" si="38"/>
        <v>0</v>
      </c>
      <c r="M111" s="77"/>
      <c r="N111" s="77">
        <f t="shared" si="23"/>
        <v>22.79</v>
      </c>
      <c r="O111" s="77">
        <f t="shared" si="24"/>
        <v>23.36</v>
      </c>
      <c r="P111" s="77">
        <f t="shared" si="25"/>
        <v>22.036075189523807</v>
      </c>
      <c r="Q111" s="77">
        <f t="shared" si="39"/>
        <v>20.507499999999997</v>
      </c>
      <c r="R111" s="77">
        <f t="shared" si="26"/>
        <v>21.683389016201151</v>
      </c>
      <c r="S111" s="77">
        <f t="shared" si="27"/>
        <v>20.818564057956294</v>
      </c>
      <c r="T111" s="77">
        <f t="shared" si="28"/>
        <v>0.86482495824485639</v>
      </c>
      <c r="U111" s="77">
        <f t="shared" si="29"/>
        <v>0.49727491090640702</v>
      </c>
      <c r="V111" s="77">
        <f t="shared" si="30"/>
        <v>0.36755004733844937</v>
      </c>
      <c r="W111" s="77"/>
      <c r="X111" s="77"/>
      <c r="Y111" s="77"/>
      <c r="Z111" s="77" t="str">
        <f t="shared" si="31"/>
        <v>ALTA</v>
      </c>
      <c r="AA111" s="77"/>
      <c r="AB111" s="77" t="str">
        <f t="shared" si="32"/>
        <v/>
      </c>
      <c r="AC111" s="77"/>
      <c r="AD111" s="78" t="b">
        <f t="shared" si="33"/>
        <v>0</v>
      </c>
      <c r="AE111" s="78" t="b">
        <f t="shared" si="34"/>
        <v>1</v>
      </c>
      <c r="AF111" s="78" t="b">
        <f t="shared" si="35"/>
        <v>0</v>
      </c>
      <c r="AG111" s="78" t="b">
        <f t="shared" si="40"/>
        <v>1</v>
      </c>
      <c r="AH111" s="38">
        <f t="shared" si="41"/>
        <v>17.16</v>
      </c>
      <c r="AI111" s="62">
        <f t="shared" si="42"/>
        <v>23.36</v>
      </c>
      <c r="AJ111" s="34">
        <f t="shared" si="43"/>
        <v>0.2</v>
      </c>
      <c r="AK111" s="34">
        <f t="shared" si="44"/>
        <v>0.15384615384615385</v>
      </c>
      <c r="AL111" s="34">
        <f t="shared" si="45"/>
        <v>7.407407407407407E-2</v>
      </c>
    </row>
    <row r="112" spans="1:38" s="34" customFormat="1">
      <c r="A112" s="74">
        <v>44153</v>
      </c>
      <c r="B112" s="75">
        <v>22.79</v>
      </c>
      <c r="C112" s="75">
        <v>22.79</v>
      </c>
      <c r="D112" s="75">
        <v>-0.59</v>
      </c>
      <c r="E112" s="75">
        <v>23.21</v>
      </c>
      <c r="F112" s="75">
        <v>22.79</v>
      </c>
      <c r="G112" s="75">
        <v>23.35</v>
      </c>
      <c r="H112" s="75" t="s">
        <v>93</v>
      </c>
      <c r="I112" s="76"/>
      <c r="J112" s="77">
        <f t="shared" si="36"/>
        <v>0</v>
      </c>
      <c r="K112" s="77">
        <f t="shared" si="37"/>
        <v>0</v>
      </c>
      <c r="L112" s="77">
        <f t="shared" si="38"/>
        <v>0</v>
      </c>
      <c r="M112" s="77"/>
      <c r="N112" s="77">
        <f t="shared" si="23"/>
        <v>22.79</v>
      </c>
      <c r="O112" s="77">
        <f t="shared" si="24"/>
        <v>23.36</v>
      </c>
      <c r="P112" s="77">
        <f t="shared" si="25"/>
        <v>21.782593986904757</v>
      </c>
      <c r="Q112" s="77">
        <f t="shared" si="39"/>
        <v>20.330499999999997</v>
      </c>
      <c r="R112" s="77">
        <f t="shared" si="26"/>
        <v>21.434914291874087</v>
      </c>
      <c r="S112" s="77">
        <f t="shared" si="27"/>
        <v>20.640049182592797</v>
      </c>
      <c r="T112" s="77">
        <f t="shared" si="28"/>
        <v>0.79486510928128951</v>
      </c>
      <c r="U112" s="77">
        <f t="shared" si="29"/>
        <v>0.40538739907179466</v>
      </c>
      <c r="V112" s="77">
        <f t="shared" si="30"/>
        <v>0.38947771020949484</v>
      </c>
      <c r="W112" s="77"/>
      <c r="X112" s="77"/>
      <c r="Y112" s="77"/>
      <c r="Z112" s="77" t="str">
        <f t="shared" si="31"/>
        <v>ALTA</v>
      </c>
      <c r="AA112" s="77"/>
      <c r="AB112" s="77" t="str">
        <f t="shared" si="32"/>
        <v/>
      </c>
      <c r="AC112" s="77"/>
      <c r="AD112" s="78" t="b">
        <f t="shared" si="33"/>
        <v>1</v>
      </c>
      <c r="AE112" s="78" t="b">
        <f t="shared" si="34"/>
        <v>1</v>
      </c>
      <c r="AF112" s="78" t="b">
        <f t="shared" si="35"/>
        <v>1</v>
      </c>
      <c r="AG112" s="78" t="b">
        <f t="shared" si="40"/>
        <v>0</v>
      </c>
      <c r="AH112" s="38">
        <f t="shared" si="41"/>
        <v>17.16</v>
      </c>
      <c r="AI112" s="62">
        <f t="shared" si="42"/>
        <v>23.36</v>
      </c>
      <c r="AJ112" s="34">
        <f t="shared" si="43"/>
        <v>0.2</v>
      </c>
      <c r="AK112" s="34">
        <f t="shared" si="44"/>
        <v>0.15384615384615385</v>
      </c>
      <c r="AL112" s="34">
        <f t="shared" si="45"/>
        <v>7.407407407407407E-2</v>
      </c>
    </row>
    <row r="113" spans="1:38" s="34" customFormat="1">
      <c r="A113" s="74">
        <v>44152</v>
      </c>
      <c r="B113" s="75">
        <v>22.92</v>
      </c>
      <c r="C113" s="75">
        <v>22.92</v>
      </c>
      <c r="D113" s="75">
        <v>1.72</v>
      </c>
      <c r="E113" s="75">
        <v>22.3</v>
      </c>
      <c r="F113" s="75">
        <v>22.23</v>
      </c>
      <c r="G113" s="75">
        <v>23.36</v>
      </c>
      <c r="H113" s="75" t="s">
        <v>104</v>
      </c>
      <c r="I113" s="76"/>
      <c r="J113" s="77">
        <f t="shared" si="36"/>
        <v>0</v>
      </c>
      <c r="K113" s="77">
        <f t="shared" si="37"/>
        <v>1</v>
      </c>
      <c r="L113" s="77">
        <f t="shared" si="38"/>
        <v>0</v>
      </c>
      <c r="M113" s="77"/>
      <c r="N113" s="77">
        <f t="shared" si="23"/>
        <v>22.38</v>
      </c>
      <c r="O113" s="77">
        <f t="shared" si="24"/>
        <v>23.36</v>
      </c>
      <c r="P113" s="77">
        <f t="shared" si="25"/>
        <v>21.530742483630949</v>
      </c>
      <c r="Q113" s="77">
        <f t="shared" si="39"/>
        <v>20.167499999999997</v>
      </c>
      <c r="R113" s="77">
        <f t="shared" si="26"/>
        <v>21.18853507221483</v>
      </c>
      <c r="S113" s="77">
        <f t="shared" si="27"/>
        <v>20.46805311720022</v>
      </c>
      <c r="T113" s="77">
        <f t="shared" si="28"/>
        <v>0.7204819550146091</v>
      </c>
      <c r="U113" s="77">
        <f t="shared" si="29"/>
        <v>0.30801797151942095</v>
      </c>
      <c r="V113" s="77">
        <f t="shared" si="30"/>
        <v>0.41246398349518815</v>
      </c>
      <c r="W113" s="77"/>
      <c r="X113" s="77"/>
      <c r="Y113" s="77"/>
      <c r="Z113" s="77" t="str">
        <f t="shared" si="31"/>
        <v>ALTA</v>
      </c>
      <c r="AA113" s="77"/>
      <c r="AB113" s="77" t="str">
        <f t="shared" si="32"/>
        <v/>
      </c>
      <c r="AC113" s="77"/>
      <c r="AD113" s="78" t="b">
        <f t="shared" si="33"/>
        <v>1</v>
      </c>
      <c r="AE113" s="78" t="b">
        <f t="shared" si="34"/>
        <v>1</v>
      </c>
      <c r="AF113" s="78" t="b">
        <f t="shared" si="35"/>
        <v>0</v>
      </c>
      <c r="AG113" s="78" t="b">
        <f t="shared" si="40"/>
        <v>1</v>
      </c>
      <c r="AH113" s="38">
        <f t="shared" si="41"/>
        <v>17.16</v>
      </c>
      <c r="AI113" s="62">
        <f t="shared" si="42"/>
        <v>23.36</v>
      </c>
      <c r="AJ113" s="34">
        <f t="shared" si="43"/>
        <v>0.2</v>
      </c>
      <c r="AK113" s="34">
        <f t="shared" si="44"/>
        <v>0.15384615384615385</v>
      </c>
      <c r="AL113" s="34">
        <f t="shared" si="45"/>
        <v>7.407407407407407E-2</v>
      </c>
    </row>
    <row r="114" spans="1:38" s="34" customFormat="1">
      <c r="A114" s="74">
        <v>44151</v>
      </c>
      <c r="B114" s="75">
        <v>22.53</v>
      </c>
      <c r="C114" s="75">
        <v>22.53</v>
      </c>
      <c r="D114" s="75">
        <v>2.92</v>
      </c>
      <c r="E114" s="75">
        <v>22.45</v>
      </c>
      <c r="F114" s="75">
        <v>22.38</v>
      </c>
      <c r="G114" s="75">
        <v>22.86</v>
      </c>
      <c r="H114" s="75" t="s">
        <v>138</v>
      </c>
      <c r="I114" s="76"/>
      <c r="J114" s="77">
        <f t="shared" si="36"/>
        <v>0</v>
      </c>
      <c r="K114" s="77">
        <f t="shared" si="37"/>
        <v>0</v>
      </c>
      <c r="L114" s="77">
        <f t="shared" si="38"/>
        <v>0</v>
      </c>
      <c r="M114" s="77"/>
      <c r="N114" s="77">
        <f t="shared" si="23"/>
        <v>22.38</v>
      </c>
      <c r="O114" s="77">
        <f t="shared" si="24"/>
        <v>22.86</v>
      </c>
      <c r="P114" s="77">
        <f t="shared" si="25"/>
        <v>21.183428104538685</v>
      </c>
      <c r="Q114" s="77">
        <f t="shared" si="39"/>
        <v>19.965999999999998</v>
      </c>
      <c r="R114" s="77">
        <f t="shared" si="26"/>
        <v>20.87372326716298</v>
      </c>
      <c r="S114" s="77">
        <f t="shared" si="27"/>
        <v>20.271897366576237</v>
      </c>
      <c r="T114" s="77">
        <f t="shared" si="28"/>
        <v>0.60182590058674279</v>
      </c>
      <c r="U114" s="77">
        <f t="shared" si="29"/>
        <v>0.2049019756456239</v>
      </c>
      <c r="V114" s="77">
        <f t="shared" si="30"/>
        <v>0.39692392494111889</v>
      </c>
      <c r="W114" s="77"/>
      <c r="X114" s="77"/>
      <c r="Y114" s="77"/>
      <c r="Z114" s="77" t="str">
        <f t="shared" si="31"/>
        <v>ALTA</v>
      </c>
      <c r="AA114" s="77"/>
      <c r="AB114" s="77" t="str">
        <f t="shared" si="32"/>
        <v/>
      </c>
      <c r="AC114" s="77"/>
      <c r="AD114" s="78" t="b">
        <f t="shared" si="33"/>
        <v>1</v>
      </c>
      <c r="AE114" s="78" t="b">
        <f t="shared" si="34"/>
        <v>0</v>
      </c>
      <c r="AF114" s="78" t="b">
        <f t="shared" si="35"/>
        <v>0</v>
      </c>
      <c r="AG114" s="78" t="b">
        <f t="shared" si="40"/>
        <v>1</v>
      </c>
      <c r="AH114" s="38">
        <f t="shared" si="41"/>
        <v>17.16</v>
      </c>
      <c r="AI114" s="62">
        <f t="shared" si="42"/>
        <v>23.36</v>
      </c>
      <c r="AJ114" s="34">
        <f t="shared" si="43"/>
        <v>0.2</v>
      </c>
      <c r="AK114" s="34">
        <f t="shared" si="44"/>
        <v>0.15384615384615385</v>
      </c>
      <c r="AL114" s="34">
        <f t="shared" si="45"/>
        <v>7.407407407407407E-2</v>
      </c>
    </row>
    <row r="115" spans="1:38" s="34" customFormat="1">
      <c r="A115" s="74">
        <v>44148</v>
      </c>
      <c r="B115" s="75">
        <v>21.9</v>
      </c>
      <c r="C115" s="75">
        <v>21.9</v>
      </c>
      <c r="D115" s="75">
        <v>3.29</v>
      </c>
      <c r="E115" s="75">
        <v>21.31</v>
      </c>
      <c r="F115" s="75">
        <v>21.18</v>
      </c>
      <c r="G115" s="75">
        <v>22.06</v>
      </c>
      <c r="H115" s="75" t="s">
        <v>139</v>
      </c>
      <c r="I115" s="76"/>
      <c r="J115" s="77">
        <f t="shared" si="36"/>
        <v>0</v>
      </c>
      <c r="K115" s="77">
        <f t="shared" si="37"/>
        <v>0</v>
      </c>
      <c r="L115" s="77">
        <f t="shared" si="38"/>
        <v>0</v>
      </c>
      <c r="M115" s="77"/>
      <c r="N115" s="77">
        <f t="shared" si="23"/>
        <v>21.67</v>
      </c>
      <c r="O115" s="77">
        <f t="shared" si="24"/>
        <v>22.6</v>
      </c>
      <c r="P115" s="77">
        <f t="shared" si="25"/>
        <v>20.846785130673357</v>
      </c>
      <c r="Q115" s="77">
        <f t="shared" si="39"/>
        <v>19.774499999999993</v>
      </c>
      <c r="R115" s="77">
        <f t="shared" si="26"/>
        <v>20.572582043010794</v>
      </c>
      <c r="S115" s="77">
        <f t="shared" si="27"/>
        <v>20.091249155902336</v>
      </c>
      <c r="T115" s="77">
        <f t="shared" si="28"/>
        <v>0.4813328871084579</v>
      </c>
      <c r="U115" s="77">
        <f t="shared" si="29"/>
        <v>0.10567099441034419</v>
      </c>
      <c r="V115" s="77">
        <f t="shared" si="30"/>
        <v>0.37566189269811368</v>
      </c>
      <c r="W115" s="77"/>
      <c r="X115" s="77"/>
      <c r="Y115" s="77"/>
      <c r="Z115" s="77" t="str">
        <f t="shared" si="31"/>
        <v>ALTA</v>
      </c>
      <c r="AA115" s="77"/>
      <c r="AB115" s="77" t="str">
        <f t="shared" si="32"/>
        <v/>
      </c>
      <c r="AC115" s="77"/>
      <c r="AD115" s="78" t="b">
        <f t="shared" si="33"/>
        <v>0</v>
      </c>
      <c r="AE115" s="78" t="b">
        <f t="shared" si="34"/>
        <v>0</v>
      </c>
      <c r="AF115" s="78" t="b">
        <f t="shared" si="35"/>
        <v>0</v>
      </c>
      <c r="AG115" s="78" t="b">
        <f t="shared" si="40"/>
        <v>1</v>
      </c>
      <c r="AH115" s="38">
        <f t="shared" si="41"/>
        <v>17.16</v>
      </c>
      <c r="AI115" s="62">
        <f t="shared" si="42"/>
        <v>22.6</v>
      </c>
      <c r="AJ115" s="34">
        <f t="shared" si="43"/>
        <v>0.2</v>
      </c>
      <c r="AK115" s="34">
        <f t="shared" si="44"/>
        <v>0.15384615384615385</v>
      </c>
      <c r="AL115" s="34">
        <f t="shared" si="45"/>
        <v>7.407407407407407E-2</v>
      </c>
    </row>
    <row r="116" spans="1:38" s="34" customFormat="1">
      <c r="A116" s="74">
        <v>44147</v>
      </c>
      <c r="B116" s="75">
        <v>21.2</v>
      </c>
      <c r="C116" s="75">
        <v>21.2</v>
      </c>
      <c r="D116" s="75">
        <v>-4.24</v>
      </c>
      <c r="E116" s="75">
        <v>22</v>
      </c>
      <c r="F116" s="75">
        <v>21.06</v>
      </c>
      <c r="G116" s="75">
        <v>22.08</v>
      </c>
      <c r="H116" s="75" t="s">
        <v>140</v>
      </c>
      <c r="I116" s="76"/>
      <c r="J116" s="77">
        <f t="shared" si="36"/>
        <v>0</v>
      </c>
      <c r="K116" s="77">
        <f t="shared" si="37"/>
        <v>0</v>
      </c>
      <c r="L116" s="77">
        <f t="shared" si="38"/>
        <v>0</v>
      </c>
      <c r="M116" s="77"/>
      <c r="N116" s="77">
        <f t="shared" si="23"/>
        <v>21.67</v>
      </c>
      <c r="O116" s="77">
        <f t="shared" si="24"/>
        <v>22.6</v>
      </c>
      <c r="P116" s="77">
        <f t="shared" si="25"/>
        <v>20.583481413341698</v>
      </c>
      <c r="Q116" s="77">
        <f t="shared" si="39"/>
        <v>19.634999999999998</v>
      </c>
      <c r="R116" s="77">
        <f t="shared" si="26"/>
        <v>20.331233323558212</v>
      </c>
      <c r="S116" s="77">
        <f t="shared" si="27"/>
        <v>19.946549088374521</v>
      </c>
      <c r="T116" s="77">
        <f t="shared" si="28"/>
        <v>0.38468423518369121</v>
      </c>
      <c r="U116" s="77">
        <f t="shared" si="29"/>
        <v>1.1755521235815761E-2</v>
      </c>
      <c r="V116" s="77">
        <f t="shared" si="30"/>
        <v>0.37292871394787547</v>
      </c>
      <c r="W116" s="77"/>
      <c r="X116" s="77"/>
      <c r="Y116" s="77"/>
      <c r="Z116" s="77" t="str">
        <f t="shared" si="31"/>
        <v>ALTA</v>
      </c>
      <c r="AA116" s="77"/>
      <c r="AB116" s="77" t="str">
        <f t="shared" si="32"/>
        <v/>
      </c>
      <c r="AC116" s="77"/>
      <c r="AD116" s="78" t="b">
        <f t="shared" si="33"/>
        <v>0</v>
      </c>
      <c r="AE116" s="78" t="b">
        <f t="shared" si="34"/>
        <v>1</v>
      </c>
      <c r="AF116" s="78" t="b">
        <f t="shared" si="35"/>
        <v>1</v>
      </c>
      <c r="AG116" s="78" t="b">
        <f t="shared" si="40"/>
        <v>0</v>
      </c>
      <c r="AH116" s="38">
        <f t="shared" si="41"/>
        <v>17.16</v>
      </c>
      <c r="AI116" s="62">
        <f t="shared" si="42"/>
        <v>22.6</v>
      </c>
      <c r="AJ116" s="34">
        <f t="shared" si="43"/>
        <v>0.2</v>
      </c>
      <c r="AK116" s="34">
        <f t="shared" si="44"/>
        <v>0.15384615384615385</v>
      </c>
      <c r="AL116" s="34">
        <f t="shared" si="45"/>
        <v>7.407407407407407E-2</v>
      </c>
    </row>
    <row r="117" spans="1:38" s="34" customFormat="1">
      <c r="A117" s="74">
        <v>44146</v>
      </c>
      <c r="B117" s="75">
        <v>22.14</v>
      </c>
      <c r="C117" s="75">
        <v>22.14</v>
      </c>
      <c r="D117" s="75">
        <v>-0.87</v>
      </c>
      <c r="E117" s="75">
        <v>22.59</v>
      </c>
      <c r="F117" s="75">
        <v>21.67</v>
      </c>
      <c r="G117" s="75">
        <v>22.6</v>
      </c>
      <c r="H117" s="75" t="s">
        <v>141</v>
      </c>
      <c r="I117" s="76"/>
      <c r="J117" s="77">
        <f t="shared" si="36"/>
        <v>0</v>
      </c>
      <c r="K117" s="77">
        <f t="shared" si="37"/>
        <v>1</v>
      </c>
      <c r="L117" s="77">
        <f t="shared" si="38"/>
        <v>0</v>
      </c>
      <c r="M117" s="77"/>
      <c r="N117" s="77">
        <f t="shared" si="23"/>
        <v>21.67</v>
      </c>
      <c r="O117" s="77">
        <f t="shared" si="24"/>
        <v>22.6</v>
      </c>
      <c r="P117" s="77">
        <f t="shared" si="25"/>
        <v>20.429351766677122</v>
      </c>
      <c r="Q117" s="77">
        <f t="shared" si="39"/>
        <v>19.540999999999997</v>
      </c>
      <c r="R117" s="77">
        <f t="shared" si="26"/>
        <v>20.173275746023343</v>
      </c>
      <c r="S117" s="77">
        <f t="shared" si="27"/>
        <v>19.846273015444481</v>
      </c>
      <c r="T117" s="77">
        <f t="shared" si="28"/>
        <v>0.32700273057886164</v>
      </c>
      <c r="U117" s="77">
        <f t="shared" si="29"/>
        <v>-8.1476657251153106E-2</v>
      </c>
      <c r="V117" s="77">
        <f t="shared" si="30"/>
        <v>0.40847938783001475</v>
      </c>
      <c r="W117" s="77"/>
      <c r="X117" s="77"/>
      <c r="Y117" s="77"/>
      <c r="Z117" s="77" t="str">
        <f t="shared" si="31"/>
        <v>ALTA</v>
      </c>
      <c r="AA117" s="77"/>
      <c r="AB117" s="77" t="str">
        <f t="shared" si="32"/>
        <v/>
      </c>
      <c r="AC117" s="77"/>
      <c r="AD117" s="78" t="b">
        <f t="shared" si="33"/>
        <v>1</v>
      </c>
      <c r="AE117" s="78" t="b">
        <f t="shared" si="34"/>
        <v>1</v>
      </c>
      <c r="AF117" s="78" t="b">
        <f t="shared" si="35"/>
        <v>1</v>
      </c>
      <c r="AG117" s="78" t="b">
        <f t="shared" si="40"/>
        <v>1</v>
      </c>
      <c r="AH117" s="38">
        <f t="shared" si="41"/>
        <v>17.16</v>
      </c>
      <c r="AI117" s="62">
        <f t="shared" si="42"/>
        <v>22.6</v>
      </c>
      <c r="AJ117" s="34">
        <f t="shared" si="43"/>
        <v>0.2</v>
      </c>
      <c r="AK117" s="34">
        <f t="shared" si="44"/>
        <v>0.15384615384615385</v>
      </c>
      <c r="AL117" s="34">
        <f t="shared" si="45"/>
        <v>7.407407407407407E-2</v>
      </c>
    </row>
    <row r="118" spans="1:38" s="34" customFormat="1">
      <c r="A118" s="74">
        <v>44145</v>
      </c>
      <c r="B118" s="75">
        <v>22.33</v>
      </c>
      <c r="C118" s="75">
        <v>22.33</v>
      </c>
      <c r="D118" s="75">
        <v>6.8</v>
      </c>
      <c r="E118" s="75">
        <v>21.18</v>
      </c>
      <c r="F118" s="75">
        <v>21.1</v>
      </c>
      <c r="G118" s="75">
        <v>22.4</v>
      </c>
      <c r="H118" s="75" t="s">
        <v>142</v>
      </c>
      <c r="I118" s="76"/>
      <c r="J118" s="77">
        <f t="shared" si="36"/>
        <v>0</v>
      </c>
      <c r="K118" s="77">
        <f t="shared" si="37"/>
        <v>0</v>
      </c>
      <c r="L118" s="77">
        <f t="shared" si="38"/>
        <v>0</v>
      </c>
      <c r="M118" s="77"/>
      <c r="N118" s="77">
        <f t="shared" si="23"/>
        <v>21.1</v>
      </c>
      <c r="O118" s="77">
        <f t="shared" si="24"/>
        <v>22.4</v>
      </c>
      <c r="P118" s="77">
        <f t="shared" si="25"/>
        <v>20.001689708346404</v>
      </c>
      <c r="Q118" s="77">
        <f t="shared" si="39"/>
        <v>19.407999999999998</v>
      </c>
      <c r="R118" s="77">
        <f t="shared" si="26"/>
        <v>19.815689518027586</v>
      </c>
      <c r="S118" s="77">
        <f t="shared" si="27"/>
        <v>19.662774856680041</v>
      </c>
      <c r="T118" s="77">
        <f t="shared" si="28"/>
        <v>0.15291466134754472</v>
      </c>
      <c r="U118" s="77">
        <f t="shared" si="29"/>
        <v>-0.18359650420865681</v>
      </c>
      <c r="V118" s="77">
        <f t="shared" si="30"/>
        <v>0.33651116555620153</v>
      </c>
      <c r="W118" s="77"/>
      <c r="X118" s="77"/>
      <c r="Y118" s="77"/>
      <c r="Z118" s="77" t="str">
        <f t="shared" si="31"/>
        <v>ALTA</v>
      </c>
      <c r="AA118" s="77"/>
      <c r="AB118" s="77" t="str">
        <f t="shared" si="32"/>
        <v/>
      </c>
      <c r="AC118" s="77"/>
      <c r="AD118" s="78" t="b">
        <f t="shared" si="33"/>
        <v>1</v>
      </c>
      <c r="AE118" s="78" t="b">
        <f t="shared" si="34"/>
        <v>1</v>
      </c>
      <c r="AF118" s="78" t="b">
        <f t="shared" si="35"/>
        <v>0</v>
      </c>
      <c r="AG118" s="78" t="b">
        <f t="shared" si="40"/>
        <v>1</v>
      </c>
      <c r="AH118" s="38">
        <f t="shared" si="41"/>
        <v>17.16</v>
      </c>
      <c r="AI118" s="62">
        <f t="shared" si="42"/>
        <v>22.6</v>
      </c>
      <c r="AJ118" s="34">
        <f t="shared" si="43"/>
        <v>0.2</v>
      </c>
      <c r="AK118" s="34">
        <f t="shared" si="44"/>
        <v>0.15384615384615385</v>
      </c>
      <c r="AL118" s="34">
        <f t="shared" si="45"/>
        <v>7.407407407407407E-2</v>
      </c>
    </row>
    <row r="119" spans="1:38" s="34" customFormat="1">
      <c r="A119" s="74">
        <v>44144</v>
      </c>
      <c r="B119" s="75">
        <v>20.91</v>
      </c>
      <c r="C119" s="75">
        <v>20.91</v>
      </c>
      <c r="D119" s="75">
        <v>9.42</v>
      </c>
      <c r="E119" s="75">
        <v>20.43</v>
      </c>
      <c r="F119" s="75">
        <v>20.36</v>
      </c>
      <c r="G119" s="75">
        <v>21.95</v>
      </c>
      <c r="H119" s="75" t="s">
        <v>143</v>
      </c>
      <c r="I119" s="76"/>
      <c r="J119" s="77">
        <f t="shared" si="36"/>
        <v>0</v>
      </c>
      <c r="K119" s="77">
        <f t="shared" si="37"/>
        <v>0</v>
      </c>
      <c r="L119" s="77">
        <f t="shared" si="38"/>
        <v>0</v>
      </c>
      <c r="M119" s="77"/>
      <c r="N119" s="77">
        <f t="shared" si="23"/>
        <v>20.36</v>
      </c>
      <c r="O119" s="77">
        <f t="shared" si="24"/>
        <v>21.95</v>
      </c>
      <c r="P119" s="77">
        <f t="shared" si="25"/>
        <v>19.419612135433006</v>
      </c>
      <c r="Q119" s="77">
        <f t="shared" si="39"/>
        <v>19.249500000000005</v>
      </c>
      <c r="R119" s="77">
        <f t="shared" si="26"/>
        <v>19.358542157668968</v>
      </c>
      <c r="S119" s="77">
        <f t="shared" si="27"/>
        <v>19.449396845214444</v>
      </c>
      <c r="T119" s="77">
        <f t="shared" si="28"/>
        <v>-9.0854687545476764E-2</v>
      </c>
      <c r="U119" s="77">
        <f t="shared" si="29"/>
        <v>-0.26772429559770722</v>
      </c>
      <c r="V119" s="77">
        <f t="shared" si="30"/>
        <v>0.17686960805223045</v>
      </c>
      <c r="W119" s="77"/>
      <c r="X119" s="77"/>
      <c r="Y119" s="77"/>
      <c r="Z119" s="77" t="str">
        <f t="shared" si="31"/>
        <v>BAIXA</v>
      </c>
      <c r="AA119" s="77"/>
      <c r="AB119" s="77" t="str">
        <f t="shared" si="32"/>
        <v/>
      </c>
      <c r="AC119" s="77"/>
      <c r="AD119" s="78" t="b">
        <f t="shared" si="33"/>
        <v>1</v>
      </c>
      <c r="AE119" s="78" t="b">
        <f t="shared" si="34"/>
        <v>0</v>
      </c>
      <c r="AF119" s="78" t="b">
        <f t="shared" si="35"/>
        <v>0</v>
      </c>
      <c r="AG119" s="78" t="b">
        <f t="shared" si="40"/>
        <v>1</v>
      </c>
      <c r="AH119" s="38">
        <f t="shared" si="41"/>
        <v>17.16</v>
      </c>
      <c r="AI119" s="62">
        <f t="shared" si="42"/>
        <v>22.4</v>
      </c>
      <c r="AJ119" s="34">
        <f t="shared" si="43"/>
        <v>0.2</v>
      </c>
      <c r="AK119" s="34">
        <f t="shared" si="44"/>
        <v>0.15384615384615385</v>
      </c>
      <c r="AL119" s="34">
        <f t="shared" si="45"/>
        <v>7.407407407407407E-2</v>
      </c>
    </row>
    <row r="120" spans="1:38" s="34" customFormat="1">
      <c r="A120" s="74">
        <v>44141</v>
      </c>
      <c r="B120" s="75">
        <v>19.11</v>
      </c>
      <c r="C120" s="75">
        <v>19.11</v>
      </c>
      <c r="D120" s="75">
        <v>-0.7</v>
      </c>
      <c r="E120" s="75">
        <v>18.920000000000002</v>
      </c>
      <c r="F120" s="75">
        <v>18.91</v>
      </c>
      <c r="G120" s="75">
        <v>19.3</v>
      </c>
      <c r="H120" s="75" t="s">
        <v>144</v>
      </c>
      <c r="I120" s="76"/>
      <c r="J120" s="77">
        <f t="shared" si="36"/>
        <v>0</v>
      </c>
      <c r="K120" s="77">
        <f t="shared" si="37"/>
        <v>0</v>
      </c>
      <c r="L120" s="77">
        <f t="shared" si="38"/>
        <v>0</v>
      </c>
      <c r="M120" s="77"/>
      <c r="N120" s="77">
        <f t="shared" si="23"/>
        <v>19.87</v>
      </c>
      <c r="O120" s="77">
        <f t="shared" si="24"/>
        <v>20.45</v>
      </c>
      <c r="P120" s="77">
        <f t="shared" si="25"/>
        <v>19.047015169291257</v>
      </c>
      <c r="Q120" s="77">
        <f t="shared" si="39"/>
        <v>19.193000000000001</v>
      </c>
      <c r="R120" s="77">
        <f t="shared" si="26"/>
        <v>19.076458913608779</v>
      </c>
      <c r="S120" s="77">
        <f t="shared" si="27"/>
        <v>19.3325485928316</v>
      </c>
      <c r="T120" s="77">
        <f t="shared" si="28"/>
        <v>-0.25608967922282133</v>
      </c>
      <c r="U120" s="77">
        <f t="shared" si="29"/>
        <v>-0.31194169761076485</v>
      </c>
      <c r="V120" s="77">
        <f t="shared" si="30"/>
        <v>5.5852018387943514E-2</v>
      </c>
      <c r="W120" s="77"/>
      <c r="X120" s="77"/>
      <c r="Y120" s="77"/>
      <c r="Z120" s="77" t="str">
        <f t="shared" si="31"/>
        <v>BAIXA</v>
      </c>
      <c r="AA120" s="77"/>
      <c r="AB120" s="77" t="str">
        <f t="shared" si="32"/>
        <v/>
      </c>
      <c r="AC120" s="77"/>
      <c r="AD120" s="78" t="b">
        <f t="shared" si="33"/>
        <v>0</v>
      </c>
      <c r="AE120" s="78" t="b">
        <f t="shared" si="34"/>
        <v>0</v>
      </c>
      <c r="AF120" s="78" t="b">
        <f t="shared" si="35"/>
        <v>0</v>
      </c>
      <c r="AG120" s="78" t="b">
        <f t="shared" si="40"/>
        <v>1</v>
      </c>
      <c r="AH120" s="38">
        <f t="shared" si="41"/>
        <v>17.16</v>
      </c>
      <c r="AI120" s="62">
        <f t="shared" si="42"/>
        <v>20.45</v>
      </c>
      <c r="AJ120" s="34">
        <f t="shared" si="43"/>
        <v>0.2</v>
      </c>
      <c r="AK120" s="34">
        <f t="shared" si="44"/>
        <v>0.15384615384615385</v>
      </c>
      <c r="AL120" s="34">
        <f t="shared" si="45"/>
        <v>7.407407407407407E-2</v>
      </c>
    </row>
    <row r="121" spans="1:38" s="34" customFormat="1">
      <c r="A121" s="74">
        <v>44140</v>
      </c>
      <c r="B121" s="75">
        <v>19.239999999999998</v>
      </c>
      <c r="C121" s="75">
        <v>19.239999999999998</v>
      </c>
      <c r="D121" s="75">
        <v>0.86</v>
      </c>
      <c r="E121" s="75">
        <v>19.3</v>
      </c>
      <c r="F121" s="75">
        <v>19.079999999999998</v>
      </c>
      <c r="G121" s="75">
        <v>19.34</v>
      </c>
      <c r="H121" s="75" t="s">
        <v>145</v>
      </c>
      <c r="I121" s="76"/>
      <c r="J121" s="77">
        <f t="shared" si="36"/>
        <v>0</v>
      </c>
      <c r="K121" s="77">
        <f t="shared" si="37"/>
        <v>0</v>
      </c>
      <c r="L121" s="77">
        <f t="shared" si="38"/>
        <v>0</v>
      </c>
      <c r="M121" s="77"/>
      <c r="N121" s="77">
        <f t="shared" si="23"/>
        <v>19.87</v>
      </c>
      <c r="O121" s="77">
        <f t="shared" si="24"/>
        <v>20.45</v>
      </c>
      <c r="P121" s="77">
        <f t="shared" si="25"/>
        <v>19.031268961614071</v>
      </c>
      <c r="Q121" s="77">
        <f t="shared" si="39"/>
        <v>19.195</v>
      </c>
      <c r="R121" s="77">
        <f t="shared" si="26"/>
        <v>19.070360534264921</v>
      </c>
      <c r="S121" s="77">
        <f t="shared" si="27"/>
        <v>19.350352480258127</v>
      </c>
      <c r="T121" s="77">
        <f t="shared" si="28"/>
        <v>-0.27999194599320631</v>
      </c>
      <c r="U121" s="77">
        <f t="shared" si="29"/>
        <v>-0.3259047022077507</v>
      </c>
      <c r="V121" s="77">
        <f t="shared" si="30"/>
        <v>4.5912756214544381E-2</v>
      </c>
      <c r="W121" s="77"/>
      <c r="X121" s="77"/>
      <c r="Y121" s="77"/>
      <c r="Z121" s="77" t="str">
        <f t="shared" si="31"/>
        <v>BAIXA</v>
      </c>
      <c r="AA121" s="77"/>
      <c r="AB121" s="77" t="str">
        <f t="shared" si="32"/>
        <v/>
      </c>
      <c r="AC121" s="77"/>
      <c r="AD121" s="78" t="b">
        <f t="shared" si="33"/>
        <v>0</v>
      </c>
      <c r="AE121" s="78" t="b">
        <f t="shared" si="34"/>
        <v>1</v>
      </c>
      <c r="AF121" s="78" t="b">
        <f t="shared" si="35"/>
        <v>1</v>
      </c>
      <c r="AG121" s="78" t="b">
        <f t="shared" si="40"/>
        <v>1</v>
      </c>
      <c r="AH121" s="38">
        <f t="shared" si="41"/>
        <v>17.16</v>
      </c>
      <c r="AI121" s="62">
        <f t="shared" si="42"/>
        <v>20.45</v>
      </c>
      <c r="AJ121" s="34">
        <f t="shared" si="43"/>
        <v>0.2</v>
      </c>
      <c r="AK121" s="34">
        <f t="shared" si="44"/>
        <v>0.15384615384615385</v>
      </c>
      <c r="AL121" s="34">
        <f t="shared" si="45"/>
        <v>7.407407407407407E-2</v>
      </c>
    </row>
    <row r="122" spans="1:38" s="34" customFormat="1">
      <c r="A122" s="74">
        <v>44139</v>
      </c>
      <c r="B122" s="75">
        <v>19.079999999999998</v>
      </c>
      <c r="C122" s="75">
        <v>19.079999999999998</v>
      </c>
      <c r="D122" s="75">
        <v>0.36</v>
      </c>
      <c r="E122" s="75">
        <v>19.36</v>
      </c>
      <c r="F122" s="75">
        <v>18.64</v>
      </c>
      <c r="G122" s="75">
        <v>19.420000000000002</v>
      </c>
      <c r="H122" s="75" t="s">
        <v>57</v>
      </c>
      <c r="I122" s="76"/>
      <c r="J122" s="77">
        <f t="shared" si="36"/>
        <v>0</v>
      </c>
      <c r="K122" s="77">
        <f t="shared" si="37"/>
        <v>0</v>
      </c>
      <c r="L122" s="77">
        <f t="shared" si="38"/>
        <v>0</v>
      </c>
      <c r="M122" s="77"/>
      <c r="N122" s="77">
        <f t="shared" si="23"/>
        <v>19.87</v>
      </c>
      <c r="O122" s="77">
        <f t="shared" si="24"/>
        <v>20.45</v>
      </c>
      <c r="P122" s="77">
        <f t="shared" si="25"/>
        <v>18.979086202017587</v>
      </c>
      <c r="Q122" s="77">
        <f t="shared" si="39"/>
        <v>19.196999999999996</v>
      </c>
      <c r="R122" s="77">
        <f t="shared" si="26"/>
        <v>19.039516995040362</v>
      </c>
      <c r="S122" s="77">
        <f t="shared" si="27"/>
        <v>19.359180678678779</v>
      </c>
      <c r="T122" s="77">
        <f t="shared" si="28"/>
        <v>-0.31966368363841724</v>
      </c>
      <c r="U122" s="77">
        <f t="shared" si="29"/>
        <v>-0.33738289126138682</v>
      </c>
      <c r="V122" s="77">
        <f t="shared" si="30"/>
        <v>1.7719207622969579E-2</v>
      </c>
      <c r="W122" s="77"/>
      <c r="X122" s="77"/>
      <c r="Y122" s="77"/>
      <c r="Z122" s="77" t="str">
        <f t="shared" si="31"/>
        <v>BAIXA</v>
      </c>
      <c r="AA122" s="77"/>
      <c r="AB122" s="77" t="str">
        <f t="shared" si="32"/>
        <v>COMPRA</v>
      </c>
      <c r="AC122" s="77"/>
      <c r="AD122" s="78" t="b">
        <f t="shared" si="33"/>
        <v>1</v>
      </c>
      <c r="AE122" s="78" t="b">
        <f t="shared" si="34"/>
        <v>0</v>
      </c>
      <c r="AF122" s="78" t="b">
        <f t="shared" si="35"/>
        <v>1</v>
      </c>
      <c r="AG122" s="78" t="b">
        <f t="shared" si="40"/>
        <v>1</v>
      </c>
      <c r="AH122" s="38">
        <f t="shared" si="41"/>
        <v>17.16</v>
      </c>
      <c r="AI122" s="62">
        <f t="shared" si="42"/>
        <v>20.45</v>
      </c>
      <c r="AJ122" s="34">
        <f t="shared" si="43"/>
        <v>0.2</v>
      </c>
      <c r="AK122" s="34">
        <f t="shared" si="44"/>
        <v>0.15384615384615385</v>
      </c>
      <c r="AL122" s="34">
        <f t="shared" si="45"/>
        <v>7.407407407407407E-2</v>
      </c>
    </row>
    <row r="123" spans="1:38" s="34" customFormat="1">
      <c r="A123" s="74">
        <v>44138</v>
      </c>
      <c r="B123" s="75">
        <v>19.010000000000002</v>
      </c>
      <c r="C123" s="75">
        <v>19.010000000000002</v>
      </c>
      <c r="D123" s="75">
        <v>3.75</v>
      </c>
      <c r="E123" s="75">
        <v>18.88</v>
      </c>
      <c r="F123" s="75">
        <v>18.7</v>
      </c>
      <c r="G123" s="75">
        <v>19.25</v>
      </c>
      <c r="H123" s="75" t="s">
        <v>72</v>
      </c>
      <c r="I123" s="76"/>
      <c r="J123" s="77">
        <f t="shared" si="36"/>
        <v>0</v>
      </c>
      <c r="K123" s="77">
        <f t="shared" si="37"/>
        <v>0</v>
      </c>
      <c r="L123" s="77">
        <f t="shared" si="38"/>
        <v>0</v>
      </c>
      <c r="M123" s="77"/>
      <c r="N123" s="77">
        <f t="shared" si="23"/>
        <v>19.87</v>
      </c>
      <c r="O123" s="77">
        <f t="shared" si="24"/>
        <v>20.45</v>
      </c>
      <c r="P123" s="77">
        <f t="shared" si="25"/>
        <v>18.953857752521984</v>
      </c>
      <c r="Q123" s="77">
        <f t="shared" si="39"/>
        <v>19.212</v>
      </c>
      <c r="R123" s="77">
        <f t="shared" si="26"/>
        <v>19.032156448684063</v>
      </c>
      <c r="S123" s="77">
        <f t="shared" si="27"/>
        <v>19.381515132973082</v>
      </c>
      <c r="T123" s="77">
        <f t="shared" si="28"/>
        <v>-0.34935868428901884</v>
      </c>
      <c r="U123" s="77">
        <f t="shared" si="29"/>
        <v>-0.3418126931671292</v>
      </c>
      <c r="V123" s="77">
        <f t="shared" si="30"/>
        <v>-7.5459911218896392E-3</v>
      </c>
      <c r="W123" s="77"/>
      <c r="X123" s="77"/>
      <c r="Y123" s="77"/>
      <c r="Z123" s="77" t="str">
        <f t="shared" si="31"/>
        <v>BAIXA</v>
      </c>
      <c r="AA123" s="77"/>
      <c r="AB123" s="77" t="str">
        <f t="shared" si="32"/>
        <v/>
      </c>
      <c r="AC123" s="77"/>
      <c r="AD123" s="78" t="b">
        <f t="shared" si="33"/>
        <v>0</v>
      </c>
      <c r="AE123" s="78" t="b">
        <f t="shared" si="34"/>
        <v>1</v>
      </c>
      <c r="AF123" s="78" t="b">
        <f t="shared" si="35"/>
        <v>0</v>
      </c>
      <c r="AG123" s="78" t="b">
        <f t="shared" si="40"/>
        <v>1</v>
      </c>
      <c r="AH123" s="38">
        <f t="shared" si="41"/>
        <v>17.16</v>
      </c>
      <c r="AI123" s="62">
        <f t="shared" si="42"/>
        <v>20.45</v>
      </c>
      <c r="AJ123" s="34">
        <f t="shared" si="43"/>
        <v>0.2</v>
      </c>
      <c r="AK123" s="34">
        <f t="shared" si="44"/>
        <v>0.15384615384615385</v>
      </c>
      <c r="AL123" s="34">
        <f t="shared" si="45"/>
        <v>7.407407407407407E-2</v>
      </c>
    </row>
    <row r="124" spans="1:38" s="34" customFormat="1">
      <c r="A124" s="74">
        <v>44134</v>
      </c>
      <c r="B124" s="75">
        <v>18.329999999999998</v>
      </c>
      <c r="C124" s="75">
        <v>18.329999999999998</v>
      </c>
      <c r="D124" s="75">
        <v>-1.81</v>
      </c>
      <c r="E124" s="75">
        <v>18.52</v>
      </c>
      <c r="F124" s="75">
        <v>18.260000000000002</v>
      </c>
      <c r="G124" s="75">
        <v>18.91</v>
      </c>
      <c r="H124" s="75" t="s">
        <v>146</v>
      </c>
      <c r="I124" s="76"/>
      <c r="J124" s="77">
        <f t="shared" si="36"/>
        <v>0</v>
      </c>
      <c r="K124" s="77">
        <f t="shared" si="37"/>
        <v>0</v>
      </c>
      <c r="L124" s="77">
        <f t="shared" si="38"/>
        <v>0</v>
      </c>
      <c r="M124" s="77"/>
      <c r="N124" s="77">
        <f t="shared" si="23"/>
        <v>19.87</v>
      </c>
      <c r="O124" s="77">
        <f t="shared" si="24"/>
        <v>20.45</v>
      </c>
      <c r="P124" s="77">
        <f t="shared" si="25"/>
        <v>18.939822190652478</v>
      </c>
      <c r="Q124" s="77">
        <f t="shared" si="39"/>
        <v>19.1815</v>
      </c>
      <c r="R124" s="77">
        <f t="shared" si="26"/>
        <v>19.036184893899346</v>
      </c>
      <c r="S124" s="77">
        <f t="shared" si="27"/>
        <v>19.411236343610927</v>
      </c>
      <c r="T124" s="77">
        <f t="shared" si="28"/>
        <v>-0.37505144971158089</v>
      </c>
      <c r="U124" s="77">
        <f t="shared" si="29"/>
        <v>-0.3399261953866568</v>
      </c>
      <c r="V124" s="77">
        <f t="shared" si="30"/>
        <v>-3.5125254324924082E-2</v>
      </c>
      <c r="W124" s="77"/>
      <c r="X124" s="77"/>
      <c r="Y124" s="77"/>
      <c r="Z124" s="77" t="str">
        <f t="shared" si="31"/>
        <v>BAIXA</v>
      </c>
      <c r="AA124" s="77"/>
      <c r="AB124" s="77" t="str">
        <f t="shared" si="32"/>
        <v/>
      </c>
      <c r="AC124" s="77"/>
      <c r="AD124" s="78" t="b">
        <f t="shared" si="33"/>
        <v>1</v>
      </c>
      <c r="AE124" s="78" t="b">
        <f t="shared" si="34"/>
        <v>0</v>
      </c>
      <c r="AF124" s="78" t="b">
        <f t="shared" si="35"/>
        <v>0</v>
      </c>
      <c r="AG124" s="78" t="b">
        <f t="shared" si="40"/>
        <v>1</v>
      </c>
      <c r="AH124" s="38">
        <f t="shared" si="41"/>
        <v>17.16</v>
      </c>
      <c r="AI124" s="62">
        <f t="shared" si="42"/>
        <v>20.45</v>
      </c>
      <c r="AJ124" s="34">
        <f t="shared" si="43"/>
        <v>0.2</v>
      </c>
      <c r="AK124" s="34">
        <f t="shared" si="44"/>
        <v>0.15384615384615385</v>
      </c>
      <c r="AL124" s="34">
        <f t="shared" si="45"/>
        <v>7.407407407407407E-2</v>
      </c>
    </row>
    <row r="125" spans="1:38" s="34" customFormat="1">
      <c r="A125" s="74">
        <v>44133</v>
      </c>
      <c r="B125" s="75">
        <v>18.66</v>
      </c>
      <c r="C125" s="75">
        <v>18.66</v>
      </c>
      <c r="D125" s="75">
        <v>3.32</v>
      </c>
      <c r="E125" s="75">
        <v>17.829999999999998</v>
      </c>
      <c r="F125" s="75">
        <v>17.16</v>
      </c>
      <c r="G125" s="75">
        <v>18.739999999999998</v>
      </c>
      <c r="H125" s="75" t="s">
        <v>147</v>
      </c>
      <c r="I125" s="76"/>
      <c r="J125" s="77">
        <f t="shared" si="36"/>
        <v>1</v>
      </c>
      <c r="K125" s="77">
        <f t="shared" si="37"/>
        <v>0</v>
      </c>
      <c r="L125" s="77">
        <f t="shared" si="38"/>
        <v>0</v>
      </c>
      <c r="M125" s="77"/>
      <c r="N125" s="77">
        <f t="shared" si="23"/>
        <v>19.87</v>
      </c>
      <c r="O125" s="77">
        <f t="shared" si="24"/>
        <v>20.45</v>
      </c>
      <c r="P125" s="77">
        <f t="shared" si="25"/>
        <v>19.092277738315598</v>
      </c>
      <c r="Q125" s="77">
        <f t="shared" si="39"/>
        <v>19.22549999999999</v>
      </c>
      <c r="R125" s="77">
        <f t="shared" si="26"/>
        <v>19.16458214733559</v>
      </c>
      <c r="S125" s="77">
        <f t="shared" si="27"/>
        <v>19.497735251099801</v>
      </c>
      <c r="T125" s="77">
        <f t="shared" si="28"/>
        <v>-0.33315310376421081</v>
      </c>
      <c r="U125" s="77">
        <f t="shared" si="29"/>
        <v>-0.33114488180542578</v>
      </c>
      <c r="V125" s="77">
        <f t="shared" si="30"/>
        <v>-2.0082219587850281E-3</v>
      </c>
      <c r="W125" s="77"/>
      <c r="X125" s="77"/>
      <c r="Y125" s="77"/>
      <c r="Z125" s="77" t="str">
        <f t="shared" si="31"/>
        <v>BAIXA</v>
      </c>
      <c r="AA125" s="77"/>
      <c r="AB125" s="77" t="str">
        <f t="shared" si="32"/>
        <v>VENDA</v>
      </c>
      <c r="AC125" s="77"/>
      <c r="AD125" s="78" t="b">
        <f t="shared" si="33"/>
        <v>0</v>
      </c>
      <c r="AE125" s="78" t="b">
        <f t="shared" si="34"/>
        <v>0</v>
      </c>
      <c r="AF125" s="78" t="b">
        <f t="shared" si="35"/>
        <v>0</v>
      </c>
      <c r="AG125" s="78" t="b">
        <f t="shared" si="40"/>
        <v>1</v>
      </c>
      <c r="AH125" s="38">
        <f t="shared" si="41"/>
        <v>17.16</v>
      </c>
      <c r="AI125" s="62">
        <f t="shared" si="42"/>
        <v>20.45</v>
      </c>
      <c r="AJ125" s="34">
        <f t="shared" si="43"/>
        <v>0.2</v>
      </c>
      <c r="AK125" s="34">
        <f t="shared" si="44"/>
        <v>0.15384615384615385</v>
      </c>
      <c r="AL125" s="34">
        <f t="shared" si="45"/>
        <v>7.407407407407407E-2</v>
      </c>
    </row>
    <row r="126" spans="1:38" s="34" customFormat="1">
      <c r="A126" s="74">
        <v>44132</v>
      </c>
      <c r="B126" s="75">
        <v>18.059999999999999</v>
      </c>
      <c r="C126" s="75">
        <v>18.059999999999999</v>
      </c>
      <c r="D126" s="75">
        <v>-6.09</v>
      </c>
      <c r="E126" s="75">
        <v>18.72</v>
      </c>
      <c r="F126" s="75">
        <v>18.059999999999999</v>
      </c>
      <c r="G126" s="75">
        <v>18.809999999999999</v>
      </c>
      <c r="H126" s="75" t="s">
        <v>148</v>
      </c>
      <c r="I126" s="76"/>
      <c r="J126" s="77">
        <f t="shared" si="36"/>
        <v>0</v>
      </c>
      <c r="K126" s="77">
        <f t="shared" si="37"/>
        <v>0</v>
      </c>
      <c r="L126" s="77">
        <f t="shared" si="38"/>
        <v>0</v>
      </c>
      <c r="M126" s="77"/>
      <c r="N126" s="77">
        <f t="shared" si="23"/>
        <v>19.87</v>
      </c>
      <c r="O126" s="77">
        <f t="shared" si="24"/>
        <v>20.45</v>
      </c>
      <c r="P126" s="77">
        <f t="shared" si="25"/>
        <v>19.200347172894496</v>
      </c>
      <c r="Q126" s="77">
        <f t="shared" si="39"/>
        <v>19.240999999999993</v>
      </c>
      <c r="R126" s="77">
        <f t="shared" si="26"/>
        <v>19.256324355942059</v>
      </c>
      <c r="S126" s="77">
        <f t="shared" si="27"/>
        <v>19.564754071187785</v>
      </c>
      <c r="T126" s="77">
        <f t="shared" si="28"/>
        <v>-0.30842971524572604</v>
      </c>
      <c r="U126" s="77">
        <f t="shared" si="29"/>
        <v>-0.3306428263157295</v>
      </c>
      <c r="V126" s="77">
        <f t="shared" si="30"/>
        <v>2.2213111070003455E-2</v>
      </c>
      <c r="W126" s="77"/>
      <c r="X126" s="77"/>
      <c r="Y126" s="77"/>
      <c r="Z126" s="77" t="str">
        <f t="shared" si="31"/>
        <v>BAIXA</v>
      </c>
      <c r="AA126" s="77"/>
      <c r="AB126" s="77" t="str">
        <f t="shared" si="32"/>
        <v/>
      </c>
      <c r="AC126" s="77"/>
      <c r="AD126" s="78" t="b">
        <f t="shared" si="33"/>
        <v>0</v>
      </c>
      <c r="AE126" s="78" t="b">
        <f t="shared" si="34"/>
        <v>0</v>
      </c>
      <c r="AF126" s="78" t="b">
        <f t="shared" si="35"/>
        <v>1</v>
      </c>
      <c r="AG126" s="78" t="b">
        <f t="shared" si="40"/>
        <v>0</v>
      </c>
      <c r="AH126" s="38">
        <f t="shared" si="41"/>
        <v>17.16</v>
      </c>
      <c r="AI126" s="62">
        <f t="shared" si="42"/>
        <v>20.45</v>
      </c>
      <c r="AJ126" s="34">
        <f t="shared" si="43"/>
        <v>0.2</v>
      </c>
      <c r="AK126" s="34">
        <f t="shared" si="44"/>
        <v>0.15384615384615385</v>
      </c>
      <c r="AL126" s="34">
        <f t="shared" si="45"/>
        <v>7.407407407407407E-2</v>
      </c>
    </row>
    <row r="127" spans="1:38" s="34" customFormat="1">
      <c r="A127" s="74">
        <v>44131</v>
      </c>
      <c r="B127" s="75">
        <v>19.239999999999998</v>
      </c>
      <c r="C127" s="75">
        <v>19.239999999999998</v>
      </c>
      <c r="D127" s="75">
        <v>-1.83</v>
      </c>
      <c r="E127" s="75">
        <v>19.600000000000001</v>
      </c>
      <c r="F127" s="75">
        <v>19.170000000000002</v>
      </c>
      <c r="G127" s="75">
        <v>19.71</v>
      </c>
      <c r="H127" s="75" t="s">
        <v>72</v>
      </c>
      <c r="I127" s="76"/>
      <c r="J127" s="77">
        <f t="shared" si="36"/>
        <v>0</v>
      </c>
      <c r="K127" s="77">
        <f t="shared" si="37"/>
        <v>0</v>
      </c>
      <c r="L127" s="77">
        <f t="shared" si="38"/>
        <v>0</v>
      </c>
      <c r="M127" s="77"/>
      <c r="N127" s="77">
        <f t="shared" si="23"/>
        <v>19.87</v>
      </c>
      <c r="O127" s="77">
        <f t="shared" si="24"/>
        <v>20.45</v>
      </c>
      <c r="P127" s="77">
        <f t="shared" si="25"/>
        <v>19.485433966118119</v>
      </c>
      <c r="Q127" s="77">
        <f t="shared" si="39"/>
        <v>19.271999999999995</v>
      </c>
      <c r="R127" s="77">
        <f t="shared" si="26"/>
        <v>19.47383787520425</v>
      </c>
      <c r="S127" s="77">
        <f t="shared" si="27"/>
        <v>19.685134396882809</v>
      </c>
      <c r="T127" s="77">
        <f t="shared" si="28"/>
        <v>-0.21129652167855895</v>
      </c>
      <c r="U127" s="77">
        <f t="shared" si="29"/>
        <v>-0.33619610408323036</v>
      </c>
      <c r="V127" s="77">
        <f t="shared" si="30"/>
        <v>0.12489958240467142</v>
      </c>
      <c r="W127" s="77"/>
      <c r="X127" s="77"/>
      <c r="Y127" s="77"/>
      <c r="Z127" s="77" t="str">
        <f t="shared" si="31"/>
        <v>BAIXA</v>
      </c>
      <c r="AA127" s="77"/>
      <c r="AB127" s="77" t="str">
        <f t="shared" si="32"/>
        <v/>
      </c>
      <c r="AC127" s="77"/>
      <c r="AD127" s="78" t="b">
        <f t="shared" si="33"/>
        <v>0</v>
      </c>
      <c r="AE127" s="78" t="b">
        <f t="shared" si="34"/>
        <v>0</v>
      </c>
      <c r="AF127" s="78" t="b">
        <f t="shared" si="35"/>
        <v>1</v>
      </c>
      <c r="AG127" s="78" t="b">
        <f t="shared" si="40"/>
        <v>0</v>
      </c>
      <c r="AH127" s="38">
        <f t="shared" si="41"/>
        <v>18.399999999999999</v>
      </c>
      <c r="AI127" s="62">
        <f t="shared" si="42"/>
        <v>20.45</v>
      </c>
      <c r="AJ127" s="34">
        <f t="shared" si="43"/>
        <v>0.2</v>
      </c>
      <c r="AK127" s="34">
        <f t="shared" si="44"/>
        <v>0.15384615384615385</v>
      </c>
      <c r="AL127" s="34">
        <f t="shared" si="45"/>
        <v>7.407407407407407E-2</v>
      </c>
    </row>
    <row r="128" spans="1:38" s="34" customFormat="1">
      <c r="A128" s="74">
        <v>44130</v>
      </c>
      <c r="B128" s="75">
        <v>19.59</v>
      </c>
      <c r="C128" s="75">
        <v>19.59</v>
      </c>
      <c r="D128" s="75">
        <v>-1.56</v>
      </c>
      <c r="E128" s="75">
        <v>19.670000000000002</v>
      </c>
      <c r="F128" s="75">
        <v>19.38</v>
      </c>
      <c r="G128" s="75">
        <v>19.86</v>
      </c>
      <c r="H128" s="75" t="s">
        <v>70</v>
      </c>
      <c r="I128" s="76"/>
      <c r="J128" s="77">
        <f t="shared" si="36"/>
        <v>0</v>
      </c>
      <c r="K128" s="77">
        <f t="shared" si="37"/>
        <v>0</v>
      </c>
      <c r="L128" s="77">
        <f t="shared" si="38"/>
        <v>0</v>
      </c>
      <c r="M128" s="77"/>
      <c r="N128" s="77">
        <f t="shared" si="23"/>
        <v>19.87</v>
      </c>
      <c r="O128" s="77">
        <f t="shared" si="24"/>
        <v>20.45</v>
      </c>
      <c r="P128" s="77">
        <f t="shared" si="25"/>
        <v>19.546792457647648</v>
      </c>
      <c r="Q128" s="77">
        <f t="shared" si="39"/>
        <v>19.259499999999996</v>
      </c>
      <c r="R128" s="77">
        <f t="shared" si="26"/>
        <v>19.516353852514115</v>
      </c>
      <c r="S128" s="77">
        <f t="shared" si="27"/>
        <v>19.720745148633434</v>
      </c>
      <c r="T128" s="77">
        <f t="shared" si="28"/>
        <v>-0.20439129611931861</v>
      </c>
      <c r="U128" s="77">
        <f t="shared" si="29"/>
        <v>-0.36742099968439823</v>
      </c>
      <c r="V128" s="77">
        <f t="shared" si="30"/>
        <v>0.16302970356507962</v>
      </c>
      <c r="W128" s="77"/>
      <c r="X128" s="77"/>
      <c r="Y128" s="77"/>
      <c r="Z128" s="77" t="str">
        <f t="shared" si="31"/>
        <v>BAIXA</v>
      </c>
      <c r="AA128" s="77"/>
      <c r="AB128" s="77" t="str">
        <f t="shared" si="32"/>
        <v/>
      </c>
      <c r="AC128" s="77"/>
      <c r="AD128" s="78" t="b">
        <f t="shared" si="33"/>
        <v>0</v>
      </c>
      <c r="AE128" s="78" t="b">
        <f t="shared" si="34"/>
        <v>1</v>
      </c>
      <c r="AF128" s="78" t="b">
        <f t="shared" si="35"/>
        <v>0</v>
      </c>
      <c r="AG128" s="78" t="b">
        <f t="shared" si="40"/>
        <v>1</v>
      </c>
      <c r="AH128" s="38">
        <f t="shared" si="41"/>
        <v>18.399999999999999</v>
      </c>
      <c r="AI128" s="62">
        <f t="shared" si="42"/>
        <v>20.45</v>
      </c>
      <c r="AJ128" s="34">
        <f t="shared" si="43"/>
        <v>0.2</v>
      </c>
      <c r="AK128" s="34">
        <f t="shared" si="44"/>
        <v>0.15384615384615385</v>
      </c>
      <c r="AL128" s="34">
        <f t="shared" si="45"/>
        <v>7.407407407407407E-2</v>
      </c>
    </row>
    <row r="129" spans="1:38" s="34" customFormat="1">
      <c r="A129" s="74">
        <v>44127</v>
      </c>
      <c r="B129" s="75">
        <v>19.899999999999999</v>
      </c>
      <c r="C129" s="75">
        <v>19.899999999999999</v>
      </c>
      <c r="D129" s="75">
        <v>-1.3</v>
      </c>
      <c r="E129" s="75">
        <v>20.260000000000002</v>
      </c>
      <c r="F129" s="75">
        <v>19.87</v>
      </c>
      <c r="G129" s="75">
        <v>20.45</v>
      </c>
      <c r="H129" s="75" t="s">
        <v>149</v>
      </c>
      <c r="I129" s="76"/>
      <c r="J129" s="77">
        <f t="shared" si="36"/>
        <v>0</v>
      </c>
      <c r="K129" s="77">
        <f t="shared" si="37"/>
        <v>1</v>
      </c>
      <c r="L129" s="77">
        <f t="shared" si="38"/>
        <v>0</v>
      </c>
      <c r="M129" s="77"/>
      <c r="N129" s="77">
        <f t="shared" si="23"/>
        <v>19.87</v>
      </c>
      <c r="O129" s="77">
        <f t="shared" si="24"/>
        <v>20.45</v>
      </c>
      <c r="P129" s="77">
        <f t="shared" si="25"/>
        <v>19.535990572059561</v>
      </c>
      <c r="Q129" s="77">
        <f t="shared" si="39"/>
        <v>19.253999999999998</v>
      </c>
      <c r="R129" s="77">
        <f t="shared" si="26"/>
        <v>19.502963643880317</v>
      </c>
      <c r="S129" s="77">
        <f t="shared" si="27"/>
        <v>19.731204760524108</v>
      </c>
      <c r="T129" s="77">
        <f t="shared" si="28"/>
        <v>-0.22824111664379032</v>
      </c>
      <c r="U129" s="77">
        <f t="shared" si="29"/>
        <v>-0.40817842557566814</v>
      </c>
      <c r="V129" s="77">
        <f t="shared" si="30"/>
        <v>0.17993730893187782</v>
      </c>
      <c r="W129" s="77"/>
      <c r="X129" s="77"/>
      <c r="Y129" s="77"/>
      <c r="Z129" s="77" t="str">
        <f t="shared" si="31"/>
        <v>BAIXA</v>
      </c>
      <c r="AA129" s="77"/>
      <c r="AB129" s="77" t="str">
        <f t="shared" si="32"/>
        <v/>
      </c>
      <c r="AC129" s="77"/>
      <c r="AD129" s="78" t="b">
        <f t="shared" si="33"/>
        <v>1</v>
      </c>
      <c r="AE129" s="78" t="b">
        <f t="shared" si="34"/>
        <v>0</v>
      </c>
      <c r="AF129" s="78" t="b">
        <f t="shared" si="35"/>
        <v>1</v>
      </c>
      <c r="AG129" s="78" t="b">
        <f t="shared" si="40"/>
        <v>0</v>
      </c>
      <c r="AH129" s="38">
        <f t="shared" si="41"/>
        <v>18.399999999999999</v>
      </c>
      <c r="AI129" s="62">
        <f t="shared" si="42"/>
        <v>20.45</v>
      </c>
      <c r="AJ129" s="34">
        <f t="shared" si="43"/>
        <v>0.2</v>
      </c>
      <c r="AK129" s="34">
        <f t="shared" si="44"/>
        <v>0.15384615384615385</v>
      </c>
      <c r="AL129" s="34">
        <f t="shared" si="45"/>
        <v>7.407407407407407E-2</v>
      </c>
    </row>
    <row r="130" spans="1:38" s="34" customFormat="1">
      <c r="A130" s="74">
        <v>44126</v>
      </c>
      <c r="B130" s="75">
        <v>20.16</v>
      </c>
      <c r="C130" s="75">
        <v>20.16</v>
      </c>
      <c r="D130" s="75">
        <v>3.37</v>
      </c>
      <c r="E130" s="75">
        <v>19.45</v>
      </c>
      <c r="F130" s="75">
        <v>19.399999999999999</v>
      </c>
      <c r="G130" s="75">
        <v>20.16</v>
      </c>
      <c r="H130" s="75" t="s">
        <v>150</v>
      </c>
      <c r="I130" s="76"/>
      <c r="J130" s="77">
        <f t="shared" si="36"/>
        <v>0</v>
      </c>
      <c r="K130" s="77">
        <f t="shared" si="37"/>
        <v>0</v>
      </c>
      <c r="L130" s="77">
        <f t="shared" si="38"/>
        <v>0</v>
      </c>
      <c r="M130" s="77"/>
      <c r="N130" s="77">
        <f t="shared" si="23"/>
        <v>19.399999999999999</v>
      </c>
      <c r="O130" s="77">
        <f t="shared" si="24"/>
        <v>20.16</v>
      </c>
      <c r="P130" s="77">
        <f t="shared" si="25"/>
        <v>19.444988215074453</v>
      </c>
      <c r="Q130" s="77">
        <f t="shared" si="39"/>
        <v>19.246000000000002</v>
      </c>
      <c r="R130" s="77">
        <f t="shared" si="26"/>
        <v>19.430775215494922</v>
      </c>
      <c r="S130" s="77">
        <f t="shared" si="27"/>
        <v>19.717701141366035</v>
      </c>
      <c r="T130" s="77">
        <f t="shared" si="28"/>
        <v>-0.28692592587111321</v>
      </c>
      <c r="U130" s="77">
        <f t="shared" si="29"/>
        <v>-0.4531627528086376</v>
      </c>
      <c r="V130" s="77">
        <f t="shared" si="30"/>
        <v>0.1662368269375244</v>
      </c>
      <c r="W130" s="77"/>
      <c r="X130" s="77"/>
      <c r="Y130" s="77"/>
      <c r="Z130" s="77" t="str">
        <f t="shared" si="31"/>
        <v>BAIXA</v>
      </c>
      <c r="AA130" s="77"/>
      <c r="AB130" s="77" t="str">
        <f t="shared" si="32"/>
        <v/>
      </c>
      <c r="AC130" s="77"/>
      <c r="AD130" s="78" t="b">
        <f t="shared" si="33"/>
        <v>0</v>
      </c>
      <c r="AE130" s="78" t="b">
        <f t="shared" si="34"/>
        <v>1</v>
      </c>
      <c r="AF130" s="78" t="b">
        <f t="shared" si="35"/>
        <v>0</v>
      </c>
      <c r="AG130" s="78" t="b">
        <f t="shared" si="40"/>
        <v>1</v>
      </c>
      <c r="AH130" s="38">
        <f t="shared" si="41"/>
        <v>18.399999999999999</v>
      </c>
      <c r="AI130" s="62">
        <f t="shared" si="42"/>
        <v>20.45</v>
      </c>
      <c r="AJ130" s="34">
        <f t="shared" si="43"/>
        <v>0.2</v>
      </c>
      <c r="AK130" s="34">
        <f t="shared" si="44"/>
        <v>0.15384615384615385</v>
      </c>
      <c r="AL130" s="34">
        <f t="shared" si="45"/>
        <v>7.407407407407407E-2</v>
      </c>
    </row>
    <row r="131" spans="1:38" s="34" customFormat="1">
      <c r="A131" s="74">
        <v>44125</v>
      </c>
      <c r="B131" s="75">
        <v>19.510000000000002</v>
      </c>
      <c r="C131" s="75">
        <v>19.510000000000002</v>
      </c>
      <c r="D131" s="75">
        <v>-0.1</v>
      </c>
      <c r="E131" s="75">
        <v>19.510000000000002</v>
      </c>
      <c r="F131" s="75">
        <v>19.190000000000001</v>
      </c>
      <c r="G131" s="75">
        <v>19.670000000000002</v>
      </c>
      <c r="H131" s="75" t="s">
        <v>112</v>
      </c>
      <c r="I131" s="76"/>
      <c r="J131" s="77">
        <f t="shared" si="36"/>
        <v>0</v>
      </c>
      <c r="K131" s="77">
        <f t="shared" si="37"/>
        <v>0</v>
      </c>
      <c r="L131" s="77">
        <f t="shared" si="38"/>
        <v>0</v>
      </c>
      <c r="M131" s="77"/>
      <c r="N131" s="77">
        <f t="shared" si="23"/>
        <v>19.32</v>
      </c>
      <c r="O131" s="77">
        <f t="shared" si="24"/>
        <v>20.03</v>
      </c>
      <c r="P131" s="77">
        <f t="shared" si="25"/>
        <v>19.266235268843065</v>
      </c>
      <c r="Q131" s="77">
        <f t="shared" si="39"/>
        <v>19.216500000000003</v>
      </c>
      <c r="R131" s="77">
        <f t="shared" si="26"/>
        <v>19.298188891039455</v>
      </c>
      <c r="S131" s="77">
        <f t="shared" si="27"/>
        <v>19.682317232675317</v>
      </c>
      <c r="T131" s="77">
        <f t="shared" si="28"/>
        <v>-0.3841283416358614</v>
      </c>
      <c r="U131" s="77">
        <f t="shared" si="29"/>
        <v>-0.49472195954301867</v>
      </c>
      <c r="V131" s="77">
        <f t="shared" si="30"/>
        <v>0.11059361790715727</v>
      </c>
      <c r="W131" s="77"/>
      <c r="X131" s="77"/>
      <c r="Y131" s="77"/>
      <c r="Z131" s="77" t="str">
        <f t="shared" si="31"/>
        <v>BAIXA</v>
      </c>
      <c r="AA131" s="77"/>
      <c r="AB131" s="77" t="str">
        <f t="shared" si="32"/>
        <v/>
      </c>
      <c r="AC131" s="77"/>
      <c r="AD131" s="78" t="b">
        <f t="shared" si="33"/>
        <v>1</v>
      </c>
      <c r="AE131" s="78" t="b">
        <f t="shared" si="34"/>
        <v>1</v>
      </c>
      <c r="AF131" s="78" t="b">
        <f t="shared" si="35"/>
        <v>1</v>
      </c>
      <c r="AG131" s="78" t="b">
        <f t="shared" si="40"/>
        <v>1</v>
      </c>
      <c r="AH131" s="38">
        <f t="shared" si="41"/>
        <v>18.399999999999999</v>
      </c>
      <c r="AI131" s="62">
        <f t="shared" si="42"/>
        <v>20.28</v>
      </c>
      <c r="AJ131" s="34">
        <f t="shared" si="43"/>
        <v>0.2</v>
      </c>
      <c r="AK131" s="34">
        <f t="shared" si="44"/>
        <v>0.15384615384615385</v>
      </c>
      <c r="AL131" s="34">
        <f t="shared" si="45"/>
        <v>7.407407407407407E-2</v>
      </c>
    </row>
    <row r="132" spans="1:38" s="34" customFormat="1">
      <c r="A132" s="74">
        <v>44124</v>
      </c>
      <c r="B132" s="75">
        <v>19.53</v>
      </c>
      <c r="C132" s="75">
        <v>19.53</v>
      </c>
      <c r="D132" s="75">
        <v>3.38</v>
      </c>
      <c r="E132" s="75">
        <v>19.03</v>
      </c>
      <c r="F132" s="75">
        <v>18.95</v>
      </c>
      <c r="G132" s="75">
        <v>19.61</v>
      </c>
      <c r="H132" s="75" t="s">
        <v>68</v>
      </c>
      <c r="I132" s="76"/>
      <c r="J132" s="77">
        <f t="shared" si="36"/>
        <v>0</v>
      </c>
      <c r="K132" s="77">
        <f t="shared" si="37"/>
        <v>0</v>
      </c>
      <c r="L132" s="77">
        <f t="shared" si="38"/>
        <v>0</v>
      </c>
      <c r="M132" s="77"/>
      <c r="N132" s="77">
        <f t="shared" ref="N132:N195" si="46">MAX(F132:F145)</f>
        <v>19.32</v>
      </c>
      <c r="O132" s="77">
        <f t="shared" ref="O132:O195" si="47">MAX(G132:G145)</f>
        <v>20.03</v>
      </c>
      <c r="P132" s="77">
        <f t="shared" ref="P132:P195" si="48">(($C132-$P133)*$AJ132)+$P133</f>
        <v>19.205294086053833</v>
      </c>
      <c r="Q132" s="77">
        <f t="shared" si="39"/>
        <v>19.247500000000002</v>
      </c>
      <c r="R132" s="77">
        <f t="shared" ref="R132:R195" si="49">(($C132-R133)*AK132)+R133</f>
        <v>19.259677780319358</v>
      </c>
      <c r="S132" s="77">
        <f t="shared" ref="S132:S195" si="50">((C132-S133)*AL132)+S133</f>
        <v>19.696102611289341</v>
      </c>
      <c r="T132" s="77">
        <f t="shared" ref="T132:T195" si="51">R132-S132</f>
        <v>-0.43642483096998319</v>
      </c>
      <c r="U132" s="77">
        <f t="shared" ref="U132:U195" si="52">((T132-U133)*AJ132)+U133</f>
        <v>-0.52237036401980796</v>
      </c>
      <c r="V132" s="77">
        <f t="shared" ref="V132:V195" si="53">T132-U132</f>
        <v>8.5945533049824774E-2</v>
      </c>
      <c r="W132" s="77"/>
      <c r="X132" s="77"/>
      <c r="Y132" s="77"/>
      <c r="Z132" s="77" t="str">
        <f t="shared" ref="Z132:Z195" si="54">IF(T132&gt;0,"ALTA","BAIXA")</f>
        <v>BAIXA</v>
      </c>
      <c r="AA132" s="77"/>
      <c r="AB132" s="77" t="str">
        <f t="shared" ref="AB132:AB195" si="55">IF(AND(T133&lt;U133,T132&gt;U132),"COMPRA",IF(AND(T132&lt;U132,T133&gt;U133),"VENDA",""))</f>
        <v/>
      </c>
      <c r="AC132" s="77"/>
      <c r="AD132" s="78" t="b">
        <f t="shared" ref="AD132:AD195" si="56">($E133-$C133)&lt;0</f>
        <v>1</v>
      </c>
      <c r="AE132" s="78" t="b">
        <f t="shared" ref="AE132:AE195" si="57">($E134-$C134)&lt;0</f>
        <v>0</v>
      </c>
      <c r="AF132" s="78" t="b">
        <f t="shared" ref="AF132:AF195" si="58">(($E132-$F132)/($G132-$F132)&gt;0.66)</f>
        <v>0</v>
      </c>
      <c r="AG132" s="78" t="b">
        <f t="shared" si="40"/>
        <v>1</v>
      </c>
      <c r="AH132" s="38">
        <f t="shared" si="41"/>
        <v>18.399999999999999</v>
      </c>
      <c r="AI132" s="62">
        <f t="shared" si="42"/>
        <v>20.66</v>
      </c>
      <c r="AJ132" s="34">
        <f t="shared" si="43"/>
        <v>0.2</v>
      </c>
      <c r="AK132" s="34">
        <f t="shared" si="44"/>
        <v>0.15384615384615385</v>
      </c>
      <c r="AL132" s="34">
        <f t="shared" si="45"/>
        <v>7.407407407407407E-2</v>
      </c>
    </row>
    <row r="133" spans="1:38" s="34" customFormat="1">
      <c r="A133" s="74">
        <v>44123</v>
      </c>
      <c r="B133" s="75">
        <v>18.89</v>
      </c>
      <c r="C133" s="75">
        <v>18.89</v>
      </c>
      <c r="D133" s="75">
        <v>0.98</v>
      </c>
      <c r="E133" s="75">
        <v>18.78</v>
      </c>
      <c r="F133" s="75">
        <v>18.63</v>
      </c>
      <c r="G133" s="75">
        <v>19.29</v>
      </c>
      <c r="H133" s="75" t="s">
        <v>151</v>
      </c>
      <c r="I133" s="76"/>
      <c r="J133" s="77">
        <f t="shared" ref="J133:J196" si="59">IF($F133=IF(MIN($F133:$F153)=MIN($F134:$F154),MIN($F133:$F153),MIN($F132:$F152)),1,0)</f>
        <v>0</v>
      </c>
      <c r="K133" s="77">
        <f t="shared" ref="K133:K196" si="60">IF($G133=IF(MAX($G133:$G154)=MAX($G134:$G155),MAX($G133:$G154),MAX($G132:$G153)),1,0)</f>
        <v>0</v>
      </c>
      <c r="L133" s="77">
        <f t="shared" ref="L133:L196" si="61">IF(AND(($C134-$E134)&lt;0,($C135-$E135)&lt;0,(($E133-$F133)/($G133-$F133)&gt;0.66),(($G133-$F133)&gt;(2*($E133-$C133))),$F133=IF(MIN($F133:$F153)=MIN($F134:$F154),MIN($F133:$F153),MIN($F132:$F152)))=TRUE,1,0)</f>
        <v>0</v>
      </c>
      <c r="M133" s="77"/>
      <c r="N133" s="77">
        <f t="shared" si="46"/>
        <v>19.32</v>
      </c>
      <c r="O133" s="77">
        <f t="shared" si="47"/>
        <v>20.03</v>
      </c>
      <c r="P133" s="77">
        <f t="shared" si="48"/>
        <v>19.124117607567293</v>
      </c>
      <c r="Q133" s="77">
        <f t="shared" ref="Q133:Q196" si="62">AVERAGE(C133:C152)</f>
        <v>19.282</v>
      </c>
      <c r="R133" s="77">
        <f t="shared" si="49"/>
        <v>19.21052828583197</v>
      </c>
      <c r="S133" s="77">
        <f t="shared" si="50"/>
        <v>19.709390820192489</v>
      </c>
      <c r="T133" s="77">
        <f t="shared" si="51"/>
        <v>-0.49886253436051931</v>
      </c>
      <c r="U133" s="77">
        <f t="shared" si="52"/>
        <v>-0.54385674728226419</v>
      </c>
      <c r="V133" s="77">
        <f t="shared" si="53"/>
        <v>4.4994212921744881E-2</v>
      </c>
      <c r="W133" s="77"/>
      <c r="X133" s="77"/>
      <c r="Y133" s="77"/>
      <c r="Z133" s="77" t="str">
        <f t="shared" si="54"/>
        <v>BAIXA</v>
      </c>
      <c r="AA133" s="77"/>
      <c r="AB133" s="77" t="str">
        <f t="shared" si="55"/>
        <v/>
      </c>
      <c r="AC133" s="77"/>
      <c r="AD133" s="78" t="b">
        <f t="shared" si="56"/>
        <v>0</v>
      </c>
      <c r="AE133" s="78" t="b">
        <f t="shared" si="57"/>
        <v>1</v>
      </c>
      <c r="AF133" s="78" t="b">
        <f t="shared" si="58"/>
        <v>0</v>
      </c>
      <c r="AG133" s="78" t="b">
        <f t="shared" ref="AG133:AG196" si="63">(($G133-$F133)&gt;(2*($E133-$C133)))</f>
        <v>1</v>
      </c>
      <c r="AH133" s="38">
        <f t="shared" ref="AH133:AH196" si="64">IF(MIN($F133:$F153)=MIN($F134:$F154),MIN($F133:$F153),MIN($F132:$F152))</f>
        <v>18.399999999999999</v>
      </c>
      <c r="AI133" s="62">
        <f t="shared" ref="AI133:AI196" si="65">IF(MAX($G133:$G153)=MAX($G134:$G154),MAX($G133:$G153),MAX($G132:$G152))</f>
        <v>20.76</v>
      </c>
      <c r="AJ133" s="34">
        <f t="shared" ref="AJ133:AJ196" si="66">2/(9+1)</f>
        <v>0.2</v>
      </c>
      <c r="AK133" s="34">
        <f t="shared" ref="AK133:AK196" si="67">2/(12+1)</f>
        <v>0.15384615384615385</v>
      </c>
      <c r="AL133" s="34">
        <f t="shared" ref="AL133:AL196" si="68">2/(26+1)</f>
        <v>7.407407407407407E-2</v>
      </c>
    </row>
    <row r="134" spans="1:38" s="34" customFormat="1">
      <c r="A134" s="74">
        <v>44120</v>
      </c>
      <c r="B134" s="75">
        <v>18.7</v>
      </c>
      <c r="C134" s="75">
        <v>18.7</v>
      </c>
      <c r="D134" s="75">
        <v>-2.13</v>
      </c>
      <c r="E134" s="75">
        <v>19.03</v>
      </c>
      <c r="F134" s="75">
        <v>18.690000000000001</v>
      </c>
      <c r="G134" s="75">
        <v>19.07</v>
      </c>
      <c r="H134" s="75" t="s">
        <v>126</v>
      </c>
      <c r="I134" s="76"/>
      <c r="J134" s="77">
        <f t="shared" si="59"/>
        <v>0</v>
      </c>
      <c r="K134" s="77">
        <f t="shared" si="60"/>
        <v>0</v>
      </c>
      <c r="L134" s="77">
        <f t="shared" si="61"/>
        <v>0</v>
      </c>
      <c r="M134" s="77"/>
      <c r="N134" s="77">
        <f t="shared" si="46"/>
        <v>19.32</v>
      </c>
      <c r="O134" s="77">
        <f t="shared" si="47"/>
        <v>20.03</v>
      </c>
      <c r="P134" s="77">
        <f t="shared" si="48"/>
        <v>19.182647009459117</v>
      </c>
      <c r="Q134" s="77">
        <f t="shared" si="62"/>
        <v>19.384999999999998</v>
      </c>
      <c r="R134" s="77">
        <f t="shared" si="49"/>
        <v>19.268806155983235</v>
      </c>
      <c r="S134" s="77">
        <f t="shared" si="50"/>
        <v>19.77494208580789</v>
      </c>
      <c r="T134" s="77">
        <f t="shared" si="51"/>
        <v>-0.50613592982465505</v>
      </c>
      <c r="U134" s="77">
        <f t="shared" si="52"/>
        <v>-0.55510530051270046</v>
      </c>
      <c r="V134" s="77">
        <f t="shared" si="53"/>
        <v>4.896937068804541E-2</v>
      </c>
      <c r="W134" s="77"/>
      <c r="X134" s="77"/>
      <c r="Y134" s="77"/>
      <c r="Z134" s="77" t="str">
        <f t="shared" si="54"/>
        <v>BAIXA</v>
      </c>
      <c r="AA134" s="77"/>
      <c r="AB134" s="77" t="str">
        <f t="shared" si="55"/>
        <v/>
      </c>
      <c r="AC134" s="77"/>
      <c r="AD134" s="78" t="b">
        <f t="shared" si="56"/>
        <v>1</v>
      </c>
      <c r="AE134" s="78" t="b">
        <f t="shared" si="57"/>
        <v>0</v>
      </c>
      <c r="AF134" s="78" t="b">
        <f t="shared" si="58"/>
        <v>1</v>
      </c>
      <c r="AG134" s="78" t="b">
        <f t="shared" si="63"/>
        <v>0</v>
      </c>
      <c r="AH134" s="38">
        <f t="shared" si="64"/>
        <v>18.399999999999999</v>
      </c>
      <c r="AI134" s="62">
        <f t="shared" si="65"/>
        <v>21.45</v>
      </c>
      <c r="AJ134" s="34">
        <f t="shared" si="66"/>
        <v>0.2</v>
      </c>
      <c r="AK134" s="34">
        <f t="shared" si="67"/>
        <v>0.15384615384615385</v>
      </c>
      <c r="AL134" s="34">
        <f t="shared" si="68"/>
        <v>7.407407407407407E-2</v>
      </c>
    </row>
    <row r="135" spans="1:38" s="34" customFormat="1">
      <c r="A135" s="74">
        <v>44119</v>
      </c>
      <c r="B135" s="75">
        <v>19.11</v>
      </c>
      <c r="C135" s="75">
        <v>19.11</v>
      </c>
      <c r="D135" s="75">
        <v>-1.1000000000000001</v>
      </c>
      <c r="E135" s="75">
        <v>18.98</v>
      </c>
      <c r="F135" s="75">
        <v>18.809999999999999</v>
      </c>
      <c r="G135" s="75">
        <v>19.13</v>
      </c>
      <c r="H135" s="75" t="s">
        <v>152</v>
      </c>
      <c r="I135" s="76"/>
      <c r="J135" s="77">
        <f t="shared" si="59"/>
        <v>0</v>
      </c>
      <c r="K135" s="77">
        <f t="shared" si="60"/>
        <v>0</v>
      </c>
      <c r="L135" s="77">
        <f t="shared" si="61"/>
        <v>0</v>
      </c>
      <c r="M135" s="77"/>
      <c r="N135" s="77">
        <f t="shared" si="46"/>
        <v>19.32</v>
      </c>
      <c r="O135" s="77">
        <f t="shared" si="47"/>
        <v>20.03</v>
      </c>
      <c r="P135" s="77">
        <f t="shared" si="48"/>
        <v>19.303308761823896</v>
      </c>
      <c r="Q135" s="77">
        <f t="shared" si="62"/>
        <v>19.521500000000003</v>
      </c>
      <c r="R135" s="77">
        <f t="shared" si="49"/>
        <v>19.372225457071096</v>
      </c>
      <c r="S135" s="77">
        <f t="shared" si="50"/>
        <v>19.86093745267252</v>
      </c>
      <c r="T135" s="77">
        <f t="shared" si="51"/>
        <v>-0.48871199560142387</v>
      </c>
      <c r="U135" s="77">
        <f t="shared" si="52"/>
        <v>-0.56734764318471187</v>
      </c>
      <c r="V135" s="77">
        <f t="shared" si="53"/>
        <v>7.8635647583288004E-2</v>
      </c>
      <c r="W135" s="77"/>
      <c r="X135" s="77"/>
      <c r="Y135" s="77"/>
      <c r="Z135" s="77" t="str">
        <f t="shared" si="54"/>
        <v>BAIXA</v>
      </c>
      <c r="AA135" s="77"/>
      <c r="AB135" s="77" t="str">
        <f t="shared" si="55"/>
        <v/>
      </c>
      <c r="AC135" s="77"/>
      <c r="AD135" s="78" t="b">
        <f t="shared" si="56"/>
        <v>0</v>
      </c>
      <c r="AE135" s="78" t="b">
        <f t="shared" si="57"/>
        <v>1</v>
      </c>
      <c r="AF135" s="78" t="b">
        <f t="shared" si="58"/>
        <v>0</v>
      </c>
      <c r="AG135" s="78" t="b">
        <f t="shared" si="63"/>
        <v>1</v>
      </c>
      <c r="AH135" s="38">
        <f t="shared" si="64"/>
        <v>18.399999999999999</v>
      </c>
      <c r="AI135" s="62">
        <f t="shared" si="65"/>
        <v>21.45</v>
      </c>
      <c r="AJ135" s="34">
        <f t="shared" si="66"/>
        <v>0.2</v>
      </c>
      <c r="AK135" s="34">
        <f t="shared" si="67"/>
        <v>0.15384615384615385</v>
      </c>
      <c r="AL135" s="34">
        <f t="shared" si="68"/>
        <v>7.407407407407407E-2</v>
      </c>
    </row>
    <row r="136" spans="1:38" s="34" customFormat="1">
      <c r="A136" s="74">
        <v>44118</v>
      </c>
      <c r="B136" s="75">
        <v>19.32</v>
      </c>
      <c r="C136" s="75">
        <v>19.32</v>
      </c>
      <c r="D136" s="75">
        <v>-0.79</v>
      </c>
      <c r="E136" s="75">
        <v>19.440000000000001</v>
      </c>
      <c r="F136" s="75">
        <v>19.32</v>
      </c>
      <c r="G136" s="75">
        <v>19.71</v>
      </c>
      <c r="H136" s="75" t="s">
        <v>70</v>
      </c>
      <c r="I136" s="76"/>
      <c r="J136" s="77">
        <f t="shared" si="59"/>
        <v>0</v>
      </c>
      <c r="K136" s="77">
        <f t="shared" si="60"/>
        <v>0</v>
      </c>
      <c r="L136" s="77">
        <f t="shared" si="61"/>
        <v>0</v>
      </c>
      <c r="M136" s="77"/>
      <c r="N136" s="77">
        <f t="shared" si="46"/>
        <v>19.41</v>
      </c>
      <c r="O136" s="77">
        <f t="shared" si="47"/>
        <v>20.04</v>
      </c>
      <c r="P136" s="77">
        <f t="shared" si="48"/>
        <v>19.351635952279871</v>
      </c>
      <c r="Q136" s="77">
        <f t="shared" si="62"/>
        <v>19.617499999999996</v>
      </c>
      <c r="R136" s="77">
        <f t="shared" si="49"/>
        <v>19.419902812902205</v>
      </c>
      <c r="S136" s="77">
        <f t="shared" si="50"/>
        <v>19.921012448886323</v>
      </c>
      <c r="T136" s="77">
        <f t="shared" si="51"/>
        <v>-0.50110963598411828</v>
      </c>
      <c r="U136" s="77">
        <f t="shared" si="52"/>
        <v>-0.5870065550805339</v>
      </c>
      <c r="V136" s="77">
        <f t="shared" si="53"/>
        <v>8.5896919096415614E-2</v>
      </c>
      <c r="W136" s="77"/>
      <c r="X136" s="77"/>
      <c r="Y136" s="77"/>
      <c r="Z136" s="77" t="str">
        <f t="shared" si="54"/>
        <v>BAIXA</v>
      </c>
      <c r="AA136" s="77"/>
      <c r="AB136" s="77" t="str">
        <f t="shared" si="55"/>
        <v/>
      </c>
      <c r="AC136" s="77"/>
      <c r="AD136" s="78" t="b">
        <f t="shared" si="56"/>
        <v>1</v>
      </c>
      <c r="AE136" s="78" t="b">
        <f t="shared" si="57"/>
        <v>0</v>
      </c>
      <c r="AF136" s="78" t="b">
        <f t="shared" si="58"/>
        <v>0</v>
      </c>
      <c r="AG136" s="78" t="b">
        <f t="shared" si="63"/>
        <v>1</v>
      </c>
      <c r="AH136" s="38">
        <f t="shared" si="64"/>
        <v>18.399999999999999</v>
      </c>
      <c r="AI136" s="62">
        <f t="shared" si="65"/>
        <v>21.45</v>
      </c>
      <c r="AJ136" s="34">
        <f t="shared" si="66"/>
        <v>0.2</v>
      </c>
      <c r="AK136" s="34">
        <f t="shared" si="67"/>
        <v>0.15384615384615385</v>
      </c>
      <c r="AL136" s="34">
        <f t="shared" si="68"/>
        <v>7.407407407407407E-2</v>
      </c>
    </row>
    <row r="137" spans="1:38" s="34" customFormat="1">
      <c r="A137" s="74">
        <v>44117</v>
      </c>
      <c r="B137" s="75">
        <v>19.48</v>
      </c>
      <c r="C137" s="75">
        <v>19.48</v>
      </c>
      <c r="D137" s="75">
        <v>1.67</v>
      </c>
      <c r="E137" s="75">
        <v>19.260000000000002</v>
      </c>
      <c r="F137" s="75">
        <v>19.09</v>
      </c>
      <c r="G137" s="75">
        <v>19.48</v>
      </c>
      <c r="H137" s="75" t="s">
        <v>153</v>
      </c>
      <c r="I137" s="76"/>
      <c r="J137" s="77">
        <f t="shared" si="59"/>
        <v>0</v>
      </c>
      <c r="K137" s="77">
        <f t="shared" si="60"/>
        <v>0</v>
      </c>
      <c r="L137" s="77">
        <f t="shared" si="61"/>
        <v>0</v>
      </c>
      <c r="M137" s="77"/>
      <c r="N137" s="77">
        <f t="shared" si="46"/>
        <v>19.54</v>
      </c>
      <c r="O137" s="77">
        <f t="shared" si="47"/>
        <v>20.28</v>
      </c>
      <c r="P137" s="77">
        <f t="shared" si="48"/>
        <v>19.359544940349839</v>
      </c>
      <c r="Q137" s="77">
        <f t="shared" si="62"/>
        <v>19.7</v>
      </c>
      <c r="R137" s="77">
        <f t="shared" si="49"/>
        <v>19.438066960702606</v>
      </c>
      <c r="S137" s="77">
        <f t="shared" si="50"/>
        <v>19.969093444797227</v>
      </c>
      <c r="T137" s="77">
        <f t="shared" si="51"/>
        <v>-0.53102648409462105</v>
      </c>
      <c r="U137" s="77">
        <f t="shared" si="52"/>
        <v>-0.60848078485463786</v>
      </c>
      <c r="V137" s="77">
        <f t="shared" si="53"/>
        <v>7.7454300760016803E-2</v>
      </c>
      <c r="W137" s="77"/>
      <c r="X137" s="77"/>
      <c r="Y137" s="77"/>
      <c r="Z137" s="77" t="str">
        <f t="shared" si="54"/>
        <v>BAIXA</v>
      </c>
      <c r="AA137" s="77"/>
      <c r="AB137" s="77" t="str">
        <f t="shared" si="55"/>
        <v/>
      </c>
      <c r="AC137" s="77"/>
      <c r="AD137" s="78" t="b">
        <f t="shared" si="56"/>
        <v>0</v>
      </c>
      <c r="AE137" s="78" t="b">
        <f t="shared" si="57"/>
        <v>1</v>
      </c>
      <c r="AF137" s="78" t="b">
        <f t="shared" si="58"/>
        <v>0</v>
      </c>
      <c r="AG137" s="78" t="b">
        <f t="shared" si="63"/>
        <v>1</v>
      </c>
      <c r="AH137" s="38">
        <f t="shared" si="64"/>
        <v>18.399999999999999</v>
      </c>
      <c r="AI137" s="62">
        <f t="shared" si="65"/>
        <v>21.45</v>
      </c>
      <c r="AJ137" s="34">
        <f t="shared" si="66"/>
        <v>0.2</v>
      </c>
      <c r="AK137" s="34">
        <f t="shared" si="67"/>
        <v>0.15384615384615385</v>
      </c>
      <c r="AL137" s="34">
        <f t="shared" si="68"/>
        <v>7.407407407407407E-2</v>
      </c>
    </row>
    <row r="138" spans="1:38" s="34" customFormat="1">
      <c r="A138" s="74">
        <v>44113</v>
      </c>
      <c r="B138" s="75">
        <v>19.16</v>
      </c>
      <c r="C138" s="75">
        <v>19.16</v>
      </c>
      <c r="D138" s="75">
        <v>-3.13</v>
      </c>
      <c r="E138" s="75">
        <v>19.68</v>
      </c>
      <c r="F138" s="75">
        <v>19.16</v>
      </c>
      <c r="G138" s="75">
        <v>19.73</v>
      </c>
      <c r="H138" s="75" t="s">
        <v>154</v>
      </c>
      <c r="I138" s="76"/>
      <c r="J138" s="77">
        <f t="shared" si="59"/>
        <v>0</v>
      </c>
      <c r="K138" s="77">
        <f t="shared" si="60"/>
        <v>0</v>
      </c>
      <c r="L138" s="77">
        <f t="shared" si="61"/>
        <v>0</v>
      </c>
      <c r="M138" s="77"/>
      <c r="N138" s="77">
        <f t="shared" si="46"/>
        <v>20.079999999999998</v>
      </c>
      <c r="O138" s="77">
        <f t="shared" si="47"/>
        <v>20.66</v>
      </c>
      <c r="P138" s="77">
        <f t="shared" si="48"/>
        <v>19.3294311754373</v>
      </c>
      <c r="Q138" s="77">
        <f t="shared" si="62"/>
        <v>19.774999999999999</v>
      </c>
      <c r="R138" s="77">
        <f t="shared" si="49"/>
        <v>19.430442771739443</v>
      </c>
      <c r="S138" s="77">
        <f t="shared" si="50"/>
        <v>20.008220920381007</v>
      </c>
      <c r="T138" s="77">
        <f t="shared" si="51"/>
        <v>-0.5777781486415634</v>
      </c>
      <c r="U138" s="77">
        <f t="shared" si="52"/>
        <v>-0.62784436004464206</v>
      </c>
      <c r="V138" s="77">
        <f t="shared" si="53"/>
        <v>5.0066211403078653E-2</v>
      </c>
      <c r="W138" s="77"/>
      <c r="X138" s="77"/>
      <c r="Y138" s="77"/>
      <c r="Z138" s="77" t="str">
        <f t="shared" si="54"/>
        <v>BAIXA</v>
      </c>
      <c r="AA138" s="77"/>
      <c r="AB138" s="77" t="str">
        <f t="shared" si="55"/>
        <v/>
      </c>
      <c r="AC138" s="77"/>
      <c r="AD138" s="78" t="b">
        <f t="shared" si="56"/>
        <v>1</v>
      </c>
      <c r="AE138" s="78" t="b">
        <f t="shared" si="57"/>
        <v>0</v>
      </c>
      <c r="AF138" s="78" t="b">
        <f t="shared" si="58"/>
        <v>1</v>
      </c>
      <c r="AG138" s="78" t="b">
        <f t="shared" si="63"/>
        <v>0</v>
      </c>
      <c r="AH138" s="38">
        <f t="shared" si="64"/>
        <v>18.399999999999999</v>
      </c>
      <c r="AI138" s="62">
        <f t="shared" si="65"/>
        <v>21.45</v>
      </c>
      <c r="AJ138" s="34">
        <f t="shared" si="66"/>
        <v>0.2</v>
      </c>
      <c r="AK138" s="34">
        <f t="shared" si="67"/>
        <v>0.15384615384615385</v>
      </c>
      <c r="AL138" s="34">
        <f t="shared" si="68"/>
        <v>7.407407407407407E-2</v>
      </c>
    </row>
    <row r="139" spans="1:38" s="34" customFormat="1">
      <c r="A139" s="74">
        <v>44112</v>
      </c>
      <c r="B139" s="75">
        <v>19.78</v>
      </c>
      <c r="C139" s="75">
        <v>19.78</v>
      </c>
      <c r="D139" s="75">
        <v>3.29</v>
      </c>
      <c r="E139" s="75">
        <v>19.39</v>
      </c>
      <c r="F139" s="75">
        <v>19.22</v>
      </c>
      <c r="G139" s="75">
        <v>19.920000000000002</v>
      </c>
      <c r="H139" s="75" t="s">
        <v>155</v>
      </c>
      <c r="I139" s="76"/>
      <c r="J139" s="77">
        <f t="shared" si="59"/>
        <v>0</v>
      </c>
      <c r="K139" s="77">
        <f t="shared" si="60"/>
        <v>0</v>
      </c>
      <c r="L139" s="77">
        <f t="shared" si="61"/>
        <v>0</v>
      </c>
      <c r="M139" s="77"/>
      <c r="N139" s="77">
        <f t="shared" si="46"/>
        <v>20.13</v>
      </c>
      <c r="O139" s="77">
        <f t="shared" si="47"/>
        <v>20.76</v>
      </c>
      <c r="P139" s="77">
        <f t="shared" si="48"/>
        <v>19.371788969296624</v>
      </c>
      <c r="Q139" s="77">
        <f t="shared" si="62"/>
        <v>19.875500000000002</v>
      </c>
      <c r="R139" s="77">
        <f t="shared" si="49"/>
        <v>19.479614184782978</v>
      </c>
      <c r="S139" s="77">
        <f t="shared" si="50"/>
        <v>20.076078594011488</v>
      </c>
      <c r="T139" s="77">
        <f t="shared" si="51"/>
        <v>-0.59646440922850985</v>
      </c>
      <c r="U139" s="77">
        <f t="shared" si="52"/>
        <v>-0.64036091289541175</v>
      </c>
      <c r="V139" s="77">
        <f t="shared" si="53"/>
        <v>4.3896503666901898E-2</v>
      </c>
      <c r="W139" s="77"/>
      <c r="X139" s="77"/>
      <c r="Y139" s="77"/>
      <c r="Z139" s="77" t="str">
        <f t="shared" si="54"/>
        <v>BAIXA</v>
      </c>
      <c r="AA139" s="77"/>
      <c r="AB139" s="77" t="str">
        <f t="shared" si="55"/>
        <v>COMPRA</v>
      </c>
      <c r="AC139" s="77"/>
      <c r="AD139" s="78" t="b">
        <f t="shared" si="56"/>
        <v>0</v>
      </c>
      <c r="AE139" s="78" t="b">
        <f t="shared" si="57"/>
        <v>0</v>
      </c>
      <c r="AF139" s="78" t="b">
        <f t="shared" si="58"/>
        <v>0</v>
      </c>
      <c r="AG139" s="78" t="b">
        <f t="shared" si="63"/>
        <v>1</v>
      </c>
      <c r="AH139" s="38">
        <f t="shared" si="64"/>
        <v>18.399999999999999</v>
      </c>
      <c r="AI139" s="62">
        <f t="shared" si="65"/>
        <v>21.54</v>
      </c>
      <c r="AJ139" s="34">
        <f t="shared" si="66"/>
        <v>0.2</v>
      </c>
      <c r="AK139" s="34">
        <f t="shared" si="67"/>
        <v>0.15384615384615385</v>
      </c>
      <c r="AL139" s="34">
        <f t="shared" si="68"/>
        <v>7.407407407407407E-2</v>
      </c>
    </row>
    <row r="140" spans="1:38" s="34" customFormat="1">
      <c r="A140" s="74">
        <v>44111</v>
      </c>
      <c r="B140" s="75">
        <v>19.149999999999999</v>
      </c>
      <c r="C140" s="75">
        <v>19.149999999999999</v>
      </c>
      <c r="D140" s="75">
        <v>-0.7</v>
      </c>
      <c r="E140" s="75">
        <v>19.350000000000001</v>
      </c>
      <c r="F140" s="75">
        <v>18.93</v>
      </c>
      <c r="G140" s="75">
        <v>19.399999999999999</v>
      </c>
      <c r="H140" s="75" t="s">
        <v>156</v>
      </c>
      <c r="I140" s="76"/>
      <c r="J140" s="77">
        <f t="shared" si="59"/>
        <v>0</v>
      </c>
      <c r="K140" s="77">
        <f t="shared" si="60"/>
        <v>0</v>
      </c>
      <c r="L140" s="77">
        <f t="shared" si="61"/>
        <v>0</v>
      </c>
      <c r="M140" s="77"/>
      <c r="N140" s="77">
        <f t="shared" si="46"/>
        <v>20.85</v>
      </c>
      <c r="O140" s="77">
        <f t="shared" si="47"/>
        <v>21.43</v>
      </c>
      <c r="P140" s="77">
        <f t="shared" si="48"/>
        <v>19.269736211620778</v>
      </c>
      <c r="Q140" s="77">
        <f t="shared" si="62"/>
        <v>19.956500000000002</v>
      </c>
      <c r="R140" s="77">
        <f t="shared" si="49"/>
        <v>19.424998582016247</v>
      </c>
      <c r="S140" s="77">
        <f t="shared" si="50"/>
        <v>20.099764881532408</v>
      </c>
      <c r="T140" s="77">
        <f t="shared" si="51"/>
        <v>-0.67476629951616118</v>
      </c>
      <c r="U140" s="77">
        <f t="shared" si="52"/>
        <v>-0.65133503881213728</v>
      </c>
      <c r="V140" s="77">
        <f t="shared" si="53"/>
        <v>-2.3431260704023904E-2</v>
      </c>
      <c r="W140" s="77"/>
      <c r="X140" s="77"/>
      <c r="Y140" s="77"/>
      <c r="Z140" s="77" t="str">
        <f t="shared" si="54"/>
        <v>BAIXA</v>
      </c>
      <c r="AA140" s="77"/>
      <c r="AB140" s="77" t="str">
        <f t="shared" si="55"/>
        <v/>
      </c>
      <c r="AC140" s="77"/>
      <c r="AD140" s="78" t="b">
        <f t="shared" si="56"/>
        <v>0</v>
      </c>
      <c r="AE140" s="78" t="b">
        <f t="shared" si="57"/>
        <v>1</v>
      </c>
      <c r="AF140" s="78" t="b">
        <f t="shared" si="58"/>
        <v>1</v>
      </c>
      <c r="AG140" s="78" t="b">
        <f t="shared" si="63"/>
        <v>1</v>
      </c>
      <c r="AH140" s="38">
        <f t="shared" si="64"/>
        <v>18.399999999999999</v>
      </c>
      <c r="AI140" s="62">
        <f t="shared" si="65"/>
        <v>22.03</v>
      </c>
      <c r="AJ140" s="34">
        <f t="shared" si="66"/>
        <v>0.2</v>
      </c>
      <c r="AK140" s="34">
        <f t="shared" si="67"/>
        <v>0.15384615384615385</v>
      </c>
      <c r="AL140" s="34">
        <f t="shared" si="68"/>
        <v>7.407407407407407E-2</v>
      </c>
    </row>
    <row r="141" spans="1:38" s="34" customFormat="1">
      <c r="A141" s="74">
        <v>44110</v>
      </c>
      <c r="B141" s="75">
        <v>19.28</v>
      </c>
      <c r="C141" s="75">
        <v>19.28</v>
      </c>
      <c r="D141" s="75">
        <v>-0.5</v>
      </c>
      <c r="E141" s="75">
        <v>19.809999999999999</v>
      </c>
      <c r="F141" s="75">
        <v>19.28</v>
      </c>
      <c r="G141" s="75">
        <v>20.03</v>
      </c>
      <c r="H141" s="75" t="s">
        <v>70</v>
      </c>
      <c r="I141" s="76"/>
      <c r="J141" s="77">
        <f t="shared" si="59"/>
        <v>0</v>
      </c>
      <c r="K141" s="77">
        <f t="shared" si="60"/>
        <v>0</v>
      </c>
      <c r="L141" s="77">
        <f t="shared" si="61"/>
        <v>0</v>
      </c>
      <c r="M141" s="77"/>
      <c r="N141" s="77">
        <f t="shared" si="46"/>
        <v>20.85</v>
      </c>
      <c r="O141" s="77">
        <f t="shared" si="47"/>
        <v>21.45</v>
      </c>
      <c r="P141" s="77">
        <f t="shared" si="48"/>
        <v>19.299670264525972</v>
      </c>
      <c r="Q141" s="77">
        <f t="shared" si="62"/>
        <v>20.098499999999998</v>
      </c>
      <c r="R141" s="77">
        <f t="shared" si="49"/>
        <v>19.474998324201021</v>
      </c>
      <c r="S141" s="77">
        <f t="shared" si="50"/>
        <v>20.175746072055002</v>
      </c>
      <c r="T141" s="77">
        <f t="shared" si="51"/>
        <v>-0.7007477478539812</v>
      </c>
      <c r="U141" s="77">
        <f t="shared" si="52"/>
        <v>-0.64547722363613125</v>
      </c>
      <c r="V141" s="77">
        <f t="shared" si="53"/>
        <v>-5.5270524217849948E-2</v>
      </c>
      <c r="W141" s="77"/>
      <c r="X141" s="77"/>
      <c r="Y141" s="77"/>
      <c r="Z141" s="77" t="str">
        <f t="shared" si="54"/>
        <v>BAIXA</v>
      </c>
      <c r="AA141" s="77"/>
      <c r="AB141" s="77" t="str">
        <f t="shared" si="55"/>
        <v/>
      </c>
      <c r="AC141" s="77"/>
      <c r="AD141" s="78" t="b">
        <f t="shared" si="56"/>
        <v>1</v>
      </c>
      <c r="AE141" s="78" t="b">
        <f t="shared" si="57"/>
        <v>0</v>
      </c>
      <c r="AF141" s="78" t="b">
        <f t="shared" si="58"/>
        <v>1</v>
      </c>
      <c r="AG141" s="78" t="b">
        <f t="shared" si="63"/>
        <v>0</v>
      </c>
      <c r="AH141" s="38">
        <f t="shared" si="64"/>
        <v>18.399999999999999</v>
      </c>
      <c r="AI141" s="62">
        <f t="shared" si="65"/>
        <v>22.03</v>
      </c>
      <c r="AJ141" s="34">
        <f t="shared" si="66"/>
        <v>0.2</v>
      </c>
      <c r="AK141" s="34">
        <f t="shared" si="67"/>
        <v>0.15384615384615385</v>
      </c>
      <c r="AL141" s="34">
        <f t="shared" si="68"/>
        <v>7.407407407407407E-2</v>
      </c>
    </row>
    <row r="142" spans="1:38" s="34" customFormat="1">
      <c r="A142" s="74">
        <v>44109</v>
      </c>
      <c r="B142" s="75">
        <v>19.38</v>
      </c>
      <c r="C142" s="75">
        <v>19.38</v>
      </c>
      <c r="D142" s="75">
        <v>5.31</v>
      </c>
      <c r="E142" s="75">
        <v>18.73</v>
      </c>
      <c r="F142" s="75">
        <v>18.62</v>
      </c>
      <c r="G142" s="75">
        <v>19.510000000000002</v>
      </c>
      <c r="H142" s="75" t="s">
        <v>84</v>
      </c>
      <c r="I142" s="76"/>
      <c r="J142" s="77">
        <f t="shared" si="59"/>
        <v>0</v>
      </c>
      <c r="K142" s="77">
        <f t="shared" si="60"/>
        <v>0</v>
      </c>
      <c r="L142" s="77">
        <f t="shared" si="61"/>
        <v>0</v>
      </c>
      <c r="M142" s="77"/>
      <c r="N142" s="77">
        <f t="shared" si="46"/>
        <v>20.9</v>
      </c>
      <c r="O142" s="77">
        <f t="shared" si="47"/>
        <v>21.45</v>
      </c>
      <c r="P142" s="77">
        <f t="shared" si="48"/>
        <v>19.304587830657464</v>
      </c>
      <c r="Q142" s="77">
        <f t="shared" si="62"/>
        <v>20.211500000000001</v>
      </c>
      <c r="R142" s="77">
        <f t="shared" si="49"/>
        <v>19.510452564964844</v>
      </c>
      <c r="S142" s="77">
        <f t="shared" si="50"/>
        <v>20.247405757819401</v>
      </c>
      <c r="T142" s="77">
        <f t="shared" si="51"/>
        <v>-0.73695319285455696</v>
      </c>
      <c r="U142" s="77">
        <f t="shared" si="52"/>
        <v>-0.63165959258166882</v>
      </c>
      <c r="V142" s="77">
        <f t="shared" si="53"/>
        <v>-0.10529360027288814</v>
      </c>
      <c r="W142" s="77"/>
      <c r="X142" s="77"/>
      <c r="Y142" s="77"/>
      <c r="Z142" s="77" t="str">
        <f t="shared" si="54"/>
        <v>BAIXA</v>
      </c>
      <c r="AA142" s="77"/>
      <c r="AB142" s="77" t="str">
        <f t="shared" si="55"/>
        <v/>
      </c>
      <c r="AC142" s="77"/>
      <c r="AD142" s="78" t="b">
        <f t="shared" si="56"/>
        <v>0</v>
      </c>
      <c r="AE142" s="78" t="b">
        <f t="shared" si="57"/>
        <v>1</v>
      </c>
      <c r="AF142" s="78" t="b">
        <f t="shared" si="58"/>
        <v>0</v>
      </c>
      <c r="AG142" s="78" t="b">
        <f t="shared" si="63"/>
        <v>1</v>
      </c>
      <c r="AH142" s="38">
        <f t="shared" si="64"/>
        <v>18.399999999999999</v>
      </c>
      <c r="AI142" s="62">
        <f t="shared" si="65"/>
        <v>22.03</v>
      </c>
      <c r="AJ142" s="34">
        <f t="shared" si="66"/>
        <v>0.2</v>
      </c>
      <c r="AK142" s="34">
        <f t="shared" si="67"/>
        <v>0.15384615384615385</v>
      </c>
      <c r="AL142" s="34">
        <f t="shared" si="68"/>
        <v>7.407407407407407E-2</v>
      </c>
    </row>
    <row r="143" spans="1:38" s="34" customFormat="1">
      <c r="A143" s="74">
        <v>44106</v>
      </c>
      <c r="B143" s="75">
        <v>18.399999999999999</v>
      </c>
      <c r="C143" s="75">
        <v>18.399999999999999</v>
      </c>
      <c r="D143" s="75">
        <v>-4.18</v>
      </c>
      <c r="E143" s="75">
        <v>19.09</v>
      </c>
      <c r="F143" s="75">
        <v>18.399999999999999</v>
      </c>
      <c r="G143" s="75">
        <v>19.100000000000001</v>
      </c>
      <c r="H143" s="75" t="s">
        <v>157</v>
      </c>
      <c r="I143" s="76"/>
      <c r="J143" s="77">
        <f t="shared" si="59"/>
        <v>1</v>
      </c>
      <c r="K143" s="77">
        <f t="shared" si="60"/>
        <v>0</v>
      </c>
      <c r="L143" s="77">
        <f t="shared" si="61"/>
        <v>0</v>
      </c>
      <c r="M143" s="77"/>
      <c r="N143" s="77">
        <f t="shared" si="46"/>
        <v>20.9</v>
      </c>
      <c r="O143" s="77">
        <f t="shared" si="47"/>
        <v>21.45</v>
      </c>
      <c r="P143" s="77">
        <f t="shared" si="48"/>
        <v>19.285734788321829</v>
      </c>
      <c r="Q143" s="77">
        <f t="shared" si="62"/>
        <v>20.351500000000001</v>
      </c>
      <c r="R143" s="77">
        <f t="shared" si="49"/>
        <v>19.534171213140269</v>
      </c>
      <c r="S143" s="77">
        <f t="shared" si="50"/>
        <v>20.316798218444951</v>
      </c>
      <c r="T143" s="77">
        <f t="shared" si="51"/>
        <v>-0.78262700530468265</v>
      </c>
      <c r="U143" s="77">
        <f t="shared" si="52"/>
        <v>-0.60533619251344684</v>
      </c>
      <c r="V143" s="77">
        <f t="shared" si="53"/>
        <v>-0.17729081279123582</v>
      </c>
      <c r="W143" s="77"/>
      <c r="X143" s="77"/>
      <c r="Y143" s="77"/>
      <c r="Z143" s="77" t="str">
        <f t="shared" si="54"/>
        <v>BAIXA</v>
      </c>
      <c r="AA143" s="77"/>
      <c r="AB143" s="77" t="str">
        <f t="shared" si="55"/>
        <v/>
      </c>
      <c r="AC143" s="77"/>
      <c r="AD143" s="78" t="b">
        <f t="shared" si="56"/>
        <v>1</v>
      </c>
      <c r="AE143" s="78" t="b">
        <f t="shared" si="57"/>
        <v>1</v>
      </c>
      <c r="AF143" s="78" t="b">
        <f t="shared" si="58"/>
        <v>1</v>
      </c>
      <c r="AG143" s="78" t="b">
        <f t="shared" si="63"/>
        <v>0</v>
      </c>
      <c r="AH143" s="38">
        <f t="shared" si="64"/>
        <v>18.399999999999999</v>
      </c>
      <c r="AI143" s="62">
        <f t="shared" si="65"/>
        <v>22.37</v>
      </c>
      <c r="AJ143" s="34">
        <f t="shared" si="66"/>
        <v>0.2</v>
      </c>
      <c r="AK143" s="34">
        <f t="shared" si="67"/>
        <v>0.15384615384615385</v>
      </c>
      <c r="AL143" s="34">
        <f t="shared" si="68"/>
        <v>7.407407407407407E-2</v>
      </c>
    </row>
    <row r="144" spans="1:38" s="34" customFormat="1">
      <c r="A144" s="74">
        <v>44105</v>
      </c>
      <c r="B144" s="75">
        <v>19.21</v>
      </c>
      <c r="C144" s="75">
        <v>19.21</v>
      </c>
      <c r="D144" s="75">
        <v>1.22</v>
      </c>
      <c r="E144" s="75">
        <v>19</v>
      </c>
      <c r="F144" s="75">
        <v>18.510000000000002</v>
      </c>
      <c r="G144" s="75">
        <v>19.41</v>
      </c>
      <c r="H144" s="75" t="s">
        <v>158</v>
      </c>
      <c r="I144" s="76"/>
      <c r="J144" s="77">
        <f t="shared" si="59"/>
        <v>0</v>
      </c>
      <c r="K144" s="77">
        <f t="shared" si="60"/>
        <v>0</v>
      </c>
      <c r="L144" s="77">
        <f t="shared" si="61"/>
        <v>0</v>
      </c>
      <c r="M144" s="77"/>
      <c r="N144" s="77">
        <f t="shared" si="46"/>
        <v>20.9</v>
      </c>
      <c r="O144" s="77">
        <f t="shared" si="47"/>
        <v>21.45</v>
      </c>
      <c r="P144" s="77">
        <f t="shared" si="48"/>
        <v>19.507168485402286</v>
      </c>
      <c r="Q144" s="77">
        <f t="shared" si="62"/>
        <v>20.538500000000003</v>
      </c>
      <c r="R144" s="77">
        <f t="shared" si="49"/>
        <v>19.740384160983954</v>
      </c>
      <c r="S144" s="77">
        <f t="shared" si="50"/>
        <v>20.470142075920549</v>
      </c>
      <c r="T144" s="77">
        <f t="shared" si="51"/>
        <v>-0.72975791493659514</v>
      </c>
      <c r="U144" s="77">
        <f t="shared" si="52"/>
        <v>-0.56101348931563788</v>
      </c>
      <c r="V144" s="77">
        <f t="shared" si="53"/>
        <v>-0.16874442562095726</v>
      </c>
      <c r="W144" s="77"/>
      <c r="X144" s="77"/>
      <c r="Y144" s="77"/>
      <c r="Z144" s="77" t="str">
        <f t="shared" si="54"/>
        <v>BAIXA</v>
      </c>
      <c r="AA144" s="77"/>
      <c r="AB144" s="77" t="str">
        <f t="shared" si="55"/>
        <v/>
      </c>
      <c r="AC144" s="77"/>
      <c r="AD144" s="78" t="b">
        <f t="shared" si="56"/>
        <v>1</v>
      </c>
      <c r="AE144" s="78" t="b">
        <f t="shared" si="57"/>
        <v>0</v>
      </c>
      <c r="AF144" s="78" t="b">
        <f t="shared" si="58"/>
        <v>0</v>
      </c>
      <c r="AG144" s="78" t="b">
        <f t="shared" si="63"/>
        <v>1</v>
      </c>
      <c r="AH144" s="38">
        <f t="shared" si="64"/>
        <v>18.399999999999999</v>
      </c>
      <c r="AI144" s="62">
        <f t="shared" si="65"/>
        <v>22.37</v>
      </c>
      <c r="AJ144" s="34">
        <f t="shared" si="66"/>
        <v>0.2</v>
      </c>
      <c r="AK144" s="34">
        <f t="shared" si="67"/>
        <v>0.15384615384615385</v>
      </c>
      <c r="AL144" s="34">
        <f t="shared" si="68"/>
        <v>7.407407407407407E-2</v>
      </c>
    </row>
    <row r="145" spans="1:38" s="34" customFormat="1">
      <c r="A145" s="74">
        <v>44104</v>
      </c>
      <c r="B145" s="75">
        <v>18.97</v>
      </c>
      <c r="C145" s="75">
        <v>18.97</v>
      </c>
      <c r="D145" s="75">
        <v>1.55</v>
      </c>
      <c r="E145" s="75">
        <v>18.87</v>
      </c>
      <c r="F145" s="75">
        <v>18.8</v>
      </c>
      <c r="G145" s="75">
        <v>19.39</v>
      </c>
      <c r="H145" s="75" t="s">
        <v>93</v>
      </c>
      <c r="I145" s="76"/>
      <c r="J145" s="77">
        <f t="shared" si="59"/>
        <v>0</v>
      </c>
      <c r="K145" s="77">
        <f t="shared" si="60"/>
        <v>0</v>
      </c>
      <c r="L145" s="77">
        <f t="shared" si="61"/>
        <v>0</v>
      </c>
      <c r="M145" s="77"/>
      <c r="N145" s="77">
        <f t="shared" si="46"/>
        <v>21.04</v>
      </c>
      <c r="O145" s="77">
        <f t="shared" si="47"/>
        <v>21.54</v>
      </c>
      <c r="P145" s="77">
        <f t="shared" si="48"/>
        <v>19.581460606752856</v>
      </c>
      <c r="Q145" s="77">
        <f t="shared" si="62"/>
        <v>20.681000000000001</v>
      </c>
      <c r="R145" s="77">
        <f t="shared" si="49"/>
        <v>19.836817644799218</v>
      </c>
      <c r="S145" s="77">
        <f t="shared" si="50"/>
        <v>20.570953441994192</v>
      </c>
      <c r="T145" s="77">
        <f t="shared" si="51"/>
        <v>-0.73413579719497335</v>
      </c>
      <c r="U145" s="77">
        <f t="shared" si="52"/>
        <v>-0.51882738291039854</v>
      </c>
      <c r="V145" s="77">
        <f t="shared" si="53"/>
        <v>-0.21530841428457481</v>
      </c>
      <c r="W145" s="77"/>
      <c r="X145" s="77"/>
      <c r="Y145" s="77"/>
      <c r="Z145" s="77" t="str">
        <f t="shared" si="54"/>
        <v>BAIXA</v>
      </c>
      <c r="AA145" s="77"/>
      <c r="AB145" s="77" t="str">
        <f t="shared" si="55"/>
        <v/>
      </c>
      <c r="AC145" s="77"/>
      <c r="AD145" s="78" t="b">
        <f t="shared" si="56"/>
        <v>0</v>
      </c>
      <c r="AE145" s="78" t="b">
        <f t="shared" si="57"/>
        <v>0</v>
      </c>
      <c r="AF145" s="78" t="b">
        <f t="shared" si="58"/>
        <v>0</v>
      </c>
      <c r="AG145" s="78" t="b">
        <f t="shared" si="63"/>
        <v>1</v>
      </c>
      <c r="AH145" s="38">
        <f t="shared" si="64"/>
        <v>18.63</v>
      </c>
      <c r="AI145" s="62">
        <f t="shared" si="65"/>
        <v>22.37</v>
      </c>
      <c r="AJ145" s="34">
        <f t="shared" si="66"/>
        <v>0.2</v>
      </c>
      <c r="AK145" s="34">
        <f t="shared" si="67"/>
        <v>0.15384615384615385</v>
      </c>
      <c r="AL145" s="34">
        <f t="shared" si="68"/>
        <v>7.407407407407407E-2</v>
      </c>
    </row>
    <row r="146" spans="1:38" s="34" customFormat="1">
      <c r="A146" s="74">
        <v>44103</v>
      </c>
      <c r="B146" s="75">
        <v>18.68</v>
      </c>
      <c r="C146" s="75">
        <v>18.68</v>
      </c>
      <c r="D146" s="75">
        <v>-1.63</v>
      </c>
      <c r="E146" s="75">
        <v>18.989999999999998</v>
      </c>
      <c r="F146" s="75">
        <v>18.63</v>
      </c>
      <c r="G146" s="75">
        <v>19.22</v>
      </c>
      <c r="H146" s="75" t="s">
        <v>62</v>
      </c>
      <c r="I146" s="76"/>
      <c r="J146" s="77">
        <f t="shared" si="59"/>
        <v>1</v>
      </c>
      <c r="K146" s="77">
        <f t="shared" si="60"/>
        <v>0</v>
      </c>
      <c r="L146" s="77">
        <f t="shared" si="61"/>
        <v>0</v>
      </c>
      <c r="M146" s="77"/>
      <c r="N146" s="77">
        <f t="shared" si="46"/>
        <v>21.39</v>
      </c>
      <c r="O146" s="77">
        <f t="shared" si="47"/>
        <v>21.85</v>
      </c>
      <c r="P146" s="77">
        <f t="shared" si="48"/>
        <v>19.73432575844107</v>
      </c>
      <c r="Q146" s="77">
        <f t="shared" si="62"/>
        <v>20.838999999999999</v>
      </c>
      <c r="R146" s="77">
        <f t="shared" si="49"/>
        <v>19.994420852944529</v>
      </c>
      <c r="S146" s="77">
        <f t="shared" si="50"/>
        <v>20.699029717353728</v>
      </c>
      <c r="T146" s="77">
        <f t="shared" si="51"/>
        <v>-0.70460886440919879</v>
      </c>
      <c r="U146" s="77">
        <f t="shared" si="52"/>
        <v>-0.46500027933925481</v>
      </c>
      <c r="V146" s="77">
        <f t="shared" si="53"/>
        <v>-0.23960858506994398</v>
      </c>
      <c r="W146" s="77"/>
      <c r="X146" s="77"/>
      <c r="Y146" s="77"/>
      <c r="Z146" s="77" t="str">
        <f t="shared" si="54"/>
        <v>BAIXA</v>
      </c>
      <c r="AA146" s="77"/>
      <c r="AB146" s="77" t="str">
        <f t="shared" si="55"/>
        <v/>
      </c>
      <c r="AC146" s="77"/>
      <c r="AD146" s="78" t="b">
        <f t="shared" si="56"/>
        <v>0</v>
      </c>
      <c r="AE146" s="78" t="b">
        <f t="shared" si="57"/>
        <v>0</v>
      </c>
      <c r="AF146" s="78" t="b">
        <f t="shared" si="58"/>
        <v>0</v>
      </c>
      <c r="AG146" s="78" t="b">
        <f t="shared" si="63"/>
        <v>0</v>
      </c>
      <c r="AH146" s="38">
        <f t="shared" si="64"/>
        <v>18.63</v>
      </c>
      <c r="AI146" s="62">
        <f t="shared" si="65"/>
        <v>22.37</v>
      </c>
      <c r="AJ146" s="34">
        <f t="shared" si="66"/>
        <v>0.2</v>
      </c>
      <c r="AK146" s="34">
        <f t="shared" si="67"/>
        <v>0.15384615384615385</v>
      </c>
      <c r="AL146" s="34">
        <f t="shared" si="68"/>
        <v>7.407407407407407E-2</v>
      </c>
    </row>
    <row r="147" spans="1:38" s="34" customFormat="1">
      <c r="A147" s="74">
        <v>44102</v>
      </c>
      <c r="B147" s="75">
        <v>18.989999999999998</v>
      </c>
      <c r="C147" s="75">
        <v>18.989999999999998</v>
      </c>
      <c r="D147" s="75">
        <v>-2.48</v>
      </c>
      <c r="E147" s="75">
        <v>19.670000000000002</v>
      </c>
      <c r="F147" s="75">
        <v>18.989999999999998</v>
      </c>
      <c r="G147" s="75">
        <v>19.89</v>
      </c>
      <c r="H147" s="75" t="s">
        <v>159</v>
      </c>
      <c r="I147" s="76"/>
      <c r="J147" s="77">
        <f t="shared" si="59"/>
        <v>0</v>
      </c>
      <c r="K147" s="77">
        <f t="shared" si="60"/>
        <v>0</v>
      </c>
      <c r="L147" s="77">
        <f t="shared" si="61"/>
        <v>0</v>
      </c>
      <c r="M147" s="77"/>
      <c r="N147" s="77">
        <f t="shared" si="46"/>
        <v>21.76</v>
      </c>
      <c r="O147" s="77">
        <f t="shared" si="47"/>
        <v>22.03</v>
      </c>
      <c r="P147" s="77">
        <f t="shared" si="48"/>
        <v>19.997907198051337</v>
      </c>
      <c r="Q147" s="77">
        <f t="shared" si="62"/>
        <v>20.963999999999999</v>
      </c>
      <c r="R147" s="77">
        <f t="shared" si="49"/>
        <v>20.233406462570809</v>
      </c>
      <c r="S147" s="77">
        <f t="shared" si="50"/>
        <v>20.860552094742026</v>
      </c>
      <c r="T147" s="77">
        <f t="shared" si="51"/>
        <v>-0.62714563217121722</v>
      </c>
      <c r="U147" s="77">
        <f t="shared" si="52"/>
        <v>-0.40509813307176878</v>
      </c>
      <c r="V147" s="77">
        <f t="shared" si="53"/>
        <v>-0.22204749909944843</v>
      </c>
      <c r="W147" s="77"/>
      <c r="X147" s="77"/>
      <c r="Y147" s="77"/>
      <c r="Z147" s="77" t="str">
        <f t="shared" si="54"/>
        <v>BAIXA</v>
      </c>
      <c r="AA147" s="77"/>
      <c r="AB147" s="77" t="str">
        <f t="shared" si="55"/>
        <v/>
      </c>
      <c r="AC147" s="77"/>
      <c r="AD147" s="78" t="b">
        <f t="shared" si="56"/>
        <v>0</v>
      </c>
      <c r="AE147" s="78" t="b">
        <f t="shared" si="57"/>
        <v>1</v>
      </c>
      <c r="AF147" s="78" t="b">
        <f t="shared" si="58"/>
        <v>1</v>
      </c>
      <c r="AG147" s="78" t="b">
        <f t="shared" si="63"/>
        <v>0</v>
      </c>
      <c r="AH147" s="38">
        <f t="shared" si="64"/>
        <v>18.63</v>
      </c>
      <c r="AI147" s="62">
        <f t="shared" si="65"/>
        <v>22.37</v>
      </c>
      <c r="AJ147" s="34">
        <f t="shared" si="66"/>
        <v>0.2</v>
      </c>
      <c r="AK147" s="34">
        <f t="shared" si="67"/>
        <v>0.15384615384615385</v>
      </c>
      <c r="AL147" s="34">
        <f t="shared" si="68"/>
        <v>7.407407407407407E-2</v>
      </c>
    </row>
    <row r="148" spans="1:38" s="34" customFormat="1">
      <c r="A148" s="74">
        <v>44099</v>
      </c>
      <c r="B148" s="75">
        <v>19.48</v>
      </c>
      <c r="C148" s="75">
        <v>19.48</v>
      </c>
      <c r="D148" s="75">
        <v>-1.32</v>
      </c>
      <c r="E148" s="75">
        <v>19.5</v>
      </c>
      <c r="F148" s="75">
        <v>19.23</v>
      </c>
      <c r="G148" s="75">
        <v>19.600000000000001</v>
      </c>
      <c r="H148" s="75" t="s">
        <v>55</v>
      </c>
      <c r="I148" s="76"/>
      <c r="J148" s="77">
        <f t="shared" si="59"/>
        <v>0</v>
      </c>
      <c r="K148" s="77">
        <f t="shared" si="60"/>
        <v>0</v>
      </c>
      <c r="L148" s="77">
        <f t="shared" si="61"/>
        <v>0</v>
      </c>
      <c r="M148" s="77"/>
      <c r="N148" s="77">
        <f t="shared" si="46"/>
        <v>21.76</v>
      </c>
      <c r="O148" s="77">
        <f t="shared" si="47"/>
        <v>22.03</v>
      </c>
      <c r="P148" s="77">
        <f t="shared" si="48"/>
        <v>20.249883997564172</v>
      </c>
      <c r="Q148" s="77">
        <f t="shared" si="62"/>
        <v>21.105</v>
      </c>
      <c r="R148" s="77">
        <f t="shared" si="49"/>
        <v>20.459480364856411</v>
      </c>
      <c r="S148" s="77">
        <f t="shared" si="50"/>
        <v>21.01019626232139</v>
      </c>
      <c r="T148" s="77">
        <f t="shared" si="51"/>
        <v>-0.55071589746497907</v>
      </c>
      <c r="U148" s="77">
        <f t="shared" si="52"/>
        <v>-0.34958625829690665</v>
      </c>
      <c r="V148" s="77">
        <f t="shared" si="53"/>
        <v>-0.20112963916807242</v>
      </c>
      <c r="W148" s="77"/>
      <c r="X148" s="77"/>
      <c r="Y148" s="77"/>
      <c r="Z148" s="77" t="str">
        <f t="shared" si="54"/>
        <v>BAIXA</v>
      </c>
      <c r="AA148" s="77"/>
      <c r="AB148" s="77" t="str">
        <f t="shared" si="55"/>
        <v/>
      </c>
      <c r="AC148" s="77"/>
      <c r="AD148" s="78" t="b">
        <f t="shared" si="56"/>
        <v>1</v>
      </c>
      <c r="AE148" s="78" t="b">
        <f t="shared" si="57"/>
        <v>0</v>
      </c>
      <c r="AF148" s="78" t="b">
        <f t="shared" si="58"/>
        <v>1</v>
      </c>
      <c r="AG148" s="78" t="b">
        <f t="shared" si="63"/>
        <v>1</v>
      </c>
      <c r="AH148" s="38">
        <f t="shared" si="64"/>
        <v>18.989999999999998</v>
      </c>
      <c r="AI148" s="62">
        <f t="shared" si="65"/>
        <v>22.37</v>
      </c>
      <c r="AJ148" s="34">
        <f t="shared" si="66"/>
        <v>0.2</v>
      </c>
      <c r="AK148" s="34">
        <f t="shared" si="67"/>
        <v>0.15384615384615385</v>
      </c>
      <c r="AL148" s="34">
        <f t="shared" si="68"/>
        <v>7.407407407407407E-2</v>
      </c>
    </row>
    <row r="149" spans="1:38" s="34" customFormat="1">
      <c r="A149" s="74">
        <v>44098</v>
      </c>
      <c r="B149" s="75">
        <v>19.739999999999998</v>
      </c>
      <c r="C149" s="75">
        <v>19.739999999999998</v>
      </c>
      <c r="D149" s="75">
        <v>0.84</v>
      </c>
      <c r="E149" s="75">
        <v>19.579999999999998</v>
      </c>
      <c r="F149" s="75">
        <v>19.41</v>
      </c>
      <c r="G149" s="75">
        <v>20.04</v>
      </c>
      <c r="H149" s="75" t="s">
        <v>87</v>
      </c>
      <c r="I149" s="76"/>
      <c r="J149" s="77">
        <f t="shared" si="59"/>
        <v>0</v>
      </c>
      <c r="K149" s="77">
        <f t="shared" si="60"/>
        <v>0</v>
      </c>
      <c r="L149" s="77">
        <f t="shared" si="61"/>
        <v>0</v>
      </c>
      <c r="M149" s="77"/>
      <c r="N149" s="77">
        <f t="shared" si="46"/>
        <v>21.85</v>
      </c>
      <c r="O149" s="77">
        <f t="shared" si="47"/>
        <v>22.28</v>
      </c>
      <c r="P149" s="77">
        <f t="shared" si="48"/>
        <v>20.442354996955213</v>
      </c>
      <c r="Q149" s="77">
        <f t="shared" si="62"/>
        <v>21.202500000000001</v>
      </c>
      <c r="R149" s="77">
        <f t="shared" si="49"/>
        <v>20.637567703921214</v>
      </c>
      <c r="S149" s="77">
        <f t="shared" si="50"/>
        <v>21.132611963307102</v>
      </c>
      <c r="T149" s="77">
        <f t="shared" si="51"/>
        <v>-0.49504425938588881</v>
      </c>
      <c r="U149" s="77">
        <f t="shared" si="52"/>
        <v>-0.29930384850488856</v>
      </c>
      <c r="V149" s="77">
        <f t="shared" si="53"/>
        <v>-0.19574041088100025</v>
      </c>
      <c r="W149" s="77"/>
      <c r="X149" s="77"/>
      <c r="Y149" s="77"/>
      <c r="Z149" s="77" t="str">
        <f t="shared" si="54"/>
        <v>BAIXA</v>
      </c>
      <c r="AA149" s="77"/>
      <c r="AB149" s="77" t="str">
        <f t="shared" si="55"/>
        <v/>
      </c>
      <c r="AC149" s="77"/>
      <c r="AD149" s="78" t="b">
        <f t="shared" si="56"/>
        <v>0</v>
      </c>
      <c r="AE149" s="78" t="b">
        <f t="shared" si="57"/>
        <v>0</v>
      </c>
      <c r="AF149" s="78" t="b">
        <f t="shared" si="58"/>
        <v>0</v>
      </c>
      <c r="AG149" s="78" t="b">
        <f t="shared" si="63"/>
        <v>1</v>
      </c>
      <c r="AH149" s="38">
        <f t="shared" si="64"/>
        <v>19.23</v>
      </c>
      <c r="AI149" s="62">
        <f t="shared" si="65"/>
        <v>22.37</v>
      </c>
      <c r="AJ149" s="34">
        <f t="shared" si="66"/>
        <v>0.2</v>
      </c>
      <c r="AK149" s="34">
        <f t="shared" si="67"/>
        <v>0.15384615384615385</v>
      </c>
      <c r="AL149" s="34">
        <f t="shared" si="68"/>
        <v>7.407407407407407E-2</v>
      </c>
    </row>
    <row r="150" spans="1:38" s="34" customFormat="1">
      <c r="A150" s="74">
        <v>44097</v>
      </c>
      <c r="B150" s="75">
        <v>19.57</v>
      </c>
      <c r="C150" s="75">
        <v>19.57</v>
      </c>
      <c r="D150" s="75">
        <v>-2.74</v>
      </c>
      <c r="E150" s="75">
        <v>20.13</v>
      </c>
      <c r="F150" s="75">
        <v>19.54</v>
      </c>
      <c r="G150" s="75">
        <v>20.28</v>
      </c>
      <c r="H150" s="75" t="s">
        <v>160</v>
      </c>
      <c r="I150" s="76"/>
      <c r="J150" s="77">
        <f t="shared" si="59"/>
        <v>0</v>
      </c>
      <c r="K150" s="77">
        <f t="shared" si="60"/>
        <v>0</v>
      </c>
      <c r="L150" s="77">
        <f t="shared" si="61"/>
        <v>0</v>
      </c>
      <c r="M150" s="77"/>
      <c r="N150" s="77">
        <f t="shared" si="46"/>
        <v>21.85</v>
      </c>
      <c r="O150" s="77">
        <f t="shared" si="47"/>
        <v>22.37</v>
      </c>
      <c r="P150" s="77">
        <f t="shared" si="48"/>
        <v>20.617943746194015</v>
      </c>
      <c r="Q150" s="77">
        <f t="shared" si="62"/>
        <v>21.290500000000002</v>
      </c>
      <c r="R150" s="77">
        <f t="shared" si="49"/>
        <v>20.80076183190689</v>
      </c>
      <c r="S150" s="77">
        <f t="shared" si="50"/>
        <v>21.244020920371671</v>
      </c>
      <c r="T150" s="77">
        <f t="shared" si="51"/>
        <v>-0.44325908846478157</v>
      </c>
      <c r="U150" s="77">
        <f t="shared" si="52"/>
        <v>-0.25036874578463847</v>
      </c>
      <c r="V150" s="77">
        <f t="shared" si="53"/>
        <v>-0.1928903426801431</v>
      </c>
      <c r="W150" s="77"/>
      <c r="X150" s="77"/>
      <c r="Y150" s="77"/>
      <c r="Z150" s="77" t="str">
        <f t="shared" si="54"/>
        <v>BAIXA</v>
      </c>
      <c r="AA150" s="77"/>
      <c r="AB150" s="77" t="str">
        <f t="shared" si="55"/>
        <v/>
      </c>
      <c r="AC150" s="77"/>
      <c r="AD150" s="78" t="b">
        <f t="shared" si="56"/>
        <v>0</v>
      </c>
      <c r="AE150" s="78" t="b">
        <f t="shared" si="57"/>
        <v>0</v>
      </c>
      <c r="AF150" s="78" t="b">
        <f t="shared" si="58"/>
        <v>1</v>
      </c>
      <c r="AG150" s="78" t="b">
        <f t="shared" si="63"/>
        <v>0</v>
      </c>
      <c r="AH150" s="38">
        <f t="shared" si="64"/>
        <v>19.41</v>
      </c>
      <c r="AI150" s="62">
        <f t="shared" si="65"/>
        <v>22.4</v>
      </c>
      <c r="AJ150" s="34">
        <f t="shared" si="66"/>
        <v>0.2</v>
      </c>
      <c r="AK150" s="34">
        <f t="shared" si="67"/>
        <v>0.15384615384615385</v>
      </c>
      <c r="AL150" s="34">
        <f t="shared" si="68"/>
        <v>7.407407407407407E-2</v>
      </c>
    </row>
    <row r="151" spans="1:38" s="34" customFormat="1">
      <c r="A151" s="74">
        <v>44096</v>
      </c>
      <c r="B151" s="75">
        <v>20.13</v>
      </c>
      <c r="C151" s="75">
        <v>20.13</v>
      </c>
      <c r="D151" s="75">
        <v>-0.48</v>
      </c>
      <c r="E151" s="75">
        <v>20.28</v>
      </c>
      <c r="F151" s="75">
        <v>20.079999999999998</v>
      </c>
      <c r="G151" s="75">
        <v>20.66</v>
      </c>
      <c r="H151" s="75" t="s">
        <v>161</v>
      </c>
      <c r="I151" s="76"/>
      <c r="J151" s="77">
        <f t="shared" si="59"/>
        <v>0</v>
      </c>
      <c r="K151" s="77">
        <f t="shared" si="60"/>
        <v>0</v>
      </c>
      <c r="L151" s="77">
        <f t="shared" si="61"/>
        <v>0</v>
      </c>
      <c r="M151" s="77"/>
      <c r="N151" s="77">
        <f t="shared" si="46"/>
        <v>21.85</v>
      </c>
      <c r="O151" s="77">
        <f t="shared" si="47"/>
        <v>22.37</v>
      </c>
      <c r="P151" s="77">
        <f t="shared" si="48"/>
        <v>20.879929682742517</v>
      </c>
      <c r="Q151" s="77">
        <f t="shared" si="62"/>
        <v>21.418500000000002</v>
      </c>
      <c r="R151" s="77">
        <f t="shared" si="49"/>
        <v>21.024536710435413</v>
      </c>
      <c r="S151" s="77">
        <f t="shared" si="50"/>
        <v>21.377942594001404</v>
      </c>
      <c r="T151" s="77">
        <f t="shared" si="51"/>
        <v>-0.35340588356599056</v>
      </c>
      <c r="U151" s="77">
        <f t="shared" si="52"/>
        <v>-0.20214616011460268</v>
      </c>
      <c r="V151" s="77">
        <f t="shared" si="53"/>
        <v>-0.15125972345138788</v>
      </c>
      <c r="W151" s="77"/>
      <c r="X151" s="77"/>
      <c r="Y151" s="77"/>
      <c r="Z151" s="77" t="str">
        <f t="shared" si="54"/>
        <v>BAIXA</v>
      </c>
      <c r="AA151" s="77"/>
      <c r="AB151" s="77" t="str">
        <f t="shared" si="55"/>
        <v/>
      </c>
      <c r="AC151" s="77"/>
      <c r="AD151" s="78" t="b">
        <f t="shared" si="56"/>
        <v>0</v>
      </c>
      <c r="AE151" s="78" t="b">
        <f t="shared" si="57"/>
        <v>0</v>
      </c>
      <c r="AF151" s="78" t="b">
        <f t="shared" si="58"/>
        <v>0</v>
      </c>
      <c r="AG151" s="78" t="b">
        <f t="shared" si="63"/>
        <v>1</v>
      </c>
      <c r="AH151" s="38">
        <f t="shared" si="64"/>
        <v>19.54</v>
      </c>
      <c r="AI151" s="62">
        <f t="shared" si="65"/>
        <v>22.4</v>
      </c>
      <c r="AJ151" s="34">
        <f t="shared" si="66"/>
        <v>0.2</v>
      </c>
      <c r="AK151" s="34">
        <f t="shared" si="67"/>
        <v>0.15384615384615385</v>
      </c>
      <c r="AL151" s="34">
        <f t="shared" si="68"/>
        <v>7.407407407407407E-2</v>
      </c>
    </row>
    <row r="152" spans="1:38" s="34" customFormat="1">
      <c r="A152" s="74">
        <v>44095</v>
      </c>
      <c r="B152" s="75">
        <v>20.22</v>
      </c>
      <c r="C152" s="75">
        <v>20.22</v>
      </c>
      <c r="D152" s="75">
        <v>-3.46</v>
      </c>
      <c r="E152" s="75">
        <v>20.6</v>
      </c>
      <c r="F152" s="75">
        <v>20.13</v>
      </c>
      <c r="G152" s="75">
        <v>20.76</v>
      </c>
      <c r="H152" s="75" t="s">
        <v>79</v>
      </c>
      <c r="I152" s="76"/>
      <c r="J152" s="77">
        <f t="shared" si="59"/>
        <v>0</v>
      </c>
      <c r="K152" s="77">
        <f t="shared" si="60"/>
        <v>0</v>
      </c>
      <c r="L152" s="77">
        <f t="shared" si="61"/>
        <v>0</v>
      </c>
      <c r="M152" s="77"/>
      <c r="N152" s="77">
        <f t="shared" si="46"/>
        <v>21.85</v>
      </c>
      <c r="O152" s="77">
        <f t="shared" si="47"/>
        <v>22.37</v>
      </c>
      <c r="P152" s="77">
        <f t="shared" si="48"/>
        <v>21.067412103428147</v>
      </c>
      <c r="Q152" s="77">
        <f t="shared" si="62"/>
        <v>21.523000000000003</v>
      </c>
      <c r="R152" s="77">
        <f t="shared" si="49"/>
        <v>21.187179748696398</v>
      </c>
      <c r="S152" s="77">
        <f t="shared" si="50"/>
        <v>21.477778001521518</v>
      </c>
      <c r="T152" s="77">
        <f t="shared" si="51"/>
        <v>-0.29059825282512008</v>
      </c>
      <c r="U152" s="77">
        <f t="shared" si="52"/>
        <v>-0.16433122925175569</v>
      </c>
      <c r="V152" s="77">
        <f t="shared" si="53"/>
        <v>-0.12626702357336439</v>
      </c>
      <c r="W152" s="77"/>
      <c r="X152" s="77"/>
      <c r="Y152" s="77"/>
      <c r="Z152" s="77" t="str">
        <f t="shared" si="54"/>
        <v>BAIXA</v>
      </c>
      <c r="AA152" s="77"/>
      <c r="AB152" s="77" t="str">
        <f t="shared" si="55"/>
        <v/>
      </c>
      <c r="AC152" s="77"/>
      <c r="AD152" s="78" t="b">
        <f t="shared" si="56"/>
        <v>0</v>
      </c>
      <c r="AE152" s="78" t="b">
        <f t="shared" si="57"/>
        <v>1</v>
      </c>
      <c r="AF152" s="78" t="b">
        <f t="shared" si="58"/>
        <v>1</v>
      </c>
      <c r="AG152" s="78" t="b">
        <f t="shared" si="63"/>
        <v>0</v>
      </c>
      <c r="AH152" s="38">
        <f t="shared" si="64"/>
        <v>20.079999999999998</v>
      </c>
      <c r="AI152" s="62">
        <f t="shared" si="65"/>
        <v>22.4</v>
      </c>
      <c r="AJ152" s="34">
        <f t="shared" si="66"/>
        <v>0.2</v>
      </c>
      <c r="AK152" s="34">
        <f t="shared" si="67"/>
        <v>0.15384615384615385</v>
      </c>
      <c r="AL152" s="34">
        <f t="shared" si="68"/>
        <v>7.407407407407407E-2</v>
      </c>
    </row>
    <row r="153" spans="1:38" s="34" customFormat="1">
      <c r="A153" s="74">
        <v>44092</v>
      </c>
      <c r="B153" s="75">
        <v>20.95</v>
      </c>
      <c r="C153" s="75">
        <v>20.95</v>
      </c>
      <c r="D153" s="75">
        <v>-2.2599999999999998</v>
      </c>
      <c r="E153" s="75">
        <v>21.28</v>
      </c>
      <c r="F153" s="75">
        <v>20.85</v>
      </c>
      <c r="G153" s="75">
        <v>21.43</v>
      </c>
      <c r="H153" s="75" t="s">
        <v>63</v>
      </c>
      <c r="I153" s="76"/>
      <c r="J153" s="77">
        <f t="shared" si="59"/>
        <v>0</v>
      </c>
      <c r="K153" s="77">
        <f t="shared" si="60"/>
        <v>0</v>
      </c>
      <c r="L153" s="77">
        <f t="shared" si="61"/>
        <v>0</v>
      </c>
      <c r="M153" s="77"/>
      <c r="N153" s="77">
        <f t="shared" si="46"/>
        <v>21.85</v>
      </c>
      <c r="O153" s="77">
        <f t="shared" si="47"/>
        <v>22.37</v>
      </c>
      <c r="P153" s="77">
        <f t="shared" si="48"/>
        <v>21.279265129285182</v>
      </c>
      <c r="Q153" s="77">
        <f t="shared" si="62"/>
        <v>21.6035</v>
      </c>
      <c r="R153" s="77">
        <f t="shared" si="49"/>
        <v>21.363030612095745</v>
      </c>
      <c r="S153" s="77">
        <f t="shared" si="50"/>
        <v>21.578400241643241</v>
      </c>
      <c r="T153" s="77">
        <f t="shared" si="51"/>
        <v>-0.21536962954749583</v>
      </c>
      <c r="U153" s="77">
        <f t="shared" si="52"/>
        <v>-0.1327644733584146</v>
      </c>
      <c r="V153" s="77">
        <f t="shared" si="53"/>
        <v>-8.2605156189081236E-2</v>
      </c>
      <c r="W153" s="77"/>
      <c r="X153" s="77"/>
      <c r="Y153" s="77"/>
      <c r="Z153" s="77" t="str">
        <f t="shared" si="54"/>
        <v>BAIXA</v>
      </c>
      <c r="AA153" s="77"/>
      <c r="AB153" s="77" t="str">
        <f t="shared" si="55"/>
        <v/>
      </c>
      <c r="AC153" s="77"/>
      <c r="AD153" s="78" t="b">
        <f t="shared" si="56"/>
        <v>1</v>
      </c>
      <c r="AE153" s="78" t="b">
        <f t="shared" si="57"/>
        <v>0</v>
      </c>
      <c r="AF153" s="78" t="b">
        <f t="shared" si="58"/>
        <v>1</v>
      </c>
      <c r="AG153" s="78" t="b">
        <f t="shared" si="63"/>
        <v>0</v>
      </c>
      <c r="AH153" s="38">
        <f t="shared" si="64"/>
        <v>20.73</v>
      </c>
      <c r="AI153" s="62">
        <f t="shared" si="65"/>
        <v>22.4</v>
      </c>
      <c r="AJ153" s="34">
        <f t="shared" si="66"/>
        <v>0.2</v>
      </c>
      <c r="AK153" s="34">
        <f t="shared" si="67"/>
        <v>0.15384615384615385</v>
      </c>
      <c r="AL153" s="34">
        <f t="shared" si="68"/>
        <v>7.407407407407407E-2</v>
      </c>
    </row>
    <row r="154" spans="1:38" s="34" customFormat="1">
      <c r="A154" s="74">
        <v>44091</v>
      </c>
      <c r="B154" s="75">
        <v>21.43</v>
      </c>
      <c r="C154" s="75">
        <v>21.43</v>
      </c>
      <c r="D154" s="75">
        <v>1.93</v>
      </c>
      <c r="E154" s="75">
        <v>20.81</v>
      </c>
      <c r="F154" s="75">
        <v>20.76</v>
      </c>
      <c r="G154" s="75">
        <v>21.45</v>
      </c>
      <c r="H154" s="75" t="s">
        <v>61</v>
      </c>
      <c r="I154" s="76"/>
      <c r="J154" s="77">
        <f t="shared" si="59"/>
        <v>0</v>
      </c>
      <c r="K154" s="77">
        <f t="shared" si="60"/>
        <v>0</v>
      </c>
      <c r="L154" s="77">
        <f t="shared" si="61"/>
        <v>0</v>
      </c>
      <c r="M154" s="77"/>
      <c r="N154" s="77">
        <f t="shared" si="46"/>
        <v>21.85</v>
      </c>
      <c r="O154" s="77">
        <f t="shared" si="47"/>
        <v>22.37</v>
      </c>
      <c r="P154" s="77">
        <f t="shared" si="48"/>
        <v>21.36158141160648</v>
      </c>
      <c r="Q154" s="77">
        <f t="shared" si="62"/>
        <v>21.655499999999996</v>
      </c>
      <c r="R154" s="77">
        <f t="shared" si="49"/>
        <v>21.438127087022245</v>
      </c>
      <c r="S154" s="77">
        <f t="shared" si="50"/>
        <v>21.6286722609747</v>
      </c>
      <c r="T154" s="77">
        <f t="shared" si="51"/>
        <v>-0.19054517395245441</v>
      </c>
      <c r="U154" s="77">
        <f t="shared" si="52"/>
        <v>-0.11211318431114428</v>
      </c>
      <c r="V154" s="77">
        <f t="shared" si="53"/>
        <v>-7.8431989641310124E-2</v>
      </c>
      <c r="W154" s="77"/>
      <c r="X154" s="77"/>
      <c r="Y154" s="77"/>
      <c r="Z154" s="77" t="str">
        <f t="shared" si="54"/>
        <v>BAIXA</v>
      </c>
      <c r="AA154" s="77"/>
      <c r="AB154" s="77" t="str">
        <f t="shared" si="55"/>
        <v/>
      </c>
      <c r="AC154" s="77"/>
      <c r="AD154" s="78" t="b">
        <f t="shared" si="56"/>
        <v>0</v>
      </c>
      <c r="AE154" s="78" t="b">
        <f t="shared" si="57"/>
        <v>0</v>
      </c>
      <c r="AF154" s="78" t="b">
        <f t="shared" si="58"/>
        <v>0</v>
      </c>
      <c r="AG154" s="78" t="b">
        <f t="shared" si="63"/>
        <v>1</v>
      </c>
      <c r="AH154" s="38">
        <f t="shared" si="64"/>
        <v>20.73</v>
      </c>
      <c r="AI154" s="62">
        <f t="shared" si="65"/>
        <v>22.56</v>
      </c>
      <c r="AJ154" s="34">
        <f t="shared" si="66"/>
        <v>0.2</v>
      </c>
      <c r="AK154" s="34">
        <f t="shared" si="67"/>
        <v>0.15384615384615385</v>
      </c>
      <c r="AL154" s="34">
        <f t="shared" si="68"/>
        <v>7.407407407407407E-2</v>
      </c>
    </row>
    <row r="155" spans="1:38" s="34" customFormat="1">
      <c r="A155" s="74">
        <v>44090</v>
      </c>
      <c r="B155" s="75">
        <v>21.03</v>
      </c>
      <c r="C155" s="75">
        <v>21.03</v>
      </c>
      <c r="D155" s="75">
        <v>0.28000000000000003</v>
      </c>
      <c r="E155" s="75">
        <v>21.14</v>
      </c>
      <c r="F155" s="75">
        <v>20.9</v>
      </c>
      <c r="G155" s="75">
        <v>21.28</v>
      </c>
      <c r="H155" s="75" t="s">
        <v>93</v>
      </c>
      <c r="I155" s="76"/>
      <c r="J155" s="77">
        <f t="shared" si="59"/>
        <v>0</v>
      </c>
      <c r="K155" s="77">
        <f t="shared" si="60"/>
        <v>0</v>
      </c>
      <c r="L155" s="77">
        <f t="shared" si="61"/>
        <v>0</v>
      </c>
      <c r="M155" s="77"/>
      <c r="N155" s="77">
        <f t="shared" si="46"/>
        <v>21.85</v>
      </c>
      <c r="O155" s="77">
        <f t="shared" si="47"/>
        <v>22.37</v>
      </c>
      <c r="P155" s="77">
        <f t="shared" si="48"/>
        <v>21.344476764508098</v>
      </c>
      <c r="Q155" s="77">
        <f t="shared" si="62"/>
        <v>21.691499999999998</v>
      </c>
      <c r="R155" s="77">
        <f t="shared" si="49"/>
        <v>21.439604739208107</v>
      </c>
      <c r="S155" s="77">
        <f t="shared" si="50"/>
        <v>21.644566041852677</v>
      </c>
      <c r="T155" s="77">
        <f t="shared" si="51"/>
        <v>-0.2049613026445698</v>
      </c>
      <c r="U155" s="77">
        <f t="shared" si="52"/>
        <v>-9.2505186900816744E-2</v>
      </c>
      <c r="V155" s="77">
        <f t="shared" si="53"/>
        <v>-0.11245611574375305</v>
      </c>
      <c r="W155" s="77"/>
      <c r="X155" s="77"/>
      <c r="Y155" s="77"/>
      <c r="Z155" s="77" t="str">
        <f t="shared" si="54"/>
        <v>BAIXA</v>
      </c>
      <c r="AA155" s="77"/>
      <c r="AB155" s="77" t="str">
        <f t="shared" si="55"/>
        <v/>
      </c>
      <c r="AC155" s="77"/>
      <c r="AD155" s="78" t="b">
        <f t="shared" si="56"/>
        <v>0</v>
      </c>
      <c r="AE155" s="78" t="b">
        <f t="shared" si="57"/>
        <v>0</v>
      </c>
      <c r="AF155" s="78" t="b">
        <f t="shared" si="58"/>
        <v>0</v>
      </c>
      <c r="AG155" s="78" t="b">
        <f t="shared" si="63"/>
        <v>1</v>
      </c>
      <c r="AH155" s="38">
        <f t="shared" si="64"/>
        <v>20.73</v>
      </c>
      <c r="AI155" s="62">
        <f t="shared" si="65"/>
        <v>22.56</v>
      </c>
      <c r="AJ155" s="34">
        <f t="shared" si="66"/>
        <v>0.2</v>
      </c>
      <c r="AK155" s="34">
        <f t="shared" si="67"/>
        <v>0.15384615384615385</v>
      </c>
      <c r="AL155" s="34">
        <f t="shared" si="68"/>
        <v>7.407407407407407E-2</v>
      </c>
    </row>
    <row r="156" spans="1:38" s="34" customFormat="1">
      <c r="A156" s="74">
        <v>44089</v>
      </c>
      <c r="B156" s="75">
        <v>20.97</v>
      </c>
      <c r="C156" s="75">
        <v>20.97</v>
      </c>
      <c r="D156" s="75">
        <v>-0.05</v>
      </c>
      <c r="E156" s="75">
        <v>21.27</v>
      </c>
      <c r="F156" s="75">
        <v>20.85</v>
      </c>
      <c r="G156" s="75">
        <v>21.36</v>
      </c>
      <c r="H156" s="75" t="s">
        <v>162</v>
      </c>
      <c r="I156" s="76"/>
      <c r="J156" s="77">
        <f t="shared" si="59"/>
        <v>0</v>
      </c>
      <c r="K156" s="77">
        <f t="shared" si="60"/>
        <v>0</v>
      </c>
      <c r="L156" s="77">
        <f t="shared" si="61"/>
        <v>0</v>
      </c>
      <c r="M156" s="77"/>
      <c r="N156" s="77">
        <f t="shared" si="46"/>
        <v>21.85</v>
      </c>
      <c r="O156" s="77">
        <f t="shared" si="47"/>
        <v>22.37</v>
      </c>
      <c r="P156" s="77">
        <f t="shared" si="48"/>
        <v>21.423095955635123</v>
      </c>
      <c r="Q156" s="77">
        <f t="shared" si="62"/>
        <v>21.753499999999999</v>
      </c>
      <c r="R156" s="77">
        <f t="shared" si="49"/>
        <v>21.514078328155037</v>
      </c>
      <c r="S156" s="77">
        <f t="shared" si="50"/>
        <v>21.69373132520089</v>
      </c>
      <c r="T156" s="77">
        <f t="shared" si="51"/>
        <v>-0.17965299704585291</v>
      </c>
      <c r="U156" s="77">
        <f t="shared" si="52"/>
        <v>-6.4391157964878487E-2</v>
      </c>
      <c r="V156" s="77">
        <f t="shared" si="53"/>
        <v>-0.11526183908097443</v>
      </c>
      <c r="W156" s="77"/>
      <c r="X156" s="77"/>
      <c r="Y156" s="77"/>
      <c r="Z156" s="77" t="str">
        <f t="shared" si="54"/>
        <v>BAIXA</v>
      </c>
      <c r="AA156" s="77"/>
      <c r="AB156" s="77" t="str">
        <f t="shared" si="55"/>
        <v/>
      </c>
      <c r="AC156" s="77"/>
      <c r="AD156" s="78" t="b">
        <f t="shared" si="56"/>
        <v>0</v>
      </c>
      <c r="AE156" s="78" t="b">
        <f t="shared" si="57"/>
        <v>0</v>
      </c>
      <c r="AF156" s="78" t="b">
        <f t="shared" si="58"/>
        <v>1</v>
      </c>
      <c r="AG156" s="78" t="b">
        <f t="shared" si="63"/>
        <v>0</v>
      </c>
      <c r="AH156" s="38">
        <f t="shared" si="64"/>
        <v>20.73</v>
      </c>
      <c r="AI156" s="62">
        <f t="shared" si="65"/>
        <v>22.56</v>
      </c>
      <c r="AJ156" s="34">
        <f t="shared" si="66"/>
        <v>0.2</v>
      </c>
      <c r="AK156" s="34">
        <f t="shared" si="67"/>
        <v>0.15384615384615385</v>
      </c>
      <c r="AL156" s="34">
        <f t="shared" si="68"/>
        <v>7.407407407407407E-2</v>
      </c>
    </row>
    <row r="157" spans="1:38" s="34" customFormat="1">
      <c r="A157" s="74">
        <v>44088</v>
      </c>
      <c r="B157" s="75">
        <v>20.98</v>
      </c>
      <c r="C157" s="75">
        <v>20.98</v>
      </c>
      <c r="D157" s="75">
        <v>-0.91</v>
      </c>
      <c r="E157" s="75">
        <v>21.23</v>
      </c>
      <c r="F157" s="75">
        <v>20.73</v>
      </c>
      <c r="G157" s="75">
        <v>21.27</v>
      </c>
      <c r="H157" s="75" t="s">
        <v>48</v>
      </c>
      <c r="I157" s="76"/>
      <c r="J157" s="77">
        <f t="shared" si="59"/>
        <v>1</v>
      </c>
      <c r="K157" s="77">
        <f t="shared" si="60"/>
        <v>0</v>
      </c>
      <c r="L157" s="77">
        <f t="shared" si="61"/>
        <v>1</v>
      </c>
      <c r="M157" s="77"/>
      <c r="N157" s="77">
        <f t="shared" si="46"/>
        <v>21.95</v>
      </c>
      <c r="O157" s="77">
        <f t="shared" si="47"/>
        <v>22.4</v>
      </c>
      <c r="P157" s="77">
        <f t="shared" si="48"/>
        <v>21.536369944543903</v>
      </c>
      <c r="Q157" s="77">
        <f t="shared" si="62"/>
        <v>21.798499999999997</v>
      </c>
      <c r="R157" s="77">
        <f t="shared" si="49"/>
        <v>21.61300166054686</v>
      </c>
      <c r="S157" s="77">
        <f t="shared" si="50"/>
        <v>21.75162983121696</v>
      </c>
      <c r="T157" s="77">
        <f t="shared" si="51"/>
        <v>-0.13862817067009914</v>
      </c>
      <c r="U157" s="77">
        <f t="shared" si="52"/>
        <v>-3.557569819463488E-2</v>
      </c>
      <c r="V157" s="77">
        <f t="shared" si="53"/>
        <v>-0.10305247247546426</v>
      </c>
      <c r="W157" s="77"/>
      <c r="X157" s="77"/>
      <c r="Y157" s="77"/>
      <c r="Z157" s="77" t="str">
        <f t="shared" si="54"/>
        <v>BAIXA</v>
      </c>
      <c r="AA157" s="77"/>
      <c r="AB157" s="77" t="str">
        <f t="shared" si="55"/>
        <v/>
      </c>
      <c r="AC157" s="77"/>
      <c r="AD157" s="78" t="b">
        <f t="shared" si="56"/>
        <v>0</v>
      </c>
      <c r="AE157" s="78" t="b">
        <f t="shared" si="57"/>
        <v>0</v>
      </c>
      <c r="AF157" s="78" t="b">
        <f t="shared" si="58"/>
        <v>1</v>
      </c>
      <c r="AG157" s="78" t="b">
        <f t="shared" si="63"/>
        <v>1</v>
      </c>
      <c r="AH157" s="38">
        <f t="shared" si="64"/>
        <v>20.73</v>
      </c>
      <c r="AI157" s="62">
        <f t="shared" si="65"/>
        <v>22.56</v>
      </c>
      <c r="AJ157" s="34">
        <f t="shared" si="66"/>
        <v>0.2</v>
      </c>
      <c r="AK157" s="34">
        <f t="shared" si="67"/>
        <v>0.15384615384615385</v>
      </c>
      <c r="AL157" s="34">
        <f t="shared" si="68"/>
        <v>7.407407407407407E-2</v>
      </c>
    </row>
    <row r="158" spans="1:38" s="34" customFormat="1">
      <c r="A158" s="74">
        <v>44085</v>
      </c>
      <c r="B158" s="75">
        <v>21.17</v>
      </c>
      <c r="C158" s="75">
        <v>21.17</v>
      </c>
      <c r="D158" s="75">
        <v>-1.08</v>
      </c>
      <c r="E158" s="75">
        <v>21.4</v>
      </c>
      <c r="F158" s="75">
        <v>21.04</v>
      </c>
      <c r="G158" s="75">
        <v>21.54</v>
      </c>
      <c r="H158" s="75" t="s">
        <v>84</v>
      </c>
      <c r="I158" s="76"/>
      <c r="J158" s="77">
        <f t="shared" si="59"/>
        <v>0</v>
      </c>
      <c r="K158" s="77">
        <f t="shared" si="60"/>
        <v>0</v>
      </c>
      <c r="L158" s="77">
        <f t="shared" si="61"/>
        <v>0</v>
      </c>
      <c r="M158" s="77"/>
      <c r="N158" s="77">
        <f t="shared" si="46"/>
        <v>22.06</v>
      </c>
      <c r="O158" s="77">
        <f t="shared" si="47"/>
        <v>22.4</v>
      </c>
      <c r="P158" s="77">
        <f t="shared" si="48"/>
        <v>21.675462430679879</v>
      </c>
      <c r="Q158" s="77">
        <f t="shared" si="62"/>
        <v>21.845999999999997</v>
      </c>
      <c r="R158" s="77">
        <f t="shared" si="49"/>
        <v>21.728092871555379</v>
      </c>
      <c r="S158" s="77">
        <f t="shared" si="50"/>
        <v>21.813360217714315</v>
      </c>
      <c r="T158" s="77">
        <f t="shared" si="51"/>
        <v>-8.5267346158936164E-2</v>
      </c>
      <c r="U158" s="77">
        <f t="shared" si="52"/>
        <v>-9.8125800757688144E-3</v>
      </c>
      <c r="V158" s="77">
        <f t="shared" si="53"/>
        <v>-7.5454766083167354E-2</v>
      </c>
      <c r="W158" s="77"/>
      <c r="X158" s="77"/>
      <c r="Y158" s="77"/>
      <c r="Z158" s="77" t="str">
        <f t="shared" si="54"/>
        <v>BAIXA</v>
      </c>
      <c r="AA158" s="77"/>
      <c r="AB158" s="77" t="str">
        <f t="shared" si="55"/>
        <v/>
      </c>
      <c r="AC158" s="77"/>
      <c r="AD158" s="78" t="b">
        <f t="shared" si="56"/>
        <v>0</v>
      </c>
      <c r="AE158" s="78" t="b">
        <f t="shared" si="57"/>
        <v>1</v>
      </c>
      <c r="AF158" s="78" t="b">
        <f t="shared" si="58"/>
        <v>1</v>
      </c>
      <c r="AG158" s="78" t="b">
        <f t="shared" si="63"/>
        <v>1</v>
      </c>
      <c r="AH158" s="38">
        <f t="shared" si="64"/>
        <v>20.73</v>
      </c>
      <c r="AI158" s="62">
        <f t="shared" si="65"/>
        <v>22.56</v>
      </c>
      <c r="AJ158" s="34">
        <f t="shared" si="66"/>
        <v>0.2</v>
      </c>
      <c r="AK158" s="34">
        <f t="shared" si="67"/>
        <v>0.15384615384615385</v>
      </c>
      <c r="AL158" s="34">
        <f t="shared" si="68"/>
        <v>7.407407407407407E-2</v>
      </c>
    </row>
    <row r="159" spans="1:38" s="34" customFormat="1">
      <c r="A159" s="74">
        <v>44084</v>
      </c>
      <c r="B159" s="75">
        <v>21.4</v>
      </c>
      <c r="C159" s="75">
        <v>21.4</v>
      </c>
      <c r="D159" s="75">
        <v>-2.68</v>
      </c>
      <c r="E159" s="75">
        <v>21.85</v>
      </c>
      <c r="F159" s="75">
        <v>21.39</v>
      </c>
      <c r="G159" s="75">
        <v>21.85</v>
      </c>
      <c r="H159" s="75" t="s">
        <v>163</v>
      </c>
      <c r="I159" s="76"/>
      <c r="J159" s="77">
        <f t="shared" si="59"/>
        <v>0</v>
      </c>
      <c r="K159" s="77">
        <f t="shared" si="60"/>
        <v>0</v>
      </c>
      <c r="L159" s="77">
        <f t="shared" si="61"/>
        <v>0</v>
      </c>
      <c r="M159" s="77"/>
      <c r="N159" s="77">
        <f t="shared" si="46"/>
        <v>22.06</v>
      </c>
      <c r="O159" s="77">
        <f t="shared" si="47"/>
        <v>22.4</v>
      </c>
      <c r="P159" s="77">
        <f t="shared" si="48"/>
        <v>21.801828038349846</v>
      </c>
      <c r="Q159" s="77">
        <f t="shared" si="62"/>
        <v>21.892500000000002</v>
      </c>
      <c r="R159" s="77">
        <f t="shared" si="49"/>
        <v>21.829564302747265</v>
      </c>
      <c r="S159" s="77">
        <f t="shared" si="50"/>
        <v>21.864829035131461</v>
      </c>
      <c r="T159" s="77">
        <f t="shared" si="51"/>
        <v>-3.5264732384195696E-2</v>
      </c>
      <c r="U159" s="77">
        <f t="shared" si="52"/>
        <v>9.0511114450230242E-3</v>
      </c>
      <c r="V159" s="77">
        <f t="shared" si="53"/>
        <v>-4.4315843829218722E-2</v>
      </c>
      <c r="W159" s="77"/>
      <c r="X159" s="77"/>
      <c r="Y159" s="77"/>
      <c r="Z159" s="77" t="str">
        <f t="shared" si="54"/>
        <v>BAIXA</v>
      </c>
      <c r="AA159" s="77"/>
      <c r="AB159" s="77" t="str">
        <f t="shared" si="55"/>
        <v/>
      </c>
      <c r="AC159" s="77"/>
      <c r="AD159" s="78" t="b">
        <f t="shared" si="56"/>
        <v>1</v>
      </c>
      <c r="AE159" s="78" t="b">
        <f t="shared" si="57"/>
        <v>0</v>
      </c>
      <c r="AF159" s="78" t="b">
        <f t="shared" si="58"/>
        <v>1</v>
      </c>
      <c r="AG159" s="78" t="b">
        <f t="shared" si="63"/>
        <v>0</v>
      </c>
      <c r="AH159" s="38">
        <f t="shared" si="64"/>
        <v>21.18</v>
      </c>
      <c r="AI159" s="62">
        <f t="shared" si="65"/>
        <v>22.82</v>
      </c>
      <c r="AJ159" s="34">
        <f t="shared" si="66"/>
        <v>0.2</v>
      </c>
      <c r="AK159" s="34">
        <f t="shared" si="67"/>
        <v>0.15384615384615385</v>
      </c>
      <c r="AL159" s="34">
        <f t="shared" si="68"/>
        <v>7.407407407407407E-2</v>
      </c>
    </row>
    <row r="160" spans="1:38" s="34" customFormat="1">
      <c r="A160" s="74">
        <v>44083</v>
      </c>
      <c r="B160" s="75">
        <v>21.99</v>
      </c>
      <c r="C160" s="75">
        <v>21.99</v>
      </c>
      <c r="D160" s="75">
        <v>2.11</v>
      </c>
      <c r="E160" s="75">
        <v>21.76</v>
      </c>
      <c r="F160" s="75">
        <v>21.76</v>
      </c>
      <c r="G160" s="75">
        <v>22.03</v>
      </c>
      <c r="H160" s="75" t="s">
        <v>164</v>
      </c>
      <c r="I160" s="76"/>
      <c r="J160" s="77">
        <f t="shared" si="59"/>
        <v>0</v>
      </c>
      <c r="K160" s="77">
        <f t="shared" si="60"/>
        <v>0</v>
      </c>
      <c r="L160" s="77">
        <f t="shared" si="61"/>
        <v>0</v>
      </c>
      <c r="M160" s="77"/>
      <c r="N160" s="77">
        <f t="shared" si="46"/>
        <v>22.06</v>
      </c>
      <c r="O160" s="77">
        <f t="shared" si="47"/>
        <v>22.4</v>
      </c>
      <c r="P160" s="77">
        <f t="shared" si="48"/>
        <v>21.902285047937308</v>
      </c>
      <c r="Q160" s="77">
        <f t="shared" si="62"/>
        <v>21.958500000000004</v>
      </c>
      <c r="R160" s="77">
        <f t="shared" si="49"/>
        <v>21.907666903246767</v>
      </c>
      <c r="S160" s="77">
        <f t="shared" si="50"/>
        <v>21.902015357941977</v>
      </c>
      <c r="T160" s="77">
        <f t="shared" si="51"/>
        <v>5.6515453047900621E-3</v>
      </c>
      <c r="U160" s="77">
        <f t="shared" si="52"/>
        <v>2.0130072402327705E-2</v>
      </c>
      <c r="V160" s="77">
        <f t="shared" si="53"/>
        <v>-1.4478527097537643E-2</v>
      </c>
      <c r="W160" s="77"/>
      <c r="X160" s="77"/>
      <c r="Y160" s="77"/>
      <c r="Z160" s="77" t="str">
        <f t="shared" si="54"/>
        <v>ALTA</v>
      </c>
      <c r="AA160" s="77"/>
      <c r="AB160" s="77" t="str">
        <f t="shared" si="55"/>
        <v/>
      </c>
      <c r="AC160" s="77"/>
      <c r="AD160" s="78" t="b">
        <f t="shared" si="56"/>
        <v>0</v>
      </c>
      <c r="AE160" s="78" t="b">
        <f t="shared" si="57"/>
        <v>0</v>
      </c>
      <c r="AF160" s="78" t="b">
        <f t="shared" si="58"/>
        <v>0</v>
      </c>
      <c r="AG160" s="78" t="b">
        <f t="shared" si="63"/>
        <v>1</v>
      </c>
      <c r="AH160" s="38">
        <f t="shared" si="64"/>
        <v>21.18</v>
      </c>
      <c r="AI160" s="62">
        <f t="shared" si="65"/>
        <v>23.11</v>
      </c>
      <c r="AJ160" s="34">
        <f t="shared" si="66"/>
        <v>0.2</v>
      </c>
      <c r="AK160" s="34">
        <f t="shared" si="67"/>
        <v>0.15384615384615385</v>
      </c>
      <c r="AL160" s="34">
        <f t="shared" si="68"/>
        <v>7.407407407407407E-2</v>
      </c>
    </row>
    <row r="161" spans="1:38" s="34" customFormat="1">
      <c r="A161" s="74">
        <v>44082</v>
      </c>
      <c r="B161" s="75">
        <v>21.54</v>
      </c>
      <c r="C161" s="75">
        <v>21.54</v>
      </c>
      <c r="D161" s="75">
        <v>-2.88</v>
      </c>
      <c r="E161" s="75">
        <v>21.77</v>
      </c>
      <c r="F161" s="75">
        <v>21.2</v>
      </c>
      <c r="G161" s="75">
        <v>21.77</v>
      </c>
      <c r="H161" s="75" t="s">
        <v>46</v>
      </c>
      <c r="I161" s="76"/>
      <c r="J161" s="77">
        <f t="shared" si="59"/>
        <v>0</v>
      </c>
      <c r="K161" s="77">
        <f t="shared" si="60"/>
        <v>0</v>
      </c>
      <c r="L161" s="77">
        <f t="shared" si="61"/>
        <v>0</v>
      </c>
      <c r="M161" s="77"/>
      <c r="N161" s="77">
        <f t="shared" si="46"/>
        <v>22.06</v>
      </c>
      <c r="O161" s="77">
        <f t="shared" si="47"/>
        <v>22.56</v>
      </c>
      <c r="P161" s="77">
        <f t="shared" si="48"/>
        <v>21.880356309921634</v>
      </c>
      <c r="Q161" s="77">
        <f t="shared" si="62"/>
        <v>21.975499999999997</v>
      </c>
      <c r="R161" s="77">
        <f t="shared" si="49"/>
        <v>21.892697249291633</v>
      </c>
      <c r="S161" s="77">
        <f t="shared" si="50"/>
        <v>21.894976586577336</v>
      </c>
      <c r="T161" s="77">
        <f t="shared" si="51"/>
        <v>-2.2793372857030647E-3</v>
      </c>
      <c r="U161" s="77">
        <f t="shared" si="52"/>
        <v>2.3749704176712114E-2</v>
      </c>
      <c r="V161" s="77">
        <f t="shared" si="53"/>
        <v>-2.6029041462415178E-2</v>
      </c>
      <c r="W161" s="77"/>
      <c r="X161" s="77"/>
      <c r="Y161" s="77"/>
      <c r="Z161" s="77" t="str">
        <f t="shared" si="54"/>
        <v>BAIXA</v>
      </c>
      <c r="AA161" s="77"/>
      <c r="AB161" s="77" t="str">
        <f t="shared" si="55"/>
        <v>VENDA</v>
      </c>
      <c r="AC161" s="77"/>
      <c r="AD161" s="78" t="b">
        <f t="shared" si="56"/>
        <v>0</v>
      </c>
      <c r="AE161" s="78" t="b">
        <f t="shared" si="57"/>
        <v>1</v>
      </c>
      <c r="AF161" s="78" t="b">
        <f t="shared" si="58"/>
        <v>1</v>
      </c>
      <c r="AG161" s="78" t="b">
        <f t="shared" si="63"/>
        <v>1</v>
      </c>
      <c r="AH161" s="38">
        <f t="shared" si="64"/>
        <v>21.18</v>
      </c>
      <c r="AI161" s="62">
        <f t="shared" si="65"/>
        <v>23.11</v>
      </c>
      <c r="AJ161" s="34">
        <f t="shared" si="66"/>
        <v>0.2</v>
      </c>
      <c r="AK161" s="34">
        <f t="shared" si="67"/>
        <v>0.15384615384615385</v>
      </c>
      <c r="AL161" s="34">
        <f t="shared" si="68"/>
        <v>7.407407407407407E-2</v>
      </c>
    </row>
    <row r="162" spans="1:38" s="34" customFormat="1">
      <c r="A162" s="74">
        <v>44078</v>
      </c>
      <c r="B162" s="75">
        <v>22.18</v>
      </c>
      <c r="C162" s="75">
        <v>22.18</v>
      </c>
      <c r="D162" s="75">
        <v>0.17</v>
      </c>
      <c r="E162" s="75">
        <v>22.25</v>
      </c>
      <c r="F162" s="75">
        <v>21.85</v>
      </c>
      <c r="G162" s="75">
        <v>22.28</v>
      </c>
      <c r="H162" s="75" t="s">
        <v>165</v>
      </c>
      <c r="I162" s="76"/>
      <c r="J162" s="77">
        <f t="shared" si="59"/>
        <v>0</v>
      </c>
      <c r="K162" s="77">
        <f t="shared" si="60"/>
        <v>0</v>
      </c>
      <c r="L162" s="77">
        <f t="shared" si="61"/>
        <v>0</v>
      </c>
      <c r="M162" s="77"/>
      <c r="N162" s="77">
        <f t="shared" si="46"/>
        <v>22.06</v>
      </c>
      <c r="O162" s="77">
        <f t="shared" si="47"/>
        <v>22.56</v>
      </c>
      <c r="P162" s="77">
        <f t="shared" si="48"/>
        <v>21.965445387402042</v>
      </c>
      <c r="Q162" s="77">
        <f t="shared" si="62"/>
        <v>22.032999999999998</v>
      </c>
      <c r="R162" s="77">
        <f t="shared" si="49"/>
        <v>21.95682402189011</v>
      </c>
      <c r="S162" s="77">
        <f t="shared" si="50"/>
        <v>21.923374713503524</v>
      </c>
      <c r="T162" s="77">
        <f t="shared" si="51"/>
        <v>3.3449308386586551E-2</v>
      </c>
      <c r="U162" s="77">
        <f t="shared" si="52"/>
        <v>3.0256964542315908E-2</v>
      </c>
      <c r="V162" s="77">
        <f t="shared" si="53"/>
        <v>3.1923438442706432E-3</v>
      </c>
      <c r="W162" s="77"/>
      <c r="X162" s="77"/>
      <c r="Y162" s="77"/>
      <c r="Z162" s="77" t="str">
        <f t="shared" si="54"/>
        <v>ALTA</v>
      </c>
      <c r="AA162" s="77"/>
      <c r="AB162" s="77" t="str">
        <f t="shared" si="55"/>
        <v>COMPRA</v>
      </c>
      <c r="AC162" s="77"/>
      <c r="AD162" s="78" t="b">
        <f t="shared" si="56"/>
        <v>1</v>
      </c>
      <c r="AE162" s="78" t="b">
        <f t="shared" si="57"/>
        <v>0</v>
      </c>
      <c r="AF162" s="78" t="b">
        <f t="shared" si="58"/>
        <v>1</v>
      </c>
      <c r="AG162" s="78" t="b">
        <f t="shared" si="63"/>
        <v>1</v>
      </c>
      <c r="AH162" s="38">
        <f t="shared" si="64"/>
        <v>21.18</v>
      </c>
      <c r="AI162" s="62">
        <f t="shared" si="65"/>
        <v>23.11</v>
      </c>
      <c r="AJ162" s="34">
        <f t="shared" si="66"/>
        <v>0.2</v>
      </c>
      <c r="AK162" s="34">
        <f t="shared" si="67"/>
        <v>0.15384615384615385</v>
      </c>
      <c r="AL162" s="34">
        <f t="shared" si="68"/>
        <v>7.407407407407407E-2</v>
      </c>
    </row>
    <row r="163" spans="1:38" s="34" customFormat="1">
      <c r="A163" s="74">
        <v>44077</v>
      </c>
      <c r="B163" s="75">
        <v>22.14</v>
      </c>
      <c r="C163" s="75">
        <v>22.14</v>
      </c>
      <c r="D163" s="75">
        <v>0.35</v>
      </c>
      <c r="E163" s="75">
        <v>21.88</v>
      </c>
      <c r="F163" s="75">
        <v>21.84</v>
      </c>
      <c r="G163" s="75">
        <v>22.37</v>
      </c>
      <c r="H163" s="75" t="s">
        <v>166</v>
      </c>
      <c r="I163" s="76"/>
      <c r="J163" s="77">
        <f t="shared" si="59"/>
        <v>0</v>
      </c>
      <c r="K163" s="77">
        <f t="shared" si="60"/>
        <v>0</v>
      </c>
      <c r="L163" s="77">
        <f t="shared" si="61"/>
        <v>0</v>
      </c>
      <c r="M163" s="77"/>
      <c r="N163" s="77">
        <f t="shared" si="46"/>
        <v>22.06</v>
      </c>
      <c r="O163" s="77">
        <f t="shared" si="47"/>
        <v>22.56</v>
      </c>
      <c r="P163" s="77">
        <f t="shared" si="48"/>
        <v>21.911806734252551</v>
      </c>
      <c r="Q163" s="77">
        <f t="shared" si="62"/>
        <v>22.026500000000002</v>
      </c>
      <c r="R163" s="77">
        <f t="shared" si="49"/>
        <v>21.916246571324677</v>
      </c>
      <c r="S163" s="77">
        <f t="shared" si="50"/>
        <v>21.902844690583805</v>
      </c>
      <c r="T163" s="77">
        <f t="shared" si="51"/>
        <v>1.340188074087223E-2</v>
      </c>
      <c r="U163" s="77">
        <f t="shared" si="52"/>
        <v>2.9458878581248248E-2</v>
      </c>
      <c r="V163" s="77">
        <f t="shared" si="53"/>
        <v>-1.6056997840376019E-2</v>
      </c>
      <c r="W163" s="77"/>
      <c r="X163" s="77"/>
      <c r="Y163" s="77"/>
      <c r="Z163" s="77" t="str">
        <f t="shared" si="54"/>
        <v>ALTA</v>
      </c>
      <c r="AA163" s="77"/>
      <c r="AB163" s="77" t="str">
        <f t="shared" si="55"/>
        <v/>
      </c>
      <c r="AC163" s="77"/>
      <c r="AD163" s="78" t="b">
        <f t="shared" si="56"/>
        <v>0</v>
      </c>
      <c r="AE163" s="78" t="b">
        <f t="shared" si="57"/>
        <v>1</v>
      </c>
      <c r="AF163" s="78" t="b">
        <f t="shared" si="58"/>
        <v>0</v>
      </c>
      <c r="AG163" s="78" t="b">
        <f t="shared" si="63"/>
        <v>1</v>
      </c>
      <c r="AH163" s="38">
        <f t="shared" si="64"/>
        <v>21.18</v>
      </c>
      <c r="AI163" s="62">
        <f t="shared" si="65"/>
        <v>23.11</v>
      </c>
      <c r="AJ163" s="34">
        <f t="shared" si="66"/>
        <v>0.2</v>
      </c>
      <c r="AK163" s="34">
        <f t="shared" si="67"/>
        <v>0.15384615384615385</v>
      </c>
      <c r="AL163" s="34">
        <f t="shared" si="68"/>
        <v>7.407407407407407E-2</v>
      </c>
    </row>
    <row r="164" spans="1:38" s="34" customFormat="1">
      <c r="A164" s="74">
        <v>44076</v>
      </c>
      <c r="B164" s="75">
        <v>22.06</v>
      </c>
      <c r="C164" s="75">
        <v>22.06</v>
      </c>
      <c r="D164" s="75">
        <v>-0.31</v>
      </c>
      <c r="E164" s="75">
        <v>22.19</v>
      </c>
      <c r="F164" s="75">
        <v>21.79</v>
      </c>
      <c r="G164" s="75">
        <v>22.35</v>
      </c>
      <c r="H164" s="75" t="s">
        <v>167</v>
      </c>
      <c r="I164" s="76"/>
      <c r="J164" s="77">
        <f t="shared" si="59"/>
        <v>0</v>
      </c>
      <c r="K164" s="77">
        <f t="shared" si="60"/>
        <v>0</v>
      </c>
      <c r="L164" s="77">
        <f t="shared" si="61"/>
        <v>0</v>
      </c>
      <c r="M164" s="77"/>
      <c r="N164" s="77">
        <f t="shared" si="46"/>
        <v>22.06</v>
      </c>
      <c r="O164" s="77">
        <f t="shared" si="47"/>
        <v>22.56</v>
      </c>
      <c r="P164" s="77">
        <f t="shared" si="48"/>
        <v>21.854758417815688</v>
      </c>
      <c r="Q164" s="77">
        <f t="shared" si="62"/>
        <v>22.042999999999999</v>
      </c>
      <c r="R164" s="77">
        <f t="shared" si="49"/>
        <v>21.875564129747346</v>
      </c>
      <c r="S164" s="77">
        <f t="shared" si="50"/>
        <v>21.883872265830508</v>
      </c>
      <c r="T164" s="77">
        <f t="shared" si="51"/>
        <v>-8.3081360831620543E-3</v>
      </c>
      <c r="U164" s="77">
        <f t="shared" si="52"/>
        <v>3.3473128041342254E-2</v>
      </c>
      <c r="V164" s="77">
        <f t="shared" si="53"/>
        <v>-4.1781264124504308E-2</v>
      </c>
      <c r="W164" s="77"/>
      <c r="X164" s="77"/>
      <c r="Y164" s="77"/>
      <c r="Z164" s="77" t="str">
        <f t="shared" si="54"/>
        <v>BAIXA</v>
      </c>
      <c r="AA164" s="77"/>
      <c r="AB164" s="77" t="str">
        <f t="shared" si="55"/>
        <v/>
      </c>
      <c r="AC164" s="77"/>
      <c r="AD164" s="78" t="b">
        <f t="shared" si="56"/>
        <v>1</v>
      </c>
      <c r="AE164" s="78" t="b">
        <f t="shared" si="57"/>
        <v>0</v>
      </c>
      <c r="AF164" s="78" t="b">
        <f t="shared" si="58"/>
        <v>1</v>
      </c>
      <c r="AG164" s="78" t="b">
        <f t="shared" si="63"/>
        <v>1</v>
      </c>
      <c r="AH164" s="38">
        <f t="shared" si="64"/>
        <v>21.18</v>
      </c>
      <c r="AI164" s="62">
        <f t="shared" si="65"/>
        <v>23.11</v>
      </c>
      <c r="AJ164" s="34">
        <f t="shared" si="66"/>
        <v>0.2</v>
      </c>
      <c r="AK164" s="34">
        <f t="shared" si="67"/>
        <v>0.15384615384615385</v>
      </c>
      <c r="AL164" s="34">
        <f t="shared" si="68"/>
        <v>7.407407407407407E-2</v>
      </c>
    </row>
    <row r="165" spans="1:38" s="34" customFormat="1">
      <c r="A165" s="74">
        <v>44075</v>
      </c>
      <c r="B165" s="75">
        <v>22.13</v>
      </c>
      <c r="C165" s="75">
        <v>22.13</v>
      </c>
      <c r="D165" s="75">
        <v>4.4800000000000004</v>
      </c>
      <c r="E165" s="75">
        <v>21.48</v>
      </c>
      <c r="F165" s="75">
        <v>21.4</v>
      </c>
      <c r="G165" s="75">
        <v>22.15</v>
      </c>
      <c r="H165" s="75" t="s">
        <v>168</v>
      </c>
      <c r="I165" s="76"/>
      <c r="J165" s="77">
        <f t="shared" si="59"/>
        <v>0</v>
      </c>
      <c r="K165" s="77">
        <f t="shared" si="60"/>
        <v>0</v>
      </c>
      <c r="L165" s="77">
        <f t="shared" si="61"/>
        <v>0</v>
      </c>
      <c r="M165" s="77"/>
      <c r="N165" s="77">
        <f t="shared" si="46"/>
        <v>22.06</v>
      </c>
      <c r="O165" s="77">
        <f t="shared" si="47"/>
        <v>22.82</v>
      </c>
      <c r="P165" s="77">
        <f t="shared" si="48"/>
        <v>21.80344802226961</v>
      </c>
      <c r="Q165" s="77">
        <f t="shared" si="62"/>
        <v>22.061500000000002</v>
      </c>
      <c r="R165" s="77">
        <f t="shared" si="49"/>
        <v>21.842030335155954</v>
      </c>
      <c r="S165" s="77">
        <f t="shared" si="50"/>
        <v>21.869782047096948</v>
      </c>
      <c r="T165" s="77">
        <f t="shared" si="51"/>
        <v>-2.7751711940993573E-2</v>
      </c>
      <c r="U165" s="77">
        <f t="shared" si="52"/>
        <v>4.3918444072468331E-2</v>
      </c>
      <c r="V165" s="77">
        <f t="shared" si="53"/>
        <v>-7.1670156013461911E-2</v>
      </c>
      <c r="W165" s="77"/>
      <c r="X165" s="77"/>
      <c r="Y165" s="77"/>
      <c r="Z165" s="77" t="str">
        <f t="shared" si="54"/>
        <v>BAIXA</v>
      </c>
      <c r="AA165" s="77"/>
      <c r="AB165" s="77" t="str">
        <f t="shared" si="55"/>
        <v/>
      </c>
      <c r="AC165" s="77"/>
      <c r="AD165" s="78" t="b">
        <f t="shared" si="56"/>
        <v>0</v>
      </c>
      <c r="AE165" s="78" t="b">
        <f t="shared" si="57"/>
        <v>1</v>
      </c>
      <c r="AF165" s="78" t="b">
        <f t="shared" si="58"/>
        <v>0</v>
      </c>
      <c r="AG165" s="78" t="b">
        <f t="shared" si="63"/>
        <v>1</v>
      </c>
      <c r="AH165" s="38">
        <f t="shared" si="64"/>
        <v>20.56</v>
      </c>
      <c r="AI165" s="62">
        <f t="shared" si="65"/>
        <v>23.11</v>
      </c>
      <c r="AJ165" s="34">
        <f t="shared" si="66"/>
        <v>0.2</v>
      </c>
      <c r="AK165" s="34">
        <f t="shared" si="67"/>
        <v>0.15384615384615385</v>
      </c>
      <c r="AL165" s="34">
        <f t="shared" si="68"/>
        <v>7.407407407407407E-2</v>
      </c>
    </row>
    <row r="166" spans="1:38" s="34" customFormat="1">
      <c r="A166" s="74">
        <v>44074</v>
      </c>
      <c r="B166" s="75">
        <v>21.18</v>
      </c>
      <c r="C166" s="75">
        <v>21.18</v>
      </c>
      <c r="D166" s="75">
        <v>-2.88</v>
      </c>
      <c r="E166" s="75">
        <v>21.6</v>
      </c>
      <c r="F166" s="75">
        <v>21.18</v>
      </c>
      <c r="G166" s="75">
        <v>21.7</v>
      </c>
      <c r="H166" s="75" t="s">
        <v>169</v>
      </c>
      <c r="I166" s="76"/>
      <c r="J166" s="77">
        <f t="shared" si="59"/>
        <v>0</v>
      </c>
      <c r="K166" s="77">
        <f t="shared" si="60"/>
        <v>0</v>
      </c>
      <c r="L166" s="77">
        <f t="shared" si="61"/>
        <v>0</v>
      </c>
      <c r="M166" s="77"/>
      <c r="N166" s="77">
        <f t="shared" si="46"/>
        <v>22.33</v>
      </c>
      <c r="O166" s="77">
        <f t="shared" si="47"/>
        <v>22.91</v>
      </c>
      <c r="P166" s="77">
        <f t="shared" si="48"/>
        <v>21.721810027837012</v>
      </c>
      <c r="Q166" s="77">
        <f t="shared" si="62"/>
        <v>22.008499999999998</v>
      </c>
      <c r="R166" s="77">
        <f t="shared" si="49"/>
        <v>21.789672214275217</v>
      </c>
      <c r="S166" s="77">
        <f t="shared" si="50"/>
        <v>21.848964610864702</v>
      </c>
      <c r="T166" s="77">
        <f t="shared" si="51"/>
        <v>-5.9292396589484042E-2</v>
      </c>
      <c r="U166" s="77">
        <f t="shared" si="52"/>
        <v>6.1835983075833809E-2</v>
      </c>
      <c r="V166" s="77">
        <f t="shared" si="53"/>
        <v>-0.12112837966531785</v>
      </c>
      <c r="W166" s="77"/>
      <c r="X166" s="77"/>
      <c r="Y166" s="77"/>
      <c r="Z166" s="77" t="str">
        <f t="shared" si="54"/>
        <v>BAIXA</v>
      </c>
      <c r="AA166" s="77"/>
      <c r="AB166" s="77" t="str">
        <f t="shared" si="55"/>
        <v/>
      </c>
      <c r="AC166" s="77"/>
      <c r="AD166" s="78" t="b">
        <f t="shared" si="56"/>
        <v>1</v>
      </c>
      <c r="AE166" s="78" t="b">
        <f t="shared" si="57"/>
        <v>0</v>
      </c>
      <c r="AF166" s="78" t="b">
        <f t="shared" si="58"/>
        <v>1</v>
      </c>
      <c r="AG166" s="78" t="b">
        <f t="shared" si="63"/>
        <v>0</v>
      </c>
      <c r="AH166" s="38">
        <f t="shared" si="64"/>
        <v>20.56</v>
      </c>
      <c r="AI166" s="62">
        <f t="shared" si="65"/>
        <v>23.11</v>
      </c>
      <c r="AJ166" s="34">
        <f t="shared" si="66"/>
        <v>0.2</v>
      </c>
      <c r="AK166" s="34">
        <f t="shared" si="67"/>
        <v>0.15384615384615385</v>
      </c>
      <c r="AL166" s="34">
        <f t="shared" si="68"/>
        <v>7.407407407407407E-2</v>
      </c>
    </row>
    <row r="167" spans="1:38" s="34" customFormat="1">
      <c r="A167" s="74">
        <v>44071</v>
      </c>
      <c r="B167" s="75">
        <v>21.81</v>
      </c>
      <c r="C167" s="75">
        <v>21.81</v>
      </c>
      <c r="D167" s="75">
        <v>1.76</v>
      </c>
      <c r="E167" s="75">
        <v>21.53</v>
      </c>
      <c r="F167" s="75">
        <v>21.34</v>
      </c>
      <c r="G167" s="75">
        <v>21.81</v>
      </c>
      <c r="H167" s="75" t="s">
        <v>170</v>
      </c>
      <c r="I167" s="76"/>
      <c r="J167" s="77">
        <f t="shared" si="59"/>
        <v>0</v>
      </c>
      <c r="K167" s="77">
        <f t="shared" si="60"/>
        <v>0</v>
      </c>
      <c r="L167" s="77">
        <f t="shared" si="61"/>
        <v>0</v>
      </c>
      <c r="M167" s="77"/>
      <c r="N167" s="77">
        <f t="shared" si="46"/>
        <v>22.33</v>
      </c>
      <c r="O167" s="77">
        <f t="shared" si="47"/>
        <v>23.11</v>
      </c>
      <c r="P167" s="77">
        <f t="shared" si="48"/>
        <v>21.857262534796266</v>
      </c>
      <c r="Q167" s="77">
        <f t="shared" si="62"/>
        <v>22.003999999999998</v>
      </c>
      <c r="R167" s="77">
        <f t="shared" si="49"/>
        <v>21.900521707779802</v>
      </c>
      <c r="S167" s="77">
        <f t="shared" si="50"/>
        <v>21.902481779733879</v>
      </c>
      <c r="T167" s="77">
        <f t="shared" si="51"/>
        <v>-1.9600719540768807E-3</v>
      </c>
      <c r="U167" s="77">
        <f t="shared" si="52"/>
        <v>9.2118077992163275E-2</v>
      </c>
      <c r="V167" s="77">
        <f t="shared" si="53"/>
        <v>-9.4078149946240155E-2</v>
      </c>
      <c r="W167" s="77"/>
      <c r="X167" s="77"/>
      <c r="Y167" s="77"/>
      <c r="Z167" s="77" t="str">
        <f t="shared" si="54"/>
        <v>BAIXA</v>
      </c>
      <c r="AA167" s="77"/>
      <c r="AB167" s="77" t="str">
        <f t="shared" si="55"/>
        <v/>
      </c>
      <c r="AC167" s="77"/>
      <c r="AD167" s="78" t="b">
        <f t="shared" si="56"/>
        <v>0</v>
      </c>
      <c r="AE167" s="78" t="b">
        <f t="shared" si="57"/>
        <v>0</v>
      </c>
      <c r="AF167" s="78" t="b">
        <f t="shared" si="58"/>
        <v>0</v>
      </c>
      <c r="AG167" s="78" t="b">
        <f t="shared" si="63"/>
        <v>1</v>
      </c>
      <c r="AH167" s="38">
        <f t="shared" si="64"/>
        <v>20.56</v>
      </c>
      <c r="AI167" s="62">
        <f t="shared" si="65"/>
        <v>23.11</v>
      </c>
      <c r="AJ167" s="34">
        <f t="shared" si="66"/>
        <v>0.2</v>
      </c>
      <c r="AK167" s="34">
        <f t="shared" si="67"/>
        <v>0.15384615384615385</v>
      </c>
      <c r="AL167" s="34">
        <f t="shared" si="68"/>
        <v>7.407407407407407E-2</v>
      </c>
    </row>
    <row r="168" spans="1:38" s="34" customFormat="1">
      <c r="A168" s="74">
        <v>44070</v>
      </c>
      <c r="B168" s="75">
        <v>21.43</v>
      </c>
      <c r="C168" s="75">
        <v>21.43</v>
      </c>
      <c r="D168" s="75">
        <v>-0.31</v>
      </c>
      <c r="E168" s="75">
        <v>21.6</v>
      </c>
      <c r="F168" s="75">
        <v>21.32</v>
      </c>
      <c r="G168" s="75">
        <v>21.74</v>
      </c>
      <c r="H168" s="75" t="s">
        <v>171</v>
      </c>
      <c r="I168" s="76"/>
      <c r="J168" s="77">
        <f t="shared" si="59"/>
        <v>0</v>
      </c>
      <c r="K168" s="77">
        <f t="shared" si="60"/>
        <v>0</v>
      </c>
      <c r="L168" s="77">
        <f t="shared" si="61"/>
        <v>0</v>
      </c>
      <c r="M168" s="77"/>
      <c r="N168" s="77">
        <f t="shared" si="46"/>
        <v>22.33</v>
      </c>
      <c r="O168" s="77">
        <f t="shared" si="47"/>
        <v>23.11</v>
      </c>
      <c r="P168" s="77">
        <f t="shared" si="48"/>
        <v>21.869078168495335</v>
      </c>
      <c r="Q168" s="77">
        <f t="shared" si="62"/>
        <v>21.987499999999997</v>
      </c>
      <c r="R168" s="77">
        <f t="shared" si="49"/>
        <v>21.916980200103403</v>
      </c>
      <c r="S168" s="77">
        <f t="shared" si="50"/>
        <v>21.909880322112588</v>
      </c>
      <c r="T168" s="77">
        <f t="shared" si="51"/>
        <v>7.0998779908144627E-3</v>
      </c>
      <c r="U168" s="77">
        <f t="shared" si="52"/>
        <v>0.11563761547872331</v>
      </c>
      <c r="V168" s="77">
        <f t="shared" si="53"/>
        <v>-0.10853773748790885</v>
      </c>
      <c r="W168" s="77"/>
      <c r="X168" s="77"/>
      <c r="Y168" s="77"/>
      <c r="Z168" s="77" t="str">
        <f t="shared" si="54"/>
        <v>ALTA</v>
      </c>
      <c r="AA168" s="77"/>
      <c r="AB168" s="77" t="str">
        <f t="shared" si="55"/>
        <v/>
      </c>
      <c r="AC168" s="77"/>
      <c r="AD168" s="78" t="b">
        <f t="shared" si="56"/>
        <v>0</v>
      </c>
      <c r="AE168" s="78" t="b">
        <f t="shared" si="57"/>
        <v>0</v>
      </c>
      <c r="AF168" s="78" t="b">
        <f t="shared" si="58"/>
        <v>1</v>
      </c>
      <c r="AG168" s="78" t="b">
        <f t="shared" si="63"/>
        <v>1</v>
      </c>
      <c r="AH168" s="38">
        <f t="shared" si="64"/>
        <v>20.56</v>
      </c>
      <c r="AI168" s="62">
        <f t="shared" si="65"/>
        <v>23.11</v>
      </c>
      <c r="AJ168" s="34">
        <f t="shared" si="66"/>
        <v>0.2</v>
      </c>
      <c r="AK168" s="34">
        <f t="shared" si="67"/>
        <v>0.15384615384615385</v>
      </c>
      <c r="AL168" s="34">
        <f t="shared" si="68"/>
        <v>7.407407407407407E-2</v>
      </c>
    </row>
    <row r="169" spans="1:38" s="34" customFormat="1">
      <c r="A169" s="74">
        <v>44069</v>
      </c>
      <c r="B169" s="75">
        <v>21.5</v>
      </c>
      <c r="C169" s="75">
        <v>21.5</v>
      </c>
      <c r="D169" s="75">
        <v>-2.84</v>
      </c>
      <c r="E169" s="75">
        <v>22.04</v>
      </c>
      <c r="F169" s="75">
        <v>21.32</v>
      </c>
      <c r="G169" s="75">
        <v>22.16</v>
      </c>
      <c r="H169" s="75" t="s">
        <v>153</v>
      </c>
      <c r="I169" s="76"/>
      <c r="J169" s="77">
        <f t="shared" si="59"/>
        <v>0</v>
      </c>
      <c r="K169" s="77">
        <f t="shared" si="60"/>
        <v>0</v>
      </c>
      <c r="L169" s="77">
        <f t="shared" si="61"/>
        <v>0</v>
      </c>
      <c r="M169" s="77"/>
      <c r="N169" s="77">
        <f t="shared" si="46"/>
        <v>22.33</v>
      </c>
      <c r="O169" s="77">
        <f t="shared" si="47"/>
        <v>23.11</v>
      </c>
      <c r="P169" s="77">
        <f t="shared" si="48"/>
        <v>21.978847710619171</v>
      </c>
      <c r="Q169" s="77">
        <f t="shared" si="62"/>
        <v>22.02</v>
      </c>
      <c r="R169" s="77">
        <f t="shared" si="49"/>
        <v>22.005522054667658</v>
      </c>
      <c r="S169" s="77">
        <f t="shared" si="50"/>
        <v>21.948270747881594</v>
      </c>
      <c r="T169" s="77">
        <f t="shared" si="51"/>
        <v>5.7251306786064049E-2</v>
      </c>
      <c r="U169" s="77">
        <f t="shared" si="52"/>
        <v>0.14277204985070052</v>
      </c>
      <c r="V169" s="77">
        <f t="shared" si="53"/>
        <v>-8.5520743064636473E-2</v>
      </c>
      <c r="W169" s="77"/>
      <c r="X169" s="77"/>
      <c r="Y169" s="77"/>
      <c r="Z169" s="77" t="str">
        <f t="shared" si="54"/>
        <v>ALTA</v>
      </c>
      <c r="AA169" s="77"/>
      <c r="AB169" s="77" t="str">
        <f t="shared" si="55"/>
        <v/>
      </c>
      <c r="AC169" s="77"/>
      <c r="AD169" s="78" t="b">
        <f t="shared" si="56"/>
        <v>0</v>
      </c>
      <c r="AE169" s="78" t="b">
        <f t="shared" si="57"/>
        <v>1</v>
      </c>
      <c r="AF169" s="78" t="b">
        <f t="shared" si="58"/>
        <v>1</v>
      </c>
      <c r="AG169" s="78" t="b">
        <f t="shared" si="63"/>
        <v>0</v>
      </c>
      <c r="AH169" s="38">
        <f t="shared" si="64"/>
        <v>20.56</v>
      </c>
      <c r="AI169" s="62">
        <f t="shared" si="65"/>
        <v>23.11</v>
      </c>
      <c r="AJ169" s="34">
        <f t="shared" si="66"/>
        <v>0.2</v>
      </c>
      <c r="AK169" s="34">
        <f t="shared" si="67"/>
        <v>0.15384615384615385</v>
      </c>
      <c r="AL169" s="34">
        <f t="shared" si="68"/>
        <v>7.407407407407407E-2</v>
      </c>
    </row>
    <row r="170" spans="1:38" s="34" customFormat="1">
      <c r="A170" s="74">
        <v>44068</v>
      </c>
      <c r="B170" s="75">
        <v>22.13</v>
      </c>
      <c r="C170" s="75">
        <v>22.13</v>
      </c>
      <c r="D170" s="75">
        <v>-0.44</v>
      </c>
      <c r="E170" s="75">
        <v>22.34</v>
      </c>
      <c r="F170" s="75">
        <v>21.95</v>
      </c>
      <c r="G170" s="75">
        <v>22.4</v>
      </c>
      <c r="H170" s="75" t="s">
        <v>84</v>
      </c>
      <c r="I170" s="76"/>
      <c r="J170" s="77">
        <f t="shared" si="59"/>
        <v>0</v>
      </c>
      <c r="K170" s="77">
        <f t="shared" si="60"/>
        <v>0</v>
      </c>
      <c r="L170" s="77">
        <f t="shared" si="61"/>
        <v>0</v>
      </c>
      <c r="M170" s="77"/>
      <c r="N170" s="77">
        <f t="shared" si="46"/>
        <v>22.33</v>
      </c>
      <c r="O170" s="77">
        <f t="shared" si="47"/>
        <v>23.11</v>
      </c>
      <c r="P170" s="77">
        <f t="shared" si="48"/>
        <v>22.098559638273965</v>
      </c>
      <c r="Q170" s="77">
        <f t="shared" si="62"/>
        <v>22.065999999999999</v>
      </c>
      <c r="R170" s="77">
        <f t="shared" si="49"/>
        <v>22.097435155516322</v>
      </c>
      <c r="S170" s="77">
        <f t="shared" si="50"/>
        <v>21.984132407712121</v>
      </c>
      <c r="T170" s="77">
        <f t="shared" si="51"/>
        <v>0.11330274780420169</v>
      </c>
      <c r="U170" s="77">
        <f t="shared" si="52"/>
        <v>0.16415223561685965</v>
      </c>
      <c r="V170" s="77">
        <f t="shared" si="53"/>
        <v>-5.0849487812657967E-2</v>
      </c>
      <c r="W170" s="77"/>
      <c r="X170" s="77"/>
      <c r="Y170" s="77"/>
      <c r="Z170" s="77" t="str">
        <f t="shared" si="54"/>
        <v>ALTA</v>
      </c>
      <c r="AA170" s="77"/>
      <c r="AB170" s="77" t="str">
        <f t="shared" si="55"/>
        <v/>
      </c>
      <c r="AC170" s="77"/>
      <c r="AD170" s="78" t="b">
        <f t="shared" si="56"/>
        <v>1</v>
      </c>
      <c r="AE170" s="78" t="b">
        <f t="shared" si="57"/>
        <v>1</v>
      </c>
      <c r="AF170" s="78" t="b">
        <f t="shared" si="58"/>
        <v>1</v>
      </c>
      <c r="AG170" s="78" t="b">
        <f t="shared" si="63"/>
        <v>1</v>
      </c>
      <c r="AH170" s="38">
        <f t="shared" si="64"/>
        <v>20.56</v>
      </c>
      <c r="AI170" s="62">
        <f t="shared" si="65"/>
        <v>23.11</v>
      </c>
      <c r="AJ170" s="34">
        <f t="shared" si="66"/>
        <v>0.2</v>
      </c>
      <c r="AK170" s="34">
        <f t="shared" si="67"/>
        <v>0.15384615384615385</v>
      </c>
      <c r="AL170" s="34">
        <f t="shared" si="68"/>
        <v>7.407407407407407E-2</v>
      </c>
    </row>
    <row r="171" spans="1:38" s="34" customFormat="1">
      <c r="A171" s="74">
        <v>44067</v>
      </c>
      <c r="B171" s="75">
        <v>22.22</v>
      </c>
      <c r="C171" s="75">
        <v>22.22</v>
      </c>
      <c r="D171" s="75">
        <v>1.82</v>
      </c>
      <c r="E171" s="75">
        <v>22.12</v>
      </c>
      <c r="F171" s="75">
        <v>22.06</v>
      </c>
      <c r="G171" s="75">
        <v>22.38</v>
      </c>
      <c r="H171" s="75" t="s">
        <v>47</v>
      </c>
      <c r="I171" s="76"/>
      <c r="J171" s="77">
        <f t="shared" si="59"/>
        <v>0</v>
      </c>
      <c r="K171" s="77">
        <f t="shared" si="60"/>
        <v>0</v>
      </c>
      <c r="L171" s="77">
        <f t="shared" si="61"/>
        <v>0</v>
      </c>
      <c r="M171" s="77"/>
      <c r="N171" s="77">
        <f t="shared" si="46"/>
        <v>22.33</v>
      </c>
      <c r="O171" s="77">
        <f t="shared" si="47"/>
        <v>23.11</v>
      </c>
      <c r="P171" s="77">
        <f t="shared" si="48"/>
        <v>22.090699547842455</v>
      </c>
      <c r="Q171" s="77">
        <f t="shared" si="62"/>
        <v>22.0625</v>
      </c>
      <c r="R171" s="77">
        <f t="shared" si="49"/>
        <v>22.091514274701108</v>
      </c>
      <c r="S171" s="77">
        <f t="shared" si="50"/>
        <v>21.972463000329089</v>
      </c>
      <c r="T171" s="77">
        <f t="shared" si="51"/>
        <v>0.11905127437201912</v>
      </c>
      <c r="U171" s="77">
        <f t="shared" si="52"/>
        <v>0.17686460757002415</v>
      </c>
      <c r="V171" s="77">
        <f t="shared" si="53"/>
        <v>-5.7813333198005024E-2</v>
      </c>
      <c r="W171" s="77"/>
      <c r="X171" s="77"/>
      <c r="Y171" s="77"/>
      <c r="Z171" s="77" t="str">
        <f t="shared" si="54"/>
        <v>ALTA</v>
      </c>
      <c r="AA171" s="77"/>
      <c r="AB171" s="77" t="str">
        <f t="shared" si="55"/>
        <v/>
      </c>
      <c r="AC171" s="77"/>
      <c r="AD171" s="78" t="b">
        <f t="shared" si="56"/>
        <v>1</v>
      </c>
      <c r="AE171" s="78" t="b">
        <f t="shared" si="57"/>
        <v>1</v>
      </c>
      <c r="AF171" s="78" t="b">
        <f t="shared" si="58"/>
        <v>0</v>
      </c>
      <c r="AG171" s="78" t="b">
        <f t="shared" si="63"/>
        <v>1</v>
      </c>
      <c r="AH171" s="38">
        <f t="shared" si="64"/>
        <v>20.56</v>
      </c>
      <c r="AI171" s="62">
        <f t="shared" si="65"/>
        <v>23.11</v>
      </c>
      <c r="AJ171" s="34">
        <f t="shared" si="66"/>
        <v>0.2</v>
      </c>
      <c r="AK171" s="34">
        <f t="shared" si="67"/>
        <v>0.15384615384615385</v>
      </c>
      <c r="AL171" s="34">
        <f t="shared" si="68"/>
        <v>7.407407407407407E-2</v>
      </c>
    </row>
    <row r="172" spans="1:38" s="34" customFormat="1">
      <c r="A172" s="74">
        <v>44064</v>
      </c>
      <c r="B172" s="75">
        <v>21.83</v>
      </c>
      <c r="C172" s="75">
        <v>21.83</v>
      </c>
      <c r="D172" s="75">
        <v>-0.75</v>
      </c>
      <c r="E172" s="75">
        <v>21.81</v>
      </c>
      <c r="F172" s="75">
        <v>21.62</v>
      </c>
      <c r="G172" s="75">
        <v>21.9</v>
      </c>
      <c r="H172" s="75" t="s">
        <v>172</v>
      </c>
      <c r="I172" s="76"/>
      <c r="J172" s="77">
        <f t="shared" si="59"/>
        <v>0</v>
      </c>
      <c r="K172" s="77">
        <f t="shared" si="60"/>
        <v>0</v>
      </c>
      <c r="L172" s="77">
        <f t="shared" si="61"/>
        <v>0</v>
      </c>
      <c r="M172" s="77"/>
      <c r="N172" s="77">
        <f t="shared" si="46"/>
        <v>22.33</v>
      </c>
      <c r="O172" s="77">
        <f t="shared" si="47"/>
        <v>23.11</v>
      </c>
      <c r="P172" s="77">
        <f t="shared" si="48"/>
        <v>22.058374434803067</v>
      </c>
      <c r="Q172" s="77">
        <f t="shared" si="62"/>
        <v>22.073999999999998</v>
      </c>
      <c r="R172" s="77">
        <f t="shared" si="49"/>
        <v>22.068153233737675</v>
      </c>
      <c r="S172" s="77">
        <f t="shared" si="50"/>
        <v>21.952660040355415</v>
      </c>
      <c r="T172" s="77">
        <f t="shared" si="51"/>
        <v>0.11549319338226027</v>
      </c>
      <c r="U172" s="77">
        <f t="shared" si="52"/>
        <v>0.19131794086952542</v>
      </c>
      <c r="V172" s="77">
        <f t="shared" si="53"/>
        <v>-7.5824747487265143E-2</v>
      </c>
      <c r="W172" s="77"/>
      <c r="X172" s="77"/>
      <c r="Y172" s="77"/>
      <c r="Z172" s="77" t="str">
        <f t="shared" si="54"/>
        <v>ALTA</v>
      </c>
      <c r="AA172" s="77"/>
      <c r="AB172" s="77" t="str">
        <f t="shared" si="55"/>
        <v/>
      </c>
      <c r="AC172" s="77"/>
      <c r="AD172" s="78" t="b">
        <f t="shared" si="56"/>
        <v>1</v>
      </c>
      <c r="AE172" s="78" t="b">
        <f t="shared" si="57"/>
        <v>0</v>
      </c>
      <c r="AF172" s="78" t="b">
        <f t="shared" si="58"/>
        <v>1</v>
      </c>
      <c r="AG172" s="78" t="b">
        <f t="shared" si="63"/>
        <v>1</v>
      </c>
      <c r="AH172" s="38">
        <f t="shared" si="64"/>
        <v>20.56</v>
      </c>
      <c r="AI172" s="62">
        <f t="shared" si="65"/>
        <v>23.11</v>
      </c>
      <c r="AJ172" s="34">
        <f t="shared" si="66"/>
        <v>0.2</v>
      </c>
      <c r="AK172" s="34">
        <f t="shared" si="67"/>
        <v>0.15384615384615385</v>
      </c>
      <c r="AL172" s="34">
        <f t="shared" si="68"/>
        <v>7.407407407407407E-2</v>
      </c>
    </row>
    <row r="173" spans="1:38" s="34" customFormat="1">
      <c r="A173" s="74">
        <v>44063</v>
      </c>
      <c r="B173" s="75">
        <v>21.99</v>
      </c>
      <c r="C173" s="75">
        <v>21.99</v>
      </c>
      <c r="D173" s="75">
        <v>-0.7</v>
      </c>
      <c r="E173" s="75">
        <v>21.79</v>
      </c>
      <c r="F173" s="75">
        <v>21.62</v>
      </c>
      <c r="G173" s="75">
        <v>22.13</v>
      </c>
      <c r="H173" s="75" t="s">
        <v>173</v>
      </c>
      <c r="I173" s="76"/>
      <c r="J173" s="77">
        <f t="shared" si="59"/>
        <v>0</v>
      </c>
      <c r="K173" s="77">
        <f t="shared" si="60"/>
        <v>0</v>
      </c>
      <c r="L173" s="77">
        <f t="shared" si="61"/>
        <v>0</v>
      </c>
      <c r="M173" s="77"/>
      <c r="N173" s="77">
        <f t="shared" si="46"/>
        <v>22.33</v>
      </c>
      <c r="O173" s="77">
        <f t="shared" si="47"/>
        <v>23.11</v>
      </c>
      <c r="P173" s="77">
        <f t="shared" si="48"/>
        <v>22.115468043503835</v>
      </c>
      <c r="Q173" s="77">
        <f t="shared" si="62"/>
        <v>22.082000000000001</v>
      </c>
      <c r="R173" s="77">
        <f t="shared" si="49"/>
        <v>22.111453821689981</v>
      </c>
      <c r="S173" s="77">
        <f t="shared" si="50"/>
        <v>21.962472843583846</v>
      </c>
      <c r="T173" s="77">
        <f t="shared" si="51"/>
        <v>0.14898097810613464</v>
      </c>
      <c r="U173" s="77">
        <f t="shared" si="52"/>
        <v>0.21027412774134169</v>
      </c>
      <c r="V173" s="77">
        <f t="shared" si="53"/>
        <v>-6.1293149635207045E-2</v>
      </c>
      <c r="W173" s="77"/>
      <c r="X173" s="77"/>
      <c r="Y173" s="77"/>
      <c r="Z173" s="77" t="str">
        <f t="shared" si="54"/>
        <v>ALTA</v>
      </c>
      <c r="AA173" s="77"/>
      <c r="AB173" s="77" t="str">
        <f t="shared" si="55"/>
        <v/>
      </c>
      <c r="AC173" s="77"/>
      <c r="AD173" s="78" t="b">
        <f t="shared" si="56"/>
        <v>0</v>
      </c>
      <c r="AE173" s="78" t="b">
        <f t="shared" si="57"/>
        <v>1</v>
      </c>
      <c r="AF173" s="78" t="b">
        <f t="shared" si="58"/>
        <v>0</v>
      </c>
      <c r="AG173" s="78" t="b">
        <f t="shared" si="63"/>
        <v>1</v>
      </c>
      <c r="AH173" s="38">
        <f t="shared" si="64"/>
        <v>20.56</v>
      </c>
      <c r="AI173" s="62">
        <f t="shared" si="65"/>
        <v>23.11</v>
      </c>
      <c r="AJ173" s="34">
        <f t="shared" si="66"/>
        <v>0.2</v>
      </c>
      <c r="AK173" s="34">
        <f t="shared" si="67"/>
        <v>0.15384615384615385</v>
      </c>
      <c r="AL173" s="34">
        <f t="shared" si="68"/>
        <v>7.407407407407407E-2</v>
      </c>
    </row>
    <row r="174" spans="1:38" s="34" customFormat="1">
      <c r="A174" s="74">
        <v>44062</v>
      </c>
      <c r="B174" s="75">
        <v>22.15</v>
      </c>
      <c r="C174" s="75">
        <v>22.15</v>
      </c>
      <c r="D174" s="75">
        <v>-0.56000000000000005</v>
      </c>
      <c r="E174" s="75">
        <v>22.21</v>
      </c>
      <c r="F174" s="75">
        <v>22.01</v>
      </c>
      <c r="G174" s="75">
        <v>22.56</v>
      </c>
      <c r="H174" s="75" t="s">
        <v>174</v>
      </c>
      <c r="I174" s="76"/>
      <c r="J174" s="77">
        <f t="shared" si="59"/>
        <v>0</v>
      </c>
      <c r="K174" s="77">
        <f t="shared" si="60"/>
        <v>0</v>
      </c>
      <c r="L174" s="77">
        <f t="shared" si="61"/>
        <v>0</v>
      </c>
      <c r="M174" s="77"/>
      <c r="N174" s="77">
        <f t="shared" si="46"/>
        <v>22.33</v>
      </c>
      <c r="O174" s="77">
        <f t="shared" si="47"/>
        <v>23.11</v>
      </c>
      <c r="P174" s="77">
        <f t="shared" si="48"/>
        <v>22.146835054379792</v>
      </c>
      <c r="Q174" s="77">
        <f t="shared" si="62"/>
        <v>22.0745</v>
      </c>
      <c r="R174" s="77">
        <f t="shared" si="49"/>
        <v>22.133536334724521</v>
      </c>
      <c r="S174" s="77">
        <f t="shared" si="50"/>
        <v>21.960270671070553</v>
      </c>
      <c r="T174" s="77">
        <f t="shared" si="51"/>
        <v>0.17326566365396801</v>
      </c>
      <c r="U174" s="77">
        <f t="shared" si="52"/>
        <v>0.22559741515014345</v>
      </c>
      <c r="V174" s="77">
        <f t="shared" si="53"/>
        <v>-5.2331751496175444E-2</v>
      </c>
      <c r="W174" s="77"/>
      <c r="X174" s="77"/>
      <c r="Y174" s="77"/>
      <c r="Z174" s="77" t="str">
        <f t="shared" si="54"/>
        <v>ALTA</v>
      </c>
      <c r="AA174" s="77"/>
      <c r="AB174" s="77" t="str">
        <f t="shared" si="55"/>
        <v/>
      </c>
      <c r="AC174" s="77"/>
      <c r="AD174" s="78" t="b">
        <f t="shared" si="56"/>
        <v>1</v>
      </c>
      <c r="AE174" s="78" t="b">
        <f t="shared" si="57"/>
        <v>0</v>
      </c>
      <c r="AF174" s="78" t="b">
        <f t="shared" si="58"/>
        <v>0</v>
      </c>
      <c r="AG174" s="78" t="b">
        <f t="shared" si="63"/>
        <v>1</v>
      </c>
      <c r="AH174" s="38">
        <f t="shared" si="64"/>
        <v>20.56</v>
      </c>
      <c r="AI174" s="62">
        <f t="shared" si="65"/>
        <v>23.11</v>
      </c>
      <c r="AJ174" s="34">
        <f t="shared" si="66"/>
        <v>0.2</v>
      </c>
      <c r="AK174" s="34">
        <f t="shared" si="67"/>
        <v>0.15384615384615385</v>
      </c>
      <c r="AL174" s="34">
        <f t="shared" si="68"/>
        <v>7.407407407407407E-2</v>
      </c>
    </row>
    <row r="175" spans="1:38" s="34" customFormat="1">
      <c r="A175" s="74">
        <v>44061</v>
      </c>
      <c r="B175" s="75">
        <v>22.27</v>
      </c>
      <c r="C175" s="75">
        <v>22.27</v>
      </c>
      <c r="D175" s="75">
        <v>1.86</v>
      </c>
      <c r="E175" s="75">
        <v>22.19</v>
      </c>
      <c r="F175" s="75">
        <v>22.03</v>
      </c>
      <c r="G175" s="75">
        <v>22.49</v>
      </c>
      <c r="H175" s="75" t="s">
        <v>175</v>
      </c>
      <c r="I175" s="76"/>
      <c r="J175" s="77">
        <f t="shared" si="59"/>
        <v>0</v>
      </c>
      <c r="K175" s="77">
        <f t="shared" si="60"/>
        <v>0</v>
      </c>
      <c r="L175" s="77">
        <f t="shared" si="61"/>
        <v>0</v>
      </c>
      <c r="M175" s="77"/>
      <c r="N175" s="77">
        <f t="shared" si="46"/>
        <v>22.33</v>
      </c>
      <c r="O175" s="77">
        <f t="shared" si="47"/>
        <v>23.11</v>
      </c>
      <c r="P175" s="77">
        <f t="shared" si="48"/>
        <v>22.146043817974739</v>
      </c>
      <c r="Q175" s="77">
        <f t="shared" si="62"/>
        <v>22.082000000000001</v>
      </c>
      <c r="R175" s="77">
        <f t="shared" si="49"/>
        <v>22.130542941038069</v>
      </c>
      <c r="S175" s="77">
        <f t="shared" si="50"/>
        <v>21.9450923247562</v>
      </c>
      <c r="T175" s="77">
        <f t="shared" si="51"/>
        <v>0.18545061628186943</v>
      </c>
      <c r="U175" s="77">
        <f t="shared" si="52"/>
        <v>0.2386803530241873</v>
      </c>
      <c r="V175" s="77">
        <f t="shared" si="53"/>
        <v>-5.3229736742317874E-2</v>
      </c>
      <c r="W175" s="77"/>
      <c r="X175" s="77"/>
      <c r="Y175" s="77"/>
      <c r="Z175" s="77" t="str">
        <f t="shared" si="54"/>
        <v>ALTA</v>
      </c>
      <c r="AA175" s="77"/>
      <c r="AB175" s="77" t="str">
        <f t="shared" si="55"/>
        <v/>
      </c>
      <c r="AC175" s="77"/>
      <c r="AD175" s="78" t="b">
        <f t="shared" si="56"/>
        <v>0</v>
      </c>
      <c r="AE175" s="78" t="b">
        <f t="shared" si="57"/>
        <v>0</v>
      </c>
      <c r="AF175" s="78" t="b">
        <f t="shared" si="58"/>
        <v>0</v>
      </c>
      <c r="AG175" s="78" t="b">
        <f t="shared" si="63"/>
        <v>1</v>
      </c>
      <c r="AH175" s="38">
        <f t="shared" si="64"/>
        <v>20.56</v>
      </c>
      <c r="AI175" s="62">
        <f t="shared" si="65"/>
        <v>23.11</v>
      </c>
      <c r="AJ175" s="34">
        <f t="shared" si="66"/>
        <v>0.2</v>
      </c>
      <c r="AK175" s="34">
        <f t="shared" si="67"/>
        <v>0.15384615384615385</v>
      </c>
      <c r="AL175" s="34">
        <f t="shared" si="68"/>
        <v>7.407407407407407E-2</v>
      </c>
    </row>
    <row r="176" spans="1:38" s="34" customFormat="1">
      <c r="A176" s="74">
        <v>44060</v>
      </c>
      <c r="B176" s="75">
        <v>21.87</v>
      </c>
      <c r="C176" s="75">
        <v>21.87</v>
      </c>
      <c r="D176" s="75">
        <v>-0.31</v>
      </c>
      <c r="E176" s="75">
        <v>21.94</v>
      </c>
      <c r="F176" s="75">
        <v>21.43</v>
      </c>
      <c r="G176" s="75">
        <v>22.1</v>
      </c>
      <c r="H176" s="75" t="s">
        <v>176</v>
      </c>
      <c r="I176" s="76"/>
      <c r="J176" s="77">
        <f t="shared" si="59"/>
        <v>0</v>
      </c>
      <c r="K176" s="77">
        <f t="shared" si="60"/>
        <v>0</v>
      </c>
      <c r="L176" s="77">
        <f t="shared" si="61"/>
        <v>0</v>
      </c>
      <c r="M176" s="77"/>
      <c r="N176" s="77">
        <f t="shared" si="46"/>
        <v>22.33</v>
      </c>
      <c r="O176" s="77">
        <f t="shared" si="47"/>
        <v>23.11</v>
      </c>
      <c r="P176" s="77">
        <f t="shared" si="48"/>
        <v>22.115054772468422</v>
      </c>
      <c r="Q176" s="77">
        <f t="shared" si="62"/>
        <v>22.099</v>
      </c>
      <c r="R176" s="77">
        <f t="shared" si="49"/>
        <v>22.105187112135901</v>
      </c>
      <c r="S176" s="77">
        <f t="shared" si="50"/>
        <v>21.919099710736695</v>
      </c>
      <c r="T176" s="77">
        <f t="shared" si="51"/>
        <v>0.18608740139920599</v>
      </c>
      <c r="U176" s="77">
        <f t="shared" si="52"/>
        <v>0.25198778720976678</v>
      </c>
      <c r="V176" s="77">
        <f t="shared" si="53"/>
        <v>-6.5900385810560791E-2</v>
      </c>
      <c r="W176" s="77"/>
      <c r="X176" s="77"/>
      <c r="Y176" s="77"/>
      <c r="Z176" s="77" t="str">
        <f t="shared" si="54"/>
        <v>ALTA</v>
      </c>
      <c r="AA176" s="77"/>
      <c r="AB176" s="77" t="str">
        <f t="shared" si="55"/>
        <v/>
      </c>
      <c r="AC176" s="77"/>
      <c r="AD176" s="78" t="b">
        <f t="shared" si="56"/>
        <v>0</v>
      </c>
      <c r="AE176" s="78" t="b">
        <f t="shared" si="57"/>
        <v>0</v>
      </c>
      <c r="AF176" s="78" t="b">
        <f t="shared" si="58"/>
        <v>1</v>
      </c>
      <c r="AG176" s="78" t="b">
        <f t="shared" si="63"/>
        <v>1</v>
      </c>
      <c r="AH176" s="38">
        <f t="shared" si="64"/>
        <v>20.56</v>
      </c>
      <c r="AI176" s="62">
        <f t="shared" si="65"/>
        <v>23.11</v>
      </c>
      <c r="AJ176" s="34">
        <f t="shared" si="66"/>
        <v>0.2</v>
      </c>
      <c r="AK176" s="34">
        <f t="shared" si="67"/>
        <v>0.15384615384615385</v>
      </c>
      <c r="AL176" s="34">
        <f t="shared" si="68"/>
        <v>7.407407407407407E-2</v>
      </c>
    </row>
    <row r="177" spans="1:38" s="34" customFormat="1">
      <c r="A177" s="74">
        <v>44057</v>
      </c>
      <c r="B177" s="75">
        <v>21.93</v>
      </c>
      <c r="C177" s="75">
        <v>21.93</v>
      </c>
      <c r="D177" s="75">
        <v>-0.74</v>
      </c>
      <c r="E177" s="75">
        <v>22.03</v>
      </c>
      <c r="F177" s="75">
        <v>21.8</v>
      </c>
      <c r="G177" s="75">
        <v>22.23</v>
      </c>
      <c r="H177" s="75" t="s">
        <v>177</v>
      </c>
      <c r="I177" s="76"/>
      <c r="J177" s="77">
        <f t="shared" si="59"/>
        <v>0</v>
      </c>
      <c r="K177" s="77">
        <f t="shared" si="60"/>
        <v>0</v>
      </c>
      <c r="L177" s="77">
        <f t="shared" si="61"/>
        <v>0</v>
      </c>
      <c r="M177" s="77"/>
      <c r="N177" s="77">
        <f t="shared" si="46"/>
        <v>22.33</v>
      </c>
      <c r="O177" s="77">
        <f t="shared" si="47"/>
        <v>23.11</v>
      </c>
      <c r="P177" s="77">
        <f t="shared" si="48"/>
        <v>22.176318465585528</v>
      </c>
      <c r="Q177" s="77">
        <f t="shared" si="62"/>
        <v>22.105499999999999</v>
      </c>
      <c r="R177" s="77">
        <f t="shared" si="49"/>
        <v>22.147948405251519</v>
      </c>
      <c r="S177" s="77">
        <f t="shared" si="50"/>
        <v>21.923027687595631</v>
      </c>
      <c r="T177" s="77">
        <f t="shared" si="51"/>
        <v>0.22492071765588761</v>
      </c>
      <c r="U177" s="77">
        <f t="shared" si="52"/>
        <v>0.268462883662407</v>
      </c>
      <c r="V177" s="77">
        <f t="shared" si="53"/>
        <v>-4.3542166006519389E-2</v>
      </c>
      <c r="W177" s="77"/>
      <c r="X177" s="77"/>
      <c r="Y177" s="77"/>
      <c r="Z177" s="77" t="str">
        <f t="shared" si="54"/>
        <v>ALTA</v>
      </c>
      <c r="AA177" s="77"/>
      <c r="AB177" s="77" t="str">
        <f t="shared" si="55"/>
        <v/>
      </c>
      <c r="AC177" s="77"/>
      <c r="AD177" s="78" t="b">
        <f t="shared" si="56"/>
        <v>0</v>
      </c>
      <c r="AE177" s="78" t="b">
        <f t="shared" si="57"/>
        <v>1</v>
      </c>
      <c r="AF177" s="78" t="b">
        <f t="shared" si="58"/>
        <v>0</v>
      </c>
      <c r="AG177" s="78" t="b">
        <f t="shared" si="63"/>
        <v>1</v>
      </c>
      <c r="AH177" s="38">
        <f t="shared" si="64"/>
        <v>20.56</v>
      </c>
      <c r="AI177" s="62">
        <f t="shared" si="65"/>
        <v>23.11</v>
      </c>
      <c r="AJ177" s="34">
        <f t="shared" si="66"/>
        <v>0.2</v>
      </c>
      <c r="AK177" s="34">
        <f t="shared" si="67"/>
        <v>0.15384615384615385</v>
      </c>
      <c r="AL177" s="34">
        <f t="shared" si="68"/>
        <v>7.407407407407407E-2</v>
      </c>
    </row>
    <row r="178" spans="1:38" s="34" customFormat="1">
      <c r="A178" s="74">
        <v>44056</v>
      </c>
      <c r="B178" s="75">
        <v>22.1</v>
      </c>
      <c r="C178" s="75">
        <v>22.1</v>
      </c>
      <c r="D178" s="75">
        <v>-2.73</v>
      </c>
      <c r="E178" s="75">
        <v>22.69</v>
      </c>
      <c r="F178" s="75">
        <v>21.97</v>
      </c>
      <c r="G178" s="75">
        <v>22.82</v>
      </c>
      <c r="H178" s="75" t="s">
        <v>178</v>
      </c>
      <c r="I178" s="76"/>
      <c r="J178" s="77">
        <f t="shared" si="59"/>
        <v>0</v>
      </c>
      <c r="K178" s="77">
        <f t="shared" si="60"/>
        <v>0</v>
      </c>
      <c r="L178" s="77">
        <f t="shared" si="61"/>
        <v>0</v>
      </c>
      <c r="M178" s="77"/>
      <c r="N178" s="77">
        <f t="shared" si="46"/>
        <v>22.33</v>
      </c>
      <c r="O178" s="77">
        <f t="shared" si="47"/>
        <v>23.11</v>
      </c>
      <c r="P178" s="77">
        <f t="shared" si="48"/>
        <v>22.237898081981911</v>
      </c>
      <c r="Q178" s="77">
        <f t="shared" si="62"/>
        <v>22.109000000000002</v>
      </c>
      <c r="R178" s="77">
        <f t="shared" si="49"/>
        <v>22.187575388024523</v>
      </c>
      <c r="S178" s="77">
        <f t="shared" si="50"/>
        <v>21.922469902603282</v>
      </c>
      <c r="T178" s="77">
        <f t="shared" si="51"/>
        <v>0.26510548542124113</v>
      </c>
      <c r="U178" s="77">
        <f t="shared" si="52"/>
        <v>0.27934842516403685</v>
      </c>
      <c r="V178" s="77">
        <f t="shared" si="53"/>
        <v>-1.4242939742795724E-2</v>
      </c>
      <c r="W178" s="77"/>
      <c r="X178" s="77"/>
      <c r="Y178" s="77"/>
      <c r="Z178" s="77" t="str">
        <f t="shared" si="54"/>
        <v>ALTA</v>
      </c>
      <c r="AA178" s="77"/>
      <c r="AB178" s="77" t="str">
        <f t="shared" si="55"/>
        <v>VENDA</v>
      </c>
      <c r="AC178" s="77"/>
      <c r="AD178" s="78" t="b">
        <f t="shared" si="56"/>
        <v>1</v>
      </c>
      <c r="AE178" s="78" t="b">
        <f t="shared" si="57"/>
        <v>0</v>
      </c>
      <c r="AF178" s="78" t="b">
        <f t="shared" si="58"/>
        <v>1</v>
      </c>
      <c r="AG178" s="78" t="b">
        <f t="shared" si="63"/>
        <v>0</v>
      </c>
      <c r="AH178" s="38">
        <f t="shared" si="64"/>
        <v>20.56</v>
      </c>
      <c r="AI178" s="62">
        <f t="shared" si="65"/>
        <v>23.11</v>
      </c>
      <c r="AJ178" s="34">
        <f t="shared" si="66"/>
        <v>0.2</v>
      </c>
      <c r="AK178" s="34">
        <f t="shared" si="67"/>
        <v>0.15384615384615385</v>
      </c>
      <c r="AL178" s="34">
        <f t="shared" si="68"/>
        <v>7.407407407407407E-2</v>
      </c>
    </row>
    <row r="179" spans="1:38" s="34" customFormat="1">
      <c r="A179" s="74">
        <v>44055</v>
      </c>
      <c r="B179" s="75">
        <v>22.72</v>
      </c>
      <c r="C179" s="75">
        <v>22.72</v>
      </c>
      <c r="D179" s="75">
        <v>1.73</v>
      </c>
      <c r="E179" s="75">
        <v>22.6</v>
      </c>
      <c r="F179" s="75">
        <v>22.33</v>
      </c>
      <c r="G179" s="75">
        <v>22.91</v>
      </c>
      <c r="H179" s="75" t="s">
        <v>112</v>
      </c>
      <c r="I179" s="76"/>
      <c r="J179" s="77">
        <f t="shared" si="59"/>
        <v>0</v>
      </c>
      <c r="K179" s="77">
        <f t="shared" si="60"/>
        <v>0</v>
      </c>
      <c r="L179" s="77">
        <f t="shared" si="61"/>
        <v>0</v>
      </c>
      <c r="M179" s="77"/>
      <c r="N179" s="77">
        <f t="shared" si="46"/>
        <v>22.33</v>
      </c>
      <c r="O179" s="77">
        <f t="shared" si="47"/>
        <v>23.11</v>
      </c>
      <c r="P179" s="77">
        <f t="shared" si="48"/>
        <v>22.272372602477386</v>
      </c>
      <c r="Q179" s="77">
        <f t="shared" si="62"/>
        <v>22.103000000000002</v>
      </c>
      <c r="R179" s="77">
        <f t="shared" si="49"/>
        <v>22.203498185847163</v>
      </c>
      <c r="S179" s="77">
        <f t="shared" si="50"/>
        <v>21.908267494811543</v>
      </c>
      <c r="T179" s="77">
        <f t="shared" si="51"/>
        <v>0.29523069103561994</v>
      </c>
      <c r="U179" s="77">
        <f t="shared" si="52"/>
        <v>0.28290916009973577</v>
      </c>
      <c r="V179" s="77">
        <f t="shared" si="53"/>
        <v>1.2321530935884173E-2</v>
      </c>
      <c r="W179" s="77"/>
      <c r="X179" s="77"/>
      <c r="Y179" s="77"/>
      <c r="Z179" s="77" t="str">
        <f t="shared" si="54"/>
        <v>ALTA</v>
      </c>
      <c r="AA179" s="77"/>
      <c r="AB179" s="77" t="str">
        <f t="shared" si="55"/>
        <v>COMPRA</v>
      </c>
      <c r="AC179" s="77"/>
      <c r="AD179" s="78" t="b">
        <f t="shared" si="56"/>
        <v>0</v>
      </c>
      <c r="AE179" s="78" t="b">
        <f t="shared" si="57"/>
        <v>1</v>
      </c>
      <c r="AF179" s="78" t="b">
        <f t="shared" si="58"/>
        <v>0</v>
      </c>
      <c r="AG179" s="78" t="b">
        <f t="shared" si="63"/>
        <v>1</v>
      </c>
      <c r="AH179" s="38">
        <f t="shared" si="64"/>
        <v>20.56</v>
      </c>
      <c r="AI179" s="62">
        <f t="shared" si="65"/>
        <v>23.11</v>
      </c>
      <c r="AJ179" s="34">
        <f t="shared" si="66"/>
        <v>0.2</v>
      </c>
      <c r="AK179" s="34">
        <f t="shared" si="67"/>
        <v>0.15384615384615385</v>
      </c>
      <c r="AL179" s="34">
        <f t="shared" si="68"/>
        <v>7.407407407407407E-2</v>
      </c>
    </row>
    <row r="180" spans="1:38" s="34" customFormat="1">
      <c r="A180" s="74">
        <v>44054</v>
      </c>
      <c r="B180" s="75">
        <v>22.33</v>
      </c>
      <c r="C180" s="75">
        <v>22.33</v>
      </c>
      <c r="D180" s="75">
        <v>-1.58</v>
      </c>
      <c r="E180" s="75">
        <v>22.94</v>
      </c>
      <c r="F180" s="75">
        <v>22.31</v>
      </c>
      <c r="G180" s="75">
        <v>23.11</v>
      </c>
      <c r="H180" s="75" t="s">
        <v>179</v>
      </c>
      <c r="I180" s="76"/>
      <c r="J180" s="77">
        <f t="shared" si="59"/>
        <v>0</v>
      </c>
      <c r="K180" s="77">
        <f t="shared" si="60"/>
        <v>1</v>
      </c>
      <c r="L180" s="77">
        <f t="shared" si="61"/>
        <v>0</v>
      </c>
      <c r="M180" s="77"/>
      <c r="N180" s="77">
        <f t="shared" si="46"/>
        <v>22.31</v>
      </c>
      <c r="O180" s="77">
        <f t="shared" si="47"/>
        <v>23.11</v>
      </c>
      <c r="P180" s="77">
        <f t="shared" si="48"/>
        <v>22.160465753096734</v>
      </c>
      <c r="Q180" s="77">
        <f t="shared" si="62"/>
        <v>22.096</v>
      </c>
      <c r="R180" s="77">
        <f t="shared" si="49"/>
        <v>22.109588765092102</v>
      </c>
      <c r="S180" s="77">
        <f t="shared" si="50"/>
        <v>21.843328894396468</v>
      </c>
      <c r="T180" s="77">
        <f t="shared" si="51"/>
        <v>0.2662598706956345</v>
      </c>
      <c r="U180" s="77">
        <f t="shared" si="52"/>
        <v>0.27982877736576472</v>
      </c>
      <c r="V180" s="77">
        <f t="shared" si="53"/>
        <v>-1.3568906670130221E-2</v>
      </c>
      <c r="W180" s="77"/>
      <c r="X180" s="77"/>
      <c r="Y180" s="77"/>
      <c r="Z180" s="77" t="str">
        <f t="shared" si="54"/>
        <v>ALTA</v>
      </c>
      <c r="AA180" s="77"/>
      <c r="AB180" s="77" t="str">
        <f t="shared" si="55"/>
        <v/>
      </c>
      <c r="AC180" s="77"/>
      <c r="AD180" s="78" t="b">
        <f t="shared" si="56"/>
        <v>1</v>
      </c>
      <c r="AE180" s="78" t="b">
        <f t="shared" si="57"/>
        <v>0</v>
      </c>
      <c r="AF180" s="78" t="b">
        <f t="shared" si="58"/>
        <v>1</v>
      </c>
      <c r="AG180" s="78" t="b">
        <f t="shared" si="63"/>
        <v>0</v>
      </c>
      <c r="AH180" s="38">
        <f t="shared" si="64"/>
        <v>20.56</v>
      </c>
      <c r="AI180" s="62">
        <f t="shared" si="65"/>
        <v>23.11</v>
      </c>
      <c r="AJ180" s="34">
        <f t="shared" si="66"/>
        <v>0.2</v>
      </c>
      <c r="AK180" s="34">
        <f t="shared" si="67"/>
        <v>0.15384615384615385</v>
      </c>
      <c r="AL180" s="34">
        <f t="shared" si="68"/>
        <v>7.407407407407407E-2</v>
      </c>
    </row>
    <row r="181" spans="1:38" s="34" customFormat="1">
      <c r="A181" s="74">
        <v>44053</v>
      </c>
      <c r="B181" s="75">
        <v>22.69</v>
      </c>
      <c r="C181" s="75">
        <v>22.69</v>
      </c>
      <c r="D181" s="75">
        <v>2.9</v>
      </c>
      <c r="E181" s="75">
        <v>22.16</v>
      </c>
      <c r="F181" s="75">
        <v>21.91</v>
      </c>
      <c r="G181" s="75">
        <v>22.69</v>
      </c>
      <c r="H181" s="75" t="s">
        <v>180</v>
      </c>
      <c r="I181" s="76"/>
      <c r="J181" s="77">
        <f t="shared" si="59"/>
        <v>0</v>
      </c>
      <c r="K181" s="77">
        <f t="shared" si="60"/>
        <v>0</v>
      </c>
      <c r="L181" s="77">
        <f t="shared" si="61"/>
        <v>0</v>
      </c>
      <c r="M181" s="77"/>
      <c r="N181" s="77">
        <f t="shared" si="46"/>
        <v>22.26</v>
      </c>
      <c r="O181" s="77">
        <f t="shared" si="47"/>
        <v>22.77</v>
      </c>
      <c r="P181" s="77">
        <f t="shared" si="48"/>
        <v>22.118082191370917</v>
      </c>
      <c r="Q181" s="77">
        <f t="shared" si="62"/>
        <v>22.087500000000002</v>
      </c>
      <c r="R181" s="77">
        <f t="shared" si="49"/>
        <v>22.069513995108849</v>
      </c>
      <c r="S181" s="77">
        <f t="shared" si="50"/>
        <v>21.804395205948186</v>
      </c>
      <c r="T181" s="77">
        <f t="shared" si="51"/>
        <v>0.26511878916066323</v>
      </c>
      <c r="U181" s="77">
        <f t="shared" si="52"/>
        <v>0.28322100403329731</v>
      </c>
      <c r="V181" s="77">
        <f t="shared" si="53"/>
        <v>-1.8102214872634081E-2</v>
      </c>
      <c r="W181" s="77"/>
      <c r="X181" s="77"/>
      <c r="Y181" s="77"/>
      <c r="Z181" s="77" t="str">
        <f t="shared" si="54"/>
        <v>ALTA</v>
      </c>
      <c r="AA181" s="77"/>
      <c r="AB181" s="77" t="str">
        <f t="shared" si="55"/>
        <v/>
      </c>
      <c r="AC181" s="77"/>
      <c r="AD181" s="78" t="b">
        <f t="shared" si="56"/>
        <v>0</v>
      </c>
      <c r="AE181" s="78" t="b">
        <f t="shared" si="57"/>
        <v>0</v>
      </c>
      <c r="AF181" s="78" t="b">
        <f t="shared" si="58"/>
        <v>0</v>
      </c>
      <c r="AG181" s="78" t="b">
        <f t="shared" si="63"/>
        <v>1</v>
      </c>
      <c r="AH181" s="38">
        <f t="shared" si="64"/>
        <v>20.56</v>
      </c>
      <c r="AI181" s="62">
        <f t="shared" si="65"/>
        <v>22.83</v>
      </c>
      <c r="AJ181" s="34">
        <f t="shared" si="66"/>
        <v>0.2</v>
      </c>
      <c r="AK181" s="34">
        <f t="shared" si="67"/>
        <v>0.15384615384615385</v>
      </c>
      <c r="AL181" s="34">
        <f t="shared" si="68"/>
        <v>7.407407407407407E-2</v>
      </c>
    </row>
    <row r="182" spans="1:38" s="34" customFormat="1">
      <c r="A182" s="74">
        <v>44050</v>
      </c>
      <c r="B182" s="75">
        <v>22.05</v>
      </c>
      <c r="C182" s="75">
        <v>22.05</v>
      </c>
      <c r="D182" s="75">
        <v>-1.85</v>
      </c>
      <c r="E182" s="75">
        <v>22.12</v>
      </c>
      <c r="F182" s="75">
        <v>21.82</v>
      </c>
      <c r="G182" s="75">
        <v>22.17</v>
      </c>
      <c r="H182" s="75" t="s">
        <v>172</v>
      </c>
      <c r="I182" s="76"/>
      <c r="J182" s="77">
        <f t="shared" si="59"/>
        <v>0</v>
      </c>
      <c r="K182" s="77">
        <f t="shared" si="60"/>
        <v>0</v>
      </c>
      <c r="L182" s="77">
        <f t="shared" si="61"/>
        <v>0</v>
      </c>
      <c r="M182" s="77"/>
      <c r="N182" s="77">
        <f t="shared" si="46"/>
        <v>22.39</v>
      </c>
      <c r="O182" s="77">
        <f t="shared" si="47"/>
        <v>22.83</v>
      </c>
      <c r="P182" s="77">
        <f t="shared" si="48"/>
        <v>21.975102739213646</v>
      </c>
      <c r="Q182" s="77">
        <f t="shared" si="62"/>
        <v>22.024999999999999</v>
      </c>
      <c r="R182" s="77">
        <f t="shared" si="49"/>
        <v>21.956698357855913</v>
      </c>
      <c r="S182" s="77">
        <f t="shared" si="50"/>
        <v>21.733546822424042</v>
      </c>
      <c r="T182" s="77">
        <f t="shared" si="51"/>
        <v>0.22315153543187094</v>
      </c>
      <c r="U182" s="77">
        <f t="shared" si="52"/>
        <v>0.28774655775145586</v>
      </c>
      <c r="V182" s="77">
        <f t="shared" si="53"/>
        <v>-6.4595022319584916E-2</v>
      </c>
      <c r="W182" s="77"/>
      <c r="X182" s="77"/>
      <c r="Y182" s="77"/>
      <c r="Z182" s="77" t="str">
        <f t="shared" si="54"/>
        <v>ALTA</v>
      </c>
      <c r="AA182" s="77"/>
      <c r="AB182" s="77" t="str">
        <f t="shared" si="55"/>
        <v/>
      </c>
      <c r="AC182" s="77"/>
      <c r="AD182" s="78" t="b">
        <f t="shared" si="56"/>
        <v>0</v>
      </c>
      <c r="AE182" s="78" t="b">
        <f t="shared" si="57"/>
        <v>1</v>
      </c>
      <c r="AF182" s="78" t="b">
        <f t="shared" si="58"/>
        <v>1</v>
      </c>
      <c r="AG182" s="78" t="b">
        <f t="shared" si="63"/>
        <v>1</v>
      </c>
      <c r="AH182" s="38">
        <f t="shared" si="64"/>
        <v>20.56</v>
      </c>
      <c r="AI182" s="62">
        <f t="shared" si="65"/>
        <v>22.83</v>
      </c>
      <c r="AJ182" s="34">
        <f t="shared" si="66"/>
        <v>0.2</v>
      </c>
      <c r="AK182" s="34">
        <f t="shared" si="67"/>
        <v>0.15384615384615385</v>
      </c>
      <c r="AL182" s="34">
        <f t="shared" si="68"/>
        <v>7.407407407407407E-2</v>
      </c>
    </row>
    <row r="183" spans="1:38" s="34" customFormat="1">
      <c r="A183" s="74">
        <v>44049</v>
      </c>
      <c r="B183" s="75">
        <v>22.47</v>
      </c>
      <c r="C183" s="75">
        <v>22.47</v>
      </c>
      <c r="D183" s="75">
        <v>0.17</v>
      </c>
      <c r="E183" s="75">
        <v>22.52</v>
      </c>
      <c r="F183" s="75">
        <v>22.26</v>
      </c>
      <c r="G183" s="75">
        <v>22.77</v>
      </c>
      <c r="H183" s="75" t="s">
        <v>181</v>
      </c>
      <c r="I183" s="76"/>
      <c r="J183" s="77">
        <f t="shared" si="59"/>
        <v>0</v>
      </c>
      <c r="K183" s="77">
        <f t="shared" si="60"/>
        <v>0</v>
      </c>
      <c r="L183" s="77">
        <f t="shared" si="61"/>
        <v>0</v>
      </c>
      <c r="M183" s="77"/>
      <c r="N183" s="77">
        <f t="shared" si="46"/>
        <v>22.39</v>
      </c>
      <c r="O183" s="77">
        <f t="shared" si="47"/>
        <v>22.83</v>
      </c>
      <c r="P183" s="77">
        <f t="shared" si="48"/>
        <v>21.956378424017057</v>
      </c>
      <c r="Q183" s="77">
        <f t="shared" si="62"/>
        <v>22.011500000000002</v>
      </c>
      <c r="R183" s="77">
        <f t="shared" si="49"/>
        <v>21.939734422920623</v>
      </c>
      <c r="S183" s="77">
        <f t="shared" si="50"/>
        <v>21.708230568217964</v>
      </c>
      <c r="T183" s="77">
        <f t="shared" si="51"/>
        <v>0.23150385470265888</v>
      </c>
      <c r="U183" s="77">
        <f t="shared" si="52"/>
        <v>0.30389531333135211</v>
      </c>
      <c r="V183" s="77">
        <f t="shared" si="53"/>
        <v>-7.2391458628693228E-2</v>
      </c>
      <c r="W183" s="77"/>
      <c r="X183" s="77"/>
      <c r="Y183" s="77"/>
      <c r="Z183" s="77" t="str">
        <f t="shared" si="54"/>
        <v>ALTA</v>
      </c>
      <c r="AA183" s="77"/>
      <c r="AB183" s="77" t="str">
        <f t="shared" si="55"/>
        <v/>
      </c>
      <c r="AC183" s="77"/>
      <c r="AD183" s="78" t="b">
        <f t="shared" si="56"/>
        <v>1</v>
      </c>
      <c r="AE183" s="78" t="b">
        <f t="shared" si="57"/>
        <v>1</v>
      </c>
      <c r="AF183" s="78" t="b">
        <f t="shared" si="58"/>
        <v>0</v>
      </c>
      <c r="AG183" s="78" t="b">
        <f t="shared" si="63"/>
        <v>1</v>
      </c>
      <c r="AH183" s="38">
        <f t="shared" si="64"/>
        <v>20.56</v>
      </c>
      <c r="AI183" s="62">
        <f t="shared" si="65"/>
        <v>22.83</v>
      </c>
      <c r="AJ183" s="34">
        <f t="shared" si="66"/>
        <v>0.2</v>
      </c>
      <c r="AK183" s="34">
        <f t="shared" si="67"/>
        <v>0.15384615384615385</v>
      </c>
      <c r="AL183" s="34">
        <f t="shared" si="68"/>
        <v>7.407407407407407E-2</v>
      </c>
    </row>
    <row r="184" spans="1:38" s="34" customFormat="1">
      <c r="A184" s="74">
        <v>44048</v>
      </c>
      <c r="B184" s="75">
        <v>22.43</v>
      </c>
      <c r="C184" s="75">
        <v>22.43</v>
      </c>
      <c r="D184" s="75">
        <v>6.43</v>
      </c>
      <c r="E184" s="75">
        <v>21.51</v>
      </c>
      <c r="F184" s="75">
        <v>21.51</v>
      </c>
      <c r="G184" s="75">
        <v>22.52</v>
      </c>
      <c r="H184" s="75" t="s">
        <v>182</v>
      </c>
      <c r="I184" s="76"/>
      <c r="J184" s="77">
        <f t="shared" si="59"/>
        <v>0</v>
      </c>
      <c r="K184" s="77">
        <f t="shared" si="60"/>
        <v>0</v>
      </c>
      <c r="L184" s="77">
        <f t="shared" si="61"/>
        <v>0</v>
      </c>
      <c r="M184" s="77"/>
      <c r="N184" s="77">
        <f t="shared" si="46"/>
        <v>22.39</v>
      </c>
      <c r="O184" s="77">
        <f t="shared" si="47"/>
        <v>22.83</v>
      </c>
      <c r="P184" s="77">
        <f t="shared" si="48"/>
        <v>21.827973030021322</v>
      </c>
      <c r="Q184" s="77">
        <f t="shared" si="62"/>
        <v>21.959</v>
      </c>
      <c r="R184" s="77">
        <f t="shared" si="49"/>
        <v>21.84332249981528</v>
      </c>
      <c r="S184" s="77">
        <f t="shared" si="50"/>
        <v>21.647289013675401</v>
      </c>
      <c r="T184" s="77">
        <f t="shared" si="51"/>
        <v>0.19603348613987848</v>
      </c>
      <c r="U184" s="77">
        <f t="shared" si="52"/>
        <v>0.32199317798852539</v>
      </c>
      <c r="V184" s="77">
        <f t="shared" si="53"/>
        <v>-0.12595969184864692</v>
      </c>
      <c r="W184" s="77"/>
      <c r="X184" s="77"/>
      <c r="Y184" s="77"/>
      <c r="Z184" s="77" t="str">
        <f t="shared" si="54"/>
        <v>ALTA</v>
      </c>
      <c r="AA184" s="77"/>
      <c r="AB184" s="77" t="str">
        <f t="shared" si="55"/>
        <v/>
      </c>
      <c r="AC184" s="77"/>
      <c r="AD184" s="78" t="b">
        <f t="shared" si="56"/>
        <v>1</v>
      </c>
      <c r="AE184" s="78" t="b">
        <f t="shared" si="57"/>
        <v>0</v>
      </c>
      <c r="AF184" s="78" t="b">
        <f t="shared" si="58"/>
        <v>0</v>
      </c>
      <c r="AG184" s="78" t="b">
        <f t="shared" si="63"/>
        <v>1</v>
      </c>
      <c r="AH184" s="38">
        <f t="shared" si="64"/>
        <v>20.56</v>
      </c>
      <c r="AI184" s="62">
        <f t="shared" si="65"/>
        <v>22.83</v>
      </c>
      <c r="AJ184" s="34">
        <f t="shared" si="66"/>
        <v>0.2</v>
      </c>
      <c r="AK184" s="34">
        <f t="shared" si="67"/>
        <v>0.15384615384615385</v>
      </c>
      <c r="AL184" s="34">
        <f t="shared" si="68"/>
        <v>7.407407407407407E-2</v>
      </c>
    </row>
    <row r="185" spans="1:38" s="34" customFormat="1">
      <c r="A185" s="74">
        <v>44047</v>
      </c>
      <c r="B185" s="75">
        <v>21.07</v>
      </c>
      <c r="C185" s="75">
        <v>21.07</v>
      </c>
      <c r="D185" s="75">
        <v>-0.09</v>
      </c>
      <c r="E185" s="75">
        <v>20.76</v>
      </c>
      <c r="F185" s="75">
        <v>20.56</v>
      </c>
      <c r="G185" s="75">
        <v>21.33</v>
      </c>
      <c r="H185" s="75" t="s">
        <v>63</v>
      </c>
      <c r="I185" s="76"/>
      <c r="J185" s="77">
        <f t="shared" si="59"/>
        <v>1</v>
      </c>
      <c r="K185" s="77">
        <f t="shared" si="60"/>
        <v>0</v>
      </c>
      <c r="L185" s="77">
        <f t="shared" si="61"/>
        <v>0</v>
      </c>
      <c r="M185" s="77"/>
      <c r="N185" s="77">
        <f t="shared" si="46"/>
        <v>22.39</v>
      </c>
      <c r="O185" s="77">
        <f t="shared" si="47"/>
        <v>22.83</v>
      </c>
      <c r="P185" s="77">
        <f t="shared" si="48"/>
        <v>21.677466287526652</v>
      </c>
      <c r="Q185" s="77">
        <f t="shared" si="62"/>
        <v>21.933500000000002</v>
      </c>
      <c r="R185" s="77">
        <f t="shared" si="49"/>
        <v>21.736653863418059</v>
      </c>
      <c r="S185" s="77">
        <f t="shared" si="50"/>
        <v>21.584672134769434</v>
      </c>
      <c r="T185" s="77">
        <f t="shared" si="51"/>
        <v>0.15198172864862514</v>
      </c>
      <c r="U185" s="77">
        <f t="shared" si="52"/>
        <v>0.35348310095068713</v>
      </c>
      <c r="V185" s="77">
        <f t="shared" si="53"/>
        <v>-0.201501372302062</v>
      </c>
      <c r="W185" s="77"/>
      <c r="X185" s="77"/>
      <c r="Y185" s="77"/>
      <c r="Z185" s="77" t="str">
        <f t="shared" si="54"/>
        <v>ALTA</v>
      </c>
      <c r="AA185" s="77"/>
      <c r="AB185" s="77" t="str">
        <f t="shared" si="55"/>
        <v/>
      </c>
      <c r="AC185" s="77"/>
      <c r="AD185" s="78" t="b">
        <f t="shared" si="56"/>
        <v>0</v>
      </c>
      <c r="AE185" s="78" t="b">
        <f t="shared" si="57"/>
        <v>0</v>
      </c>
      <c r="AF185" s="78" t="b">
        <f t="shared" si="58"/>
        <v>0</v>
      </c>
      <c r="AG185" s="78" t="b">
        <f t="shared" si="63"/>
        <v>1</v>
      </c>
      <c r="AH185" s="38">
        <f t="shared" si="64"/>
        <v>20.56</v>
      </c>
      <c r="AI185" s="62">
        <f t="shared" si="65"/>
        <v>22.83</v>
      </c>
      <c r="AJ185" s="34">
        <f t="shared" si="66"/>
        <v>0.2</v>
      </c>
      <c r="AK185" s="34">
        <f t="shared" si="67"/>
        <v>0.15384615384615385</v>
      </c>
      <c r="AL185" s="34">
        <f t="shared" si="68"/>
        <v>7.407407407407407E-2</v>
      </c>
    </row>
    <row r="186" spans="1:38" s="34" customFormat="1">
      <c r="A186" s="74">
        <v>44046</v>
      </c>
      <c r="B186" s="75">
        <v>21.09</v>
      </c>
      <c r="C186" s="75">
        <v>21.09</v>
      </c>
      <c r="D186" s="75">
        <v>-1.8</v>
      </c>
      <c r="E186" s="75">
        <v>21.81</v>
      </c>
      <c r="F186" s="75">
        <v>21.02</v>
      </c>
      <c r="G186" s="75">
        <v>21.82</v>
      </c>
      <c r="H186" s="75" t="s">
        <v>183</v>
      </c>
      <c r="I186" s="76"/>
      <c r="J186" s="77">
        <f t="shared" si="59"/>
        <v>0</v>
      </c>
      <c r="K186" s="77">
        <f t="shared" si="60"/>
        <v>0</v>
      </c>
      <c r="L186" s="77">
        <f t="shared" si="61"/>
        <v>0</v>
      </c>
      <c r="M186" s="77"/>
      <c r="N186" s="77">
        <f t="shared" si="46"/>
        <v>22.39</v>
      </c>
      <c r="O186" s="77">
        <f t="shared" si="47"/>
        <v>22.83</v>
      </c>
      <c r="P186" s="77">
        <f t="shared" si="48"/>
        <v>21.829332859408314</v>
      </c>
      <c r="Q186" s="77">
        <f t="shared" si="62"/>
        <v>21.955500000000008</v>
      </c>
      <c r="R186" s="77">
        <f t="shared" si="49"/>
        <v>21.857863656766799</v>
      </c>
      <c r="S186" s="77">
        <f t="shared" si="50"/>
        <v>21.625845905550989</v>
      </c>
      <c r="T186" s="77">
        <f t="shared" si="51"/>
        <v>0.23201775121581036</v>
      </c>
      <c r="U186" s="77">
        <f t="shared" si="52"/>
        <v>0.40385844402620263</v>
      </c>
      <c r="V186" s="77">
        <f t="shared" si="53"/>
        <v>-0.17184069281039227</v>
      </c>
      <c r="W186" s="77"/>
      <c r="X186" s="77"/>
      <c r="Y186" s="77"/>
      <c r="Z186" s="77" t="str">
        <f t="shared" si="54"/>
        <v>ALTA</v>
      </c>
      <c r="AA186" s="77"/>
      <c r="AB186" s="77" t="str">
        <f t="shared" si="55"/>
        <v/>
      </c>
      <c r="AC186" s="77"/>
      <c r="AD186" s="78" t="b">
        <f t="shared" si="56"/>
        <v>0</v>
      </c>
      <c r="AE186" s="78" t="b">
        <f t="shared" si="57"/>
        <v>0</v>
      </c>
      <c r="AF186" s="78" t="b">
        <f t="shared" si="58"/>
        <v>1</v>
      </c>
      <c r="AG186" s="78" t="b">
        <f t="shared" si="63"/>
        <v>0</v>
      </c>
      <c r="AH186" s="38">
        <f t="shared" si="64"/>
        <v>20.56</v>
      </c>
      <c r="AI186" s="62">
        <f t="shared" si="65"/>
        <v>22.83</v>
      </c>
      <c r="AJ186" s="34">
        <f t="shared" si="66"/>
        <v>0.2</v>
      </c>
      <c r="AK186" s="34">
        <f t="shared" si="67"/>
        <v>0.15384615384615385</v>
      </c>
      <c r="AL186" s="34">
        <f t="shared" si="68"/>
        <v>7.407407407407407E-2</v>
      </c>
    </row>
    <row r="187" spans="1:38" s="34" customFormat="1">
      <c r="A187" s="74">
        <v>44043</v>
      </c>
      <c r="B187" s="75">
        <v>21.48</v>
      </c>
      <c r="C187" s="75">
        <v>21.48</v>
      </c>
      <c r="D187" s="75">
        <v>-2.72</v>
      </c>
      <c r="E187" s="75">
        <v>22.18</v>
      </c>
      <c r="F187" s="75">
        <v>21.44</v>
      </c>
      <c r="G187" s="75">
        <v>22.39</v>
      </c>
      <c r="H187" s="75" t="s">
        <v>184</v>
      </c>
      <c r="I187" s="76"/>
      <c r="J187" s="77">
        <f t="shared" si="59"/>
        <v>0</v>
      </c>
      <c r="K187" s="77">
        <f t="shared" si="60"/>
        <v>0</v>
      </c>
      <c r="L187" s="77">
        <f t="shared" si="61"/>
        <v>0</v>
      </c>
      <c r="M187" s="77"/>
      <c r="N187" s="77">
        <f t="shared" si="46"/>
        <v>22.39</v>
      </c>
      <c r="O187" s="77">
        <f t="shared" si="47"/>
        <v>22.83</v>
      </c>
      <c r="P187" s="77">
        <f t="shared" si="48"/>
        <v>22.014166074260391</v>
      </c>
      <c r="Q187" s="77">
        <f t="shared" si="62"/>
        <v>21.990000000000002</v>
      </c>
      <c r="R187" s="77">
        <f t="shared" si="49"/>
        <v>21.997475230724401</v>
      </c>
      <c r="S187" s="77">
        <f t="shared" si="50"/>
        <v>21.668713577995067</v>
      </c>
      <c r="T187" s="77">
        <f t="shared" si="51"/>
        <v>0.32876165272933378</v>
      </c>
      <c r="U187" s="77">
        <f t="shared" si="52"/>
        <v>0.44681861722880067</v>
      </c>
      <c r="V187" s="77">
        <f t="shared" si="53"/>
        <v>-0.1180569644994669</v>
      </c>
      <c r="W187" s="77"/>
      <c r="X187" s="77"/>
      <c r="Y187" s="77"/>
      <c r="Z187" s="77" t="str">
        <f t="shared" si="54"/>
        <v>ALTA</v>
      </c>
      <c r="AA187" s="77"/>
      <c r="AB187" s="77" t="str">
        <f t="shared" si="55"/>
        <v/>
      </c>
      <c r="AC187" s="77"/>
      <c r="AD187" s="78" t="b">
        <f t="shared" si="56"/>
        <v>0</v>
      </c>
      <c r="AE187" s="78" t="b">
        <f t="shared" si="57"/>
        <v>1</v>
      </c>
      <c r="AF187" s="78" t="b">
        <f t="shared" si="58"/>
        <v>1</v>
      </c>
      <c r="AG187" s="78" t="b">
        <f t="shared" si="63"/>
        <v>0</v>
      </c>
      <c r="AH187" s="38">
        <f t="shared" si="64"/>
        <v>21.09</v>
      </c>
      <c r="AI187" s="62">
        <f t="shared" si="65"/>
        <v>22.83</v>
      </c>
      <c r="AJ187" s="34">
        <f t="shared" si="66"/>
        <v>0.2</v>
      </c>
      <c r="AK187" s="34">
        <f t="shared" si="67"/>
        <v>0.15384615384615385</v>
      </c>
      <c r="AL187" s="34">
        <f t="shared" si="68"/>
        <v>7.407407407407407E-2</v>
      </c>
    </row>
    <row r="188" spans="1:38" s="34" customFormat="1">
      <c r="A188" s="74">
        <v>44042</v>
      </c>
      <c r="B188" s="75">
        <v>22.08</v>
      </c>
      <c r="C188" s="75">
        <v>22.08</v>
      </c>
      <c r="D188" s="75">
        <v>-1.51</v>
      </c>
      <c r="E188" s="75">
        <v>22.18</v>
      </c>
      <c r="F188" s="75">
        <v>21.77</v>
      </c>
      <c r="G188" s="75">
        <v>22.18</v>
      </c>
      <c r="H188" s="75" t="s">
        <v>124</v>
      </c>
      <c r="I188" s="76"/>
      <c r="J188" s="77">
        <f t="shared" si="59"/>
        <v>0</v>
      </c>
      <c r="K188" s="77">
        <f t="shared" si="60"/>
        <v>0</v>
      </c>
      <c r="L188" s="77">
        <f t="shared" si="61"/>
        <v>0</v>
      </c>
      <c r="M188" s="77"/>
      <c r="N188" s="77">
        <f t="shared" si="46"/>
        <v>22.39</v>
      </c>
      <c r="O188" s="77">
        <f t="shared" si="47"/>
        <v>22.83</v>
      </c>
      <c r="P188" s="77">
        <f t="shared" si="48"/>
        <v>22.147707592825487</v>
      </c>
      <c r="Q188" s="77">
        <f t="shared" si="62"/>
        <v>21.979500000000002</v>
      </c>
      <c r="R188" s="77">
        <f t="shared" si="49"/>
        <v>22.091561636310654</v>
      </c>
      <c r="S188" s="77">
        <f t="shared" si="50"/>
        <v>21.683810664234674</v>
      </c>
      <c r="T188" s="77">
        <f t="shared" si="51"/>
        <v>0.40775097207598066</v>
      </c>
      <c r="U188" s="77">
        <f t="shared" si="52"/>
        <v>0.4763328583536674</v>
      </c>
      <c r="V188" s="77">
        <f t="shared" si="53"/>
        <v>-6.8581886277686743E-2</v>
      </c>
      <c r="W188" s="77"/>
      <c r="X188" s="77"/>
      <c r="Y188" s="77"/>
      <c r="Z188" s="77" t="str">
        <f t="shared" si="54"/>
        <v>ALTA</v>
      </c>
      <c r="AA188" s="77"/>
      <c r="AB188" s="77" t="str">
        <f t="shared" si="55"/>
        <v/>
      </c>
      <c r="AC188" s="77"/>
      <c r="AD188" s="78" t="b">
        <f t="shared" si="56"/>
        <v>1</v>
      </c>
      <c r="AE188" s="78" t="b">
        <f t="shared" si="57"/>
        <v>0</v>
      </c>
      <c r="AF188" s="78" t="b">
        <f t="shared" si="58"/>
        <v>1</v>
      </c>
      <c r="AG188" s="78" t="b">
        <f t="shared" si="63"/>
        <v>1</v>
      </c>
      <c r="AH188" s="38">
        <f t="shared" si="64"/>
        <v>21.09</v>
      </c>
      <c r="AI188" s="62">
        <f t="shared" si="65"/>
        <v>22.83</v>
      </c>
      <c r="AJ188" s="34">
        <f t="shared" si="66"/>
        <v>0.2</v>
      </c>
      <c r="AK188" s="34">
        <f t="shared" si="67"/>
        <v>0.15384615384615385</v>
      </c>
      <c r="AL188" s="34">
        <f t="shared" si="68"/>
        <v>7.407407407407407E-2</v>
      </c>
    </row>
    <row r="189" spans="1:38" s="34" customFormat="1">
      <c r="A189" s="74">
        <v>44041</v>
      </c>
      <c r="B189" s="75">
        <v>22.42</v>
      </c>
      <c r="C189" s="75">
        <v>22.42</v>
      </c>
      <c r="D189" s="75">
        <v>1.62</v>
      </c>
      <c r="E189" s="75">
        <v>22.28</v>
      </c>
      <c r="F189" s="75">
        <v>22.18</v>
      </c>
      <c r="G189" s="75">
        <v>22.5</v>
      </c>
      <c r="H189" s="75" t="s">
        <v>47</v>
      </c>
      <c r="I189" s="76"/>
      <c r="J189" s="77">
        <f t="shared" si="59"/>
        <v>0</v>
      </c>
      <c r="K189" s="77">
        <f t="shared" si="60"/>
        <v>0</v>
      </c>
      <c r="L189" s="77">
        <f t="shared" si="61"/>
        <v>0</v>
      </c>
      <c r="M189" s="77"/>
      <c r="N189" s="77">
        <f t="shared" si="46"/>
        <v>22.39</v>
      </c>
      <c r="O189" s="77">
        <f t="shared" si="47"/>
        <v>22.83</v>
      </c>
      <c r="P189" s="77">
        <f t="shared" si="48"/>
        <v>22.164634491031858</v>
      </c>
      <c r="Q189" s="77">
        <f t="shared" si="62"/>
        <v>21.942499999999999</v>
      </c>
      <c r="R189" s="77">
        <f t="shared" si="49"/>
        <v>22.093663752003501</v>
      </c>
      <c r="S189" s="77">
        <f t="shared" si="50"/>
        <v>21.652115517373449</v>
      </c>
      <c r="T189" s="77">
        <f t="shared" si="51"/>
        <v>0.44154823463005144</v>
      </c>
      <c r="U189" s="77">
        <f t="shared" si="52"/>
        <v>0.4934783299230891</v>
      </c>
      <c r="V189" s="77">
        <f t="shared" si="53"/>
        <v>-5.1930095293037659E-2</v>
      </c>
      <c r="W189" s="77"/>
      <c r="X189" s="77"/>
      <c r="Y189" s="77"/>
      <c r="Z189" s="77" t="str">
        <f t="shared" si="54"/>
        <v>ALTA</v>
      </c>
      <c r="AA189" s="77"/>
      <c r="AB189" s="77" t="str">
        <f t="shared" si="55"/>
        <v/>
      </c>
      <c r="AC189" s="77"/>
      <c r="AD189" s="78" t="b">
        <f t="shared" si="56"/>
        <v>0</v>
      </c>
      <c r="AE189" s="78" t="b">
        <f t="shared" si="57"/>
        <v>1</v>
      </c>
      <c r="AF189" s="78" t="b">
        <f t="shared" si="58"/>
        <v>0</v>
      </c>
      <c r="AG189" s="78" t="b">
        <f t="shared" si="63"/>
        <v>1</v>
      </c>
      <c r="AH189" s="38">
        <f t="shared" si="64"/>
        <v>21.09</v>
      </c>
      <c r="AI189" s="62">
        <f t="shared" si="65"/>
        <v>22.83</v>
      </c>
      <c r="AJ189" s="34">
        <f t="shared" si="66"/>
        <v>0.2</v>
      </c>
      <c r="AK189" s="34">
        <f t="shared" si="67"/>
        <v>0.15384615384615385</v>
      </c>
      <c r="AL189" s="34">
        <f t="shared" si="68"/>
        <v>7.407407407407407E-2</v>
      </c>
    </row>
    <row r="190" spans="1:38" s="34" customFormat="1">
      <c r="A190" s="74">
        <v>44040</v>
      </c>
      <c r="B190" s="75">
        <v>22.06</v>
      </c>
      <c r="C190" s="75">
        <v>22.06</v>
      </c>
      <c r="D190" s="75">
        <v>-1.72</v>
      </c>
      <c r="E190" s="75">
        <v>22.29</v>
      </c>
      <c r="F190" s="75">
        <v>22.06</v>
      </c>
      <c r="G190" s="75">
        <v>22.56</v>
      </c>
      <c r="H190" s="75" t="s">
        <v>185</v>
      </c>
      <c r="I190" s="76"/>
      <c r="J190" s="77">
        <f t="shared" si="59"/>
        <v>0</v>
      </c>
      <c r="K190" s="77">
        <f t="shared" si="60"/>
        <v>0</v>
      </c>
      <c r="L190" s="77">
        <f t="shared" si="61"/>
        <v>0</v>
      </c>
      <c r="M190" s="77"/>
      <c r="N190" s="77">
        <f t="shared" si="46"/>
        <v>22.39</v>
      </c>
      <c r="O190" s="77">
        <f t="shared" si="47"/>
        <v>22.83</v>
      </c>
      <c r="P190" s="77">
        <f t="shared" si="48"/>
        <v>22.100793113789823</v>
      </c>
      <c r="Q190" s="77">
        <f t="shared" si="62"/>
        <v>21.872</v>
      </c>
      <c r="R190" s="77">
        <f t="shared" si="49"/>
        <v>22.03432988873141</v>
      </c>
      <c r="S190" s="77">
        <f t="shared" si="50"/>
        <v>21.590684758763324</v>
      </c>
      <c r="T190" s="77">
        <f t="shared" si="51"/>
        <v>0.44364512996808614</v>
      </c>
      <c r="U190" s="77">
        <f t="shared" si="52"/>
        <v>0.50646085374634853</v>
      </c>
      <c r="V190" s="77">
        <f t="shared" si="53"/>
        <v>-6.2815723778262389E-2</v>
      </c>
      <c r="W190" s="77"/>
      <c r="X190" s="77"/>
      <c r="Y190" s="77"/>
      <c r="Z190" s="77" t="str">
        <f t="shared" si="54"/>
        <v>ALTA</v>
      </c>
      <c r="AA190" s="77"/>
      <c r="AB190" s="77" t="str">
        <f t="shared" si="55"/>
        <v/>
      </c>
      <c r="AC190" s="77"/>
      <c r="AD190" s="78" t="b">
        <f t="shared" si="56"/>
        <v>1</v>
      </c>
      <c r="AE190" s="78" t="b">
        <f t="shared" si="57"/>
        <v>1</v>
      </c>
      <c r="AF190" s="78" t="b">
        <f t="shared" si="58"/>
        <v>0</v>
      </c>
      <c r="AG190" s="78" t="b">
        <f t="shared" si="63"/>
        <v>1</v>
      </c>
      <c r="AH190" s="38">
        <f t="shared" si="64"/>
        <v>20.82</v>
      </c>
      <c r="AI190" s="62">
        <f t="shared" si="65"/>
        <v>22.83</v>
      </c>
      <c r="AJ190" s="34">
        <f t="shared" si="66"/>
        <v>0.2</v>
      </c>
      <c r="AK190" s="34">
        <f t="shared" si="67"/>
        <v>0.15384615384615385</v>
      </c>
      <c r="AL190" s="34">
        <f t="shared" si="68"/>
        <v>7.407407407407407E-2</v>
      </c>
    </row>
    <row r="191" spans="1:38" s="34" customFormat="1">
      <c r="A191" s="74">
        <v>44039</v>
      </c>
      <c r="B191" s="75">
        <v>22.45</v>
      </c>
      <c r="C191" s="75">
        <v>22.45</v>
      </c>
      <c r="D191" s="75">
        <v>2.0699999999999998</v>
      </c>
      <c r="E191" s="75">
        <v>22.13</v>
      </c>
      <c r="F191" s="75">
        <v>21.72</v>
      </c>
      <c r="G191" s="75">
        <v>22.5</v>
      </c>
      <c r="H191" s="75" t="s">
        <v>57</v>
      </c>
      <c r="I191" s="76"/>
      <c r="J191" s="77">
        <f t="shared" si="59"/>
        <v>0</v>
      </c>
      <c r="K191" s="77">
        <f t="shared" si="60"/>
        <v>0</v>
      </c>
      <c r="L191" s="77">
        <f t="shared" si="61"/>
        <v>0</v>
      </c>
      <c r="M191" s="77"/>
      <c r="N191" s="77">
        <f t="shared" si="46"/>
        <v>22.39</v>
      </c>
      <c r="O191" s="77">
        <f t="shared" si="47"/>
        <v>22.83</v>
      </c>
      <c r="P191" s="77">
        <f t="shared" si="48"/>
        <v>22.110991392237281</v>
      </c>
      <c r="Q191" s="77">
        <f t="shared" si="62"/>
        <v>21.811499999999999</v>
      </c>
      <c r="R191" s="77">
        <f t="shared" si="49"/>
        <v>22.029662595773484</v>
      </c>
      <c r="S191" s="77">
        <f t="shared" si="50"/>
        <v>21.553139539464389</v>
      </c>
      <c r="T191" s="77">
        <f t="shared" si="51"/>
        <v>0.47652305630909453</v>
      </c>
      <c r="U191" s="77">
        <f t="shared" si="52"/>
        <v>0.5221647846909141</v>
      </c>
      <c r="V191" s="77">
        <f t="shared" si="53"/>
        <v>-4.5641728381819568E-2</v>
      </c>
      <c r="W191" s="77"/>
      <c r="X191" s="77"/>
      <c r="Y191" s="77"/>
      <c r="Z191" s="77" t="str">
        <f t="shared" si="54"/>
        <v>ALTA</v>
      </c>
      <c r="AA191" s="77"/>
      <c r="AB191" s="77" t="str">
        <f t="shared" si="55"/>
        <v/>
      </c>
      <c r="AC191" s="77"/>
      <c r="AD191" s="78" t="b">
        <f t="shared" si="56"/>
        <v>1</v>
      </c>
      <c r="AE191" s="78" t="b">
        <f t="shared" si="57"/>
        <v>0</v>
      </c>
      <c r="AF191" s="78" t="b">
        <f t="shared" si="58"/>
        <v>0</v>
      </c>
      <c r="AG191" s="78" t="b">
        <f t="shared" si="63"/>
        <v>1</v>
      </c>
      <c r="AH191" s="38">
        <f t="shared" si="64"/>
        <v>20.41</v>
      </c>
      <c r="AI191" s="62">
        <f t="shared" si="65"/>
        <v>22.83</v>
      </c>
      <c r="AJ191" s="34">
        <f t="shared" si="66"/>
        <v>0.2</v>
      </c>
      <c r="AK191" s="34">
        <f t="shared" si="67"/>
        <v>0.15384615384615385</v>
      </c>
      <c r="AL191" s="34">
        <f t="shared" si="68"/>
        <v>7.407407407407407E-2</v>
      </c>
    </row>
    <row r="192" spans="1:38" s="34" customFormat="1">
      <c r="A192" s="74">
        <v>44036</v>
      </c>
      <c r="B192" s="75">
        <v>21.99</v>
      </c>
      <c r="C192" s="75">
        <v>21.99</v>
      </c>
      <c r="D192" s="75">
        <v>0.71</v>
      </c>
      <c r="E192" s="75">
        <v>21.81</v>
      </c>
      <c r="F192" s="75">
        <v>21.69</v>
      </c>
      <c r="G192" s="75">
        <v>22.31</v>
      </c>
      <c r="H192" s="75" t="s">
        <v>186</v>
      </c>
      <c r="I192" s="76"/>
      <c r="J192" s="77">
        <f t="shared" si="59"/>
        <v>0</v>
      </c>
      <c r="K192" s="77">
        <f t="shared" si="60"/>
        <v>0</v>
      </c>
      <c r="L192" s="77">
        <f t="shared" si="61"/>
        <v>0</v>
      </c>
      <c r="M192" s="77"/>
      <c r="N192" s="77">
        <f t="shared" si="46"/>
        <v>22.39</v>
      </c>
      <c r="O192" s="77">
        <f t="shared" si="47"/>
        <v>22.83</v>
      </c>
      <c r="P192" s="77">
        <f t="shared" si="48"/>
        <v>22.026239240296601</v>
      </c>
      <c r="Q192" s="77">
        <f t="shared" si="62"/>
        <v>21.737000000000002</v>
      </c>
      <c r="R192" s="77">
        <f t="shared" si="49"/>
        <v>21.953237613186843</v>
      </c>
      <c r="S192" s="77">
        <f t="shared" si="50"/>
        <v>21.481390702621539</v>
      </c>
      <c r="T192" s="77">
        <f t="shared" si="51"/>
        <v>0.47184691056530426</v>
      </c>
      <c r="U192" s="77">
        <f t="shared" si="52"/>
        <v>0.53357521678636899</v>
      </c>
      <c r="V192" s="77">
        <f t="shared" si="53"/>
        <v>-6.1728306221064733E-2</v>
      </c>
      <c r="W192" s="77"/>
      <c r="X192" s="77"/>
      <c r="Y192" s="77"/>
      <c r="Z192" s="77" t="str">
        <f t="shared" si="54"/>
        <v>ALTA</v>
      </c>
      <c r="AA192" s="77"/>
      <c r="AB192" s="77" t="str">
        <f t="shared" si="55"/>
        <v/>
      </c>
      <c r="AC192" s="77"/>
      <c r="AD192" s="78" t="b">
        <f t="shared" si="56"/>
        <v>0</v>
      </c>
      <c r="AE192" s="78" t="b">
        <f t="shared" si="57"/>
        <v>0</v>
      </c>
      <c r="AF192" s="78" t="b">
        <f t="shared" si="58"/>
        <v>0</v>
      </c>
      <c r="AG192" s="78" t="b">
        <f t="shared" si="63"/>
        <v>1</v>
      </c>
      <c r="AH192" s="38">
        <f t="shared" si="64"/>
        <v>20.25</v>
      </c>
      <c r="AI192" s="62">
        <f t="shared" si="65"/>
        <v>22.83</v>
      </c>
      <c r="AJ192" s="34">
        <f t="shared" si="66"/>
        <v>0.2</v>
      </c>
      <c r="AK192" s="34">
        <f t="shared" si="67"/>
        <v>0.15384615384615385</v>
      </c>
      <c r="AL192" s="34">
        <f t="shared" si="68"/>
        <v>7.407407407407407E-2</v>
      </c>
    </row>
    <row r="193" spans="1:38" s="34" customFormat="1">
      <c r="A193" s="74">
        <v>44035</v>
      </c>
      <c r="B193" s="75">
        <v>21.84</v>
      </c>
      <c r="C193" s="75">
        <v>21.84</v>
      </c>
      <c r="D193" s="75">
        <v>-2.08</v>
      </c>
      <c r="E193" s="75">
        <v>22.41</v>
      </c>
      <c r="F193" s="75">
        <v>21.81</v>
      </c>
      <c r="G193" s="75">
        <v>22.48</v>
      </c>
      <c r="H193" s="75" t="s">
        <v>108</v>
      </c>
      <c r="I193" s="76"/>
      <c r="J193" s="77">
        <f t="shared" si="59"/>
        <v>0</v>
      </c>
      <c r="K193" s="77">
        <f t="shared" si="60"/>
        <v>0</v>
      </c>
      <c r="L193" s="77">
        <f t="shared" si="61"/>
        <v>0</v>
      </c>
      <c r="M193" s="77"/>
      <c r="N193" s="77">
        <f t="shared" si="46"/>
        <v>22.39</v>
      </c>
      <c r="O193" s="77">
        <f t="shared" si="47"/>
        <v>22.83</v>
      </c>
      <c r="P193" s="77">
        <f t="shared" si="48"/>
        <v>22.035299050370753</v>
      </c>
      <c r="Q193" s="77">
        <f t="shared" si="62"/>
        <v>21.645500000000002</v>
      </c>
      <c r="R193" s="77">
        <f t="shared" si="49"/>
        <v>21.946553542857178</v>
      </c>
      <c r="S193" s="77">
        <f t="shared" si="50"/>
        <v>21.440701958831262</v>
      </c>
      <c r="T193" s="77">
        <f t="shared" si="51"/>
        <v>0.50585158402591546</v>
      </c>
      <c r="U193" s="77">
        <f t="shared" si="52"/>
        <v>0.54900729334163523</v>
      </c>
      <c r="V193" s="77">
        <f t="shared" si="53"/>
        <v>-4.315570931571977E-2</v>
      </c>
      <c r="W193" s="77"/>
      <c r="X193" s="77"/>
      <c r="Y193" s="77"/>
      <c r="Z193" s="77" t="str">
        <f t="shared" si="54"/>
        <v>ALTA</v>
      </c>
      <c r="AA193" s="77"/>
      <c r="AB193" s="77" t="str">
        <f t="shared" si="55"/>
        <v/>
      </c>
      <c r="AC193" s="77"/>
      <c r="AD193" s="78" t="b">
        <f t="shared" si="56"/>
        <v>0</v>
      </c>
      <c r="AE193" s="78" t="b">
        <f t="shared" si="57"/>
        <v>1</v>
      </c>
      <c r="AF193" s="78" t="b">
        <f t="shared" si="58"/>
        <v>1</v>
      </c>
      <c r="AG193" s="78" t="b">
        <f t="shared" si="63"/>
        <v>0</v>
      </c>
      <c r="AH193" s="38">
        <f t="shared" si="64"/>
        <v>20.11</v>
      </c>
      <c r="AI193" s="62">
        <f t="shared" si="65"/>
        <v>22.83</v>
      </c>
      <c r="AJ193" s="34">
        <f t="shared" si="66"/>
        <v>0.2</v>
      </c>
      <c r="AK193" s="34">
        <f t="shared" si="67"/>
        <v>0.15384615384615385</v>
      </c>
      <c r="AL193" s="34">
        <f t="shared" si="68"/>
        <v>7.407407407407407E-2</v>
      </c>
    </row>
    <row r="194" spans="1:38" s="34" customFormat="1">
      <c r="A194" s="74">
        <v>44034</v>
      </c>
      <c r="B194" s="75">
        <v>22.3</v>
      </c>
      <c r="C194" s="75">
        <v>22.3</v>
      </c>
      <c r="D194" s="75">
        <v>-1.37</v>
      </c>
      <c r="E194" s="75">
        <v>22.54</v>
      </c>
      <c r="F194" s="75">
        <v>22.26</v>
      </c>
      <c r="G194" s="75">
        <v>22.65</v>
      </c>
      <c r="H194" s="75" t="s">
        <v>187</v>
      </c>
      <c r="I194" s="76"/>
      <c r="J194" s="77">
        <f t="shared" si="59"/>
        <v>0</v>
      </c>
      <c r="K194" s="77">
        <f t="shared" si="60"/>
        <v>0</v>
      </c>
      <c r="L194" s="77">
        <f t="shared" si="61"/>
        <v>0</v>
      </c>
      <c r="M194" s="77"/>
      <c r="N194" s="77">
        <f t="shared" si="46"/>
        <v>22.39</v>
      </c>
      <c r="O194" s="77">
        <f t="shared" si="47"/>
        <v>22.83</v>
      </c>
      <c r="P194" s="77">
        <f t="shared" si="48"/>
        <v>22.084123812963441</v>
      </c>
      <c r="Q194" s="77">
        <f t="shared" si="62"/>
        <v>21.591999999999999</v>
      </c>
      <c r="R194" s="77">
        <f t="shared" si="49"/>
        <v>21.965926914285756</v>
      </c>
      <c r="S194" s="77">
        <f t="shared" si="50"/>
        <v>21.408758115537761</v>
      </c>
      <c r="T194" s="77">
        <f t="shared" si="51"/>
        <v>0.55716879874799474</v>
      </c>
      <c r="U194" s="77">
        <f t="shared" si="52"/>
        <v>0.55979622067056511</v>
      </c>
      <c r="V194" s="77">
        <f t="shared" si="53"/>
        <v>-2.6274219225703721E-3</v>
      </c>
      <c r="W194" s="77"/>
      <c r="X194" s="77"/>
      <c r="Y194" s="77"/>
      <c r="Z194" s="77" t="str">
        <f t="shared" si="54"/>
        <v>ALTA</v>
      </c>
      <c r="AA194" s="77"/>
      <c r="AB194" s="77" t="str">
        <f t="shared" si="55"/>
        <v>VENDA</v>
      </c>
      <c r="AC194" s="77"/>
      <c r="AD194" s="78" t="b">
        <f t="shared" si="56"/>
        <v>1</v>
      </c>
      <c r="AE194" s="78" t="b">
        <f t="shared" si="57"/>
        <v>1</v>
      </c>
      <c r="AF194" s="78" t="b">
        <f t="shared" si="58"/>
        <v>1</v>
      </c>
      <c r="AG194" s="78" t="b">
        <f t="shared" si="63"/>
        <v>0</v>
      </c>
      <c r="AH194" s="38">
        <f t="shared" si="64"/>
        <v>20.04</v>
      </c>
      <c r="AI194" s="62">
        <f t="shared" si="65"/>
        <v>22.83</v>
      </c>
      <c r="AJ194" s="34">
        <f t="shared" si="66"/>
        <v>0.2</v>
      </c>
      <c r="AK194" s="34">
        <f t="shared" si="67"/>
        <v>0.15384615384615385</v>
      </c>
      <c r="AL194" s="34">
        <f t="shared" si="68"/>
        <v>7.407407407407407E-2</v>
      </c>
    </row>
    <row r="195" spans="1:38" s="34" customFormat="1">
      <c r="A195" s="74">
        <v>44033</v>
      </c>
      <c r="B195" s="75">
        <v>22.61</v>
      </c>
      <c r="C195" s="75">
        <v>22.61</v>
      </c>
      <c r="D195" s="75">
        <v>2.77</v>
      </c>
      <c r="E195" s="75">
        <v>22.4</v>
      </c>
      <c r="F195" s="75">
        <v>22.39</v>
      </c>
      <c r="G195" s="75">
        <v>22.83</v>
      </c>
      <c r="H195" s="75" t="s">
        <v>188</v>
      </c>
      <c r="I195" s="76"/>
      <c r="J195" s="77">
        <f t="shared" si="59"/>
        <v>0</v>
      </c>
      <c r="K195" s="77">
        <f t="shared" si="60"/>
        <v>1</v>
      </c>
      <c r="L195" s="77">
        <f t="shared" si="61"/>
        <v>0</v>
      </c>
      <c r="M195" s="77"/>
      <c r="N195" s="77">
        <f t="shared" si="46"/>
        <v>22.39</v>
      </c>
      <c r="O195" s="77">
        <f t="shared" si="47"/>
        <v>22.83</v>
      </c>
      <c r="P195" s="77">
        <f t="shared" si="48"/>
        <v>22.030154766204301</v>
      </c>
      <c r="Q195" s="77">
        <f t="shared" si="62"/>
        <v>21.493000000000002</v>
      </c>
      <c r="R195" s="77">
        <f t="shared" si="49"/>
        <v>21.905186353246801</v>
      </c>
      <c r="S195" s="77">
        <f t="shared" si="50"/>
        <v>21.337458764780781</v>
      </c>
      <c r="T195" s="77">
        <f t="shared" si="51"/>
        <v>0.56772758846602045</v>
      </c>
      <c r="U195" s="77">
        <f t="shared" si="52"/>
        <v>0.56045307615120776</v>
      </c>
      <c r="V195" s="77">
        <f t="shared" si="53"/>
        <v>7.2745123148126867E-3</v>
      </c>
      <c r="W195" s="77"/>
      <c r="X195" s="77"/>
      <c r="Y195" s="77"/>
      <c r="Z195" s="77" t="str">
        <f t="shared" si="54"/>
        <v>ALTA</v>
      </c>
      <c r="AA195" s="77"/>
      <c r="AB195" s="77" t="str">
        <f t="shared" si="55"/>
        <v>COMPRA</v>
      </c>
      <c r="AC195" s="77"/>
      <c r="AD195" s="78" t="b">
        <f t="shared" si="56"/>
        <v>1</v>
      </c>
      <c r="AE195" s="78" t="b">
        <f t="shared" si="57"/>
        <v>0</v>
      </c>
      <c r="AF195" s="78" t="b">
        <f t="shared" si="58"/>
        <v>0</v>
      </c>
      <c r="AG195" s="78" t="b">
        <f t="shared" si="63"/>
        <v>1</v>
      </c>
      <c r="AH195" s="38">
        <f t="shared" si="64"/>
        <v>20.04</v>
      </c>
      <c r="AI195" s="62">
        <f t="shared" si="65"/>
        <v>22.83</v>
      </c>
      <c r="AJ195" s="34">
        <f t="shared" si="66"/>
        <v>0.2</v>
      </c>
      <c r="AK195" s="34">
        <f t="shared" si="67"/>
        <v>0.15384615384615385</v>
      </c>
      <c r="AL195" s="34">
        <f t="shared" si="68"/>
        <v>7.407407407407407E-2</v>
      </c>
    </row>
    <row r="196" spans="1:38" s="34" customFormat="1">
      <c r="A196" s="74">
        <v>44032</v>
      </c>
      <c r="B196" s="75">
        <v>22</v>
      </c>
      <c r="C196" s="75">
        <v>22</v>
      </c>
      <c r="D196" s="75">
        <v>0</v>
      </c>
      <c r="E196" s="75">
        <v>21.96</v>
      </c>
      <c r="F196" s="75">
        <v>21.79</v>
      </c>
      <c r="G196" s="75">
        <v>22.17</v>
      </c>
      <c r="H196" s="75" t="s">
        <v>189</v>
      </c>
      <c r="I196" s="76"/>
      <c r="J196" s="77">
        <f t="shared" si="59"/>
        <v>0</v>
      </c>
      <c r="K196" s="77">
        <f t="shared" si="60"/>
        <v>0</v>
      </c>
      <c r="L196" s="77">
        <f t="shared" si="61"/>
        <v>0</v>
      </c>
      <c r="M196" s="77"/>
      <c r="N196" s="77">
        <f t="shared" ref="N196:N259" si="69">MAX(F196:F209)</f>
        <v>22.11</v>
      </c>
      <c r="O196" s="77">
        <f t="shared" ref="O196:O259" si="70">MAX(G196:G209)</f>
        <v>22.67</v>
      </c>
      <c r="P196" s="77">
        <f t="shared" ref="P196:P259" si="71">(($C196-$P197)*$AJ196)+$P197</f>
        <v>21.885193457755378</v>
      </c>
      <c r="Q196" s="77">
        <f t="shared" si="62"/>
        <v>21.41</v>
      </c>
      <c r="R196" s="77">
        <f t="shared" ref="R196:R259" si="72">(($C196-R197)*AK196)+R197</f>
        <v>21.777038417473491</v>
      </c>
      <c r="S196" s="77">
        <f t="shared" ref="S196:S259" si="73">((C196-S197)*AL196)+S197</f>
        <v>21.235655465963244</v>
      </c>
      <c r="T196" s="77">
        <f t="shared" ref="T196:T259" si="74">R196-S196</f>
        <v>0.54138295151024707</v>
      </c>
      <c r="U196" s="77">
        <f t="shared" ref="U196:U259" si="75">((T196-U197)*AJ196)+U197</f>
        <v>0.55863444807250462</v>
      </c>
      <c r="V196" s="77">
        <f t="shared" ref="V196:V259" si="76">T196-U196</f>
        <v>-1.7251496562257551E-2</v>
      </c>
      <c r="W196" s="77"/>
      <c r="X196" s="77"/>
      <c r="Y196" s="77"/>
      <c r="Z196" s="77" t="str">
        <f t="shared" ref="Z196:Z259" si="77">IF(T196&gt;0,"ALTA","BAIXA")</f>
        <v>ALTA</v>
      </c>
      <c r="AA196" s="77"/>
      <c r="AB196" s="77" t="str">
        <f t="shared" ref="AB196:AB259" si="78">IF(AND(T197&lt;U197,T196&gt;U196),"COMPRA",IF(AND(T196&lt;U196,T197&gt;U197),"VENDA",""))</f>
        <v/>
      </c>
      <c r="AC196" s="77"/>
      <c r="AD196" s="78" t="b">
        <f t="shared" ref="AD196:AD259" si="79">($E197-$C197)&lt;0</f>
        <v>0</v>
      </c>
      <c r="AE196" s="78" t="b">
        <f t="shared" ref="AE196:AE259" si="80">($E198-$C198)&lt;0</f>
        <v>0</v>
      </c>
      <c r="AF196" s="78" t="b">
        <f t="shared" ref="AF196:AF259" si="81">(($E196-$F196)/($G196-$F196)&gt;0.66)</f>
        <v>0</v>
      </c>
      <c r="AG196" s="78" t="b">
        <f t="shared" si="63"/>
        <v>1</v>
      </c>
      <c r="AH196" s="38">
        <f t="shared" si="64"/>
        <v>20.04</v>
      </c>
      <c r="AI196" s="62">
        <f t="shared" si="65"/>
        <v>22.67</v>
      </c>
      <c r="AJ196" s="34">
        <f t="shared" si="66"/>
        <v>0.2</v>
      </c>
      <c r="AK196" s="34">
        <f t="shared" si="67"/>
        <v>0.15384615384615385</v>
      </c>
      <c r="AL196" s="34">
        <f t="shared" si="68"/>
        <v>7.407407407407407E-2</v>
      </c>
    </row>
    <row r="197" spans="1:38" s="34" customFormat="1">
      <c r="A197" s="74">
        <v>44029</v>
      </c>
      <c r="B197" s="75">
        <v>22</v>
      </c>
      <c r="C197" s="75">
        <v>22</v>
      </c>
      <c r="D197" s="75">
        <v>0.09</v>
      </c>
      <c r="E197" s="75">
        <v>22.09</v>
      </c>
      <c r="F197" s="75">
        <v>21.85</v>
      </c>
      <c r="G197" s="75">
        <v>22.28</v>
      </c>
      <c r="H197" s="75" t="s">
        <v>190</v>
      </c>
      <c r="I197" s="76"/>
      <c r="J197" s="77">
        <f t="shared" ref="J197:J260" si="82">IF($F197=IF(MIN($F197:$F217)=MIN($F198:$F218),MIN($F197:$F217),MIN($F196:$F216)),1,0)</f>
        <v>0</v>
      </c>
      <c r="K197" s="77">
        <f t="shared" ref="K197:K260" si="83">IF($G197=IF(MAX($G197:$G218)=MAX($G198:$G219),MAX($G197:$G218),MAX($G196:$G217)),1,0)</f>
        <v>0</v>
      </c>
      <c r="L197" s="77">
        <f t="shared" ref="L197:L260" si="84">IF(AND(($C198-$E198)&lt;0,($C199-$E199)&lt;0,(($E197-$F197)/($G197-$F197)&gt;0.66),(($G197-$F197)&gt;(2*($E197-$C197))),$F197=IF(MIN($F197:$F217)=MIN($F198:$F218),MIN($F197:$F217),MIN($F196:$F216)))=TRUE,1,0)</f>
        <v>0</v>
      </c>
      <c r="M197" s="77"/>
      <c r="N197" s="77">
        <f t="shared" si="69"/>
        <v>22.11</v>
      </c>
      <c r="O197" s="77">
        <f t="shared" si="70"/>
        <v>22.67</v>
      </c>
      <c r="P197" s="77">
        <f t="shared" si="71"/>
        <v>21.856491822194222</v>
      </c>
      <c r="Q197" s="77">
        <f t="shared" ref="Q197:Q260" si="85">AVERAGE(C197:C216)</f>
        <v>21.323499999999999</v>
      </c>
      <c r="R197" s="77">
        <f t="shared" si="72"/>
        <v>21.736499947923217</v>
      </c>
      <c r="S197" s="77">
        <f t="shared" si="73"/>
        <v>21.174507903240304</v>
      </c>
      <c r="T197" s="77">
        <f t="shared" si="74"/>
        <v>0.56199204468291342</v>
      </c>
      <c r="U197" s="77">
        <f t="shared" si="75"/>
        <v>0.56294732221306898</v>
      </c>
      <c r="V197" s="77">
        <f t="shared" si="76"/>
        <v>-9.5527753015556272E-4</v>
      </c>
      <c r="W197" s="77"/>
      <c r="X197" s="77"/>
      <c r="Y197" s="77"/>
      <c r="Z197" s="77" t="str">
        <f t="shared" si="77"/>
        <v>ALTA</v>
      </c>
      <c r="AA197" s="77"/>
      <c r="AB197" s="77" t="str">
        <f t="shared" si="78"/>
        <v>VENDA</v>
      </c>
      <c r="AC197" s="77"/>
      <c r="AD197" s="78" t="b">
        <f t="shared" si="79"/>
        <v>0</v>
      </c>
      <c r="AE197" s="78" t="b">
        <f t="shared" si="80"/>
        <v>1</v>
      </c>
      <c r="AF197" s="78" t="b">
        <f t="shared" si="81"/>
        <v>0</v>
      </c>
      <c r="AG197" s="78" t="b">
        <f t="shared" ref="AG197:AG260" si="86">(($G197-$F197)&gt;(2*($E197-$C197)))</f>
        <v>1</v>
      </c>
      <c r="AH197" s="38">
        <f t="shared" ref="AH197:AH260" si="87">IF(MIN($F197:$F217)=MIN($F198:$F218),MIN($F197:$F217),MIN($F196:$F216))</f>
        <v>20.04</v>
      </c>
      <c r="AI197" s="62">
        <f t="shared" ref="AI197:AI260" si="88">IF(MAX($G197:$G217)=MAX($G198:$G218),MAX($G197:$G217),MAX($G196:$G216))</f>
        <v>22.67</v>
      </c>
      <c r="AJ197" s="34">
        <f t="shared" ref="AJ197:AJ260" si="89">2/(9+1)</f>
        <v>0.2</v>
      </c>
      <c r="AK197" s="34">
        <f t="shared" ref="AK197:AK260" si="90">2/(12+1)</f>
        <v>0.15384615384615385</v>
      </c>
      <c r="AL197" s="34">
        <f t="shared" ref="AL197:AL260" si="91">2/(26+1)</f>
        <v>7.407407407407407E-2</v>
      </c>
    </row>
    <row r="198" spans="1:38" s="34" customFormat="1">
      <c r="A198" s="74">
        <v>44028</v>
      </c>
      <c r="B198" s="75">
        <v>21.98</v>
      </c>
      <c r="C198" s="75">
        <v>21.98</v>
      </c>
      <c r="D198" s="75">
        <v>-2.66</v>
      </c>
      <c r="E198" s="75">
        <v>22.41</v>
      </c>
      <c r="F198" s="75">
        <v>21.79</v>
      </c>
      <c r="G198" s="75">
        <v>22.52</v>
      </c>
      <c r="H198" s="75" t="s">
        <v>70</v>
      </c>
      <c r="I198" s="76"/>
      <c r="J198" s="77">
        <f t="shared" si="82"/>
        <v>0</v>
      </c>
      <c r="K198" s="77">
        <f t="shared" si="83"/>
        <v>0</v>
      </c>
      <c r="L198" s="77">
        <f t="shared" si="84"/>
        <v>0</v>
      </c>
      <c r="M198" s="77"/>
      <c r="N198" s="77">
        <f t="shared" si="69"/>
        <v>22.11</v>
      </c>
      <c r="O198" s="77">
        <f t="shared" si="70"/>
        <v>22.67</v>
      </c>
      <c r="P198" s="77">
        <f t="shared" si="71"/>
        <v>21.820614777742779</v>
      </c>
      <c r="Q198" s="77">
        <f t="shared" si="85"/>
        <v>21.262</v>
      </c>
      <c r="R198" s="77">
        <f t="shared" si="72"/>
        <v>21.688590847545623</v>
      </c>
      <c r="S198" s="77">
        <f t="shared" si="73"/>
        <v>21.108468535499529</v>
      </c>
      <c r="T198" s="77">
        <f t="shared" si="74"/>
        <v>0.58012231204609321</v>
      </c>
      <c r="U198" s="77">
        <f t="shared" si="75"/>
        <v>0.56318614159560787</v>
      </c>
      <c r="V198" s="77">
        <f t="shared" si="76"/>
        <v>1.6936170450485344E-2</v>
      </c>
      <c r="W198" s="77"/>
      <c r="X198" s="77"/>
      <c r="Y198" s="77"/>
      <c r="Z198" s="77" t="str">
        <f t="shared" si="77"/>
        <v>ALTA</v>
      </c>
      <c r="AA198" s="77"/>
      <c r="AB198" s="77" t="str">
        <f t="shared" si="78"/>
        <v/>
      </c>
      <c r="AC198" s="77"/>
      <c r="AD198" s="78" t="b">
        <f t="shared" si="79"/>
        <v>1</v>
      </c>
      <c r="AE198" s="78" t="b">
        <f t="shared" si="80"/>
        <v>1</v>
      </c>
      <c r="AF198" s="78" t="b">
        <f t="shared" si="81"/>
        <v>1</v>
      </c>
      <c r="AG198" s="78" t="b">
        <f t="shared" si="86"/>
        <v>0</v>
      </c>
      <c r="AH198" s="38">
        <f t="shared" si="87"/>
        <v>20.04</v>
      </c>
      <c r="AI198" s="62">
        <f t="shared" si="88"/>
        <v>22.67</v>
      </c>
      <c r="AJ198" s="34">
        <f t="shared" si="89"/>
        <v>0.2</v>
      </c>
      <c r="AK198" s="34">
        <f t="shared" si="90"/>
        <v>0.15384615384615385</v>
      </c>
      <c r="AL198" s="34">
        <f t="shared" si="91"/>
        <v>7.407407407407407E-2</v>
      </c>
    </row>
    <row r="199" spans="1:38" s="34" customFormat="1">
      <c r="A199" s="74">
        <v>44027</v>
      </c>
      <c r="B199" s="75">
        <v>22.58</v>
      </c>
      <c r="C199" s="75">
        <v>22.58</v>
      </c>
      <c r="D199" s="75">
        <v>1.92</v>
      </c>
      <c r="E199" s="75">
        <v>22.45</v>
      </c>
      <c r="F199" s="75">
        <v>22.11</v>
      </c>
      <c r="G199" s="75">
        <v>22.67</v>
      </c>
      <c r="H199" s="75" t="s">
        <v>63</v>
      </c>
      <c r="I199" s="76"/>
      <c r="J199" s="77">
        <f t="shared" si="82"/>
        <v>0</v>
      </c>
      <c r="K199" s="77">
        <f t="shared" si="83"/>
        <v>1</v>
      </c>
      <c r="L199" s="77">
        <f t="shared" si="84"/>
        <v>0</v>
      </c>
      <c r="M199" s="77"/>
      <c r="N199" s="77">
        <f t="shared" si="69"/>
        <v>22.11</v>
      </c>
      <c r="O199" s="77">
        <f t="shared" si="70"/>
        <v>22.67</v>
      </c>
      <c r="P199" s="77">
        <f t="shared" si="71"/>
        <v>21.780768472178472</v>
      </c>
      <c r="Q199" s="77">
        <f t="shared" si="85"/>
        <v>21.207999999999995</v>
      </c>
      <c r="R199" s="77">
        <f t="shared" si="72"/>
        <v>21.635607365281189</v>
      </c>
      <c r="S199" s="77">
        <f t="shared" si="73"/>
        <v>21.038746018339491</v>
      </c>
      <c r="T199" s="77">
        <f t="shared" si="74"/>
        <v>0.59686134694169724</v>
      </c>
      <c r="U199" s="77">
        <f t="shared" si="75"/>
        <v>0.55895209898298648</v>
      </c>
      <c r="V199" s="77">
        <f t="shared" si="76"/>
        <v>3.7909247958710757E-2</v>
      </c>
      <c r="W199" s="77"/>
      <c r="X199" s="77"/>
      <c r="Y199" s="77"/>
      <c r="Z199" s="77" t="str">
        <f t="shared" si="77"/>
        <v>ALTA</v>
      </c>
      <c r="AA199" s="77"/>
      <c r="AB199" s="77" t="str">
        <f t="shared" si="78"/>
        <v>COMPRA</v>
      </c>
      <c r="AC199" s="77"/>
      <c r="AD199" s="78" t="b">
        <f t="shared" si="79"/>
        <v>1</v>
      </c>
      <c r="AE199" s="78" t="b">
        <f t="shared" si="80"/>
        <v>0</v>
      </c>
      <c r="AF199" s="78" t="b">
        <f t="shared" si="81"/>
        <v>0</v>
      </c>
      <c r="AG199" s="78" t="b">
        <f t="shared" si="86"/>
        <v>1</v>
      </c>
      <c r="AH199" s="38">
        <f t="shared" si="87"/>
        <v>20.04</v>
      </c>
      <c r="AI199" s="62">
        <f t="shared" si="88"/>
        <v>22.67</v>
      </c>
      <c r="AJ199" s="34">
        <f t="shared" si="89"/>
        <v>0.2</v>
      </c>
      <c r="AK199" s="34">
        <f t="shared" si="90"/>
        <v>0.15384615384615385</v>
      </c>
      <c r="AL199" s="34">
        <f t="shared" si="91"/>
        <v>7.407407407407407E-2</v>
      </c>
    </row>
    <row r="200" spans="1:38" s="34" customFormat="1">
      <c r="A200" s="74">
        <v>44026</v>
      </c>
      <c r="B200" s="75">
        <v>22.16</v>
      </c>
      <c r="C200" s="75">
        <v>22.16</v>
      </c>
      <c r="D200" s="75">
        <v>3.34</v>
      </c>
      <c r="E200" s="75">
        <v>21.41</v>
      </c>
      <c r="F200" s="75">
        <v>21.15</v>
      </c>
      <c r="G200" s="75">
        <v>22.22</v>
      </c>
      <c r="H200" s="75" t="s">
        <v>121</v>
      </c>
      <c r="I200" s="76"/>
      <c r="J200" s="77">
        <f t="shared" si="82"/>
        <v>0</v>
      </c>
      <c r="K200" s="77">
        <f t="shared" si="83"/>
        <v>0</v>
      </c>
      <c r="L200" s="77">
        <f t="shared" si="84"/>
        <v>0</v>
      </c>
      <c r="M200" s="77"/>
      <c r="N200" s="77">
        <f t="shared" si="69"/>
        <v>21.67</v>
      </c>
      <c r="O200" s="77">
        <f t="shared" si="70"/>
        <v>22.22</v>
      </c>
      <c r="P200" s="77">
        <f t="shared" si="71"/>
        <v>21.580960590223089</v>
      </c>
      <c r="Q200" s="77">
        <f t="shared" si="85"/>
        <v>21.115999999999996</v>
      </c>
      <c r="R200" s="77">
        <f t="shared" si="72"/>
        <v>21.463899613514133</v>
      </c>
      <c r="S200" s="77">
        <f t="shared" si="73"/>
        <v>20.91544569980665</v>
      </c>
      <c r="T200" s="77">
        <f t="shared" si="74"/>
        <v>0.54845391370748331</v>
      </c>
      <c r="U200" s="77">
        <f t="shared" si="75"/>
        <v>0.54947478699330876</v>
      </c>
      <c r="V200" s="77">
        <f t="shared" si="76"/>
        <v>-1.0208732858254521E-3</v>
      </c>
      <c r="W200" s="77"/>
      <c r="X200" s="77"/>
      <c r="Y200" s="77"/>
      <c r="Z200" s="77" t="str">
        <f t="shared" si="77"/>
        <v>ALTA</v>
      </c>
      <c r="AA200" s="77"/>
      <c r="AB200" s="77" t="str">
        <f t="shared" si="78"/>
        <v/>
      </c>
      <c r="AC200" s="77"/>
      <c r="AD200" s="78" t="b">
        <f t="shared" si="79"/>
        <v>0</v>
      </c>
      <c r="AE200" s="78" t="b">
        <f t="shared" si="80"/>
        <v>1</v>
      </c>
      <c r="AF200" s="78" t="b">
        <f t="shared" si="81"/>
        <v>0</v>
      </c>
      <c r="AG200" s="78" t="b">
        <f t="shared" si="86"/>
        <v>1</v>
      </c>
      <c r="AH200" s="38">
        <f t="shared" si="87"/>
        <v>20.04</v>
      </c>
      <c r="AI200" s="62">
        <f t="shared" si="88"/>
        <v>22.67</v>
      </c>
      <c r="AJ200" s="34">
        <f t="shared" si="89"/>
        <v>0.2</v>
      </c>
      <c r="AK200" s="34">
        <f t="shared" si="90"/>
        <v>0.15384615384615385</v>
      </c>
      <c r="AL200" s="34">
        <f t="shared" si="91"/>
        <v>7.407407407407407E-2</v>
      </c>
    </row>
    <row r="201" spans="1:38" s="34" customFormat="1">
      <c r="A201" s="74">
        <v>44025</v>
      </c>
      <c r="B201" s="75">
        <v>21.44</v>
      </c>
      <c r="C201" s="75">
        <v>21.44</v>
      </c>
      <c r="D201" s="75">
        <v>-1.55</v>
      </c>
      <c r="E201" s="75">
        <v>21.88</v>
      </c>
      <c r="F201" s="75">
        <v>21.44</v>
      </c>
      <c r="G201" s="75">
        <v>21.92</v>
      </c>
      <c r="H201" s="75" t="s">
        <v>61</v>
      </c>
      <c r="I201" s="76"/>
      <c r="J201" s="77">
        <f t="shared" si="82"/>
        <v>0</v>
      </c>
      <c r="K201" s="77">
        <f t="shared" si="83"/>
        <v>0</v>
      </c>
      <c r="L201" s="77">
        <f t="shared" si="84"/>
        <v>0</v>
      </c>
      <c r="M201" s="77"/>
      <c r="N201" s="77">
        <f t="shared" si="69"/>
        <v>21.67</v>
      </c>
      <c r="O201" s="77">
        <f t="shared" si="70"/>
        <v>22.12</v>
      </c>
      <c r="P201" s="77">
        <f t="shared" si="71"/>
        <v>21.436200737778861</v>
      </c>
      <c r="Q201" s="77">
        <f t="shared" si="85"/>
        <v>21.041999999999998</v>
      </c>
      <c r="R201" s="77">
        <f t="shared" si="72"/>
        <v>21.337335906880341</v>
      </c>
      <c r="S201" s="77">
        <f t="shared" si="73"/>
        <v>20.815881355791181</v>
      </c>
      <c r="T201" s="77">
        <f t="shared" si="74"/>
        <v>0.52145455108916039</v>
      </c>
      <c r="U201" s="77">
        <f t="shared" si="75"/>
        <v>0.54973000531476512</v>
      </c>
      <c r="V201" s="77">
        <f t="shared" si="76"/>
        <v>-2.8275454225604735E-2</v>
      </c>
      <c r="W201" s="77"/>
      <c r="X201" s="77"/>
      <c r="Y201" s="77"/>
      <c r="Z201" s="77" t="str">
        <f t="shared" si="77"/>
        <v>ALTA</v>
      </c>
      <c r="AA201" s="77"/>
      <c r="AB201" s="77" t="str">
        <f t="shared" si="78"/>
        <v/>
      </c>
      <c r="AC201" s="77"/>
      <c r="AD201" s="78" t="b">
        <f t="shared" si="79"/>
        <v>1</v>
      </c>
      <c r="AE201" s="78" t="b">
        <f t="shared" si="80"/>
        <v>0</v>
      </c>
      <c r="AF201" s="78" t="b">
        <f t="shared" si="81"/>
        <v>1</v>
      </c>
      <c r="AG201" s="78" t="b">
        <f t="shared" si="86"/>
        <v>0</v>
      </c>
      <c r="AH201" s="38">
        <f t="shared" si="87"/>
        <v>18.91</v>
      </c>
      <c r="AI201" s="62">
        <f t="shared" si="88"/>
        <v>22.12</v>
      </c>
      <c r="AJ201" s="34">
        <f t="shared" si="89"/>
        <v>0.2</v>
      </c>
      <c r="AK201" s="34">
        <f t="shared" si="90"/>
        <v>0.15384615384615385</v>
      </c>
      <c r="AL201" s="34">
        <f t="shared" si="91"/>
        <v>7.407407407407407E-2</v>
      </c>
    </row>
    <row r="202" spans="1:38" s="34" customFormat="1">
      <c r="A202" s="74">
        <v>44022</v>
      </c>
      <c r="B202" s="75">
        <v>21.78</v>
      </c>
      <c r="C202" s="75">
        <v>21.78</v>
      </c>
      <c r="D202" s="75">
        <v>1.67</v>
      </c>
      <c r="E202" s="75">
        <v>21.47</v>
      </c>
      <c r="F202" s="75">
        <v>21.34</v>
      </c>
      <c r="G202" s="75">
        <v>21.92</v>
      </c>
      <c r="H202" s="75" t="s">
        <v>97</v>
      </c>
      <c r="I202" s="76"/>
      <c r="J202" s="77">
        <f t="shared" si="82"/>
        <v>0</v>
      </c>
      <c r="K202" s="77">
        <f t="shared" si="83"/>
        <v>0</v>
      </c>
      <c r="L202" s="77">
        <f t="shared" si="84"/>
        <v>0</v>
      </c>
      <c r="M202" s="77"/>
      <c r="N202" s="77">
        <f t="shared" si="69"/>
        <v>21.67</v>
      </c>
      <c r="O202" s="77">
        <f t="shared" si="70"/>
        <v>22.12</v>
      </c>
      <c r="P202" s="77">
        <f t="shared" si="71"/>
        <v>21.435250922223577</v>
      </c>
      <c r="Q202" s="77">
        <f t="shared" si="85"/>
        <v>20.971499999999999</v>
      </c>
      <c r="R202" s="77">
        <f t="shared" si="72"/>
        <v>21.318669708131313</v>
      </c>
      <c r="S202" s="77">
        <f t="shared" si="73"/>
        <v>20.765951864254475</v>
      </c>
      <c r="T202" s="77">
        <f t="shared" si="74"/>
        <v>0.55271784387683809</v>
      </c>
      <c r="U202" s="77">
        <f t="shared" si="75"/>
        <v>0.55679886887116625</v>
      </c>
      <c r="V202" s="77">
        <f t="shared" si="76"/>
        <v>-4.081024994328164E-3</v>
      </c>
      <c r="W202" s="77"/>
      <c r="X202" s="77"/>
      <c r="Y202" s="77"/>
      <c r="Z202" s="77" t="str">
        <f t="shared" si="77"/>
        <v>ALTA</v>
      </c>
      <c r="AA202" s="77"/>
      <c r="AB202" s="77" t="str">
        <f t="shared" si="78"/>
        <v/>
      </c>
      <c r="AC202" s="77"/>
      <c r="AD202" s="78" t="b">
        <f t="shared" si="79"/>
        <v>0</v>
      </c>
      <c r="AE202" s="78" t="b">
        <f t="shared" si="80"/>
        <v>1</v>
      </c>
      <c r="AF202" s="78" t="b">
        <f t="shared" si="81"/>
        <v>0</v>
      </c>
      <c r="AG202" s="78" t="b">
        <f t="shared" si="86"/>
        <v>1</v>
      </c>
      <c r="AH202" s="38">
        <f t="shared" si="87"/>
        <v>18.91</v>
      </c>
      <c r="AI202" s="62">
        <f t="shared" si="88"/>
        <v>22.12</v>
      </c>
      <c r="AJ202" s="34">
        <f t="shared" si="89"/>
        <v>0.2</v>
      </c>
      <c r="AK202" s="34">
        <f t="shared" si="90"/>
        <v>0.15384615384615385</v>
      </c>
      <c r="AL202" s="34">
        <f t="shared" si="91"/>
        <v>7.407407407407407E-2</v>
      </c>
    </row>
    <row r="203" spans="1:38" s="34" customFormat="1">
      <c r="A203" s="74">
        <v>44021</v>
      </c>
      <c r="B203" s="75">
        <v>21.42</v>
      </c>
      <c r="C203" s="75">
        <v>21.42</v>
      </c>
      <c r="D203" s="75">
        <v>-2.25</v>
      </c>
      <c r="E203" s="75">
        <v>22.04</v>
      </c>
      <c r="F203" s="75">
        <v>21.34</v>
      </c>
      <c r="G203" s="75">
        <v>22.07</v>
      </c>
      <c r="H203" s="75" t="s">
        <v>191</v>
      </c>
      <c r="I203" s="76"/>
      <c r="J203" s="77">
        <f t="shared" si="82"/>
        <v>0</v>
      </c>
      <c r="K203" s="77">
        <f t="shared" si="83"/>
        <v>0</v>
      </c>
      <c r="L203" s="77">
        <f t="shared" si="84"/>
        <v>0</v>
      </c>
      <c r="M203" s="77"/>
      <c r="N203" s="77">
        <f t="shared" si="69"/>
        <v>21.67</v>
      </c>
      <c r="O203" s="77">
        <f t="shared" si="70"/>
        <v>22.12</v>
      </c>
      <c r="P203" s="77">
        <f t="shared" si="71"/>
        <v>21.349063652779471</v>
      </c>
      <c r="Q203" s="77">
        <f t="shared" si="85"/>
        <v>20.878999999999998</v>
      </c>
      <c r="R203" s="77">
        <f t="shared" si="72"/>
        <v>21.234791473246098</v>
      </c>
      <c r="S203" s="77">
        <f t="shared" si="73"/>
        <v>20.684828013394835</v>
      </c>
      <c r="T203" s="77">
        <f t="shared" si="74"/>
        <v>0.54996345985126283</v>
      </c>
      <c r="U203" s="77">
        <f t="shared" si="75"/>
        <v>0.55781912511974829</v>
      </c>
      <c r="V203" s="77">
        <f t="shared" si="76"/>
        <v>-7.8556652684854678E-3</v>
      </c>
      <c r="W203" s="77"/>
      <c r="X203" s="77"/>
      <c r="Y203" s="77"/>
      <c r="Z203" s="77" t="str">
        <f t="shared" si="77"/>
        <v>ALTA</v>
      </c>
      <c r="AA203" s="77"/>
      <c r="AB203" s="77" t="str">
        <f t="shared" si="78"/>
        <v>VENDA</v>
      </c>
      <c r="AC203" s="77"/>
      <c r="AD203" s="78" t="b">
        <f t="shared" si="79"/>
        <v>1</v>
      </c>
      <c r="AE203" s="78" t="b">
        <f t="shared" si="80"/>
        <v>0</v>
      </c>
      <c r="AF203" s="78" t="b">
        <f t="shared" si="81"/>
        <v>1</v>
      </c>
      <c r="AG203" s="78" t="b">
        <f t="shared" si="86"/>
        <v>0</v>
      </c>
      <c r="AH203" s="38">
        <f t="shared" si="87"/>
        <v>18.91</v>
      </c>
      <c r="AI203" s="62">
        <f t="shared" si="88"/>
        <v>22.12</v>
      </c>
      <c r="AJ203" s="34">
        <f t="shared" si="89"/>
        <v>0.2</v>
      </c>
      <c r="AK203" s="34">
        <f t="shared" si="90"/>
        <v>0.15384615384615385</v>
      </c>
      <c r="AL203" s="34">
        <f t="shared" si="91"/>
        <v>7.407407407407407E-2</v>
      </c>
    </row>
    <row r="204" spans="1:38" s="34" customFormat="1">
      <c r="A204" s="74">
        <v>44020</v>
      </c>
      <c r="B204" s="75">
        <v>21.92</v>
      </c>
      <c r="C204" s="75">
        <v>21.92</v>
      </c>
      <c r="D204" s="75">
        <v>1.89</v>
      </c>
      <c r="E204" s="75">
        <v>21.72</v>
      </c>
      <c r="F204" s="75">
        <v>21.67</v>
      </c>
      <c r="G204" s="75">
        <v>22.02</v>
      </c>
      <c r="H204" s="75" t="s">
        <v>192</v>
      </c>
      <c r="I204" s="76"/>
      <c r="J204" s="77">
        <f t="shared" si="82"/>
        <v>0</v>
      </c>
      <c r="K204" s="77">
        <f t="shared" si="83"/>
        <v>0</v>
      </c>
      <c r="L204" s="77">
        <f t="shared" si="84"/>
        <v>0</v>
      </c>
      <c r="M204" s="77"/>
      <c r="N204" s="77">
        <f t="shared" si="69"/>
        <v>21.67</v>
      </c>
      <c r="O204" s="77">
        <f t="shared" si="70"/>
        <v>22.12</v>
      </c>
      <c r="P204" s="77">
        <f t="shared" si="71"/>
        <v>21.33132956597434</v>
      </c>
      <c r="Q204" s="77">
        <f t="shared" si="85"/>
        <v>20.843499999999999</v>
      </c>
      <c r="R204" s="77">
        <f t="shared" si="72"/>
        <v>21.201117195654479</v>
      </c>
      <c r="S204" s="77">
        <f t="shared" si="73"/>
        <v>20.626014254466423</v>
      </c>
      <c r="T204" s="77">
        <f t="shared" si="74"/>
        <v>0.5751029411880566</v>
      </c>
      <c r="U204" s="77">
        <f t="shared" si="75"/>
        <v>0.55978304143686963</v>
      </c>
      <c r="V204" s="77">
        <f t="shared" si="76"/>
        <v>1.5319899751186972E-2</v>
      </c>
      <c r="W204" s="77"/>
      <c r="X204" s="77"/>
      <c r="Y204" s="77"/>
      <c r="Z204" s="77" t="str">
        <f t="shared" si="77"/>
        <v>ALTA</v>
      </c>
      <c r="AA204" s="77"/>
      <c r="AB204" s="77" t="str">
        <f t="shared" si="78"/>
        <v>COMPRA</v>
      </c>
      <c r="AC204" s="77"/>
      <c r="AD204" s="78" t="b">
        <f t="shared" si="79"/>
        <v>0</v>
      </c>
      <c r="AE204" s="78" t="b">
        <f t="shared" si="80"/>
        <v>1</v>
      </c>
      <c r="AF204" s="78" t="b">
        <f t="shared" si="81"/>
        <v>0</v>
      </c>
      <c r="AG204" s="78" t="b">
        <f t="shared" si="86"/>
        <v>1</v>
      </c>
      <c r="AH204" s="38">
        <f t="shared" si="87"/>
        <v>18.91</v>
      </c>
      <c r="AI204" s="62">
        <f t="shared" si="88"/>
        <v>22.12</v>
      </c>
      <c r="AJ204" s="34">
        <f t="shared" si="89"/>
        <v>0.2</v>
      </c>
      <c r="AK204" s="34">
        <f t="shared" si="90"/>
        <v>0.15384615384615385</v>
      </c>
      <c r="AL204" s="34">
        <f t="shared" si="91"/>
        <v>7.407407407407407E-2</v>
      </c>
    </row>
    <row r="205" spans="1:38" s="34" customFormat="1">
      <c r="A205" s="74">
        <v>44019</v>
      </c>
      <c r="B205" s="75">
        <v>21.51</v>
      </c>
      <c r="C205" s="75">
        <v>21.51</v>
      </c>
      <c r="D205" s="75">
        <v>-1.24</v>
      </c>
      <c r="E205" s="75">
        <v>21.62</v>
      </c>
      <c r="F205" s="75">
        <v>21.42</v>
      </c>
      <c r="G205" s="75">
        <v>21.74</v>
      </c>
      <c r="H205" s="75" t="s">
        <v>137</v>
      </c>
      <c r="I205" s="76"/>
      <c r="J205" s="77">
        <f t="shared" si="82"/>
        <v>0</v>
      </c>
      <c r="K205" s="77">
        <f t="shared" si="83"/>
        <v>0</v>
      </c>
      <c r="L205" s="77">
        <f t="shared" si="84"/>
        <v>0</v>
      </c>
      <c r="M205" s="77"/>
      <c r="N205" s="77">
        <f t="shared" si="69"/>
        <v>21.59</v>
      </c>
      <c r="O205" s="77">
        <f t="shared" si="70"/>
        <v>22.12</v>
      </c>
      <c r="P205" s="77">
        <f t="shared" si="71"/>
        <v>21.184161957467925</v>
      </c>
      <c r="Q205" s="77">
        <f t="shared" si="85"/>
        <v>20.798500000000001</v>
      </c>
      <c r="R205" s="77">
        <f t="shared" si="72"/>
        <v>21.070411231228022</v>
      </c>
      <c r="S205" s="77">
        <f t="shared" si="73"/>
        <v>20.522495394823736</v>
      </c>
      <c r="T205" s="77">
        <f t="shared" si="74"/>
        <v>0.54791583640428598</v>
      </c>
      <c r="U205" s="77">
        <f t="shared" si="75"/>
        <v>0.55595306649907295</v>
      </c>
      <c r="V205" s="77">
        <f t="shared" si="76"/>
        <v>-8.0372300947869624E-3</v>
      </c>
      <c r="W205" s="77"/>
      <c r="X205" s="77"/>
      <c r="Y205" s="77"/>
      <c r="Z205" s="77" t="str">
        <f t="shared" si="77"/>
        <v>ALTA</v>
      </c>
      <c r="AA205" s="77"/>
      <c r="AB205" s="77" t="str">
        <f t="shared" si="78"/>
        <v/>
      </c>
      <c r="AC205" s="77"/>
      <c r="AD205" s="78" t="b">
        <f t="shared" si="79"/>
        <v>1</v>
      </c>
      <c r="AE205" s="78" t="b">
        <f t="shared" si="80"/>
        <v>1</v>
      </c>
      <c r="AF205" s="78" t="b">
        <f t="shared" si="81"/>
        <v>0</v>
      </c>
      <c r="AG205" s="78" t="b">
        <f t="shared" si="86"/>
        <v>1</v>
      </c>
      <c r="AH205" s="38">
        <f t="shared" si="87"/>
        <v>18.91</v>
      </c>
      <c r="AI205" s="62">
        <f t="shared" si="88"/>
        <v>22.12</v>
      </c>
      <c r="AJ205" s="34">
        <f t="shared" si="89"/>
        <v>0.2</v>
      </c>
      <c r="AK205" s="34">
        <f t="shared" si="90"/>
        <v>0.15384615384615385</v>
      </c>
      <c r="AL205" s="34">
        <f t="shared" si="91"/>
        <v>7.407407407407407E-2</v>
      </c>
    </row>
    <row r="206" spans="1:38" s="34" customFormat="1">
      <c r="A206" s="74">
        <v>44018</v>
      </c>
      <c r="B206" s="75">
        <v>21.78</v>
      </c>
      <c r="C206" s="75">
        <v>21.78</v>
      </c>
      <c r="D206" s="75">
        <v>2.41</v>
      </c>
      <c r="E206" s="75">
        <v>21.66</v>
      </c>
      <c r="F206" s="75">
        <v>21.59</v>
      </c>
      <c r="G206" s="75">
        <v>22.12</v>
      </c>
      <c r="H206" s="75" t="s">
        <v>137</v>
      </c>
      <c r="I206" s="76"/>
      <c r="J206" s="77">
        <f t="shared" si="82"/>
        <v>0</v>
      </c>
      <c r="K206" s="77">
        <f t="shared" si="83"/>
        <v>0</v>
      </c>
      <c r="L206" s="77">
        <f t="shared" si="84"/>
        <v>0</v>
      </c>
      <c r="M206" s="77"/>
      <c r="N206" s="77">
        <f t="shared" si="69"/>
        <v>21.59</v>
      </c>
      <c r="O206" s="77">
        <f t="shared" si="70"/>
        <v>22.12</v>
      </c>
      <c r="P206" s="77">
        <f t="shared" si="71"/>
        <v>21.102702446834904</v>
      </c>
      <c r="Q206" s="77">
        <f t="shared" si="85"/>
        <v>20.813000000000002</v>
      </c>
      <c r="R206" s="77">
        <f t="shared" si="72"/>
        <v>20.990486000542209</v>
      </c>
      <c r="S206" s="77">
        <f t="shared" si="73"/>
        <v>20.443495026409636</v>
      </c>
      <c r="T206" s="77">
        <f t="shared" si="74"/>
        <v>0.54699097413257292</v>
      </c>
      <c r="U206" s="77">
        <f t="shared" si="75"/>
        <v>0.55796237402276971</v>
      </c>
      <c r="V206" s="77">
        <f t="shared" si="76"/>
        <v>-1.0971399890196798E-2</v>
      </c>
      <c r="W206" s="77"/>
      <c r="X206" s="77"/>
      <c r="Y206" s="77"/>
      <c r="Z206" s="77" t="str">
        <f t="shared" si="77"/>
        <v>ALTA</v>
      </c>
      <c r="AA206" s="77"/>
      <c r="AB206" s="77" t="str">
        <f t="shared" si="78"/>
        <v/>
      </c>
      <c r="AC206" s="77"/>
      <c r="AD206" s="78" t="b">
        <f t="shared" si="79"/>
        <v>1</v>
      </c>
      <c r="AE206" s="78" t="b">
        <f t="shared" si="80"/>
        <v>0</v>
      </c>
      <c r="AF206" s="78" t="b">
        <f t="shared" si="81"/>
        <v>0</v>
      </c>
      <c r="AG206" s="78" t="b">
        <f t="shared" si="86"/>
        <v>1</v>
      </c>
      <c r="AH206" s="38">
        <f t="shared" si="87"/>
        <v>18.91</v>
      </c>
      <c r="AI206" s="62">
        <f t="shared" si="88"/>
        <v>22.28</v>
      </c>
      <c r="AJ206" s="34">
        <f t="shared" si="89"/>
        <v>0.2</v>
      </c>
      <c r="AK206" s="34">
        <f t="shared" si="90"/>
        <v>0.15384615384615385</v>
      </c>
      <c r="AL206" s="34">
        <f t="shared" si="91"/>
        <v>7.407407407407407E-2</v>
      </c>
    </row>
    <row r="207" spans="1:38" s="34" customFormat="1">
      <c r="A207" s="74">
        <v>44015</v>
      </c>
      <c r="B207" s="75">
        <v>21.27</v>
      </c>
      <c r="C207" s="75">
        <v>21.27</v>
      </c>
      <c r="D207" s="75">
        <v>-0.36</v>
      </c>
      <c r="E207" s="75">
        <v>21.24</v>
      </c>
      <c r="F207" s="75">
        <v>21.09</v>
      </c>
      <c r="G207" s="75">
        <v>21.46</v>
      </c>
      <c r="H207" s="75" t="s">
        <v>180</v>
      </c>
      <c r="I207" s="76"/>
      <c r="J207" s="77">
        <f t="shared" si="82"/>
        <v>0</v>
      </c>
      <c r="K207" s="77">
        <f t="shared" si="83"/>
        <v>0</v>
      </c>
      <c r="L207" s="77">
        <f t="shared" si="84"/>
        <v>0</v>
      </c>
      <c r="M207" s="77"/>
      <c r="N207" s="77">
        <f t="shared" si="69"/>
        <v>21.15</v>
      </c>
      <c r="O207" s="77">
        <f t="shared" si="70"/>
        <v>21.53</v>
      </c>
      <c r="P207" s="77">
        <f t="shared" si="71"/>
        <v>20.933378058543632</v>
      </c>
      <c r="Q207" s="77">
        <f t="shared" si="85"/>
        <v>20.792999999999999</v>
      </c>
      <c r="R207" s="77">
        <f t="shared" si="72"/>
        <v>20.846938000640794</v>
      </c>
      <c r="S207" s="77">
        <f t="shared" si="73"/>
        <v>20.336574628522406</v>
      </c>
      <c r="T207" s="77">
        <f t="shared" si="74"/>
        <v>0.51036337211838756</v>
      </c>
      <c r="U207" s="77">
        <f t="shared" si="75"/>
        <v>0.56070522399531897</v>
      </c>
      <c r="V207" s="77">
        <f t="shared" si="76"/>
        <v>-5.0341851876931409E-2</v>
      </c>
      <c r="W207" s="77"/>
      <c r="X207" s="77"/>
      <c r="Y207" s="77"/>
      <c r="Z207" s="77" t="str">
        <f t="shared" si="77"/>
        <v>ALTA</v>
      </c>
      <c r="AA207" s="77"/>
      <c r="AB207" s="77" t="str">
        <f t="shared" si="78"/>
        <v/>
      </c>
      <c r="AC207" s="77"/>
      <c r="AD207" s="78" t="b">
        <f t="shared" si="79"/>
        <v>0</v>
      </c>
      <c r="AE207" s="78" t="b">
        <f t="shared" si="80"/>
        <v>0</v>
      </c>
      <c r="AF207" s="78" t="b">
        <f t="shared" si="81"/>
        <v>0</v>
      </c>
      <c r="AG207" s="78" t="b">
        <f t="shared" si="86"/>
        <v>1</v>
      </c>
      <c r="AH207" s="38">
        <f t="shared" si="87"/>
        <v>18.91</v>
      </c>
      <c r="AI207" s="62">
        <f t="shared" si="88"/>
        <v>22.28</v>
      </c>
      <c r="AJ207" s="34">
        <f t="shared" si="89"/>
        <v>0.2</v>
      </c>
      <c r="AK207" s="34">
        <f t="shared" si="90"/>
        <v>0.15384615384615385</v>
      </c>
      <c r="AL207" s="34">
        <f t="shared" si="91"/>
        <v>7.407407407407407E-2</v>
      </c>
    </row>
    <row r="208" spans="1:38" s="34" customFormat="1">
      <c r="A208" s="74">
        <v>44014</v>
      </c>
      <c r="B208" s="75">
        <v>21.34</v>
      </c>
      <c r="C208" s="75">
        <v>21.34</v>
      </c>
      <c r="D208" s="75">
        <v>1.61</v>
      </c>
      <c r="E208" s="75">
        <v>21.38</v>
      </c>
      <c r="F208" s="75">
        <v>21.15</v>
      </c>
      <c r="G208" s="75">
        <v>21.49</v>
      </c>
      <c r="H208" s="75" t="s">
        <v>159</v>
      </c>
      <c r="I208" s="76"/>
      <c r="J208" s="77">
        <f t="shared" si="82"/>
        <v>0</v>
      </c>
      <c r="K208" s="77">
        <f t="shared" si="83"/>
        <v>0</v>
      </c>
      <c r="L208" s="77">
        <f t="shared" si="84"/>
        <v>0</v>
      </c>
      <c r="M208" s="77"/>
      <c r="N208" s="77">
        <f t="shared" si="69"/>
        <v>21.15</v>
      </c>
      <c r="O208" s="77">
        <f t="shared" si="70"/>
        <v>21.53</v>
      </c>
      <c r="P208" s="77">
        <f t="shared" si="71"/>
        <v>20.849222573179539</v>
      </c>
      <c r="Q208" s="77">
        <f t="shared" si="85"/>
        <v>20.765999999999998</v>
      </c>
      <c r="R208" s="77">
        <f t="shared" si="72"/>
        <v>20.770017637120937</v>
      </c>
      <c r="S208" s="77">
        <f t="shared" si="73"/>
        <v>20.2619005988042</v>
      </c>
      <c r="T208" s="77">
        <f t="shared" si="74"/>
        <v>0.50811703831673682</v>
      </c>
      <c r="U208" s="77">
        <f t="shared" si="75"/>
        <v>0.57329068696455177</v>
      </c>
      <c r="V208" s="77">
        <f t="shared" si="76"/>
        <v>-6.5173648647814941E-2</v>
      </c>
      <c r="W208" s="77"/>
      <c r="X208" s="77"/>
      <c r="Y208" s="77"/>
      <c r="Z208" s="77" t="str">
        <f t="shared" si="77"/>
        <v>ALTA</v>
      </c>
      <c r="AA208" s="77"/>
      <c r="AB208" s="77" t="str">
        <f t="shared" si="78"/>
        <v/>
      </c>
      <c r="AC208" s="77"/>
      <c r="AD208" s="78" t="b">
        <f t="shared" si="79"/>
        <v>0</v>
      </c>
      <c r="AE208" s="78" t="b">
        <f t="shared" si="80"/>
        <v>1</v>
      </c>
      <c r="AF208" s="78" t="b">
        <f t="shared" si="81"/>
        <v>1</v>
      </c>
      <c r="AG208" s="78" t="b">
        <f t="shared" si="86"/>
        <v>1</v>
      </c>
      <c r="AH208" s="38">
        <f t="shared" si="87"/>
        <v>18.91</v>
      </c>
      <c r="AI208" s="62">
        <f t="shared" si="88"/>
        <v>22.28</v>
      </c>
      <c r="AJ208" s="34">
        <f t="shared" si="89"/>
        <v>0.2</v>
      </c>
      <c r="AK208" s="34">
        <f t="shared" si="90"/>
        <v>0.15384615384615385</v>
      </c>
      <c r="AL208" s="34">
        <f t="shared" si="91"/>
        <v>7.407407407407407E-2</v>
      </c>
    </row>
    <row r="209" spans="1:38" s="34" customFormat="1">
      <c r="A209" s="74">
        <v>44013</v>
      </c>
      <c r="B209" s="75">
        <v>21.01</v>
      </c>
      <c r="C209" s="75">
        <v>21.01</v>
      </c>
      <c r="D209" s="75">
        <v>0.74</v>
      </c>
      <c r="E209" s="75">
        <v>21.04</v>
      </c>
      <c r="F209" s="75">
        <v>20.82</v>
      </c>
      <c r="G209" s="75">
        <v>21.53</v>
      </c>
      <c r="H209" s="75" t="s">
        <v>193</v>
      </c>
      <c r="I209" s="76"/>
      <c r="J209" s="77">
        <f t="shared" si="82"/>
        <v>0</v>
      </c>
      <c r="K209" s="77">
        <f t="shared" si="83"/>
        <v>0</v>
      </c>
      <c r="L209" s="77">
        <f t="shared" si="84"/>
        <v>0</v>
      </c>
      <c r="M209" s="77"/>
      <c r="N209" s="77">
        <f t="shared" si="69"/>
        <v>20.82</v>
      </c>
      <c r="O209" s="77">
        <f t="shared" si="70"/>
        <v>21.53</v>
      </c>
      <c r="P209" s="77">
        <f t="shared" si="71"/>
        <v>20.726528216474424</v>
      </c>
      <c r="Q209" s="77">
        <f t="shared" si="85"/>
        <v>20.737500000000001</v>
      </c>
      <c r="R209" s="77">
        <f t="shared" si="72"/>
        <v>20.666384480233834</v>
      </c>
      <c r="S209" s="77">
        <f t="shared" si="73"/>
        <v>20.175652646708535</v>
      </c>
      <c r="T209" s="77">
        <f t="shared" si="74"/>
        <v>0.49073183352529881</v>
      </c>
      <c r="U209" s="77">
        <f t="shared" si="75"/>
        <v>0.58958409912650556</v>
      </c>
      <c r="V209" s="77">
        <f t="shared" si="76"/>
        <v>-9.8852265601206746E-2</v>
      </c>
      <c r="W209" s="77"/>
      <c r="X209" s="77"/>
      <c r="Y209" s="77"/>
      <c r="Z209" s="77" t="str">
        <f t="shared" si="77"/>
        <v>ALTA</v>
      </c>
      <c r="AA209" s="77"/>
      <c r="AB209" s="77" t="str">
        <f t="shared" si="78"/>
        <v/>
      </c>
      <c r="AC209" s="77"/>
      <c r="AD209" s="78" t="b">
        <f t="shared" si="79"/>
        <v>1</v>
      </c>
      <c r="AE209" s="78" t="b">
        <f t="shared" si="80"/>
        <v>1</v>
      </c>
      <c r="AF209" s="78" t="b">
        <f t="shared" si="81"/>
        <v>0</v>
      </c>
      <c r="AG209" s="78" t="b">
        <f t="shared" si="86"/>
        <v>1</v>
      </c>
      <c r="AH209" s="38">
        <f t="shared" si="87"/>
        <v>18.91</v>
      </c>
      <c r="AI209" s="62">
        <f t="shared" si="88"/>
        <v>22.28</v>
      </c>
      <c r="AJ209" s="34">
        <f t="shared" si="89"/>
        <v>0.2</v>
      </c>
      <c r="AK209" s="34">
        <f t="shared" si="90"/>
        <v>0.15384615384615385</v>
      </c>
      <c r="AL209" s="34">
        <f t="shared" si="91"/>
        <v>7.407407407407407E-2</v>
      </c>
    </row>
    <row r="210" spans="1:38" s="34" customFormat="1">
      <c r="A210" s="74">
        <v>44012</v>
      </c>
      <c r="B210" s="75">
        <v>20.85</v>
      </c>
      <c r="C210" s="75">
        <v>20.85</v>
      </c>
      <c r="D210" s="75">
        <v>-0.51</v>
      </c>
      <c r="E210" s="75">
        <v>20.65</v>
      </c>
      <c r="F210" s="75">
        <v>20.41</v>
      </c>
      <c r="G210" s="75">
        <v>21.09</v>
      </c>
      <c r="H210" s="75" t="s">
        <v>87</v>
      </c>
      <c r="I210" s="76"/>
      <c r="J210" s="77">
        <f t="shared" si="82"/>
        <v>0</v>
      </c>
      <c r="K210" s="77">
        <f t="shared" si="83"/>
        <v>0</v>
      </c>
      <c r="L210" s="77">
        <f t="shared" si="84"/>
        <v>0</v>
      </c>
      <c r="M210" s="77"/>
      <c r="N210" s="77">
        <f t="shared" si="69"/>
        <v>20.53</v>
      </c>
      <c r="O210" s="77">
        <f t="shared" si="70"/>
        <v>21.5</v>
      </c>
      <c r="P210" s="77">
        <f t="shared" si="71"/>
        <v>20.655660270593028</v>
      </c>
      <c r="Q210" s="77">
        <f t="shared" si="85"/>
        <v>20.7225</v>
      </c>
      <c r="R210" s="77">
        <f t="shared" si="72"/>
        <v>20.60390893118544</v>
      </c>
      <c r="S210" s="77">
        <f t="shared" si="73"/>
        <v>20.108904858445218</v>
      </c>
      <c r="T210" s="77">
        <f t="shared" si="74"/>
        <v>0.49500407274022251</v>
      </c>
      <c r="U210" s="77">
        <f t="shared" si="75"/>
        <v>0.61429716552680724</v>
      </c>
      <c r="V210" s="77">
        <f t="shared" si="76"/>
        <v>-0.11929309278658473</v>
      </c>
      <c r="W210" s="77"/>
      <c r="X210" s="77"/>
      <c r="Y210" s="77"/>
      <c r="Z210" s="77" t="str">
        <f t="shared" si="77"/>
        <v>ALTA</v>
      </c>
      <c r="AA210" s="77"/>
      <c r="AB210" s="77" t="str">
        <f t="shared" si="78"/>
        <v/>
      </c>
      <c r="AC210" s="77"/>
      <c r="AD210" s="78" t="b">
        <f t="shared" si="79"/>
        <v>1</v>
      </c>
      <c r="AE210" s="78" t="b">
        <f t="shared" si="80"/>
        <v>0</v>
      </c>
      <c r="AF210" s="78" t="b">
        <f t="shared" si="81"/>
        <v>0</v>
      </c>
      <c r="AG210" s="78" t="b">
        <f t="shared" si="86"/>
        <v>1</v>
      </c>
      <c r="AH210" s="38">
        <f t="shared" si="87"/>
        <v>18.91</v>
      </c>
      <c r="AI210" s="62">
        <f t="shared" si="88"/>
        <v>22.28</v>
      </c>
      <c r="AJ210" s="34">
        <f t="shared" si="89"/>
        <v>0.2</v>
      </c>
      <c r="AK210" s="34">
        <f t="shared" si="90"/>
        <v>0.15384615384615385</v>
      </c>
      <c r="AL210" s="34">
        <f t="shared" si="91"/>
        <v>7.407407407407407E-2</v>
      </c>
    </row>
    <row r="211" spans="1:38" s="34" customFormat="1">
      <c r="A211" s="74">
        <v>44011</v>
      </c>
      <c r="B211" s="75">
        <v>20.96</v>
      </c>
      <c r="C211" s="75">
        <v>20.96</v>
      </c>
      <c r="D211" s="75">
        <v>3.93</v>
      </c>
      <c r="E211" s="75">
        <v>20.420000000000002</v>
      </c>
      <c r="F211" s="75">
        <v>20.25</v>
      </c>
      <c r="G211" s="75">
        <v>20.96</v>
      </c>
      <c r="H211" s="75" t="s">
        <v>194</v>
      </c>
      <c r="I211" s="76"/>
      <c r="J211" s="77">
        <f t="shared" si="82"/>
        <v>0</v>
      </c>
      <c r="K211" s="77">
        <f t="shared" si="83"/>
        <v>0</v>
      </c>
      <c r="L211" s="77">
        <f t="shared" si="84"/>
        <v>0</v>
      </c>
      <c r="M211" s="77"/>
      <c r="N211" s="77">
        <f t="shared" si="69"/>
        <v>20.94</v>
      </c>
      <c r="O211" s="77">
        <f t="shared" si="70"/>
        <v>21.5</v>
      </c>
      <c r="P211" s="77">
        <f t="shared" si="71"/>
        <v>20.607075338241284</v>
      </c>
      <c r="Q211" s="77">
        <f t="shared" si="85"/>
        <v>20.663500000000003</v>
      </c>
      <c r="R211" s="77">
        <f t="shared" si="72"/>
        <v>20.559165100491885</v>
      </c>
      <c r="S211" s="77">
        <f t="shared" si="73"/>
        <v>20.049617247120835</v>
      </c>
      <c r="T211" s="77">
        <f t="shared" si="74"/>
        <v>0.5095478533710498</v>
      </c>
      <c r="U211" s="77">
        <f t="shared" si="75"/>
        <v>0.64412043872345337</v>
      </c>
      <c r="V211" s="77">
        <f t="shared" si="76"/>
        <v>-0.13457258535240357</v>
      </c>
      <c r="W211" s="77"/>
      <c r="X211" s="77"/>
      <c r="Y211" s="77"/>
      <c r="Z211" s="77" t="str">
        <f t="shared" si="77"/>
        <v>ALTA</v>
      </c>
      <c r="AA211" s="77"/>
      <c r="AB211" s="77" t="str">
        <f t="shared" si="78"/>
        <v/>
      </c>
      <c r="AC211" s="77"/>
      <c r="AD211" s="78" t="b">
        <f t="shared" si="79"/>
        <v>0</v>
      </c>
      <c r="AE211" s="78" t="b">
        <f t="shared" si="80"/>
        <v>1</v>
      </c>
      <c r="AF211" s="78" t="b">
        <f t="shared" si="81"/>
        <v>0</v>
      </c>
      <c r="AG211" s="78" t="b">
        <f t="shared" si="86"/>
        <v>1</v>
      </c>
      <c r="AH211" s="38">
        <f t="shared" si="87"/>
        <v>18.670000000000002</v>
      </c>
      <c r="AI211" s="62">
        <f t="shared" si="88"/>
        <v>22.28</v>
      </c>
      <c r="AJ211" s="34">
        <f t="shared" si="89"/>
        <v>0.2</v>
      </c>
      <c r="AK211" s="34">
        <f t="shared" si="90"/>
        <v>0.15384615384615385</v>
      </c>
      <c r="AL211" s="34">
        <f t="shared" si="91"/>
        <v>7.407407407407407E-2</v>
      </c>
    </row>
    <row r="212" spans="1:38" s="34" customFormat="1">
      <c r="A212" s="74">
        <v>44008</v>
      </c>
      <c r="B212" s="75">
        <v>20.16</v>
      </c>
      <c r="C212" s="75">
        <v>20.16</v>
      </c>
      <c r="D212" s="75">
        <v>-2.93</v>
      </c>
      <c r="E212" s="75">
        <v>20.52</v>
      </c>
      <c r="F212" s="75">
        <v>20.11</v>
      </c>
      <c r="G212" s="75">
        <v>20.77</v>
      </c>
      <c r="H212" s="75" t="s">
        <v>195</v>
      </c>
      <c r="I212" s="76"/>
      <c r="J212" s="77">
        <f t="shared" si="82"/>
        <v>0</v>
      </c>
      <c r="K212" s="77">
        <f t="shared" si="83"/>
        <v>0</v>
      </c>
      <c r="L212" s="77">
        <f t="shared" si="84"/>
        <v>0</v>
      </c>
      <c r="M212" s="77"/>
      <c r="N212" s="77">
        <f t="shared" si="69"/>
        <v>21.3</v>
      </c>
      <c r="O212" s="77">
        <f t="shared" si="70"/>
        <v>21.86</v>
      </c>
      <c r="P212" s="77">
        <f t="shared" si="71"/>
        <v>20.518844172801604</v>
      </c>
      <c r="Q212" s="77">
        <f t="shared" si="85"/>
        <v>20.599499999999999</v>
      </c>
      <c r="R212" s="77">
        <f t="shared" si="72"/>
        <v>20.486286027854046</v>
      </c>
      <c r="S212" s="77">
        <f t="shared" si="73"/>
        <v>19.976786626890501</v>
      </c>
      <c r="T212" s="77">
        <f t="shared" si="74"/>
        <v>0.50949940096354496</v>
      </c>
      <c r="U212" s="77">
        <f t="shared" si="75"/>
        <v>0.67776358506155421</v>
      </c>
      <c r="V212" s="77">
        <f t="shared" si="76"/>
        <v>-0.16826418409800925</v>
      </c>
      <c r="W212" s="77"/>
      <c r="X212" s="77"/>
      <c r="Y212" s="77"/>
      <c r="Z212" s="77" t="str">
        <f t="shared" si="77"/>
        <v>ALTA</v>
      </c>
      <c r="AA212" s="77"/>
      <c r="AB212" s="77" t="str">
        <f t="shared" si="78"/>
        <v/>
      </c>
      <c r="AC212" s="77"/>
      <c r="AD212" s="78" t="b">
        <f t="shared" si="79"/>
        <v>1</v>
      </c>
      <c r="AE212" s="78" t="b">
        <f t="shared" si="80"/>
        <v>0</v>
      </c>
      <c r="AF212" s="78" t="b">
        <f t="shared" si="81"/>
        <v>0</v>
      </c>
      <c r="AG212" s="78" t="b">
        <f t="shared" si="86"/>
        <v>0</v>
      </c>
      <c r="AH212" s="38">
        <f t="shared" si="87"/>
        <v>18.670000000000002</v>
      </c>
      <c r="AI212" s="62">
        <f t="shared" si="88"/>
        <v>22.28</v>
      </c>
      <c r="AJ212" s="34">
        <f t="shared" si="89"/>
        <v>0.2</v>
      </c>
      <c r="AK212" s="34">
        <f t="shared" si="90"/>
        <v>0.15384615384615385</v>
      </c>
      <c r="AL212" s="34">
        <f t="shared" si="91"/>
        <v>7.407407407407407E-2</v>
      </c>
    </row>
    <row r="213" spans="1:38" s="34" customFormat="1">
      <c r="A213" s="74">
        <v>44007</v>
      </c>
      <c r="B213" s="75">
        <v>20.77</v>
      </c>
      <c r="C213" s="75">
        <v>20.77</v>
      </c>
      <c r="D213" s="75">
        <v>2.2400000000000002</v>
      </c>
      <c r="E213" s="75">
        <v>20.23</v>
      </c>
      <c r="F213" s="75">
        <v>20.059999999999999</v>
      </c>
      <c r="G213" s="75">
        <v>20.77</v>
      </c>
      <c r="H213" s="75" t="s">
        <v>103</v>
      </c>
      <c r="I213" s="76"/>
      <c r="J213" s="77">
        <f t="shared" si="82"/>
        <v>0</v>
      </c>
      <c r="K213" s="77">
        <f t="shared" si="83"/>
        <v>0</v>
      </c>
      <c r="L213" s="77">
        <f t="shared" si="84"/>
        <v>0</v>
      </c>
      <c r="M213" s="77"/>
      <c r="N213" s="77">
        <f t="shared" si="69"/>
        <v>21.34</v>
      </c>
      <c r="O213" s="77">
        <f t="shared" si="70"/>
        <v>22.28</v>
      </c>
      <c r="P213" s="77">
        <f t="shared" si="71"/>
        <v>20.608555216002003</v>
      </c>
      <c r="Q213" s="77">
        <f t="shared" si="85"/>
        <v>20.548000000000002</v>
      </c>
      <c r="R213" s="77">
        <f t="shared" si="72"/>
        <v>20.545610760191146</v>
      </c>
      <c r="S213" s="77">
        <f t="shared" si="73"/>
        <v>19.962129557041742</v>
      </c>
      <c r="T213" s="77">
        <f t="shared" si="74"/>
        <v>0.58348120314940388</v>
      </c>
      <c r="U213" s="77">
        <f t="shared" si="75"/>
        <v>0.71982963108605658</v>
      </c>
      <c r="V213" s="77">
        <f t="shared" si="76"/>
        <v>-0.13634842793665269</v>
      </c>
      <c r="W213" s="77"/>
      <c r="X213" s="77"/>
      <c r="Y213" s="77"/>
      <c r="Z213" s="77" t="str">
        <f t="shared" si="77"/>
        <v>ALTA</v>
      </c>
      <c r="AA213" s="77"/>
      <c r="AB213" s="77" t="str">
        <f t="shared" si="78"/>
        <v/>
      </c>
      <c r="AC213" s="77"/>
      <c r="AD213" s="78" t="b">
        <f t="shared" si="79"/>
        <v>0</v>
      </c>
      <c r="AE213" s="78" t="b">
        <f t="shared" si="80"/>
        <v>1</v>
      </c>
      <c r="AF213" s="78" t="b">
        <f t="shared" si="81"/>
        <v>0</v>
      </c>
      <c r="AG213" s="78" t="b">
        <f t="shared" si="86"/>
        <v>1</v>
      </c>
      <c r="AH213" s="38">
        <f t="shared" si="87"/>
        <v>18.53</v>
      </c>
      <c r="AI213" s="62">
        <f t="shared" si="88"/>
        <v>22.28</v>
      </c>
      <c r="AJ213" s="34">
        <f t="shared" si="89"/>
        <v>0.2</v>
      </c>
      <c r="AK213" s="34">
        <f t="shared" si="90"/>
        <v>0.15384615384615385</v>
      </c>
      <c r="AL213" s="34">
        <f t="shared" si="91"/>
        <v>7.407407407407407E-2</v>
      </c>
    </row>
    <row r="214" spans="1:38" s="34" customFormat="1">
      <c r="A214" s="74">
        <v>44006</v>
      </c>
      <c r="B214" s="75">
        <v>20.32</v>
      </c>
      <c r="C214" s="75">
        <v>20.32</v>
      </c>
      <c r="D214" s="75">
        <v>-3</v>
      </c>
      <c r="E214" s="75">
        <v>20.79</v>
      </c>
      <c r="F214" s="75">
        <v>20.04</v>
      </c>
      <c r="G214" s="75">
        <v>20.86</v>
      </c>
      <c r="H214" s="75" t="s">
        <v>196</v>
      </c>
      <c r="I214" s="76"/>
      <c r="J214" s="77">
        <f t="shared" si="82"/>
        <v>0</v>
      </c>
      <c r="K214" s="77">
        <f t="shared" si="83"/>
        <v>0</v>
      </c>
      <c r="L214" s="77">
        <f t="shared" si="84"/>
        <v>0</v>
      </c>
      <c r="M214" s="77"/>
      <c r="N214" s="77">
        <f t="shared" si="69"/>
        <v>21.34</v>
      </c>
      <c r="O214" s="77">
        <f t="shared" si="70"/>
        <v>22.28</v>
      </c>
      <c r="P214" s="77">
        <f t="shared" si="71"/>
        <v>20.568194020002505</v>
      </c>
      <c r="Q214" s="77">
        <f t="shared" si="85"/>
        <v>20.473500000000001</v>
      </c>
      <c r="R214" s="77">
        <f t="shared" si="72"/>
        <v>20.504812716589534</v>
      </c>
      <c r="S214" s="77">
        <f t="shared" si="73"/>
        <v>19.897499921605082</v>
      </c>
      <c r="T214" s="77">
        <f t="shared" si="74"/>
        <v>0.6073127949844519</v>
      </c>
      <c r="U214" s="77">
        <f t="shared" si="75"/>
        <v>0.75391673807021975</v>
      </c>
      <c r="V214" s="77">
        <f t="shared" si="76"/>
        <v>-0.14660394308576785</v>
      </c>
      <c r="W214" s="77"/>
      <c r="X214" s="77"/>
      <c r="Y214" s="77"/>
      <c r="Z214" s="77" t="str">
        <f t="shared" si="77"/>
        <v>ALTA</v>
      </c>
      <c r="AA214" s="77"/>
      <c r="AB214" s="77" t="str">
        <f t="shared" si="78"/>
        <v/>
      </c>
      <c r="AC214" s="77"/>
      <c r="AD214" s="78" t="b">
        <f t="shared" si="79"/>
        <v>1</v>
      </c>
      <c r="AE214" s="78" t="b">
        <f t="shared" si="80"/>
        <v>0</v>
      </c>
      <c r="AF214" s="78" t="b">
        <f t="shared" si="81"/>
        <v>1</v>
      </c>
      <c r="AG214" s="78" t="b">
        <f t="shared" si="86"/>
        <v>0</v>
      </c>
      <c r="AH214" s="38">
        <f t="shared" si="87"/>
        <v>18.53</v>
      </c>
      <c r="AI214" s="62">
        <f t="shared" si="88"/>
        <v>22.28</v>
      </c>
      <c r="AJ214" s="34">
        <f t="shared" si="89"/>
        <v>0.2</v>
      </c>
      <c r="AK214" s="34">
        <f t="shared" si="90"/>
        <v>0.15384615384615385</v>
      </c>
      <c r="AL214" s="34">
        <f t="shared" si="91"/>
        <v>7.407407407407407E-2</v>
      </c>
    </row>
    <row r="215" spans="1:38" s="34" customFormat="1">
      <c r="A215" s="74">
        <v>44005</v>
      </c>
      <c r="B215" s="75">
        <v>20.95</v>
      </c>
      <c r="C215" s="75">
        <v>20.95</v>
      </c>
      <c r="D215" s="75">
        <v>3.34</v>
      </c>
      <c r="E215" s="75">
        <v>20.53</v>
      </c>
      <c r="F215" s="75">
        <v>20.45</v>
      </c>
      <c r="G215" s="75">
        <v>21.35</v>
      </c>
      <c r="H215" s="75" t="s">
        <v>197</v>
      </c>
      <c r="I215" s="76"/>
      <c r="J215" s="77">
        <f t="shared" si="82"/>
        <v>0</v>
      </c>
      <c r="K215" s="77">
        <f t="shared" si="83"/>
        <v>0</v>
      </c>
      <c r="L215" s="77">
        <f t="shared" si="84"/>
        <v>0</v>
      </c>
      <c r="M215" s="77"/>
      <c r="N215" s="77">
        <f t="shared" si="69"/>
        <v>21.34</v>
      </c>
      <c r="O215" s="77">
        <f t="shared" si="70"/>
        <v>22.28</v>
      </c>
      <c r="P215" s="77">
        <f t="shared" si="71"/>
        <v>20.63024252500313</v>
      </c>
      <c r="Q215" s="77">
        <f t="shared" si="85"/>
        <v>20.408999999999999</v>
      </c>
      <c r="R215" s="77">
        <f t="shared" si="72"/>
        <v>20.538415028696722</v>
      </c>
      <c r="S215" s="77">
        <f t="shared" si="73"/>
        <v>19.863699915333488</v>
      </c>
      <c r="T215" s="77">
        <f t="shared" si="74"/>
        <v>0.67471511336323431</v>
      </c>
      <c r="U215" s="77">
        <f t="shared" si="75"/>
        <v>0.79056772384166174</v>
      </c>
      <c r="V215" s="77">
        <f t="shared" si="76"/>
        <v>-0.11585261047842743</v>
      </c>
      <c r="W215" s="77"/>
      <c r="X215" s="77"/>
      <c r="Y215" s="77"/>
      <c r="Z215" s="77" t="str">
        <f t="shared" si="77"/>
        <v>ALTA</v>
      </c>
      <c r="AA215" s="77"/>
      <c r="AB215" s="77" t="str">
        <f t="shared" si="78"/>
        <v/>
      </c>
      <c r="AC215" s="77"/>
      <c r="AD215" s="78" t="b">
        <f t="shared" si="79"/>
        <v>0</v>
      </c>
      <c r="AE215" s="78" t="b">
        <f t="shared" si="80"/>
        <v>0</v>
      </c>
      <c r="AF215" s="78" t="b">
        <f t="shared" si="81"/>
        <v>0</v>
      </c>
      <c r="AG215" s="78" t="b">
        <f t="shared" si="86"/>
        <v>1</v>
      </c>
      <c r="AH215" s="38">
        <f t="shared" si="87"/>
        <v>18.53</v>
      </c>
      <c r="AI215" s="62">
        <f t="shared" si="88"/>
        <v>22.28</v>
      </c>
      <c r="AJ215" s="34">
        <f t="shared" si="89"/>
        <v>0.2</v>
      </c>
      <c r="AK215" s="34">
        <f t="shared" si="90"/>
        <v>0.15384615384615385</v>
      </c>
      <c r="AL215" s="34">
        <f t="shared" si="91"/>
        <v>7.407407407407407E-2</v>
      </c>
    </row>
    <row r="216" spans="1:38" s="34" customFormat="1">
      <c r="A216" s="74">
        <v>44004</v>
      </c>
      <c r="B216" s="75">
        <v>20.27</v>
      </c>
      <c r="C216" s="75">
        <v>20.27</v>
      </c>
      <c r="D216" s="75">
        <v>-2.42</v>
      </c>
      <c r="E216" s="75">
        <v>20.9</v>
      </c>
      <c r="F216" s="75">
        <v>20.22</v>
      </c>
      <c r="G216" s="75">
        <v>20.9</v>
      </c>
      <c r="H216" s="75" t="s">
        <v>41</v>
      </c>
      <c r="I216" s="76"/>
      <c r="J216" s="77">
        <f t="shared" si="82"/>
        <v>0</v>
      </c>
      <c r="K216" s="77">
        <f t="shared" si="83"/>
        <v>0</v>
      </c>
      <c r="L216" s="77">
        <f t="shared" si="84"/>
        <v>0</v>
      </c>
      <c r="M216" s="77"/>
      <c r="N216" s="77">
        <f t="shared" si="69"/>
        <v>21.34</v>
      </c>
      <c r="O216" s="77">
        <f t="shared" si="70"/>
        <v>22.28</v>
      </c>
      <c r="P216" s="77">
        <f t="shared" si="71"/>
        <v>20.550303156253914</v>
      </c>
      <c r="Q216" s="77">
        <f t="shared" si="85"/>
        <v>20.304000000000002</v>
      </c>
      <c r="R216" s="77">
        <f t="shared" si="72"/>
        <v>20.463581397550673</v>
      </c>
      <c r="S216" s="77">
        <f t="shared" si="73"/>
        <v>19.776795908560167</v>
      </c>
      <c r="T216" s="77">
        <f t="shared" si="74"/>
        <v>0.6867854889905054</v>
      </c>
      <c r="U216" s="77">
        <f t="shared" si="75"/>
        <v>0.81953087646126854</v>
      </c>
      <c r="V216" s="77">
        <f t="shared" si="76"/>
        <v>-0.13274538747076314</v>
      </c>
      <c r="W216" s="77"/>
      <c r="X216" s="77"/>
      <c r="Y216" s="77"/>
      <c r="Z216" s="77" t="str">
        <f t="shared" si="77"/>
        <v>ALTA</v>
      </c>
      <c r="AA216" s="77"/>
      <c r="AB216" s="77" t="str">
        <f t="shared" si="78"/>
        <v/>
      </c>
      <c r="AC216" s="77"/>
      <c r="AD216" s="78" t="b">
        <f t="shared" si="79"/>
        <v>0</v>
      </c>
      <c r="AE216" s="78" t="b">
        <f t="shared" si="80"/>
        <v>1</v>
      </c>
      <c r="AF216" s="78" t="b">
        <f t="shared" si="81"/>
        <v>1</v>
      </c>
      <c r="AG216" s="78" t="b">
        <f t="shared" si="86"/>
        <v>0</v>
      </c>
      <c r="AH216" s="38">
        <f t="shared" si="87"/>
        <v>17.75</v>
      </c>
      <c r="AI216" s="62">
        <f t="shared" si="88"/>
        <v>22.28</v>
      </c>
      <c r="AJ216" s="34">
        <f t="shared" si="89"/>
        <v>0.2</v>
      </c>
      <c r="AK216" s="34">
        <f t="shared" si="90"/>
        <v>0.15384615384615385</v>
      </c>
      <c r="AL216" s="34">
        <f t="shared" si="91"/>
        <v>7.407407407407407E-2</v>
      </c>
    </row>
    <row r="217" spans="1:38" s="34" customFormat="1">
      <c r="A217" s="74">
        <v>44001</v>
      </c>
      <c r="B217" s="75">
        <v>20.77</v>
      </c>
      <c r="C217" s="75">
        <v>20.77</v>
      </c>
      <c r="D217" s="75">
        <v>-0.6</v>
      </c>
      <c r="E217" s="75">
        <v>21.29</v>
      </c>
      <c r="F217" s="75">
        <v>20.53</v>
      </c>
      <c r="G217" s="75">
        <v>21.5</v>
      </c>
      <c r="H217" s="75" t="s">
        <v>187</v>
      </c>
      <c r="I217" s="76"/>
      <c r="J217" s="77">
        <f t="shared" si="82"/>
        <v>0</v>
      </c>
      <c r="K217" s="77">
        <f t="shared" si="83"/>
        <v>0</v>
      </c>
      <c r="L217" s="77">
        <f t="shared" si="84"/>
        <v>0</v>
      </c>
      <c r="M217" s="77"/>
      <c r="N217" s="77">
        <f t="shared" si="69"/>
        <v>21.34</v>
      </c>
      <c r="O217" s="77">
        <f t="shared" si="70"/>
        <v>22.28</v>
      </c>
      <c r="P217" s="77">
        <f t="shared" si="71"/>
        <v>20.620378945317395</v>
      </c>
      <c r="Q217" s="77">
        <f t="shared" si="85"/>
        <v>20.193500000000004</v>
      </c>
      <c r="R217" s="77">
        <f t="shared" si="72"/>
        <v>20.498778015287158</v>
      </c>
      <c r="S217" s="77">
        <f t="shared" si="73"/>
        <v>19.737339581244981</v>
      </c>
      <c r="T217" s="77">
        <f t="shared" si="74"/>
        <v>0.76143843404217648</v>
      </c>
      <c r="U217" s="77">
        <f t="shared" si="75"/>
        <v>0.85271722332895927</v>
      </c>
      <c r="V217" s="77">
        <f t="shared" si="76"/>
        <v>-9.1278789286782791E-2</v>
      </c>
      <c r="W217" s="77"/>
      <c r="X217" s="77"/>
      <c r="Y217" s="77"/>
      <c r="Z217" s="77" t="str">
        <f t="shared" si="77"/>
        <v>ALTA</v>
      </c>
      <c r="AA217" s="77"/>
      <c r="AB217" s="77" t="str">
        <f t="shared" si="78"/>
        <v/>
      </c>
      <c r="AC217" s="77"/>
      <c r="AD217" s="78" t="b">
        <f t="shared" si="79"/>
        <v>1</v>
      </c>
      <c r="AE217" s="78" t="b">
        <f t="shared" si="80"/>
        <v>0</v>
      </c>
      <c r="AF217" s="78" t="b">
        <f t="shared" si="81"/>
        <v>1</v>
      </c>
      <c r="AG217" s="78" t="b">
        <f t="shared" si="86"/>
        <v>0</v>
      </c>
      <c r="AH217" s="38">
        <f t="shared" si="87"/>
        <v>17.75</v>
      </c>
      <c r="AI217" s="62">
        <f t="shared" si="88"/>
        <v>22.28</v>
      </c>
      <c r="AJ217" s="34">
        <f t="shared" si="89"/>
        <v>0.2</v>
      </c>
      <c r="AK217" s="34">
        <f t="shared" si="90"/>
        <v>0.15384615384615385</v>
      </c>
      <c r="AL217" s="34">
        <f t="shared" si="91"/>
        <v>7.407407407407407E-2</v>
      </c>
    </row>
    <row r="218" spans="1:38" s="34" customFormat="1">
      <c r="A218" s="74">
        <v>44000</v>
      </c>
      <c r="B218" s="75">
        <v>20.9</v>
      </c>
      <c r="C218" s="75">
        <v>20.9</v>
      </c>
      <c r="D218" s="75">
        <v>0.75</v>
      </c>
      <c r="E218" s="75">
        <v>20.49</v>
      </c>
      <c r="F218" s="75">
        <v>20.399999999999999</v>
      </c>
      <c r="G218" s="75">
        <v>21.06</v>
      </c>
      <c r="H218" s="75" t="s">
        <v>198</v>
      </c>
      <c r="I218" s="76"/>
      <c r="J218" s="77">
        <f t="shared" si="82"/>
        <v>0</v>
      </c>
      <c r="K218" s="77">
        <f t="shared" si="83"/>
        <v>0</v>
      </c>
      <c r="L218" s="77">
        <f t="shared" si="84"/>
        <v>0</v>
      </c>
      <c r="M218" s="77"/>
      <c r="N218" s="77">
        <f t="shared" si="69"/>
        <v>21.34</v>
      </c>
      <c r="O218" s="77">
        <f t="shared" si="70"/>
        <v>22.28</v>
      </c>
      <c r="P218" s="77">
        <f t="shared" si="71"/>
        <v>20.582973681646742</v>
      </c>
      <c r="Q218" s="77">
        <f t="shared" si="85"/>
        <v>20.083500000000004</v>
      </c>
      <c r="R218" s="77">
        <f t="shared" si="72"/>
        <v>20.44946492715755</v>
      </c>
      <c r="S218" s="77">
        <f t="shared" si="73"/>
        <v>19.654726747744579</v>
      </c>
      <c r="T218" s="77">
        <f t="shared" si="74"/>
        <v>0.79473817941297042</v>
      </c>
      <c r="U218" s="77">
        <f t="shared" si="75"/>
        <v>0.87553692065065492</v>
      </c>
      <c r="V218" s="77">
        <f t="shared" si="76"/>
        <v>-8.079874123768449E-2</v>
      </c>
      <c r="W218" s="77"/>
      <c r="X218" s="77"/>
      <c r="Y218" s="77"/>
      <c r="Z218" s="77" t="str">
        <f t="shared" si="77"/>
        <v>ALTA</v>
      </c>
      <c r="AA218" s="77"/>
      <c r="AB218" s="77" t="str">
        <f t="shared" si="78"/>
        <v/>
      </c>
      <c r="AC218" s="77"/>
      <c r="AD218" s="78" t="b">
        <f t="shared" si="79"/>
        <v>0</v>
      </c>
      <c r="AE218" s="78" t="b">
        <f t="shared" si="80"/>
        <v>0</v>
      </c>
      <c r="AF218" s="78" t="b">
        <f t="shared" si="81"/>
        <v>0</v>
      </c>
      <c r="AG218" s="78" t="b">
        <f t="shared" si="86"/>
        <v>1</v>
      </c>
      <c r="AH218" s="38">
        <f t="shared" si="87"/>
        <v>17.75</v>
      </c>
      <c r="AI218" s="62">
        <f t="shared" si="88"/>
        <v>22.28</v>
      </c>
      <c r="AJ218" s="34">
        <f t="shared" si="89"/>
        <v>0.2</v>
      </c>
      <c r="AK218" s="34">
        <f t="shared" si="90"/>
        <v>0.15384615384615385</v>
      </c>
      <c r="AL218" s="34">
        <f t="shared" si="91"/>
        <v>7.407407407407407E-2</v>
      </c>
    </row>
    <row r="219" spans="1:38" s="34" customFormat="1">
      <c r="A219" s="74">
        <v>43999</v>
      </c>
      <c r="B219" s="75">
        <v>20.74</v>
      </c>
      <c r="C219" s="75">
        <v>20.74</v>
      </c>
      <c r="D219" s="75">
        <v>0.33</v>
      </c>
      <c r="E219" s="75">
        <v>20.78</v>
      </c>
      <c r="F219" s="75">
        <v>20.46</v>
      </c>
      <c r="G219" s="75">
        <v>21.14</v>
      </c>
      <c r="H219" s="75" t="s">
        <v>199</v>
      </c>
      <c r="I219" s="76"/>
      <c r="J219" s="77">
        <f t="shared" si="82"/>
        <v>0</v>
      </c>
      <c r="K219" s="77">
        <f t="shared" si="83"/>
        <v>0</v>
      </c>
      <c r="L219" s="77">
        <f t="shared" si="84"/>
        <v>0</v>
      </c>
      <c r="M219" s="77"/>
      <c r="N219" s="77">
        <f t="shared" si="69"/>
        <v>21.34</v>
      </c>
      <c r="O219" s="77">
        <f t="shared" si="70"/>
        <v>22.28</v>
      </c>
      <c r="P219" s="77">
        <f t="shared" si="71"/>
        <v>20.503717102058427</v>
      </c>
      <c r="Q219" s="77">
        <f t="shared" si="85"/>
        <v>19.972000000000001</v>
      </c>
      <c r="R219" s="77">
        <f t="shared" si="72"/>
        <v>20.367549459368014</v>
      </c>
      <c r="S219" s="77">
        <f t="shared" si="73"/>
        <v>19.555104887564145</v>
      </c>
      <c r="T219" s="77">
        <f t="shared" si="74"/>
        <v>0.81244457180386931</v>
      </c>
      <c r="U219" s="77">
        <f t="shared" si="75"/>
        <v>0.89573660596007598</v>
      </c>
      <c r="V219" s="77">
        <f t="shared" si="76"/>
        <v>-8.3292034156206674E-2</v>
      </c>
      <c r="W219" s="77"/>
      <c r="X219" s="77"/>
      <c r="Y219" s="77"/>
      <c r="Z219" s="77" t="str">
        <f t="shared" si="77"/>
        <v>ALTA</v>
      </c>
      <c r="AA219" s="77"/>
      <c r="AB219" s="77" t="str">
        <f t="shared" si="78"/>
        <v/>
      </c>
      <c r="AC219" s="77"/>
      <c r="AD219" s="78" t="b">
        <f t="shared" si="79"/>
        <v>0</v>
      </c>
      <c r="AE219" s="78" t="b">
        <f t="shared" si="80"/>
        <v>1</v>
      </c>
      <c r="AF219" s="78" t="b">
        <f t="shared" si="81"/>
        <v>0</v>
      </c>
      <c r="AG219" s="78" t="b">
        <f t="shared" si="86"/>
        <v>1</v>
      </c>
      <c r="AH219" s="38">
        <f t="shared" si="87"/>
        <v>17.75</v>
      </c>
      <c r="AI219" s="62">
        <f t="shared" si="88"/>
        <v>22.28</v>
      </c>
      <c r="AJ219" s="34">
        <f t="shared" si="89"/>
        <v>0.2</v>
      </c>
      <c r="AK219" s="34">
        <f t="shared" si="90"/>
        <v>0.15384615384615385</v>
      </c>
      <c r="AL219" s="34">
        <f t="shared" si="91"/>
        <v>7.407407407407407E-2</v>
      </c>
    </row>
    <row r="220" spans="1:38" s="34" customFormat="1">
      <c r="A220" s="74">
        <v>43998</v>
      </c>
      <c r="B220" s="75">
        <v>20.68</v>
      </c>
      <c r="C220" s="75">
        <v>20.68</v>
      </c>
      <c r="D220" s="75">
        <v>3.24</v>
      </c>
      <c r="E220" s="75">
        <v>20.86</v>
      </c>
      <c r="F220" s="75">
        <v>20.48</v>
      </c>
      <c r="G220" s="75">
        <v>21.2</v>
      </c>
      <c r="H220" s="75" t="s">
        <v>200</v>
      </c>
      <c r="I220" s="76"/>
      <c r="J220" s="77">
        <f t="shared" si="82"/>
        <v>0</v>
      </c>
      <c r="K220" s="77">
        <f t="shared" si="83"/>
        <v>0</v>
      </c>
      <c r="L220" s="77">
        <f t="shared" si="84"/>
        <v>0</v>
      </c>
      <c r="M220" s="77"/>
      <c r="N220" s="77">
        <f t="shared" si="69"/>
        <v>21.34</v>
      </c>
      <c r="O220" s="77">
        <f t="shared" si="70"/>
        <v>22.28</v>
      </c>
      <c r="P220" s="77">
        <f t="shared" si="71"/>
        <v>20.444646377573036</v>
      </c>
      <c r="Q220" s="77">
        <f t="shared" si="85"/>
        <v>19.8385</v>
      </c>
      <c r="R220" s="77">
        <f t="shared" si="72"/>
        <v>20.299831179253108</v>
      </c>
      <c r="S220" s="77">
        <f t="shared" si="73"/>
        <v>19.460313278569277</v>
      </c>
      <c r="T220" s="77">
        <f t="shared" si="74"/>
        <v>0.83951790068383048</v>
      </c>
      <c r="U220" s="77">
        <f t="shared" si="75"/>
        <v>0.91655961449912771</v>
      </c>
      <c r="V220" s="77">
        <f t="shared" si="76"/>
        <v>-7.704171381529723E-2</v>
      </c>
      <c r="W220" s="77"/>
      <c r="X220" s="77"/>
      <c r="Y220" s="77"/>
      <c r="Z220" s="77" t="str">
        <f t="shared" si="77"/>
        <v>ALTA</v>
      </c>
      <c r="AA220" s="77"/>
      <c r="AB220" s="77" t="str">
        <f t="shared" si="78"/>
        <v/>
      </c>
      <c r="AC220" s="77"/>
      <c r="AD220" s="78" t="b">
        <f t="shared" si="79"/>
        <v>1</v>
      </c>
      <c r="AE220" s="78" t="b">
        <f t="shared" si="80"/>
        <v>0</v>
      </c>
      <c r="AF220" s="78" t="b">
        <f t="shared" si="81"/>
        <v>0</v>
      </c>
      <c r="AG220" s="78" t="b">
        <f t="shared" si="86"/>
        <v>1</v>
      </c>
      <c r="AH220" s="38">
        <f t="shared" si="87"/>
        <v>17.75</v>
      </c>
      <c r="AI220" s="62">
        <f t="shared" si="88"/>
        <v>22.28</v>
      </c>
      <c r="AJ220" s="34">
        <f t="shared" si="89"/>
        <v>0.2</v>
      </c>
      <c r="AK220" s="34">
        <f t="shared" si="90"/>
        <v>0.15384615384615385</v>
      </c>
      <c r="AL220" s="34">
        <f t="shared" si="91"/>
        <v>7.407407407407407E-2</v>
      </c>
    </row>
    <row r="221" spans="1:38" s="34" customFormat="1">
      <c r="A221" s="74">
        <v>43997</v>
      </c>
      <c r="B221" s="75">
        <v>20.03</v>
      </c>
      <c r="C221" s="75">
        <v>20.03</v>
      </c>
      <c r="D221" s="75">
        <v>0.49</v>
      </c>
      <c r="E221" s="75">
        <v>19.170000000000002</v>
      </c>
      <c r="F221" s="75">
        <v>18.91</v>
      </c>
      <c r="G221" s="75">
        <v>20.41</v>
      </c>
      <c r="H221" s="75" t="s">
        <v>108</v>
      </c>
      <c r="I221" s="76"/>
      <c r="J221" s="77">
        <f t="shared" si="82"/>
        <v>0</v>
      </c>
      <c r="K221" s="77">
        <f t="shared" si="83"/>
        <v>0</v>
      </c>
      <c r="L221" s="77">
        <f t="shared" si="84"/>
        <v>0</v>
      </c>
      <c r="M221" s="77"/>
      <c r="N221" s="77">
        <f t="shared" si="69"/>
        <v>21.34</v>
      </c>
      <c r="O221" s="77">
        <f t="shared" si="70"/>
        <v>22.28</v>
      </c>
      <c r="P221" s="77">
        <f t="shared" si="71"/>
        <v>20.385807971966294</v>
      </c>
      <c r="Q221" s="77">
        <f t="shared" si="85"/>
        <v>19.701500000000003</v>
      </c>
      <c r="R221" s="77">
        <f t="shared" si="72"/>
        <v>20.230709575480947</v>
      </c>
      <c r="S221" s="77">
        <f t="shared" si="73"/>
        <v>19.362738340854818</v>
      </c>
      <c r="T221" s="77">
        <f t="shared" si="74"/>
        <v>0.86797123462612902</v>
      </c>
      <c r="U221" s="77">
        <f t="shared" si="75"/>
        <v>0.93582004295295207</v>
      </c>
      <c r="V221" s="77">
        <f t="shared" si="76"/>
        <v>-6.7848808326823051E-2</v>
      </c>
      <c r="W221" s="77"/>
      <c r="X221" s="77"/>
      <c r="Y221" s="77"/>
      <c r="Z221" s="77" t="str">
        <f t="shared" si="77"/>
        <v>ALTA</v>
      </c>
      <c r="AA221" s="77"/>
      <c r="AB221" s="77" t="str">
        <f t="shared" si="78"/>
        <v>VENDA</v>
      </c>
      <c r="AC221" s="77"/>
      <c r="AD221" s="78" t="b">
        <f t="shared" si="79"/>
        <v>0</v>
      </c>
      <c r="AE221" s="78" t="b">
        <f t="shared" si="80"/>
        <v>0</v>
      </c>
      <c r="AF221" s="78" t="b">
        <f t="shared" si="81"/>
        <v>0</v>
      </c>
      <c r="AG221" s="78" t="b">
        <f t="shared" si="86"/>
        <v>1</v>
      </c>
      <c r="AH221" s="38">
        <f t="shared" si="87"/>
        <v>17.34</v>
      </c>
      <c r="AI221" s="62">
        <f t="shared" si="88"/>
        <v>22.28</v>
      </c>
      <c r="AJ221" s="34">
        <f t="shared" si="89"/>
        <v>0.2</v>
      </c>
      <c r="AK221" s="34">
        <f t="shared" si="90"/>
        <v>0.15384615384615385</v>
      </c>
      <c r="AL221" s="34">
        <f t="shared" si="91"/>
        <v>7.407407407407407E-2</v>
      </c>
    </row>
    <row r="222" spans="1:38" s="34" customFormat="1">
      <c r="A222" s="74">
        <v>43994</v>
      </c>
      <c r="B222" s="75">
        <v>19.93</v>
      </c>
      <c r="C222" s="75">
        <v>19.93</v>
      </c>
      <c r="D222" s="75">
        <v>-3.74</v>
      </c>
      <c r="E222" s="75">
        <v>19.95</v>
      </c>
      <c r="F222" s="75">
        <v>19.45</v>
      </c>
      <c r="G222" s="75">
        <v>20.48</v>
      </c>
      <c r="H222" s="75" t="s">
        <v>201</v>
      </c>
      <c r="I222" s="76"/>
      <c r="J222" s="77">
        <f t="shared" si="82"/>
        <v>0</v>
      </c>
      <c r="K222" s="77">
        <f t="shared" si="83"/>
        <v>0</v>
      </c>
      <c r="L222" s="77">
        <f t="shared" si="84"/>
        <v>0</v>
      </c>
      <c r="M222" s="77"/>
      <c r="N222" s="77">
        <f t="shared" si="69"/>
        <v>21.34</v>
      </c>
      <c r="O222" s="77">
        <f t="shared" si="70"/>
        <v>22.28</v>
      </c>
      <c r="P222" s="77">
        <f t="shared" si="71"/>
        <v>20.474759964957869</v>
      </c>
      <c r="Q222" s="77">
        <f t="shared" si="85"/>
        <v>19.529500000000002</v>
      </c>
      <c r="R222" s="77">
        <f t="shared" si="72"/>
        <v>20.267202225568393</v>
      </c>
      <c r="S222" s="77">
        <f t="shared" si="73"/>
        <v>19.309357408123205</v>
      </c>
      <c r="T222" s="77">
        <f t="shared" si="74"/>
        <v>0.95784481744518857</v>
      </c>
      <c r="U222" s="77">
        <f t="shared" si="75"/>
        <v>0.9527822450346578</v>
      </c>
      <c r="V222" s="77">
        <f t="shared" si="76"/>
        <v>5.0625724105307635E-3</v>
      </c>
      <c r="W222" s="77"/>
      <c r="X222" s="77"/>
      <c r="Y222" s="77"/>
      <c r="Z222" s="77" t="str">
        <f t="shared" si="77"/>
        <v>ALTA</v>
      </c>
      <c r="AA222" s="77"/>
      <c r="AB222" s="77" t="str">
        <f t="shared" si="78"/>
        <v/>
      </c>
      <c r="AC222" s="77"/>
      <c r="AD222" s="78" t="b">
        <f t="shared" si="79"/>
        <v>0</v>
      </c>
      <c r="AE222" s="78" t="b">
        <f t="shared" si="80"/>
        <v>0</v>
      </c>
      <c r="AF222" s="78" t="b">
        <f t="shared" si="81"/>
        <v>0</v>
      </c>
      <c r="AG222" s="78" t="b">
        <f t="shared" si="86"/>
        <v>1</v>
      </c>
      <c r="AH222" s="38">
        <f t="shared" si="87"/>
        <v>16.18</v>
      </c>
      <c r="AI222" s="62">
        <f t="shared" si="88"/>
        <v>22.28</v>
      </c>
      <c r="AJ222" s="34">
        <f t="shared" si="89"/>
        <v>0.2</v>
      </c>
      <c r="AK222" s="34">
        <f t="shared" si="90"/>
        <v>0.15384615384615385</v>
      </c>
      <c r="AL222" s="34">
        <f t="shared" si="91"/>
        <v>7.407407407407407E-2</v>
      </c>
    </row>
    <row r="223" spans="1:38" s="34" customFormat="1">
      <c r="A223" s="74">
        <v>43992</v>
      </c>
      <c r="B223" s="75">
        <v>20.71</v>
      </c>
      <c r="C223" s="75">
        <v>20.71</v>
      </c>
      <c r="D223" s="75">
        <v>-1.47</v>
      </c>
      <c r="E223" s="75">
        <v>21.18</v>
      </c>
      <c r="F223" s="75">
        <v>20.32</v>
      </c>
      <c r="G223" s="75">
        <v>21.19</v>
      </c>
      <c r="H223" s="75" t="s">
        <v>53</v>
      </c>
      <c r="I223" s="76"/>
      <c r="J223" s="77">
        <f t="shared" si="82"/>
        <v>0</v>
      </c>
      <c r="K223" s="77">
        <f t="shared" si="83"/>
        <v>0</v>
      </c>
      <c r="L223" s="77">
        <f t="shared" si="84"/>
        <v>0</v>
      </c>
      <c r="M223" s="77"/>
      <c r="N223" s="77">
        <f t="shared" si="69"/>
        <v>21.34</v>
      </c>
      <c r="O223" s="77">
        <f t="shared" si="70"/>
        <v>22.28</v>
      </c>
      <c r="P223" s="77">
        <f t="shared" si="71"/>
        <v>20.610949956197334</v>
      </c>
      <c r="Q223" s="77">
        <f t="shared" si="85"/>
        <v>19.375</v>
      </c>
      <c r="R223" s="77">
        <f t="shared" si="72"/>
        <v>20.328511721126283</v>
      </c>
      <c r="S223" s="77">
        <f t="shared" si="73"/>
        <v>19.259706000773061</v>
      </c>
      <c r="T223" s="77">
        <f t="shared" si="74"/>
        <v>1.0688057203532217</v>
      </c>
      <c r="U223" s="77">
        <f t="shared" si="75"/>
        <v>0.95151660193202514</v>
      </c>
      <c r="V223" s="77">
        <f t="shared" si="76"/>
        <v>0.1172891184211966</v>
      </c>
      <c r="W223" s="77"/>
      <c r="X223" s="77"/>
      <c r="Y223" s="77"/>
      <c r="Z223" s="77" t="str">
        <f t="shared" si="77"/>
        <v>ALTA</v>
      </c>
      <c r="AA223" s="77"/>
      <c r="AB223" s="77" t="str">
        <f t="shared" si="78"/>
        <v/>
      </c>
      <c r="AC223" s="77"/>
      <c r="AD223" s="78" t="b">
        <f t="shared" si="79"/>
        <v>0</v>
      </c>
      <c r="AE223" s="78" t="b">
        <f t="shared" si="80"/>
        <v>0</v>
      </c>
      <c r="AF223" s="78" t="b">
        <f t="shared" si="81"/>
        <v>1</v>
      </c>
      <c r="AG223" s="78" t="b">
        <f t="shared" si="86"/>
        <v>0</v>
      </c>
      <c r="AH223" s="38">
        <f t="shared" si="87"/>
        <v>16.18</v>
      </c>
      <c r="AI223" s="62">
        <f t="shared" si="88"/>
        <v>22.28</v>
      </c>
      <c r="AJ223" s="34">
        <f t="shared" si="89"/>
        <v>0.2</v>
      </c>
      <c r="AK223" s="34">
        <f t="shared" si="90"/>
        <v>0.15384615384615385</v>
      </c>
      <c r="AL223" s="34">
        <f t="shared" si="91"/>
        <v>7.407407407407407E-2</v>
      </c>
    </row>
    <row r="224" spans="1:38" s="34" customFormat="1">
      <c r="A224" s="74">
        <v>43991</v>
      </c>
      <c r="B224" s="75">
        <v>21.02</v>
      </c>
      <c r="C224" s="75">
        <v>21.02</v>
      </c>
      <c r="D224" s="75">
        <v>-3.6</v>
      </c>
      <c r="E224" s="75">
        <v>21.32</v>
      </c>
      <c r="F224" s="75">
        <v>20.94</v>
      </c>
      <c r="G224" s="75">
        <v>21.32</v>
      </c>
      <c r="H224" s="75" t="s">
        <v>145</v>
      </c>
      <c r="I224" s="76"/>
      <c r="J224" s="77">
        <f t="shared" si="82"/>
        <v>0</v>
      </c>
      <c r="K224" s="77">
        <f t="shared" si="83"/>
        <v>0</v>
      </c>
      <c r="L224" s="77">
        <f t="shared" si="84"/>
        <v>0</v>
      </c>
      <c r="M224" s="77"/>
      <c r="N224" s="77">
        <f t="shared" si="69"/>
        <v>21.34</v>
      </c>
      <c r="O224" s="77">
        <f t="shared" si="70"/>
        <v>22.28</v>
      </c>
      <c r="P224" s="77">
        <f t="shared" si="71"/>
        <v>20.586187445246669</v>
      </c>
      <c r="Q224" s="77">
        <f t="shared" si="85"/>
        <v>19.190499999999993</v>
      </c>
      <c r="R224" s="77">
        <f t="shared" si="72"/>
        <v>20.259150215876517</v>
      </c>
      <c r="S224" s="77">
        <f t="shared" si="73"/>
        <v>19.143682480834904</v>
      </c>
      <c r="T224" s="77">
        <f t="shared" si="74"/>
        <v>1.1154677350416122</v>
      </c>
      <c r="U224" s="77">
        <f t="shared" si="75"/>
        <v>0.92219432232672593</v>
      </c>
      <c r="V224" s="77">
        <f t="shared" si="76"/>
        <v>0.19327341271488629</v>
      </c>
      <c r="W224" s="77"/>
      <c r="X224" s="77"/>
      <c r="Y224" s="77"/>
      <c r="Z224" s="77" t="str">
        <f t="shared" si="77"/>
        <v>ALTA</v>
      </c>
      <c r="AA224" s="77"/>
      <c r="AB224" s="77" t="str">
        <f t="shared" si="78"/>
        <v/>
      </c>
      <c r="AC224" s="77"/>
      <c r="AD224" s="78" t="b">
        <f t="shared" si="79"/>
        <v>0</v>
      </c>
      <c r="AE224" s="78" t="b">
        <f t="shared" si="80"/>
        <v>0</v>
      </c>
      <c r="AF224" s="78" t="b">
        <f t="shared" si="81"/>
        <v>1</v>
      </c>
      <c r="AG224" s="78" t="b">
        <f t="shared" si="86"/>
        <v>0</v>
      </c>
      <c r="AH224" s="38">
        <f t="shared" si="87"/>
        <v>16.18</v>
      </c>
      <c r="AI224" s="62">
        <f t="shared" si="88"/>
        <v>22.28</v>
      </c>
      <c r="AJ224" s="34">
        <f t="shared" si="89"/>
        <v>0.2</v>
      </c>
      <c r="AK224" s="34">
        <f t="shared" si="90"/>
        <v>0.15384615384615385</v>
      </c>
      <c r="AL224" s="34">
        <f t="shared" si="91"/>
        <v>7.407407407407407E-2</v>
      </c>
    </row>
    <row r="225" spans="1:38" s="34" customFormat="1">
      <c r="A225" s="74">
        <v>43990</v>
      </c>
      <c r="B225" s="75">
        <v>21.8</v>
      </c>
      <c r="C225" s="75">
        <v>21.8</v>
      </c>
      <c r="D225" s="75">
        <v>1.95</v>
      </c>
      <c r="E225" s="75">
        <v>21.82</v>
      </c>
      <c r="F225" s="75">
        <v>21.3</v>
      </c>
      <c r="G225" s="75">
        <v>21.86</v>
      </c>
      <c r="H225" s="75" t="s">
        <v>109</v>
      </c>
      <c r="I225" s="76"/>
      <c r="J225" s="77">
        <f t="shared" si="82"/>
        <v>0</v>
      </c>
      <c r="K225" s="77">
        <f t="shared" si="83"/>
        <v>0</v>
      </c>
      <c r="L225" s="77">
        <f t="shared" si="84"/>
        <v>0</v>
      </c>
      <c r="M225" s="77"/>
      <c r="N225" s="77">
        <f t="shared" si="69"/>
        <v>21.34</v>
      </c>
      <c r="O225" s="77">
        <f t="shared" si="70"/>
        <v>22.28</v>
      </c>
      <c r="P225" s="77">
        <f t="shared" si="71"/>
        <v>20.477734306558336</v>
      </c>
      <c r="Q225" s="77">
        <f t="shared" si="85"/>
        <v>19.016999999999996</v>
      </c>
      <c r="R225" s="77">
        <f t="shared" si="72"/>
        <v>20.120813891490428</v>
      </c>
      <c r="S225" s="77">
        <f t="shared" si="73"/>
        <v>18.993577079301698</v>
      </c>
      <c r="T225" s="77">
        <f t="shared" si="74"/>
        <v>1.1272368121887304</v>
      </c>
      <c r="U225" s="77">
        <f t="shared" si="75"/>
        <v>0.87387596914800436</v>
      </c>
      <c r="V225" s="77">
        <f t="shared" si="76"/>
        <v>0.25336084304072604</v>
      </c>
      <c r="W225" s="77"/>
      <c r="X225" s="77"/>
      <c r="Y225" s="77"/>
      <c r="Z225" s="77" t="str">
        <f t="shared" si="77"/>
        <v>ALTA</v>
      </c>
      <c r="AA225" s="77"/>
      <c r="AB225" s="77" t="str">
        <f t="shared" si="78"/>
        <v/>
      </c>
      <c r="AC225" s="77"/>
      <c r="AD225" s="78" t="b">
        <f t="shared" si="79"/>
        <v>0</v>
      </c>
      <c r="AE225" s="78" t="b">
        <f t="shared" si="80"/>
        <v>1</v>
      </c>
      <c r="AF225" s="78" t="b">
        <f t="shared" si="81"/>
        <v>1</v>
      </c>
      <c r="AG225" s="78" t="b">
        <f t="shared" si="86"/>
        <v>1</v>
      </c>
      <c r="AH225" s="38">
        <f t="shared" si="87"/>
        <v>16.18</v>
      </c>
      <c r="AI225" s="62">
        <f t="shared" si="88"/>
        <v>22.28</v>
      </c>
      <c r="AJ225" s="34">
        <f t="shared" si="89"/>
        <v>0.2</v>
      </c>
      <c r="AK225" s="34">
        <f t="shared" si="90"/>
        <v>0.15384615384615385</v>
      </c>
      <c r="AL225" s="34">
        <f t="shared" si="91"/>
        <v>7.407407407407407E-2</v>
      </c>
    </row>
    <row r="226" spans="1:38" s="34" customFormat="1">
      <c r="A226" s="74">
        <v>43987</v>
      </c>
      <c r="B226" s="75">
        <v>21.38</v>
      </c>
      <c r="C226" s="75">
        <v>21.38</v>
      </c>
      <c r="D226" s="75">
        <v>3.13</v>
      </c>
      <c r="E226" s="75">
        <v>21.57</v>
      </c>
      <c r="F226" s="75">
        <v>21.34</v>
      </c>
      <c r="G226" s="75">
        <v>22.28</v>
      </c>
      <c r="H226" s="75" t="s">
        <v>53</v>
      </c>
      <c r="I226" s="76"/>
      <c r="J226" s="77">
        <f t="shared" si="82"/>
        <v>0</v>
      </c>
      <c r="K226" s="77">
        <f t="shared" si="83"/>
        <v>1</v>
      </c>
      <c r="L226" s="77">
        <f t="shared" si="84"/>
        <v>0</v>
      </c>
      <c r="M226" s="77"/>
      <c r="N226" s="77">
        <f t="shared" si="69"/>
        <v>21.34</v>
      </c>
      <c r="O226" s="77">
        <f t="shared" si="70"/>
        <v>22.28</v>
      </c>
      <c r="P226" s="77">
        <f t="shared" si="71"/>
        <v>20.14716788319792</v>
      </c>
      <c r="Q226" s="77">
        <f t="shared" si="85"/>
        <v>18.804999999999996</v>
      </c>
      <c r="R226" s="77">
        <f t="shared" si="72"/>
        <v>19.815507326306868</v>
      </c>
      <c r="S226" s="77">
        <f t="shared" si="73"/>
        <v>18.769063245645835</v>
      </c>
      <c r="T226" s="77">
        <f t="shared" si="74"/>
        <v>1.0464440806610327</v>
      </c>
      <c r="U226" s="77">
        <f t="shared" si="75"/>
        <v>0.81053575838782288</v>
      </c>
      <c r="V226" s="77">
        <f t="shared" si="76"/>
        <v>0.23590832227320979</v>
      </c>
      <c r="W226" s="77"/>
      <c r="X226" s="77"/>
      <c r="Y226" s="77"/>
      <c r="Z226" s="77" t="str">
        <f t="shared" si="77"/>
        <v>ALTA</v>
      </c>
      <c r="AA226" s="77"/>
      <c r="AB226" s="77" t="str">
        <f t="shared" si="78"/>
        <v/>
      </c>
      <c r="AC226" s="77"/>
      <c r="AD226" s="78" t="b">
        <f t="shared" si="79"/>
        <v>1</v>
      </c>
      <c r="AE226" s="78" t="b">
        <f t="shared" si="80"/>
        <v>0</v>
      </c>
      <c r="AF226" s="78" t="b">
        <f t="shared" si="81"/>
        <v>0</v>
      </c>
      <c r="AG226" s="78" t="b">
        <f t="shared" si="86"/>
        <v>1</v>
      </c>
      <c r="AH226" s="38">
        <f t="shared" si="87"/>
        <v>16.18</v>
      </c>
      <c r="AI226" s="62">
        <f t="shared" si="88"/>
        <v>22.28</v>
      </c>
      <c r="AJ226" s="34">
        <f t="shared" si="89"/>
        <v>0.2</v>
      </c>
      <c r="AK226" s="34">
        <f t="shared" si="90"/>
        <v>0.15384615384615385</v>
      </c>
      <c r="AL226" s="34">
        <f t="shared" si="91"/>
        <v>7.407407407407407E-2</v>
      </c>
    </row>
    <row r="227" spans="1:38" s="34" customFormat="1">
      <c r="A227" s="74">
        <v>43986</v>
      </c>
      <c r="B227" s="75">
        <v>20.73</v>
      </c>
      <c r="C227" s="75">
        <v>20.73</v>
      </c>
      <c r="D227" s="75">
        <v>-0.19</v>
      </c>
      <c r="E227" s="75">
        <v>20.7</v>
      </c>
      <c r="F227" s="75">
        <v>20.36</v>
      </c>
      <c r="G227" s="75">
        <v>21.07</v>
      </c>
      <c r="H227" s="75" t="s">
        <v>93</v>
      </c>
      <c r="I227" s="76"/>
      <c r="J227" s="77">
        <f t="shared" si="82"/>
        <v>0</v>
      </c>
      <c r="K227" s="77">
        <f t="shared" si="83"/>
        <v>0</v>
      </c>
      <c r="L227" s="77">
        <f t="shared" si="84"/>
        <v>0</v>
      </c>
      <c r="M227" s="77"/>
      <c r="N227" s="77">
        <f t="shared" si="69"/>
        <v>20.72</v>
      </c>
      <c r="O227" s="77">
        <f t="shared" si="70"/>
        <v>21.2</v>
      </c>
      <c r="P227" s="77">
        <f t="shared" si="71"/>
        <v>19.838959853997402</v>
      </c>
      <c r="Q227" s="77">
        <f t="shared" si="85"/>
        <v>18.629999999999995</v>
      </c>
      <c r="R227" s="77">
        <f t="shared" si="72"/>
        <v>19.531054112908116</v>
      </c>
      <c r="S227" s="77">
        <f t="shared" si="73"/>
        <v>18.560188305297501</v>
      </c>
      <c r="T227" s="77">
        <f t="shared" si="74"/>
        <v>0.9708658076106147</v>
      </c>
      <c r="U227" s="77">
        <f t="shared" si="75"/>
        <v>0.75155867781952046</v>
      </c>
      <c r="V227" s="77">
        <f t="shared" si="76"/>
        <v>0.21930712979109424</v>
      </c>
      <c r="W227" s="77"/>
      <c r="X227" s="77"/>
      <c r="Y227" s="77"/>
      <c r="Z227" s="77" t="str">
        <f t="shared" si="77"/>
        <v>ALTA</v>
      </c>
      <c r="AA227" s="77"/>
      <c r="AB227" s="77" t="str">
        <f t="shared" si="78"/>
        <v/>
      </c>
      <c r="AC227" s="77"/>
      <c r="AD227" s="78" t="b">
        <f t="shared" si="79"/>
        <v>0</v>
      </c>
      <c r="AE227" s="78" t="b">
        <f t="shared" si="80"/>
        <v>1</v>
      </c>
      <c r="AF227" s="78" t="b">
        <f t="shared" si="81"/>
        <v>0</v>
      </c>
      <c r="AG227" s="78" t="b">
        <f t="shared" si="86"/>
        <v>1</v>
      </c>
      <c r="AH227" s="38">
        <f t="shared" si="87"/>
        <v>16.18</v>
      </c>
      <c r="AI227" s="62">
        <f t="shared" si="88"/>
        <v>21.2</v>
      </c>
      <c r="AJ227" s="34">
        <f t="shared" si="89"/>
        <v>0.2</v>
      </c>
      <c r="AK227" s="34">
        <f t="shared" si="90"/>
        <v>0.15384615384615385</v>
      </c>
      <c r="AL227" s="34">
        <f t="shared" si="91"/>
        <v>7.407407407407407E-2</v>
      </c>
    </row>
    <row r="228" spans="1:38" s="34" customFormat="1">
      <c r="A228" s="74">
        <v>43985</v>
      </c>
      <c r="B228" s="75">
        <v>20.77</v>
      </c>
      <c r="C228" s="75">
        <v>20.77</v>
      </c>
      <c r="D228" s="75">
        <v>0.33</v>
      </c>
      <c r="E228" s="75">
        <v>21.15</v>
      </c>
      <c r="F228" s="75">
        <v>20.72</v>
      </c>
      <c r="G228" s="75">
        <v>21.2</v>
      </c>
      <c r="H228" s="75" t="s">
        <v>202</v>
      </c>
      <c r="I228" s="76"/>
      <c r="J228" s="77">
        <f t="shared" si="82"/>
        <v>0</v>
      </c>
      <c r="K228" s="77">
        <f t="shared" si="83"/>
        <v>1</v>
      </c>
      <c r="L228" s="77">
        <f t="shared" si="84"/>
        <v>0</v>
      </c>
      <c r="M228" s="77"/>
      <c r="N228" s="77">
        <f t="shared" si="69"/>
        <v>20.72</v>
      </c>
      <c r="O228" s="77">
        <f t="shared" si="70"/>
        <v>21.2</v>
      </c>
      <c r="P228" s="77">
        <f t="shared" si="71"/>
        <v>19.616199817496753</v>
      </c>
      <c r="Q228" s="77">
        <f t="shared" si="85"/>
        <v>18.436999999999998</v>
      </c>
      <c r="R228" s="77">
        <f t="shared" si="72"/>
        <v>19.31306395161868</v>
      </c>
      <c r="S228" s="77">
        <f t="shared" si="73"/>
        <v>18.3866033697213</v>
      </c>
      <c r="T228" s="77">
        <f t="shared" si="74"/>
        <v>0.92646058189738056</v>
      </c>
      <c r="U228" s="77">
        <f t="shared" si="75"/>
        <v>0.69673189537174696</v>
      </c>
      <c r="V228" s="77">
        <f t="shared" si="76"/>
        <v>0.22972868652563361</v>
      </c>
      <c r="W228" s="77"/>
      <c r="X228" s="77"/>
      <c r="Y228" s="77"/>
      <c r="Z228" s="77" t="str">
        <f t="shared" si="77"/>
        <v>ALTA</v>
      </c>
      <c r="AA228" s="77"/>
      <c r="AB228" s="77" t="str">
        <f t="shared" si="78"/>
        <v/>
      </c>
      <c r="AC228" s="77"/>
      <c r="AD228" s="78" t="b">
        <f t="shared" si="79"/>
        <v>1</v>
      </c>
      <c r="AE228" s="78" t="b">
        <f t="shared" si="80"/>
        <v>1</v>
      </c>
      <c r="AF228" s="78" t="b">
        <f t="shared" si="81"/>
        <v>1</v>
      </c>
      <c r="AG228" s="78" t="b">
        <f t="shared" si="86"/>
        <v>0</v>
      </c>
      <c r="AH228" s="38">
        <f t="shared" si="87"/>
        <v>16.18</v>
      </c>
      <c r="AI228" s="62">
        <f t="shared" si="88"/>
        <v>21.2</v>
      </c>
      <c r="AJ228" s="34">
        <f t="shared" si="89"/>
        <v>0.2</v>
      </c>
      <c r="AK228" s="34">
        <f t="shared" si="90"/>
        <v>0.15384615384615385</v>
      </c>
      <c r="AL228" s="34">
        <f t="shared" si="91"/>
        <v>7.407407407407407E-2</v>
      </c>
    </row>
    <row r="229" spans="1:38" s="34" customFormat="1">
      <c r="A229" s="74">
        <v>43984</v>
      </c>
      <c r="B229" s="75">
        <v>20.71</v>
      </c>
      <c r="C229" s="75">
        <v>20.71</v>
      </c>
      <c r="D229" s="75">
        <v>5.26</v>
      </c>
      <c r="E229" s="75">
        <v>20.079999999999998</v>
      </c>
      <c r="F229" s="75">
        <v>19.93</v>
      </c>
      <c r="G229" s="75">
        <v>20.71</v>
      </c>
      <c r="H229" s="75" t="s">
        <v>203</v>
      </c>
      <c r="I229" s="76"/>
      <c r="J229" s="77">
        <f t="shared" si="82"/>
        <v>0</v>
      </c>
      <c r="K229" s="77">
        <f t="shared" si="83"/>
        <v>0</v>
      </c>
      <c r="L229" s="77">
        <f t="shared" si="84"/>
        <v>0</v>
      </c>
      <c r="M229" s="77"/>
      <c r="N229" s="77">
        <f t="shared" si="69"/>
        <v>19.93</v>
      </c>
      <c r="O229" s="77">
        <f t="shared" si="70"/>
        <v>20.71</v>
      </c>
      <c r="P229" s="77">
        <f t="shared" si="71"/>
        <v>19.327749771870941</v>
      </c>
      <c r="Q229" s="77">
        <f t="shared" si="85"/>
        <v>18.234499999999997</v>
      </c>
      <c r="R229" s="77">
        <f t="shared" si="72"/>
        <v>19.048166488276621</v>
      </c>
      <c r="S229" s="77">
        <f t="shared" si="73"/>
        <v>18.195931639299005</v>
      </c>
      <c r="T229" s="77">
        <f t="shared" si="74"/>
        <v>0.85223484897761637</v>
      </c>
      <c r="U229" s="77">
        <f t="shared" si="75"/>
        <v>0.63929972374033861</v>
      </c>
      <c r="V229" s="77">
        <f t="shared" si="76"/>
        <v>0.21293512523727776</v>
      </c>
      <c r="W229" s="77"/>
      <c r="X229" s="77"/>
      <c r="Y229" s="77"/>
      <c r="Z229" s="77" t="str">
        <f t="shared" si="77"/>
        <v>ALTA</v>
      </c>
      <c r="AA229" s="77"/>
      <c r="AB229" s="77" t="str">
        <f t="shared" si="78"/>
        <v/>
      </c>
      <c r="AC229" s="77"/>
      <c r="AD229" s="78" t="b">
        <f t="shared" si="79"/>
        <v>1</v>
      </c>
      <c r="AE229" s="78" t="b">
        <f t="shared" si="80"/>
        <v>1</v>
      </c>
      <c r="AF229" s="78" t="b">
        <f t="shared" si="81"/>
        <v>0</v>
      </c>
      <c r="AG229" s="78" t="b">
        <f t="shared" si="86"/>
        <v>1</v>
      </c>
      <c r="AH229" s="38">
        <f t="shared" si="87"/>
        <v>16.18</v>
      </c>
      <c r="AI229" s="62">
        <f t="shared" si="88"/>
        <v>21.2</v>
      </c>
      <c r="AJ229" s="34">
        <f t="shared" si="89"/>
        <v>0.2</v>
      </c>
      <c r="AK229" s="34">
        <f t="shared" si="90"/>
        <v>0.15384615384615385</v>
      </c>
      <c r="AL229" s="34">
        <f t="shared" si="91"/>
        <v>7.407407407407407E-2</v>
      </c>
    </row>
    <row r="230" spans="1:38" s="34" customFormat="1">
      <c r="A230" s="74">
        <v>43983</v>
      </c>
      <c r="B230" s="75">
        <v>19.670000000000002</v>
      </c>
      <c r="C230" s="75">
        <v>19.670000000000002</v>
      </c>
      <c r="D230" s="75">
        <v>-0.05</v>
      </c>
      <c r="E230" s="75">
        <v>19.5</v>
      </c>
      <c r="F230" s="75">
        <v>19.350000000000001</v>
      </c>
      <c r="G230" s="75">
        <v>19.89</v>
      </c>
      <c r="H230" s="75" t="s">
        <v>204</v>
      </c>
      <c r="I230" s="76"/>
      <c r="J230" s="77">
        <f t="shared" si="82"/>
        <v>0</v>
      </c>
      <c r="K230" s="77">
        <f t="shared" si="83"/>
        <v>0</v>
      </c>
      <c r="L230" s="77">
        <f t="shared" si="84"/>
        <v>0</v>
      </c>
      <c r="M230" s="77"/>
      <c r="N230" s="77">
        <f t="shared" si="69"/>
        <v>19.350000000000001</v>
      </c>
      <c r="O230" s="77">
        <f t="shared" si="70"/>
        <v>19.89</v>
      </c>
      <c r="P230" s="77">
        <f t="shared" si="71"/>
        <v>18.982187214838678</v>
      </c>
      <c r="Q230" s="77">
        <f t="shared" si="85"/>
        <v>18.067</v>
      </c>
      <c r="R230" s="77">
        <f t="shared" si="72"/>
        <v>18.74601494069055</v>
      </c>
      <c r="S230" s="77">
        <f t="shared" si="73"/>
        <v>17.994806170442924</v>
      </c>
      <c r="T230" s="77">
        <f t="shared" si="74"/>
        <v>0.75120877024762578</v>
      </c>
      <c r="U230" s="77">
        <f t="shared" si="75"/>
        <v>0.58606594243101917</v>
      </c>
      <c r="V230" s="77">
        <f t="shared" si="76"/>
        <v>0.16514282781660661</v>
      </c>
      <c r="W230" s="77"/>
      <c r="X230" s="77"/>
      <c r="Y230" s="77"/>
      <c r="Z230" s="77" t="str">
        <f t="shared" si="77"/>
        <v>ALTA</v>
      </c>
      <c r="AA230" s="77"/>
      <c r="AB230" s="77" t="str">
        <f t="shared" si="78"/>
        <v/>
      </c>
      <c r="AC230" s="77"/>
      <c r="AD230" s="78" t="b">
        <f t="shared" si="79"/>
        <v>1</v>
      </c>
      <c r="AE230" s="78" t="b">
        <f t="shared" si="80"/>
        <v>1</v>
      </c>
      <c r="AF230" s="78" t="b">
        <f t="shared" si="81"/>
        <v>0</v>
      </c>
      <c r="AG230" s="78" t="b">
        <f t="shared" si="86"/>
        <v>1</v>
      </c>
      <c r="AH230" s="38">
        <f t="shared" si="87"/>
        <v>16.18</v>
      </c>
      <c r="AI230" s="62">
        <f t="shared" si="88"/>
        <v>20.71</v>
      </c>
      <c r="AJ230" s="34">
        <f t="shared" si="89"/>
        <v>0.2</v>
      </c>
      <c r="AK230" s="34">
        <f t="shared" si="90"/>
        <v>0.15384615384615385</v>
      </c>
      <c r="AL230" s="34">
        <f t="shared" si="91"/>
        <v>7.407407407407407E-2</v>
      </c>
    </row>
    <row r="231" spans="1:38" s="34" customFormat="1">
      <c r="A231" s="74">
        <v>43980</v>
      </c>
      <c r="B231" s="75">
        <v>19.68</v>
      </c>
      <c r="C231" s="75">
        <v>19.68</v>
      </c>
      <c r="D231" s="75">
        <v>2.88</v>
      </c>
      <c r="E231" s="75">
        <v>18.920000000000002</v>
      </c>
      <c r="F231" s="75">
        <v>18.670000000000002</v>
      </c>
      <c r="G231" s="75">
        <v>19.68</v>
      </c>
      <c r="H231" s="75" t="s">
        <v>205</v>
      </c>
      <c r="I231" s="76"/>
      <c r="J231" s="77">
        <f t="shared" si="82"/>
        <v>0</v>
      </c>
      <c r="K231" s="77">
        <f t="shared" si="83"/>
        <v>0</v>
      </c>
      <c r="L231" s="77">
        <f t="shared" si="84"/>
        <v>0</v>
      </c>
      <c r="M231" s="77"/>
      <c r="N231" s="77">
        <f t="shared" si="69"/>
        <v>18.82</v>
      </c>
      <c r="O231" s="77">
        <f t="shared" si="70"/>
        <v>19.68</v>
      </c>
      <c r="P231" s="77">
        <f t="shared" si="71"/>
        <v>18.810234018548346</v>
      </c>
      <c r="Q231" s="77">
        <f t="shared" si="85"/>
        <v>17.924499999999998</v>
      </c>
      <c r="R231" s="77">
        <f t="shared" si="72"/>
        <v>18.578017657179739</v>
      </c>
      <c r="S231" s="77">
        <f t="shared" si="73"/>
        <v>17.860790664078358</v>
      </c>
      <c r="T231" s="77">
        <f t="shared" si="74"/>
        <v>0.71722699310138083</v>
      </c>
      <c r="U231" s="77">
        <f t="shared" si="75"/>
        <v>0.54478023547686749</v>
      </c>
      <c r="V231" s="77">
        <f t="shared" si="76"/>
        <v>0.17244675762451334</v>
      </c>
      <c r="W231" s="77"/>
      <c r="X231" s="77"/>
      <c r="Y231" s="77"/>
      <c r="Z231" s="77" t="str">
        <f t="shared" si="77"/>
        <v>ALTA</v>
      </c>
      <c r="AA231" s="77"/>
      <c r="AB231" s="77" t="str">
        <f t="shared" si="78"/>
        <v/>
      </c>
      <c r="AC231" s="77"/>
      <c r="AD231" s="78" t="b">
        <f t="shared" si="79"/>
        <v>1</v>
      </c>
      <c r="AE231" s="78" t="b">
        <f t="shared" si="80"/>
        <v>1</v>
      </c>
      <c r="AF231" s="78" t="b">
        <f t="shared" si="81"/>
        <v>0</v>
      </c>
      <c r="AG231" s="78" t="b">
        <f t="shared" si="86"/>
        <v>1</v>
      </c>
      <c r="AH231" s="38">
        <f t="shared" si="87"/>
        <v>16.18</v>
      </c>
      <c r="AI231" s="62">
        <f t="shared" si="88"/>
        <v>19.89</v>
      </c>
      <c r="AJ231" s="34">
        <f t="shared" si="89"/>
        <v>0.2</v>
      </c>
      <c r="AK231" s="34">
        <f t="shared" si="90"/>
        <v>0.15384615384615385</v>
      </c>
      <c r="AL231" s="34">
        <f t="shared" si="91"/>
        <v>7.407407407407407E-2</v>
      </c>
    </row>
    <row r="232" spans="1:38" s="34" customFormat="1">
      <c r="A232" s="74">
        <v>43979</v>
      </c>
      <c r="B232" s="75">
        <v>19.13</v>
      </c>
      <c r="C232" s="75">
        <v>19.13</v>
      </c>
      <c r="D232" s="75">
        <v>-0.8</v>
      </c>
      <c r="E232" s="75">
        <v>19.05</v>
      </c>
      <c r="F232" s="75">
        <v>18.82</v>
      </c>
      <c r="G232" s="75">
        <v>19.43</v>
      </c>
      <c r="H232" s="75" t="s">
        <v>206</v>
      </c>
      <c r="I232" s="76"/>
      <c r="J232" s="77">
        <f t="shared" si="82"/>
        <v>0</v>
      </c>
      <c r="K232" s="77">
        <f t="shared" si="83"/>
        <v>0</v>
      </c>
      <c r="L232" s="77">
        <f t="shared" si="84"/>
        <v>0</v>
      </c>
      <c r="M232" s="77"/>
      <c r="N232" s="77">
        <f t="shared" si="69"/>
        <v>18.82</v>
      </c>
      <c r="O232" s="77">
        <f t="shared" si="70"/>
        <v>19.440000000000001</v>
      </c>
      <c r="P232" s="77">
        <f t="shared" si="71"/>
        <v>18.592792523185434</v>
      </c>
      <c r="Q232" s="77">
        <f t="shared" si="85"/>
        <v>17.813499999999998</v>
      </c>
      <c r="R232" s="77">
        <f t="shared" si="72"/>
        <v>18.377657231212421</v>
      </c>
      <c r="S232" s="77">
        <f t="shared" si="73"/>
        <v>17.715253917204627</v>
      </c>
      <c r="T232" s="77">
        <f t="shared" si="74"/>
        <v>0.6624033140077934</v>
      </c>
      <c r="U232" s="77">
        <f t="shared" si="75"/>
        <v>0.50166854607073919</v>
      </c>
      <c r="V232" s="77">
        <f t="shared" si="76"/>
        <v>0.16073476793705421</v>
      </c>
      <c r="W232" s="77"/>
      <c r="X232" s="77"/>
      <c r="Y232" s="77"/>
      <c r="Z232" s="77" t="str">
        <f t="shared" si="77"/>
        <v>ALTA</v>
      </c>
      <c r="AA232" s="77"/>
      <c r="AB232" s="77" t="str">
        <f t="shared" si="78"/>
        <v/>
      </c>
      <c r="AC232" s="77"/>
      <c r="AD232" s="78" t="b">
        <f t="shared" si="79"/>
        <v>1</v>
      </c>
      <c r="AE232" s="78" t="b">
        <f t="shared" si="80"/>
        <v>0</v>
      </c>
      <c r="AF232" s="78" t="b">
        <f t="shared" si="81"/>
        <v>0</v>
      </c>
      <c r="AG232" s="78" t="b">
        <f t="shared" si="86"/>
        <v>1</v>
      </c>
      <c r="AH232" s="38">
        <f t="shared" si="87"/>
        <v>16.18</v>
      </c>
      <c r="AI232" s="62">
        <f t="shared" si="88"/>
        <v>19.440000000000001</v>
      </c>
      <c r="AJ232" s="34">
        <f t="shared" si="89"/>
        <v>0.2</v>
      </c>
      <c r="AK232" s="34">
        <f t="shared" si="90"/>
        <v>0.15384615384615385</v>
      </c>
      <c r="AL232" s="34">
        <f t="shared" si="91"/>
        <v>7.407407407407407E-2</v>
      </c>
    </row>
    <row r="233" spans="1:38" s="34" customFormat="1">
      <c r="A233" s="74">
        <v>43978</v>
      </c>
      <c r="B233" s="75">
        <v>19.28</v>
      </c>
      <c r="C233" s="75">
        <v>19.28</v>
      </c>
      <c r="D233" s="75">
        <v>1.32</v>
      </c>
      <c r="E233" s="75">
        <v>19.16</v>
      </c>
      <c r="F233" s="75">
        <v>18.53</v>
      </c>
      <c r="G233" s="75">
        <v>19.28</v>
      </c>
      <c r="H233" s="75" t="s">
        <v>109</v>
      </c>
      <c r="I233" s="76"/>
      <c r="J233" s="77">
        <f t="shared" si="82"/>
        <v>0</v>
      </c>
      <c r="K233" s="77">
        <f t="shared" si="83"/>
        <v>0</v>
      </c>
      <c r="L233" s="77">
        <f t="shared" si="84"/>
        <v>0</v>
      </c>
      <c r="M233" s="77"/>
      <c r="N233" s="77">
        <f t="shared" si="69"/>
        <v>18.7</v>
      </c>
      <c r="O233" s="77">
        <f t="shared" si="70"/>
        <v>19.440000000000001</v>
      </c>
      <c r="P233" s="77">
        <f t="shared" si="71"/>
        <v>18.458490653981791</v>
      </c>
      <c r="Q233" s="77">
        <f t="shared" si="85"/>
        <v>17.737500000000001</v>
      </c>
      <c r="R233" s="77">
        <f t="shared" si="72"/>
        <v>18.240867636887408</v>
      </c>
      <c r="S233" s="77">
        <f t="shared" si="73"/>
        <v>17.602074230580996</v>
      </c>
      <c r="T233" s="77">
        <f t="shared" si="74"/>
        <v>0.63879340630641224</v>
      </c>
      <c r="U233" s="77">
        <f t="shared" si="75"/>
        <v>0.46148485408647566</v>
      </c>
      <c r="V233" s="77">
        <f t="shared" si="76"/>
        <v>0.17730855221993658</v>
      </c>
      <c r="W233" s="77"/>
      <c r="X233" s="77"/>
      <c r="Y233" s="77"/>
      <c r="Z233" s="77" t="str">
        <f t="shared" si="77"/>
        <v>ALTA</v>
      </c>
      <c r="AA233" s="77"/>
      <c r="AB233" s="77" t="str">
        <f t="shared" si="78"/>
        <v/>
      </c>
      <c r="AC233" s="77"/>
      <c r="AD233" s="78" t="b">
        <f t="shared" si="79"/>
        <v>0</v>
      </c>
      <c r="AE233" s="78" t="b">
        <f t="shared" si="80"/>
        <v>0</v>
      </c>
      <c r="AF233" s="78" t="b">
        <f t="shared" si="81"/>
        <v>1</v>
      </c>
      <c r="AG233" s="78" t="b">
        <f t="shared" si="86"/>
        <v>1</v>
      </c>
      <c r="AH233" s="38">
        <f t="shared" si="87"/>
        <v>16.18</v>
      </c>
      <c r="AI233" s="62">
        <f t="shared" si="88"/>
        <v>19.440000000000001</v>
      </c>
      <c r="AJ233" s="34">
        <f t="shared" si="89"/>
        <v>0.2</v>
      </c>
      <c r="AK233" s="34">
        <f t="shared" si="90"/>
        <v>0.15384615384615385</v>
      </c>
      <c r="AL233" s="34">
        <f t="shared" si="91"/>
        <v>7.407407407407407E-2</v>
      </c>
    </row>
    <row r="234" spans="1:38" s="34" customFormat="1">
      <c r="A234" s="74">
        <v>43977</v>
      </c>
      <c r="B234" s="75">
        <v>19.03</v>
      </c>
      <c r="C234" s="75">
        <v>19.03</v>
      </c>
      <c r="D234" s="75">
        <v>0.98</v>
      </c>
      <c r="E234" s="75">
        <v>19.329999999999998</v>
      </c>
      <c r="F234" s="75">
        <v>18.7</v>
      </c>
      <c r="G234" s="75">
        <v>19.440000000000001</v>
      </c>
      <c r="H234" s="75" t="s">
        <v>207</v>
      </c>
      <c r="I234" s="76"/>
      <c r="J234" s="77">
        <f t="shared" si="82"/>
        <v>0</v>
      </c>
      <c r="K234" s="77">
        <f t="shared" si="83"/>
        <v>1</v>
      </c>
      <c r="L234" s="77">
        <f t="shared" si="84"/>
        <v>0</v>
      </c>
      <c r="M234" s="77"/>
      <c r="N234" s="77">
        <f t="shared" si="69"/>
        <v>18.7</v>
      </c>
      <c r="O234" s="77">
        <f t="shared" si="70"/>
        <v>19.440000000000001</v>
      </c>
      <c r="P234" s="77">
        <f t="shared" si="71"/>
        <v>18.253113317477236</v>
      </c>
      <c r="Q234" s="77">
        <f t="shared" si="85"/>
        <v>17.608000000000001</v>
      </c>
      <c r="R234" s="77">
        <f t="shared" si="72"/>
        <v>18.051934479957847</v>
      </c>
      <c r="S234" s="77">
        <f t="shared" si="73"/>
        <v>17.467840169027475</v>
      </c>
      <c r="T234" s="77">
        <f t="shared" si="74"/>
        <v>0.58409431093037156</v>
      </c>
      <c r="U234" s="77">
        <f t="shared" si="75"/>
        <v>0.41715771603149154</v>
      </c>
      <c r="V234" s="77">
        <f t="shared" si="76"/>
        <v>0.16693659489888002</v>
      </c>
      <c r="W234" s="77"/>
      <c r="X234" s="77"/>
      <c r="Y234" s="77"/>
      <c r="Z234" s="77" t="str">
        <f t="shared" si="77"/>
        <v>ALTA</v>
      </c>
      <c r="AA234" s="77"/>
      <c r="AB234" s="77" t="str">
        <f t="shared" si="78"/>
        <v/>
      </c>
      <c r="AC234" s="77"/>
      <c r="AD234" s="78" t="b">
        <f t="shared" si="79"/>
        <v>0</v>
      </c>
      <c r="AE234" s="78" t="b">
        <f t="shared" si="80"/>
        <v>0</v>
      </c>
      <c r="AF234" s="78" t="b">
        <f t="shared" si="81"/>
        <v>1</v>
      </c>
      <c r="AG234" s="78" t="b">
        <f t="shared" si="86"/>
        <v>1</v>
      </c>
      <c r="AH234" s="38">
        <f t="shared" si="87"/>
        <v>16.09</v>
      </c>
      <c r="AI234" s="62">
        <f t="shared" si="88"/>
        <v>19.440000000000001</v>
      </c>
      <c r="AJ234" s="34">
        <f t="shared" si="89"/>
        <v>0.2</v>
      </c>
      <c r="AK234" s="34">
        <f t="shared" si="90"/>
        <v>0.15384615384615385</v>
      </c>
      <c r="AL234" s="34">
        <f t="shared" si="91"/>
        <v>7.407407407407407E-2</v>
      </c>
    </row>
    <row r="235" spans="1:38" s="34" customFormat="1">
      <c r="A235" s="74">
        <v>43976</v>
      </c>
      <c r="B235" s="75">
        <v>18.850000000000001</v>
      </c>
      <c r="C235" s="75">
        <v>18.850000000000001</v>
      </c>
      <c r="D235" s="75">
        <v>4.34</v>
      </c>
      <c r="E235" s="75">
        <v>18.850000000000001</v>
      </c>
      <c r="F235" s="75">
        <v>18.64</v>
      </c>
      <c r="G235" s="75">
        <v>18.93</v>
      </c>
      <c r="H235" s="75" t="s">
        <v>111</v>
      </c>
      <c r="I235" s="76"/>
      <c r="J235" s="77">
        <f t="shared" si="82"/>
        <v>0</v>
      </c>
      <c r="K235" s="77">
        <f t="shared" si="83"/>
        <v>0</v>
      </c>
      <c r="L235" s="77">
        <f t="shared" si="84"/>
        <v>0</v>
      </c>
      <c r="M235" s="77"/>
      <c r="N235" s="77">
        <f t="shared" si="69"/>
        <v>18.64</v>
      </c>
      <c r="O235" s="77">
        <f t="shared" si="70"/>
        <v>19.13</v>
      </c>
      <c r="P235" s="77">
        <f t="shared" si="71"/>
        <v>18.058891646846547</v>
      </c>
      <c r="Q235" s="77">
        <f t="shared" si="85"/>
        <v>17.452500000000001</v>
      </c>
      <c r="R235" s="77">
        <f t="shared" si="72"/>
        <v>17.874104385404728</v>
      </c>
      <c r="S235" s="77">
        <f t="shared" si="73"/>
        <v>17.342867382549674</v>
      </c>
      <c r="T235" s="77">
        <f t="shared" si="74"/>
        <v>0.53123700285505393</v>
      </c>
      <c r="U235" s="77">
        <f t="shared" si="75"/>
        <v>0.37542356730677157</v>
      </c>
      <c r="V235" s="77">
        <f t="shared" si="76"/>
        <v>0.15581343554828236</v>
      </c>
      <c r="W235" s="77"/>
      <c r="X235" s="77"/>
      <c r="Y235" s="77"/>
      <c r="Z235" s="77" t="str">
        <f t="shared" si="77"/>
        <v>ALTA</v>
      </c>
      <c r="AA235" s="77"/>
      <c r="AB235" s="77" t="str">
        <f t="shared" si="78"/>
        <v/>
      </c>
      <c r="AC235" s="77"/>
      <c r="AD235" s="78" t="b">
        <f t="shared" si="79"/>
        <v>0</v>
      </c>
      <c r="AE235" s="78" t="b">
        <f t="shared" si="80"/>
        <v>0</v>
      </c>
      <c r="AF235" s="78" t="b">
        <f t="shared" si="81"/>
        <v>1</v>
      </c>
      <c r="AG235" s="78" t="b">
        <f t="shared" si="86"/>
        <v>1</v>
      </c>
      <c r="AH235" s="38">
        <f t="shared" si="87"/>
        <v>14.78</v>
      </c>
      <c r="AI235" s="62">
        <f t="shared" si="88"/>
        <v>19.13</v>
      </c>
      <c r="AJ235" s="34">
        <f t="shared" si="89"/>
        <v>0.2</v>
      </c>
      <c r="AK235" s="34">
        <f t="shared" si="90"/>
        <v>0.15384615384615385</v>
      </c>
      <c r="AL235" s="34">
        <f t="shared" si="91"/>
        <v>7.407407407407407E-2</v>
      </c>
    </row>
    <row r="236" spans="1:38" s="34" customFormat="1">
      <c r="A236" s="74">
        <v>43973</v>
      </c>
      <c r="B236" s="75">
        <v>18.059999999999999</v>
      </c>
      <c r="C236" s="75">
        <v>18.059999999999999</v>
      </c>
      <c r="D236" s="75">
        <v>-2.71</v>
      </c>
      <c r="E236" s="75">
        <v>18.190000000000001</v>
      </c>
      <c r="F236" s="75">
        <v>17.75</v>
      </c>
      <c r="G236" s="75">
        <v>18.29</v>
      </c>
      <c r="H236" s="75" t="s">
        <v>109</v>
      </c>
      <c r="I236" s="76"/>
      <c r="J236" s="77">
        <f t="shared" si="82"/>
        <v>0</v>
      </c>
      <c r="K236" s="77">
        <f t="shared" si="83"/>
        <v>0</v>
      </c>
      <c r="L236" s="77">
        <f t="shared" si="84"/>
        <v>0</v>
      </c>
      <c r="M236" s="77"/>
      <c r="N236" s="77">
        <f t="shared" si="69"/>
        <v>18.45</v>
      </c>
      <c r="O236" s="77">
        <f t="shared" si="70"/>
        <v>19.13</v>
      </c>
      <c r="P236" s="77">
        <f t="shared" si="71"/>
        <v>17.861114558558185</v>
      </c>
      <c r="Q236" s="77">
        <f t="shared" si="85"/>
        <v>17.281500000000001</v>
      </c>
      <c r="R236" s="77">
        <f t="shared" si="72"/>
        <v>17.696668819114677</v>
      </c>
      <c r="S236" s="77">
        <f t="shared" si="73"/>
        <v>17.222296773153648</v>
      </c>
      <c r="T236" s="77">
        <f t="shared" si="74"/>
        <v>0.47437204596102944</v>
      </c>
      <c r="U236" s="77">
        <f t="shared" si="75"/>
        <v>0.33647020841970099</v>
      </c>
      <c r="V236" s="77">
        <f t="shared" si="76"/>
        <v>0.13790183754132845</v>
      </c>
      <c r="W236" s="77"/>
      <c r="X236" s="77"/>
      <c r="Y236" s="77"/>
      <c r="Z236" s="77" t="str">
        <f t="shared" si="77"/>
        <v>ALTA</v>
      </c>
      <c r="AA236" s="77"/>
      <c r="AB236" s="77" t="str">
        <f t="shared" si="78"/>
        <v/>
      </c>
      <c r="AC236" s="77"/>
      <c r="AD236" s="78" t="b">
        <f t="shared" si="79"/>
        <v>0</v>
      </c>
      <c r="AE236" s="78" t="b">
        <f t="shared" si="80"/>
        <v>1</v>
      </c>
      <c r="AF236" s="78" t="b">
        <f t="shared" si="81"/>
        <v>1</v>
      </c>
      <c r="AG236" s="78" t="b">
        <f t="shared" si="86"/>
        <v>1</v>
      </c>
      <c r="AH236" s="38">
        <f t="shared" si="87"/>
        <v>14.78</v>
      </c>
      <c r="AI236" s="62">
        <f t="shared" si="88"/>
        <v>19.13</v>
      </c>
      <c r="AJ236" s="34">
        <f t="shared" si="89"/>
        <v>0.2</v>
      </c>
      <c r="AK236" s="34">
        <f t="shared" si="90"/>
        <v>0.15384615384615385</v>
      </c>
      <c r="AL236" s="34">
        <f t="shared" si="91"/>
        <v>7.407407407407407E-2</v>
      </c>
    </row>
    <row r="237" spans="1:38" s="34" customFormat="1">
      <c r="A237" s="74">
        <v>43972</v>
      </c>
      <c r="B237" s="75">
        <v>18.57</v>
      </c>
      <c r="C237" s="75">
        <v>18.57</v>
      </c>
      <c r="D237" s="75">
        <v>-0.56999999999999995</v>
      </c>
      <c r="E237" s="75">
        <v>18.87</v>
      </c>
      <c r="F237" s="75">
        <v>18.45</v>
      </c>
      <c r="G237" s="75">
        <v>19.13</v>
      </c>
      <c r="H237" s="75" t="s">
        <v>181</v>
      </c>
      <c r="I237" s="76"/>
      <c r="J237" s="77">
        <f t="shared" si="82"/>
        <v>0</v>
      </c>
      <c r="K237" s="77">
        <f t="shared" si="83"/>
        <v>1</v>
      </c>
      <c r="L237" s="77">
        <f t="shared" si="84"/>
        <v>0</v>
      </c>
      <c r="M237" s="77"/>
      <c r="N237" s="77">
        <f t="shared" si="69"/>
        <v>18.45</v>
      </c>
      <c r="O237" s="77">
        <f t="shared" si="70"/>
        <v>19.13</v>
      </c>
      <c r="P237" s="77">
        <f t="shared" si="71"/>
        <v>17.811393198197731</v>
      </c>
      <c r="Q237" s="77">
        <f t="shared" si="85"/>
        <v>17.198499999999999</v>
      </c>
      <c r="R237" s="77">
        <f t="shared" si="72"/>
        <v>17.630608604408256</v>
      </c>
      <c r="S237" s="77">
        <f t="shared" si="73"/>
        <v>17.155280515005941</v>
      </c>
      <c r="T237" s="77">
        <f t="shared" si="74"/>
        <v>0.47532808940231419</v>
      </c>
      <c r="U237" s="77">
        <f t="shared" si="75"/>
        <v>0.3019947490343689</v>
      </c>
      <c r="V237" s="77">
        <f t="shared" si="76"/>
        <v>0.17333334036794529</v>
      </c>
      <c r="W237" s="77"/>
      <c r="X237" s="77"/>
      <c r="Y237" s="77"/>
      <c r="Z237" s="77" t="str">
        <f t="shared" si="77"/>
        <v>ALTA</v>
      </c>
      <c r="AA237" s="77"/>
      <c r="AB237" s="77" t="str">
        <f t="shared" si="78"/>
        <v/>
      </c>
      <c r="AC237" s="77"/>
      <c r="AD237" s="78" t="b">
        <f t="shared" si="79"/>
        <v>1</v>
      </c>
      <c r="AE237" s="78" t="b">
        <f t="shared" si="80"/>
        <v>1</v>
      </c>
      <c r="AF237" s="78" t="b">
        <f t="shared" si="81"/>
        <v>0</v>
      </c>
      <c r="AG237" s="78" t="b">
        <f t="shared" si="86"/>
        <v>1</v>
      </c>
      <c r="AH237" s="38">
        <f t="shared" si="87"/>
        <v>14.78</v>
      </c>
      <c r="AI237" s="62">
        <f t="shared" si="88"/>
        <v>19.13</v>
      </c>
      <c r="AJ237" s="34">
        <f t="shared" si="89"/>
        <v>0.2</v>
      </c>
      <c r="AK237" s="34">
        <f t="shared" si="90"/>
        <v>0.15384615384615385</v>
      </c>
      <c r="AL237" s="34">
        <f t="shared" si="91"/>
        <v>7.407407407407407E-2</v>
      </c>
    </row>
    <row r="238" spans="1:38" s="34" customFormat="1">
      <c r="A238" s="74">
        <v>43971</v>
      </c>
      <c r="B238" s="75">
        <v>18.670000000000002</v>
      </c>
      <c r="C238" s="75">
        <v>18.670000000000002</v>
      </c>
      <c r="D238" s="75">
        <v>3.32</v>
      </c>
      <c r="E238" s="75">
        <v>18.47</v>
      </c>
      <c r="F238" s="75">
        <v>18.440000000000001</v>
      </c>
      <c r="G238" s="75">
        <v>18.809999999999999</v>
      </c>
      <c r="H238" s="75" t="s">
        <v>208</v>
      </c>
      <c r="I238" s="76"/>
      <c r="J238" s="77">
        <f t="shared" si="82"/>
        <v>0</v>
      </c>
      <c r="K238" s="77">
        <f t="shared" si="83"/>
        <v>0</v>
      </c>
      <c r="L238" s="77">
        <f t="shared" si="84"/>
        <v>0</v>
      </c>
      <c r="M238" s="77"/>
      <c r="N238" s="77">
        <f t="shared" si="69"/>
        <v>18.440000000000001</v>
      </c>
      <c r="O238" s="77">
        <f t="shared" si="70"/>
        <v>18.809999999999999</v>
      </c>
      <c r="P238" s="77">
        <f t="shared" si="71"/>
        <v>17.621741497747163</v>
      </c>
      <c r="Q238" s="77">
        <f t="shared" si="85"/>
        <v>17.080499999999997</v>
      </c>
      <c r="R238" s="77">
        <f t="shared" si="72"/>
        <v>17.459810168846122</v>
      </c>
      <c r="S238" s="77">
        <f t="shared" si="73"/>
        <v>17.042102956206417</v>
      </c>
      <c r="T238" s="77">
        <f t="shared" si="74"/>
        <v>0.41770721263970501</v>
      </c>
      <c r="U238" s="77">
        <f t="shared" si="75"/>
        <v>0.25866141394238257</v>
      </c>
      <c r="V238" s="77">
        <f t="shared" si="76"/>
        <v>0.15904579869732244</v>
      </c>
      <c r="W238" s="77"/>
      <c r="X238" s="77"/>
      <c r="Y238" s="77"/>
      <c r="Z238" s="77" t="str">
        <f t="shared" si="77"/>
        <v>ALTA</v>
      </c>
      <c r="AA238" s="77"/>
      <c r="AB238" s="77" t="str">
        <f t="shared" si="78"/>
        <v/>
      </c>
      <c r="AC238" s="77"/>
      <c r="AD238" s="78" t="b">
        <f t="shared" si="79"/>
        <v>1</v>
      </c>
      <c r="AE238" s="78" t="b">
        <f t="shared" si="80"/>
        <v>1</v>
      </c>
      <c r="AF238" s="78" t="b">
        <f t="shared" si="81"/>
        <v>0</v>
      </c>
      <c r="AG238" s="78" t="b">
        <f t="shared" si="86"/>
        <v>1</v>
      </c>
      <c r="AH238" s="38">
        <f t="shared" si="87"/>
        <v>14.78</v>
      </c>
      <c r="AI238" s="62">
        <f t="shared" si="88"/>
        <v>19.13</v>
      </c>
      <c r="AJ238" s="34">
        <f t="shared" si="89"/>
        <v>0.2</v>
      </c>
      <c r="AK238" s="34">
        <f t="shared" si="90"/>
        <v>0.15384615384615385</v>
      </c>
      <c r="AL238" s="34">
        <f t="shared" si="91"/>
        <v>7.407407407407407E-2</v>
      </c>
    </row>
    <row r="239" spans="1:38" s="34" customFormat="1">
      <c r="A239" s="74">
        <v>43970</v>
      </c>
      <c r="B239" s="75">
        <v>18.07</v>
      </c>
      <c r="C239" s="75">
        <v>18.07</v>
      </c>
      <c r="D239" s="75">
        <v>0.76</v>
      </c>
      <c r="E239" s="75">
        <v>17.91</v>
      </c>
      <c r="F239" s="75">
        <v>17.809999999999999</v>
      </c>
      <c r="G239" s="75">
        <v>18.32</v>
      </c>
      <c r="H239" s="75" t="s">
        <v>100</v>
      </c>
      <c r="I239" s="76"/>
      <c r="J239" s="77">
        <f t="shared" si="82"/>
        <v>0</v>
      </c>
      <c r="K239" s="77">
        <f t="shared" si="83"/>
        <v>1</v>
      </c>
      <c r="L239" s="77">
        <f t="shared" si="84"/>
        <v>0</v>
      </c>
      <c r="M239" s="77"/>
      <c r="N239" s="77">
        <f t="shared" si="69"/>
        <v>17.809999999999999</v>
      </c>
      <c r="O239" s="77">
        <f t="shared" si="70"/>
        <v>18.32</v>
      </c>
      <c r="P239" s="77">
        <f t="shared" si="71"/>
        <v>17.359676872183954</v>
      </c>
      <c r="Q239" s="77">
        <f t="shared" si="85"/>
        <v>16.918500000000002</v>
      </c>
      <c r="R239" s="77">
        <f t="shared" si="72"/>
        <v>17.23977565409087</v>
      </c>
      <c r="S239" s="77">
        <f t="shared" si="73"/>
        <v>16.911871192702929</v>
      </c>
      <c r="T239" s="77">
        <f t="shared" si="74"/>
        <v>0.32790446138794138</v>
      </c>
      <c r="U239" s="77">
        <f t="shared" si="75"/>
        <v>0.21889996426805194</v>
      </c>
      <c r="V239" s="77">
        <f t="shared" si="76"/>
        <v>0.10900449711988944</v>
      </c>
      <c r="W239" s="77"/>
      <c r="X239" s="77"/>
      <c r="Y239" s="77"/>
      <c r="Z239" s="77" t="str">
        <f t="shared" si="77"/>
        <v>ALTA</v>
      </c>
      <c r="AA239" s="77"/>
      <c r="AB239" s="77" t="str">
        <f t="shared" si="78"/>
        <v/>
      </c>
      <c r="AC239" s="77"/>
      <c r="AD239" s="78" t="b">
        <f t="shared" si="79"/>
        <v>1</v>
      </c>
      <c r="AE239" s="78" t="b">
        <f t="shared" si="80"/>
        <v>0</v>
      </c>
      <c r="AF239" s="78" t="b">
        <f t="shared" si="81"/>
        <v>0</v>
      </c>
      <c r="AG239" s="78" t="b">
        <f t="shared" si="86"/>
        <v>1</v>
      </c>
      <c r="AH239" s="38">
        <f t="shared" si="87"/>
        <v>14.78</v>
      </c>
      <c r="AI239" s="62">
        <f t="shared" si="88"/>
        <v>18.32</v>
      </c>
      <c r="AJ239" s="34">
        <f t="shared" si="89"/>
        <v>0.2</v>
      </c>
      <c r="AK239" s="34">
        <f t="shared" si="90"/>
        <v>0.15384615384615385</v>
      </c>
      <c r="AL239" s="34">
        <f t="shared" si="91"/>
        <v>7.407407407407407E-2</v>
      </c>
    </row>
    <row r="240" spans="1:38" s="34" customFormat="1">
      <c r="A240" s="74">
        <v>43969</v>
      </c>
      <c r="B240" s="75">
        <v>17.940000000000001</v>
      </c>
      <c r="C240" s="75">
        <v>17.940000000000001</v>
      </c>
      <c r="D240" s="75">
        <v>8.1</v>
      </c>
      <c r="E240" s="75">
        <v>17.510000000000002</v>
      </c>
      <c r="F240" s="75">
        <v>17.34</v>
      </c>
      <c r="G240" s="75">
        <v>17.940000000000001</v>
      </c>
      <c r="H240" s="75" t="s">
        <v>108</v>
      </c>
      <c r="I240" s="76"/>
      <c r="J240" s="77">
        <f t="shared" si="82"/>
        <v>0</v>
      </c>
      <c r="K240" s="77">
        <f t="shared" si="83"/>
        <v>0</v>
      </c>
      <c r="L240" s="77">
        <f t="shared" si="84"/>
        <v>0</v>
      </c>
      <c r="M240" s="77"/>
      <c r="N240" s="77">
        <f t="shared" si="69"/>
        <v>17.54</v>
      </c>
      <c r="O240" s="77">
        <f t="shared" si="70"/>
        <v>18.32</v>
      </c>
      <c r="P240" s="77">
        <f t="shared" si="71"/>
        <v>17.18209609022994</v>
      </c>
      <c r="Q240" s="77">
        <f t="shared" si="85"/>
        <v>16.795499999999997</v>
      </c>
      <c r="R240" s="77">
        <f t="shared" si="72"/>
        <v>17.088825773016485</v>
      </c>
      <c r="S240" s="77">
        <f t="shared" si="73"/>
        <v>16.819220888119162</v>
      </c>
      <c r="T240" s="77">
        <f t="shared" si="74"/>
        <v>0.26960488489732271</v>
      </c>
      <c r="U240" s="77">
        <f t="shared" si="75"/>
        <v>0.19164883998807958</v>
      </c>
      <c r="V240" s="77">
        <f t="shared" si="76"/>
        <v>7.7956044909243127E-2</v>
      </c>
      <c r="W240" s="77"/>
      <c r="X240" s="77"/>
      <c r="Y240" s="77"/>
      <c r="Z240" s="77" t="str">
        <f t="shared" si="77"/>
        <v>ALTA</v>
      </c>
      <c r="AA240" s="77"/>
      <c r="AB240" s="77" t="str">
        <f t="shared" si="78"/>
        <v/>
      </c>
      <c r="AC240" s="77"/>
      <c r="AD240" s="78" t="b">
        <f t="shared" si="79"/>
        <v>0</v>
      </c>
      <c r="AE240" s="78" t="b">
        <f t="shared" si="80"/>
        <v>0</v>
      </c>
      <c r="AF240" s="78" t="b">
        <f t="shared" si="81"/>
        <v>0</v>
      </c>
      <c r="AG240" s="78" t="b">
        <f t="shared" si="86"/>
        <v>1</v>
      </c>
      <c r="AH240" s="38">
        <f t="shared" si="87"/>
        <v>14.78</v>
      </c>
      <c r="AI240" s="62">
        <f t="shared" si="88"/>
        <v>18.32</v>
      </c>
      <c r="AJ240" s="34">
        <f t="shared" si="89"/>
        <v>0.2</v>
      </c>
      <c r="AK240" s="34">
        <f t="shared" si="90"/>
        <v>0.15384615384615385</v>
      </c>
      <c r="AL240" s="34">
        <f t="shared" si="91"/>
        <v>7.407407407407407E-2</v>
      </c>
    </row>
    <row r="241" spans="1:38" s="34" customFormat="1">
      <c r="A241" s="74">
        <v>43966</v>
      </c>
      <c r="B241" s="75">
        <v>16.59</v>
      </c>
      <c r="C241" s="75">
        <v>16.59</v>
      </c>
      <c r="D241" s="75">
        <v>-1.44</v>
      </c>
      <c r="E241" s="75">
        <v>17.41</v>
      </c>
      <c r="F241" s="75">
        <v>16.59</v>
      </c>
      <c r="G241" s="75">
        <v>17.600000000000001</v>
      </c>
      <c r="H241" s="75" t="s">
        <v>87</v>
      </c>
      <c r="I241" s="76"/>
      <c r="J241" s="77">
        <f t="shared" si="82"/>
        <v>0</v>
      </c>
      <c r="K241" s="77">
        <f t="shared" si="83"/>
        <v>0</v>
      </c>
      <c r="L241" s="77">
        <f t="shared" si="84"/>
        <v>0</v>
      </c>
      <c r="M241" s="77"/>
      <c r="N241" s="77">
        <f t="shared" si="69"/>
        <v>17.54</v>
      </c>
      <c r="O241" s="77">
        <f t="shared" si="70"/>
        <v>18.32</v>
      </c>
      <c r="P241" s="77">
        <f t="shared" si="71"/>
        <v>16.992620112787424</v>
      </c>
      <c r="Q241" s="77">
        <f t="shared" si="85"/>
        <v>16.658999999999999</v>
      </c>
      <c r="R241" s="77">
        <f t="shared" si="72"/>
        <v>16.934066822655844</v>
      </c>
      <c r="S241" s="77">
        <f t="shared" si="73"/>
        <v>16.729558559168694</v>
      </c>
      <c r="T241" s="77">
        <f t="shared" si="74"/>
        <v>0.20450826348714912</v>
      </c>
      <c r="U241" s="77">
        <f t="shared" si="75"/>
        <v>0.1721598287607688</v>
      </c>
      <c r="V241" s="77">
        <f t="shared" si="76"/>
        <v>3.2348434726380326E-2</v>
      </c>
      <c r="W241" s="77"/>
      <c r="X241" s="77"/>
      <c r="Y241" s="77"/>
      <c r="Z241" s="77" t="str">
        <f t="shared" si="77"/>
        <v>ALTA</v>
      </c>
      <c r="AA241" s="77"/>
      <c r="AB241" s="77" t="str">
        <f t="shared" si="78"/>
        <v/>
      </c>
      <c r="AC241" s="77"/>
      <c r="AD241" s="78" t="b">
        <f t="shared" si="79"/>
        <v>0</v>
      </c>
      <c r="AE241" s="78" t="b">
        <f t="shared" si="80"/>
        <v>0</v>
      </c>
      <c r="AF241" s="78" t="b">
        <f t="shared" si="81"/>
        <v>1</v>
      </c>
      <c r="AG241" s="78" t="b">
        <f t="shared" si="86"/>
        <v>0</v>
      </c>
      <c r="AH241" s="38">
        <f t="shared" si="87"/>
        <v>14.78</v>
      </c>
      <c r="AI241" s="62">
        <f t="shared" si="88"/>
        <v>18.32</v>
      </c>
      <c r="AJ241" s="34">
        <f t="shared" si="89"/>
        <v>0.2</v>
      </c>
      <c r="AK241" s="34">
        <f t="shared" si="90"/>
        <v>0.15384615384615385</v>
      </c>
      <c r="AL241" s="34">
        <f t="shared" si="91"/>
        <v>7.407407407407407E-2</v>
      </c>
    </row>
    <row r="242" spans="1:38" s="34" customFormat="1">
      <c r="A242" s="74">
        <v>43965</v>
      </c>
      <c r="B242" s="75">
        <v>16.84</v>
      </c>
      <c r="C242" s="75">
        <v>16.84</v>
      </c>
      <c r="D242" s="75">
        <v>-1.08</v>
      </c>
      <c r="E242" s="75">
        <v>16.84</v>
      </c>
      <c r="F242" s="75">
        <v>16.18</v>
      </c>
      <c r="G242" s="75">
        <v>16.899999999999999</v>
      </c>
      <c r="H242" s="75" t="s">
        <v>209</v>
      </c>
      <c r="I242" s="76"/>
      <c r="J242" s="77">
        <f t="shared" si="82"/>
        <v>0</v>
      </c>
      <c r="K242" s="77">
        <f t="shared" si="83"/>
        <v>0</v>
      </c>
      <c r="L242" s="77">
        <f t="shared" si="84"/>
        <v>0</v>
      </c>
      <c r="M242" s="77"/>
      <c r="N242" s="77">
        <f t="shared" si="69"/>
        <v>17.54</v>
      </c>
      <c r="O242" s="77">
        <f t="shared" si="70"/>
        <v>18.32</v>
      </c>
      <c r="P242" s="77">
        <f t="shared" si="71"/>
        <v>17.093275140984279</v>
      </c>
      <c r="Q242" s="77">
        <f t="shared" si="85"/>
        <v>16.622</v>
      </c>
      <c r="R242" s="77">
        <f t="shared" si="72"/>
        <v>16.996624426775089</v>
      </c>
      <c r="S242" s="77">
        <f t="shared" si="73"/>
        <v>16.740723243902192</v>
      </c>
      <c r="T242" s="77">
        <f t="shared" si="74"/>
        <v>0.25590118287289698</v>
      </c>
      <c r="U242" s="77">
        <f t="shared" si="75"/>
        <v>0.1640727200791737</v>
      </c>
      <c r="V242" s="77">
        <f t="shared" si="76"/>
        <v>9.1828462793723281E-2</v>
      </c>
      <c r="W242" s="77"/>
      <c r="X242" s="77"/>
      <c r="Y242" s="77"/>
      <c r="Z242" s="77" t="str">
        <f t="shared" si="77"/>
        <v>ALTA</v>
      </c>
      <c r="AA242" s="77"/>
      <c r="AB242" s="77" t="str">
        <f t="shared" si="78"/>
        <v/>
      </c>
      <c r="AC242" s="77"/>
      <c r="AD242" s="78" t="b">
        <f t="shared" si="79"/>
        <v>0</v>
      </c>
      <c r="AE242" s="78" t="b">
        <f t="shared" si="80"/>
        <v>0</v>
      </c>
      <c r="AF242" s="78" t="b">
        <f t="shared" si="81"/>
        <v>1</v>
      </c>
      <c r="AG242" s="78" t="b">
        <f t="shared" si="86"/>
        <v>1</v>
      </c>
      <c r="AH242" s="38">
        <f t="shared" si="87"/>
        <v>14.78</v>
      </c>
      <c r="AI242" s="62">
        <f t="shared" si="88"/>
        <v>18.32</v>
      </c>
      <c r="AJ242" s="34">
        <f t="shared" si="89"/>
        <v>0.2</v>
      </c>
      <c r="AK242" s="34">
        <f t="shared" si="90"/>
        <v>0.15384615384615385</v>
      </c>
      <c r="AL242" s="34">
        <f t="shared" si="91"/>
        <v>7.407407407407407E-2</v>
      </c>
    </row>
    <row r="243" spans="1:38" s="34" customFormat="1">
      <c r="A243" s="74">
        <v>43964</v>
      </c>
      <c r="B243" s="75">
        <v>17.02</v>
      </c>
      <c r="C243" s="75">
        <v>17.02</v>
      </c>
      <c r="D243" s="75">
        <v>-3.03</v>
      </c>
      <c r="E243" s="75">
        <v>17.670000000000002</v>
      </c>
      <c r="F243" s="75">
        <v>16.95</v>
      </c>
      <c r="G243" s="75">
        <v>17.75</v>
      </c>
      <c r="H243" s="75" t="s">
        <v>71</v>
      </c>
      <c r="I243" s="76"/>
      <c r="J243" s="77">
        <f t="shared" si="82"/>
        <v>0</v>
      </c>
      <c r="K243" s="77">
        <f t="shared" si="83"/>
        <v>0</v>
      </c>
      <c r="L243" s="77">
        <f t="shared" si="84"/>
        <v>0</v>
      </c>
      <c r="M243" s="77"/>
      <c r="N243" s="77">
        <f t="shared" si="69"/>
        <v>17.54</v>
      </c>
      <c r="O243" s="77">
        <f t="shared" si="70"/>
        <v>18.32</v>
      </c>
      <c r="P243" s="77">
        <f t="shared" si="71"/>
        <v>17.156593926230347</v>
      </c>
      <c r="Q243" s="77">
        <f t="shared" si="85"/>
        <v>16.589500000000001</v>
      </c>
      <c r="R243" s="77">
        <f t="shared" si="72"/>
        <v>17.025101595279651</v>
      </c>
      <c r="S243" s="77">
        <f t="shared" si="73"/>
        <v>16.732781103414368</v>
      </c>
      <c r="T243" s="77">
        <f t="shared" si="74"/>
        <v>0.29232049186528286</v>
      </c>
      <c r="U243" s="77">
        <f t="shared" si="75"/>
        <v>0.14111560438074289</v>
      </c>
      <c r="V243" s="77">
        <f t="shared" si="76"/>
        <v>0.15120488748453997</v>
      </c>
      <c r="W243" s="77"/>
      <c r="X243" s="77"/>
      <c r="Y243" s="77"/>
      <c r="Z243" s="77" t="str">
        <f t="shared" si="77"/>
        <v>ALTA</v>
      </c>
      <c r="AA243" s="77"/>
      <c r="AB243" s="77" t="str">
        <f t="shared" si="78"/>
        <v/>
      </c>
      <c r="AC243" s="77"/>
      <c r="AD243" s="78" t="b">
        <f t="shared" si="79"/>
        <v>0</v>
      </c>
      <c r="AE243" s="78" t="b">
        <f t="shared" si="80"/>
        <v>0</v>
      </c>
      <c r="AF243" s="78" t="b">
        <f t="shared" si="81"/>
        <v>1</v>
      </c>
      <c r="AG243" s="78" t="b">
        <f t="shared" si="86"/>
        <v>0</v>
      </c>
      <c r="AH243" s="38">
        <f t="shared" si="87"/>
        <v>14.78</v>
      </c>
      <c r="AI243" s="62">
        <f t="shared" si="88"/>
        <v>18.32</v>
      </c>
      <c r="AJ243" s="34">
        <f t="shared" si="89"/>
        <v>0.2</v>
      </c>
      <c r="AK243" s="34">
        <f t="shared" si="90"/>
        <v>0.15384615384615385</v>
      </c>
      <c r="AL243" s="34">
        <f t="shared" si="91"/>
        <v>7.407407407407407E-2</v>
      </c>
    </row>
    <row r="244" spans="1:38" s="34" customFormat="1">
      <c r="A244" s="74">
        <v>43963</v>
      </c>
      <c r="B244" s="75">
        <v>17.55</v>
      </c>
      <c r="C244" s="75">
        <v>17.55</v>
      </c>
      <c r="D244" s="75">
        <v>-0.05</v>
      </c>
      <c r="E244" s="75">
        <v>17.93</v>
      </c>
      <c r="F244" s="75">
        <v>17.54</v>
      </c>
      <c r="G244" s="75">
        <v>18.22</v>
      </c>
      <c r="H244" s="75" t="s">
        <v>210</v>
      </c>
      <c r="I244" s="76"/>
      <c r="J244" s="77">
        <f t="shared" si="82"/>
        <v>0</v>
      </c>
      <c r="K244" s="77">
        <f t="shared" si="83"/>
        <v>0</v>
      </c>
      <c r="L244" s="77">
        <f t="shared" si="84"/>
        <v>0</v>
      </c>
      <c r="M244" s="77"/>
      <c r="N244" s="77">
        <f t="shared" si="69"/>
        <v>17.54</v>
      </c>
      <c r="O244" s="77">
        <f t="shared" si="70"/>
        <v>18.32</v>
      </c>
      <c r="P244" s="77">
        <f t="shared" si="71"/>
        <v>17.190742407787933</v>
      </c>
      <c r="Q244" s="77">
        <f t="shared" si="85"/>
        <v>16.557499999999997</v>
      </c>
      <c r="R244" s="77">
        <f t="shared" si="72"/>
        <v>17.026029158057767</v>
      </c>
      <c r="S244" s="77">
        <f t="shared" si="73"/>
        <v>16.709803591687518</v>
      </c>
      <c r="T244" s="77">
        <f t="shared" si="74"/>
        <v>0.31622556637024957</v>
      </c>
      <c r="U244" s="77">
        <f t="shared" si="75"/>
        <v>0.10331438250960789</v>
      </c>
      <c r="V244" s="77">
        <f t="shared" si="76"/>
        <v>0.21291118386064167</v>
      </c>
      <c r="W244" s="77"/>
      <c r="X244" s="77"/>
      <c r="Y244" s="77"/>
      <c r="Z244" s="77" t="str">
        <f t="shared" si="77"/>
        <v>ALTA</v>
      </c>
      <c r="AA244" s="77"/>
      <c r="AB244" s="77" t="str">
        <f t="shared" si="78"/>
        <v/>
      </c>
      <c r="AC244" s="77"/>
      <c r="AD244" s="78" t="b">
        <f t="shared" si="79"/>
        <v>0</v>
      </c>
      <c r="AE244" s="78" t="b">
        <f t="shared" si="80"/>
        <v>1</v>
      </c>
      <c r="AF244" s="78" t="b">
        <f t="shared" si="81"/>
        <v>0</v>
      </c>
      <c r="AG244" s="78" t="b">
        <f t="shared" si="86"/>
        <v>0</v>
      </c>
      <c r="AH244" s="38">
        <f t="shared" si="87"/>
        <v>14.78</v>
      </c>
      <c r="AI244" s="62">
        <f t="shared" si="88"/>
        <v>18.32</v>
      </c>
      <c r="AJ244" s="34">
        <f t="shared" si="89"/>
        <v>0.2</v>
      </c>
      <c r="AK244" s="34">
        <f t="shared" si="90"/>
        <v>0.15384615384615385</v>
      </c>
      <c r="AL244" s="34">
        <f t="shared" si="91"/>
        <v>7.407407407407407E-2</v>
      </c>
    </row>
    <row r="245" spans="1:38" s="34" customFormat="1">
      <c r="A245" s="74">
        <v>43962</v>
      </c>
      <c r="B245" s="75">
        <v>17.559999999999999</v>
      </c>
      <c r="C245" s="75">
        <v>17.559999999999999</v>
      </c>
      <c r="D245" s="75">
        <v>-1.79</v>
      </c>
      <c r="E245" s="75">
        <v>17.71</v>
      </c>
      <c r="F245" s="75">
        <v>17.52</v>
      </c>
      <c r="G245" s="75">
        <v>18.32</v>
      </c>
      <c r="H245" s="75" t="s">
        <v>204</v>
      </c>
      <c r="I245" s="76"/>
      <c r="J245" s="77">
        <f t="shared" si="82"/>
        <v>0</v>
      </c>
      <c r="K245" s="77">
        <f t="shared" si="83"/>
        <v>1</v>
      </c>
      <c r="L245" s="77">
        <f t="shared" si="84"/>
        <v>0</v>
      </c>
      <c r="M245" s="77"/>
      <c r="N245" s="77">
        <f t="shared" si="69"/>
        <v>17.52</v>
      </c>
      <c r="O245" s="77">
        <f t="shared" si="70"/>
        <v>18.32</v>
      </c>
      <c r="P245" s="77">
        <f t="shared" si="71"/>
        <v>17.100928009734918</v>
      </c>
      <c r="Q245" s="77">
        <f t="shared" si="85"/>
        <v>16.493500000000001</v>
      </c>
      <c r="R245" s="77">
        <f t="shared" si="72"/>
        <v>16.93076173225009</v>
      </c>
      <c r="S245" s="77">
        <f t="shared" si="73"/>
        <v>16.642587879022518</v>
      </c>
      <c r="T245" s="77">
        <f t="shared" si="74"/>
        <v>0.28817385322757261</v>
      </c>
      <c r="U245" s="77">
        <f t="shared" si="75"/>
        <v>5.0086586544447476E-2</v>
      </c>
      <c r="V245" s="77">
        <f t="shared" si="76"/>
        <v>0.23808726668312513</v>
      </c>
      <c r="W245" s="77"/>
      <c r="X245" s="77"/>
      <c r="Y245" s="77"/>
      <c r="Z245" s="77" t="str">
        <f t="shared" si="77"/>
        <v>ALTA</v>
      </c>
      <c r="AA245" s="77"/>
      <c r="AB245" s="77" t="str">
        <f t="shared" si="78"/>
        <v/>
      </c>
      <c r="AC245" s="77"/>
      <c r="AD245" s="78" t="b">
        <f t="shared" si="79"/>
        <v>1</v>
      </c>
      <c r="AE245" s="78" t="b">
        <f t="shared" si="80"/>
        <v>0</v>
      </c>
      <c r="AF245" s="78" t="b">
        <f t="shared" si="81"/>
        <v>0</v>
      </c>
      <c r="AG245" s="78" t="b">
        <f t="shared" si="86"/>
        <v>1</v>
      </c>
      <c r="AH245" s="38">
        <f t="shared" si="87"/>
        <v>14.78</v>
      </c>
      <c r="AI245" s="62">
        <f t="shared" si="88"/>
        <v>18.32</v>
      </c>
      <c r="AJ245" s="34">
        <f t="shared" si="89"/>
        <v>0.2</v>
      </c>
      <c r="AK245" s="34">
        <f t="shared" si="90"/>
        <v>0.15384615384615385</v>
      </c>
      <c r="AL245" s="34">
        <f t="shared" si="91"/>
        <v>7.407407407407407E-2</v>
      </c>
    </row>
    <row r="246" spans="1:38" s="34" customFormat="1">
      <c r="A246" s="74">
        <v>43959</v>
      </c>
      <c r="B246" s="75">
        <v>17.88</v>
      </c>
      <c r="C246" s="75">
        <v>17.88</v>
      </c>
      <c r="D246" s="75">
        <v>5.96</v>
      </c>
      <c r="E246" s="75">
        <v>17.16</v>
      </c>
      <c r="F246" s="75">
        <v>17.14</v>
      </c>
      <c r="G246" s="75">
        <v>17.98</v>
      </c>
      <c r="H246" s="75" t="s">
        <v>211</v>
      </c>
      <c r="I246" s="76"/>
      <c r="J246" s="77">
        <f t="shared" si="82"/>
        <v>0</v>
      </c>
      <c r="K246" s="77">
        <f t="shared" si="83"/>
        <v>0</v>
      </c>
      <c r="L246" s="77">
        <f t="shared" si="84"/>
        <v>0</v>
      </c>
      <c r="M246" s="77"/>
      <c r="N246" s="77">
        <f t="shared" si="69"/>
        <v>17.29</v>
      </c>
      <c r="O246" s="77">
        <f t="shared" si="70"/>
        <v>17.98</v>
      </c>
      <c r="P246" s="77">
        <f t="shared" si="71"/>
        <v>16.986160012168646</v>
      </c>
      <c r="Q246" s="77">
        <f t="shared" si="85"/>
        <v>16.453499999999998</v>
      </c>
      <c r="R246" s="77">
        <f t="shared" si="72"/>
        <v>16.816354774477379</v>
      </c>
      <c r="S246" s="77">
        <f t="shared" si="73"/>
        <v>16.569194909344318</v>
      </c>
      <c r="T246" s="77">
        <f t="shared" si="74"/>
        <v>0.24715986513306021</v>
      </c>
      <c r="U246" s="77">
        <f t="shared" si="75"/>
        <v>-9.4352301263338212E-3</v>
      </c>
      <c r="V246" s="77">
        <f t="shared" si="76"/>
        <v>0.25659509525939406</v>
      </c>
      <c r="W246" s="77"/>
      <c r="X246" s="77"/>
      <c r="Y246" s="77"/>
      <c r="Z246" s="77" t="str">
        <f t="shared" si="77"/>
        <v>ALTA</v>
      </c>
      <c r="AA246" s="77"/>
      <c r="AB246" s="77" t="str">
        <f t="shared" si="78"/>
        <v/>
      </c>
      <c r="AC246" s="77"/>
      <c r="AD246" s="78" t="b">
        <f t="shared" si="79"/>
        <v>0</v>
      </c>
      <c r="AE246" s="78" t="b">
        <f t="shared" si="80"/>
        <v>0</v>
      </c>
      <c r="AF246" s="78" t="b">
        <f t="shared" si="81"/>
        <v>0</v>
      </c>
      <c r="AG246" s="78" t="b">
        <f t="shared" si="86"/>
        <v>1</v>
      </c>
      <c r="AH246" s="38">
        <f t="shared" si="87"/>
        <v>14.78</v>
      </c>
      <c r="AI246" s="62">
        <f t="shared" si="88"/>
        <v>18.079999999999998</v>
      </c>
      <c r="AJ246" s="34">
        <f t="shared" si="89"/>
        <v>0.2</v>
      </c>
      <c r="AK246" s="34">
        <f t="shared" si="90"/>
        <v>0.15384615384615385</v>
      </c>
      <c r="AL246" s="34">
        <f t="shared" si="91"/>
        <v>7.407407407407407E-2</v>
      </c>
    </row>
    <row r="247" spans="1:38" s="34" customFormat="1">
      <c r="A247" s="74">
        <v>43958</v>
      </c>
      <c r="B247" s="75">
        <v>16.87</v>
      </c>
      <c r="C247" s="75">
        <v>16.87</v>
      </c>
      <c r="D247" s="75">
        <v>0.93</v>
      </c>
      <c r="E247" s="75">
        <v>17.170000000000002</v>
      </c>
      <c r="F247" s="75">
        <v>16.79</v>
      </c>
      <c r="G247" s="75">
        <v>17.29</v>
      </c>
      <c r="H247" s="75" t="s">
        <v>92</v>
      </c>
      <c r="I247" s="76"/>
      <c r="J247" s="77">
        <f t="shared" si="82"/>
        <v>0</v>
      </c>
      <c r="K247" s="77">
        <f t="shared" si="83"/>
        <v>0</v>
      </c>
      <c r="L247" s="77">
        <f t="shared" si="84"/>
        <v>0</v>
      </c>
      <c r="M247" s="77"/>
      <c r="N247" s="77">
        <f t="shared" si="69"/>
        <v>17.29</v>
      </c>
      <c r="O247" s="77">
        <f t="shared" si="70"/>
        <v>17.88</v>
      </c>
      <c r="P247" s="77">
        <f t="shared" si="71"/>
        <v>16.762700015210807</v>
      </c>
      <c r="Q247" s="77">
        <f t="shared" si="85"/>
        <v>16.353000000000002</v>
      </c>
      <c r="R247" s="77">
        <f t="shared" si="72"/>
        <v>16.622964733473264</v>
      </c>
      <c r="S247" s="77">
        <f t="shared" si="73"/>
        <v>16.464330502091865</v>
      </c>
      <c r="T247" s="77">
        <f t="shared" si="74"/>
        <v>0.15863423138139865</v>
      </c>
      <c r="U247" s="77">
        <f t="shared" si="75"/>
        <v>-7.3584003941182335E-2</v>
      </c>
      <c r="V247" s="77">
        <f t="shared" si="76"/>
        <v>0.23221823532258098</v>
      </c>
      <c r="W247" s="77"/>
      <c r="X247" s="77"/>
      <c r="Y247" s="77"/>
      <c r="Z247" s="77" t="str">
        <f t="shared" si="77"/>
        <v>ALTA</v>
      </c>
      <c r="AA247" s="77"/>
      <c r="AB247" s="77" t="str">
        <f t="shared" si="78"/>
        <v/>
      </c>
      <c r="AC247" s="77"/>
      <c r="AD247" s="78" t="b">
        <f t="shared" si="79"/>
        <v>0</v>
      </c>
      <c r="AE247" s="78" t="b">
        <f t="shared" si="80"/>
        <v>1</v>
      </c>
      <c r="AF247" s="78" t="b">
        <f t="shared" si="81"/>
        <v>1</v>
      </c>
      <c r="AG247" s="78" t="b">
        <f t="shared" si="86"/>
        <v>0</v>
      </c>
      <c r="AH247" s="38">
        <f t="shared" si="87"/>
        <v>14.78</v>
      </c>
      <c r="AI247" s="62">
        <f t="shared" si="88"/>
        <v>18.079999999999998</v>
      </c>
      <c r="AJ247" s="34">
        <f t="shared" si="89"/>
        <v>0.2</v>
      </c>
      <c r="AK247" s="34">
        <f t="shared" si="90"/>
        <v>0.15384615384615385</v>
      </c>
      <c r="AL247" s="34">
        <f t="shared" si="91"/>
        <v>7.407407407407407E-2</v>
      </c>
    </row>
    <row r="248" spans="1:38" s="34" customFormat="1">
      <c r="A248" s="74">
        <v>43957</v>
      </c>
      <c r="B248" s="75">
        <v>16.72</v>
      </c>
      <c r="C248" s="75">
        <v>16.72</v>
      </c>
      <c r="D248" s="75">
        <v>-3.68</v>
      </c>
      <c r="E248" s="75">
        <v>17.29</v>
      </c>
      <c r="F248" s="75">
        <v>16.72</v>
      </c>
      <c r="G248" s="75">
        <v>17.47</v>
      </c>
      <c r="H248" s="75" t="s">
        <v>54</v>
      </c>
      <c r="I248" s="76"/>
      <c r="J248" s="77">
        <f t="shared" si="82"/>
        <v>0</v>
      </c>
      <c r="K248" s="77">
        <f t="shared" si="83"/>
        <v>0</v>
      </c>
      <c r="L248" s="77">
        <f t="shared" si="84"/>
        <v>0</v>
      </c>
      <c r="M248" s="77"/>
      <c r="N248" s="77">
        <f t="shared" si="69"/>
        <v>17.29</v>
      </c>
      <c r="O248" s="77">
        <f t="shared" si="70"/>
        <v>17.88</v>
      </c>
      <c r="P248" s="77">
        <f t="shared" si="71"/>
        <v>16.735875019013509</v>
      </c>
      <c r="Q248" s="77">
        <f t="shared" si="85"/>
        <v>16.272500000000001</v>
      </c>
      <c r="R248" s="77">
        <f t="shared" si="72"/>
        <v>16.578049230468402</v>
      </c>
      <c r="S248" s="77">
        <f t="shared" si="73"/>
        <v>16.431876942259215</v>
      </c>
      <c r="T248" s="77">
        <f t="shared" si="74"/>
        <v>0.14617228820918626</v>
      </c>
      <c r="U248" s="77">
        <f t="shared" si="75"/>
        <v>-0.13163856277182759</v>
      </c>
      <c r="V248" s="77">
        <f t="shared" si="76"/>
        <v>0.27781085098101388</v>
      </c>
      <c r="W248" s="77"/>
      <c r="X248" s="77"/>
      <c r="Y248" s="77"/>
      <c r="Z248" s="77" t="str">
        <f t="shared" si="77"/>
        <v>ALTA</v>
      </c>
      <c r="AA248" s="77"/>
      <c r="AB248" s="77" t="str">
        <f t="shared" si="78"/>
        <v/>
      </c>
      <c r="AC248" s="77"/>
      <c r="AD248" s="78" t="b">
        <f t="shared" si="79"/>
        <v>1</v>
      </c>
      <c r="AE248" s="78" t="b">
        <f t="shared" si="80"/>
        <v>0</v>
      </c>
      <c r="AF248" s="78" t="b">
        <f t="shared" si="81"/>
        <v>1</v>
      </c>
      <c r="AG248" s="78" t="b">
        <f t="shared" si="86"/>
        <v>0</v>
      </c>
      <c r="AH248" s="38">
        <f t="shared" si="87"/>
        <v>14.45</v>
      </c>
      <c r="AI248" s="62">
        <f t="shared" si="88"/>
        <v>18.079999999999998</v>
      </c>
      <c r="AJ248" s="34">
        <f t="shared" si="89"/>
        <v>0.2</v>
      </c>
      <c r="AK248" s="34">
        <f t="shared" si="90"/>
        <v>0.15384615384615385</v>
      </c>
      <c r="AL248" s="34">
        <f t="shared" si="91"/>
        <v>7.407407407407407E-2</v>
      </c>
    </row>
    <row r="249" spans="1:38" s="34" customFormat="1">
      <c r="A249" s="74">
        <v>43956</v>
      </c>
      <c r="B249" s="75">
        <v>17.36</v>
      </c>
      <c r="C249" s="75">
        <v>17.36</v>
      </c>
      <c r="D249" s="75">
        <v>3.22</v>
      </c>
      <c r="E249" s="75">
        <v>17.32</v>
      </c>
      <c r="F249" s="75">
        <v>17.29</v>
      </c>
      <c r="G249" s="75">
        <v>17.88</v>
      </c>
      <c r="H249" s="75" t="s">
        <v>212</v>
      </c>
      <c r="I249" s="76"/>
      <c r="J249" s="77">
        <f t="shared" si="82"/>
        <v>0</v>
      </c>
      <c r="K249" s="77">
        <f t="shared" si="83"/>
        <v>0</v>
      </c>
      <c r="L249" s="77">
        <f t="shared" si="84"/>
        <v>0</v>
      </c>
      <c r="M249" s="77"/>
      <c r="N249" s="77">
        <f t="shared" si="69"/>
        <v>17.29</v>
      </c>
      <c r="O249" s="77">
        <f t="shared" si="70"/>
        <v>17.88</v>
      </c>
      <c r="P249" s="77">
        <f t="shared" si="71"/>
        <v>16.739843773766886</v>
      </c>
      <c r="Q249" s="77">
        <f t="shared" si="85"/>
        <v>16.178499999999996</v>
      </c>
      <c r="R249" s="77">
        <f t="shared" si="72"/>
        <v>16.552239999644474</v>
      </c>
      <c r="S249" s="77">
        <f t="shared" si="73"/>
        <v>16.408827097639954</v>
      </c>
      <c r="T249" s="77">
        <f t="shared" si="74"/>
        <v>0.1434129020045205</v>
      </c>
      <c r="U249" s="77">
        <f t="shared" si="75"/>
        <v>-0.20109127551708106</v>
      </c>
      <c r="V249" s="77">
        <f t="shared" si="76"/>
        <v>0.34450417752160156</v>
      </c>
      <c r="W249" s="77"/>
      <c r="X249" s="77"/>
      <c r="Y249" s="77"/>
      <c r="Z249" s="77" t="str">
        <f t="shared" si="77"/>
        <v>ALTA</v>
      </c>
      <c r="AA249" s="77"/>
      <c r="AB249" s="77" t="str">
        <f t="shared" si="78"/>
        <v/>
      </c>
      <c r="AC249" s="77"/>
      <c r="AD249" s="78" t="b">
        <f t="shared" si="79"/>
        <v>0</v>
      </c>
      <c r="AE249" s="78" t="b">
        <f t="shared" si="80"/>
        <v>1</v>
      </c>
      <c r="AF249" s="78" t="b">
        <f t="shared" si="81"/>
        <v>0</v>
      </c>
      <c r="AG249" s="78" t="b">
        <f t="shared" si="86"/>
        <v>1</v>
      </c>
      <c r="AH249" s="38">
        <f t="shared" si="87"/>
        <v>14.45</v>
      </c>
      <c r="AI249" s="62">
        <f t="shared" si="88"/>
        <v>18.079999999999998</v>
      </c>
      <c r="AJ249" s="34">
        <f t="shared" si="89"/>
        <v>0.2</v>
      </c>
      <c r="AK249" s="34">
        <f t="shared" si="90"/>
        <v>0.15384615384615385</v>
      </c>
      <c r="AL249" s="34">
        <f t="shared" si="91"/>
        <v>7.407407407407407E-2</v>
      </c>
    </row>
    <row r="250" spans="1:38" s="34" customFormat="1">
      <c r="A250" s="74">
        <v>43955</v>
      </c>
      <c r="B250" s="75">
        <v>16.82</v>
      </c>
      <c r="C250" s="75">
        <v>16.82</v>
      </c>
      <c r="D250" s="75">
        <v>-3.71</v>
      </c>
      <c r="E250" s="75">
        <v>16.86</v>
      </c>
      <c r="F250" s="75">
        <v>16.62</v>
      </c>
      <c r="G250" s="75">
        <v>17.05</v>
      </c>
      <c r="H250" s="75" t="s">
        <v>60</v>
      </c>
      <c r="I250" s="76"/>
      <c r="J250" s="77">
        <f t="shared" si="82"/>
        <v>0</v>
      </c>
      <c r="K250" s="77">
        <f t="shared" si="83"/>
        <v>0</v>
      </c>
      <c r="L250" s="77">
        <f t="shared" si="84"/>
        <v>0</v>
      </c>
      <c r="M250" s="77"/>
      <c r="N250" s="77">
        <f t="shared" si="69"/>
        <v>17.13</v>
      </c>
      <c r="O250" s="77">
        <f t="shared" si="70"/>
        <v>17.88</v>
      </c>
      <c r="P250" s="77">
        <f t="shared" si="71"/>
        <v>16.584804717208605</v>
      </c>
      <c r="Q250" s="77">
        <f t="shared" si="85"/>
        <v>16.061</v>
      </c>
      <c r="R250" s="77">
        <f t="shared" si="72"/>
        <v>16.405374545034377</v>
      </c>
      <c r="S250" s="77">
        <f t="shared" si="73"/>
        <v>16.33273326545115</v>
      </c>
      <c r="T250" s="77">
        <f t="shared" si="74"/>
        <v>7.2641279583226748E-2</v>
      </c>
      <c r="U250" s="77">
        <f t="shared" si="75"/>
        <v>-0.28721731989748145</v>
      </c>
      <c r="V250" s="77">
        <f t="shared" si="76"/>
        <v>0.3598585994807082</v>
      </c>
      <c r="W250" s="77"/>
      <c r="X250" s="77"/>
      <c r="Y250" s="77"/>
      <c r="Z250" s="77" t="str">
        <f t="shared" si="77"/>
        <v>ALTA</v>
      </c>
      <c r="AA250" s="77"/>
      <c r="AB250" s="77" t="str">
        <f t="shared" si="78"/>
        <v/>
      </c>
      <c r="AC250" s="77"/>
      <c r="AD250" s="78" t="b">
        <f t="shared" si="79"/>
        <v>1</v>
      </c>
      <c r="AE250" s="78" t="b">
        <f t="shared" si="80"/>
        <v>1</v>
      </c>
      <c r="AF250" s="78" t="b">
        <f t="shared" si="81"/>
        <v>0</v>
      </c>
      <c r="AG250" s="78" t="b">
        <f t="shared" si="86"/>
        <v>1</v>
      </c>
      <c r="AH250" s="38">
        <f t="shared" si="87"/>
        <v>12.89</v>
      </c>
      <c r="AI250" s="62">
        <f t="shared" si="88"/>
        <v>18.079999999999998</v>
      </c>
      <c r="AJ250" s="34">
        <f t="shared" si="89"/>
        <v>0.2</v>
      </c>
      <c r="AK250" s="34">
        <f t="shared" si="90"/>
        <v>0.15384615384615385</v>
      </c>
      <c r="AL250" s="34">
        <f t="shared" si="91"/>
        <v>7.407407407407407E-2</v>
      </c>
    </row>
    <row r="251" spans="1:38" s="34" customFormat="1">
      <c r="A251" s="74">
        <v>43951</v>
      </c>
      <c r="B251" s="75">
        <v>17.46</v>
      </c>
      <c r="C251" s="75">
        <v>17.46</v>
      </c>
      <c r="D251" s="75">
        <v>-0.82</v>
      </c>
      <c r="E251" s="75">
        <v>17.399999999999999</v>
      </c>
      <c r="F251" s="75">
        <v>17.13</v>
      </c>
      <c r="G251" s="75">
        <v>17.82</v>
      </c>
      <c r="H251" s="75" t="s">
        <v>213</v>
      </c>
      <c r="I251" s="76"/>
      <c r="J251" s="77">
        <f t="shared" si="82"/>
        <v>0</v>
      </c>
      <c r="K251" s="77">
        <f t="shared" si="83"/>
        <v>0</v>
      </c>
      <c r="L251" s="77">
        <f t="shared" si="84"/>
        <v>0</v>
      </c>
      <c r="M251" s="77"/>
      <c r="N251" s="77">
        <f t="shared" si="69"/>
        <v>17.13</v>
      </c>
      <c r="O251" s="77">
        <f t="shared" si="70"/>
        <v>18.079999999999998</v>
      </c>
      <c r="P251" s="77">
        <f t="shared" si="71"/>
        <v>16.526005896510757</v>
      </c>
      <c r="Q251" s="77">
        <f t="shared" si="85"/>
        <v>15.911999999999997</v>
      </c>
      <c r="R251" s="77">
        <f t="shared" si="72"/>
        <v>16.329988098676992</v>
      </c>
      <c r="S251" s="77">
        <f t="shared" si="73"/>
        <v>16.293751926687243</v>
      </c>
      <c r="T251" s="77">
        <f t="shared" si="74"/>
        <v>3.6236171989749266E-2</v>
      </c>
      <c r="U251" s="77">
        <f t="shared" si="75"/>
        <v>-0.3771819697676585</v>
      </c>
      <c r="V251" s="77">
        <f t="shared" si="76"/>
        <v>0.41341814175740776</v>
      </c>
      <c r="W251" s="77"/>
      <c r="X251" s="77"/>
      <c r="Y251" s="77"/>
      <c r="Z251" s="77" t="str">
        <f t="shared" si="77"/>
        <v>ALTA</v>
      </c>
      <c r="AA251" s="77"/>
      <c r="AB251" s="77" t="str">
        <f t="shared" si="78"/>
        <v/>
      </c>
      <c r="AC251" s="77"/>
      <c r="AD251" s="78" t="b">
        <f t="shared" si="79"/>
        <v>1</v>
      </c>
      <c r="AE251" s="78" t="b">
        <f t="shared" si="80"/>
        <v>1</v>
      </c>
      <c r="AF251" s="78" t="b">
        <f t="shared" si="81"/>
        <v>0</v>
      </c>
      <c r="AG251" s="78" t="b">
        <f t="shared" si="86"/>
        <v>1</v>
      </c>
      <c r="AH251" s="38">
        <f t="shared" si="87"/>
        <v>12.89</v>
      </c>
      <c r="AI251" s="62">
        <f t="shared" si="88"/>
        <v>18.079999999999998</v>
      </c>
      <c r="AJ251" s="34">
        <f t="shared" si="89"/>
        <v>0.2</v>
      </c>
      <c r="AK251" s="34">
        <f t="shared" si="90"/>
        <v>0.15384615384615385</v>
      </c>
      <c r="AL251" s="34">
        <f t="shared" si="91"/>
        <v>7.407407407407407E-2</v>
      </c>
    </row>
    <row r="252" spans="1:38" s="34" customFormat="1">
      <c r="A252" s="74">
        <v>43950</v>
      </c>
      <c r="B252" s="75">
        <v>17.61</v>
      </c>
      <c r="C252" s="75">
        <v>17.61</v>
      </c>
      <c r="D252" s="75">
        <v>5.51</v>
      </c>
      <c r="E252" s="75">
        <v>17.22</v>
      </c>
      <c r="F252" s="75">
        <v>16.96</v>
      </c>
      <c r="G252" s="75">
        <v>17.88</v>
      </c>
      <c r="H252" s="75" t="s">
        <v>155</v>
      </c>
      <c r="I252" s="76"/>
      <c r="J252" s="77">
        <f t="shared" si="82"/>
        <v>0</v>
      </c>
      <c r="K252" s="77">
        <f t="shared" si="83"/>
        <v>0</v>
      </c>
      <c r="L252" s="77">
        <f t="shared" si="84"/>
        <v>0</v>
      </c>
      <c r="M252" s="77"/>
      <c r="N252" s="77">
        <f t="shared" si="69"/>
        <v>16.96</v>
      </c>
      <c r="O252" s="77">
        <f t="shared" si="70"/>
        <v>18.079999999999998</v>
      </c>
      <c r="P252" s="77">
        <f t="shared" si="71"/>
        <v>16.292507370638447</v>
      </c>
      <c r="Q252" s="77">
        <f t="shared" si="85"/>
        <v>15.715999999999999</v>
      </c>
      <c r="R252" s="77">
        <f t="shared" si="72"/>
        <v>16.124531389345535</v>
      </c>
      <c r="S252" s="77">
        <f t="shared" si="73"/>
        <v>16.200452080822224</v>
      </c>
      <c r="T252" s="77">
        <f t="shared" si="74"/>
        <v>-7.5920691476689228E-2</v>
      </c>
      <c r="U252" s="77">
        <f t="shared" si="75"/>
        <v>-0.48053650520701047</v>
      </c>
      <c r="V252" s="77">
        <f t="shared" si="76"/>
        <v>0.40461581373032124</v>
      </c>
      <c r="W252" s="77"/>
      <c r="X252" s="77"/>
      <c r="Y252" s="77"/>
      <c r="Z252" s="77" t="str">
        <f t="shared" si="77"/>
        <v>BAIXA</v>
      </c>
      <c r="AA252" s="77"/>
      <c r="AB252" s="77" t="str">
        <f t="shared" si="78"/>
        <v/>
      </c>
      <c r="AC252" s="77"/>
      <c r="AD252" s="78" t="b">
        <f t="shared" si="79"/>
        <v>1</v>
      </c>
      <c r="AE252" s="78" t="b">
        <f t="shared" si="80"/>
        <v>1</v>
      </c>
      <c r="AF252" s="78" t="b">
        <f t="shared" si="81"/>
        <v>0</v>
      </c>
      <c r="AG252" s="78" t="b">
        <f t="shared" si="86"/>
        <v>1</v>
      </c>
      <c r="AH252" s="38">
        <f t="shared" si="87"/>
        <v>12.41</v>
      </c>
      <c r="AI252" s="62">
        <f t="shared" si="88"/>
        <v>18.079999999999998</v>
      </c>
      <c r="AJ252" s="34">
        <f t="shared" si="89"/>
        <v>0.2</v>
      </c>
      <c r="AK252" s="34">
        <f t="shared" si="90"/>
        <v>0.15384615384615385</v>
      </c>
      <c r="AL252" s="34">
        <f t="shared" si="91"/>
        <v>7.407407407407407E-2</v>
      </c>
    </row>
    <row r="253" spans="1:38" s="34" customFormat="1">
      <c r="A253" s="74">
        <v>43949</v>
      </c>
      <c r="B253" s="75">
        <v>16.690000000000001</v>
      </c>
      <c r="C253" s="75">
        <v>16.690000000000001</v>
      </c>
      <c r="D253" s="75">
        <v>4.8600000000000003</v>
      </c>
      <c r="E253" s="75">
        <v>16.489999999999998</v>
      </c>
      <c r="F253" s="75">
        <v>16.09</v>
      </c>
      <c r="G253" s="75">
        <v>16.690000000000001</v>
      </c>
      <c r="H253" s="75" t="s">
        <v>149</v>
      </c>
      <c r="I253" s="76"/>
      <c r="J253" s="77">
        <f t="shared" si="82"/>
        <v>0</v>
      </c>
      <c r="K253" s="77">
        <f t="shared" si="83"/>
        <v>0</v>
      </c>
      <c r="L253" s="77">
        <f t="shared" si="84"/>
        <v>0</v>
      </c>
      <c r="M253" s="77"/>
      <c r="N253" s="77">
        <f t="shared" si="69"/>
        <v>16.09</v>
      </c>
      <c r="O253" s="77">
        <f t="shared" si="70"/>
        <v>18.079999999999998</v>
      </c>
      <c r="P253" s="77">
        <f t="shared" si="71"/>
        <v>15.963134213298057</v>
      </c>
      <c r="Q253" s="77">
        <f t="shared" si="85"/>
        <v>15.482999999999999</v>
      </c>
      <c r="R253" s="77">
        <f t="shared" si="72"/>
        <v>15.85444618740836</v>
      </c>
      <c r="S253" s="77">
        <f t="shared" si="73"/>
        <v>16.087688247288003</v>
      </c>
      <c r="T253" s="77">
        <f t="shared" si="74"/>
        <v>-0.23324205987964319</v>
      </c>
      <c r="U253" s="77">
        <f t="shared" si="75"/>
        <v>-0.58169045863959079</v>
      </c>
      <c r="V253" s="77">
        <f t="shared" si="76"/>
        <v>0.3484483987599476</v>
      </c>
      <c r="W253" s="77"/>
      <c r="X253" s="77"/>
      <c r="Y253" s="77"/>
      <c r="Z253" s="77" t="str">
        <f t="shared" si="77"/>
        <v>BAIXA</v>
      </c>
      <c r="AA253" s="77"/>
      <c r="AB253" s="77" t="str">
        <f t="shared" si="78"/>
        <v/>
      </c>
      <c r="AC253" s="77"/>
      <c r="AD253" s="78" t="b">
        <f t="shared" si="79"/>
        <v>1</v>
      </c>
      <c r="AE253" s="78" t="b">
        <f t="shared" si="80"/>
        <v>0</v>
      </c>
      <c r="AF253" s="78" t="b">
        <f t="shared" si="81"/>
        <v>1</v>
      </c>
      <c r="AG253" s="78" t="b">
        <f t="shared" si="86"/>
        <v>1</v>
      </c>
      <c r="AH253" s="38">
        <f t="shared" si="87"/>
        <v>12.41</v>
      </c>
      <c r="AI253" s="62">
        <f t="shared" si="88"/>
        <v>18.079999999999998</v>
      </c>
      <c r="AJ253" s="34">
        <f t="shared" si="89"/>
        <v>0.2</v>
      </c>
      <c r="AK253" s="34">
        <f t="shared" si="90"/>
        <v>0.15384615384615385</v>
      </c>
      <c r="AL253" s="34">
        <f t="shared" si="91"/>
        <v>7.407407407407407E-2</v>
      </c>
    </row>
    <row r="254" spans="1:38" s="34" customFormat="1">
      <c r="A254" s="74">
        <v>43948</v>
      </c>
      <c r="B254" s="75">
        <v>15.92</v>
      </c>
      <c r="C254" s="75">
        <v>15.92</v>
      </c>
      <c r="D254" s="75">
        <v>3.13</v>
      </c>
      <c r="E254" s="75">
        <v>15.62</v>
      </c>
      <c r="F254" s="75">
        <v>15.27</v>
      </c>
      <c r="G254" s="75">
        <v>15.99</v>
      </c>
      <c r="H254" s="75" t="s">
        <v>59</v>
      </c>
      <c r="I254" s="76"/>
      <c r="J254" s="77">
        <f t="shared" si="82"/>
        <v>0</v>
      </c>
      <c r="K254" s="77">
        <f t="shared" si="83"/>
        <v>0</v>
      </c>
      <c r="L254" s="77">
        <f t="shared" si="84"/>
        <v>0</v>
      </c>
      <c r="M254" s="77"/>
      <c r="N254" s="77">
        <f t="shared" si="69"/>
        <v>16.079999999999998</v>
      </c>
      <c r="O254" s="77">
        <f t="shared" si="70"/>
        <v>18.079999999999998</v>
      </c>
      <c r="P254" s="77">
        <f t="shared" si="71"/>
        <v>15.781417766622571</v>
      </c>
      <c r="Q254" s="77">
        <f t="shared" si="85"/>
        <v>15.291999999999998</v>
      </c>
      <c r="R254" s="77">
        <f t="shared" si="72"/>
        <v>15.702527312391698</v>
      </c>
      <c r="S254" s="77">
        <f t="shared" si="73"/>
        <v>16.039503307071044</v>
      </c>
      <c r="T254" s="77">
        <f t="shared" si="74"/>
        <v>-0.3369759946793458</v>
      </c>
      <c r="U254" s="77">
        <f t="shared" si="75"/>
        <v>-0.66880255832957769</v>
      </c>
      <c r="V254" s="77">
        <f t="shared" si="76"/>
        <v>0.33182656365023189</v>
      </c>
      <c r="W254" s="77"/>
      <c r="X254" s="77"/>
      <c r="Y254" s="77"/>
      <c r="Z254" s="77" t="str">
        <f t="shared" si="77"/>
        <v>BAIXA</v>
      </c>
      <c r="AA254" s="77"/>
      <c r="AB254" s="77" t="str">
        <f t="shared" si="78"/>
        <v/>
      </c>
      <c r="AC254" s="77"/>
      <c r="AD254" s="78" t="b">
        <f t="shared" si="79"/>
        <v>0</v>
      </c>
      <c r="AE254" s="78" t="b">
        <f t="shared" si="80"/>
        <v>0</v>
      </c>
      <c r="AF254" s="78" t="b">
        <f t="shared" si="81"/>
        <v>0</v>
      </c>
      <c r="AG254" s="78" t="b">
        <f t="shared" si="86"/>
        <v>1</v>
      </c>
      <c r="AH254" s="38">
        <f t="shared" si="87"/>
        <v>12.41</v>
      </c>
      <c r="AI254" s="62">
        <f t="shared" si="88"/>
        <v>18.079999999999998</v>
      </c>
      <c r="AJ254" s="34">
        <f t="shared" si="89"/>
        <v>0.2</v>
      </c>
      <c r="AK254" s="34">
        <f t="shared" si="90"/>
        <v>0.15384615384615385</v>
      </c>
      <c r="AL254" s="34">
        <f t="shared" si="91"/>
        <v>7.407407407407407E-2</v>
      </c>
    </row>
    <row r="255" spans="1:38" s="34" customFormat="1">
      <c r="A255" s="74">
        <v>43945</v>
      </c>
      <c r="B255" s="75">
        <v>15.43</v>
      </c>
      <c r="C255" s="75">
        <v>15.43</v>
      </c>
      <c r="D255" s="75">
        <v>-5.9</v>
      </c>
      <c r="E255" s="75">
        <v>16.149999999999999</v>
      </c>
      <c r="F255" s="75">
        <v>14.78</v>
      </c>
      <c r="G255" s="75">
        <v>16.25</v>
      </c>
      <c r="H255" s="75" t="s">
        <v>214</v>
      </c>
      <c r="I255" s="76"/>
      <c r="J255" s="77">
        <f t="shared" si="82"/>
        <v>0</v>
      </c>
      <c r="K255" s="77">
        <f t="shared" si="83"/>
        <v>0</v>
      </c>
      <c r="L255" s="77">
        <f t="shared" si="84"/>
        <v>0</v>
      </c>
      <c r="M255" s="77"/>
      <c r="N255" s="77">
        <f t="shared" si="69"/>
        <v>16.079999999999998</v>
      </c>
      <c r="O255" s="77">
        <f t="shared" si="70"/>
        <v>18.079999999999998</v>
      </c>
      <c r="P255" s="77">
        <f t="shared" si="71"/>
        <v>15.746772208278214</v>
      </c>
      <c r="Q255" s="77">
        <f t="shared" si="85"/>
        <v>15.191999999999998</v>
      </c>
      <c r="R255" s="77">
        <f t="shared" si="72"/>
        <v>15.662986823735643</v>
      </c>
      <c r="S255" s="77">
        <f t="shared" si="73"/>
        <v>16.049063571636726</v>
      </c>
      <c r="T255" s="77">
        <f t="shared" si="74"/>
        <v>-0.38607674790108248</v>
      </c>
      <c r="U255" s="77">
        <f t="shared" si="75"/>
        <v>-0.75175919924213563</v>
      </c>
      <c r="V255" s="77">
        <f t="shared" si="76"/>
        <v>0.36568245134105315</v>
      </c>
      <c r="W255" s="77"/>
      <c r="X255" s="77"/>
      <c r="Y255" s="77"/>
      <c r="Z255" s="77" t="str">
        <f t="shared" si="77"/>
        <v>BAIXA</v>
      </c>
      <c r="AA255" s="77"/>
      <c r="AB255" s="77" t="str">
        <f t="shared" si="78"/>
        <v/>
      </c>
      <c r="AC255" s="77"/>
      <c r="AD255" s="78" t="b">
        <f t="shared" si="79"/>
        <v>0</v>
      </c>
      <c r="AE255" s="78" t="b">
        <f t="shared" si="80"/>
        <v>1</v>
      </c>
      <c r="AF255" s="78" t="b">
        <f t="shared" si="81"/>
        <v>1</v>
      </c>
      <c r="AG255" s="78" t="b">
        <f t="shared" si="86"/>
        <v>1</v>
      </c>
      <c r="AH255" s="38">
        <f t="shared" si="87"/>
        <v>12.41</v>
      </c>
      <c r="AI255" s="62">
        <f t="shared" si="88"/>
        <v>18.079999999999998</v>
      </c>
      <c r="AJ255" s="34">
        <f t="shared" si="89"/>
        <v>0.2</v>
      </c>
      <c r="AK255" s="34">
        <f t="shared" si="90"/>
        <v>0.15384615384615385</v>
      </c>
      <c r="AL255" s="34">
        <f t="shared" si="91"/>
        <v>7.407407407407407E-2</v>
      </c>
    </row>
    <row r="256" spans="1:38" s="34" customFormat="1">
      <c r="A256" s="74">
        <v>43944</v>
      </c>
      <c r="B256" s="75">
        <v>16.399999999999999</v>
      </c>
      <c r="C256" s="75">
        <v>16.399999999999999</v>
      </c>
      <c r="D256" s="75">
        <v>1.19</v>
      </c>
      <c r="E256" s="75">
        <v>16.64</v>
      </c>
      <c r="F256" s="75">
        <v>16.079999999999998</v>
      </c>
      <c r="G256" s="75">
        <v>16.86</v>
      </c>
      <c r="H256" s="75" t="s">
        <v>215</v>
      </c>
      <c r="I256" s="76"/>
      <c r="J256" s="77">
        <f t="shared" si="82"/>
        <v>0</v>
      </c>
      <c r="K256" s="77">
        <f t="shared" si="83"/>
        <v>0</v>
      </c>
      <c r="L256" s="77">
        <f t="shared" si="84"/>
        <v>0</v>
      </c>
      <c r="M256" s="77"/>
      <c r="N256" s="77">
        <f t="shared" si="69"/>
        <v>16.079999999999998</v>
      </c>
      <c r="O256" s="77">
        <f t="shared" si="70"/>
        <v>18.079999999999998</v>
      </c>
      <c r="P256" s="77">
        <f t="shared" si="71"/>
        <v>15.825965260347768</v>
      </c>
      <c r="Q256" s="77">
        <f t="shared" si="85"/>
        <v>15.113499999999998</v>
      </c>
      <c r="R256" s="77">
        <f t="shared" si="72"/>
        <v>15.705348064414851</v>
      </c>
      <c r="S256" s="77">
        <f t="shared" si="73"/>
        <v>16.098588657367664</v>
      </c>
      <c r="T256" s="77">
        <f t="shared" si="74"/>
        <v>-0.39324059295281266</v>
      </c>
      <c r="U256" s="77">
        <f t="shared" si="75"/>
        <v>-0.84317981207739889</v>
      </c>
      <c r="V256" s="77">
        <f t="shared" si="76"/>
        <v>0.44993921912458623</v>
      </c>
      <c r="W256" s="77"/>
      <c r="X256" s="77"/>
      <c r="Y256" s="77"/>
      <c r="Z256" s="77" t="str">
        <f t="shared" si="77"/>
        <v>BAIXA</v>
      </c>
      <c r="AA256" s="77"/>
      <c r="AB256" s="77" t="str">
        <f t="shared" si="78"/>
        <v/>
      </c>
      <c r="AC256" s="77"/>
      <c r="AD256" s="78" t="b">
        <f t="shared" si="79"/>
        <v>1</v>
      </c>
      <c r="AE256" s="78" t="b">
        <f t="shared" si="80"/>
        <v>1</v>
      </c>
      <c r="AF256" s="78" t="b">
        <f t="shared" si="81"/>
        <v>1</v>
      </c>
      <c r="AG256" s="78" t="b">
        <f t="shared" si="86"/>
        <v>1</v>
      </c>
      <c r="AH256" s="38">
        <f t="shared" si="87"/>
        <v>12.41</v>
      </c>
      <c r="AI256" s="62">
        <f t="shared" si="88"/>
        <v>18.079999999999998</v>
      </c>
      <c r="AJ256" s="34">
        <f t="shared" si="89"/>
        <v>0.2</v>
      </c>
      <c r="AK256" s="34">
        <f t="shared" si="90"/>
        <v>0.15384615384615385</v>
      </c>
      <c r="AL256" s="34">
        <f t="shared" si="91"/>
        <v>7.407407407407407E-2</v>
      </c>
    </row>
    <row r="257" spans="1:38" s="34" customFormat="1">
      <c r="A257" s="74">
        <v>43943</v>
      </c>
      <c r="B257" s="75">
        <v>16.21</v>
      </c>
      <c r="C257" s="75">
        <v>16.21</v>
      </c>
      <c r="D257" s="75">
        <v>5.0199999999999996</v>
      </c>
      <c r="E257" s="75">
        <v>15.34</v>
      </c>
      <c r="F257" s="75">
        <v>15.27</v>
      </c>
      <c r="G257" s="75">
        <v>16.21</v>
      </c>
      <c r="H257" s="75" t="s">
        <v>159</v>
      </c>
      <c r="I257" s="76"/>
      <c r="J257" s="77">
        <f t="shared" si="82"/>
        <v>0</v>
      </c>
      <c r="K257" s="77">
        <f t="shared" si="83"/>
        <v>0</v>
      </c>
      <c r="L257" s="77">
        <f t="shared" si="84"/>
        <v>0</v>
      </c>
      <c r="M257" s="77"/>
      <c r="N257" s="77">
        <f t="shared" si="69"/>
        <v>16.07</v>
      </c>
      <c r="O257" s="77">
        <f t="shared" si="70"/>
        <v>18.079999999999998</v>
      </c>
      <c r="P257" s="77">
        <f t="shared" si="71"/>
        <v>15.68245657543471</v>
      </c>
      <c r="Q257" s="77">
        <f t="shared" si="85"/>
        <v>14.9345</v>
      </c>
      <c r="R257" s="77">
        <f t="shared" si="72"/>
        <v>15.579047712490279</v>
      </c>
      <c r="S257" s="77">
        <f t="shared" si="73"/>
        <v>16.074475749957077</v>
      </c>
      <c r="T257" s="77">
        <f t="shared" si="74"/>
        <v>-0.49542803746679809</v>
      </c>
      <c r="U257" s="77">
        <f t="shared" si="75"/>
        <v>-0.95566461685854542</v>
      </c>
      <c r="V257" s="77">
        <f t="shared" si="76"/>
        <v>0.46023657939174734</v>
      </c>
      <c r="W257" s="77"/>
      <c r="X257" s="77"/>
      <c r="Y257" s="77"/>
      <c r="Z257" s="77" t="str">
        <f t="shared" si="77"/>
        <v>BAIXA</v>
      </c>
      <c r="AA257" s="77"/>
      <c r="AB257" s="77" t="str">
        <f t="shared" si="78"/>
        <v/>
      </c>
      <c r="AC257" s="77"/>
      <c r="AD257" s="78" t="b">
        <f t="shared" si="79"/>
        <v>1</v>
      </c>
      <c r="AE257" s="78" t="b">
        <f t="shared" si="80"/>
        <v>1</v>
      </c>
      <c r="AF257" s="78" t="b">
        <f t="shared" si="81"/>
        <v>0</v>
      </c>
      <c r="AG257" s="78" t="b">
        <f t="shared" si="86"/>
        <v>1</v>
      </c>
      <c r="AH257" s="38">
        <f t="shared" si="87"/>
        <v>10.91</v>
      </c>
      <c r="AI257" s="62">
        <f t="shared" si="88"/>
        <v>18.079999999999998</v>
      </c>
      <c r="AJ257" s="34">
        <f t="shared" si="89"/>
        <v>0.2</v>
      </c>
      <c r="AK257" s="34">
        <f t="shared" si="90"/>
        <v>0.15384615384615385</v>
      </c>
      <c r="AL257" s="34">
        <f t="shared" si="91"/>
        <v>7.407407407407407E-2</v>
      </c>
    </row>
    <row r="258" spans="1:38" s="34" customFormat="1">
      <c r="A258" s="74">
        <v>43941</v>
      </c>
      <c r="B258" s="75">
        <v>15.43</v>
      </c>
      <c r="C258" s="75">
        <v>15.43</v>
      </c>
      <c r="D258" s="75">
        <v>-1.1200000000000001</v>
      </c>
      <c r="E258" s="75">
        <v>14.98</v>
      </c>
      <c r="F258" s="75">
        <v>14.84</v>
      </c>
      <c r="G258" s="75">
        <v>15.8</v>
      </c>
      <c r="H258" s="75" t="s">
        <v>216</v>
      </c>
      <c r="I258" s="76"/>
      <c r="J258" s="77">
        <f t="shared" si="82"/>
        <v>0</v>
      </c>
      <c r="K258" s="77">
        <f t="shared" si="83"/>
        <v>0</v>
      </c>
      <c r="L258" s="77">
        <f t="shared" si="84"/>
        <v>0</v>
      </c>
      <c r="M258" s="77"/>
      <c r="N258" s="77">
        <f t="shared" si="69"/>
        <v>16.07</v>
      </c>
      <c r="O258" s="77">
        <f t="shared" si="70"/>
        <v>18.079999999999998</v>
      </c>
      <c r="P258" s="77">
        <f t="shared" si="71"/>
        <v>15.550570719293386</v>
      </c>
      <c r="Q258" s="77">
        <f t="shared" si="85"/>
        <v>14.680499999999999</v>
      </c>
      <c r="R258" s="77">
        <f t="shared" si="72"/>
        <v>15.46432911476124</v>
      </c>
      <c r="S258" s="77">
        <f t="shared" si="73"/>
        <v>16.063633809953643</v>
      </c>
      <c r="T258" s="77">
        <f t="shared" si="74"/>
        <v>-0.59930469519240326</v>
      </c>
      <c r="U258" s="77">
        <f t="shared" si="75"/>
        <v>-1.0707237617064822</v>
      </c>
      <c r="V258" s="77">
        <f t="shared" si="76"/>
        <v>0.47141906651407894</v>
      </c>
      <c r="W258" s="77"/>
      <c r="X258" s="77"/>
      <c r="Y258" s="77"/>
      <c r="Z258" s="77" t="str">
        <f t="shared" si="77"/>
        <v>BAIXA</v>
      </c>
      <c r="AA258" s="77"/>
      <c r="AB258" s="77" t="str">
        <f t="shared" si="78"/>
        <v/>
      </c>
      <c r="AC258" s="77"/>
      <c r="AD258" s="78" t="b">
        <f t="shared" si="79"/>
        <v>1</v>
      </c>
      <c r="AE258" s="78" t="b">
        <f t="shared" si="80"/>
        <v>0</v>
      </c>
      <c r="AF258" s="78" t="b">
        <f t="shared" si="81"/>
        <v>0</v>
      </c>
      <c r="AG258" s="78" t="b">
        <f t="shared" si="86"/>
        <v>1</v>
      </c>
      <c r="AH258" s="38">
        <f t="shared" si="87"/>
        <v>10.91</v>
      </c>
      <c r="AI258" s="62">
        <f t="shared" si="88"/>
        <v>18.079999999999998</v>
      </c>
      <c r="AJ258" s="34">
        <f t="shared" si="89"/>
        <v>0.2</v>
      </c>
      <c r="AK258" s="34">
        <f t="shared" si="90"/>
        <v>0.15384615384615385</v>
      </c>
      <c r="AL258" s="34">
        <f t="shared" si="91"/>
        <v>7.407407407407407E-2</v>
      </c>
    </row>
    <row r="259" spans="1:38" s="34" customFormat="1">
      <c r="A259" s="74">
        <v>43938</v>
      </c>
      <c r="B259" s="75">
        <v>15.61</v>
      </c>
      <c r="C259" s="75">
        <v>15.61</v>
      </c>
      <c r="D259" s="75">
        <v>2.61</v>
      </c>
      <c r="E259" s="75">
        <v>15.24</v>
      </c>
      <c r="F259" s="75">
        <v>15.06</v>
      </c>
      <c r="G259" s="75">
        <v>15.61</v>
      </c>
      <c r="H259" s="75" t="s">
        <v>217</v>
      </c>
      <c r="I259" s="76"/>
      <c r="J259" s="77">
        <f t="shared" si="82"/>
        <v>0</v>
      </c>
      <c r="K259" s="77">
        <f t="shared" si="83"/>
        <v>0</v>
      </c>
      <c r="L259" s="77">
        <f t="shared" si="84"/>
        <v>0</v>
      </c>
      <c r="M259" s="77"/>
      <c r="N259" s="77">
        <f t="shared" si="69"/>
        <v>16.07</v>
      </c>
      <c r="O259" s="77">
        <f t="shared" si="70"/>
        <v>18.079999999999998</v>
      </c>
      <c r="P259" s="77">
        <f t="shared" si="71"/>
        <v>15.580713399116734</v>
      </c>
      <c r="Q259" s="77">
        <f t="shared" si="85"/>
        <v>14.489499999999998</v>
      </c>
      <c r="R259" s="77">
        <f t="shared" si="72"/>
        <v>15.470570771990555</v>
      </c>
      <c r="S259" s="77">
        <f t="shared" si="73"/>
        <v>16.114324514749935</v>
      </c>
      <c r="T259" s="77">
        <f t="shared" si="74"/>
        <v>-0.64375374275937958</v>
      </c>
      <c r="U259" s="77">
        <f t="shared" si="75"/>
        <v>-1.1885785283350019</v>
      </c>
      <c r="V259" s="77">
        <f t="shared" si="76"/>
        <v>0.54482478557562231</v>
      </c>
      <c r="W259" s="77"/>
      <c r="X259" s="77"/>
      <c r="Y259" s="77"/>
      <c r="Z259" s="77" t="str">
        <f t="shared" si="77"/>
        <v>BAIXA</v>
      </c>
      <c r="AA259" s="77"/>
      <c r="AB259" s="77" t="str">
        <f t="shared" si="78"/>
        <v/>
      </c>
      <c r="AC259" s="77"/>
      <c r="AD259" s="78" t="b">
        <f t="shared" si="79"/>
        <v>0</v>
      </c>
      <c r="AE259" s="78" t="b">
        <f t="shared" si="80"/>
        <v>1</v>
      </c>
      <c r="AF259" s="78" t="b">
        <f t="shared" si="81"/>
        <v>0</v>
      </c>
      <c r="AG259" s="78" t="b">
        <f t="shared" si="86"/>
        <v>1</v>
      </c>
      <c r="AH259" s="38">
        <f t="shared" si="87"/>
        <v>10.5</v>
      </c>
      <c r="AI259" s="62">
        <f t="shared" si="88"/>
        <v>18.079999999999998</v>
      </c>
      <c r="AJ259" s="34">
        <f t="shared" si="89"/>
        <v>0.2</v>
      </c>
      <c r="AK259" s="34">
        <f t="shared" si="90"/>
        <v>0.15384615384615385</v>
      </c>
      <c r="AL259" s="34">
        <f t="shared" si="91"/>
        <v>7.407407407407407E-2</v>
      </c>
    </row>
    <row r="260" spans="1:38" s="34" customFormat="1">
      <c r="A260" s="74">
        <v>43937</v>
      </c>
      <c r="B260" s="75">
        <v>15.21</v>
      </c>
      <c r="C260" s="75">
        <v>15.21</v>
      </c>
      <c r="D260" s="75">
        <v>-4.03</v>
      </c>
      <c r="E260" s="75">
        <v>16.13</v>
      </c>
      <c r="F260" s="75">
        <v>15.03</v>
      </c>
      <c r="G260" s="75">
        <v>16.22</v>
      </c>
      <c r="H260" s="75" t="s">
        <v>82</v>
      </c>
      <c r="I260" s="76"/>
      <c r="J260" s="77">
        <f t="shared" si="82"/>
        <v>0</v>
      </c>
      <c r="K260" s="77">
        <f t="shared" si="83"/>
        <v>0</v>
      </c>
      <c r="L260" s="77">
        <f t="shared" si="84"/>
        <v>0</v>
      </c>
      <c r="M260" s="77"/>
      <c r="N260" s="77">
        <f t="shared" ref="N260:N323" si="92">MAX(F260:F273)</f>
        <v>16.07</v>
      </c>
      <c r="O260" s="77">
        <f t="shared" ref="O260:O323" si="93">MAX(G260:G273)</f>
        <v>18.079999999999998</v>
      </c>
      <c r="P260" s="77">
        <f t="shared" ref="P260:P323" si="94">(($C260-$P261)*$AJ260)+$P261</f>
        <v>15.573391748895917</v>
      </c>
      <c r="Q260" s="77">
        <f t="shared" si="85"/>
        <v>14.299499999999998</v>
      </c>
      <c r="R260" s="77">
        <f t="shared" ref="R260:R323" si="95">(($C260-R261)*AK260)+R261</f>
        <v>15.445220003261566</v>
      </c>
      <c r="S260" s="77">
        <f t="shared" ref="S260:S323" si="96">((C260-S261)*AL260)+S261</f>
        <v>16.15467047592993</v>
      </c>
      <c r="T260" s="77">
        <f t="shared" ref="T260:T323" si="97">R260-S260</f>
        <v>-0.70945047266836347</v>
      </c>
      <c r="U260" s="77">
        <f t="shared" ref="U260:U323" si="98">((T260-U261)*AJ260)+U261</f>
        <v>-1.3247847247289075</v>
      </c>
      <c r="V260" s="77">
        <f t="shared" ref="V260:V323" si="99">T260-U260</f>
        <v>0.61533425206054404</v>
      </c>
      <c r="W260" s="77"/>
      <c r="X260" s="77"/>
      <c r="Y260" s="77"/>
      <c r="Z260" s="77" t="str">
        <f t="shared" ref="Z260:Z323" si="100">IF(T260&gt;0,"ALTA","BAIXA")</f>
        <v>BAIXA</v>
      </c>
      <c r="AA260" s="77"/>
      <c r="AB260" s="77" t="str">
        <f t="shared" ref="AB260:AB323" si="101">IF(AND(T261&lt;U261,T260&gt;U260),"COMPRA",IF(AND(T260&lt;U260,T261&gt;U261),"VENDA",""))</f>
        <v/>
      </c>
      <c r="AC260" s="77"/>
      <c r="AD260" s="78" t="b">
        <f t="shared" ref="AD260:AD323" si="102">($E261-$C261)&lt;0</f>
        <v>1</v>
      </c>
      <c r="AE260" s="78" t="b">
        <f t="shared" ref="AE260:AE323" si="103">($E262-$C262)&lt;0</f>
        <v>0</v>
      </c>
      <c r="AF260" s="78" t="b">
        <f t="shared" ref="AF260:AF323" si="104">(($E260-$F260)/($G260-$F260)&gt;0.66)</f>
        <v>1</v>
      </c>
      <c r="AG260" s="78" t="b">
        <f t="shared" si="86"/>
        <v>0</v>
      </c>
      <c r="AH260" s="38">
        <f t="shared" si="87"/>
        <v>10.5</v>
      </c>
      <c r="AI260" s="62">
        <f t="shared" si="88"/>
        <v>18.079999999999998</v>
      </c>
      <c r="AJ260" s="34">
        <f t="shared" si="89"/>
        <v>0.2</v>
      </c>
      <c r="AK260" s="34">
        <f t="shared" si="90"/>
        <v>0.15384615384615385</v>
      </c>
      <c r="AL260" s="34">
        <f t="shared" si="91"/>
        <v>7.407407407407407E-2</v>
      </c>
    </row>
    <row r="261" spans="1:38" s="34" customFormat="1">
      <c r="A261" s="74">
        <v>43936</v>
      </c>
      <c r="B261" s="75">
        <v>15.85</v>
      </c>
      <c r="C261" s="75">
        <v>15.85</v>
      </c>
      <c r="D261" s="75">
        <v>-2.09</v>
      </c>
      <c r="E261" s="75">
        <v>15.52</v>
      </c>
      <c r="F261" s="75">
        <v>15.35</v>
      </c>
      <c r="G261" s="75">
        <v>15.94</v>
      </c>
      <c r="H261" s="75" t="s">
        <v>204</v>
      </c>
      <c r="I261" s="76"/>
      <c r="J261" s="77">
        <f t="shared" ref="J261:J324" si="105">IF($F261=IF(MIN($F261:$F281)=MIN($F262:$F282),MIN($F261:$F281),MIN($F260:$F280)),1,0)</f>
        <v>0</v>
      </c>
      <c r="K261" s="77">
        <f t="shared" ref="K261:K324" si="106">IF($G261=IF(MAX($G261:$G282)=MAX($G262:$G283),MAX($G261:$G282),MAX($G260:$G281)),1,0)</f>
        <v>0</v>
      </c>
      <c r="L261" s="77">
        <f t="shared" ref="L261:L324" si="107">IF(AND(($C262-$E262)&lt;0,($C263-$E263)&lt;0,(($E261-$F261)/($G261-$F261)&gt;0.66),(($G261-$F261)&gt;(2*($E261-$C261))),$F261=IF(MIN($F261:$F281)=MIN($F262:$F282),MIN($F261:$F281),MIN($F260:$F280)))=TRUE,1,0)</f>
        <v>0</v>
      </c>
      <c r="M261" s="77"/>
      <c r="N261" s="77">
        <f t="shared" si="92"/>
        <v>16.07</v>
      </c>
      <c r="O261" s="77">
        <f t="shared" si="93"/>
        <v>18.079999999999998</v>
      </c>
      <c r="P261" s="77">
        <f t="shared" si="94"/>
        <v>15.664239686119895</v>
      </c>
      <c r="Q261" s="77">
        <f t="shared" ref="Q261:Q324" si="108">AVERAGE(C261:C280)</f>
        <v>14.084999999999999</v>
      </c>
      <c r="R261" s="77">
        <f t="shared" si="95"/>
        <v>15.487987276581851</v>
      </c>
      <c r="S261" s="77">
        <f t="shared" si="96"/>
        <v>16.230244114004325</v>
      </c>
      <c r="T261" s="77">
        <f t="shared" si="97"/>
        <v>-0.74225683742247384</v>
      </c>
      <c r="U261" s="77">
        <f t="shared" si="98"/>
        <v>-1.4786182877440435</v>
      </c>
      <c r="V261" s="77">
        <f t="shared" si="99"/>
        <v>0.73636145032156963</v>
      </c>
      <c r="W261" s="77"/>
      <c r="X261" s="77"/>
      <c r="Y261" s="77"/>
      <c r="Z261" s="77" t="str">
        <f t="shared" si="100"/>
        <v>BAIXA</v>
      </c>
      <c r="AA261" s="77"/>
      <c r="AB261" s="77" t="str">
        <f t="shared" si="101"/>
        <v/>
      </c>
      <c r="AC261" s="77"/>
      <c r="AD261" s="78" t="b">
        <f t="shared" si="102"/>
        <v>0</v>
      </c>
      <c r="AE261" s="78" t="b">
        <f t="shared" si="103"/>
        <v>1</v>
      </c>
      <c r="AF261" s="78" t="b">
        <f t="shared" si="104"/>
        <v>0</v>
      </c>
      <c r="AG261" s="78" t="b">
        <f t="shared" ref="AG261:AG324" si="109">(($G261-$F261)&gt;(2*($E261-$C261)))</f>
        <v>1</v>
      </c>
      <c r="AH261" s="38">
        <f t="shared" ref="AH261:AH324" si="110">IF(MIN($F261:$F281)=MIN($F262:$F282),MIN($F261:$F281),MIN($F260:$F280))</f>
        <v>10.5</v>
      </c>
      <c r="AI261" s="62">
        <f t="shared" ref="AI261:AI324" si="111">IF(MAX($G261:$G281)=MAX($G262:$G282),MAX($G261:$G281),MAX($G260:$G280))</f>
        <v>18.079999999999998</v>
      </c>
      <c r="AJ261" s="34">
        <f t="shared" ref="AJ261:AJ324" si="112">2/(9+1)</f>
        <v>0.2</v>
      </c>
      <c r="AK261" s="34">
        <f t="shared" ref="AK261:AK324" si="113">2/(12+1)</f>
        <v>0.15384615384615385</v>
      </c>
      <c r="AL261" s="34">
        <f t="shared" ref="AL261:AL324" si="114">2/(26+1)</f>
        <v>7.407407407407407E-2</v>
      </c>
    </row>
    <row r="262" spans="1:38" s="34" customFormat="1">
      <c r="A262" s="74">
        <v>43935</v>
      </c>
      <c r="B262" s="75">
        <v>16.190000000000001</v>
      </c>
      <c r="C262" s="75">
        <v>16.190000000000001</v>
      </c>
      <c r="D262" s="75">
        <v>-1.18</v>
      </c>
      <c r="E262" s="75">
        <v>16.47</v>
      </c>
      <c r="F262" s="75">
        <v>16.07</v>
      </c>
      <c r="G262" s="75">
        <v>16.739999999999998</v>
      </c>
      <c r="H262" s="75" t="s">
        <v>185</v>
      </c>
      <c r="I262" s="76"/>
      <c r="J262" s="77">
        <f t="shared" si="105"/>
        <v>0</v>
      </c>
      <c r="K262" s="77">
        <f t="shared" si="106"/>
        <v>0</v>
      </c>
      <c r="L262" s="77">
        <f t="shared" si="107"/>
        <v>0</v>
      </c>
      <c r="M262" s="77"/>
      <c r="N262" s="77">
        <f t="shared" si="92"/>
        <v>16.07</v>
      </c>
      <c r="O262" s="77">
        <f t="shared" si="93"/>
        <v>18.079999999999998</v>
      </c>
      <c r="P262" s="77">
        <f t="shared" si="94"/>
        <v>15.61779960764987</v>
      </c>
      <c r="Q262" s="77">
        <f t="shared" si="108"/>
        <v>13.9215</v>
      </c>
      <c r="R262" s="77">
        <f t="shared" si="95"/>
        <v>15.422166781414916</v>
      </c>
      <c r="S262" s="77">
        <f t="shared" si="96"/>
        <v>16.260663643124669</v>
      </c>
      <c r="T262" s="77">
        <f t="shared" si="97"/>
        <v>-0.83849686170975346</v>
      </c>
      <c r="U262" s="77">
        <f t="shared" si="98"/>
        <v>-1.6627086503244359</v>
      </c>
      <c r="V262" s="77">
        <f t="shared" si="99"/>
        <v>0.82421178861468247</v>
      </c>
      <c r="W262" s="77"/>
      <c r="X262" s="77"/>
      <c r="Y262" s="77"/>
      <c r="Z262" s="77" t="str">
        <f t="shared" si="100"/>
        <v>BAIXA</v>
      </c>
      <c r="AA262" s="77"/>
      <c r="AB262" s="77" t="str">
        <f t="shared" si="101"/>
        <v/>
      </c>
      <c r="AC262" s="77"/>
      <c r="AD262" s="78" t="b">
        <f t="shared" si="102"/>
        <v>1</v>
      </c>
      <c r="AE262" s="78" t="b">
        <f t="shared" si="103"/>
        <v>0</v>
      </c>
      <c r="AF262" s="78" t="b">
        <f t="shared" si="104"/>
        <v>0</v>
      </c>
      <c r="AG262" s="78" t="b">
        <f t="shared" si="109"/>
        <v>1</v>
      </c>
      <c r="AH262" s="38">
        <f t="shared" si="110"/>
        <v>10.5</v>
      </c>
      <c r="AI262" s="62">
        <f t="shared" si="111"/>
        <v>18.079999999999998</v>
      </c>
      <c r="AJ262" s="34">
        <f t="shared" si="112"/>
        <v>0.2</v>
      </c>
      <c r="AK262" s="34">
        <f t="shared" si="113"/>
        <v>0.15384615384615385</v>
      </c>
      <c r="AL262" s="34">
        <f t="shared" si="114"/>
        <v>7.407407407407407E-2</v>
      </c>
    </row>
    <row r="263" spans="1:38" s="34" customFormat="1">
      <c r="A263" s="74">
        <v>43934</v>
      </c>
      <c r="B263" s="75">
        <v>16.38</v>
      </c>
      <c r="C263" s="75">
        <v>16.38</v>
      </c>
      <c r="D263" s="75">
        <v>0.65</v>
      </c>
      <c r="E263" s="75">
        <v>16.27</v>
      </c>
      <c r="F263" s="75">
        <v>15.8</v>
      </c>
      <c r="G263" s="75">
        <v>16.54</v>
      </c>
      <c r="H263" s="75" t="s">
        <v>197</v>
      </c>
      <c r="I263" s="76"/>
      <c r="J263" s="77">
        <f t="shared" si="105"/>
        <v>0</v>
      </c>
      <c r="K263" s="77">
        <f t="shared" si="106"/>
        <v>0</v>
      </c>
      <c r="L263" s="77">
        <f t="shared" si="107"/>
        <v>0</v>
      </c>
      <c r="M263" s="77"/>
      <c r="N263" s="77">
        <f t="shared" si="92"/>
        <v>15.96</v>
      </c>
      <c r="O263" s="77">
        <f t="shared" si="93"/>
        <v>18.079999999999998</v>
      </c>
      <c r="P263" s="77">
        <f t="shared" si="94"/>
        <v>15.474749509562336</v>
      </c>
      <c r="Q263" s="77">
        <f t="shared" si="108"/>
        <v>13.745500000000002</v>
      </c>
      <c r="R263" s="77">
        <f t="shared" si="95"/>
        <v>15.282560741672173</v>
      </c>
      <c r="S263" s="77">
        <f t="shared" si="96"/>
        <v>16.266316734574641</v>
      </c>
      <c r="T263" s="77">
        <f t="shared" si="97"/>
        <v>-0.98375599290246818</v>
      </c>
      <c r="U263" s="77">
        <f t="shared" si="98"/>
        <v>-1.8687615974781064</v>
      </c>
      <c r="V263" s="77">
        <f t="shared" si="99"/>
        <v>0.88500560457563826</v>
      </c>
      <c r="W263" s="77"/>
      <c r="X263" s="77"/>
      <c r="Y263" s="77"/>
      <c r="Z263" s="77" t="str">
        <f t="shared" si="100"/>
        <v>BAIXA</v>
      </c>
      <c r="AA263" s="77"/>
      <c r="AB263" s="77" t="str">
        <f t="shared" si="101"/>
        <v/>
      </c>
      <c r="AC263" s="77"/>
      <c r="AD263" s="78" t="b">
        <f t="shared" si="102"/>
        <v>0</v>
      </c>
      <c r="AE263" s="78" t="b">
        <f t="shared" si="103"/>
        <v>1</v>
      </c>
      <c r="AF263" s="78" t="b">
        <f t="shared" si="104"/>
        <v>0</v>
      </c>
      <c r="AG263" s="78" t="b">
        <f t="shared" si="109"/>
        <v>1</v>
      </c>
      <c r="AH263" s="38">
        <f t="shared" si="110"/>
        <v>10.5</v>
      </c>
      <c r="AI263" s="62">
        <f t="shared" si="111"/>
        <v>18.079999999999998</v>
      </c>
      <c r="AJ263" s="34">
        <f t="shared" si="112"/>
        <v>0.2</v>
      </c>
      <c r="AK263" s="34">
        <f t="shared" si="113"/>
        <v>0.15384615384615385</v>
      </c>
      <c r="AL263" s="34">
        <f t="shared" si="114"/>
        <v>7.407407407407407E-2</v>
      </c>
    </row>
    <row r="264" spans="1:38" s="34" customFormat="1">
      <c r="A264" s="74">
        <v>43930</v>
      </c>
      <c r="B264" s="75">
        <v>16.27</v>
      </c>
      <c r="C264" s="75">
        <v>16.27</v>
      </c>
      <c r="D264" s="75">
        <v>-2.89</v>
      </c>
      <c r="E264" s="75">
        <v>17.36</v>
      </c>
      <c r="F264" s="75">
        <v>15.96</v>
      </c>
      <c r="G264" s="75">
        <v>18.079999999999998</v>
      </c>
      <c r="H264" s="75" t="s">
        <v>209</v>
      </c>
      <c r="I264" s="76"/>
      <c r="J264" s="77">
        <f t="shared" si="105"/>
        <v>0</v>
      </c>
      <c r="K264" s="77">
        <f t="shared" si="106"/>
        <v>1</v>
      </c>
      <c r="L264" s="77">
        <f t="shared" si="107"/>
        <v>0</v>
      </c>
      <c r="M264" s="77"/>
      <c r="N264" s="77">
        <f t="shared" si="92"/>
        <v>15.96</v>
      </c>
      <c r="O264" s="77">
        <f t="shared" si="93"/>
        <v>18.079999999999998</v>
      </c>
      <c r="P264" s="77">
        <f t="shared" si="94"/>
        <v>15.248436886952922</v>
      </c>
      <c r="Q264" s="77">
        <f t="shared" si="108"/>
        <v>13.6715</v>
      </c>
      <c r="R264" s="77">
        <f t="shared" si="95"/>
        <v>15.083026331067114</v>
      </c>
      <c r="S264" s="77">
        <f t="shared" si="96"/>
        <v>16.257222073340614</v>
      </c>
      <c r="T264" s="77">
        <f t="shared" si="97"/>
        <v>-1.1741957422735005</v>
      </c>
      <c r="U264" s="77">
        <f t="shared" si="98"/>
        <v>-2.0900129986220159</v>
      </c>
      <c r="V264" s="77">
        <f t="shared" si="99"/>
        <v>0.91581725634851541</v>
      </c>
      <c r="W264" s="77"/>
      <c r="X264" s="77"/>
      <c r="Y264" s="77"/>
      <c r="Z264" s="77" t="str">
        <f t="shared" si="100"/>
        <v>BAIXA</v>
      </c>
      <c r="AA264" s="77"/>
      <c r="AB264" s="77" t="str">
        <f t="shared" si="101"/>
        <v/>
      </c>
      <c r="AC264" s="77"/>
      <c r="AD264" s="78" t="b">
        <f t="shared" si="102"/>
        <v>1</v>
      </c>
      <c r="AE264" s="78" t="b">
        <f t="shared" si="103"/>
        <v>0</v>
      </c>
      <c r="AF264" s="78" t="b">
        <f t="shared" si="104"/>
        <v>1</v>
      </c>
      <c r="AG264" s="78" t="b">
        <f t="shared" si="109"/>
        <v>0</v>
      </c>
      <c r="AH264" s="38">
        <f t="shared" si="110"/>
        <v>10.5</v>
      </c>
      <c r="AI264" s="62">
        <f t="shared" si="111"/>
        <v>18.079999999999998</v>
      </c>
      <c r="AJ264" s="34">
        <f t="shared" si="112"/>
        <v>0.2</v>
      </c>
      <c r="AK264" s="34">
        <f t="shared" si="113"/>
        <v>0.15384615384615385</v>
      </c>
      <c r="AL264" s="34">
        <f t="shared" si="114"/>
        <v>7.407407407407407E-2</v>
      </c>
    </row>
    <row r="265" spans="1:38" s="34" customFormat="1">
      <c r="A265" s="74">
        <v>43929</v>
      </c>
      <c r="B265" s="75">
        <v>16.760000000000002</v>
      </c>
      <c r="C265" s="75">
        <v>16.760000000000002</v>
      </c>
      <c r="D265" s="75">
        <v>5.61</v>
      </c>
      <c r="E265" s="75">
        <v>15.96</v>
      </c>
      <c r="F265" s="75">
        <v>15.87</v>
      </c>
      <c r="G265" s="75">
        <v>16.96</v>
      </c>
      <c r="H265" s="75" t="s">
        <v>218</v>
      </c>
      <c r="I265" s="76"/>
      <c r="J265" s="77">
        <f t="shared" si="105"/>
        <v>0</v>
      </c>
      <c r="K265" s="77">
        <f t="shared" si="106"/>
        <v>0</v>
      </c>
      <c r="L265" s="77">
        <f t="shared" si="107"/>
        <v>0</v>
      </c>
      <c r="M265" s="77"/>
      <c r="N265" s="77">
        <f t="shared" si="92"/>
        <v>15.87</v>
      </c>
      <c r="O265" s="77">
        <f t="shared" si="93"/>
        <v>16.96</v>
      </c>
      <c r="P265" s="77">
        <f t="shared" si="94"/>
        <v>14.993046108691152</v>
      </c>
      <c r="Q265" s="77">
        <f t="shared" si="108"/>
        <v>13.467499999999998</v>
      </c>
      <c r="R265" s="77">
        <f t="shared" si="95"/>
        <v>14.86721293671568</v>
      </c>
      <c r="S265" s="77">
        <f t="shared" si="96"/>
        <v>16.256199839207863</v>
      </c>
      <c r="T265" s="77">
        <f t="shared" si="97"/>
        <v>-1.3889869024921833</v>
      </c>
      <c r="U265" s="77">
        <f t="shared" si="98"/>
        <v>-2.3189673127091446</v>
      </c>
      <c r="V265" s="77">
        <f t="shared" si="99"/>
        <v>0.92998041021696132</v>
      </c>
      <c r="W265" s="77"/>
      <c r="X265" s="77"/>
      <c r="Y265" s="77"/>
      <c r="Z265" s="77" t="str">
        <f t="shared" si="100"/>
        <v>BAIXA</v>
      </c>
      <c r="AA265" s="77"/>
      <c r="AB265" s="77" t="str">
        <f t="shared" si="101"/>
        <v/>
      </c>
      <c r="AC265" s="77"/>
      <c r="AD265" s="78" t="b">
        <f t="shared" si="102"/>
        <v>0</v>
      </c>
      <c r="AE265" s="78" t="b">
        <f t="shared" si="103"/>
        <v>0</v>
      </c>
      <c r="AF265" s="78" t="b">
        <f t="shared" si="104"/>
        <v>0</v>
      </c>
      <c r="AG265" s="78" t="b">
        <f t="shared" si="109"/>
        <v>1</v>
      </c>
      <c r="AH265" s="38">
        <f t="shared" si="110"/>
        <v>10.5</v>
      </c>
      <c r="AI265" s="62">
        <f t="shared" si="111"/>
        <v>18.079999999999998</v>
      </c>
      <c r="AJ265" s="34">
        <f t="shared" si="112"/>
        <v>0.2</v>
      </c>
      <c r="AK265" s="34">
        <f t="shared" si="113"/>
        <v>0.15384615384615385</v>
      </c>
      <c r="AL265" s="34">
        <f t="shared" si="114"/>
        <v>7.407407407407407E-2</v>
      </c>
    </row>
    <row r="266" spans="1:38" s="34" customFormat="1">
      <c r="A266" s="74">
        <v>43928</v>
      </c>
      <c r="B266" s="75">
        <v>15.87</v>
      </c>
      <c r="C266" s="75">
        <v>15.87</v>
      </c>
      <c r="D266" s="75">
        <v>3.99</v>
      </c>
      <c r="E266" s="75">
        <v>16.07</v>
      </c>
      <c r="F266" s="75">
        <v>15.81</v>
      </c>
      <c r="G266" s="75">
        <v>16.52</v>
      </c>
      <c r="H266" s="75" t="s">
        <v>111</v>
      </c>
      <c r="I266" s="76"/>
      <c r="J266" s="77">
        <f t="shared" si="105"/>
        <v>0</v>
      </c>
      <c r="K266" s="77">
        <f t="shared" si="106"/>
        <v>0</v>
      </c>
      <c r="L266" s="77">
        <f t="shared" si="107"/>
        <v>0</v>
      </c>
      <c r="M266" s="77"/>
      <c r="N266" s="77">
        <f t="shared" si="92"/>
        <v>15.81</v>
      </c>
      <c r="O266" s="77">
        <f t="shared" si="93"/>
        <v>16.52</v>
      </c>
      <c r="P266" s="77">
        <f t="shared" si="94"/>
        <v>14.551307635863939</v>
      </c>
      <c r="Q266" s="77">
        <f t="shared" si="108"/>
        <v>13.396499999999998</v>
      </c>
      <c r="R266" s="77">
        <f t="shared" si="95"/>
        <v>14.523069834300349</v>
      </c>
      <c r="S266" s="77">
        <f t="shared" si="96"/>
        <v>16.215895826344493</v>
      </c>
      <c r="T266" s="77">
        <f t="shared" si="97"/>
        <v>-1.6928259920441437</v>
      </c>
      <c r="U266" s="77">
        <f t="shared" si="98"/>
        <v>-2.5514624152633849</v>
      </c>
      <c r="V266" s="77">
        <f t="shared" si="99"/>
        <v>0.85863642321924116</v>
      </c>
      <c r="W266" s="77"/>
      <c r="X266" s="77"/>
      <c r="Y266" s="77"/>
      <c r="Z266" s="77" t="str">
        <f t="shared" si="100"/>
        <v>BAIXA</v>
      </c>
      <c r="AA266" s="77"/>
      <c r="AB266" s="77" t="str">
        <f t="shared" si="101"/>
        <v/>
      </c>
      <c r="AC266" s="77"/>
      <c r="AD266" s="78" t="b">
        <f t="shared" si="102"/>
        <v>0</v>
      </c>
      <c r="AE266" s="78" t="b">
        <f t="shared" si="103"/>
        <v>0</v>
      </c>
      <c r="AF266" s="78" t="b">
        <f t="shared" si="104"/>
        <v>0</v>
      </c>
      <c r="AG266" s="78" t="b">
        <f t="shared" si="109"/>
        <v>1</v>
      </c>
      <c r="AH266" s="38">
        <f t="shared" si="110"/>
        <v>10.5</v>
      </c>
      <c r="AI266" s="62">
        <f t="shared" si="111"/>
        <v>18.04</v>
      </c>
      <c r="AJ266" s="34">
        <f t="shared" si="112"/>
        <v>0.2</v>
      </c>
      <c r="AK266" s="34">
        <f t="shared" si="113"/>
        <v>0.15384615384615385</v>
      </c>
      <c r="AL266" s="34">
        <f t="shared" si="114"/>
        <v>7.407407407407407E-2</v>
      </c>
    </row>
    <row r="267" spans="1:38" s="34" customFormat="1">
      <c r="A267" s="74">
        <v>43927</v>
      </c>
      <c r="B267" s="75">
        <v>15.26</v>
      </c>
      <c r="C267" s="75">
        <v>15.26</v>
      </c>
      <c r="D267" s="75">
        <v>2.8</v>
      </c>
      <c r="E267" s="75">
        <v>15.53</v>
      </c>
      <c r="F267" s="75">
        <v>14.69</v>
      </c>
      <c r="G267" s="75">
        <v>15.58</v>
      </c>
      <c r="H267" s="75" t="s">
        <v>180</v>
      </c>
      <c r="I267" s="76"/>
      <c r="J267" s="77">
        <f t="shared" si="105"/>
        <v>0</v>
      </c>
      <c r="K267" s="77">
        <f t="shared" si="106"/>
        <v>0</v>
      </c>
      <c r="L267" s="77">
        <f t="shared" si="107"/>
        <v>0</v>
      </c>
      <c r="M267" s="77"/>
      <c r="N267" s="77">
        <f t="shared" si="92"/>
        <v>14.69</v>
      </c>
      <c r="O267" s="77">
        <f t="shared" si="93"/>
        <v>16.010000000000002</v>
      </c>
      <c r="P267" s="77">
        <f t="shared" si="94"/>
        <v>14.221634544829923</v>
      </c>
      <c r="Q267" s="77">
        <f t="shared" si="108"/>
        <v>13.452500000000001</v>
      </c>
      <c r="R267" s="77">
        <f t="shared" si="95"/>
        <v>14.278173440536776</v>
      </c>
      <c r="S267" s="77">
        <f t="shared" si="96"/>
        <v>16.243567492452051</v>
      </c>
      <c r="T267" s="77">
        <f t="shared" si="97"/>
        <v>-1.9653940519152755</v>
      </c>
      <c r="U267" s="77">
        <f t="shared" si="98"/>
        <v>-2.7661215210681953</v>
      </c>
      <c r="V267" s="77">
        <f t="shared" si="99"/>
        <v>0.80072746915291981</v>
      </c>
      <c r="W267" s="77"/>
      <c r="X267" s="77"/>
      <c r="Y267" s="77"/>
      <c r="Z267" s="77" t="str">
        <f t="shared" si="100"/>
        <v>BAIXA</v>
      </c>
      <c r="AA267" s="77"/>
      <c r="AB267" s="77" t="str">
        <f t="shared" si="101"/>
        <v/>
      </c>
      <c r="AC267" s="77"/>
      <c r="AD267" s="78" t="b">
        <f t="shared" si="102"/>
        <v>0</v>
      </c>
      <c r="AE267" s="78" t="b">
        <f t="shared" si="103"/>
        <v>1</v>
      </c>
      <c r="AF267" s="78" t="b">
        <f t="shared" si="104"/>
        <v>1</v>
      </c>
      <c r="AG267" s="78" t="b">
        <f t="shared" si="109"/>
        <v>1</v>
      </c>
      <c r="AH267" s="38">
        <f t="shared" si="110"/>
        <v>10.5</v>
      </c>
      <c r="AI267" s="62">
        <f t="shared" si="111"/>
        <v>18.04</v>
      </c>
      <c r="AJ267" s="34">
        <f t="shared" si="112"/>
        <v>0.2</v>
      </c>
      <c r="AK267" s="34">
        <f t="shared" si="113"/>
        <v>0.15384615384615385</v>
      </c>
      <c r="AL267" s="34">
        <f t="shared" si="114"/>
        <v>7.407407407407407E-2</v>
      </c>
    </row>
    <row r="268" spans="1:38" s="34" customFormat="1">
      <c r="A268" s="74">
        <v>43924</v>
      </c>
      <c r="B268" s="75">
        <v>14.84</v>
      </c>
      <c r="C268" s="75">
        <v>14.84</v>
      </c>
      <c r="D268" s="75">
        <v>-1.1000000000000001</v>
      </c>
      <c r="E268" s="75">
        <v>15.77</v>
      </c>
      <c r="F268" s="75">
        <v>14.45</v>
      </c>
      <c r="G268" s="75">
        <v>15.83</v>
      </c>
      <c r="H268" s="75" t="s">
        <v>109</v>
      </c>
      <c r="I268" s="76"/>
      <c r="J268" s="77">
        <f t="shared" si="105"/>
        <v>0</v>
      </c>
      <c r="K268" s="77">
        <f t="shared" si="106"/>
        <v>0</v>
      </c>
      <c r="L268" s="77">
        <f t="shared" si="107"/>
        <v>0</v>
      </c>
      <c r="M268" s="77"/>
      <c r="N268" s="77">
        <f t="shared" si="92"/>
        <v>14.52</v>
      </c>
      <c r="O268" s="77">
        <f t="shared" si="93"/>
        <v>16.010000000000002</v>
      </c>
      <c r="P268" s="77">
        <f t="shared" si="94"/>
        <v>13.962043181037403</v>
      </c>
      <c r="Q268" s="77">
        <f t="shared" si="108"/>
        <v>13.465999999999999</v>
      </c>
      <c r="R268" s="77">
        <f t="shared" si="95"/>
        <v>14.099659520634372</v>
      </c>
      <c r="S268" s="77">
        <f t="shared" si="96"/>
        <v>16.322252891848215</v>
      </c>
      <c r="T268" s="77">
        <f t="shared" si="97"/>
        <v>-2.2225933712138435</v>
      </c>
      <c r="U268" s="77">
        <f t="shared" si="98"/>
        <v>-2.9663033883564252</v>
      </c>
      <c r="V268" s="77">
        <f t="shared" si="99"/>
        <v>0.74371001714258167</v>
      </c>
      <c r="W268" s="77"/>
      <c r="X268" s="77"/>
      <c r="Y268" s="77"/>
      <c r="Z268" s="77" t="str">
        <f t="shared" si="100"/>
        <v>BAIXA</v>
      </c>
      <c r="AA268" s="77"/>
      <c r="AB268" s="77" t="str">
        <f t="shared" si="101"/>
        <v/>
      </c>
      <c r="AC268" s="77"/>
      <c r="AD268" s="78" t="b">
        <f t="shared" si="102"/>
        <v>1</v>
      </c>
      <c r="AE268" s="78" t="b">
        <f t="shared" si="103"/>
        <v>1</v>
      </c>
      <c r="AF268" s="78" t="b">
        <f t="shared" si="104"/>
        <v>1</v>
      </c>
      <c r="AG268" s="78" t="b">
        <f t="shared" si="109"/>
        <v>0</v>
      </c>
      <c r="AH268" s="38">
        <f t="shared" si="110"/>
        <v>10.5</v>
      </c>
      <c r="AI268" s="62">
        <f t="shared" si="111"/>
        <v>18.04</v>
      </c>
      <c r="AJ268" s="34">
        <f t="shared" si="112"/>
        <v>0.2</v>
      </c>
      <c r="AK268" s="34">
        <f t="shared" si="113"/>
        <v>0.15384615384615385</v>
      </c>
      <c r="AL268" s="34">
        <f t="shared" si="114"/>
        <v>7.407407407407407E-2</v>
      </c>
    </row>
    <row r="269" spans="1:38" s="34" customFormat="1">
      <c r="A269" s="74">
        <v>43923</v>
      </c>
      <c r="B269" s="75">
        <v>15.01</v>
      </c>
      <c r="C269" s="75">
        <v>15.01</v>
      </c>
      <c r="D269" s="75">
        <v>8.4600000000000009</v>
      </c>
      <c r="E269" s="75">
        <v>14.9</v>
      </c>
      <c r="F269" s="75">
        <v>14.52</v>
      </c>
      <c r="G269" s="75">
        <v>16.010000000000002</v>
      </c>
      <c r="H269" s="75" t="s">
        <v>219</v>
      </c>
      <c r="I269" s="76"/>
      <c r="J269" s="77">
        <f t="shared" si="105"/>
        <v>0</v>
      </c>
      <c r="K269" s="77">
        <f t="shared" si="106"/>
        <v>0</v>
      </c>
      <c r="L269" s="77">
        <f t="shared" si="107"/>
        <v>0</v>
      </c>
      <c r="M269" s="77"/>
      <c r="N269" s="77">
        <f t="shared" si="92"/>
        <v>14.52</v>
      </c>
      <c r="O269" s="77">
        <f t="shared" si="93"/>
        <v>16.010000000000002</v>
      </c>
      <c r="P269" s="77">
        <f t="shared" si="94"/>
        <v>13.742553976296755</v>
      </c>
      <c r="Q269" s="77">
        <f t="shared" si="108"/>
        <v>13.8285</v>
      </c>
      <c r="R269" s="77">
        <f t="shared" si="95"/>
        <v>13.965052160749712</v>
      </c>
      <c r="S269" s="77">
        <f t="shared" si="96"/>
        <v>16.440833123196072</v>
      </c>
      <c r="T269" s="77">
        <f t="shared" si="97"/>
        <v>-2.4757809624463594</v>
      </c>
      <c r="U269" s="77">
        <f t="shared" si="98"/>
        <v>-3.1522308926420703</v>
      </c>
      <c r="V269" s="77">
        <f t="shared" si="99"/>
        <v>0.67644993019571098</v>
      </c>
      <c r="W269" s="77"/>
      <c r="X269" s="77"/>
      <c r="Y269" s="77"/>
      <c r="Z269" s="77" t="str">
        <f t="shared" si="100"/>
        <v>BAIXA</v>
      </c>
      <c r="AA269" s="77"/>
      <c r="AB269" s="77" t="str">
        <f t="shared" si="101"/>
        <v/>
      </c>
      <c r="AC269" s="77"/>
      <c r="AD269" s="78" t="b">
        <f t="shared" si="102"/>
        <v>1</v>
      </c>
      <c r="AE269" s="78" t="b">
        <f t="shared" si="103"/>
        <v>1</v>
      </c>
      <c r="AF269" s="78" t="b">
        <f t="shared" si="104"/>
        <v>0</v>
      </c>
      <c r="AG269" s="78" t="b">
        <f t="shared" si="109"/>
        <v>1</v>
      </c>
      <c r="AH269" s="38">
        <f t="shared" si="110"/>
        <v>10.5</v>
      </c>
      <c r="AI269" s="62">
        <f t="shared" si="111"/>
        <v>23.35</v>
      </c>
      <c r="AJ269" s="34">
        <f t="shared" si="112"/>
        <v>0.2</v>
      </c>
      <c r="AK269" s="34">
        <f t="shared" si="113"/>
        <v>0.15384615384615385</v>
      </c>
      <c r="AL269" s="34">
        <f t="shared" si="114"/>
        <v>7.407407407407407E-2</v>
      </c>
    </row>
    <row r="270" spans="1:38" s="34" customFormat="1">
      <c r="A270" s="74">
        <v>43922</v>
      </c>
      <c r="B270" s="75">
        <v>13.84</v>
      </c>
      <c r="C270" s="75">
        <v>13.84</v>
      </c>
      <c r="D270" s="75">
        <v>2.2200000000000002</v>
      </c>
      <c r="E270" s="75">
        <v>13.01</v>
      </c>
      <c r="F270" s="75">
        <v>12.89</v>
      </c>
      <c r="G270" s="75">
        <v>14.08</v>
      </c>
      <c r="H270" s="75" t="s">
        <v>220</v>
      </c>
      <c r="I270" s="76"/>
      <c r="J270" s="77">
        <f t="shared" si="105"/>
        <v>0</v>
      </c>
      <c r="K270" s="77">
        <f t="shared" si="106"/>
        <v>0</v>
      </c>
      <c r="L270" s="77">
        <f t="shared" si="107"/>
        <v>0</v>
      </c>
      <c r="M270" s="77"/>
      <c r="N270" s="77">
        <f t="shared" si="92"/>
        <v>13.36</v>
      </c>
      <c r="O270" s="77">
        <f t="shared" si="93"/>
        <v>14.9</v>
      </c>
      <c r="P270" s="77">
        <f t="shared" si="94"/>
        <v>13.425692470370944</v>
      </c>
      <c r="Q270" s="77">
        <f t="shared" si="108"/>
        <v>14.301499999999999</v>
      </c>
      <c r="R270" s="77">
        <f t="shared" si="95"/>
        <v>13.775061644522387</v>
      </c>
      <c r="S270" s="77">
        <f t="shared" si="96"/>
        <v>16.555299773051757</v>
      </c>
      <c r="T270" s="77">
        <f t="shared" si="97"/>
        <v>-2.7802381285293709</v>
      </c>
      <c r="U270" s="77">
        <f t="shared" si="98"/>
        <v>-3.321343375190998</v>
      </c>
      <c r="V270" s="77">
        <f t="shared" si="99"/>
        <v>0.54110524666162707</v>
      </c>
      <c r="W270" s="77"/>
      <c r="X270" s="77"/>
      <c r="Y270" s="77"/>
      <c r="Z270" s="77" t="str">
        <f t="shared" si="100"/>
        <v>BAIXA</v>
      </c>
      <c r="AA270" s="77"/>
      <c r="AB270" s="77" t="str">
        <f t="shared" si="101"/>
        <v/>
      </c>
      <c r="AC270" s="77"/>
      <c r="AD270" s="78" t="b">
        <f t="shared" si="102"/>
        <v>1</v>
      </c>
      <c r="AE270" s="78" t="b">
        <f t="shared" si="103"/>
        <v>1</v>
      </c>
      <c r="AF270" s="78" t="b">
        <f t="shared" si="104"/>
        <v>0</v>
      </c>
      <c r="AG270" s="78" t="b">
        <f t="shared" si="109"/>
        <v>1</v>
      </c>
      <c r="AH270" s="38">
        <f t="shared" si="110"/>
        <v>10.5</v>
      </c>
      <c r="AI270" s="62">
        <f t="shared" si="111"/>
        <v>25.8</v>
      </c>
      <c r="AJ270" s="34">
        <f t="shared" si="112"/>
        <v>0.2</v>
      </c>
      <c r="AK270" s="34">
        <f t="shared" si="113"/>
        <v>0.15384615384615385</v>
      </c>
      <c r="AL270" s="34">
        <f t="shared" si="114"/>
        <v>7.407407407407407E-2</v>
      </c>
    </row>
    <row r="271" spans="1:38" s="34" customFormat="1">
      <c r="A271" s="74">
        <v>43921</v>
      </c>
      <c r="B271" s="75">
        <v>13.54</v>
      </c>
      <c r="C271" s="75">
        <v>13.54</v>
      </c>
      <c r="D271" s="75">
        <v>4.5599999999999996</v>
      </c>
      <c r="E271" s="75">
        <v>13.16</v>
      </c>
      <c r="F271" s="75">
        <v>13.16</v>
      </c>
      <c r="G271" s="75">
        <v>14.07</v>
      </c>
      <c r="H271" s="75" t="s">
        <v>42</v>
      </c>
      <c r="I271" s="76"/>
      <c r="J271" s="77">
        <f t="shared" si="105"/>
        <v>0</v>
      </c>
      <c r="K271" s="77">
        <f t="shared" si="106"/>
        <v>0</v>
      </c>
      <c r="L271" s="77">
        <f t="shared" si="107"/>
        <v>0</v>
      </c>
      <c r="M271" s="77"/>
      <c r="N271" s="77">
        <f t="shared" si="92"/>
        <v>13.36</v>
      </c>
      <c r="O271" s="77">
        <f t="shared" si="93"/>
        <v>14.9</v>
      </c>
      <c r="P271" s="77">
        <f t="shared" si="94"/>
        <v>13.32211558796368</v>
      </c>
      <c r="Q271" s="77">
        <f t="shared" si="108"/>
        <v>14.910500000000003</v>
      </c>
      <c r="R271" s="77">
        <f t="shared" si="95"/>
        <v>13.763254670799185</v>
      </c>
      <c r="S271" s="77">
        <f t="shared" si="96"/>
        <v>16.772523754895897</v>
      </c>
      <c r="T271" s="77">
        <f t="shared" si="97"/>
        <v>-3.0092690840967116</v>
      </c>
      <c r="U271" s="77">
        <f t="shared" si="98"/>
        <v>-3.4566196868564045</v>
      </c>
      <c r="V271" s="77">
        <f t="shared" si="99"/>
        <v>0.44735060275969296</v>
      </c>
      <c r="W271" s="77"/>
      <c r="X271" s="77"/>
      <c r="Y271" s="77"/>
      <c r="Z271" s="77" t="str">
        <f t="shared" si="100"/>
        <v>BAIXA</v>
      </c>
      <c r="AA271" s="77"/>
      <c r="AB271" s="77" t="str">
        <f t="shared" si="101"/>
        <v/>
      </c>
      <c r="AC271" s="77"/>
      <c r="AD271" s="78" t="b">
        <f t="shared" si="102"/>
        <v>1</v>
      </c>
      <c r="AE271" s="78" t="b">
        <f t="shared" si="103"/>
        <v>0</v>
      </c>
      <c r="AF271" s="78" t="b">
        <f t="shared" si="104"/>
        <v>0</v>
      </c>
      <c r="AG271" s="78" t="b">
        <f t="shared" si="109"/>
        <v>1</v>
      </c>
      <c r="AH271" s="38">
        <f t="shared" si="110"/>
        <v>10.5</v>
      </c>
      <c r="AI271" s="62">
        <f t="shared" si="111"/>
        <v>26.59</v>
      </c>
      <c r="AJ271" s="34">
        <f t="shared" si="112"/>
        <v>0.2</v>
      </c>
      <c r="AK271" s="34">
        <f t="shared" si="113"/>
        <v>0.15384615384615385</v>
      </c>
      <c r="AL271" s="34">
        <f t="shared" si="114"/>
        <v>7.407407407407407E-2</v>
      </c>
    </row>
    <row r="272" spans="1:38" s="34" customFormat="1">
      <c r="A272" s="74">
        <v>43920</v>
      </c>
      <c r="B272" s="75">
        <v>12.95</v>
      </c>
      <c r="C272" s="75">
        <v>12.95</v>
      </c>
      <c r="D272" s="75">
        <v>0.6</v>
      </c>
      <c r="E272" s="75">
        <v>12.72</v>
      </c>
      <c r="F272" s="75">
        <v>12.41</v>
      </c>
      <c r="G272" s="75">
        <v>13.29</v>
      </c>
      <c r="H272" s="75" t="s">
        <v>210</v>
      </c>
      <c r="I272" s="76"/>
      <c r="J272" s="77">
        <f t="shared" si="105"/>
        <v>0</v>
      </c>
      <c r="K272" s="77">
        <f t="shared" si="106"/>
        <v>0</v>
      </c>
      <c r="L272" s="77">
        <f t="shared" si="107"/>
        <v>0</v>
      </c>
      <c r="M272" s="77"/>
      <c r="N272" s="77">
        <f t="shared" si="92"/>
        <v>14.51</v>
      </c>
      <c r="O272" s="77">
        <f t="shared" si="93"/>
        <v>16.57</v>
      </c>
      <c r="P272" s="77">
        <f t="shared" si="94"/>
        <v>13.2676444849546</v>
      </c>
      <c r="Q272" s="77">
        <f t="shared" si="108"/>
        <v>15.493499999999997</v>
      </c>
      <c r="R272" s="77">
        <f t="shared" si="95"/>
        <v>13.80384642912631</v>
      </c>
      <c r="S272" s="77">
        <f t="shared" si="96"/>
        <v>17.031125655287568</v>
      </c>
      <c r="T272" s="77">
        <f t="shared" si="97"/>
        <v>-3.227279226161258</v>
      </c>
      <c r="U272" s="77">
        <f t="shared" si="98"/>
        <v>-3.5684573375463278</v>
      </c>
      <c r="V272" s="77">
        <f t="shared" si="99"/>
        <v>0.34117811138506982</v>
      </c>
      <c r="W272" s="77"/>
      <c r="X272" s="77"/>
      <c r="Y272" s="77"/>
      <c r="Z272" s="77" t="str">
        <f t="shared" si="100"/>
        <v>BAIXA</v>
      </c>
      <c r="AA272" s="77"/>
      <c r="AB272" s="77" t="str">
        <f t="shared" si="101"/>
        <v/>
      </c>
      <c r="AC272" s="77"/>
      <c r="AD272" s="78" t="b">
        <f t="shared" si="102"/>
        <v>0</v>
      </c>
      <c r="AE272" s="78" t="b">
        <f t="shared" si="103"/>
        <v>0</v>
      </c>
      <c r="AF272" s="78" t="b">
        <f t="shared" si="104"/>
        <v>0</v>
      </c>
      <c r="AG272" s="78" t="b">
        <f t="shared" si="109"/>
        <v>1</v>
      </c>
      <c r="AH272" s="38">
        <f t="shared" si="110"/>
        <v>10.5</v>
      </c>
      <c r="AI272" s="62">
        <f t="shared" si="111"/>
        <v>26.59</v>
      </c>
      <c r="AJ272" s="34">
        <f t="shared" si="112"/>
        <v>0.2</v>
      </c>
      <c r="AK272" s="34">
        <f t="shared" si="113"/>
        <v>0.15384615384615385</v>
      </c>
      <c r="AL272" s="34">
        <f t="shared" si="114"/>
        <v>7.407407407407407E-2</v>
      </c>
    </row>
    <row r="273" spans="1:38" s="34" customFormat="1">
      <c r="A273" s="74">
        <v>43917</v>
      </c>
      <c r="B273" s="75">
        <v>12.87</v>
      </c>
      <c r="C273" s="75">
        <v>12.87</v>
      </c>
      <c r="D273" s="75">
        <v>-7.57</v>
      </c>
      <c r="E273" s="75">
        <v>12.87</v>
      </c>
      <c r="F273" s="75">
        <v>12.82</v>
      </c>
      <c r="G273" s="75">
        <v>13.25</v>
      </c>
      <c r="H273" s="75" t="s">
        <v>221</v>
      </c>
      <c r="I273" s="76"/>
      <c r="J273" s="77">
        <f t="shared" si="105"/>
        <v>0</v>
      </c>
      <c r="K273" s="77">
        <f t="shared" si="106"/>
        <v>0</v>
      </c>
      <c r="L273" s="77">
        <f t="shared" si="107"/>
        <v>0</v>
      </c>
      <c r="M273" s="77"/>
      <c r="N273" s="77">
        <f t="shared" si="92"/>
        <v>15.84</v>
      </c>
      <c r="O273" s="77">
        <f t="shared" si="93"/>
        <v>18.04</v>
      </c>
      <c r="P273" s="77">
        <f t="shared" si="94"/>
        <v>13.347055606193249</v>
      </c>
      <c r="Q273" s="77">
        <f t="shared" si="108"/>
        <v>16.1295</v>
      </c>
      <c r="R273" s="77">
        <f t="shared" si="95"/>
        <v>13.959091234422003</v>
      </c>
      <c r="S273" s="77">
        <f t="shared" si="96"/>
        <v>17.357615707710572</v>
      </c>
      <c r="T273" s="77">
        <f t="shared" si="97"/>
        <v>-3.3985244732885693</v>
      </c>
      <c r="U273" s="77">
        <f t="shared" si="98"/>
        <v>-3.6537518653925951</v>
      </c>
      <c r="V273" s="77">
        <f t="shared" si="99"/>
        <v>0.25522739210402579</v>
      </c>
      <c r="W273" s="77"/>
      <c r="X273" s="77"/>
      <c r="Y273" s="77"/>
      <c r="Z273" s="77" t="str">
        <f t="shared" si="100"/>
        <v>BAIXA</v>
      </c>
      <c r="AA273" s="77"/>
      <c r="AB273" s="77" t="str">
        <f t="shared" si="101"/>
        <v/>
      </c>
      <c r="AC273" s="77"/>
      <c r="AD273" s="78" t="b">
        <f t="shared" si="102"/>
        <v>0</v>
      </c>
      <c r="AE273" s="78" t="b">
        <f t="shared" si="103"/>
        <v>1</v>
      </c>
      <c r="AF273" s="78" t="b">
        <f t="shared" si="104"/>
        <v>0</v>
      </c>
      <c r="AG273" s="78" t="b">
        <f t="shared" si="109"/>
        <v>1</v>
      </c>
      <c r="AH273" s="38">
        <f t="shared" si="110"/>
        <v>10.5</v>
      </c>
      <c r="AI273" s="62">
        <f t="shared" si="111"/>
        <v>26.59</v>
      </c>
      <c r="AJ273" s="34">
        <f t="shared" si="112"/>
        <v>0.2</v>
      </c>
      <c r="AK273" s="34">
        <f t="shared" si="113"/>
        <v>0.15384615384615385</v>
      </c>
      <c r="AL273" s="34">
        <f t="shared" si="114"/>
        <v>7.407407407407407E-2</v>
      </c>
    </row>
    <row r="274" spans="1:38" s="34" customFormat="1">
      <c r="A274" s="74">
        <v>43916</v>
      </c>
      <c r="B274" s="75">
        <v>13.92</v>
      </c>
      <c r="C274" s="75">
        <v>13.92</v>
      </c>
      <c r="D274" s="75">
        <v>0.49</v>
      </c>
      <c r="E274" s="75">
        <v>13.93</v>
      </c>
      <c r="F274" s="75">
        <v>13.36</v>
      </c>
      <c r="G274" s="75">
        <v>14.7</v>
      </c>
      <c r="H274" s="75" t="s">
        <v>222</v>
      </c>
      <c r="I274" s="76"/>
      <c r="J274" s="77">
        <f t="shared" si="105"/>
        <v>0</v>
      </c>
      <c r="K274" s="77">
        <f t="shared" si="106"/>
        <v>0</v>
      </c>
      <c r="L274" s="77">
        <f t="shared" si="107"/>
        <v>0</v>
      </c>
      <c r="M274" s="77"/>
      <c r="N274" s="77">
        <f t="shared" si="92"/>
        <v>15.84</v>
      </c>
      <c r="O274" s="77">
        <f t="shared" si="93"/>
        <v>18.04</v>
      </c>
      <c r="P274" s="77">
        <f t="shared" si="94"/>
        <v>13.466319507741563</v>
      </c>
      <c r="Q274" s="77">
        <f t="shared" si="108"/>
        <v>16.712</v>
      </c>
      <c r="R274" s="77">
        <f t="shared" si="95"/>
        <v>14.15710782249873</v>
      </c>
      <c r="S274" s="77">
        <f t="shared" si="96"/>
        <v>17.716624964327419</v>
      </c>
      <c r="T274" s="77">
        <f t="shared" si="97"/>
        <v>-3.5595171418286888</v>
      </c>
      <c r="U274" s="77">
        <f t="shared" si="98"/>
        <v>-3.7175587134186014</v>
      </c>
      <c r="V274" s="77">
        <f t="shared" si="99"/>
        <v>0.15804157158991261</v>
      </c>
      <c r="W274" s="77"/>
      <c r="X274" s="77"/>
      <c r="Y274" s="77"/>
      <c r="Z274" s="77" t="str">
        <f t="shared" si="100"/>
        <v>BAIXA</v>
      </c>
      <c r="AA274" s="77"/>
      <c r="AB274" s="77" t="str">
        <f t="shared" si="101"/>
        <v>COMPRA</v>
      </c>
      <c r="AC274" s="77"/>
      <c r="AD274" s="78" t="b">
        <f t="shared" si="102"/>
        <v>1</v>
      </c>
      <c r="AE274" s="78" t="b">
        <f t="shared" si="103"/>
        <v>1</v>
      </c>
      <c r="AF274" s="78" t="b">
        <f t="shared" si="104"/>
        <v>0</v>
      </c>
      <c r="AG274" s="78" t="b">
        <f t="shared" si="109"/>
        <v>1</v>
      </c>
      <c r="AH274" s="38">
        <f t="shared" si="110"/>
        <v>10.5</v>
      </c>
      <c r="AI274" s="62">
        <f t="shared" si="111"/>
        <v>26.59</v>
      </c>
      <c r="AJ274" s="34">
        <f t="shared" si="112"/>
        <v>0.2</v>
      </c>
      <c r="AK274" s="34">
        <f t="shared" si="113"/>
        <v>0.15384615384615385</v>
      </c>
      <c r="AL274" s="34">
        <f t="shared" si="114"/>
        <v>7.407407407407407E-2</v>
      </c>
    </row>
    <row r="275" spans="1:38" s="34" customFormat="1">
      <c r="A275" s="74">
        <v>43915</v>
      </c>
      <c r="B275" s="75">
        <v>13.86</v>
      </c>
      <c r="C275" s="75">
        <v>13.86</v>
      </c>
      <c r="D275" s="75">
        <v>8.08</v>
      </c>
      <c r="E275" s="75">
        <v>12.81</v>
      </c>
      <c r="F275" s="75">
        <v>12.41</v>
      </c>
      <c r="G275" s="75">
        <v>14.31</v>
      </c>
      <c r="H275" s="75" t="s">
        <v>223</v>
      </c>
      <c r="I275" s="76"/>
      <c r="J275" s="77">
        <f t="shared" si="105"/>
        <v>0</v>
      </c>
      <c r="K275" s="77">
        <f t="shared" si="106"/>
        <v>0</v>
      </c>
      <c r="L275" s="77">
        <f t="shared" si="107"/>
        <v>0</v>
      </c>
      <c r="M275" s="77"/>
      <c r="N275" s="77">
        <f t="shared" si="92"/>
        <v>21.82</v>
      </c>
      <c r="O275" s="77">
        <f t="shared" si="93"/>
        <v>23.35</v>
      </c>
      <c r="P275" s="77">
        <f t="shared" si="94"/>
        <v>13.352899384676954</v>
      </c>
      <c r="Q275" s="77">
        <f t="shared" si="108"/>
        <v>17.240000000000002</v>
      </c>
      <c r="R275" s="77">
        <f t="shared" si="95"/>
        <v>14.200218335680319</v>
      </c>
      <c r="S275" s="77">
        <f t="shared" si="96"/>
        <v>18.020354961473611</v>
      </c>
      <c r="T275" s="77">
        <f t="shared" si="97"/>
        <v>-3.8201366257932925</v>
      </c>
      <c r="U275" s="77">
        <f t="shared" si="98"/>
        <v>-3.7570691063160795</v>
      </c>
      <c r="V275" s="77">
        <f t="shared" si="99"/>
        <v>-6.3067519477213008E-2</v>
      </c>
      <c r="W275" s="77"/>
      <c r="X275" s="77"/>
      <c r="Y275" s="77"/>
      <c r="Z275" s="77" t="str">
        <f t="shared" si="100"/>
        <v>BAIXA</v>
      </c>
      <c r="AA275" s="77"/>
      <c r="AB275" s="77" t="str">
        <f t="shared" si="101"/>
        <v/>
      </c>
      <c r="AC275" s="77"/>
      <c r="AD275" s="78" t="b">
        <f t="shared" si="102"/>
        <v>1</v>
      </c>
      <c r="AE275" s="78" t="b">
        <f t="shared" si="103"/>
        <v>0</v>
      </c>
      <c r="AF275" s="78" t="b">
        <f t="shared" si="104"/>
        <v>0</v>
      </c>
      <c r="AG275" s="78" t="b">
        <f t="shared" si="109"/>
        <v>1</v>
      </c>
      <c r="AH275" s="38">
        <f t="shared" si="110"/>
        <v>10.5</v>
      </c>
      <c r="AI275" s="62">
        <f t="shared" si="111"/>
        <v>26.59</v>
      </c>
      <c r="AJ275" s="34">
        <f t="shared" si="112"/>
        <v>0.2</v>
      </c>
      <c r="AK275" s="34">
        <f t="shared" si="113"/>
        <v>0.15384615384615385</v>
      </c>
      <c r="AL275" s="34">
        <f t="shared" si="114"/>
        <v>7.407407407407407E-2</v>
      </c>
    </row>
    <row r="276" spans="1:38" s="34" customFormat="1">
      <c r="A276" s="74">
        <v>43914</v>
      </c>
      <c r="B276" s="75">
        <v>12.82</v>
      </c>
      <c r="C276" s="75">
        <v>12.82</v>
      </c>
      <c r="D276" s="75">
        <v>15.22</v>
      </c>
      <c r="E276" s="75">
        <v>12.16</v>
      </c>
      <c r="F276" s="75">
        <v>11.88</v>
      </c>
      <c r="G276" s="75">
        <v>13.1</v>
      </c>
      <c r="H276" s="75" t="s">
        <v>186</v>
      </c>
      <c r="I276" s="76"/>
      <c r="J276" s="77">
        <f t="shared" si="105"/>
        <v>0</v>
      </c>
      <c r="K276" s="77">
        <f t="shared" si="106"/>
        <v>0</v>
      </c>
      <c r="L276" s="77">
        <f t="shared" si="107"/>
        <v>0</v>
      </c>
      <c r="M276" s="77"/>
      <c r="N276" s="77">
        <f t="shared" si="92"/>
        <v>23.91</v>
      </c>
      <c r="O276" s="77">
        <f t="shared" si="93"/>
        <v>25.8</v>
      </c>
      <c r="P276" s="77">
        <f t="shared" si="94"/>
        <v>13.226124230846192</v>
      </c>
      <c r="Q276" s="77">
        <f t="shared" si="108"/>
        <v>17.815000000000005</v>
      </c>
      <c r="R276" s="77">
        <f t="shared" si="95"/>
        <v>14.262076214894922</v>
      </c>
      <c r="S276" s="77">
        <f t="shared" si="96"/>
        <v>18.353183358391501</v>
      </c>
      <c r="T276" s="77">
        <f t="shared" si="97"/>
        <v>-4.0911071434965791</v>
      </c>
      <c r="U276" s="77">
        <f t="shared" si="98"/>
        <v>-3.7413022264467761</v>
      </c>
      <c r="V276" s="77">
        <f t="shared" si="99"/>
        <v>-0.34980491704980299</v>
      </c>
      <c r="W276" s="77"/>
      <c r="X276" s="77"/>
      <c r="Y276" s="77"/>
      <c r="Z276" s="77" t="str">
        <f t="shared" si="100"/>
        <v>BAIXA</v>
      </c>
      <c r="AA276" s="77"/>
      <c r="AB276" s="77" t="str">
        <f t="shared" si="101"/>
        <v/>
      </c>
      <c r="AC276" s="77"/>
      <c r="AD276" s="78" t="b">
        <f t="shared" si="102"/>
        <v>0</v>
      </c>
      <c r="AE276" s="78" t="b">
        <f t="shared" si="103"/>
        <v>0</v>
      </c>
      <c r="AF276" s="78" t="b">
        <f t="shared" si="104"/>
        <v>0</v>
      </c>
      <c r="AG276" s="78" t="b">
        <f t="shared" si="109"/>
        <v>1</v>
      </c>
      <c r="AH276" s="38">
        <f t="shared" si="110"/>
        <v>10.5</v>
      </c>
      <c r="AI276" s="62">
        <f t="shared" si="111"/>
        <v>26.59</v>
      </c>
      <c r="AJ276" s="34">
        <f t="shared" si="112"/>
        <v>0.2</v>
      </c>
      <c r="AK276" s="34">
        <f t="shared" si="113"/>
        <v>0.15384615384615385</v>
      </c>
      <c r="AL276" s="34">
        <f t="shared" si="114"/>
        <v>7.407407407407407E-2</v>
      </c>
    </row>
    <row r="277" spans="1:38" s="34" customFormat="1">
      <c r="A277" s="74">
        <v>43913</v>
      </c>
      <c r="B277" s="75">
        <v>11.13</v>
      </c>
      <c r="C277" s="75">
        <v>11.13</v>
      </c>
      <c r="D277" s="75">
        <v>-4.17</v>
      </c>
      <c r="E277" s="75">
        <v>11.72</v>
      </c>
      <c r="F277" s="75">
        <v>10.91</v>
      </c>
      <c r="G277" s="75">
        <v>11.78</v>
      </c>
      <c r="H277" s="75" t="s">
        <v>224</v>
      </c>
      <c r="I277" s="76"/>
      <c r="J277" s="77">
        <f t="shared" si="105"/>
        <v>0</v>
      </c>
      <c r="K277" s="77">
        <f t="shared" si="106"/>
        <v>0</v>
      </c>
      <c r="L277" s="77">
        <f t="shared" si="107"/>
        <v>0</v>
      </c>
      <c r="M277" s="77"/>
      <c r="N277" s="77">
        <f t="shared" si="92"/>
        <v>25.39</v>
      </c>
      <c r="O277" s="77">
        <f t="shared" si="93"/>
        <v>26.07</v>
      </c>
      <c r="P277" s="77">
        <f t="shared" si="94"/>
        <v>13.327655288557741</v>
      </c>
      <c r="Q277" s="77">
        <f t="shared" si="108"/>
        <v>18.583500000000001</v>
      </c>
      <c r="R277" s="77">
        <f t="shared" si="95"/>
        <v>14.524271890330363</v>
      </c>
      <c r="S277" s="77">
        <f t="shared" si="96"/>
        <v>18.795838027062821</v>
      </c>
      <c r="T277" s="77">
        <f t="shared" si="97"/>
        <v>-4.2715661367324582</v>
      </c>
      <c r="U277" s="77">
        <f t="shared" si="98"/>
        <v>-3.6538509971843256</v>
      </c>
      <c r="V277" s="77">
        <f t="shared" si="99"/>
        <v>-0.61771513954813262</v>
      </c>
      <c r="W277" s="77"/>
      <c r="X277" s="77"/>
      <c r="Y277" s="77"/>
      <c r="Z277" s="77" t="str">
        <f t="shared" si="100"/>
        <v>BAIXA</v>
      </c>
      <c r="AA277" s="77"/>
      <c r="AB277" s="77" t="str">
        <f t="shared" si="101"/>
        <v/>
      </c>
      <c r="AC277" s="77"/>
      <c r="AD277" s="78" t="b">
        <f t="shared" si="102"/>
        <v>0</v>
      </c>
      <c r="AE277" s="78" t="b">
        <f t="shared" si="103"/>
        <v>1</v>
      </c>
      <c r="AF277" s="78" t="b">
        <f t="shared" si="104"/>
        <v>1</v>
      </c>
      <c r="AG277" s="78" t="b">
        <f t="shared" si="109"/>
        <v>0</v>
      </c>
      <c r="AH277" s="38">
        <f t="shared" si="110"/>
        <v>10.5</v>
      </c>
      <c r="AI277" s="62">
        <f t="shared" si="111"/>
        <v>29.89</v>
      </c>
      <c r="AJ277" s="34">
        <f t="shared" si="112"/>
        <v>0.2</v>
      </c>
      <c r="AK277" s="34">
        <f t="shared" si="113"/>
        <v>0.15384615384615385</v>
      </c>
      <c r="AL277" s="34">
        <f t="shared" si="114"/>
        <v>7.407407407407407E-2</v>
      </c>
    </row>
    <row r="278" spans="1:38" s="34" customFormat="1">
      <c r="A278" s="74">
        <v>43910</v>
      </c>
      <c r="B278" s="75">
        <v>11.61</v>
      </c>
      <c r="C278" s="75">
        <v>11.61</v>
      </c>
      <c r="D278" s="75">
        <v>-1.72</v>
      </c>
      <c r="E278" s="75">
        <v>12.68</v>
      </c>
      <c r="F278" s="75">
        <v>11.45</v>
      </c>
      <c r="G278" s="75">
        <v>13.06</v>
      </c>
      <c r="H278" s="75" t="s">
        <v>76</v>
      </c>
      <c r="I278" s="76"/>
      <c r="J278" s="77">
        <f t="shared" si="105"/>
        <v>0</v>
      </c>
      <c r="K278" s="77">
        <f t="shared" si="106"/>
        <v>0</v>
      </c>
      <c r="L278" s="77">
        <f t="shared" si="107"/>
        <v>0</v>
      </c>
      <c r="M278" s="77"/>
      <c r="N278" s="77">
        <f t="shared" si="92"/>
        <v>25.39</v>
      </c>
      <c r="O278" s="77">
        <f t="shared" si="93"/>
        <v>26.59</v>
      </c>
      <c r="P278" s="77">
        <f t="shared" si="94"/>
        <v>13.877069110697176</v>
      </c>
      <c r="Q278" s="77">
        <f t="shared" si="108"/>
        <v>19.474499999999999</v>
      </c>
      <c r="R278" s="77">
        <f t="shared" si="95"/>
        <v>15.141412234026792</v>
      </c>
      <c r="S278" s="77">
        <f t="shared" si="96"/>
        <v>19.409105069227845</v>
      </c>
      <c r="T278" s="77">
        <f t="shared" si="97"/>
        <v>-4.2676928352010535</v>
      </c>
      <c r="U278" s="77">
        <f t="shared" si="98"/>
        <v>-3.4994222122972922</v>
      </c>
      <c r="V278" s="77">
        <f t="shared" si="99"/>
        <v>-0.76827062290376125</v>
      </c>
      <c r="W278" s="77"/>
      <c r="X278" s="77"/>
      <c r="Y278" s="77"/>
      <c r="Z278" s="77" t="str">
        <f t="shared" si="100"/>
        <v>BAIXA</v>
      </c>
      <c r="AA278" s="77"/>
      <c r="AB278" s="77" t="str">
        <f t="shared" si="101"/>
        <v/>
      </c>
      <c r="AC278" s="77"/>
      <c r="AD278" s="78" t="b">
        <f t="shared" si="102"/>
        <v>1</v>
      </c>
      <c r="AE278" s="78" t="b">
        <f t="shared" si="103"/>
        <v>0</v>
      </c>
      <c r="AF278" s="78" t="b">
        <f t="shared" si="104"/>
        <v>1</v>
      </c>
      <c r="AG278" s="78" t="b">
        <f t="shared" si="109"/>
        <v>0</v>
      </c>
      <c r="AH278" s="38">
        <f t="shared" si="110"/>
        <v>10.5</v>
      </c>
      <c r="AI278" s="62">
        <f t="shared" si="111"/>
        <v>29.89</v>
      </c>
      <c r="AJ278" s="34">
        <f t="shared" si="112"/>
        <v>0.2</v>
      </c>
      <c r="AK278" s="34">
        <f t="shared" si="113"/>
        <v>0.15384615384615385</v>
      </c>
      <c r="AL278" s="34">
        <f t="shared" si="114"/>
        <v>7.407407407407407E-2</v>
      </c>
    </row>
    <row r="279" spans="1:38" s="34" customFormat="1">
      <c r="A279" s="74">
        <v>43909</v>
      </c>
      <c r="B279" s="75">
        <v>11.81</v>
      </c>
      <c r="C279" s="75">
        <v>11.81</v>
      </c>
      <c r="D279" s="75">
        <v>8.15</v>
      </c>
      <c r="E279" s="75">
        <v>10.71</v>
      </c>
      <c r="F279" s="75">
        <v>10.5</v>
      </c>
      <c r="G279" s="75">
        <v>12.65</v>
      </c>
      <c r="H279" s="75" t="s">
        <v>187</v>
      </c>
      <c r="I279" s="76"/>
      <c r="J279" s="77">
        <f t="shared" si="105"/>
        <v>1</v>
      </c>
      <c r="K279" s="77">
        <f t="shared" si="106"/>
        <v>0</v>
      </c>
      <c r="L279" s="77">
        <f t="shared" si="107"/>
        <v>0</v>
      </c>
      <c r="M279" s="77"/>
      <c r="N279" s="77">
        <f t="shared" si="92"/>
        <v>25.39</v>
      </c>
      <c r="O279" s="77">
        <f t="shared" si="93"/>
        <v>26.59</v>
      </c>
      <c r="P279" s="77">
        <f t="shared" si="94"/>
        <v>14.443836388371471</v>
      </c>
      <c r="Q279" s="77">
        <f t="shared" si="108"/>
        <v>20.372</v>
      </c>
      <c r="R279" s="77">
        <f t="shared" si="95"/>
        <v>15.783487185668026</v>
      </c>
      <c r="S279" s="77">
        <f t="shared" si="96"/>
        <v>20.033033474766071</v>
      </c>
      <c r="T279" s="77">
        <f t="shared" si="97"/>
        <v>-4.2495462890980455</v>
      </c>
      <c r="U279" s="77">
        <f t="shared" si="98"/>
        <v>-3.3073545565713518</v>
      </c>
      <c r="V279" s="77">
        <f t="shared" si="99"/>
        <v>-0.94219173252669375</v>
      </c>
      <c r="W279" s="77"/>
      <c r="X279" s="77"/>
      <c r="Y279" s="77"/>
      <c r="Z279" s="77" t="str">
        <f t="shared" si="100"/>
        <v>BAIXA</v>
      </c>
      <c r="AA279" s="77"/>
      <c r="AB279" s="77" t="str">
        <f t="shared" si="101"/>
        <v/>
      </c>
      <c r="AC279" s="77"/>
      <c r="AD279" s="78" t="b">
        <f t="shared" si="102"/>
        <v>0</v>
      </c>
      <c r="AE279" s="78" t="b">
        <f t="shared" si="103"/>
        <v>0</v>
      </c>
      <c r="AF279" s="78" t="b">
        <f t="shared" si="104"/>
        <v>0</v>
      </c>
      <c r="AG279" s="78" t="b">
        <f t="shared" si="109"/>
        <v>1</v>
      </c>
      <c r="AH279" s="38">
        <f t="shared" si="110"/>
        <v>10.5</v>
      </c>
      <c r="AI279" s="62">
        <f t="shared" si="111"/>
        <v>29.89</v>
      </c>
      <c r="AJ279" s="34">
        <f t="shared" si="112"/>
        <v>0.2</v>
      </c>
      <c r="AK279" s="34">
        <f t="shared" si="113"/>
        <v>0.15384615384615385</v>
      </c>
      <c r="AL279" s="34">
        <f t="shared" si="114"/>
        <v>7.407407407407407E-2</v>
      </c>
    </row>
    <row r="280" spans="1:38" s="34" customFormat="1">
      <c r="A280" s="74">
        <v>43908</v>
      </c>
      <c r="B280" s="75">
        <v>10.92</v>
      </c>
      <c r="C280" s="75">
        <v>10.92</v>
      </c>
      <c r="D280" s="75">
        <v>-13.15</v>
      </c>
      <c r="E280" s="75">
        <v>11.41</v>
      </c>
      <c r="F280" s="75">
        <v>10.52</v>
      </c>
      <c r="G280" s="75">
        <v>11.89</v>
      </c>
      <c r="H280" s="75" t="s">
        <v>93</v>
      </c>
      <c r="I280" s="76"/>
      <c r="J280" s="77">
        <f t="shared" si="105"/>
        <v>0</v>
      </c>
      <c r="K280" s="77">
        <f t="shared" si="106"/>
        <v>0</v>
      </c>
      <c r="L280" s="77">
        <f t="shared" si="107"/>
        <v>0</v>
      </c>
      <c r="M280" s="77"/>
      <c r="N280" s="77">
        <f t="shared" si="92"/>
        <v>25.39</v>
      </c>
      <c r="O280" s="77">
        <f t="shared" si="93"/>
        <v>26.59</v>
      </c>
      <c r="P280" s="77">
        <f t="shared" si="94"/>
        <v>15.102295485464339</v>
      </c>
      <c r="Q280" s="77">
        <f t="shared" si="108"/>
        <v>21.220499999999998</v>
      </c>
      <c r="R280" s="77">
        <f t="shared" si="95"/>
        <v>16.505939401244031</v>
      </c>
      <c r="S280" s="77">
        <f t="shared" si="96"/>
        <v>20.690876152747357</v>
      </c>
      <c r="T280" s="77">
        <f t="shared" si="97"/>
        <v>-4.1849367515033258</v>
      </c>
      <c r="U280" s="77">
        <f t="shared" si="98"/>
        <v>-3.0718066234396786</v>
      </c>
      <c r="V280" s="77">
        <f t="shared" si="99"/>
        <v>-1.1131301280636472</v>
      </c>
      <c r="W280" s="77"/>
      <c r="X280" s="77"/>
      <c r="Y280" s="77"/>
      <c r="Z280" s="77" t="str">
        <f t="shared" si="100"/>
        <v>BAIXA</v>
      </c>
      <c r="AA280" s="77"/>
      <c r="AB280" s="77" t="str">
        <f t="shared" si="101"/>
        <v/>
      </c>
      <c r="AC280" s="77"/>
      <c r="AD280" s="78" t="b">
        <f t="shared" si="102"/>
        <v>0</v>
      </c>
      <c r="AE280" s="78" t="b">
        <f t="shared" si="103"/>
        <v>1</v>
      </c>
      <c r="AF280" s="78" t="b">
        <f t="shared" si="104"/>
        <v>0</v>
      </c>
      <c r="AG280" s="78" t="b">
        <f t="shared" si="109"/>
        <v>1</v>
      </c>
      <c r="AH280" s="38">
        <f t="shared" si="110"/>
        <v>10.5</v>
      </c>
      <c r="AI280" s="62">
        <f t="shared" si="111"/>
        <v>29.89</v>
      </c>
      <c r="AJ280" s="34">
        <f t="shared" si="112"/>
        <v>0.2</v>
      </c>
      <c r="AK280" s="34">
        <f t="shared" si="113"/>
        <v>0.15384615384615385</v>
      </c>
      <c r="AL280" s="34">
        <f t="shared" si="114"/>
        <v>7.407407407407407E-2</v>
      </c>
    </row>
    <row r="281" spans="1:38" s="34" customFormat="1">
      <c r="A281" s="74">
        <v>43907</v>
      </c>
      <c r="B281" s="75">
        <v>12.58</v>
      </c>
      <c r="C281" s="75">
        <v>12.58</v>
      </c>
      <c r="D281" s="75">
        <v>-0.69</v>
      </c>
      <c r="E281" s="75">
        <v>13.16</v>
      </c>
      <c r="F281" s="75">
        <v>12.58</v>
      </c>
      <c r="G281" s="75">
        <v>13.39</v>
      </c>
      <c r="H281" s="75" t="s">
        <v>63</v>
      </c>
      <c r="I281" s="76"/>
      <c r="J281" s="77">
        <f t="shared" si="105"/>
        <v>0</v>
      </c>
      <c r="K281" s="77">
        <f t="shared" si="106"/>
        <v>0</v>
      </c>
      <c r="L281" s="77">
        <f t="shared" si="107"/>
        <v>0</v>
      </c>
      <c r="M281" s="77"/>
      <c r="N281" s="77">
        <f t="shared" si="92"/>
        <v>25.39</v>
      </c>
      <c r="O281" s="77">
        <f t="shared" si="93"/>
        <v>26.59</v>
      </c>
      <c r="P281" s="77">
        <f t="shared" si="94"/>
        <v>16.147869356830423</v>
      </c>
      <c r="Q281" s="77">
        <f t="shared" si="108"/>
        <v>22.095000000000002</v>
      </c>
      <c r="R281" s="77">
        <f t="shared" si="95"/>
        <v>17.521564746924764</v>
      </c>
      <c r="S281" s="77">
        <f t="shared" si="96"/>
        <v>21.472546244967145</v>
      </c>
      <c r="T281" s="77">
        <f t="shared" si="97"/>
        <v>-3.9509814980423812</v>
      </c>
      <c r="U281" s="77">
        <f t="shared" si="98"/>
        <v>-2.7935240914237669</v>
      </c>
      <c r="V281" s="77">
        <f t="shared" si="99"/>
        <v>-1.1574574066186143</v>
      </c>
      <c r="W281" s="77"/>
      <c r="X281" s="77"/>
      <c r="Y281" s="77"/>
      <c r="Z281" s="77" t="str">
        <f t="shared" si="100"/>
        <v>BAIXA</v>
      </c>
      <c r="AA281" s="77"/>
      <c r="AB281" s="77" t="str">
        <f t="shared" si="101"/>
        <v/>
      </c>
      <c r="AC281" s="77"/>
      <c r="AD281" s="78" t="b">
        <f t="shared" si="102"/>
        <v>1</v>
      </c>
      <c r="AE281" s="78" t="b">
        <f t="shared" si="103"/>
        <v>1</v>
      </c>
      <c r="AF281" s="78" t="b">
        <f t="shared" si="104"/>
        <v>1</v>
      </c>
      <c r="AG281" s="78" t="b">
        <f t="shared" si="109"/>
        <v>0</v>
      </c>
      <c r="AH281" s="38">
        <f t="shared" si="110"/>
        <v>10.72</v>
      </c>
      <c r="AI281" s="62">
        <f t="shared" si="111"/>
        <v>29.89</v>
      </c>
      <c r="AJ281" s="34">
        <f t="shared" si="112"/>
        <v>0.2</v>
      </c>
      <c r="AK281" s="34">
        <f t="shared" si="113"/>
        <v>0.15384615384615385</v>
      </c>
      <c r="AL281" s="34">
        <f t="shared" si="114"/>
        <v>7.407407407407407E-2</v>
      </c>
    </row>
    <row r="282" spans="1:38" s="34" customFormat="1">
      <c r="A282" s="74">
        <v>43906</v>
      </c>
      <c r="B282" s="75">
        <v>12.67</v>
      </c>
      <c r="C282" s="75">
        <v>12.67</v>
      </c>
      <c r="D282" s="75">
        <v>-15</v>
      </c>
      <c r="E282" s="75">
        <v>12.49</v>
      </c>
      <c r="F282" s="75">
        <v>12.14</v>
      </c>
      <c r="G282" s="75">
        <v>13.64</v>
      </c>
      <c r="H282" s="75" t="s">
        <v>106</v>
      </c>
      <c r="I282" s="76"/>
      <c r="J282" s="77">
        <f t="shared" si="105"/>
        <v>0</v>
      </c>
      <c r="K282" s="77">
        <f t="shared" si="106"/>
        <v>0</v>
      </c>
      <c r="L282" s="77">
        <f t="shared" si="107"/>
        <v>0</v>
      </c>
      <c r="M282" s="77"/>
      <c r="N282" s="77">
        <f t="shared" si="92"/>
        <v>25.39</v>
      </c>
      <c r="O282" s="77">
        <f t="shared" si="93"/>
        <v>26.59</v>
      </c>
      <c r="P282" s="77">
        <f t="shared" si="94"/>
        <v>17.03983669603803</v>
      </c>
      <c r="Q282" s="77">
        <f t="shared" si="108"/>
        <v>22.889499999999998</v>
      </c>
      <c r="R282" s="77">
        <f t="shared" si="95"/>
        <v>18.420031064547448</v>
      </c>
      <c r="S282" s="77">
        <f t="shared" si="96"/>
        <v>22.183949944564517</v>
      </c>
      <c r="T282" s="77">
        <f t="shared" si="97"/>
        <v>-3.7639188800170693</v>
      </c>
      <c r="U282" s="77">
        <f t="shared" si="98"/>
        <v>-2.5041597397691131</v>
      </c>
      <c r="V282" s="77">
        <f t="shared" si="99"/>
        <v>-1.2597591402479562</v>
      </c>
      <c r="W282" s="77"/>
      <c r="X282" s="77"/>
      <c r="Y282" s="77"/>
      <c r="Z282" s="77" t="str">
        <f t="shared" si="100"/>
        <v>BAIXA</v>
      </c>
      <c r="AA282" s="77"/>
      <c r="AB282" s="77" t="str">
        <f t="shared" si="101"/>
        <v/>
      </c>
      <c r="AC282" s="77"/>
      <c r="AD282" s="78" t="b">
        <f t="shared" si="102"/>
        <v>1</v>
      </c>
      <c r="AE282" s="78" t="b">
        <f t="shared" si="103"/>
        <v>0</v>
      </c>
      <c r="AF282" s="78" t="b">
        <f t="shared" si="104"/>
        <v>0</v>
      </c>
      <c r="AG282" s="78" t="b">
        <f t="shared" si="109"/>
        <v>1</v>
      </c>
      <c r="AH282" s="38">
        <f t="shared" si="110"/>
        <v>10.72</v>
      </c>
      <c r="AI282" s="62">
        <f t="shared" si="111"/>
        <v>29.89</v>
      </c>
      <c r="AJ282" s="34">
        <f t="shared" si="112"/>
        <v>0.2</v>
      </c>
      <c r="AK282" s="34">
        <f t="shared" si="113"/>
        <v>0.15384615384615385</v>
      </c>
      <c r="AL282" s="34">
        <f t="shared" si="114"/>
        <v>7.407407407407407E-2</v>
      </c>
    </row>
    <row r="283" spans="1:38" s="34" customFormat="1">
      <c r="A283" s="74">
        <v>43903</v>
      </c>
      <c r="B283" s="75">
        <v>14.9</v>
      </c>
      <c r="C283" s="75">
        <v>14.9</v>
      </c>
      <c r="D283" s="75">
        <v>22.22</v>
      </c>
      <c r="E283" s="75">
        <v>14.61</v>
      </c>
      <c r="F283" s="75">
        <v>12.29</v>
      </c>
      <c r="G283" s="75">
        <v>14.9</v>
      </c>
      <c r="H283" s="75" t="s">
        <v>83</v>
      </c>
      <c r="I283" s="76"/>
      <c r="J283" s="77">
        <f t="shared" si="105"/>
        <v>0</v>
      </c>
      <c r="K283" s="77">
        <f t="shared" si="106"/>
        <v>0</v>
      </c>
      <c r="L283" s="77">
        <f t="shared" si="107"/>
        <v>0</v>
      </c>
      <c r="M283" s="77"/>
      <c r="N283" s="77">
        <f t="shared" si="92"/>
        <v>28.09</v>
      </c>
      <c r="O283" s="77">
        <f t="shared" si="93"/>
        <v>28.72</v>
      </c>
      <c r="P283" s="77">
        <f t="shared" si="94"/>
        <v>18.132295870047535</v>
      </c>
      <c r="Q283" s="77">
        <f t="shared" si="108"/>
        <v>23.693999999999999</v>
      </c>
      <c r="R283" s="77">
        <f t="shared" si="95"/>
        <v>19.46549125810153</v>
      </c>
      <c r="S283" s="77">
        <f t="shared" si="96"/>
        <v>22.94506594012968</v>
      </c>
      <c r="T283" s="77">
        <f t="shared" si="97"/>
        <v>-3.4795746820281508</v>
      </c>
      <c r="U283" s="77">
        <f t="shared" si="98"/>
        <v>-2.189219954707124</v>
      </c>
      <c r="V283" s="77">
        <f t="shared" si="99"/>
        <v>-1.2903547273210267</v>
      </c>
      <c r="W283" s="77"/>
      <c r="X283" s="77"/>
      <c r="Y283" s="77"/>
      <c r="Z283" s="77" t="str">
        <f t="shared" si="100"/>
        <v>BAIXA</v>
      </c>
      <c r="AA283" s="77"/>
      <c r="AB283" s="77" t="str">
        <f t="shared" si="101"/>
        <v/>
      </c>
      <c r="AC283" s="77"/>
      <c r="AD283" s="78" t="b">
        <f t="shared" si="102"/>
        <v>0</v>
      </c>
      <c r="AE283" s="78" t="b">
        <f t="shared" si="103"/>
        <v>0</v>
      </c>
      <c r="AF283" s="78" t="b">
        <f t="shared" si="104"/>
        <v>1</v>
      </c>
      <c r="AG283" s="78" t="b">
        <f t="shared" si="109"/>
        <v>1</v>
      </c>
      <c r="AH283" s="38">
        <f t="shared" si="110"/>
        <v>10.72</v>
      </c>
      <c r="AI283" s="62">
        <f t="shared" si="111"/>
        <v>29.89</v>
      </c>
      <c r="AJ283" s="34">
        <f t="shared" si="112"/>
        <v>0.2</v>
      </c>
      <c r="AK283" s="34">
        <f t="shared" si="113"/>
        <v>0.15384615384615385</v>
      </c>
      <c r="AL283" s="34">
        <f t="shared" si="114"/>
        <v>7.407407407407407E-2</v>
      </c>
    </row>
    <row r="284" spans="1:38" s="34" customFormat="1">
      <c r="A284" s="74">
        <v>43902</v>
      </c>
      <c r="B284" s="75">
        <v>12.19</v>
      </c>
      <c r="C284" s="75">
        <v>12.19</v>
      </c>
      <c r="D284" s="75">
        <v>-20.51</v>
      </c>
      <c r="E284" s="75">
        <v>13.22</v>
      </c>
      <c r="F284" s="75">
        <v>10.72</v>
      </c>
      <c r="G284" s="75">
        <v>13.41</v>
      </c>
      <c r="H284" s="75" t="s">
        <v>63</v>
      </c>
      <c r="I284" s="76"/>
      <c r="J284" s="77">
        <f t="shared" si="105"/>
        <v>1</v>
      </c>
      <c r="K284" s="77">
        <f t="shared" si="106"/>
        <v>0</v>
      </c>
      <c r="L284" s="77">
        <f t="shared" si="107"/>
        <v>1</v>
      </c>
      <c r="M284" s="77"/>
      <c r="N284" s="77">
        <f t="shared" si="92"/>
        <v>28.78</v>
      </c>
      <c r="O284" s="77">
        <f t="shared" si="93"/>
        <v>29.89</v>
      </c>
      <c r="P284" s="77">
        <f t="shared" si="94"/>
        <v>18.94036983755942</v>
      </c>
      <c r="Q284" s="77">
        <f t="shared" si="108"/>
        <v>24.406500000000001</v>
      </c>
      <c r="R284" s="77">
        <f t="shared" si="95"/>
        <v>20.295580577756354</v>
      </c>
      <c r="S284" s="77">
        <f t="shared" si="96"/>
        <v>23.588671215340053</v>
      </c>
      <c r="T284" s="77">
        <f t="shared" si="97"/>
        <v>-3.293090637583699</v>
      </c>
      <c r="U284" s="77">
        <f t="shared" si="98"/>
        <v>-1.8666312728768675</v>
      </c>
      <c r="V284" s="77">
        <f t="shared" si="99"/>
        <v>-1.4264593647068315</v>
      </c>
      <c r="W284" s="77"/>
      <c r="X284" s="77"/>
      <c r="Y284" s="77"/>
      <c r="Z284" s="77" t="str">
        <f t="shared" si="100"/>
        <v>BAIXA</v>
      </c>
      <c r="AA284" s="77"/>
      <c r="AB284" s="77" t="str">
        <f t="shared" si="101"/>
        <v/>
      </c>
      <c r="AC284" s="77"/>
      <c r="AD284" s="78" t="b">
        <f t="shared" si="102"/>
        <v>0</v>
      </c>
      <c r="AE284" s="78" t="b">
        <f t="shared" si="103"/>
        <v>0</v>
      </c>
      <c r="AF284" s="78" t="b">
        <f t="shared" si="104"/>
        <v>1</v>
      </c>
      <c r="AG284" s="78" t="b">
        <f t="shared" si="109"/>
        <v>1</v>
      </c>
      <c r="AH284" s="38">
        <f t="shared" si="110"/>
        <v>10.72</v>
      </c>
      <c r="AI284" s="62">
        <f t="shared" si="111"/>
        <v>29.89</v>
      </c>
      <c r="AJ284" s="34">
        <f t="shared" si="112"/>
        <v>0.2</v>
      </c>
      <c r="AK284" s="34">
        <f t="shared" si="113"/>
        <v>0.15384615384615385</v>
      </c>
      <c r="AL284" s="34">
        <f t="shared" si="114"/>
        <v>7.407407407407407E-2</v>
      </c>
    </row>
    <row r="285" spans="1:38" s="34" customFormat="1">
      <c r="A285" s="74">
        <v>43901</v>
      </c>
      <c r="B285" s="75">
        <v>15.34</v>
      </c>
      <c r="C285" s="75">
        <v>15.34</v>
      </c>
      <c r="D285" s="75">
        <v>-9.74</v>
      </c>
      <c r="E285" s="75">
        <v>16.16</v>
      </c>
      <c r="F285" s="75">
        <v>14.51</v>
      </c>
      <c r="G285" s="75">
        <v>16.57</v>
      </c>
      <c r="H285" s="75" t="s">
        <v>225</v>
      </c>
      <c r="I285" s="76"/>
      <c r="J285" s="77">
        <f t="shared" si="105"/>
        <v>0</v>
      </c>
      <c r="K285" s="77">
        <f t="shared" si="106"/>
        <v>0</v>
      </c>
      <c r="L285" s="77">
        <f t="shared" si="107"/>
        <v>0</v>
      </c>
      <c r="M285" s="77"/>
      <c r="N285" s="77">
        <f t="shared" si="92"/>
        <v>28.79</v>
      </c>
      <c r="O285" s="77">
        <f t="shared" si="93"/>
        <v>29.89</v>
      </c>
      <c r="P285" s="77">
        <f t="shared" si="94"/>
        <v>20.627962296949274</v>
      </c>
      <c r="Q285" s="77">
        <f t="shared" si="108"/>
        <v>25.222999999999995</v>
      </c>
      <c r="R285" s="77">
        <f t="shared" si="95"/>
        <v>21.769322500984781</v>
      </c>
      <c r="S285" s="77">
        <f t="shared" si="96"/>
        <v>24.500564912567256</v>
      </c>
      <c r="T285" s="77">
        <f t="shared" si="97"/>
        <v>-2.7312424115824747</v>
      </c>
      <c r="U285" s="77">
        <f t="shared" si="98"/>
        <v>-1.5100164317001596</v>
      </c>
      <c r="V285" s="77">
        <f t="shared" si="99"/>
        <v>-1.2212259798823151</v>
      </c>
      <c r="W285" s="77"/>
      <c r="X285" s="77"/>
      <c r="Y285" s="77"/>
      <c r="Z285" s="77" t="str">
        <f t="shared" si="100"/>
        <v>BAIXA</v>
      </c>
      <c r="AA285" s="77"/>
      <c r="AB285" s="77" t="str">
        <f t="shared" si="101"/>
        <v/>
      </c>
      <c r="AC285" s="77"/>
      <c r="AD285" s="78" t="b">
        <f t="shared" si="102"/>
        <v>0</v>
      </c>
      <c r="AE285" s="78" t="b">
        <f t="shared" si="103"/>
        <v>0</v>
      </c>
      <c r="AF285" s="78" t="b">
        <f t="shared" si="104"/>
        <v>1</v>
      </c>
      <c r="AG285" s="78" t="b">
        <f t="shared" si="109"/>
        <v>1</v>
      </c>
      <c r="AH285" s="38">
        <f t="shared" si="110"/>
        <v>10.72</v>
      </c>
      <c r="AI285" s="62">
        <f t="shared" si="111"/>
        <v>29.89</v>
      </c>
      <c r="AJ285" s="34">
        <f t="shared" si="112"/>
        <v>0.2</v>
      </c>
      <c r="AK285" s="34">
        <f t="shared" si="113"/>
        <v>0.15384615384615385</v>
      </c>
      <c r="AL285" s="34">
        <f t="shared" si="114"/>
        <v>7.407407407407407E-2</v>
      </c>
    </row>
    <row r="286" spans="1:38" s="34" customFormat="1">
      <c r="A286" s="74">
        <v>43900</v>
      </c>
      <c r="B286" s="75">
        <v>16.989999999999998</v>
      </c>
      <c r="C286" s="75">
        <v>16.989999999999998</v>
      </c>
      <c r="D286" s="75">
        <v>9.41</v>
      </c>
      <c r="E286" s="75">
        <v>18.04</v>
      </c>
      <c r="F286" s="75">
        <v>15.84</v>
      </c>
      <c r="G286" s="75">
        <v>18.04</v>
      </c>
      <c r="H286" s="75" t="s">
        <v>62</v>
      </c>
      <c r="I286" s="76"/>
      <c r="J286" s="77">
        <f t="shared" si="105"/>
        <v>0</v>
      </c>
      <c r="K286" s="77">
        <f t="shared" si="106"/>
        <v>0</v>
      </c>
      <c r="L286" s="77">
        <f t="shared" si="107"/>
        <v>0</v>
      </c>
      <c r="M286" s="77"/>
      <c r="N286" s="77">
        <f t="shared" si="92"/>
        <v>28.79</v>
      </c>
      <c r="O286" s="77">
        <f t="shared" si="93"/>
        <v>29.89</v>
      </c>
      <c r="P286" s="77">
        <f t="shared" si="94"/>
        <v>21.949952871186593</v>
      </c>
      <c r="Q286" s="77">
        <f t="shared" si="108"/>
        <v>25.864999999999991</v>
      </c>
      <c r="R286" s="77">
        <f t="shared" si="95"/>
        <v>22.938290228436561</v>
      </c>
      <c r="S286" s="77">
        <f t="shared" si="96"/>
        <v>25.233410105572638</v>
      </c>
      <c r="T286" s="77">
        <f t="shared" si="97"/>
        <v>-2.2951198771360772</v>
      </c>
      <c r="U286" s="77">
        <f t="shared" si="98"/>
        <v>-1.2047099367295808</v>
      </c>
      <c r="V286" s="77">
        <f t="shared" si="99"/>
        <v>-1.0904099404064964</v>
      </c>
      <c r="W286" s="77"/>
      <c r="X286" s="77"/>
      <c r="Y286" s="77"/>
      <c r="Z286" s="77" t="str">
        <f t="shared" si="100"/>
        <v>BAIXA</v>
      </c>
      <c r="AA286" s="77"/>
      <c r="AB286" s="77" t="str">
        <f t="shared" si="101"/>
        <v/>
      </c>
      <c r="AC286" s="77"/>
      <c r="AD286" s="78" t="b">
        <f t="shared" si="102"/>
        <v>0</v>
      </c>
      <c r="AE286" s="78" t="b">
        <f t="shared" si="103"/>
        <v>0</v>
      </c>
      <c r="AF286" s="78" t="b">
        <f t="shared" si="104"/>
        <v>1</v>
      </c>
      <c r="AG286" s="78" t="b">
        <f t="shared" si="109"/>
        <v>1</v>
      </c>
      <c r="AH286" s="38">
        <f t="shared" si="110"/>
        <v>14.91</v>
      </c>
      <c r="AI286" s="62">
        <f t="shared" si="111"/>
        <v>29.89</v>
      </c>
      <c r="AJ286" s="34">
        <f t="shared" si="112"/>
        <v>0.2</v>
      </c>
      <c r="AK286" s="34">
        <f t="shared" si="113"/>
        <v>0.15384615384615385</v>
      </c>
      <c r="AL286" s="34">
        <f t="shared" si="114"/>
        <v>7.407407407407407E-2</v>
      </c>
    </row>
    <row r="287" spans="1:38" s="34" customFormat="1">
      <c r="A287" s="74">
        <v>43899</v>
      </c>
      <c r="B287" s="75">
        <v>15.53</v>
      </c>
      <c r="C287" s="75">
        <v>15.53</v>
      </c>
      <c r="D287" s="75">
        <v>-29.7</v>
      </c>
      <c r="E287" s="75">
        <v>17.23</v>
      </c>
      <c r="F287" s="75">
        <v>14.91</v>
      </c>
      <c r="G287" s="75">
        <v>17.64</v>
      </c>
      <c r="H287" s="75" t="s">
        <v>178</v>
      </c>
      <c r="I287" s="76"/>
      <c r="J287" s="77">
        <f t="shared" si="105"/>
        <v>1</v>
      </c>
      <c r="K287" s="77">
        <f t="shared" si="106"/>
        <v>0</v>
      </c>
      <c r="L287" s="77">
        <f t="shared" si="107"/>
        <v>0</v>
      </c>
      <c r="M287" s="77"/>
      <c r="N287" s="77">
        <f t="shared" si="92"/>
        <v>28.79</v>
      </c>
      <c r="O287" s="77">
        <f t="shared" si="93"/>
        <v>29.89</v>
      </c>
      <c r="P287" s="77">
        <f t="shared" si="94"/>
        <v>23.18994108898324</v>
      </c>
      <c r="Q287" s="77">
        <f t="shared" si="108"/>
        <v>26.414999999999999</v>
      </c>
      <c r="R287" s="77">
        <f t="shared" si="95"/>
        <v>24.019797542697756</v>
      </c>
      <c r="S287" s="77">
        <f t="shared" si="96"/>
        <v>25.89288291401845</v>
      </c>
      <c r="T287" s="77">
        <f t="shared" si="97"/>
        <v>-1.8730853713206947</v>
      </c>
      <c r="U287" s="77">
        <f t="shared" si="98"/>
        <v>-0.93210745162795683</v>
      </c>
      <c r="V287" s="77">
        <f t="shared" si="99"/>
        <v>-0.94097791969273792</v>
      </c>
      <c r="W287" s="77"/>
      <c r="X287" s="77"/>
      <c r="Y287" s="77"/>
      <c r="Z287" s="77" t="str">
        <f t="shared" si="100"/>
        <v>BAIXA</v>
      </c>
      <c r="AA287" s="77"/>
      <c r="AB287" s="77" t="str">
        <f t="shared" si="101"/>
        <v/>
      </c>
      <c r="AC287" s="77"/>
      <c r="AD287" s="78" t="b">
        <f t="shared" si="102"/>
        <v>0</v>
      </c>
      <c r="AE287" s="78" t="b">
        <f t="shared" si="103"/>
        <v>0</v>
      </c>
      <c r="AF287" s="78" t="b">
        <f t="shared" si="104"/>
        <v>1</v>
      </c>
      <c r="AG287" s="78" t="b">
        <f t="shared" si="109"/>
        <v>0</v>
      </c>
      <c r="AH287" s="38">
        <f t="shared" si="110"/>
        <v>14.91</v>
      </c>
      <c r="AI287" s="62">
        <f t="shared" si="111"/>
        <v>29.89</v>
      </c>
      <c r="AJ287" s="34">
        <f t="shared" si="112"/>
        <v>0.2</v>
      </c>
      <c r="AK287" s="34">
        <f t="shared" si="113"/>
        <v>0.15384615384615385</v>
      </c>
      <c r="AL287" s="34">
        <f t="shared" si="114"/>
        <v>7.407407407407407E-2</v>
      </c>
    </row>
    <row r="288" spans="1:38" s="34" customFormat="1">
      <c r="A288" s="74">
        <v>43896</v>
      </c>
      <c r="B288" s="75">
        <v>22.09</v>
      </c>
      <c r="C288" s="75">
        <v>22.09</v>
      </c>
      <c r="D288" s="75">
        <v>-9.73</v>
      </c>
      <c r="E288" s="75">
        <v>23.32</v>
      </c>
      <c r="F288" s="75">
        <v>21.82</v>
      </c>
      <c r="G288" s="75">
        <v>23.35</v>
      </c>
      <c r="H288" s="75" t="s">
        <v>66</v>
      </c>
      <c r="I288" s="76"/>
      <c r="J288" s="77">
        <f t="shared" si="105"/>
        <v>0</v>
      </c>
      <c r="K288" s="77">
        <f t="shared" si="106"/>
        <v>0</v>
      </c>
      <c r="L288" s="77">
        <f t="shared" si="107"/>
        <v>0</v>
      </c>
      <c r="M288" s="77"/>
      <c r="N288" s="77">
        <f t="shared" si="92"/>
        <v>28.79</v>
      </c>
      <c r="O288" s="77">
        <f t="shared" si="93"/>
        <v>29.89</v>
      </c>
      <c r="P288" s="77">
        <f t="shared" si="94"/>
        <v>25.104926361229047</v>
      </c>
      <c r="Q288" s="77">
        <f t="shared" si="108"/>
        <v>27.049999999999994</v>
      </c>
      <c r="R288" s="77">
        <f t="shared" si="95"/>
        <v>25.56339709591553</v>
      </c>
      <c r="S288" s="77">
        <f t="shared" si="96"/>
        <v>26.721913547139927</v>
      </c>
      <c r="T288" s="77">
        <f t="shared" si="97"/>
        <v>-1.1585164512243971</v>
      </c>
      <c r="U288" s="77">
        <f t="shared" si="98"/>
        <v>-0.69686297170477229</v>
      </c>
      <c r="V288" s="77">
        <f t="shared" si="99"/>
        <v>-0.46165347951962477</v>
      </c>
      <c r="W288" s="77"/>
      <c r="X288" s="77"/>
      <c r="Y288" s="77"/>
      <c r="Z288" s="77" t="str">
        <f t="shared" si="100"/>
        <v>BAIXA</v>
      </c>
      <c r="AA288" s="77"/>
      <c r="AB288" s="77" t="str">
        <f t="shared" si="101"/>
        <v/>
      </c>
      <c r="AC288" s="77"/>
      <c r="AD288" s="78" t="b">
        <f t="shared" si="102"/>
        <v>0</v>
      </c>
      <c r="AE288" s="78" t="b">
        <f t="shared" si="103"/>
        <v>0</v>
      </c>
      <c r="AF288" s="78" t="b">
        <f t="shared" si="104"/>
        <v>1</v>
      </c>
      <c r="AG288" s="78" t="b">
        <f t="shared" si="109"/>
        <v>0</v>
      </c>
      <c r="AH288" s="38">
        <f t="shared" si="110"/>
        <v>14.91</v>
      </c>
      <c r="AI288" s="62">
        <f t="shared" si="111"/>
        <v>29.89</v>
      </c>
      <c r="AJ288" s="34">
        <f t="shared" si="112"/>
        <v>0.2</v>
      </c>
      <c r="AK288" s="34">
        <f t="shared" si="113"/>
        <v>0.15384615384615385</v>
      </c>
      <c r="AL288" s="34">
        <f t="shared" si="114"/>
        <v>7.407407407407407E-2</v>
      </c>
    </row>
    <row r="289" spans="1:38" s="34" customFormat="1">
      <c r="A289" s="74">
        <v>43895</v>
      </c>
      <c r="B289" s="75">
        <v>24.47</v>
      </c>
      <c r="C289" s="75">
        <v>24.47</v>
      </c>
      <c r="D289" s="75">
        <v>-5.95</v>
      </c>
      <c r="E289" s="75">
        <v>25.48</v>
      </c>
      <c r="F289" s="75">
        <v>23.91</v>
      </c>
      <c r="G289" s="75">
        <v>25.8</v>
      </c>
      <c r="H289" s="75" t="s">
        <v>65</v>
      </c>
      <c r="I289" s="76"/>
      <c r="J289" s="77">
        <f t="shared" si="105"/>
        <v>0</v>
      </c>
      <c r="K289" s="77">
        <f t="shared" si="106"/>
        <v>0</v>
      </c>
      <c r="L289" s="77">
        <f t="shared" si="107"/>
        <v>0</v>
      </c>
      <c r="M289" s="77"/>
      <c r="N289" s="77">
        <f t="shared" si="92"/>
        <v>28.79</v>
      </c>
      <c r="O289" s="77">
        <f t="shared" si="93"/>
        <v>29.89</v>
      </c>
      <c r="P289" s="77">
        <f t="shared" si="94"/>
        <v>25.858657951536308</v>
      </c>
      <c r="Q289" s="77">
        <f t="shared" si="108"/>
        <v>27.318999999999996</v>
      </c>
      <c r="R289" s="77">
        <f t="shared" si="95"/>
        <v>26.194923840627446</v>
      </c>
      <c r="S289" s="77">
        <f t="shared" si="96"/>
        <v>27.092466630911122</v>
      </c>
      <c r="T289" s="77">
        <f t="shared" si="97"/>
        <v>-0.89754279028367634</v>
      </c>
      <c r="U289" s="77">
        <f t="shared" si="98"/>
        <v>-0.58144960182486616</v>
      </c>
      <c r="V289" s="77">
        <f t="shared" si="99"/>
        <v>-0.31609318845881018</v>
      </c>
      <c r="W289" s="77"/>
      <c r="X289" s="77"/>
      <c r="Y289" s="77"/>
      <c r="Z289" s="77" t="str">
        <f t="shared" si="100"/>
        <v>BAIXA</v>
      </c>
      <c r="AA289" s="77"/>
      <c r="AB289" s="77" t="str">
        <f t="shared" si="101"/>
        <v/>
      </c>
      <c r="AC289" s="77"/>
      <c r="AD289" s="78" t="b">
        <f t="shared" si="102"/>
        <v>0</v>
      </c>
      <c r="AE289" s="78" t="b">
        <f t="shared" si="103"/>
        <v>0</v>
      </c>
      <c r="AF289" s="78" t="b">
        <f t="shared" si="104"/>
        <v>1</v>
      </c>
      <c r="AG289" s="78" t="b">
        <f t="shared" si="109"/>
        <v>0</v>
      </c>
      <c r="AH289" s="38">
        <f t="shared" si="110"/>
        <v>23.82</v>
      </c>
      <c r="AI289" s="62">
        <f t="shared" si="111"/>
        <v>29.89</v>
      </c>
      <c r="AJ289" s="34">
        <f t="shared" si="112"/>
        <v>0.2</v>
      </c>
      <c r="AK289" s="34">
        <f t="shared" si="113"/>
        <v>0.15384615384615385</v>
      </c>
      <c r="AL289" s="34">
        <f t="shared" si="114"/>
        <v>7.407407407407407E-2</v>
      </c>
    </row>
    <row r="290" spans="1:38" s="34" customFormat="1">
      <c r="A290" s="74">
        <v>43894</v>
      </c>
      <c r="B290" s="75">
        <v>26.02</v>
      </c>
      <c r="C290" s="75">
        <v>26.02</v>
      </c>
      <c r="D290" s="75">
        <v>3.22</v>
      </c>
      <c r="E290" s="75">
        <v>26.04</v>
      </c>
      <c r="F290" s="75">
        <v>25.39</v>
      </c>
      <c r="G290" s="75">
        <v>26.07</v>
      </c>
      <c r="H290" s="75" t="s">
        <v>111</v>
      </c>
      <c r="I290" s="76"/>
      <c r="J290" s="77">
        <f t="shared" si="105"/>
        <v>0</v>
      </c>
      <c r="K290" s="77">
        <f t="shared" si="106"/>
        <v>0</v>
      </c>
      <c r="L290" s="77">
        <f t="shared" si="107"/>
        <v>0</v>
      </c>
      <c r="M290" s="77"/>
      <c r="N290" s="77">
        <f t="shared" si="92"/>
        <v>28.79</v>
      </c>
      <c r="O290" s="77">
        <f t="shared" si="93"/>
        <v>29.89</v>
      </c>
      <c r="P290" s="77">
        <f t="shared" si="94"/>
        <v>26.205822439420384</v>
      </c>
      <c r="Q290" s="77">
        <f t="shared" si="108"/>
        <v>27.480499999999999</v>
      </c>
      <c r="R290" s="77">
        <f t="shared" si="95"/>
        <v>26.508546357105164</v>
      </c>
      <c r="S290" s="77">
        <f t="shared" si="96"/>
        <v>27.302263961384014</v>
      </c>
      <c r="T290" s="77">
        <f t="shared" si="97"/>
        <v>-0.79371760427885008</v>
      </c>
      <c r="U290" s="77">
        <f t="shared" si="98"/>
        <v>-0.50242630471016358</v>
      </c>
      <c r="V290" s="77">
        <f t="shared" si="99"/>
        <v>-0.29129129956868649</v>
      </c>
      <c r="W290" s="77"/>
      <c r="X290" s="77"/>
      <c r="Y290" s="77"/>
      <c r="Z290" s="77" t="str">
        <f t="shared" si="100"/>
        <v>BAIXA</v>
      </c>
      <c r="AA290" s="77"/>
      <c r="AB290" s="77" t="str">
        <f t="shared" si="101"/>
        <v/>
      </c>
      <c r="AC290" s="77"/>
      <c r="AD290" s="78" t="b">
        <f t="shared" si="102"/>
        <v>0</v>
      </c>
      <c r="AE290" s="78" t="b">
        <f t="shared" si="103"/>
        <v>1</v>
      </c>
      <c r="AF290" s="78" t="b">
        <f t="shared" si="104"/>
        <v>1</v>
      </c>
      <c r="AG290" s="78" t="b">
        <f t="shared" si="109"/>
        <v>1</v>
      </c>
      <c r="AH290" s="38">
        <f t="shared" si="110"/>
        <v>23.82</v>
      </c>
      <c r="AI290" s="62">
        <f t="shared" si="111"/>
        <v>29.89</v>
      </c>
      <c r="AJ290" s="34">
        <f t="shared" si="112"/>
        <v>0.2</v>
      </c>
      <c r="AK290" s="34">
        <f t="shared" si="113"/>
        <v>0.15384615384615385</v>
      </c>
      <c r="AL290" s="34">
        <f t="shared" si="114"/>
        <v>7.407407407407407E-2</v>
      </c>
    </row>
    <row r="291" spans="1:38" s="34" customFormat="1">
      <c r="A291" s="74">
        <v>43893</v>
      </c>
      <c r="B291" s="75">
        <v>25.2</v>
      </c>
      <c r="C291" s="75">
        <v>25.2</v>
      </c>
      <c r="D291" s="75">
        <v>-1.81</v>
      </c>
      <c r="E291" s="75">
        <v>25.71</v>
      </c>
      <c r="F291" s="75">
        <v>24.92</v>
      </c>
      <c r="G291" s="75">
        <v>26.59</v>
      </c>
      <c r="H291" s="75" t="s">
        <v>226</v>
      </c>
      <c r="I291" s="76"/>
      <c r="J291" s="77">
        <f t="shared" si="105"/>
        <v>0</v>
      </c>
      <c r="K291" s="77">
        <f t="shared" si="106"/>
        <v>0</v>
      </c>
      <c r="L291" s="77">
        <f t="shared" si="107"/>
        <v>0</v>
      </c>
      <c r="M291" s="77"/>
      <c r="N291" s="77">
        <f t="shared" si="92"/>
        <v>28.79</v>
      </c>
      <c r="O291" s="77">
        <f t="shared" si="93"/>
        <v>29.89</v>
      </c>
      <c r="P291" s="77">
        <f t="shared" si="94"/>
        <v>26.252278049275478</v>
      </c>
      <c r="Q291" s="77">
        <f t="shared" si="108"/>
        <v>27.542999999999999</v>
      </c>
      <c r="R291" s="77">
        <f t="shared" si="95"/>
        <v>26.597372967487921</v>
      </c>
      <c r="S291" s="77">
        <f t="shared" si="96"/>
        <v>27.404845078294734</v>
      </c>
      <c r="T291" s="77">
        <f t="shared" si="97"/>
        <v>-0.80747211080681325</v>
      </c>
      <c r="U291" s="77">
        <f t="shared" si="98"/>
        <v>-0.42960347981799191</v>
      </c>
      <c r="V291" s="77">
        <f t="shared" si="99"/>
        <v>-0.37786863098882134</v>
      </c>
      <c r="W291" s="77"/>
      <c r="X291" s="77"/>
      <c r="Y291" s="77"/>
      <c r="Z291" s="77" t="str">
        <f t="shared" si="100"/>
        <v>BAIXA</v>
      </c>
      <c r="AA291" s="77"/>
      <c r="AB291" s="77" t="str">
        <f t="shared" si="101"/>
        <v/>
      </c>
      <c r="AC291" s="77"/>
      <c r="AD291" s="78" t="b">
        <f t="shared" si="102"/>
        <v>1</v>
      </c>
      <c r="AE291" s="78" t="b">
        <f t="shared" si="103"/>
        <v>1</v>
      </c>
      <c r="AF291" s="78" t="b">
        <f t="shared" si="104"/>
        <v>0</v>
      </c>
      <c r="AG291" s="78" t="b">
        <f t="shared" si="109"/>
        <v>1</v>
      </c>
      <c r="AH291" s="38">
        <f t="shared" si="110"/>
        <v>23.82</v>
      </c>
      <c r="AI291" s="62">
        <f t="shared" si="111"/>
        <v>29.89</v>
      </c>
      <c r="AJ291" s="34">
        <f t="shared" si="112"/>
        <v>0.2</v>
      </c>
      <c r="AK291" s="34">
        <f t="shared" si="113"/>
        <v>0.15384615384615385</v>
      </c>
      <c r="AL291" s="34">
        <f t="shared" si="114"/>
        <v>7.407407407407407E-2</v>
      </c>
    </row>
    <row r="292" spans="1:38" s="34" customFormat="1">
      <c r="A292" s="74">
        <v>43892</v>
      </c>
      <c r="B292" s="75">
        <v>25.67</v>
      </c>
      <c r="C292" s="75">
        <v>25.67</v>
      </c>
      <c r="D292" s="75">
        <v>4.7</v>
      </c>
      <c r="E292" s="75">
        <v>24.67</v>
      </c>
      <c r="F292" s="75">
        <v>24.65</v>
      </c>
      <c r="G292" s="75">
        <v>25.88</v>
      </c>
      <c r="H292" s="75" t="s">
        <v>124</v>
      </c>
      <c r="I292" s="76"/>
      <c r="J292" s="77">
        <f t="shared" si="105"/>
        <v>0</v>
      </c>
      <c r="K292" s="77">
        <f t="shared" si="106"/>
        <v>0</v>
      </c>
      <c r="L292" s="77">
        <f t="shared" si="107"/>
        <v>0</v>
      </c>
      <c r="M292" s="77"/>
      <c r="N292" s="77">
        <f t="shared" si="92"/>
        <v>28.79</v>
      </c>
      <c r="O292" s="77">
        <f t="shared" si="93"/>
        <v>29.89</v>
      </c>
      <c r="P292" s="77">
        <f t="shared" si="94"/>
        <v>26.515347561594346</v>
      </c>
      <c r="Q292" s="77">
        <f t="shared" si="108"/>
        <v>27.659499999999998</v>
      </c>
      <c r="R292" s="77">
        <f t="shared" si="95"/>
        <v>26.851440779758452</v>
      </c>
      <c r="S292" s="77">
        <f t="shared" si="96"/>
        <v>27.581232684558312</v>
      </c>
      <c r="T292" s="77">
        <f t="shared" si="97"/>
        <v>-0.72979190479986045</v>
      </c>
      <c r="U292" s="77">
        <f t="shared" si="98"/>
        <v>-0.33513632207078659</v>
      </c>
      <c r="V292" s="77">
        <f t="shared" si="99"/>
        <v>-0.39465558272907386</v>
      </c>
      <c r="W292" s="77"/>
      <c r="X292" s="77"/>
      <c r="Y292" s="77"/>
      <c r="Z292" s="77" t="str">
        <f t="shared" si="100"/>
        <v>BAIXA</v>
      </c>
      <c r="AA292" s="77"/>
      <c r="AB292" s="77" t="str">
        <f t="shared" si="101"/>
        <v/>
      </c>
      <c r="AC292" s="77"/>
      <c r="AD292" s="78" t="b">
        <f t="shared" si="102"/>
        <v>1</v>
      </c>
      <c r="AE292" s="78" t="b">
        <f t="shared" si="103"/>
        <v>0</v>
      </c>
      <c r="AF292" s="78" t="b">
        <f t="shared" si="104"/>
        <v>0</v>
      </c>
      <c r="AG292" s="78" t="b">
        <f t="shared" si="109"/>
        <v>1</v>
      </c>
      <c r="AH292" s="38">
        <f t="shared" si="110"/>
        <v>23.82</v>
      </c>
      <c r="AI292" s="62">
        <f t="shared" si="111"/>
        <v>29.89</v>
      </c>
      <c r="AJ292" s="34">
        <f t="shared" si="112"/>
        <v>0.2</v>
      </c>
      <c r="AK292" s="34">
        <f t="shared" si="113"/>
        <v>0.15384615384615385</v>
      </c>
      <c r="AL292" s="34">
        <f t="shared" si="114"/>
        <v>7.407407407407407E-2</v>
      </c>
    </row>
    <row r="293" spans="1:38" s="34" customFormat="1">
      <c r="A293" s="74">
        <v>43889</v>
      </c>
      <c r="B293" s="75">
        <v>24.52</v>
      </c>
      <c r="C293" s="75">
        <v>24.52</v>
      </c>
      <c r="D293" s="75">
        <v>0.16</v>
      </c>
      <c r="E293" s="75">
        <v>24.34</v>
      </c>
      <c r="F293" s="75">
        <v>23.82</v>
      </c>
      <c r="G293" s="75">
        <v>24.73</v>
      </c>
      <c r="H293" s="75" t="s">
        <v>47</v>
      </c>
      <c r="I293" s="76"/>
      <c r="J293" s="77">
        <f t="shared" si="105"/>
        <v>1</v>
      </c>
      <c r="K293" s="77">
        <f t="shared" si="106"/>
        <v>0</v>
      </c>
      <c r="L293" s="77">
        <f t="shared" si="107"/>
        <v>0</v>
      </c>
      <c r="M293" s="77"/>
      <c r="N293" s="77">
        <f t="shared" si="92"/>
        <v>28.79</v>
      </c>
      <c r="O293" s="77">
        <f t="shared" si="93"/>
        <v>29.89</v>
      </c>
      <c r="P293" s="77">
        <f t="shared" si="94"/>
        <v>26.726684451992934</v>
      </c>
      <c r="Q293" s="77">
        <f t="shared" si="108"/>
        <v>27.776</v>
      </c>
      <c r="R293" s="77">
        <f t="shared" si="95"/>
        <v>27.066248194259988</v>
      </c>
      <c r="S293" s="77">
        <f t="shared" si="96"/>
        <v>27.734131299322978</v>
      </c>
      <c r="T293" s="77">
        <f t="shared" si="97"/>
        <v>-0.66788310506299098</v>
      </c>
      <c r="U293" s="77">
        <f t="shared" si="98"/>
        <v>-0.23647242638851812</v>
      </c>
      <c r="V293" s="77">
        <f t="shared" si="99"/>
        <v>-0.43141067867447286</v>
      </c>
      <c r="W293" s="77"/>
      <c r="X293" s="77"/>
      <c r="Y293" s="77"/>
      <c r="Z293" s="77" t="str">
        <f t="shared" si="100"/>
        <v>BAIXA</v>
      </c>
      <c r="AA293" s="77"/>
      <c r="AB293" s="77" t="str">
        <f t="shared" si="101"/>
        <v/>
      </c>
      <c r="AC293" s="77"/>
      <c r="AD293" s="78" t="b">
        <f t="shared" si="102"/>
        <v>0</v>
      </c>
      <c r="AE293" s="78" t="b">
        <f t="shared" si="103"/>
        <v>0</v>
      </c>
      <c r="AF293" s="78" t="b">
        <f t="shared" si="104"/>
        <v>0</v>
      </c>
      <c r="AG293" s="78" t="b">
        <f t="shared" si="109"/>
        <v>1</v>
      </c>
      <c r="AH293" s="38">
        <f t="shared" si="110"/>
        <v>23.82</v>
      </c>
      <c r="AI293" s="62">
        <f t="shared" si="111"/>
        <v>29.89</v>
      </c>
      <c r="AJ293" s="34">
        <f t="shared" si="112"/>
        <v>0.2</v>
      </c>
      <c r="AK293" s="34">
        <f t="shared" si="113"/>
        <v>0.15384615384615385</v>
      </c>
      <c r="AL293" s="34">
        <f t="shared" si="114"/>
        <v>7.407407407407407E-2</v>
      </c>
    </row>
    <row r="294" spans="1:38" s="34" customFormat="1">
      <c r="A294" s="74">
        <v>43888</v>
      </c>
      <c r="B294" s="75">
        <v>24.48</v>
      </c>
      <c r="C294" s="75">
        <v>24.48</v>
      </c>
      <c r="D294" s="75">
        <v>-3.47</v>
      </c>
      <c r="E294" s="75">
        <v>24.89</v>
      </c>
      <c r="F294" s="75">
        <v>24.08</v>
      </c>
      <c r="G294" s="75">
        <v>25.67</v>
      </c>
      <c r="H294" s="75" t="s">
        <v>62</v>
      </c>
      <c r="I294" s="76"/>
      <c r="J294" s="77">
        <f t="shared" si="105"/>
        <v>0</v>
      </c>
      <c r="K294" s="77">
        <f t="shared" si="106"/>
        <v>0</v>
      </c>
      <c r="L294" s="77">
        <f t="shared" si="107"/>
        <v>0</v>
      </c>
      <c r="M294" s="77"/>
      <c r="N294" s="77">
        <f t="shared" si="92"/>
        <v>28.79</v>
      </c>
      <c r="O294" s="77">
        <f t="shared" si="93"/>
        <v>29.89</v>
      </c>
      <c r="P294" s="77">
        <f t="shared" si="94"/>
        <v>27.27835556499117</v>
      </c>
      <c r="Q294" s="77">
        <f t="shared" si="108"/>
        <v>27.945499999999999</v>
      </c>
      <c r="R294" s="77">
        <f t="shared" si="95"/>
        <v>27.529202411398167</v>
      </c>
      <c r="S294" s="77">
        <f t="shared" si="96"/>
        <v>27.991261803268817</v>
      </c>
      <c r="T294" s="77">
        <f t="shared" si="97"/>
        <v>-0.4620593918706497</v>
      </c>
      <c r="U294" s="77">
        <f t="shared" si="98"/>
        <v>-0.12861975671989989</v>
      </c>
      <c r="V294" s="77">
        <f t="shared" si="99"/>
        <v>-0.33343963515074981</v>
      </c>
      <c r="W294" s="77"/>
      <c r="X294" s="77"/>
      <c r="Y294" s="77"/>
      <c r="Z294" s="77" t="str">
        <f t="shared" si="100"/>
        <v>BAIXA</v>
      </c>
      <c r="AA294" s="77"/>
      <c r="AB294" s="77" t="str">
        <f t="shared" si="101"/>
        <v/>
      </c>
      <c r="AC294" s="77"/>
      <c r="AD294" s="78" t="b">
        <f t="shared" si="102"/>
        <v>0</v>
      </c>
      <c r="AE294" s="78" t="b">
        <f t="shared" si="103"/>
        <v>0</v>
      </c>
      <c r="AF294" s="78" t="b">
        <f t="shared" si="104"/>
        <v>0</v>
      </c>
      <c r="AG294" s="78" t="b">
        <f t="shared" si="109"/>
        <v>1</v>
      </c>
      <c r="AH294" s="38">
        <f t="shared" si="110"/>
        <v>23.82</v>
      </c>
      <c r="AI294" s="62">
        <f t="shared" si="111"/>
        <v>29.89</v>
      </c>
      <c r="AJ294" s="34">
        <f t="shared" si="112"/>
        <v>0.2</v>
      </c>
      <c r="AK294" s="34">
        <f t="shared" si="113"/>
        <v>0.15384615384615385</v>
      </c>
      <c r="AL294" s="34">
        <f t="shared" si="114"/>
        <v>7.407407407407407E-2</v>
      </c>
    </row>
    <row r="295" spans="1:38" s="34" customFormat="1">
      <c r="A295" s="74">
        <v>43887</v>
      </c>
      <c r="B295" s="75">
        <v>25.36</v>
      </c>
      <c r="C295" s="75">
        <v>25.36</v>
      </c>
      <c r="D295" s="75">
        <v>-10.050000000000001</v>
      </c>
      <c r="E295" s="75">
        <v>26.16</v>
      </c>
      <c r="F295" s="75">
        <v>25.19</v>
      </c>
      <c r="G295" s="75">
        <v>26.5</v>
      </c>
      <c r="H295" s="75" t="s">
        <v>187</v>
      </c>
      <c r="I295" s="76"/>
      <c r="J295" s="77">
        <f t="shared" si="105"/>
        <v>0</v>
      </c>
      <c r="K295" s="77">
        <f t="shared" si="106"/>
        <v>0</v>
      </c>
      <c r="L295" s="77">
        <f t="shared" si="107"/>
        <v>0</v>
      </c>
      <c r="M295" s="77"/>
      <c r="N295" s="77">
        <f t="shared" si="92"/>
        <v>28.79</v>
      </c>
      <c r="O295" s="77">
        <f t="shared" si="93"/>
        <v>29.89</v>
      </c>
      <c r="P295" s="77">
        <f t="shared" si="94"/>
        <v>27.977944456238962</v>
      </c>
      <c r="Q295" s="77">
        <f t="shared" si="108"/>
        <v>28.114999999999998</v>
      </c>
      <c r="R295" s="77">
        <f t="shared" si="95"/>
        <v>28.083602849834197</v>
      </c>
      <c r="S295" s="77">
        <f t="shared" si="96"/>
        <v>28.27216274753032</v>
      </c>
      <c r="T295" s="77">
        <f t="shared" si="97"/>
        <v>-0.18855989769612336</v>
      </c>
      <c r="U295" s="77">
        <f t="shared" si="98"/>
        <v>-4.5259847932212424E-2</v>
      </c>
      <c r="V295" s="77">
        <f t="shared" si="99"/>
        <v>-0.14330004976391092</v>
      </c>
      <c r="W295" s="77"/>
      <c r="X295" s="77"/>
      <c r="Y295" s="77"/>
      <c r="Z295" s="77" t="str">
        <f t="shared" si="100"/>
        <v>BAIXA</v>
      </c>
      <c r="AA295" s="77"/>
      <c r="AB295" s="77" t="str">
        <f t="shared" si="101"/>
        <v>VENDA</v>
      </c>
      <c r="AC295" s="77"/>
      <c r="AD295" s="78" t="b">
        <f t="shared" si="102"/>
        <v>0</v>
      </c>
      <c r="AE295" s="78" t="b">
        <f t="shared" si="103"/>
        <v>0</v>
      </c>
      <c r="AF295" s="78" t="b">
        <f t="shared" si="104"/>
        <v>1</v>
      </c>
      <c r="AG295" s="78" t="b">
        <f t="shared" si="109"/>
        <v>0</v>
      </c>
      <c r="AH295" s="38">
        <f t="shared" si="110"/>
        <v>24.08</v>
      </c>
      <c r="AI295" s="62">
        <f t="shared" si="111"/>
        <v>29.89</v>
      </c>
      <c r="AJ295" s="34">
        <f t="shared" si="112"/>
        <v>0.2</v>
      </c>
      <c r="AK295" s="34">
        <f t="shared" si="113"/>
        <v>0.15384615384615385</v>
      </c>
      <c r="AL295" s="34">
        <f t="shared" si="114"/>
        <v>7.407407407407407E-2</v>
      </c>
    </row>
    <row r="296" spans="1:38" s="34" customFormat="1">
      <c r="A296" s="74">
        <v>43882</v>
      </c>
      <c r="B296" s="75">
        <v>28.19</v>
      </c>
      <c r="C296" s="75">
        <v>28.19</v>
      </c>
      <c r="D296" s="75">
        <v>-2.61</v>
      </c>
      <c r="E296" s="75">
        <v>28.55</v>
      </c>
      <c r="F296" s="75">
        <v>28.09</v>
      </c>
      <c r="G296" s="75">
        <v>28.72</v>
      </c>
      <c r="H296" s="75" t="s">
        <v>214</v>
      </c>
      <c r="I296" s="76"/>
      <c r="J296" s="77">
        <f t="shared" si="105"/>
        <v>0</v>
      </c>
      <c r="K296" s="77">
        <f t="shared" si="106"/>
        <v>0</v>
      </c>
      <c r="L296" s="77">
        <f t="shared" si="107"/>
        <v>0</v>
      </c>
      <c r="M296" s="77"/>
      <c r="N296" s="77">
        <f t="shared" si="92"/>
        <v>28.79</v>
      </c>
      <c r="O296" s="77">
        <f t="shared" si="93"/>
        <v>29.89</v>
      </c>
      <c r="P296" s="77">
        <f t="shared" si="94"/>
        <v>28.632430570298702</v>
      </c>
      <c r="Q296" s="77">
        <f t="shared" si="108"/>
        <v>28.203000000000003</v>
      </c>
      <c r="R296" s="77">
        <f t="shared" si="95"/>
        <v>28.57880336798587</v>
      </c>
      <c r="S296" s="77">
        <f t="shared" si="96"/>
        <v>28.505135767332746</v>
      </c>
      <c r="T296" s="77">
        <f t="shared" si="97"/>
        <v>7.3667600653124055E-2</v>
      </c>
      <c r="U296" s="77">
        <f t="shared" si="98"/>
        <v>-9.4348354912346874E-3</v>
      </c>
      <c r="V296" s="77">
        <f t="shared" si="99"/>
        <v>8.3102436144358749E-2</v>
      </c>
      <c r="W296" s="77"/>
      <c r="X296" s="77"/>
      <c r="Y296" s="77"/>
      <c r="Z296" s="77" t="str">
        <f t="shared" si="100"/>
        <v>ALTA</v>
      </c>
      <c r="AA296" s="77"/>
      <c r="AB296" s="77" t="str">
        <f t="shared" si="101"/>
        <v/>
      </c>
      <c r="AC296" s="77"/>
      <c r="AD296" s="78" t="b">
        <f t="shared" si="102"/>
        <v>0</v>
      </c>
      <c r="AE296" s="78" t="b">
        <f t="shared" si="103"/>
        <v>1</v>
      </c>
      <c r="AF296" s="78" t="b">
        <f t="shared" si="104"/>
        <v>1</v>
      </c>
      <c r="AG296" s="78" t="b">
        <f t="shared" si="109"/>
        <v>0</v>
      </c>
      <c r="AH296" s="38">
        <f t="shared" si="110"/>
        <v>26.77</v>
      </c>
      <c r="AI296" s="62">
        <f t="shared" si="111"/>
        <v>29.89</v>
      </c>
      <c r="AJ296" s="34">
        <f t="shared" si="112"/>
        <v>0.2</v>
      </c>
      <c r="AK296" s="34">
        <f t="shared" si="113"/>
        <v>0.15384615384615385</v>
      </c>
      <c r="AL296" s="34">
        <f t="shared" si="114"/>
        <v>7.407407407407407E-2</v>
      </c>
    </row>
    <row r="297" spans="1:38" s="34" customFormat="1">
      <c r="A297" s="74">
        <v>43881</v>
      </c>
      <c r="B297" s="75">
        <v>28.95</v>
      </c>
      <c r="C297" s="75">
        <v>28.95</v>
      </c>
      <c r="D297" s="75">
        <v>-2.06</v>
      </c>
      <c r="E297" s="75">
        <v>29.8</v>
      </c>
      <c r="F297" s="75">
        <v>28.78</v>
      </c>
      <c r="G297" s="75">
        <v>29.89</v>
      </c>
      <c r="H297" s="75" t="s">
        <v>155</v>
      </c>
      <c r="I297" s="76"/>
      <c r="J297" s="77">
        <f t="shared" si="105"/>
        <v>0</v>
      </c>
      <c r="K297" s="77">
        <f t="shared" si="106"/>
        <v>1</v>
      </c>
      <c r="L297" s="77">
        <f t="shared" si="107"/>
        <v>0</v>
      </c>
      <c r="M297" s="77"/>
      <c r="N297" s="77">
        <f t="shared" si="92"/>
        <v>28.79</v>
      </c>
      <c r="O297" s="77">
        <f t="shared" si="93"/>
        <v>29.89</v>
      </c>
      <c r="P297" s="77">
        <f t="shared" si="94"/>
        <v>28.743038212873376</v>
      </c>
      <c r="Q297" s="77">
        <f t="shared" si="108"/>
        <v>28.211000000000002</v>
      </c>
      <c r="R297" s="77">
        <f t="shared" si="95"/>
        <v>28.649494889437847</v>
      </c>
      <c r="S297" s="77">
        <f t="shared" si="96"/>
        <v>28.530346628719364</v>
      </c>
      <c r="T297" s="77">
        <f t="shared" si="97"/>
        <v>0.11914826071848239</v>
      </c>
      <c r="U297" s="77">
        <f t="shared" si="98"/>
        <v>-3.0210444527324375E-2</v>
      </c>
      <c r="V297" s="77">
        <f t="shared" si="99"/>
        <v>0.14935870524580677</v>
      </c>
      <c r="W297" s="77"/>
      <c r="X297" s="77"/>
      <c r="Y297" s="77"/>
      <c r="Z297" s="77" t="str">
        <f t="shared" si="100"/>
        <v>ALTA</v>
      </c>
      <c r="AA297" s="77"/>
      <c r="AB297" s="77" t="str">
        <f t="shared" si="101"/>
        <v/>
      </c>
      <c r="AC297" s="77"/>
      <c r="AD297" s="78" t="b">
        <f t="shared" si="102"/>
        <v>1</v>
      </c>
      <c r="AE297" s="78" t="b">
        <f t="shared" si="103"/>
        <v>1</v>
      </c>
      <c r="AF297" s="78" t="b">
        <f t="shared" si="104"/>
        <v>1</v>
      </c>
      <c r="AG297" s="78" t="b">
        <f t="shared" si="109"/>
        <v>0</v>
      </c>
      <c r="AH297" s="38">
        <f t="shared" si="110"/>
        <v>26.77</v>
      </c>
      <c r="AI297" s="62">
        <f t="shared" si="111"/>
        <v>29.89</v>
      </c>
      <c r="AJ297" s="34">
        <f t="shared" si="112"/>
        <v>0.2</v>
      </c>
      <c r="AK297" s="34">
        <f t="shared" si="113"/>
        <v>0.15384615384615385</v>
      </c>
      <c r="AL297" s="34">
        <f t="shared" si="114"/>
        <v>7.407407407407407E-2</v>
      </c>
    </row>
    <row r="298" spans="1:38" s="34" customFormat="1">
      <c r="A298" s="74">
        <v>43880</v>
      </c>
      <c r="B298" s="75">
        <v>29.56</v>
      </c>
      <c r="C298" s="75">
        <v>29.56</v>
      </c>
      <c r="D298" s="75">
        <v>2.69</v>
      </c>
      <c r="E298" s="75">
        <v>28.9</v>
      </c>
      <c r="F298" s="75">
        <v>28.79</v>
      </c>
      <c r="G298" s="75">
        <v>29.56</v>
      </c>
      <c r="H298" s="75" t="s">
        <v>227</v>
      </c>
      <c r="I298" s="76"/>
      <c r="J298" s="77">
        <f t="shared" si="105"/>
        <v>0</v>
      </c>
      <c r="K298" s="77">
        <f t="shared" si="106"/>
        <v>0</v>
      </c>
      <c r="L298" s="77">
        <f t="shared" si="107"/>
        <v>0</v>
      </c>
      <c r="M298" s="77"/>
      <c r="N298" s="77">
        <f t="shared" si="92"/>
        <v>28.79</v>
      </c>
      <c r="O298" s="77">
        <f t="shared" si="93"/>
        <v>29.56</v>
      </c>
      <c r="P298" s="77">
        <f t="shared" si="94"/>
        <v>28.691297766091722</v>
      </c>
      <c r="Q298" s="77">
        <f t="shared" si="108"/>
        <v>28.195499999999999</v>
      </c>
      <c r="R298" s="77">
        <f t="shared" si="95"/>
        <v>28.594857596608364</v>
      </c>
      <c r="S298" s="77">
        <f t="shared" si="96"/>
        <v>28.496774359016914</v>
      </c>
      <c r="T298" s="77">
        <f t="shared" si="97"/>
        <v>9.8083237591449546E-2</v>
      </c>
      <c r="U298" s="77">
        <f t="shared" si="98"/>
        <v>-6.7550120838776068E-2</v>
      </c>
      <c r="V298" s="77">
        <f t="shared" si="99"/>
        <v>0.16563335843022561</v>
      </c>
      <c r="W298" s="77"/>
      <c r="X298" s="77"/>
      <c r="Y298" s="77"/>
      <c r="Z298" s="77" t="str">
        <f t="shared" si="100"/>
        <v>ALTA</v>
      </c>
      <c r="AA298" s="77"/>
      <c r="AB298" s="77" t="str">
        <f t="shared" si="101"/>
        <v/>
      </c>
      <c r="AC298" s="77"/>
      <c r="AD298" s="78" t="b">
        <f t="shared" si="102"/>
        <v>1</v>
      </c>
      <c r="AE298" s="78" t="b">
        <f t="shared" si="103"/>
        <v>0</v>
      </c>
      <c r="AF298" s="78" t="b">
        <f t="shared" si="104"/>
        <v>0</v>
      </c>
      <c r="AG298" s="78" t="b">
        <f t="shared" si="109"/>
        <v>1</v>
      </c>
      <c r="AH298" s="38">
        <f t="shared" si="110"/>
        <v>26.77</v>
      </c>
      <c r="AI298" s="62">
        <f t="shared" si="111"/>
        <v>29.89</v>
      </c>
      <c r="AJ298" s="34">
        <f t="shared" si="112"/>
        <v>0.2</v>
      </c>
      <c r="AK298" s="34">
        <f t="shared" si="113"/>
        <v>0.15384615384615385</v>
      </c>
      <c r="AL298" s="34">
        <f t="shared" si="114"/>
        <v>7.407407407407407E-2</v>
      </c>
    </row>
    <row r="299" spans="1:38" s="34" customFormat="1">
      <c r="A299" s="74">
        <v>43879</v>
      </c>
      <c r="B299" s="75">
        <v>28.78</v>
      </c>
      <c r="C299" s="75">
        <v>28.78</v>
      </c>
      <c r="D299" s="75">
        <v>1.33</v>
      </c>
      <c r="E299" s="75">
        <v>28.12</v>
      </c>
      <c r="F299" s="75">
        <v>28.01</v>
      </c>
      <c r="G299" s="75">
        <v>28.8</v>
      </c>
      <c r="H299" s="75" t="s">
        <v>214</v>
      </c>
      <c r="I299" s="76"/>
      <c r="J299" s="77">
        <f t="shared" si="105"/>
        <v>0</v>
      </c>
      <c r="K299" s="77">
        <f t="shared" si="106"/>
        <v>0</v>
      </c>
      <c r="L299" s="77">
        <f t="shared" si="107"/>
        <v>0</v>
      </c>
      <c r="M299" s="77"/>
      <c r="N299" s="77">
        <f t="shared" si="92"/>
        <v>28.68</v>
      </c>
      <c r="O299" s="77">
        <f t="shared" si="93"/>
        <v>29.3</v>
      </c>
      <c r="P299" s="77">
        <f t="shared" si="94"/>
        <v>28.474122207614652</v>
      </c>
      <c r="Q299" s="77">
        <f t="shared" si="108"/>
        <v>28.13450000000001</v>
      </c>
      <c r="R299" s="77">
        <f t="shared" si="95"/>
        <v>28.419377159628066</v>
      </c>
      <c r="S299" s="77">
        <f t="shared" si="96"/>
        <v>28.411716307738267</v>
      </c>
      <c r="T299" s="77">
        <f t="shared" si="97"/>
        <v>7.6608518897991473E-3</v>
      </c>
      <c r="U299" s="77">
        <f t="shared" si="98"/>
        <v>-0.10895846044633248</v>
      </c>
      <c r="V299" s="77">
        <f t="shared" si="99"/>
        <v>0.11661931233613163</v>
      </c>
      <c r="W299" s="77"/>
      <c r="X299" s="77"/>
      <c r="Y299" s="77"/>
      <c r="Z299" s="77" t="str">
        <f t="shared" si="100"/>
        <v>ALTA</v>
      </c>
      <c r="AA299" s="77"/>
      <c r="AB299" s="77" t="str">
        <f t="shared" si="101"/>
        <v/>
      </c>
      <c r="AC299" s="77"/>
      <c r="AD299" s="78" t="b">
        <f t="shared" si="102"/>
        <v>0</v>
      </c>
      <c r="AE299" s="78" t="b">
        <f t="shared" si="103"/>
        <v>0</v>
      </c>
      <c r="AF299" s="78" t="b">
        <f t="shared" si="104"/>
        <v>0</v>
      </c>
      <c r="AG299" s="78" t="b">
        <f t="shared" si="109"/>
        <v>1</v>
      </c>
      <c r="AH299" s="38">
        <f t="shared" si="110"/>
        <v>26.77</v>
      </c>
      <c r="AI299" s="62">
        <f t="shared" si="111"/>
        <v>29.3</v>
      </c>
      <c r="AJ299" s="34">
        <f t="shared" si="112"/>
        <v>0.2</v>
      </c>
      <c r="AK299" s="34">
        <f t="shared" si="113"/>
        <v>0.15384615384615385</v>
      </c>
      <c r="AL299" s="34">
        <f t="shared" si="114"/>
        <v>7.407407407407407E-2</v>
      </c>
    </row>
    <row r="300" spans="1:38" s="34" customFormat="1">
      <c r="A300" s="74">
        <v>43878</v>
      </c>
      <c r="B300" s="75">
        <v>28.41</v>
      </c>
      <c r="C300" s="75">
        <v>28.41</v>
      </c>
      <c r="D300" s="75">
        <v>-0.2</v>
      </c>
      <c r="E300" s="75">
        <v>28.67</v>
      </c>
      <c r="F300" s="75">
        <v>28.36</v>
      </c>
      <c r="G300" s="75">
        <v>28.8</v>
      </c>
      <c r="H300" s="75" t="s">
        <v>228</v>
      </c>
      <c r="I300" s="76"/>
      <c r="J300" s="77">
        <f t="shared" si="105"/>
        <v>0</v>
      </c>
      <c r="K300" s="77">
        <f t="shared" si="106"/>
        <v>0</v>
      </c>
      <c r="L300" s="77">
        <f t="shared" si="107"/>
        <v>0</v>
      </c>
      <c r="M300" s="77"/>
      <c r="N300" s="77">
        <f t="shared" si="92"/>
        <v>28.68</v>
      </c>
      <c r="O300" s="77">
        <f t="shared" si="93"/>
        <v>29.3</v>
      </c>
      <c r="P300" s="77">
        <f t="shared" si="94"/>
        <v>28.397652759518316</v>
      </c>
      <c r="Q300" s="77">
        <f t="shared" si="108"/>
        <v>28.128499999999995</v>
      </c>
      <c r="R300" s="77">
        <f t="shared" si="95"/>
        <v>28.353809370469531</v>
      </c>
      <c r="S300" s="77">
        <f t="shared" si="96"/>
        <v>28.382253612357328</v>
      </c>
      <c r="T300" s="77">
        <f t="shared" si="97"/>
        <v>-2.8444241887797261E-2</v>
      </c>
      <c r="U300" s="77">
        <f t="shared" si="98"/>
        <v>-0.13811328853036539</v>
      </c>
      <c r="V300" s="77">
        <f t="shared" si="99"/>
        <v>0.10966904664256813</v>
      </c>
      <c r="W300" s="77"/>
      <c r="X300" s="77"/>
      <c r="Y300" s="77"/>
      <c r="Z300" s="77" t="str">
        <f t="shared" si="100"/>
        <v>BAIXA</v>
      </c>
      <c r="AA300" s="77"/>
      <c r="AB300" s="77" t="str">
        <f t="shared" si="101"/>
        <v/>
      </c>
      <c r="AC300" s="77"/>
      <c r="AD300" s="78" t="b">
        <f t="shared" si="102"/>
        <v>0</v>
      </c>
      <c r="AE300" s="78" t="b">
        <f t="shared" si="103"/>
        <v>0</v>
      </c>
      <c r="AF300" s="78" t="b">
        <f t="shared" si="104"/>
        <v>1</v>
      </c>
      <c r="AG300" s="78" t="b">
        <f t="shared" si="109"/>
        <v>0</v>
      </c>
      <c r="AH300" s="38">
        <f t="shared" si="110"/>
        <v>26.77</v>
      </c>
      <c r="AI300" s="62">
        <f t="shared" si="111"/>
        <v>29.3</v>
      </c>
      <c r="AJ300" s="34">
        <f t="shared" si="112"/>
        <v>0.2</v>
      </c>
      <c r="AK300" s="34">
        <f t="shared" si="113"/>
        <v>0.15384615384615385</v>
      </c>
      <c r="AL300" s="34">
        <f t="shared" si="114"/>
        <v>7.407407407407407E-2</v>
      </c>
    </row>
    <row r="301" spans="1:38" s="34" customFormat="1">
      <c r="A301" s="74">
        <v>43875</v>
      </c>
      <c r="B301" s="75">
        <v>28.47</v>
      </c>
      <c r="C301" s="75">
        <v>28.47</v>
      </c>
      <c r="D301" s="75">
        <v>-1.01</v>
      </c>
      <c r="E301" s="75">
        <v>28.89</v>
      </c>
      <c r="F301" s="75">
        <v>28.39</v>
      </c>
      <c r="G301" s="75">
        <v>28.99</v>
      </c>
      <c r="H301" s="75" t="s">
        <v>229</v>
      </c>
      <c r="I301" s="76"/>
      <c r="J301" s="77">
        <f t="shared" si="105"/>
        <v>0</v>
      </c>
      <c r="K301" s="77">
        <f t="shared" si="106"/>
        <v>0</v>
      </c>
      <c r="L301" s="77">
        <f t="shared" si="107"/>
        <v>0</v>
      </c>
      <c r="M301" s="77"/>
      <c r="N301" s="77">
        <f t="shared" si="92"/>
        <v>28.68</v>
      </c>
      <c r="O301" s="77">
        <f t="shared" si="93"/>
        <v>29.3</v>
      </c>
      <c r="P301" s="77">
        <f t="shared" si="94"/>
        <v>28.394565949397894</v>
      </c>
      <c r="Q301" s="77">
        <f t="shared" si="108"/>
        <v>28.159499999999998</v>
      </c>
      <c r="R301" s="77">
        <f t="shared" si="95"/>
        <v>28.343592892373081</v>
      </c>
      <c r="S301" s="77">
        <f t="shared" si="96"/>
        <v>28.380033901345914</v>
      </c>
      <c r="T301" s="77">
        <f t="shared" si="97"/>
        <v>-3.6441008972833089E-2</v>
      </c>
      <c r="U301" s="77">
        <f t="shared" si="98"/>
        <v>-0.16553055019100743</v>
      </c>
      <c r="V301" s="77">
        <f t="shared" si="99"/>
        <v>0.12908954121817434</v>
      </c>
      <c r="W301" s="77"/>
      <c r="X301" s="77"/>
      <c r="Y301" s="77"/>
      <c r="Z301" s="77" t="str">
        <f t="shared" si="100"/>
        <v>BAIXA</v>
      </c>
      <c r="AA301" s="77"/>
      <c r="AB301" s="77" t="str">
        <f t="shared" si="101"/>
        <v/>
      </c>
      <c r="AC301" s="77"/>
      <c r="AD301" s="78" t="b">
        <f t="shared" si="102"/>
        <v>0</v>
      </c>
      <c r="AE301" s="78" t="b">
        <f t="shared" si="103"/>
        <v>1</v>
      </c>
      <c r="AF301" s="78" t="b">
        <f t="shared" si="104"/>
        <v>1</v>
      </c>
      <c r="AG301" s="78" t="b">
        <f t="shared" si="109"/>
        <v>0</v>
      </c>
      <c r="AH301" s="38">
        <f t="shared" si="110"/>
        <v>26.77</v>
      </c>
      <c r="AI301" s="62">
        <f t="shared" si="111"/>
        <v>29.3</v>
      </c>
      <c r="AJ301" s="34">
        <f t="shared" si="112"/>
        <v>0.2</v>
      </c>
      <c r="AK301" s="34">
        <f t="shared" si="113"/>
        <v>0.15384615384615385</v>
      </c>
      <c r="AL301" s="34">
        <f t="shared" si="114"/>
        <v>7.407407407407407E-2</v>
      </c>
    </row>
    <row r="302" spans="1:38" s="34" customFormat="1">
      <c r="A302" s="74">
        <v>43874</v>
      </c>
      <c r="B302" s="75">
        <v>28.76</v>
      </c>
      <c r="C302" s="75">
        <v>28.76</v>
      </c>
      <c r="D302" s="75">
        <v>-1.36</v>
      </c>
      <c r="E302" s="75">
        <v>28.8</v>
      </c>
      <c r="F302" s="75">
        <v>28.68</v>
      </c>
      <c r="G302" s="75">
        <v>29.23</v>
      </c>
      <c r="H302" s="75" t="s">
        <v>104</v>
      </c>
      <c r="I302" s="76"/>
      <c r="J302" s="77">
        <f t="shared" si="105"/>
        <v>0</v>
      </c>
      <c r="K302" s="77">
        <f t="shared" si="106"/>
        <v>0</v>
      </c>
      <c r="L302" s="77">
        <f t="shared" si="107"/>
        <v>0</v>
      </c>
      <c r="M302" s="77"/>
      <c r="N302" s="77">
        <f t="shared" si="92"/>
        <v>28.68</v>
      </c>
      <c r="O302" s="77">
        <f t="shared" si="93"/>
        <v>29.3</v>
      </c>
      <c r="P302" s="77">
        <f t="shared" si="94"/>
        <v>28.375707436747366</v>
      </c>
      <c r="Q302" s="77">
        <f t="shared" si="108"/>
        <v>28.18</v>
      </c>
      <c r="R302" s="77">
        <f t="shared" si="95"/>
        <v>28.32060978189546</v>
      </c>
      <c r="S302" s="77">
        <f t="shared" si="96"/>
        <v>28.372836613453586</v>
      </c>
      <c r="T302" s="77">
        <f t="shared" si="97"/>
        <v>-5.2226831558126463E-2</v>
      </c>
      <c r="U302" s="77">
        <f t="shared" si="98"/>
        <v>-0.19780293549555103</v>
      </c>
      <c r="V302" s="77">
        <f t="shared" si="99"/>
        <v>0.14557610393742457</v>
      </c>
      <c r="W302" s="77"/>
      <c r="X302" s="77"/>
      <c r="Y302" s="77"/>
      <c r="Z302" s="77" t="str">
        <f t="shared" si="100"/>
        <v>BAIXA</v>
      </c>
      <c r="AA302" s="77"/>
      <c r="AB302" s="77" t="str">
        <f t="shared" si="101"/>
        <v/>
      </c>
      <c r="AC302" s="77"/>
      <c r="AD302" s="78" t="b">
        <f t="shared" si="102"/>
        <v>1</v>
      </c>
      <c r="AE302" s="78" t="b">
        <f t="shared" si="103"/>
        <v>1</v>
      </c>
      <c r="AF302" s="78" t="b">
        <f t="shared" si="104"/>
        <v>0</v>
      </c>
      <c r="AG302" s="78" t="b">
        <f t="shared" si="109"/>
        <v>1</v>
      </c>
      <c r="AH302" s="38">
        <f t="shared" si="110"/>
        <v>26.77</v>
      </c>
      <c r="AI302" s="62">
        <f t="shared" si="111"/>
        <v>29.3</v>
      </c>
      <c r="AJ302" s="34">
        <f t="shared" si="112"/>
        <v>0.2</v>
      </c>
      <c r="AK302" s="34">
        <f t="shared" si="113"/>
        <v>0.15384615384615385</v>
      </c>
      <c r="AL302" s="34">
        <f t="shared" si="114"/>
        <v>7.407407407407407E-2</v>
      </c>
    </row>
    <row r="303" spans="1:38" s="34" customFormat="1">
      <c r="A303" s="74">
        <v>43873</v>
      </c>
      <c r="B303" s="75">
        <v>29.15</v>
      </c>
      <c r="C303" s="75">
        <v>29.15</v>
      </c>
      <c r="D303" s="75">
        <v>2.2000000000000002</v>
      </c>
      <c r="E303" s="75">
        <v>28.68</v>
      </c>
      <c r="F303" s="75">
        <v>28.67</v>
      </c>
      <c r="G303" s="75">
        <v>29.3</v>
      </c>
      <c r="H303" s="75" t="s">
        <v>230</v>
      </c>
      <c r="I303" s="76"/>
      <c r="J303" s="77">
        <f t="shared" si="105"/>
        <v>0</v>
      </c>
      <c r="K303" s="77">
        <f t="shared" si="106"/>
        <v>1</v>
      </c>
      <c r="L303" s="77">
        <f t="shared" si="107"/>
        <v>0</v>
      </c>
      <c r="M303" s="77"/>
      <c r="N303" s="77">
        <f t="shared" si="92"/>
        <v>28.67</v>
      </c>
      <c r="O303" s="77">
        <f t="shared" si="93"/>
        <v>29.3</v>
      </c>
      <c r="P303" s="77">
        <f t="shared" si="94"/>
        <v>28.279634295934205</v>
      </c>
      <c r="Q303" s="77">
        <f t="shared" si="108"/>
        <v>28.169999999999998</v>
      </c>
      <c r="R303" s="77">
        <f t="shared" si="95"/>
        <v>28.240720651330996</v>
      </c>
      <c r="S303" s="77">
        <f t="shared" si="96"/>
        <v>28.341863542529872</v>
      </c>
      <c r="T303" s="77">
        <f t="shared" si="97"/>
        <v>-0.10114289119887587</v>
      </c>
      <c r="U303" s="77">
        <f t="shared" si="98"/>
        <v>-0.23419696147990718</v>
      </c>
      <c r="V303" s="77">
        <f t="shared" si="99"/>
        <v>0.13305407028103131</v>
      </c>
      <c r="W303" s="77"/>
      <c r="X303" s="77"/>
      <c r="Y303" s="77"/>
      <c r="Z303" s="77" t="str">
        <f t="shared" si="100"/>
        <v>BAIXA</v>
      </c>
      <c r="AA303" s="77"/>
      <c r="AB303" s="77" t="str">
        <f t="shared" si="101"/>
        <v/>
      </c>
      <c r="AC303" s="77"/>
      <c r="AD303" s="78" t="b">
        <f t="shared" si="102"/>
        <v>1</v>
      </c>
      <c r="AE303" s="78" t="b">
        <f t="shared" si="103"/>
        <v>1</v>
      </c>
      <c r="AF303" s="78" t="b">
        <f t="shared" si="104"/>
        <v>0</v>
      </c>
      <c r="AG303" s="78" t="b">
        <f t="shared" si="109"/>
        <v>1</v>
      </c>
      <c r="AH303" s="38">
        <f t="shared" si="110"/>
        <v>26.77</v>
      </c>
      <c r="AI303" s="62">
        <f t="shared" si="111"/>
        <v>29.3</v>
      </c>
      <c r="AJ303" s="34">
        <f t="shared" si="112"/>
        <v>0.2</v>
      </c>
      <c r="AK303" s="34">
        <f t="shared" si="113"/>
        <v>0.15384615384615385</v>
      </c>
      <c r="AL303" s="34">
        <f t="shared" si="114"/>
        <v>7.407407407407407E-2</v>
      </c>
    </row>
    <row r="304" spans="1:38" s="34" customFormat="1">
      <c r="A304" s="74">
        <v>43872</v>
      </c>
      <c r="B304" s="75">
        <v>28.52</v>
      </c>
      <c r="C304" s="75">
        <v>28.52</v>
      </c>
      <c r="D304" s="75">
        <v>1.2</v>
      </c>
      <c r="E304" s="75">
        <v>28.45</v>
      </c>
      <c r="F304" s="75">
        <v>28.31</v>
      </c>
      <c r="G304" s="75">
        <v>28.67</v>
      </c>
      <c r="H304" s="75" t="s">
        <v>67</v>
      </c>
      <c r="I304" s="76"/>
      <c r="J304" s="77">
        <f t="shared" si="105"/>
        <v>0</v>
      </c>
      <c r="K304" s="77">
        <f t="shared" si="106"/>
        <v>0</v>
      </c>
      <c r="L304" s="77">
        <f t="shared" si="107"/>
        <v>0</v>
      </c>
      <c r="M304" s="77"/>
      <c r="N304" s="77">
        <f t="shared" si="92"/>
        <v>28.31</v>
      </c>
      <c r="O304" s="77">
        <f t="shared" si="93"/>
        <v>28.81</v>
      </c>
      <c r="P304" s="77">
        <f t="shared" si="94"/>
        <v>28.062042869917757</v>
      </c>
      <c r="Q304" s="77">
        <f t="shared" si="108"/>
        <v>28.142000000000003</v>
      </c>
      <c r="R304" s="77">
        <f t="shared" si="95"/>
        <v>28.075397133391178</v>
      </c>
      <c r="S304" s="77">
        <f t="shared" si="96"/>
        <v>28.277212625932261</v>
      </c>
      <c r="T304" s="77">
        <f t="shared" si="97"/>
        <v>-0.20181549254108333</v>
      </c>
      <c r="U304" s="77">
        <f t="shared" si="98"/>
        <v>-0.26746047905016501</v>
      </c>
      <c r="V304" s="77">
        <f t="shared" si="99"/>
        <v>6.5644986509081682E-2</v>
      </c>
      <c r="W304" s="77"/>
      <c r="X304" s="77"/>
      <c r="Y304" s="77"/>
      <c r="Z304" s="77" t="str">
        <f t="shared" si="100"/>
        <v>BAIXA</v>
      </c>
      <c r="AA304" s="77"/>
      <c r="AB304" s="77" t="str">
        <f t="shared" si="101"/>
        <v/>
      </c>
      <c r="AC304" s="77"/>
      <c r="AD304" s="78" t="b">
        <f t="shared" si="102"/>
        <v>1</v>
      </c>
      <c r="AE304" s="78" t="b">
        <f t="shared" si="103"/>
        <v>0</v>
      </c>
      <c r="AF304" s="78" t="b">
        <f t="shared" si="104"/>
        <v>0</v>
      </c>
      <c r="AG304" s="78" t="b">
        <f t="shared" si="109"/>
        <v>1</v>
      </c>
      <c r="AH304" s="38">
        <f t="shared" si="110"/>
        <v>26.77</v>
      </c>
      <c r="AI304" s="62">
        <f t="shared" si="111"/>
        <v>29.3</v>
      </c>
      <c r="AJ304" s="34">
        <f t="shared" si="112"/>
        <v>0.2</v>
      </c>
      <c r="AK304" s="34">
        <f t="shared" si="113"/>
        <v>0.15384615384615385</v>
      </c>
      <c r="AL304" s="34">
        <f t="shared" si="114"/>
        <v>7.407407407407407E-2</v>
      </c>
    </row>
    <row r="305" spans="1:38" s="34" customFormat="1">
      <c r="A305" s="74">
        <v>43871</v>
      </c>
      <c r="B305" s="75">
        <v>28.18</v>
      </c>
      <c r="C305" s="75">
        <v>28.18</v>
      </c>
      <c r="D305" s="75">
        <v>0.69</v>
      </c>
      <c r="E305" s="75">
        <v>27.95</v>
      </c>
      <c r="F305" s="75">
        <v>27.71</v>
      </c>
      <c r="G305" s="75">
        <v>28.18</v>
      </c>
      <c r="H305" s="75" t="s">
        <v>121</v>
      </c>
      <c r="I305" s="76"/>
      <c r="J305" s="77">
        <f t="shared" si="105"/>
        <v>0</v>
      </c>
      <c r="K305" s="77">
        <f t="shared" si="106"/>
        <v>0</v>
      </c>
      <c r="L305" s="77">
        <f t="shared" si="107"/>
        <v>0</v>
      </c>
      <c r="M305" s="77"/>
      <c r="N305" s="77">
        <f t="shared" si="92"/>
        <v>28.32</v>
      </c>
      <c r="O305" s="77">
        <f t="shared" si="93"/>
        <v>28.84</v>
      </c>
      <c r="P305" s="77">
        <f t="shared" si="94"/>
        <v>27.947553587397199</v>
      </c>
      <c r="Q305" s="77">
        <f t="shared" si="108"/>
        <v>28.167499999999997</v>
      </c>
      <c r="R305" s="77">
        <f t="shared" si="95"/>
        <v>27.99456024855321</v>
      </c>
      <c r="S305" s="77">
        <f t="shared" si="96"/>
        <v>28.257789636006841</v>
      </c>
      <c r="T305" s="77">
        <f t="shared" si="97"/>
        <v>-0.26322938745363089</v>
      </c>
      <c r="U305" s="77">
        <f t="shared" si="98"/>
        <v>-0.2838717256774354</v>
      </c>
      <c r="V305" s="77">
        <f t="shared" si="99"/>
        <v>2.0642338223804513E-2</v>
      </c>
      <c r="W305" s="77"/>
      <c r="X305" s="77"/>
      <c r="Y305" s="77"/>
      <c r="Z305" s="77" t="str">
        <f t="shared" si="100"/>
        <v>BAIXA</v>
      </c>
      <c r="AA305" s="77"/>
      <c r="AB305" s="77" t="str">
        <f t="shared" si="101"/>
        <v>COMPRA</v>
      </c>
      <c r="AC305" s="77"/>
      <c r="AD305" s="78" t="b">
        <f t="shared" si="102"/>
        <v>0</v>
      </c>
      <c r="AE305" s="78" t="b">
        <f t="shared" si="103"/>
        <v>1</v>
      </c>
      <c r="AF305" s="78" t="b">
        <f t="shared" si="104"/>
        <v>0</v>
      </c>
      <c r="AG305" s="78" t="b">
        <f t="shared" si="109"/>
        <v>1</v>
      </c>
      <c r="AH305" s="38">
        <f t="shared" si="110"/>
        <v>26.77</v>
      </c>
      <c r="AI305" s="62">
        <f t="shared" si="111"/>
        <v>29.29</v>
      </c>
      <c r="AJ305" s="34">
        <f t="shared" si="112"/>
        <v>0.2</v>
      </c>
      <c r="AK305" s="34">
        <f t="shared" si="113"/>
        <v>0.15384615384615385</v>
      </c>
      <c r="AL305" s="34">
        <f t="shared" si="114"/>
        <v>7.407407407407407E-2</v>
      </c>
    </row>
    <row r="306" spans="1:38" s="34" customFormat="1">
      <c r="A306" s="74">
        <v>43868</v>
      </c>
      <c r="B306" s="75">
        <v>27.99</v>
      </c>
      <c r="C306" s="75">
        <v>27.99</v>
      </c>
      <c r="D306" s="75">
        <v>-0.86</v>
      </c>
      <c r="E306" s="75">
        <v>28.06</v>
      </c>
      <c r="F306" s="75">
        <v>27.8</v>
      </c>
      <c r="G306" s="75">
        <v>28.4</v>
      </c>
      <c r="H306" s="75" t="s">
        <v>231</v>
      </c>
      <c r="I306" s="76"/>
      <c r="J306" s="77">
        <f t="shared" si="105"/>
        <v>0</v>
      </c>
      <c r="K306" s="77">
        <f t="shared" si="106"/>
        <v>0</v>
      </c>
      <c r="L306" s="77">
        <f t="shared" si="107"/>
        <v>0</v>
      </c>
      <c r="M306" s="77"/>
      <c r="N306" s="77">
        <f t="shared" si="92"/>
        <v>28.59</v>
      </c>
      <c r="O306" s="77">
        <f t="shared" si="93"/>
        <v>28.97</v>
      </c>
      <c r="P306" s="77">
        <f t="shared" si="94"/>
        <v>27.889441984246499</v>
      </c>
      <c r="Q306" s="77">
        <f t="shared" si="108"/>
        <v>28.225999999999999</v>
      </c>
      <c r="R306" s="77">
        <f t="shared" si="95"/>
        <v>27.960843930108339</v>
      </c>
      <c r="S306" s="77">
        <f t="shared" si="96"/>
        <v>28.264012806887386</v>
      </c>
      <c r="T306" s="77">
        <f t="shared" si="97"/>
        <v>-0.30316887677904703</v>
      </c>
      <c r="U306" s="77">
        <f t="shared" si="98"/>
        <v>-0.28903231023338655</v>
      </c>
      <c r="V306" s="77">
        <f t="shared" si="99"/>
        <v>-1.4136566545660478E-2</v>
      </c>
      <c r="W306" s="77"/>
      <c r="X306" s="77"/>
      <c r="Y306" s="77"/>
      <c r="Z306" s="77" t="str">
        <f t="shared" si="100"/>
        <v>BAIXA</v>
      </c>
      <c r="AA306" s="77"/>
      <c r="AB306" s="77" t="str">
        <f t="shared" si="101"/>
        <v/>
      </c>
      <c r="AC306" s="77"/>
      <c r="AD306" s="78" t="b">
        <f t="shared" si="102"/>
        <v>1</v>
      </c>
      <c r="AE306" s="78" t="b">
        <f t="shared" si="103"/>
        <v>0</v>
      </c>
      <c r="AF306" s="78" t="b">
        <f t="shared" si="104"/>
        <v>0</v>
      </c>
      <c r="AG306" s="78" t="b">
        <f t="shared" si="109"/>
        <v>1</v>
      </c>
      <c r="AH306" s="38">
        <f t="shared" si="110"/>
        <v>26.77</v>
      </c>
      <c r="AI306" s="62">
        <f t="shared" si="111"/>
        <v>29.44</v>
      </c>
      <c r="AJ306" s="34">
        <f t="shared" si="112"/>
        <v>0.2</v>
      </c>
      <c r="AK306" s="34">
        <f t="shared" si="113"/>
        <v>0.15384615384615385</v>
      </c>
      <c r="AL306" s="34">
        <f t="shared" si="114"/>
        <v>7.407407407407407E-2</v>
      </c>
    </row>
    <row r="307" spans="1:38" s="34" customFormat="1">
      <c r="A307" s="74">
        <v>43867</v>
      </c>
      <c r="B307" s="75">
        <v>28.23</v>
      </c>
      <c r="C307" s="75">
        <v>28.23</v>
      </c>
      <c r="D307" s="75">
        <v>2.78</v>
      </c>
      <c r="E307" s="75">
        <v>27.77</v>
      </c>
      <c r="F307" s="75">
        <v>27.21</v>
      </c>
      <c r="G307" s="75">
        <v>28.55</v>
      </c>
      <c r="H307" s="75" t="s">
        <v>232</v>
      </c>
      <c r="I307" s="76"/>
      <c r="J307" s="77">
        <f t="shared" si="105"/>
        <v>0</v>
      </c>
      <c r="K307" s="77">
        <f t="shared" si="106"/>
        <v>0</v>
      </c>
      <c r="L307" s="77">
        <f t="shared" si="107"/>
        <v>0</v>
      </c>
      <c r="M307" s="77"/>
      <c r="N307" s="77">
        <f t="shared" si="92"/>
        <v>28.69</v>
      </c>
      <c r="O307" s="77">
        <f t="shared" si="93"/>
        <v>29.12</v>
      </c>
      <c r="P307" s="77">
        <f t="shared" si="94"/>
        <v>27.864302480308123</v>
      </c>
      <c r="Q307" s="77">
        <f t="shared" si="108"/>
        <v>28.290999999999997</v>
      </c>
      <c r="R307" s="77">
        <f t="shared" si="95"/>
        <v>27.955542826491673</v>
      </c>
      <c r="S307" s="77">
        <f t="shared" si="96"/>
        <v>28.285933831438378</v>
      </c>
      <c r="T307" s="77">
        <f t="shared" si="97"/>
        <v>-0.33039100494670492</v>
      </c>
      <c r="U307" s="77">
        <f t="shared" si="98"/>
        <v>-0.28549816859697141</v>
      </c>
      <c r="V307" s="77">
        <f t="shared" si="99"/>
        <v>-4.4892836349733511E-2</v>
      </c>
      <c r="W307" s="77"/>
      <c r="X307" s="77"/>
      <c r="Y307" s="77"/>
      <c r="Z307" s="77" t="str">
        <f t="shared" si="100"/>
        <v>BAIXA</v>
      </c>
      <c r="AA307" s="77"/>
      <c r="AB307" s="77" t="str">
        <f t="shared" si="101"/>
        <v/>
      </c>
      <c r="AC307" s="77"/>
      <c r="AD307" s="78" t="b">
        <f t="shared" si="102"/>
        <v>0</v>
      </c>
      <c r="AE307" s="78" t="b">
        <f t="shared" si="103"/>
        <v>0</v>
      </c>
      <c r="AF307" s="78" t="b">
        <f t="shared" si="104"/>
        <v>0</v>
      </c>
      <c r="AG307" s="78" t="b">
        <f t="shared" si="109"/>
        <v>1</v>
      </c>
      <c r="AH307" s="38">
        <f t="shared" si="110"/>
        <v>26.77</v>
      </c>
      <c r="AI307" s="62">
        <f t="shared" si="111"/>
        <v>29.45</v>
      </c>
      <c r="AJ307" s="34">
        <f t="shared" si="112"/>
        <v>0.2</v>
      </c>
      <c r="AK307" s="34">
        <f t="shared" si="113"/>
        <v>0.15384615384615385</v>
      </c>
      <c r="AL307" s="34">
        <f t="shared" si="114"/>
        <v>7.407407407407407E-2</v>
      </c>
    </row>
    <row r="308" spans="1:38" s="34" customFormat="1">
      <c r="A308" s="74">
        <v>43866</v>
      </c>
      <c r="B308" s="75">
        <v>27.47</v>
      </c>
      <c r="C308" s="75">
        <v>27.47</v>
      </c>
      <c r="D308" s="75">
        <v>-0.84</v>
      </c>
      <c r="E308" s="75">
        <v>28.11</v>
      </c>
      <c r="F308" s="75">
        <v>27.47</v>
      </c>
      <c r="G308" s="75">
        <v>28.27</v>
      </c>
      <c r="H308" s="75" t="s">
        <v>67</v>
      </c>
      <c r="I308" s="76"/>
      <c r="J308" s="77">
        <f t="shared" si="105"/>
        <v>0</v>
      </c>
      <c r="K308" s="77">
        <f t="shared" si="106"/>
        <v>0</v>
      </c>
      <c r="L308" s="77">
        <f t="shared" si="107"/>
        <v>0</v>
      </c>
      <c r="M308" s="77"/>
      <c r="N308" s="77">
        <f t="shared" si="92"/>
        <v>28.69</v>
      </c>
      <c r="O308" s="77">
        <f t="shared" si="93"/>
        <v>29.12</v>
      </c>
      <c r="P308" s="77">
        <f t="shared" si="94"/>
        <v>27.772878100385153</v>
      </c>
      <c r="Q308" s="77">
        <f t="shared" si="108"/>
        <v>28.349999999999994</v>
      </c>
      <c r="R308" s="77">
        <f t="shared" si="95"/>
        <v>27.905641522217429</v>
      </c>
      <c r="S308" s="77">
        <f t="shared" si="96"/>
        <v>28.290408537953446</v>
      </c>
      <c r="T308" s="77">
        <f t="shared" si="97"/>
        <v>-0.38476701573601702</v>
      </c>
      <c r="U308" s="77">
        <f t="shared" si="98"/>
        <v>-0.27427495950953801</v>
      </c>
      <c r="V308" s="77">
        <f t="shared" si="99"/>
        <v>-0.11049205622647901</v>
      </c>
      <c r="W308" s="77"/>
      <c r="X308" s="77"/>
      <c r="Y308" s="77"/>
      <c r="Z308" s="77" t="str">
        <f t="shared" si="100"/>
        <v>BAIXA</v>
      </c>
      <c r="AA308" s="77"/>
      <c r="AB308" s="77" t="str">
        <f t="shared" si="101"/>
        <v/>
      </c>
      <c r="AC308" s="77"/>
      <c r="AD308" s="78" t="b">
        <f t="shared" si="102"/>
        <v>0</v>
      </c>
      <c r="AE308" s="78" t="b">
        <f t="shared" si="103"/>
        <v>0</v>
      </c>
      <c r="AF308" s="78" t="b">
        <f t="shared" si="104"/>
        <v>1</v>
      </c>
      <c r="AG308" s="78" t="b">
        <f t="shared" si="109"/>
        <v>0</v>
      </c>
      <c r="AH308" s="38">
        <f t="shared" si="110"/>
        <v>26.77</v>
      </c>
      <c r="AI308" s="62">
        <f t="shared" si="111"/>
        <v>29.63</v>
      </c>
      <c r="AJ308" s="34">
        <f t="shared" si="112"/>
        <v>0.2</v>
      </c>
      <c r="AK308" s="34">
        <f t="shared" si="113"/>
        <v>0.15384615384615385</v>
      </c>
      <c r="AL308" s="34">
        <f t="shared" si="114"/>
        <v>7.407407407407407E-2</v>
      </c>
    </row>
    <row r="309" spans="1:38" s="34" customFormat="1">
      <c r="A309" s="74">
        <v>43865</v>
      </c>
      <c r="B309" s="75">
        <v>27.7</v>
      </c>
      <c r="C309" s="75">
        <v>27.7</v>
      </c>
      <c r="D309" s="75">
        <v>1.6</v>
      </c>
      <c r="E309" s="75">
        <v>27.72</v>
      </c>
      <c r="F309" s="75">
        <v>27.63</v>
      </c>
      <c r="G309" s="75">
        <v>28.1</v>
      </c>
      <c r="H309" s="75" t="s">
        <v>149</v>
      </c>
      <c r="I309" s="76"/>
      <c r="J309" s="77">
        <f t="shared" si="105"/>
        <v>0</v>
      </c>
      <c r="K309" s="77">
        <f t="shared" si="106"/>
        <v>0</v>
      </c>
      <c r="L309" s="77">
        <f t="shared" si="107"/>
        <v>0</v>
      </c>
      <c r="M309" s="77"/>
      <c r="N309" s="77">
        <f t="shared" si="92"/>
        <v>28.69</v>
      </c>
      <c r="O309" s="77">
        <f t="shared" si="93"/>
        <v>29.12</v>
      </c>
      <c r="P309" s="77">
        <f t="shared" si="94"/>
        <v>27.848597625481442</v>
      </c>
      <c r="Q309" s="77">
        <f t="shared" si="108"/>
        <v>28.451999999999998</v>
      </c>
      <c r="R309" s="77">
        <f t="shared" si="95"/>
        <v>27.984849071711508</v>
      </c>
      <c r="S309" s="77">
        <f t="shared" si="96"/>
        <v>28.356041220989724</v>
      </c>
      <c r="T309" s="77">
        <f t="shared" si="97"/>
        <v>-0.37119214927821531</v>
      </c>
      <c r="U309" s="77">
        <f t="shared" si="98"/>
        <v>-0.24665194545291827</v>
      </c>
      <c r="V309" s="77">
        <f t="shared" si="99"/>
        <v>-0.12454020382529704</v>
      </c>
      <c r="W309" s="77"/>
      <c r="X309" s="77"/>
      <c r="Y309" s="77"/>
      <c r="Z309" s="77" t="str">
        <f t="shared" si="100"/>
        <v>BAIXA</v>
      </c>
      <c r="AA309" s="77"/>
      <c r="AB309" s="77" t="str">
        <f t="shared" si="101"/>
        <v/>
      </c>
      <c r="AC309" s="77"/>
      <c r="AD309" s="78" t="b">
        <f t="shared" si="102"/>
        <v>0</v>
      </c>
      <c r="AE309" s="78" t="b">
        <f t="shared" si="103"/>
        <v>0</v>
      </c>
      <c r="AF309" s="78" t="b">
        <f t="shared" si="104"/>
        <v>0</v>
      </c>
      <c r="AG309" s="78" t="b">
        <f t="shared" si="109"/>
        <v>1</v>
      </c>
      <c r="AH309" s="38">
        <f t="shared" si="110"/>
        <v>26.77</v>
      </c>
      <c r="AI309" s="62">
        <f t="shared" si="111"/>
        <v>29.77</v>
      </c>
      <c r="AJ309" s="34">
        <f t="shared" si="112"/>
        <v>0.2</v>
      </c>
      <c r="AK309" s="34">
        <f t="shared" si="113"/>
        <v>0.15384615384615385</v>
      </c>
      <c r="AL309" s="34">
        <f t="shared" si="114"/>
        <v>7.407407407407407E-2</v>
      </c>
    </row>
    <row r="310" spans="1:38" s="34" customFormat="1">
      <c r="A310" s="74">
        <v>43864</v>
      </c>
      <c r="B310" s="75">
        <v>27.27</v>
      </c>
      <c r="C310" s="75">
        <v>27.27</v>
      </c>
      <c r="D310" s="75">
        <v>-0.95</v>
      </c>
      <c r="E310" s="75">
        <v>27.59</v>
      </c>
      <c r="F310" s="75">
        <v>27.25</v>
      </c>
      <c r="G310" s="75">
        <v>27.8</v>
      </c>
      <c r="H310" s="75" t="s">
        <v>233</v>
      </c>
      <c r="I310" s="76"/>
      <c r="J310" s="77">
        <f t="shared" si="105"/>
        <v>0</v>
      </c>
      <c r="K310" s="77">
        <f t="shared" si="106"/>
        <v>0</v>
      </c>
      <c r="L310" s="77">
        <f t="shared" si="107"/>
        <v>0</v>
      </c>
      <c r="M310" s="77"/>
      <c r="N310" s="77">
        <f t="shared" si="92"/>
        <v>28.69</v>
      </c>
      <c r="O310" s="77">
        <f t="shared" si="93"/>
        <v>29.12</v>
      </c>
      <c r="P310" s="77">
        <f t="shared" si="94"/>
        <v>27.885747031851803</v>
      </c>
      <c r="Q310" s="77">
        <f t="shared" si="108"/>
        <v>28.551500000000004</v>
      </c>
      <c r="R310" s="77">
        <f t="shared" si="95"/>
        <v>28.036639812022692</v>
      </c>
      <c r="S310" s="77">
        <f t="shared" si="96"/>
        <v>28.408524518668901</v>
      </c>
      <c r="T310" s="77">
        <f t="shared" si="97"/>
        <v>-0.37188470664620965</v>
      </c>
      <c r="U310" s="77">
        <f t="shared" si="98"/>
        <v>-0.215516894496594</v>
      </c>
      <c r="V310" s="77">
        <f t="shared" si="99"/>
        <v>-0.15636781214961565</v>
      </c>
      <c r="W310" s="77"/>
      <c r="X310" s="77"/>
      <c r="Y310" s="77"/>
      <c r="Z310" s="77" t="str">
        <f t="shared" si="100"/>
        <v>BAIXA</v>
      </c>
      <c r="AA310" s="77"/>
      <c r="AB310" s="77" t="str">
        <f t="shared" si="101"/>
        <v/>
      </c>
      <c r="AC310" s="77"/>
      <c r="AD310" s="78" t="b">
        <f t="shared" si="102"/>
        <v>0</v>
      </c>
      <c r="AE310" s="78" t="b">
        <f t="shared" si="103"/>
        <v>1</v>
      </c>
      <c r="AF310" s="78" t="b">
        <f t="shared" si="104"/>
        <v>0</v>
      </c>
      <c r="AG310" s="78" t="b">
        <f t="shared" si="109"/>
        <v>0</v>
      </c>
      <c r="AH310" s="38">
        <f t="shared" si="110"/>
        <v>26.77</v>
      </c>
      <c r="AI310" s="62">
        <f t="shared" si="111"/>
        <v>29.88</v>
      </c>
      <c r="AJ310" s="34">
        <f t="shared" si="112"/>
        <v>0.2</v>
      </c>
      <c r="AK310" s="34">
        <f t="shared" si="113"/>
        <v>0.15384615384615385</v>
      </c>
      <c r="AL310" s="34">
        <f t="shared" si="114"/>
        <v>7.407407407407407E-2</v>
      </c>
    </row>
    <row r="311" spans="1:38" s="34" customFormat="1">
      <c r="A311" s="74">
        <v>43861</v>
      </c>
      <c r="B311" s="75">
        <v>27.53</v>
      </c>
      <c r="C311" s="75">
        <v>27.53</v>
      </c>
      <c r="D311" s="75">
        <v>-1.69</v>
      </c>
      <c r="E311" s="75">
        <v>27.7</v>
      </c>
      <c r="F311" s="75">
        <v>27.39</v>
      </c>
      <c r="G311" s="75">
        <v>27.9</v>
      </c>
      <c r="H311" s="75" t="s">
        <v>70</v>
      </c>
      <c r="I311" s="76"/>
      <c r="J311" s="77">
        <f t="shared" si="105"/>
        <v>0</v>
      </c>
      <c r="K311" s="77">
        <f t="shared" si="106"/>
        <v>0</v>
      </c>
      <c r="L311" s="77">
        <f t="shared" si="107"/>
        <v>0</v>
      </c>
      <c r="M311" s="77"/>
      <c r="N311" s="77">
        <f t="shared" si="92"/>
        <v>28.8</v>
      </c>
      <c r="O311" s="77">
        <f t="shared" si="93"/>
        <v>29.29</v>
      </c>
      <c r="P311" s="77">
        <f t="shared" si="94"/>
        <v>28.039683789814756</v>
      </c>
      <c r="Q311" s="77">
        <f t="shared" si="108"/>
        <v>28.678500000000003</v>
      </c>
      <c r="R311" s="77">
        <f t="shared" si="95"/>
        <v>28.176028868754091</v>
      </c>
      <c r="S311" s="77">
        <f t="shared" si="96"/>
        <v>28.499606480162413</v>
      </c>
      <c r="T311" s="77">
        <f t="shared" si="97"/>
        <v>-0.32357761140832153</v>
      </c>
      <c r="U311" s="77">
        <f t="shared" si="98"/>
        <v>-0.17642494145919008</v>
      </c>
      <c r="V311" s="77">
        <f t="shared" si="99"/>
        <v>-0.14715266994913145</v>
      </c>
      <c r="W311" s="77"/>
      <c r="X311" s="77"/>
      <c r="Y311" s="77"/>
      <c r="Z311" s="77" t="str">
        <f t="shared" si="100"/>
        <v>BAIXA</v>
      </c>
      <c r="AA311" s="77"/>
      <c r="AB311" s="77" t="str">
        <f t="shared" si="101"/>
        <v/>
      </c>
      <c r="AC311" s="77"/>
      <c r="AD311" s="78" t="b">
        <f t="shared" si="102"/>
        <v>1</v>
      </c>
      <c r="AE311" s="78" t="b">
        <f t="shared" si="103"/>
        <v>0</v>
      </c>
      <c r="AF311" s="78" t="b">
        <f t="shared" si="104"/>
        <v>0</v>
      </c>
      <c r="AG311" s="78" t="b">
        <f t="shared" si="109"/>
        <v>1</v>
      </c>
      <c r="AH311" s="38">
        <f t="shared" si="110"/>
        <v>26.77</v>
      </c>
      <c r="AI311" s="62">
        <f t="shared" si="111"/>
        <v>30.23</v>
      </c>
      <c r="AJ311" s="34">
        <f t="shared" si="112"/>
        <v>0.2</v>
      </c>
      <c r="AK311" s="34">
        <f t="shared" si="113"/>
        <v>0.15384615384615385</v>
      </c>
      <c r="AL311" s="34">
        <f t="shared" si="114"/>
        <v>7.407407407407407E-2</v>
      </c>
    </row>
    <row r="312" spans="1:38" s="34" customFormat="1">
      <c r="A312" s="74">
        <v>43860</v>
      </c>
      <c r="B312" s="75">
        <v>28</v>
      </c>
      <c r="C312" s="75">
        <v>28</v>
      </c>
      <c r="D312" s="75">
        <v>0.31</v>
      </c>
      <c r="E312" s="75">
        <v>27.36</v>
      </c>
      <c r="F312" s="75">
        <v>27.27</v>
      </c>
      <c r="G312" s="75">
        <v>28.1</v>
      </c>
      <c r="H312" s="75" t="s">
        <v>53</v>
      </c>
      <c r="I312" s="76"/>
      <c r="J312" s="77">
        <f t="shared" si="105"/>
        <v>0</v>
      </c>
      <c r="K312" s="77">
        <f t="shared" si="106"/>
        <v>0</v>
      </c>
      <c r="L312" s="77">
        <f t="shared" si="107"/>
        <v>0</v>
      </c>
      <c r="M312" s="77"/>
      <c r="N312" s="77">
        <f t="shared" si="92"/>
        <v>29.23</v>
      </c>
      <c r="O312" s="77">
        <f t="shared" si="93"/>
        <v>29.44</v>
      </c>
      <c r="P312" s="77">
        <f t="shared" si="94"/>
        <v>28.167104737268446</v>
      </c>
      <c r="Q312" s="77">
        <f t="shared" si="108"/>
        <v>28.775000000000006</v>
      </c>
      <c r="R312" s="77">
        <f t="shared" si="95"/>
        <v>28.293488663073017</v>
      </c>
      <c r="S312" s="77">
        <f t="shared" si="96"/>
        <v>28.577174998575405</v>
      </c>
      <c r="T312" s="77">
        <f t="shared" si="97"/>
        <v>-0.28368633550238798</v>
      </c>
      <c r="U312" s="77">
        <f t="shared" si="98"/>
        <v>-0.13963677397190721</v>
      </c>
      <c r="V312" s="77">
        <f t="shared" si="99"/>
        <v>-0.14404956153048076</v>
      </c>
      <c r="W312" s="77"/>
      <c r="X312" s="77"/>
      <c r="Y312" s="77"/>
      <c r="Z312" s="77" t="str">
        <f t="shared" si="100"/>
        <v>BAIXA</v>
      </c>
      <c r="AA312" s="77"/>
      <c r="AB312" s="77" t="str">
        <f t="shared" si="101"/>
        <v/>
      </c>
      <c r="AC312" s="77"/>
      <c r="AD312" s="78" t="b">
        <f t="shared" si="102"/>
        <v>0</v>
      </c>
      <c r="AE312" s="78" t="b">
        <f t="shared" si="103"/>
        <v>1</v>
      </c>
      <c r="AF312" s="78" t="b">
        <f t="shared" si="104"/>
        <v>0</v>
      </c>
      <c r="AG312" s="78" t="b">
        <f t="shared" si="109"/>
        <v>1</v>
      </c>
      <c r="AH312" s="38">
        <f t="shared" si="110"/>
        <v>26.77</v>
      </c>
      <c r="AI312" s="62">
        <f t="shared" si="111"/>
        <v>30.23</v>
      </c>
      <c r="AJ312" s="34">
        <f t="shared" si="112"/>
        <v>0.2</v>
      </c>
      <c r="AK312" s="34">
        <f t="shared" si="113"/>
        <v>0.15384615384615385</v>
      </c>
      <c r="AL312" s="34">
        <f t="shared" si="114"/>
        <v>7.407407407407407E-2</v>
      </c>
    </row>
    <row r="313" spans="1:38" s="34" customFormat="1">
      <c r="A313" s="74">
        <v>43859</v>
      </c>
      <c r="B313" s="75">
        <v>27.91</v>
      </c>
      <c r="C313" s="75">
        <v>27.91</v>
      </c>
      <c r="D313" s="75">
        <v>0.17</v>
      </c>
      <c r="E313" s="75">
        <v>28.06</v>
      </c>
      <c r="F313" s="75">
        <v>27.74</v>
      </c>
      <c r="G313" s="75">
        <v>28.14</v>
      </c>
      <c r="H313" s="75" t="s">
        <v>208</v>
      </c>
      <c r="I313" s="76"/>
      <c r="J313" s="77">
        <f t="shared" si="105"/>
        <v>0</v>
      </c>
      <c r="K313" s="77">
        <f t="shared" si="106"/>
        <v>0</v>
      </c>
      <c r="L313" s="77">
        <f t="shared" si="107"/>
        <v>0</v>
      </c>
      <c r="M313" s="77"/>
      <c r="N313" s="77">
        <f t="shared" si="92"/>
        <v>29.23</v>
      </c>
      <c r="O313" s="77">
        <f t="shared" si="93"/>
        <v>29.45</v>
      </c>
      <c r="P313" s="77">
        <f t="shared" si="94"/>
        <v>28.208880921585557</v>
      </c>
      <c r="Q313" s="77">
        <f t="shared" si="108"/>
        <v>28.860000000000003</v>
      </c>
      <c r="R313" s="77">
        <f t="shared" si="95"/>
        <v>28.346850238177201</v>
      </c>
      <c r="S313" s="77">
        <f t="shared" si="96"/>
        <v>28.623348998461438</v>
      </c>
      <c r="T313" s="77">
        <f t="shared" si="97"/>
        <v>-0.27649876028423748</v>
      </c>
      <c r="U313" s="77">
        <f t="shared" si="98"/>
        <v>-0.10362438358928704</v>
      </c>
      <c r="V313" s="77">
        <f t="shared" si="99"/>
        <v>-0.17287437669495043</v>
      </c>
      <c r="W313" s="77"/>
      <c r="X313" s="77"/>
      <c r="Y313" s="77"/>
      <c r="Z313" s="77" t="str">
        <f t="shared" si="100"/>
        <v>BAIXA</v>
      </c>
      <c r="AA313" s="77"/>
      <c r="AB313" s="77" t="str">
        <f t="shared" si="101"/>
        <v/>
      </c>
      <c r="AC313" s="77"/>
      <c r="AD313" s="78" t="b">
        <f t="shared" si="102"/>
        <v>1</v>
      </c>
      <c r="AE313" s="78" t="b">
        <f t="shared" si="103"/>
        <v>0</v>
      </c>
      <c r="AF313" s="78" t="b">
        <f t="shared" si="104"/>
        <v>1</v>
      </c>
      <c r="AG313" s="78" t="b">
        <f t="shared" si="109"/>
        <v>1</v>
      </c>
      <c r="AH313" s="38">
        <f t="shared" si="110"/>
        <v>26.77</v>
      </c>
      <c r="AI313" s="62">
        <f t="shared" si="111"/>
        <v>30.23</v>
      </c>
      <c r="AJ313" s="34">
        <f t="shared" si="112"/>
        <v>0.2</v>
      </c>
      <c r="AK313" s="34">
        <f t="shared" si="113"/>
        <v>0.15384615384615385</v>
      </c>
      <c r="AL313" s="34">
        <f t="shared" si="114"/>
        <v>7.407407407407407E-2</v>
      </c>
    </row>
    <row r="314" spans="1:38" s="34" customFormat="1">
      <c r="A314" s="74">
        <v>43858</v>
      </c>
      <c r="B314" s="75">
        <v>27.87</v>
      </c>
      <c r="C314" s="75">
        <v>27.87</v>
      </c>
      <c r="D314" s="75">
        <v>2.75</v>
      </c>
      <c r="E314" s="75">
        <v>27.51</v>
      </c>
      <c r="F314" s="75">
        <v>27.5</v>
      </c>
      <c r="G314" s="75">
        <v>28.19</v>
      </c>
      <c r="H314" s="75" t="s">
        <v>65</v>
      </c>
      <c r="I314" s="76"/>
      <c r="J314" s="77">
        <f t="shared" si="105"/>
        <v>0</v>
      </c>
      <c r="K314" s="77">
        <f t="shared" si="106"/>
        <v>0</v>
      </c>
      <c r="L314" s="77">
        <f t="shared" si="107"/>
        <v>0</v>
      </c>
      <c r="M314" s="77"/>
      <c r="N314" s="77">
        <f t="shared" si="92"/>
        <v>29.27</v>
      </c>
      <c r="O314" s="77">
        <f t="shared" si="93"/>
        <v>29.63</v>
      </c>
      <c r="P314" s="77">
        <f t="shared" si="94"/>
        <v>28.283601151981944</v>
      </c>
      <c r="Q314" s="77">
        <f t="shared" si="108"/>
        <v>28.924500000000005</v>
      </c>
      <c r="R314" s="77">
        <f t="shared" si="95"/>
        <v>28.42627755420942</v>
      </c>
      <c r="S314" s="77">
        <f t="shared" si="96"/>
        <v>28.680416918338352</v>
      </c>
      <c r="T314" s="77">
        <f t="shared" si="97"/>
        <v>-0.25413936412893179</v>
      </c>
      <c r="U314" s="77">
        <f t="shared" si="98"/>
        <v>-6.0405789415549423E-2</v>
      </c>
      <c r="V314" s="77">
        <f t="shared" si="99"/>
        <v>-0.19373357471338237</v>
      </c>
      <c r="W314" s="77"/>
      <c r="X314" s="77"/>
      <c r="Y314" s="77"/>
      <c r="Z314" s="77" t="str">
        <f t="shared" si="100"/>
        <v>BAIXA</v>
      </c>
      <c r="AA314" s="77"/>
      <c r="AB314" s="77" t="str">
        <f t="shared" si="101"/>
        <v/>
      </c>
      <c r="AC314" s="77"/>
      <c r="AD314" s="78" t="b">
        <f t="shared" si="102"/>
        <v>0</v>
      </c>
      <c r="AE314" s="78" t="b">
        <f t="shared" si="103"/>
        <v>0</v>
      </c>
      <c r="AF314" s="78" t="b">
        <f t="shared" si="104"/>
        <v>0</v>
      </c>
      <c r="AG314" s="78" t="b">
        <f t="shared" si="109"/>
        <v>1</v>
      </c>
      <c r="AH314" s="38">
        <f t="shared" si="110"/>
        <v>26.77</v>
      </c>
      <c r="AI314" s="62">
        <f t="shared" si="111"/>
        <v>30.23</v>
      </c>
      <c r="AJ314" s="34">
        <f t="shared" si="112"/>
        <v>0.2</v>
      </c>
      <c r="AK314" s="34">
        <f t="shared" si="113"/>
        <v>0.15384615384615385</v>
      </c>
      <c r="AL314" s="34">
        <f t="shared" si="114"/>
        <v>7.407407407407407E-2</v>
      </c>
    </row>
    <row r="315" spans="1:38" s="34" customFormat="1">
      <c r="A315" s="74">
        <v>43857</v>
      </c>
      <c r="B315" s="75">
        <v>27.12</v>
      </c>
      <c r="C315" s="75">
        <v>27.12</v>
      </c>
      <c r="D315" s="75">
        <v>-4.33</v>
      </c>
      <c r="E315" s="75">
        <v>27.7</v>
      </c>
      <c r="F315" s="75">
        <v>26.77</v>
      </c>
      <c r="G315" s="75">
        <v>27.71</v>
      </c>
      <c r="H315" s="75" t="s">
        <v>234</v>
      </c>
      <c r="I315" s="76"/>
      <c r="J315" s="77">
        <f t="shared" si="105"/>
        <v>1</v>
      </c>
      <c r="K315" s="77">
        <f t="shared" si="106"/>
        <v>0</v>
      </c>
      <c r="L315" s="77">
        <f t="shared" si="107"/>
        <v>0</v>
      </c>
      <c r="M315" s="77"/>
      <c r="N315" s="77">
        <f t="shared" si="92"/>
        <v>29.27</v>
      </c>
      <c r="O315" s="77">
        <f t="shared" si="93"/>
        <v>29.77</v>
      </c>
      <c r="P315" s="77">
        <f t="shared" si="94"/>
        <v>28.387001439977432</v>
      </c>
      <c r="Q315" s="77">
        <f t="shared" si="108"/>
        <v>29.007500000000004</v>
      </c>
      <c r="R315" s="77">
        <f t="shared" si="95"/>
        <v>28.52741892770204</v>
      </c>
      <c r="S315" s="77">
        <f t="shared" si="96"/>
        <v>28.745250271805421</v>
      </c>
      <c r="T315" s="77">
        <f t="shared" si="97"/>
        <v>-0.21783134410338079</v>
      </c>
      <c r="U315" s="77">
        <f t="shared" si="98"/>
        <v>-1.1972395737203829E-2</v>
      </c>
      <c r="V315" s="77">
        <f t="shared" si="99"/>
        <v>-0.20585894836617696</v>
      </c>
      <c r="W315" s="77"/>
      <c r="X315" s="77"/>
      <c r="Y315" s="77"/>
      <c r="Z315" s="77" t="str">
        <f t="shared" si="100"/>
        <v>BAIXA</v>
      </c>
      <c r="AA315" s="77"/>
      <c r="AB315" s="77" t="str">
        <f t="shared" si="101"/>
        <v/>
      </c>
      <c r="AC315" s="77"/>
      <c r="AD315" s="78" t="b">
        <f t="shared" si="102"/>
        <v>0</v>
      </c>
      <c r="AE315" s="78" t="b">
        <f t="shared" si="103"/>
        <v>1</v>
      </c>
      <c r="AF315" s="78" t="b">
        <f t="shared" si="104"/>
        <v>1</v>
      </c>
      <c r="AG315" s="78" t="b">
        <f t="shared" si="109"/>
        <v>0</v>
      </c>
      <c r="AH315" s="38">
        <f t="shared" si="110"/>
        <v>26.77</v>
      </c>
      <c r="AI315" s="62">
        <f t="shared" si="111"/>
        <v>30.23</v>
      </c>
      <c r="AJ315" s="34">
        <f t="shared" si="112"/>
        <v>0.2</v>
      </c>
      <c r="AK315" s="34">
        <f t="shared" si="113"/>
        <v>0.15384615384615385</v>
      </c>
      <c r="AL315" s="34">
        <f t="shared" si="114"/>
        <v>7.407407407407407E-2</v>
      </c>
    </row>
    <row r="316" spans="1:38" s="34" customFormat="1">
      <c r="A316" s="74">
        <v>43854</v>
      </c>
      <c r="B316" s="75">
        <v>28.35</v>
      </c>
      <c r="C316" s="75">
        <v>28.35</v>
      </c>
      <c r="D316" s="75">
        <v>-1.01</v>
      </c>
      <c r="E316" s="75">
        <v>28.6</v>
      </c>
      <c r="F316" s="75">
        <v>28.19</v>
      </c>
      <c r="G316" s="75">
        <v>28.81</v>
      </c>
      <c r="H316" s="75" t="s">
        <v>235</v>
      </c>
      <c r="I316" s="76"/>
      <c r="J316" s="77">
        <f t="shared" si="105"/>
        <v>0</v>
      </c>
      <c r="K316" s="77">
        <f t="shared" si="106"/>
        <v>0</v>
      </c>
      <c r="L316" s="77">
        <f t="shared" si="107"/>
        <v>0</v>
      </c>
      <c r="M316" s="77"/>
      <c r="N316" s="77">
        <f t="shared" si="92"/>
        <v>29.48</v>
      </c>
      <c r="O316" s="77">
        <f t="shared" si="93"/>
        <v>29.88</v>
      </c>
      <c r="P316" s="77">
        <f t="shared" si="94"/>
        <v>28.703751799971791</v>
      </c>
      <c r="Q316" s="77">
        <f t="shared" si="108"/>
        <v>29.129499999999997</v>
      </c>
      <c r="R316" s="77">
        <f t="shared" si="95"/>
        <v>28.783313278193319</v>
      </c>
      <c r="S316" s="77">
        <f t="shared" si="96"/>
        <v>28.875270293549853</v>
      </c>
      <c r="T316" s="77">
        <f t="shared" si="97"/>
        <v>-9.1957015356534555E-2</v>
      </c>
      <c r="U316" s="77">
        <f t="shared" si="98"/>
        <v>3.9492341354340418E-2</v>
      </c>
      <c r="V316" s="77">
        <f t="shared" si="99"/>
        <v>-0.13144935671087499</v>
      </c>
      <c r="W316" s="77"/>
      <c r="X316" s="77"/>
      <c r="Y316" s="77"/>
      <c r="Z316" s="77" t="str">
        <f t="shared" si="100"/>
        <v>BAIXA</v>
      </c>
      <c r="AA316" s="77"/>
      <c r="AB316" s="77" t="str">
        <f t="shared" si="101"/>
        <v/>
      </c>
      <c r="AC316" s="77"/>
      <c r="AD316" s="78" t="b">
        <f t="shared" si="102"/>
        <v>1</v>
      </c>
      <c r="AE316" s="78" t="b">
        <f t="shared" si="103"/>
        <v>0</v>
      </c>
      <c r="AF316" s="78" t="b">
        <f t="shared" si="104"/>
        <v>1</v>
      </c>
      <c r="AG316" s="78" t="b">
        <f t="shared" si="109"/>
        <v>1</v>
      </c>
      <c r="AH316" s="38">
        <f t="shared" si="110"/>
        <v>27.89</v>
      </c>
      <c r="AI316" s="62">
        <f t="shared" si="111"/>
        <v>30.23</v>
      </c>
      <c r="AJ316" s="34">
        <f t="shared" si="112"/>
        <v>0.2</v>
      </c>
      <c r="AK316" s="34">
        <f t="shared" si="113"/>
        <v>0.15384615384615385</v>
      </c>
      <c r="AL316" s="34">
        <f t="shared" si="114"/>
        <v>7.407407407407407E-2</v>
      </c>
    </row>
    <row r="317" spans="1:38" s="34" customFormat="1">
      <c r="A317" s="74">
        <v>43853</v>
      </c>
      <c r="B317" s="75">
        <v>28.64</v>
      </c>
      <c r="C317" s="75">
        <v>28.64</v>
      </c>
      <c r="D317" s="75">
        <v>1.06</v>
      </c>
      <c r="E317" s="75">
        <v>28.15</v>
      </c>
      <c r="F317" s="75">
        <v>27.89</v>
      </c>
      <c r="G317" s="75">
        <v>28.79</v>
      </c>
      <c r="H317" s="75" t="s">
        <v>124</v>
      </c>
      <c r="I317" s="76"/>
      <c r="J317" s="77">
        <f t="shared" si="105"/>
        <v>1</v>
      </c>
      <c r="K317" s="77">
        <f t="shared" si="106"/>
        <v>0</v>
      </c>
      <c r="L317" s="77">
        <f t="shared" si="107"/>
        <v>0</v>
      </c>
      <c r="M317" s="77"/>
      <c r="N317" s="77">
        <f t="shared" si="92"/>
        <v>29.48</v>
      </c>
      <c r="O317" s="77">
        <f t="shared" si="93"/>
        <v>29.94</v>
      </c>
      <c r="P317" s="77">
        <f t="shared" si="94"/>
        <v>28.792189749964738</v>
      </c>
      <c r="Q317" s="77">
        <f t="shared" si="108"/>
        <v>29.170499999999997</v>
      </c>
      <c r="R317" s="77">
        <f t="shared" si="95"/>
        <v>28.862097510592104</v>
      </c>
      <c r="S317" s="77">
        <f t="shared" si="96"/>
        <v>28.91729191703384</v>
      </c>
      <c r="T317" s="77">
        <f t="shared" si="97"/>
        <v>-5.5194406441735566E-2</v>
      </c>
      <c r="U317" s="77">
        <f t="shared" si="98"/>
        <v>7.2354680532059165E-2</v>
      </c>
      <c r="V317" s="77">
        <f t="shared" si="99"/>
        <v>-0.12754908697379475</v>
      </c>
      <c r="W317" s="77"/>
      <c r="X317" s="77"/>
      <c r="Y317" s="77"/>
      <c r="Z317" s="77" t="str">
        <f t="shared" si="100"/>
        <v>BAIXA</v>
      </c>
      <c r="AA317" s="77"/>
      <c r="AB317" s="77" t="str">
        <f t="shared" si="101"/>
        <v/>
      </c>
      <c r="AC317" s="77"/>
      <c r="AD317" s="78" t="b">
        <f t="shared" si="102"/>
        <v>0</v>
      </c>
      <c r="AE317" s="78" t="b">
        <f t="shared" si="103"/>
        <v>0</v>
      </c>
      <c r="AF317" s="78" t="b">
        <f t="shared" si="104"/>
        <v>0</v>
      </c>
      <c r="AG317" s="78" t="b">
        <f t="shared" si="109"/>
        <v>1</v>
      </c>
      <c r="AH317" s="38">
        <f t="shared" si="110"/>
        <v>27.89</v>
      </c>
      <c r="AI317" s="62">
        <f t="shared" si="111"/>
        <v>30.23</v>
      </c>
      <c r="AJ317" s="34">
        <f t="shared" si="112"/>
        <v>0.2</v>
      </c>
      <c r="AK317" s="34">
        <f t="shared" si="113"/>
        <v>0.15384615384615385</v>
      </c>
      <c r="AL317" s="34">
        <f t="shared" si="114"/>
        <v>7.407407407407407E-2</v>
      </c>
    </row>
    <row r="318" spans="1:38" s="34" customFormat="1">
      <c r="A318" s="74">
        <v>43852</v>
      </c>
      <c r="B318" s="75">
        <v>28.34</v>
      </c>
      <c r="C318" s="75">
        <v>28.34</v>
      </c>
      <c r="D318" s="75">
        <v>-1.1100000000000001</v>
      </c>
      <c r="E318" s="75">
        <v>28.77</v>
      </c>
      <c r="F318" s="75">
        <v>28.32</v>
      </c>
      <c r="G318" s="75">
        <v>28.84</v>
      </c>
      <c r="H318" s="75" t="s">
        <v>236</v>
      </c>
      <c r="I318" s="76"/>
      <c r="J318" s="77">
        <f t="shared" si="105"/>
        <v>0</v>
      </c>
      <c r="K318" s="77">
        <f t="shared" si="106"/>
        <v>0</v>
      </c>
      <c r="L318" s="77">
        <f t="shared" si="107"/>
        <v>0</v>
      </c>
      <c r="M318" s="77"/>
      <c r="N318" s="77">
        <f t="shared" si="92"/>
        <v>29.48</v>
      </c>
      <c r="O318" s="77">
        <f t="shared" si="93"/>
        <v>30.23</v>
      </c>
      <c r="P318" s="77">
        <f t="shared" si="94"/>
        <v>28.830237187455921</v>
      </c>
      <c r="Q318" s="77">
        <f t="shared" si="108"/>
        <v>29.185499999999998</v>
      </c>
      <c r="R318" s="77">
        <f t="shared" si="95"/>
        <v>28.902478876154305</v>
      </c>
      <c r="S318" s="77">
        <f t="shared" si="96"/>
        <v>28.939475270396546</v>
      </c>
      <c r="T318" s="77">
        <f t="shared" si="97"/>
        <v>-3.6996394242240882E-2</v>
      </c>
      <c r="U318" s="77">
        <f t="shared" si="98"/>
        <v>0.10424195227550785</v>
      </c>
      <c r="V318" s="77">
        <f t="shared" si="99"/>
        <v>-0.14123834651774875</v>
      </c>
      <c r="W318" s="77"/>
      <c r="X318" s="77"/>
      <c r="Y318" s="77"/>
      <c r="Z318" s="77" t="str">
        <f t="shared" si="100"/>
        <v>BAIXA</v>
      </c>
      <c r="AA318" s="77"/>
      <c r="AB318" s="77" t="str">
        <f t="shared" si="101"/>
        <v/>
      </c>
      <c r="AC318" s="77"/>
      <c r="AD318" s="78" t="b">
        <f t="shared" si="102"/>
        <v>0</v>
      </c>
      <c r="AE318" s="78" t="b">
        <f t="shared" si="103"/>
        <v>1</v>
      </c>
      <c r="AF318" s="78" t="b">
        <f t="shared" si="104"/>
        <v>1</v>
      </c>
      <c r="AG318" s="78" t="b">
        <f t="shared" si="109"/>
        <v>0</v>
      </c>
      <c r="AH318" s="38">
        <f t="shared" si="110"/>
        <v>27.89</v>
      </c>
      <c r="AI318" s="62">
        <f t="shared" si="111"/>
        <v>30.23</v>
      </c>
      <c r="AJ318" s="34">
        <f t="shared" si="112"/>
        <v>0.2</v>
      </c>
      <c r="AK318" s="34">
        <f t="shared" si="113"/>
        <v>0.15384615384615385</v>
      </c>
      <c r="AL318" s="34">
        <f t="shared" si="114"/>
        <v>7.407407407407407E-2</v>
      </c>
    </row>
    <row r="319" spans="1:38" s="34" customFormat="1">
      <c r="A319" s="74">
        <v>43851</v>
      </c>
      <c r="B319" s="75">
        <v>28.66</v>
      </c>
      <c r="C319" s="75">
        <v>28.66</v>
      </c>
      <c r="D319" s="75">
        <v>-1.27</v>
      </c>
      <c r="E319" s="75">
        <v>28.83</v>
      </c>
      <c r="F319" s="75">
        <v>28.59</v>
      </c>
      <c r="G319" s="75">
        <v>28.97</v>
      </c>
      <c r="H319" s="75" t="s">
        <v>237</v>
      </c>
      <c r="I319" s="76"/>
      <c r="J319" s="77">
        <f t="shared" si="105"/>
        <v>0</v>
      </c>
      <c r="K319" s="77">
        <f t="shared" si="106"/>
        <v>0</v>
      </c>
      <c r="L319" s="77">
        <f t="shared" si="107"/>
        <v>0</v>
      </c>
      <c r="M319" s="77"/>
      <c r="N319" s="77">
        <f t="shared" si="92"/>
        <v>29.48</v>
      </c>
      <c r="O319" s="77">
        <f t="shared" si="93"/>
        <v>30.23</v>
      </c>
      <c r="P319" s="77">
        <f t="shared" si="94"/>
        <v>28.952796484319901</v>
      </c>
      <c r="Q319" s="77">
        <f t="shared" si="108"/>
        <v>29.231999999999999</v>
      </c>
      <c r="R319" s="77">
        <f t="shared" si="95"/>
        <v>29.004747762727817</v>
      </c>
      <c r="S319" s="77">
        <f t="shared" si="96"/>
        <v>28.987433292028271</v>
      </c>
      <c r="T319" s="77">
        <f t="shared" si="97"/>
        <v>1.7314470699545836E-2</v>
      </c>
      <c r="U319" s="77">
        <f t="shared" si="98"/>
        <v>0.13955153890494504</v>
      </c>
      <c r="V319" s="77">
        <f t="shared" si="99"/>
        <v>-0.1222370682053992</v>
      </c>
      <c r="W319" s="77"/>
      <c r="X319" s="77"/>
      <c r="Y319" s="77"/>
      <c r="Z319" s="77" t="str">
        <f t="shared" si="100"/>
        <v>ALTA</v>
      </c>
      <c r="AA319" s="77"/>
      <c r="AB319" s="77" t="str">
        <f t="shared" si="101"/>
        <v/>
      </c>
      <c r="AC319" s="77"/>
      <c r="AD319" s="78" t="b">
        <f t="shared" si="102"/>
        <v>1</v>
      </c>
      <c r="AE319" s="78" t="b">
        <f t="shared" si="103"/>
        <v>1</v>
      </c>
      <c r="AF319" s="78" t="b">
        <f t="shared" si="104"/>
        <v>0</v>
      </c>
      <c r="AG319" s="78" t="b">
        <f t="shared" si="109"/>
        <v>1</v>
      </c>
      <c r="AH319" s="38">
        <f t="shared" si="110"/>
        <v>28.32</v>
      </c>
      <c r="AI319" s="62">
        <f t="shared" si="111"/>
        <v>30.23</v>
      </c>
      <c r="AJ319" s="34">
        <f t="shared" si="112"/>
        <v>0.2</v>
      </c>
      <c r="AK319" s="34">
        <f t="shared" si="113"/>
        <v>0.15384615384615385</v>
      </c>
      <c r="AL319" s="34">
        <f t="shared" si="114"/>
        <v>7.407407407407407E-2</v>
      </c>
    </row>
    <row r="320" spans="1:38" s="34" customFormat="1">
      <c r="A320" s="74">
        <v>43850</v>
      </c>
      <c r="B320" s="75">
        <v>29.03</v>
      </c>
      <c r="C320" s="75">
        <v>29.03</v>
      </c>
      <c r="D320" s="75">
        <v>0.5</v>
      </c>
      <c r="E320" s="75">
        <v>28.74</v>
      </c>
      <c r="F320" s="75">
        <v>28.69</v>
      </c>
      <c r="G320" s="75">
        <v>29.12</v>
      </c>
      <c r="H320" s="75" t="s">
        <v>238</v>
      </c>
      <c r="I320" s="76"/>
      <c r="J320" s="77">
        <f t="shared" si="105"/>
        <v>0</v>
      </c>
      <c r="K320" s="77">
        <f t="shared" si="106"/>
        <v>0</v>
      </c>
      <c r="L320" s="77">
        <f t="shared" si="107"/>
        <v>0</v>
      </c>
      <c r="M320" s="77"/>
      <c r="N320" s="77">
        <f t="shared" si="92"/>
        <v>29.48</v>
      </c>
      <c r="O320" s="77">
        <f t="shared" si="93"/>
        <v>30.23</v>
      </c>
      <c r="P320" s="77">
        <f t="shared" si="94"/>
        <v>29.025995605399878</v>
      </c>
      <c r="Q320" s="77">
        <f t="shared" si="108"/>
        <v>29.259000000000004</v>
      </c>
      <c r="R320" s="77">
        <f t="shared" si="95"/>
        <v>29.067429174132876</v>
      </c>
      <c r="S320" s="77">
        <f t="shared" si="96"/>
        <v>29.013627955390533</v>
      </c>
      <c r="T320" s="77">
        <f t="shared" si="97"/>
        <v>5.3801218742343337E-2</v>
      </c>
      <c r="U320" s="77">
        <f t="shared" si="98"/>
        <v>0.17011080595629485</v>
      </c>
      <c r="V320" s="77">
        <f t="shared" si="99"/>
        <v>-0.11630958721395152</v>
      </c>
      <c r="W320" s="77"/>
      <c r="X320" s="77"/>
      <c r="Y320" s="77"/>
      <c r="Z320" s="77" t="str">
        <f t="shared" si="100"/>
        <v>ALTA</v>
      </c>
      <c r="AA320" s="77"/>
      <c r="AB320" s="77" t="str">
        <f t="shared" si="101"/>
        <v/>
      </c>
      <c r="AC320" s="77"/>
      <c r="AD320" s="78" t="b">
        <f t="shared" si="102"/>
        <v>1</v>
      </c>
      <c r="AE320" s="78" t="b">
        <f t="shared" si="103"/>
        <v>0</v>
      </c>
      <c r="AF320" s="78" t="b">
        <f t="shared" si="104"/>
        <v>0</v>
      </c>
      <c r="AG320" s="78" t="b">
        <f t="shared" si="109"/>
        <v>1</v>
      </c>
      <c r="AH320" s="38">
        <f t="shared" si="110"/>
        <v>28.38</v>
      </c>
      <c r="AI320" s="62">
        <f t="shared" si="111"/>
        <v>30.23</v>
      </c>
      <c r="AJ320" s="34">
        <f t="shared" si="112"/>
        <v>0.2</v>
      </c>
      <c r="AK320" s="34">
        <f t="shared" si="113"/>
        <v>0.15384615384615385</v>
      </c>
      <c r="AL320" s="34">
        <f t="shared" si="114"/>
        <v>7.407407407407407E-2</v>
      </c>
    </row>
    <row r="321" spans="1:38" s="34" customFormat="1">
      <c r="A321" s="74">
        <v>43847</v>
      </c>
      <c r="B321" s="75">
        <v>28.88</v>
      </c>
      <c r="C321" s="75">
        <v>28.88</v>
      </c>
      <c r="D321" s="75">
        <v>1.1200000000000001</v>
      </c>
      <c r="E321" s="75">
        <v>28.76</v>
      </c>
      <c r="F321" s="75">
        <v>28.58</v>
      </c>
      <c r="G321" s="75">
        <v>28.88</v>
      </c>
      <c r="H321" s="75" t="s">
        <v>230</v>
      </c>
      <c r="I321" s="76"/>
      <c r="J321" s="77">
        <f t="shared" si="105"/>
        <v>0</v>
      </c>
      <c r="K321" s="77">
        <f t="shared" si="106"/>
        <v>0</v>
      </c>
      <c r="L321" s="77">
        <f t="shared" si="107"/>
        <v>0</v>
      </c>
      <c r="M321" s="77"/>
      <c r="N321" s="77">
        <f t="shared" si="92"/>
        <v>29.48</v>
      </c>
      <c r="O321" s="77">
        <f t="shared" si="93"/>
        <v>30.23</v>
      </c>
      <c r="P321" s="77">
        <f t="shared" si="94"/>
        <v>29.024994506749845</v>
      </c>
      <c r="Q321" s="77">
        <f t="shared" si="108"/>
        <v>29.234500000000004</v>
      </c>
      <c r="R321" s="77">
        <f t="shared" si="95"/>
        <v>29.074234478520673</v>
      </c>
      <c r="S321" s="77">
        <f t="shared" si="96"/>
        <v>29.012318191821777</v>
      </c>
      <c r="T321" s="77">
        <f t="shared" si="97"/>
        <v>6.1916286698895817E-2</v>
      </c>
      <c r="U321" s="77">
        <f t="shared" si="98"/>
        <v>0.19918820275978272</v>
      </c>
      <c r="V321" s="77">
        <f t="shared" si="99"/>
        <v>-0.1372719160608869</v>
      </c>
      <c r="W321" s="77"/>
      <c r="X321" s="77"/>
      <c r="Y321" s="77"/>
      <c r="Z321" s="77" t="str">
        <f t="shared" si="100"/>
        <v>ALTA</v>
      </c>
      <c r="AA321" s="77"/>
      <c r="AB321" s="77" t="str">
        <f t="shared" si="101"/>
        <v/>
      </c>
      <c r="AC321" s="77"/>
      <c r="AD321" s="78" t="b">
        <f t="shared" si="102"/>
        <v>0</v>
      </c>
      <c r="AE321" s="78" t="b">
        <f t="shared" si="103"/>
        <v>0</v>
      </c>
      <c r="AF321" s="78" t="b">
        <f t="shared" si="104"/>
        <v>0</v>
      </c>
      <c r="AG321" s="78" t="b">
        <f t="shared" si="109"/>
        <v>1</v>
      </c>
      <c r="AH321" s="38">
        <f t="shared" si="110"/>
        <v>28.12</v>
      </c>
      <c r="AI321" s="62">
        <f t="shared" si="111"/>
        <v>30.23</v>
      </c>
      <c r="AJ321" s="34">
        <f t="shared" si="112"/>
        <v>0.2</v>
      </c>
      <c r="AK321" s="34">
        <f t="shared" si="113"/>
        <v>0.15384615384615385</v>
      </c>
      <c r="AL321" s="34">
        <f t="shared" si="114"/>
        <v>7.407407407407407E-2</v>
      </c>
    </row>
    <row r="322" spans="1:38" s="34" customFormat="1">
      <c r="A322" s="74">
        <v>43846</v>
      </c>
      <c r="B322" s="75">
        <v>28.56</v>
      </c>
      <c r="C322" s="75">
        <v>28.56</v>
      </c>
      <c r="D322" s="75">
        <v>-0.1</v>
      </c>
      <c r="E322" s="75">
        <v>28.64</v>
      </c>
      <c r="F322" s="75">
        <v>28.38</v>
      </c>
      <c r="G322" s="75">
        <v>28.74</v>
      </c>
      <c r="H322" s="75" t="s">
        <v>50</v>
      </c>
      <c r="I322" s="76"/>
      <c r="J322" s="77">
        <f t="shared" si="105"/>
        <v>0</v>
      </c>
      <c r="K322" s="77">
        <f t="shared" si="106"/>
        <v>0</v>
      </c>
      <c r="L322" s="77">
        <f t="shared" si="107"/>
        <v>0</v>
      </c>
      <c r="M322" s="77"/>
      <c r="N322" s="77">
        <f t="shared" si="92"/>
        <v>29.48</v>
      </c>
      <c r="O322" s="77">
        <f t="shared" si="93"/>
        <v>30.23</v>
      </c>
      <c r="P322" s="77">
        <f t="shared" si="94"/>
        <v>29.061243133437308</v>
      </c>
      <c r="Q322" s="77">
        <f t="shared" si="108"/>
        <v>29.196499999999993</v>
      </c>
      <c r="R322" s="77">
        <f t="shared" si="95"/>
        <v>29.109549838251702</v>
      </c>
      <c r="S322" s="77">
        <f t="shared" si="96"/>
        <v>29.022903647167521</v>
      </c>
      <c r="T322" s="77">
        <f t="shared" si="97"/>
        <v>8.6646191084181368E-2</v>
      </c>
      <c r="U322" s="77">
        <f t="shared" si="98"/>
        <v>0.23350618177500443</v>
      </c>
      <c r="V322" s="77">
        <f t="shared" si="99"/>
        <v>-0.14685999069082306</v>
      </c>
      <c r="W322" s="77"/>
      <c r="X322" s="77"/>
      <c r="Y322" s="77"/>
      <c r="Z322" s="77" t="str">
        <f t="shared" si="100"/>
        <v>ALTA</v>
      </c>
      <c r="AA322" s="77"/>
      <c r="AB322" s="77" t="str">
        <f t="shared" si="101"/>
        <v/>
      </c>
      <c r="AC322" s="77"/>
      <c r="AD322" s="78" t="b">
        <f t="shared" si="102"/>
        <v>0</v>
      </c>
      <c r="AE322" s="78" t="b">
        <f t="shared" si="103"/>
        <v>0</v>
      </c>
      <c r="AF322" s="78" t="b">
        <f t="shared" si="104"/>
        <v>1</v>
      </c>
      <c r="AG322" s="78" t="b">
        <f t="shared" si="109"/>
        <v>1</v>
      </c>
      <c r="AH322" s="38">
        <f t="shared" si="110"/>
        <v>28.12</v>
      </c>
      <c r="AI322" s="62">
        <f t="shared" si="111"/>
        <v>30.23</v>
      </c>
      <c r="AJ322" s="34">
        <f t="shared" si="112"/>
        <v>0.2</v>
      </c>
      <c r="AK322" s="34">
        <f t="shared" si="113"/>
        <v>0.15384615384615385</v>
      </c>
      <c r="AL322" s="34">
        <f t="shared" si="114"/>
        <v>7.407407407407407E-2</v>
      </c>
    </row>
    <row r="323" spans="1:38" s="34" customFormat="1">
      <c r="A323" s="74">
        <v>43845</v>
      </c>
      <c r="B323" s="75">
        <v>28.59</v>
      </c>
      <c r="C323" s="75">
        <v>28.59</v>
      </c>
      <c r="D323" s="75">
        <v>-1.5</v>
      </c>
      <c r="E323" s="75">
        <v>28.93</v>
      </c>
      <c r="F323" s="75">
        <v>28.58</v>
      </c>
      <c r="G323" s="75">
        <v>28.96</v>
      </c>
      <c r="H323" s="75" t="s">
        <v>239</v>
      </c>
      <c r="I323" s="76"/>
      <c r="J323" s="77">
        <f t="shared" si="105"/>
        <v>0</v>
      </c>
      <c r="K323" s="77">
        <f t="shared" si="106"/>
        <v>0</v>
      </c>
      <c r="L323" s="77">
        <f t="shared" si="107"/>
        <v>0</v>
      </c>
      <c r="M323" s="77"/>
      <c r="N323" s="77">
        <f t="shared" si="92"/>
        <v>29.48</v>
      </c>
      <c r="O323" s="77">
        <f t="shared" si="93"/>
        <v>30.23</v>
      </c>
      <c r="P323" s="77">
        <f t="shared" si="94"/>
        <v>29.186553916796637</v>
      </c>
      <c r="Q323" s="77">
        <f t="shared" si="108"/>
        <v>29.201999999999991</v>
      </c>
      <c r="R323" s="77">
        <f t="shared" si="95"/>
        <v>29.209467990661103</v>
      </c>
      <c r="S323" s="77">
        <f t="shared" si="96"/>
        <v>29.059935938940921</v>
      </c>
      <c r="T323" s="77">
        <f t="shared" si="97"/>
        <v>0.14953205172018258</v>
      </c>
      <c r="U323" s="77">
        <f t="shared" si="98"/>
        <v>0.27022117944771018</v>
      </c>
      <c r="V323" s="77">
        <f t="shared" si="99"/>
        <v>-0.1206891277275276</v>
      </c>
      <c r="W323" s="77"/>
      <c r="X323" s="77"/>
      <c r="Y323" s="77"/>
      <c r="Z323" s="77" t="str">
        <f t="shared" si="100"/>
        <v>ALTA</v>
      </c>
      <c r="AA323" s="77"/>
      <c r="AB323" s="77" t="str">
        <f t="shared" si="101"/>
        <v/>
      </c>
      <c r="AC323" s="77"/>
      <c r="AD323" s="78" t="b">
        <f t="shared" si="102"/>
        <v>0</v>
      </c>
      <c r="AE323" s="78" t="b">
        <f t="shared" si="103"/>
        <v>0</v>
      </c>
      <c r="AF323" s="78" t="b">
        <f t="shared" si="104"/>
        <v>1</v>
      </c>
      <c r="AG323" s="78" t="b">
        <f t="shared" si="109"/>
        <v>0</v>
      </c>
      <c r="AH323" s="38">
        <f t="shared" si="110"/>
        <v>28.12</v>
      </c>
      <c r="AI323" s="62">
        <f t="shared" si="111"/>
        <v>30.23</v>
      </c>
      <c r="AJ323" s="34">
        <f t="shared" si="112"/>
        <v>0.2</v>
      </c>
      <c r="AK323" s="34">
        <f t="shared" si="113"/>
        <v>0.15384615384615385</v>
      </c>
      <c r="AL323" s="34">
        <f t="shared" si="114"/>
        <v>7.407407407407407E-2</v>
      </c>
    </row>
    <row r="324" spans="1:38" s="34" customFormat="1">
      <c r="A324" s="74">
        <v>43844</v>
      </c>
      <c r="B324" s="75">
        <v>29.03</v>
      </c>
      <c r="C324" s="75">
        <v>29.03</v>
      </c>
      <c r="D324" s="75">
        <v>-1.0900000000000001</v>
      </c>
      <c r="E324" s="75">
        <v>29.25</v>
      </c>
      <c r="F324" s="75">
        <v>28.8</v>
      </c>
      <c r="G324" s="75">
        <v>29.29</v>
      </c>
      <c r="H324" s="75" t="s">
        <v>151</v>
      </c>
      <c r="I324" s="76"/>
      <c r="J324" s="77">
        <f t="shared" si="105"/>
        <v>0</v>
      </c>
      <c r="K324" s="77">
        <f t="shared" si="106"/>
        <v>0</v>
      </c>
      <c r="L324" s="77">
        <f t="shared" si="107"/>
        <v>0</v>
      </c>
      <c r="M324" s="77"/>
      <c r="N324" s="77">
        <f t="shared" ref="N324:N387" si="115">MAX(F324:F337)</f>
        <v>29.48</v>
      </c>
      <c r="O324" s="77">
        <f t="shared" ref="O324:O387" si="116">MAX(G324:G337)</f>
        <v>30.23</v>
      </c>
      <c r="P324" s="77">
        <f t="shared" ref="P324:P387" si="117">(($C324-$P325)*$AJ324)+$P325</f>
        <v>29.335692395995796</v>
      </c>
      <c r="Q324" s="77">
        <f t="shared" si="108"/>
        <v>29.252999999999997</v>
      </c>
      <c r="R324" s="77">
        <f t="shared" ref="R324:R387" si="118">(($C324-R325)*AK324)+R325</f>
        <v>29.322098534417666</v>
      </c>
      <c r="S324" s="77">
        <f t="shared" ref="S324:S387" si="119">((C324-S325)*AL324)+S325</f>
        <v>29.097530814056196</v>
      </c>
      <c r="T324" s="77">
        <f t="shared" ref="T324:T387" si="120">R324-S324</f>
        <v>0.22456772036147044</v>
      </c>
      <c r="U324" s="77">
        <f t="shared" ref="U324:U387" si="121">((T324-U325)*AJ324)+U325</f>
        <v>0.30039346137959211</v>
      </c>
      <c r="V324" s="77">
        <f t="shared" ref="V324:V387" si="122">T324-U324</f>
        <v>-7.5825741018121673E-2</v>
      </c>
      <c r="W324" s="77"/>
      <c r="X324" s="77"/>
      <c r="Y324" s="77"/>
      <c r="Z324" s="77" t="str">
        <f t="shared" ref="Z324:Z387" si="123">IF(T324&gt;0,"ALTA","BAIXA")</f>
        <v>ALTA</v>
      </c>
      <c r="AA324" s="77"/>
      <c r="AB324" s="77" t="str">
        <f t="shared" ref="AB324:AB387" si="124">IF(AND(T325&lt;U325,T324&gt;U324),"COMPRA",IF(AND(T324&lt;U324,T325&gt;U325),"VENDA",""))</f>
        <v/>
      </c>
      <c r="AC324" s="77"/>
      <c r="AD324" s="78" t="b">
        <f t="shared" ref="AD324:AD387" si="125">($E325-$C325)&lt;0</f>
        <v>0</v>
      </c>
      <c r="AE324" s="78" t="b">
        <f t="shared" ref="AE324:AE387" si="126">($E326-$C326)&lt;0</f>
        <v>0</v>
      </c>
      <c r="AF324" s="78" t="b">
        <f t="shared" ref="AF324:AF387" si="127">(($E324-$F324)/($G324-$F324)&gt;0.66)</f>
        <v>1</v>
      </c>
      <c r="AG324" s="78" t="b">
        <f t="shared" si="109"/>
        <v>1</v>
      </c>
      <c r="AH324" s="38">
        <f t="shared" si="110"/>
        <v>28.12</v>
      </c>
      <c r="AI324" s="62">
        <f t="shared" si="111"/>
        <v>30.23</v>
      </c>
      <c r="AJ324" s="34">
        <f t="shared" si="112"/>
        <v>0.2</v>
      </c>
      <c r="AK324" s="34">
        <f t="shared" si="113"/>
        <v>0.15384615384615385</v>
      </c>
      <c r="AL324" s="34">
        <f t="shared" si="114"/>
        <v>7.407407407407407E-2</v>
      </c>
    </row>
    <row r="325" spans="1:38" s="34" customFormat="1">
      <c r="A325" s="74">
        <v>43843</v>
      </c>
      <c r="B325" s="75">
        <v>29.35</v>
      </c>
      <c r="C325" s="75">
        <v>29.35</v>
      </c>
      <c r="D325" s="75">
        <v>0.2</v>
      </c>
      <c r="E325" s="75">
        <v>29.37</v>
      </c>
      <c r="F325" s="75">
        <v>29.23</v>
      </c>
      <c r="G325" s="75">
        <v>29.44</v>
      </c>
      <c r="H325" s="75" t="s">
        <v>125</v>
      </c>
      <c r="I325" s="76"/>
      <c r="J325" s="77">
        <f t="shared" ref="J325:J388" si="128">IF($F325=IF(MIN($F325:$F345)=MIN($F326:$F346),MIN($F325:$F345),MIN($F324:$F344)),1,0)</f>
        <v>0</v>
      </c>
      <c r="K325" s="77">
        <f t="shared" ref="K325:K388" si="129">IF($G325=IF(MAX($G325:$G346)=MAX($G326:$G347),MAX($G325:$G346),MAX($G324:$G345)),1,0)</f>
        <v>0</v>
      </c>
      <c r="L325" s="77">
        <f t="shared" ref="L325:L388" si="130">IF(AND(($C326-$E326)&lt;0,($C327-$E327)&lt;0,(($E325-$F325)/($G325-$F325)&gt;0.66),(($G325-$F325)&gt;(2*($E325-$C325))),$F325=IF(MIN($F325:$F345)=MIN($F326:$F346),MIN($F325:$F345),MIN($F324:$F344)))=TRUE,1,0)</f>
        <v>0</v>
      </c>
      <c r="M325" s="77"/>
      <c r="N325" s="77">
        <f t="shared" si="115"/>
        <v>29.48</v>
      </c>
      <c r="O325" s="77">
        <f t="shared" si="116"/>
        <v>30.23</v>
      </c>
      <c r="P325" s="77">
        <f t="shared" si="117"/>
        <v>29.412115494994744</v>
      </c>
      <c r="Q325" s="77">
        <f t="shared" ref="Q325:Q388" si="131">AVERAGE(C325:C344)</f>
        <v>29.255000000000006</v>
      </c>
      <c r="R325" s="77">
        <f t="shared" si="118"/>
        <v>29.375207358857242</v>
      </c>
      <c r="S325" s="77">
        <f t="shared" si="119"/>
        <v>29.102933279180693</v>
      </c>
      <c r="T325" s="77">
        <f t="shared" si="120"/>
        <v>0.27227407967654926</v>
      </c>
      <c r="U325" s="77">
        <f t="shared" si="121"/>
        <v>0.31934989663412255</v>
      </c>
      <c r="V325" s="77">
        <f t="shared" si="122"/>
        <v>-4.7075816957573291E-2</v>
      </c>
      <c r="W325" s="77"/>
      <c r="X325" s="77"/>
      <c r="Y325" s="77"/>
      <c r="Z325" s="77" t="str">
        <f t="shared" si="123"/>
        <v>ALTA</v>
      </c>
      <c r="AA325" s="77"/>
      <c r="AB325" s="77" t="str">
        <f t="shared" si="124"/>
        <v/>
      </c>
      <c r="AC325" s="77"/>
      <c r="AD325" s="78" t="b">
        <f t="shared" si="125"/>
        <v>0</v>
      </c>
      <c r="AE325" s="78" t="b">
        <f t="shared" si="126"/>
        <v>0</v>
      </c>
      <c r="AF325" s="78" t="b">
        <f t="shared" si="127"/>
        <v>1</v>
      </c>
      <c r="AG325" s="78" t="b">
        <f t="shared" ref="AG325:AG388" si="132">(($G325-$F325)&gt;(2*($E325-$C325)))</f>
        <v>1</v>
      </c>
      <c r="AH325" s="38">
        <f t="shared" ref="AH325:AH388" si="133">IF(MIN($F325:$F345)=MIN($F326:$F346),MIN($F325:$F345),MIN($F324:$F344))</f>
        <v>28.12</v>
      </c>
      <c r="AI325" s="62">
        <f t="shared" ref="AI325:AI388" si="134">IF(MAX($G325:$G345)=MAX($G326:$G346),MAX($G325:$G345),MAX($G324:$G344))</f>
        <v>30.23</v>
      </c>
      <c r="AJ325" s="34">
        <f t="shared" ref="AJ325:AJ388" si="135">2/(9+1)</f>
        <v>0.2</v>
      </c>
      <c r="AK325" s="34">
        <f t="shared" ref="AK325:AK388" si="136">2/(12+1)</f>
        <v>0.15384615384615385</v>
      </c>
      <c r="AL325" s="34">
        <f t="shared" ref="AL325:AL388" si="137">2/(26+1)</f>
        <v>7.407407407407407E-2</v>
      </c>
    </row>
    <row r="326" spans="1:38" s="34" customFormat="1">
      <c r="A326" s="74">
        <v>43840</v>
      </c>
      <c r="B326" s="75">
        <v>29.29</v>
      </c>
      <c r="C326" s="75">
        <v>29.29</v>
      </c>
      <c r="D326" s="75">
        <v>-0.43</v>
      </c>
      <c r="E326" s="75">
        <v>29.4</v>
      </c>
      <c r="F326" s="75">
        <v>29.15</v>
      </c>
      <c r="G326" s="75">
        <v>29.45</v>
      </c>
      <c r="H326" s="75" t="s">
        <v>240</v>
      </c>
      <c r="I326" s="76"/>
      <c r="J326" s="77">
        <f t="shared" si="128"/>
        <v>0</v>
      </c>
      <c r="K326" s="77">
        <f t="shared" si="129"/>
        <v>0</v>
      </c>
      <c r="L326" s="77">
        <f t="shared" si="130"/>
        <v>0</v>
      </c>
      <c r="M326" s="77"/>
      <c r="N326" s="77">
        <f t="shared" si="115"/>
        <v>29.48</v>
      </c>
      <c r="O326" s="77">
        <f t="shared" si="116"/>
        <v>30.23</v>
      </c>
      <c r="P326" s="77">
        <f t="shared" si="117"/>
        <v>29.427644368743429</v>
      </c>
      <c r="Q326" s="77">
        <f t="shared" si="131"/>
        <v>29.243000000000006</v>
      </c>
      <c r="R326" s="77">
        <f t="shared" si="118"/>
        <v>29.379790515013102</v>
      </c>
      <c r="S326" s="77">
        <f t="shared" si="119"/>
        <v>29.08316794151515</v>
      </c>
      <c r="T326" s="77">
        <f t="shared" si="120"/>
        <v>0.2966225734979524</v>
      </c>
      <c r="U326" s="77">
        <f t="shared" si="121"/>
        <v>0.33111885087351589</v>
      </c>
      <c r="V326" s="77">
        <f t="shared" si="122"/>
        <v>-3.4496277375563489E-2</v>
      </c>
      <c r="W326" s="77"/>
      <c r="X326" s="77"/>
      <c r="Y326" s="77"/>
      <c r="Z326" s="77" t="str">
        <f t="shared" si="123"/>
        <v>ALTA</v>
      </c>
      <c r="AA326" s="77"/>
      <c r="AB326" s="77" t="str">
        <f t="shared" si="124"/>
        <v/>
      </c>
      <c r="AC326" s="77"/>
      <c r="AD326" s="78" t="b">
        <f t="shared" si="125"/>
        <v>0</v>
      </c>
      <c r="AE326" s="78" t="b">
        <f t="shared" si="126"/>
        <v>0</v>
      </c>
      <c r="AF326" s="78" t="b">
        <f t="shared" si="127"/>
        <v>1</v>
      </c>
      <c r="AG326" s="78" t="b">
        <f t="shared" si="132"/>
        <v>1</v>
      </c>
      <c r="AH326" s="38">
        <f t="shared" si="133"/>
        <v>28.12</v>
      </c>
      <c r="AI326" s="62">
        <f t="shared" si="134"/>
        <v>30.23</v>
      </c>
      <c r="AJ326" s="34">
        <f t="shared" si="135"/>
        <v>0.2</v>
      </c>
      <c r="AK326" s="34">
        <f t="shared" si="136"/>
        <v>0.15384615384615385</v>
      </c>
      <c r="AL326" s="34">
        <f t="shared" si="137"/>
        <v>7.407407407407407E-2</v>
      </c>
    </row>
    <row r="327" spans="1:38" s="34" customFormat="1">
      <c r="A327" s="74">
        <v>43839</v>
      </c>
      <c r="B327" s="75">
        <v>29.41</v>
      </c>
      <c r="C327" s="75">
        <v>29.41</v>
      </c>
      <c r="D327" s="75">
        <v>-0.33</v>
      </c>
      <c r="E327" s="75">
        <v>29.48</v>
      </c>
      <c r="F327" s="75">
        <v>29.27</v>
      </c>
      <c r="G327" s="75">
        <v>29.63</v>
      </c>
      <c r="H327" s="75" t="s">
        <v>146</v>
      </c>
      <c r="I327" s="76"/>
      <c r="J327" s="77">
        <f t="shared" si="128"/>
        <v>0</v>
      </c>
      <c r="K327" s="77">
        <f t="shared" si="129"/>
        <v>0</v>
      </c>
      <c r="L327" s="77">
        <f t="shared" si="130"/>
        <v>0</v>
      </c>
      <c r="M327" s="77"/>
      <c r="N327" s="77">
        <f t="shared" si="115"/>
        <v>29.48</v>
      </c>
      <c r="O327" s="77">
        <f t="shared" si="116"/>
        <v>30.23</v>
      </c>
      <c r="P327" s="77">
        <f t="shared" si="117"/>
        <v>29.462055460929289</v>
      </c>
      <c r="Q327" s="77">
        <f t="shared" si="131"/>
        <v>29.223000000000003</v>
      </c>
      <c r="R327" s="77">
        <f t="shared" si="118"/>
        <v>29.396116063197301</v>
      </c>
      <c r="S327" s="77">
        <f t="shared" si="119"/>
        <v>29.066621376836363</v>
      </c>
      <c r="T327" s="77">
        <f t="shared" si="120"/>
        <v>0.32949468636093826</v>
      </c>
      <c r="U327" s="77">
        <f t="shared" si="121"/>
        <v>0.33974292021740676</v>
      </c>
      <c r="V327" s="77">
        <f t="shared" si="122"/>
        <v>-1.0248233856468503E-2</v>
      </c>
      <c r="W327" s="77"/>
      <c r="X327" s="77"/>
      <c r="Y327" s="77"/>
      <c r="Z327" s="77" t="str">
        <f t="shared" si="123"/>
        <v>ALTA</v>
      </c>
      <c r="AA327" s="77"/>
      <c r="AB327" s="77" t="str">
        <f t="shared" si="124"/>
        <v>VENDA</v>
      </c>
      <c r="AC327" s="77"/>
      <c r="AD327" s="78" t="b">
        <f t="shared" si="125"/>
        <v>0</v>
      </c>
      <c r="AE327" s="78" t="b">
        <f t="shared" si="126"/>
        <v>0</v>
      </c>
      <c r="AF327" s="78" t="b">
        <f t="shared" si="127"/>
        <v>0</v>
      </c>
      <c r="AG327" s="78" t="b">
        <f t="shared" si="132"/>
        <v>1</v>
      </c>
      <c r="AH327" s="38">
        <f t="shared" si="133"/>
        <v>28.12</v>
      </c>
      <c r="AI327" s="62">
        <f t="shared" si="134"/>
        <v>30.23</v>
      </c>
      <c r="AJ327" s="34">
        <f t="shared" si="135"/>
        <v>0.2</v>
      </c>
      <c r="AK327" s="34">
        <f t="shared" si="136"/>
        <v>0.15384615384615385</v>
      </c>
      <c r="AL327" s="34">
        <f t="shared" si="137"/>
        <v>7.407407407407407E-2</v>
      </c>
    </row>
    <row r="328" spans="1:38" s="34" customFormat="1">
      <c r="A328" s="74">
        <v>43838</v>
      </c>
      <c r="B328" s="75">
        <v>29.51</v>
      </c>
      <c r="C328" s="75">
        <v>29.51</v>
      </c>
      <c r="D328" s="75">
        <v>-0.62</v>
      </c>
      <c r="E328" s="75">
        <v>29.69</v>
      </c>
      <c r="F328" s="75">
        <v>29.26</v>
      </c>
      <c r="G328" s="75">
        <v>29.77</v>
      </c>
      <c r="H328" s="75" t="s">
        <v>212</v>
      </c>
      <c r="I328" s="76"/>
      <c r="J328" s="77">
        <f t="shared" si="128"/>
        <v>0</v>
      </c>
      <c r="K328" s="77">
        <f t="shared" si="129"/>
        <v>0</v>
      </c>
      <c r="L328" s="77">
        <f t="shared" si="130"/>
        <v>0</v>
      </c>
      <c r="M328" s="77"/>
      <c r="N328" s="77">
        <f t="shared" si="115"/>
        <v>29.48</v>
      </c>
      <c r="O328" s="77">
        <f t="shared" si="116"/>
        <v>30.23</v>
      </c>
      <c r="P328" s="77">
        <f t="shared" si="117"/>
        <v>29.475069326161609</v>
      </c>
      <c r="Q328" s="77">
        <f t="shared" si="131"/>
        <v>29.203499999999998</v>
      </c>
      <c r="R328" s="77">
        <f t="shared" si="118"/>
        <v>29.393591711051357</v>
      </c>
      <c r="S328" s="77">
        <f t="shared" si="119"/>
        <v>29.039151086983271</v>
      </c>
      <c r="T328" s="77">
        <f t="shared" si="120"/>
        <v>0.35444062406808641</v>
      </c>
      <c r="U328" s="77">
        <f t="shared" si="121"/>
        <v>0.34230497868152387</v>
      </c>
      <c r="V328" s="77">
        <f t="shared" si="122"/>
        <v>1.2135645386562532E-2</v>
      </c>
      <c r="W328" s="77"/>
      <c r="X328" s="77"/>
      <c r="Y328" s="77"/>
      <c r="Z328" s="77" t="str">
        <f t="shared" si="123"/>
        <v>ALTA</v>
      </c>
      <c r="AA328" s="77"/>
      <c r="AB328" s="77" t="str">
        <f t="shared" si="124"/>
        <v/>
      </c>
      <c r="AC328" s="77"/>
      <c r="AD328" s="78" t="b">
        <f t="shared" si="125"/>
        <v>0</v>
      </c>
      <c r="AE328" s="78" t="b">
        <f t="shared" si="126"/>
        <v>1</v>
      </c>
      <c r="AF328" s="78" t="b">
        <f t="shared" si="127"/>
        <v>1</v>
      </c>
      <c r="AG328" s="78" t="b">
        <f t="shared" si="132"/>
        <v>1</v>
      </c>
      <c r="AH328" s="38">
        <f t="shared" si="133"/>
        <v>28.12</v>
      </c>
      <c r="AI328" s="62">
        <f t="shared" si="134"/>
        <v>30.23</v>
      </c>
      <c r="AJ328" s="34">
        <f t="shared" si="135"/>
        <v>0.2</v>
      </c>
      <c r="AK328" s="34">
        <f t="shared" si="136"/>
        <v>0.15384615384615385</v>
      </c>
      <c r="AL328" s="34">
        <f t="shared" si="137"/>
        <v>7.407407407407407E-2</v>
      </c>
    </row>
    <row r="329" spans="1:38" s="34" customFormat="1">
      <c r="A329" s="74">
        <v>43837</v>
      </c>
      <c r="B329" s="75">
        <v>29.69</v>
      </c>
      <c r="C329" s="75">
        <v>29.69</v>
      </c>
      <c r="D329" s="75">
        <v>-0.39</v>
      </c>
      <c r="E329" s="75">
        <v>29.82</v>
      </c>
      <c r="F329" s="75">
        <v>29.48</v>
      </c>
      <c r="G329" s="75">
        <v>29.88</v>
      </c>
      <c r="H329" s="75" t="s">
        <v>118</v>
      </c>
      <c r="I329" s="76"/>
      <c r="J329" s="77">
        <f t="shared" si="128"/>
        <v>0</v>
      </c>
      <c r="K329" s="77">
        <f t="shared" si="129"/>
        <v>0</v>
      </c>
      <c r="L329" s="77">
        <f t="shared" si="130"/>
        <v>0</v>
      </c>
      <c r="M329" s="77"/>
      <c r="N329" s="77">
        <f t="shared" si="115"/>
        <v>29.48</v>
      </c>
      <c r="O329" s="77">
        <f t="shared" si="116"/>
        <v>30.23</v>
      </c>
      <c r="P329" s="77">
        <f t="shared" si="117"/>
        <v>29.466336657702012</v>
      </c>
      <c r="Q329" s="77">
        <f t="shared" si="131"/>
        <v>29.164500000000004</v>
      </c>
      <c r="R329" s="77">
        <f t="shared" si="118"/>
        <v>29.372426567606148</v>
      </c>
      <c r="S329" s="77">
        <f t="shared" si="119"/>
        <v>29.001483173941931</v>
      </c>
      <c r="T329" s="77">
        <f t="shared" si="120"/>
        <v>0.37094339366421636</v>
      </c>
      <c r="U329" s="77">
        <f t="shared" si="121"/>
        <v>0.33927106733488321</v>
      </c>
      <c r="V329" s="77">
        <f t="shared" si="122"/>
        <v>3.1672326329333145E-2</v>
      </c>
      <c r="W329" s="77"/>
      <c r="X329" s="77"/>
      <c r="Y329" s="77"/>
      <c r="Z329" s="77" t="str">
        <f t="shared" si="123"/>
        <v>ALTA</v>
      </c>
      <c r="AA329" s="77"/>
      <c r="AB329" s="77" t="str">
        <f t="shared" si="124"/>
        <v/>
      </c>
      <c r="AC329" s="77"/>
      <c r="AD329" s="78" t="b">
        <f t="shared" si="125"/>
        <v>1</v>
      </c>
      <c r="AE329" s="78" t="b">
        <f t="shared" si="126"/>
        <v>0</v>
      </c>
      <c r="AF329" s="78" t="b">
        <f t="shared" si="127"/>
        <v>1</v>
      </c>
      <c r="AG329" s="78" t="b">
        <f t="shared" si="132"/>
        <v>1</v>
      </c>
      <c r="AH329" s="38">
        <f t="shared" si="133"/>
        <v>28.12</v>
      </c>
      <c r="AI329" s="62">
        <f t="shared" si="134"/>
        <v>30.23</v>
      </c>
      <c r="AJ329" s="34">
        <f t="shared" si="135"/>
        <v>0.2</v>
      </c>
      <c r="AK329" s="34">
        <f t="shared" si="136"/>
        <v>0.15384615384615385</v>
      </c>
      <c r="AL329" s="34">
        <f t="shared" si="137"/>
        <v>7.407407407407407E-2</v>
      </c>
    </row>
    <row r="330" spans="1:38" s="34" customFormat="1">
      <c r="A330" s="74">
        <v>43836</v>
      </c>
      <c r="B330" s="75">
        <v>29.81</v>
      </c>
      <c r="C330" s="75">
        <v>29.81</v>
      </c>
      <c r="D330" s="75">
        <v>1.18</v>
      </c>
      <c r="E330" s="75">
        <v>29.44</v>
      </c>
      <c r="F330" s="75">
        <v>28.98</v>
      </c>
      <c r="G330" s="75">
        <v>29.94</v>
      </c>
      <c r="H330" s="75" t="s">
        <v>40</v>
      </c>
      <c r="I330" s="76"/>
      <c r="J330" s="77">
        <f t="shared" si="128"/>
        <v>0</v>
      </c>
      <c r="K330" s="77">
        <f t="shared" si="129"/>
        <v>0</v>
      </c>
      <c r="L330" s="77">
        <f t="shared" si="130"/>
        <v>0</v>
      </c>
      <c r="M330" s="77"/>
      <c r="N330" s="77">
        <f t="shared" si="115"/>
        <v>29.46</v>
      </c>
      <c r="O330" s="77">
        <f t="shared" si="116"/>
        <v>30.23</v>
      </c>
      <c r="P330" s="77">
        <f t="shared" si="117"/>
        <v>29.410420822127513</v>
      </c>
      <c r="Q330" s="77">
        <f t="shared" si="131"/>
        <v>29.098000000000003</v>
      </c>
      <c r="R330" s="77">
        <f t="shared" si="118"/>
        <v>29.314685943534538</v>
      </c>
      <c r="S330" s="77">
        <f t="shared" si="119"/>
        <v>28.946401827857287</v>
      </c>
      <c r="T330" s="77">
        <f t="shared" si="120"/>
        <v>0.36828411567725183</v>
      </c>
      <c r="U330" s="77">
        <f t="shared" si="121"/>
        <v>0.33135298575254996</v>
      </c>
      <c r="V330" s="77">
        <f t="shared" si="122"/>
        <v>3.6931129924701878E-2</v>
      </c>
      <c r="W330" s="77"/>
      <c r="X330" s="77"/>
      <c r="Y330" s="77"/>
      <c r="Z330" s="77" t="str">
        <f t="shared" si="123"/>
        <v>ALTA</v>
      </c>
      <c r="AA330" s="77"/>
      <c r="AB330" s="77" t="str">
        <f t="shared" si="124"/>
        <v/>
      </c>
      <c r="AC330" s="77"/>
      <c r="AD330" s="78" t="b">
        <f t="shared" si="125"/>
        <v>0</v>
      </c>
      <c r="AE330" s="78" t="b">
        <f t="shared" si="126"/>
        <v>1</v>
      </c>
      <c r="AF330" s="78" t="b">
        <f t="shared" si="127"/>
        <v>0</v>
      </c>
      <c r="AG330" s="78" t="b">
        <f t="shared" si="132"/>
        <v>1</v>
      </c>
      <c r="AH330" s="38">
        <f t="shared" si="133"/>
        <v>27.47</v>
      </c>
      <c r="AI330" s="62">
        <f t="shared" si="134"/>
        <v>30.23</v>
      </c>
      <c r="AJ330" s="34">
        <f t="shared" si="135"/>
        <v>0.2</v>
      </c>
      <c r="AK330" s="34">
        <f t="shared" si="136"/>
        <v>0.15384615384615385</v>
      </c>
      <c r="AL330" s="34">
        <f t="shared" si="137"/>
        <v>7.407407407407407E-2</v>
      </c>
    </row>
    <row r="331" spans="1:38" s="34" customFormat="1">
      <c r="A331" s="74">
        <v>43833</v>
      </c>
      <c r="B331" s="75">
        <v>29.46</v>
      </c>
      <c r="C331" s="75">
        <v>29.46</v>
      </c>
      <c r="D331" s="75">
        <v>-0.81</v>
      </c>
      <c r="E331" s="75">
        <v>29.88</v>
      </c>
      <c r="F331" s="75">
        <v>29.46</v>
      </c>
      <c r="G331" s="75">
        <v>30.23</v>
      </c>
      <c r="H331" s="75" t="s">
        <v>241</v>
      </c>
      <c r="I331" s="76"/>
      <c r="J331" s="77">
        <f t="shared" si="128"/>
        <v>0</v>
      </c>
      <c r="K331" s="77">
        <f t="shared" si="129"/>
        <v>1</v>
      </c>
      <c r="L331" s="77">
        <f t="shared" si="130"/>
        <v>0</v>
      </c>
      <c r="M331" s="77"/>
      <c r="N331" s="77">
        <f t="shared" si="115"/>
        <v>29.46</v>
      </c>
      <c r="O331" s="77">
        <f t="shared" si="116"/>
        <v>30.23</v>
      </c>
      <c r="P331" s="77">
        <f t="shared" si="117"/>
        <v>29.310526027659392</v>
      </c>
      <c r="Q331" s="77">
        <f t="shared" si="131"/>
        <v>28.993000000000006</v>
      </c>
      <c r="R331" s="77">
        <f t="shared" si="118"/>
        <v>29.224628842358999</v>
      </c>
      <c r="S331" s="77">
        <f t="shared" si="119"/>
        <v>28.877313974085869</v>
      </c>
      <c r="T331" s="77">
        <f t="shared" si="120"/>
        <v>0.34731486827313063</v>
      </c>
      <c r="U331" s="77">
        <f t="shared" si="121"/>
        <v>0.32212020327137447</v>
      </c>
      <c r="V331" s="77">
        <f t="shared" si="122"/>
        <v>2.5194665001756156E-2</v>
      </c>
      <c r="W331" s="77"/>
      <c r="X331" s="77"/>
      <c r="Y331" s="77"/>
      <c r="Z331" s="77" t="str">
        <f t="shared" si="123"/>
        <v>ALTA</v>
      </c>
      <c r="AA331" s="77"/>
      <c r="AB331" s="77" t="str">
        <f t="shared" si="124"/>
        <v/>
      </c>
      <c r="AC331" s="77"/>
      <c r="AD331" s="78" t="b">
        <f t="shared" si="125"/>
        <v>1</v>
      </c>
      <c r="AE331" s="78" t="b">
        <f t="shared" si="126"/>
        <v>0</v>
      </c>
      <c r="AF331" s="78" t="b">
        <f t="shared" si="127"/>
        <v>0</v>
      </c>
      <c r="AG331" s="78" t="b">
        <f t="shared" si="132"/>
        <v>0</v>
      </c>
      <c r="AH331" s="38">
        <f t="shared" si="133"/>
        <v>27.47</v>
      </c>
      <c r="AI331" s="62">
        <f t="shared" si="134"/>
        <v>30.23</v>
      </c>
      <c r="AJ331" s="34">
        <f t="shared" si="135"/>
        <v>0.2</v>
      </c>
      <c r="AK331" s="34">
        <f t="shared" si="136"/>
        <v>0.15384615384615385</v>
      </c>
      <c r="AL331" s="34">
        <f t="shared" si="137"/>
        <v>7.407407407407407E-2</v>
      </c>
    </row>
    <row r="332" spans="1:38" s="34" customFormat="1">
      <c r="A332" s="74">
        <v>43832</v>
      </c>
      <c r="B332" s="75">
        <v>29.7</v>
      </c>
      <c r="C332" s="75">
        <v>29.7</v>
      </c>
      <c r="D332" s="75">
        <v>1.72</v>
      </c>
      <c r="E332" s="75">
        <v>29.52</v>
      </c>
      <c r="F332" s="75">
        <v>29.33</v>
      </c>
      <c r="G332" s="75">
        <v>29.7</v>
      </c>
      <c r="H332" s="75" t="s">
        <v>181</v>
      </c>
      <c r="I332" s="76"/>
      <c r="J332" s="77">
        <f t="shared" si="128"/>
        <v>0</v>
      </c>
      <c r="K332" s="77">
        <f t="shared" si="129"/>
        <v>0</v>
      </c>
      <c r="L332" s="77">
        <f t="shared" si="130"/>
        <v>0</v>
      </c>
      <c r="M332" s="77"/>
      <c r="N332" s="77">
        <f t="shared" si="115"/>
        <v>29.33</v>
      </c>
      <c r="O332" s="77">
        <f t="shared" si="116"/>
        <v>29.92</v>
      </c>
      <c r="P332" s="77">
        <f t="shared" si="117"/>
        <v>29.273157534574242</v>
      </c>
      <c r="Q332" s="77">
        <f t="shared" si="131"/>
        <v>28.910000000000004</v>
      </c>
      <c r="R332" s="77">
        <f t="shared" si="118"/>
        <v>29.181834086424271</v>
      </c>
      <c r="S332" s="77">
        <f t="shared" si="119"/>
        <v>28.83069909201274</v>
      </c>
      <c r="T332" s="77">
        <f t="shared" si="120"/>
        <v>0.35113499441153095</v>
      </c>
      <c r="U332" s="77">
        <f t="shared" si="121"/>
        <v>0.31582153702093541</v>
      </c>
      <c r="V332" s="77">
        <f t="shared" si="122"/>
        <v>3.5313457390595548E-2</v>
      </c>
      <c r="W332" s="77"/>
      <c r="X332" s="77"/>
      <c r="Y332" s="77"/>
      <c r="Z332" s="77" t="str">
        <f t="shared" si="123"/>
        <v>ALTA</v>
      </c>
      <c r="AA332" s="77"/>
      <c r="AB332" s="77" t="str">
        <f t="shared" si="124"/>
        <v/>
      </c>
      <c r="AC332" s="77"/>
      <c r="AD332" s="78" t="b">
        <f t="shared" si="125"/>
        <v>0</v>
      </c>
      <c r="AE332" s="78" t="b">
        <f t="shared" si="126"/>
        <v>0</v>
      </c>
      <c r="AF332" s="78" t="b">
        <f t="shared" si="127"/>
        <v>0</v>
      </c>
      <c r="AG332" s="78" t="b">
        <f t="shared" si="132"/>
        <v>1</v>
      </c>
      <c r="AH332" s="38">
        <f t="shared" si="133"/>
        <v>27.47</v>
      </c>
      <c r="AI332" s="62">
        <f t="shared" si="134"/>
        <v>29.92</v>
      </c>
      <c r="AJ332" s="34">
        <f t="shared" si="135"/>
        <v>0.2</v>
      </c>
      <c r="AK332" s="34">
        <f t="shared" si="136"/>
        <v>0.15384615384615385</v>
      </c>
      <c r="AL332" s="34">
        <f t="shared" si="137"/>
        <v>7.407407407407407E-2</v>
      </c>
    </row>
    <row r="333" spans="1:38" s="34" customFormat="1">
      <c r="A333" s="74">
        <v>43829</v>
      </c>
      <c r="B333" s="75">
        <v>29.2</v>
      </c>
      <c r="C333" s="75">
        <v>29.2</v>
      </c>
      <c r="D333" s="75">
        <v>-1.1100000000000001</v>
      </c>
      <c r="E333" s="75">
        <v>29.56</v>
      </c>
      <c r="F333" s="75">
        <v>29.17</v>
      </c>
      <c r="G333" s="75">
        <v>29.71</v>
      </c>
      <c r="H333" s="75" t="s">
        <v>54</v>
      </c>
      <c r="I333" s="76"/>
      <c r="J333" s="77">
        <f t="shared" si="128"/>
        <v>0</v>
      </c>
      <c r="K333" s="77">
        <f t="shared" si="129"/>
        <v>0</v>
      </c>
      <c r="L333" s="77">
        <f t="shared" si="130"/>
        <v>0</v>
      </c>
      <c r="M333" s="77"/>
      <c r="N333" s="77">
        <f t="shared" si="115"/>
        <v>29.31</v>
      </c>
      <c r="O333" s="77">
        <f t="shared" si="116"/>
        <v>29.92</v>
      </c>
      <c r="P333" s="77">
        <f t="shared" si="117"/>
        <v>29.166446918217805</v>
      </c>
      <c r="Q333" s="77">
        <f t="shared" si="131"/>
        <v>28.8185</v>
      </c>
      <c r="R333" s="77">
        <f t="shared" si="118"/>
        <v>29.087622102137775</v>
      </c>
      <c r="S333" s="77">
        <f t="shared" si="119"/>
        <v>28.76115501937376</v>
      </c>
      <c r="T333" s="77">
        <f t="shared" si="120"/>
        <v>0.32646708276401526</v>
      </c>
      <c r="U333" s="77">
        <f t="shared" si="121"/>
        <v>0.30699317267328652</v>
      </c>
      <c r="V333" s="77">
        <f t="shared" si="122"/>
        <v>1.9473910090728741E-2</v>
      </c>
      <c r="W333" s="77"/>
      <c r="X333" s="77"/>
      <c r="Y333" s="77"/>
      <c r="Z333" s="77" t="str">
        <f t="shared" si="123"/>
        <v>ALTA</v>
      </c>
      <c r="AA333" s="77"/>
      <c r="AB333" s="77" t="str">
        <f t="shared" si="124"/>
        <v/>
      </c>
      <c r="AC333" s="77"/>
      <c r="AD333" s="78" t="b">
        <f t="shared" si="125"/>
        <v>0</v>
      </c>
      <c r="AE333" s="78" t="b">
        <f t="shared" si="126"/>
        <v>1</v>
      </c>
      <c r="AF333" s="78" t="b">
        <f t="shared" si="127"/>
        <v>1</v>
      </c>
      <c r="AG333" s="78" t="b">
        <f t="shared" si="132"/>
        <v>0</v>
      </c>
      <c r="AH333" s="38">
        <f t="shared" si="133"/>
        <v>27.47</v>
      </c>
      <c r="AI333" s="62">
        <f t="shared" si="134"/>
        <v>29.92</v>
      </c>
      <c r="AJ333" s="34">
        <f t="shared" si="135"/>
        <v>0.2</v>
      </c>
      <c r="AK333" s="34">
        <f t="shared" si="136"/>
        <v>0.15384615384615385</v>
      </c>
      <c r="AL333" s="34">
        <f t="shared" si="137"/>
        <v>7.407407407407407E-2</v>
      </c>
    </row>
    <row r="334" spans="1:38" s="34" customFormat="1">
      <c r="A334" s="74">
        <v>43826</v>
      </c>
      <c r="B334" s="75">
        <v>29.53</v>
      </c>
      <c r="C334" s="75">
        <v>29.53</v>
      </c>
      <c r="D334" s="75">
        <v>-0.09</v>
      </c>
      <c r="E334" s="75">
        <v>29.69</v>
      </c>
      <c r="F334" s="75">
        <v>29.31</v>
      </c>
      <c r="G334" s="75">
        <v>29.92</v>
      </c>
      <c r="H334" s="75" t="s">
        <v>242</v>
      </c>
      <c r="I334" s="76"/>
      <c r="J334" s="77">
        <f t="shared" si="128"/>
        <v>0</v>
      </c>
      <c r="K334" s="77">
        <f t="shared" si="129"/>
        <v>1</v>
      </c>
      <c r="L334" s="77">
        <f t="shared" si="130"/>
        <v>0</v>
      </c>
      <c r="M334" s="77"/>
      <c r="N334" s="77">
        <f t="shared" si="115"/>
        <v>29.31</v>
      </c>
      <c r="O334" s="77">
        <f t="shared" si="116"/>
        <v>29.92</v>
      </c>
      <c r="P334" s="77">
        <f t="shared" si="117"/>
        <v>29.158058647772258</v>
      </c>
      <c r="Q334" s="77">
        <f t="shared" si="131"/>
        <v>28.770499999999998</v>
      </c>
      <c r="R334" s="77">
        <f t="shared" si="118"/>
        <v>29.067189757071915</v>
      </c>
      <c r="S334" s="77">
        <f t="shared" si="119"/>
        <v>28.72604742092366</v>
      </c>
      <c r="T334" s="77">
        <f t="shared" si="120"/>
        <v>0.34114233614825551</v>
      </c>
      <c r="U334" s="77">
        <f t="shared" si="121"/>
        <v>0.30212469515060436</v>
      </c>
      <c r="V334" s="77">
        <f t="shared" si="122"/>
        <v>3.9017640997651148E-2</v>
      </c>
      <c r="W334" s="77"/>
      <c r="X334" s="77"/>
      <c r="Y334" s="77"/>
      <c r="Z334" s="77" t="str">
        <f t="shared" si="123"/>
        <v>ALTA</v>
      </c>
      <c r="AA334" s="77"/>
      <c r="AB334" s="77" t="str">
        <f t="shared" si="124"/>
        <v/>
      </c>
      <c r="AC334" s="77"/>
      <c r="AD334" s="78" t="b">
        <f t="shared" si="125"/>
        <v>1</v>
      </c>
      <c r="AE334" s="78" t="b">
        <f t="shared" si="126"/>
        <v>1</v>
      </c>
      <c r="AF334" s="78" t="b">
        <f t="shared" si="127"/>
        <v>0</v>
      </c>
      <c r="AG334" s="78" t="b">
        <f t="shared" si="132"/>
        <v>1</v>
      </c>
      <c r="AH334" s="38">
        <f t="shared" si="133"/>
        <v>27.47</v>
      </c>
      <c r="AI334" s="62">
        <f t="shared" si="134"/>
        <v>29.92</v>
      </c>
      <c r="AJ334" s="34">
        <f t="shared" si="135"/>
        <v>0.2</v>
      </c>
      <c r="AK334" s="34">
        <f t="shared" si="136"/>
        <v>0.15384615384615385</v>
      </c>
      <c r="AL334" s="34">
        <f t="shared" si="137"/>
        <v>7.407407407407407E-2</v>
      </c>
    </row>
    <row r="335" spans="1:38" s="34" customFormat="1">
      <c r="A335" s="74">
        <v>43825</v>
      </c>
      <c r="B335" s="75">
        <v>29.56</v>
      </c>
      <c r="C335" s="75">
        <v>29.56</v>
      </c>
      <c r="D335" s="75">
        <v>1.34</v>
      </c>
      <c r="E335" s="75">
        <v>29.25</v>
      </c>
      <c r="F335" s="75">
        <v>29.17</v>
      </c>
      <c r="G335" s="75">
        <v>29.58</v>
      </c>
      <c r="H335" s="75" t="s">
        <v>40</v>
      </c>
      <c r="I335" s="76"/>
      <c r="J335" s="77">
        <f t="shared" si="128"/>
        <v>0</v>
      </c>
      <c r="K335" s="77">
        <f t="shared" si="129"/>
        <v>0</v>
      </c>
      <c r="L335" s="77">
        <f t="shared" si="130"/>
        <v>0</v>
      </c>
      <c r="M335" s="77"/>
      <c r="N335" s="77">
        <f t="shared" si="115"/>
        <v>29.17</v>
      </c>
      <c r="O335" s="77">
        <f t="shared" si="116"/>
        <v>29.69</v>
      </c>
      <c r="P335" s="77">
        <f t="shared" si="117"/>
        <v>29.065073309715324</v>
      </c>
      <c r="Q335" s="77">
        <f t="shared" si="131"/>
        <v>28.696499999999997</v>
      </c>
      <c r="R335" s="77">
        <f t="shared" si="118"/>
        <v>28.9830424401759</v>
      </c>
      <c r="S335" s="77">
        <f t="shared" si="119"/>
        <v>28.661731214597552</v>
      </c>
      <c r="T335" s="77">
        <f t="shared" si="120"/>
        <v>0.32131122557834857</v>
      </c>
      <c r="U335" s="77">
        <f t="shared" si="121"/>
        <v>0.2923702849011916</v>
      </c>
      <c r="V335" s="77">
        <f t="shared" si="122"/>
        <v>2.8940940677156968E-2</v>
      </c>
      <c r="W335" s="77"/>
      <c r="X335" s="77"/>
      <c r="Y335" s="77"/>
      <c r="Z335" s="77" t="str">
        <f t="shared" si="123"/>
        <v>ALTA</v>
      </c>
      <c r="AA335" s="77"/>
      <c r="AB335" s="77" t="str">
        <f t="shared" si="124"/>
        <v/>
      </c>
      <c r="AC335" s="77"/>
      <c r="AD335" s="78" t="b">
        <f t="shared" si="125"/>
        <v>1</v>
      </c>
      <c r="AE335" s="78" t="b">
        <f t="shared" si="126"/>
        <v>0</v>
      </c>
      <c r="AF335" s="78" t="b">
        <f t="shared" si="127"/>
        <v>0</v>
      </c>
      <c r="AG335" s="78" t="b">
        <f t="shared" si="132"/>
        <v>1</v>
      </c>
      <c r="AH335" s="38">
        <f t="shared" si="133"/>
        <v>27.47</v>
      </c>
      <c r="AI335" s="62">
        <f t="shared" si="134"/>
        <v>29.69</v>
      </c>
      <c r="AJ335" s="34">
        <f t="shared" si="135"/>
        <v>0.2</v>
      </c>
      <c r="AK335" s="34">
        <f t="shared" si="136"/>
        <v>0.15384615384615385</v>
      </c>
      <c r="AL335" s="34">
        <f t="shared" si="137"/>
        <v>7.407407407407407E-2</v>
      </c>
    </row>
    <row r="336" spans="1:38" s="34" customFormat="1">
      <c r="A336" s="74">
        <v>43822</v>
      </c>
      <c r="B336" s="75">
        <v>29.17</v>
      </c>
      <c r="C336" s="75">
        <v>29.17</v>
      </c>
      <c r="D336" s="75">
        <v>0.79</v>
      </c>
      <c r="E336" s="75">
        <v>28.87</v>
      </c>
      <c r="F336" s="75">
        <v>28.72</v>
      </c>
      <c r="G336" s="75">
        <v>29.17</v>
      </c>
      <c r="H336" s="75" t="s">
        <v>243</v>
      </c>
      <c r="I336" s="76"/>
      <c r="J336" s="77">
        <f t="shared" si="128"/>
        <v>0</v>
      </c>
      <c r="K336" s="77">
        <f t="shared" si="129"/>
        <v>0</v>
      </c>
      <c r="L336" s="77">
        <f t="shared" si="130"/>
        <v>0</v>
      </c>
      <c r="M336" s="77"/>
      <c r="N336" s="77">
        <f t="shared" si="115"/>
        <v>29.15</v>
      </c>
      <c r="O336" s="77">
        <f t="shared" si="116"/>
        <v>29.69</v>
      </c>
      <c r="P336" s="77">
        <f t="shared" si="117"/>
        <v>28.941341637144156</v>
      </c>
      <c r="Q336" s="77">
        <f t="shared" si="131"/>
        <v>28.613999999999997</v>
      </c>
      <c r="R336" s="77">
        <f t="shared" si="118"/>
        <v>28.878141065662426</v>
      </c>
      <c r="S336" s="77">
        <f t="shared" si="119"/>
        <v>28.589869711765356</v>
      </c>
      <c r="T336" s="77">
        <f t="shared" si="120"/>
        <v>0.28827135389706982</v>
      </c>
      <c r="U336" s="77">
        <f t="shared" si="121"/>
        <v>0.28513504973190235</v>
      </c>
      <c r="V336" s="77">
        <f t="shared" si="122"/>
        <v>3.1363041651674695E-3</v>
      </c>
      <c r="W336" s="77"/>
      <c r="X336" s="77"/>
      <c r="Y336" s="77"/>
      <c r="Z336" s="77" t="str">
        <f t="shared" si="123"/>
        <v>ALTA</v>
      </c>
      <c r="AA336" s="77"/>
      <c r="AB336" s="77" t="str">
        <f t="shared" si="124"/>
        <v>COMPRA</v>
      </c>
      <c r="AC336" s="77"/>
      <c r="AD336" s="78" t="b">
        <f t="shared" si="125"/>
        <v>0</v>
      </c>
      <c r="AE336" s="78" t="b">
        <f t="shared" si="126"/>
        <v>1</v>
      </c>
      <c r="AF336" s="78" t="b">
        <f t="shared" si="127"/>
        <v>0</v>
      </c>
      <c r="AG336" s="78" t="b">
        <f t="shared" si="132"/>
        <v>1</v>
      </c>
      <c r="AH336" s="38">
        <f t="shared" si="133"/>
        <v>27.47</v>
      </c>
      <c r="AI336" s="62">
        <f t="shared" si="134"/>
        <v>29.69</v>
      </c>
      <c r="AJ336" s="34">
        <f t="shared" si="135"/>
        <v>0.2</v>
      </c>
      <c r="AK336" s="34">
        <f t="shared" si="136"/>
        <v>0.15384615384615385</v>
      </c>
      <c r="AL336" s="34">
        <f t="shared" si="137"/>
        <v>7.407407407407407E-2</v>
      </c>
    </row>
    <row r="337" spans="1:38" s="34" customFormat="1">
      <c r="A337" s="74">
        <v>43819</v>
      </c>
      <c r="B337" s="75">
        <v>28.94</v>
      </c>
      <c r="C337" s="75">
        <v>28.94</v>
      </c>
      <c r="D337" s="75">
        <v>-1.1399999999999999</v>
      </c>
      <c r="E337" s="75">
        <v>29.26</v>
      </c>
      <c r="F337" s="75">
        <v>28.71</v>
      </c>
      <c r="G337" s="75">
        <v>29.26</v>
      </c>
      <c r="H337" s="75" t="s">
        <v>106</v>
      </c>
      <c r="I337" s="76"/>
      <c r="J337" s="77">
        <f t="shared" si="128"/>
        <v>0</v>
      </c>
      <c r="K337" s="77">
        <f t="shared" si="129"/>
        <v>0</v>
      </c>
      <c r="L337" s="77">
        <f t="shared" si="130"/>
        <v>0</v>
      </c>
      <c r="M337" s="77"/>
      <c r="N337" s="77">
        <f t="shared" si="115"/>
        <v>29.15</v>
      </c>
      <c r="O337" s="77">
        <f t="shared" si="116"/>
        <v>29.69</v>
      </c>
      <c r="P337" s="77">
        <f t="shared" si="117"/>
        <v>28.884177046430192</v>
      </c>
      <c r="Q337" s="77">
        <f t="shared" si="131"/>
        <v>28.576999999999998</v>
      </c>
      <c r="R337" s="77">
        <f t="shared" si="118"/>
        <v>28.825075804873777</v>
      </c>
      <c r="S337" s="77">
        <f t="shared" si="119"/>
        <v>28.543459288706586</v>
      </c>
      <c r="T337" s="77">
        <f t="shared" si="120"/>
        <v>0.28161651616719041</v>
      </c>
      <c r="U337" s="77">
        <f t="shared" si="121"/>
        <v>0.28435097369061046</v>
      </c>
      <c r="V337" s="77">
        <f t="shared" si="122"/>
        <v>-2.734457523420053E-3</v>
      </c>
      <c r="W337" s="77"/>
      <c r="X337" s="77"/>
      <c r="Y337" s="77"/>
      <c r="Z337" s="77" t="str">
        <f t="shared" si="123"/>
        <v>ALTA</v>
      </c>
      <c r="AA337" s="77"/>
      <c r="AB337" s="77" t="str">
        <f t="shared" si="124"/>
        <v>VENDA</v>
      </c>
      <c r="AC337" s="77"/>
      <c r="AD337" s="78" t="b">
        <f t="shared" si="125"/>
        <v>1</v>
      </c>
      <c r="AE337" s="78" t="b">
        <f t="shared" si="126"/>
        <v>1</v>
      </c>
      <c r="AF337" s="78" t="b">
        <f t="shared" si="127"/>
        <v>1</v>
      </c>
      <c r="AG337" s="78" t="b">
        <f t="shared" si="132"/>
        <v>0</v>
      </c>
      <c r="AH337" s="38">
        <f t="shared" si="133"/>
        <v>27.47</v>
      </c>
      <c r="AI337" s="62">
        <f t="shared" si="134"/>
        <v>29.69</v>
      </c>
      <c r="AJ337" s="34">
        <f t="shared" si="135"/>
        <v>0.2</v>
      </c>
      <c r="AK337" s="34">
        <f t="shared" si="136"/>
        <v>0.15384615384615385</v>
      </c>
      <c r="AL337" s="34">
        <f t="shared" si="137"/>
        <v>7.407407407407407E-2</v>
      </c>
    </row>
    <row r="338" spans="1:38" s="34" customFormat="1">
      <c r="A338" s="74">
        <v>43818</v>
      </c>
      <c r="B338" s="75">
        <v>29.27</v>
      </c>
      <c r="C338" s="75">
        <v>29.27</v>
      </c>
      <c r="D338" s="75">
        <v>0.23</v>
      </c>
      <c r="E338" s="75">
        <v>29.12</v>
      </c>
      <c r="F338" s="75">
        <v>29.09</v>
      </c>
      <c r="G338" s="75">
        <v>29.4</v>
      </c>
      <c r="H338" s="75" t="s">
        <v>85</v>
      </c>
      <c r="I338" s="76"/>
      <c r="J338" s="77">
        <f t="shared" si="128"/>
        <v>0</v>
      </c>
      <c r="K338" s="77">
        <f t="shared" si="129"/>
        <v>0</v>
      </c>
      <c r="L338" s="77">
        <f t="shared" si="130"/>
        <v>0</v>
      </c>
      <c r="M338" s="77"/>
      <c r="N338" s="77">
        <f t="shared" si="115"/>
        <v>29.15</v>
      </c>
      <c r="O338" s="77">
        <f t="shared" si="116"/>
        <v>29.69</v>
      </c>
      <c r="P338" s="77">
        <f t="shared" si="117"/>
        <v>28.870221308037738</v>
      </c>
      <c r="Q338" s="77">
        <f t="shared" si="131"/>
        <v>28.563499999999998</v>
      </c>
      <c r="R338" s="77">
        <f t="shared" si="118"/>
        <v>28.804180496669009</v>
      </c>
      <c r="S338" s="77">
        <f t="shared" si="119"/>
        <v>28.511736031803114</v>
      </c>
      <c r="T338" s="77">
        <f t="shared" si="120"/>
        <v>0.29244446486589482</v>
      </c>
      <c r="U338" s="77">
        <f t="shared" si="121"/>
        <v>0.28503458807146548</v>
      </c>
      <c r="V338" s="77">
        <f t="shared" si="122"/>
        <v>7.4098767944293376E-3</v>
      </c>
      <c r="W338" s="77"/>
      <c r="X338" s="77"/>
      <c r="Y338" s="77"/>
      <c r="Z338" s="77" t="str">
        <f t="shared" si="123"/>
        <v>ALTA</v>
      </c>
      <c r="AA338" s="77"/>
      <c r="AB338" s="77" t="str">
        <f t="shared" si="124"/>
        <v>COMPRA</v>
      </c>
      <c r="AC338" s="77"/>
      <c r="AD338" s="78" t="b">
        <f t="shared" si="125"/>
        <v>1</v>
      </c>
      <c r="AE338" s="78" t="b">
        <f t="shared" si="126"/>
        <v>1</v>
      </c>
      <c r="AF338" s="78" t="b">
        <f t="shared" si="127"/>
        <v>0</v>
      </c>
      <c r="AG338" s="78" t="b">
        <f t="shared" si="132"/>
        <v>1</v>
      </c>
      <c r="AH338" s="38">
        <f t="shared" si="133"/>
        <v>27.47</v>
      </c>
      <c r="AI338" s="62">
        <f t="shared" si="134"/>
        <v>29.69</v>
      </c>
      <c r="AJ338" s="34">
        <f t="shared" si="135"/>
        <v>0.2</v>
      </c>
      <c r="AK338" s="34">
        <f t="shared" si="136"/>
        <v>0.15384615384615385</v>
      </c>
      <c r="AL338" s="34">
        <f t="shared" si="137"/>
        <v>7.407407407407407E-2</v>
      </c>
    </row>
    <row r="339" spans="1:38" s="34" customFormat="1">
      <c r="A339" s="74">
        <v>43817</v>
      </c>
      <c r="B339" s="75">
        <v>29.2</v>
      </c>
      <c r="C339" s="75">
        <v>29.2</v>
      </c>
      <c r="D339" s="75">
        <v>2.31</v>
      </c>
      <c r="E339" s="75">
        <v>28.45</v>
      </c>
      <c r="F339" s="75">
        <v>28.4</v>
      </c>
      <c r="G339" s="75">
        <v>29.23</v>
      </c>
      <c r="H339" s="75" t="s">
        <v>238</v>
      </c>
      <c r="I339" s="76"/>
      <c r="J339" s="77">
        <f t="shared" si="128"/>
        <v>0</v>
      </c>
      <c r="K339" s="77">
        <f t="shared" si="129"/>
        <v>0</v>
      </c>
      <c r="L339" s="77">
        <f t="shared" si="130"/>
        <v>0</v>
      </c>
      <c r="M339" s="77"/>
      <c r="N339" s="77">
        <f t="shared" si="115"/>
        <v>29.15</v>
      </c>
      <c r="O339" s="77">
        <f t="shared" si="116"/>
        <v>29.69</v>
      </c>
      <c r="P339" s="77">
        <f t="shared" si="117"/>
        <v>28.770276635047171</v>
      </c>
      <c r="Q339" s="77">
        <f t="shared" si="131"/>
        <v>28.526999999999997</v>
      </c>
      <c r="R339" s="77">
        <f t="shared" si="118"/>
        <v>28.719486041517921</v>
      </c>
      <c r="S339" s="77">
        <f t="shared" si="119"/>
        <v>28.451074914347362</v>
      </c>
      <c r="T339" s="77">
        <f t="shared" si="120"/>
        <v>0.26841112717055893</v>
      </c>
      <c r="U339" s="77">
        <f t="shared" si="121"/>
        <v>0.28318211887285816</v>
      </c>
      <c r="V339" s="77">
        <f t="shared" si="122"/>
        <v>-1.477099170229923E-2</v>
      </c>
      <c r="W339" s="77"/>
      <c r="X339" s="77"/>
      <c r="Y339" s="77"/>
      <c r="Z339" s="77" t="str">
        <f t="shared" si="123"/>
        <v>ALTA</v>
      </c>
      <c r="AA339" s="77"/>
      <c r="AB339" s="77" t="str">
        <f t="shared" si="124"/>
        <v/>
      </c>
      <c r="AC339" s="77"/>
      <c r="AD339" s="78" t="b">
        <f t="shared" si="125"/>
        <v>1</v>
      </c>
      <c r="AE339" s="78" t="b">
        <f t="shared" si="126"/>
        <v>0</v>
      </c>
      <c r="AF339" s="78" t="b">
        <f t="shared" si="127"/>
        <v>0</v>
      </c>
      <c r="AG339" s="78" t="b">
        <f t="shared" si="132"/>
        <v>1</v>
      </c>
      <c r="AH339" s="38">
        <f t="shared" si="133"/>
        <v>27.47</v>
      </c>
      <c r="AI339" s="62">
        <f t="shared" si="134"/>
        <v>29.69</v>
      </c>
      <c r="AJ339" s="34">
        <f t="shared" si="135"/>
        <v>0.2</v>
      </c>
      <c r="AK339" s="34">
        <f t="shared" si="136"/>
        <v>0.15384615384615385</v>
      </c>
      <c r="AL339" s="34">
        <f t="shared" si="137"/>
        <v>7.407407407407407E-2</v>
      </c>
    </row>
    <row r="340" spans="1:38" s="34" customFormat="1">
      <c r="A340" s="74">
        <v>43816</v>
      </c>
      <c r="B340" s="75">
        <v>28.54</v>
      </c>
      <c r="C340" s="75">
        <v>28.54</v>
      </c>
      <c r="D340" s="75">
        <v>1.5</v>
      </c>
      <c r="E340" s="75">
        <v>28.34</v>
      </c>
      <c r="F340" s="75">
        <v>28.14</v>
      </c>
      <c r="G340" s="75">
        <v>28.59</v>
      </c>
      <c r="H340" s="75" t="s">
        <v>244</v>
      </c>
      <c r="I340" s="76"/>
      <c r="J340" s="77">
        <f t="shared" si="128"/>
        <v>0</v>
      </c>
      <c r="K340" s="77">
        <f t="shared" si="129"/>
        <v>0</v>
      </c>
      <c r="L340" s="77">
        <f t="shared" si="130"/>
        <v>0</v>
      </c>
      <c r="M340" s="77"/>
      <c r="N340" s="77">
        <f t="shared" si="115"/>
        <v>29.15</v>
      </c>
      <c r="O340" s="77">
        <f t="shared" si="116"/>
        <v>29.69</v>
      </c>
      <c r="P340" s="77">
        <f t="shared" si="117"/>
        <v>28.662845793808962</v>
      </c>
      <c r="Q340" s="77">
        <f t="shared" si="131"/>
        <v>28.443000000000001</v>
      </c>
      <c r="R340" s="77">
        <f t="shared" si="118"/>
        <v>28.632119867248452</v>
      </c>
      <c r="S340" s="77">
        <f t="shared" si="119"/>
        <v>28.391160907495152</v>
      </c>
      <c r="T340" s="77">
        <f t="shared" si="120"/>
        <v>0.24095895975329995</v>
      </c>
      <c r="U340" s="77">
        <f t="shared" si="121"/>
        <v>0.28687486679843299</v>
      </c>
      <c r="V340" s="77">
        <f t="shared" si="122"/>
        <v>-4.5915907045133042E-2</v>
      </c>
      <c r="W340" s="77"/>
      <c r="X340" s="77"/>
      <c r="Y340" s="77"/>
      <c r="Z340" s="77" t="str">
        <f t="shared" si="123"/>
        <v>ALTA</v>
      </c>
      <c r="AA340" s="77"/>
      <c r="AB340" s="77" t="str">
        <f t="shared" si="124"/>
        <v/>
      </c>
      <c r="AC340" s="77"/>
      <c r="AD340" s="78" t="b">
        <f t="shared" si="125"/>
        <v>0</v>
      </c>
      <c r="AE340" s="78" t="b">
        <f t="shared" si="126"/>
        <v>0</v>
      </c>
      <c r="AF340" s="78" t="b">
        <f t="shared" si="127"/>
        <v>0</v>
      </c>
      <c r="AG340" s="78" t="b">
        <f t="shared" si="132"/>
        <v>1</v>
      </c>
      <c r="AH340" s="38">
        <f t="shared" si="133"/>
        <v>27.47</v>
      </c>
      <c r="AI340" s="62">
        <f t="shared" si="134"/>
        <v>29.69</v>
      </c>
      <c r="AJ340" s="34">
        <f t="shared" si="135"/>
        <v>0.2</v>
      </c>
      <c r="AK340" s="34">
        <f t="shared" si="136"/>
        <v>0.15384615384615385</v>
      </c>
      <c r="AL340" s="34">
        <f t="shared" si="137"/>
        <v>7.407407407407407E-2</v>
      </c>
    </row>
    <row r="341" spans="1:38" s="34" customFormat="1">
      <c r="A341" s="74">
        <v>43815</v>
      </c>
      <c r="B341" s="75">
        <v>28.12</v>
      </c>
      <c r="C341" s="75">
        <v>28.12</v>
      </c>
      <c r="D341" s="75">
        <v>-1.9</v>
      </c>
      <c r="E341" s="75">
        <v>28.73</v>
      </c>
      <c r="F341" s="75">
        <v>28.12</v>
      </c>
      <c r="G341" s="75">
        <v>28.85</v>
      </c>
      <c r="H341" s="75" t="s">
        <v>245</v>
      </c>
      <c r="I341" s="76"/>
      <c r="J341" s="77">
        <f t="shared" si="128"/>
        <v>0</v>
      </c>
      <c r="K341" s="77">
        <f t="shared" si="129"/>
        <v>0</v>
      </c>
      <c r="L341" s="77">
        <f t="shared" si="130"/>
        <v>0</v>
      </c>
      <c r="M341" s="77"/>
      <c r="N341" s="77">
        <f t="shared" si="115"/>
        <v>29.15</v>
      </c>
      <c r="O341" s="77">
        <f t="shared" si="116"/>
        <v>29.69</v>
      </c>
      <c r="P341" s="77">
        <f t="shared" si="117"/>
        <v>28.693557242261203</v>
      </c>
      <c r="Q341" s="77">
        <f t="shared" si="131"/>
        <v>28.406500000000001</v>
      </c>
      <c r="R341" s="77">
        <f t="shared" si="118"/>
        <v>28.648868934020896</v>
      </c>
      <c r="S341" s="77">
        <f t="shared" si="119"/>
        <v>28.379253780094764</v>
      </c>
      <c r="T341" s="77">
        <f t="shared" si="120"/>
        <v>0.26961515392613222</v>
      </c>
      <c r="U341" s="77">
        <f t="shared" si="121"/>
        <v>0.29835384355971623</v>
      </c>
      <c r="V341" s="77">
        <f t="shared" si="122"/>
        <v>-2.8738689633584003E-2</v>
      </c>
      <c r="W341" s="77"/>
      <c r="X341" s="77"/>
      <c r="Y341" s="77"/>
      <c r="Z341" s="77" t="str">
        <f t="shared" si="123"/>
        <v>ALTA</v>
      </c>
      <c r="AA341" s="77"/>
      <c r="AB341" s="77" t="str">
        <f t="shared" si="124"/>
        <v>VENDA</v>
      </c>
      <c r="AC341" s="77"/>
      <c r="AD341" s="78" t="b">
        <f t="shared" si="125"/>
        <v>0</v>
      </c>
      <c r="AE341" s="78" t="b">
        <f t="shared" si="126"/>
        <v>1</v>
      </c>
      <c r="AF341" s="78" t="b">
        <f t="shared" si="127"/>
        <v>1</v>
      </c>
      <c r="AG341" s="78" t="b">
        <f t="shared" si="132"/>
        <v>0</v>
      </c>
      <c r="AH341" s="38">
        <f t="shared" si="133"/>
        <v>27.47</v>
      </c>
      <c r="AI341" s="62">
        <f t="shared" si="134"/>
        <v>29.69</v>
      </c>
      <c r="AJ341" s="34">
        <f t="shared" si="135"/>
        <v>0.2</v>
      </c>
      <c r="AK341" s="34">
        <f t="shared" si="136"/>
        <v>0.15384615384615385</v>
      </c>
      <c r="AL341" s="34">
        <f t="shared" si="137"/>
        <v>7.407407407407407E-2</v>
      </c>
    </row>
    <row r="342" spans="1:38" s="34" customFormat="1">
      <c r="A342" s="74">
        <v>43812</v>
      </c>
      <c r="B342" s="75">
        <v>28.67</v>
      </c>
      <c r="C342" s="75">
        <v>28.67</v>
      </c>
      <c r="D342" s="75">
        <v>-3.2</v>
      </c>
      <c r="E342" s="75">
        <v>29.54</v>
      </c>
      <c r="F342" s="75">
        <v>28.56</v>
      </c>
      <c r="G342" s="75">
        <v>29.61</v>
      </c>
      <c r="H342" s="75" t="s">
        <v>244</v>
      </c>
      <c r="I342" s="76"/>
      <c r="J342" s="77">
        <f t="shared" si="128"/>
        <v>0</v>
      </c>
      <c r="K342" s="77">
        <f t="shared" si="129"/>
        <v>0</v>
      </c>
      <c r="L342" s="77">
        <f t="shared" si="130"/>
        <v>0</v>
      </c>
      <c r="M342" s="77"/>
      <c r="N342" s="77">
        <f t="shared" si="115"/>
        <v>29.15</v>
      </c>
      <c r="O342" s="77">
        <f t="shared" si="116"/>
        <v>29.69</v>
      </c>
      <c r="P342" s="77">
        <f t="shared" si="117"/>
        <v>28.836946552826504</v>
      </c>
      <c r="Q342" s="77">
        <f t="shared" si="131"/>
        <v>28.401499999999999</v>
      </c>
      <c r="R342" s="77">
        <f t="shared" si="118"/>
        <v>28.745026922024696</v>
      </c>
      <c r="S342" s="77">
        <f t="shared" si="119"/>
        <v>28.399994082502346</v>
      </c>
      <c r="T342" s="77">
        <f t="shared" si="120"/>
        <v>0.34503283952235009</v>
      </c>
      <c r="U342" s="77">
        <f t="shared" si="121"/>
        <v>0.30553851596811221</v>
      </c>
      <c r="V342" s="77">
        <f t="shared" si="122"/>
        <v>3.9494323554237876E-2</v>
      </c>
      <c r="W342" s="77"/>
      <c r="X342" s="77"/>
      <c r="Y342" s="77"/>
      <c r="Z342" s="77" t="str">
        <f t="shared" si="123"/>
        <v>ALTA</v>
      </c>
      <c r="AA342" s="77"/>
      <c r="AB342" s="77" t="str">
        <f t="shared" si="124"/>
        <v/>
      </c>
      <c r="AC342" s="77"/>
      <c r="AD342" s="78" t="b">
        <f t="shared" si="125"/>
        <v>1</v>
      </c>
      <c r="AE342" s="78" t="b">
        <f t="shared" si="126"/>
        <v>0</v>
      </c>
      <c r="AF342" s="78" t="b">
        <f t="shared" si="127"/>
        <v>1</v>
      </c>
      <c r="AG342" s="78" t="b">
        <f t="shared" si="132"/>
        <v>0</v>
      </c>
      <c r="AH342" s="38">
        <f t="shared" si="133"/>
        <v>27.47</v>
      </c>
      <c r="AI342" s="62">
        <f t="shared" si="134"/>
        <v>29.69</v>
      </c>
      <c r="AJ342" s="34">
        <f t="shared" si="135"/>
        <v>0.2</v>
      </c>
      <c r="AK342" s="34">
        <f t="shared" si="136"/>
        <v>0.15384615384615385</v>
      </c>
      <c r="AL342" s="34">
        <f t="shared" si="137"/>
        <v>7.407407407407407E-2</v>
      </c>
    </row>
    <row r="343" spans="1:38" s="34" customFormat="1">
      <c r="A343" s="74">
        <v>43811</v>
      </c>
      <c r="B343" s="75">
        <v>29.61</v>
      </c>
      <c r="C343" s="75">
        <v>29.61</v>
      </c>
      <c r="D343" s="75">
        <v>1.88</v>
      </c>
      <c r="E343" s="75">
        <v>29.3</v>
      </c>
      <c r="F343" s="75">
        <v>29.15</v>
      </c>
      <c r="G343" s="75">
        <v>29.69</v>
      </c>
      <c r="H343" s="75" t="s">
        <v>60</v>
      </c>
      <c r="I343" s="76"/>
      <c r="J343" s="77">
        <f t="shared" si="128"/>
        <v>0</v>
      </c>
      <c r="K343" s="77">
        <f t="shared" si="129"/>
        <v>1</v>
      </c>
      <c r="L343" s="77">
        <f t="shared" si="130"/>
        <v>0</v>
      </c>
      <c r="M343" s="77"/>
      <c r="N343" s="77">
        <f t="shared" si="115"/>
        <v>29.15</v>
      </c>
      <c r="O343" s="77">
        <f t="shared" si="116"/>
        <v>29.69</v>
      </c>
      <c r="P343" s="77">
        <f t="shared" si="117"/>
        <v>28.878683191033129</v>
      </c>
      <c r="Q343" s="77">
        <f t="shared" si="131"/>
        <v>28.397500000000001</v>
      </c>
      <c r="R343" s="77">
        <f t="shared" si="118"/>
        <v>28.758668180574642</v>
      </c>
      <c r="S343" s="77">
        <f t="shared" si="119"/>
        <v>28.378393609102535</v>
      </c>
      <c r="T343" s="77">
        <f t="shared" si="120"/>
        <v>0.38027457147210697</v>
      </c>
      <c r="U343" s="77">
        <f t="shared" si="121"/>
        <v>0.29566493507955272</v>
      </c>
      <c r="V343" s="77">
        <f t="shared" si="122"/>
        <v>8.4609636392554255E-2</v>
      </c>
      <c r="W343" s="77"/>
      <c r="X343" s="77"/>
      <c r="Y343" s="77"/>
      <c r="Z343" s="77" t="str">
        <f t="shared" si="123"/>
        <v>ALTA</v>
      </c>
      <c r="AA343" s="77"/>
      <c r="AB343" s="77" t="str">
        <f t="shared" si="124"/>
        <v/>
      </c>
      <c r="AC343" s="77"/>
      <c r="AD343" s="78" t="b">
        <f t="shared" si="125"/>
        <v>0</v>
      </c>
      <c r="AE343" s="78" t="b">
        <f t="shared" si="126"/>
        <v>1</v>
      </c>
      <c r="AF343" s="78" t="b">
        <f t="shared" si="127"/>
        <v>0</v>
      </c>
      <c r="AG343" s="78" t="b">
        <f t="shared" si="132"/>
        <v>1</v>
      </c>
      <c r="AH343" s="38">
        <f t="shared" si="133"/>
        <v>27.47</v>
      </c>
      <c r="AI343" s="62">
        <f t="shared" si="134"/>
        <v>29.69</v>
      </c>
      <c r="AJ343" s="34">
        <f t="shared" si="135"/>
        <v>0.2</v>
      </c>
      <c r="AK343" s="34">
        <f t="shared" si="136"/>
        <v>0.15384615384615385</v>
      </c>
      <c r="AL343" s="34">
        <f t="shared" si="137"/>
        <v>7.407407407407407E-2</v>
      </c>
    </row>
    <row r="344" spans="1:38" s="34" customFormat="1">
      <c r="A344" s="74">
        <v>43810</v>
      </c>
      <c r="B344" s="75">
        <v>29.07</v>
      </c>
      <c r="C344" s="75">
        <v>29.07</v>
      </c>
      <c r="D344" s="75">
        <v>-0.13</v>
      </c>
      <c r="E344" s="75">
        <v>29.17</v>
      </c>
      <c r="F344" s="75">
        <v>28.94</v>
      </c>
      <c r="G344" s="75">
        <v>29.37</v>
      </c>
      <c r="H344" s="75" t="s">
        <v>235</v>
      </c>
      <c r="I344" s="76"/>
      <c r="J344" s="77">
        <f t="shared" si="128"/>
        <v>0</v>
      </c>
      <c r="K344" s="77">
        <f t="shared" si="129"/>
        <v>0</v>
      </c>
      <c r="L344" s="77">
        <f t="shared" si="130"/>
        <v>0</v>
      </c>
      <c r="M344" s="77"/>
      <c r="N344" s="77">
        <f t="shared" si="115"/>
        <v>28.94</v>
      </c>
      <c r="O344" s="77">
        <f t="shared" si="116"/>
        <v>29.37</v>
      </c>
      <c r="P344" s="77">
        <f t="shared" si="117"/>
        <v>28.695853988791413</v>
      </c>
      <c r="Q344" s="77">
        <f t="shared" si="131"/>
        <v>28.352500000000003</v>
      </c>
      <c r="R344" s="77">
        <f t="shared" si="118"/>
        <v>28.603880577042759</v>
      </c>
      <c r="S344" s="77">
        <f t="shared" si="119"/>
        <v>28.279865097830736</v>
      </c>
      <c r="T344" s="77">
        <f t="shared" si="120"/>
        <v>0.32401547921202223</v>
      </c>
      <c r="U344" s="77">
        <f t="shared" si="121"/>
        <v>0.27451252598141412</v>
      </c>
      <c r="V344" s="77">
        <f t="shared" si="122"/>
        <v>4.9502953230608104E-2</v>
      </c>
      <c r="W344" s="77"/>
      <c r="X344" s="77"/>
      <c r="Y344" s="77"/>
      <c r="Z344" s="77" t="str">
        <f t="shared" si="123"/>
        <v>ALTA</v>
      </c>
      <c r="AA344" s="77"/>
      <c r="AB344" s="77" t="str">
        <f t="shared" si="124"/>
        <v/>
      </c>
      <c r="AC344" s="77"/>
      <c r="AD344" s="78" t="b">
        <f t="shared" si="125"/>
        <v>1</v>
      </c>
      <c r="AE344" s="78" t="b">
        <f t="shared" si="126"/>
        <v>0</v>
      </c>
      <c r="AF344" s="78" t="b">
        <f t="shared" si="127"/>
        <v>0</v>
      </c>
      <c r="AG344" s="78" t="b">
        <f t="shared" si="132"/>
        <v>1</v>
      </c>
      <c r="AH344" s="38">
        <f t="shared" si="133"/>
        <v>27.47</v>
      </c>
      <c r="AI344" s="62">
        <f t="shared" si="134"/>
        <v>29.69</v>
      </c>
      <c r="AJ344" s="34">
        <f t="shared" si="135"/>
        <v>0.2</v>
      </c>
      <c r="AK344" s="34">
        <f t="shared" si="136"/>
        <v>0.15384615384615385</v>
      </c>
      <c r="AL344" s="34">
        <f t="shared" si="137"/>
        <v>7.407407407407407E-2</v>
      </c>
    </row>
    <row r="345" spans="1:38" s="34" customFormat="1">
      <c r="A345" s="74">
        <v>43809</v>
      </c>
      <c r="B345" s="75">
        <v>29.11</v>
      </c>
      <c r="C345" s="75">
        <v>29.11</v>
      </c>
      <c r="D345" s="75">
        <v>0.76</v>
      </c>
      <c r="E345" s="75">
        <v>28.78</v>
      </c>
      <c r="F345" s="75">
        <v>28.59</v>
      </c>
      <c r="G345" s="75">
        <v>29.11</v>
      </c>
      <c r="H345" s="75" t="s">
        <v>41</v>
      </c>
      <c r="I345" s="76"/>
      <c r="J345" s="77">
        <f t="shared" si="128"/>
        <v>0</v>
      </c>
      <c r="K345" s="77">
        <f t="shared" si="129"/>
        <v>0</v>
      </c>
      <c r="L345" s="77">
        <f t="shared" si="130"/>
        <v>0</v>
      </c>
      <c r="M345" s="77"/>
      <c r="N345" s="77">
        <f t="shared" si="115"/>
        <v>28.81</v>
      </c>
      <c r="O345" s="77">
        <f t="shared" si="116"/>
        <v>29.25</v>
      </c>
      <c r="P345" s="77">
        <f t="shared" si="117"/>
        <v>28.602317485989268</v>
      </c>
      <c r="Q345" s="77">
        <f t="shared" si="131"/>
        <v>28.346500000000002</v>
      </c>
      <c r="R345" s="77">
        <f t="shared" si="118"/>
        <v>28.519131591050535</v>
      </c>
      <c r="S345" s="77">
        <f t="shared" si="119"/>
        <v>28.216654305657194</v>
      </c>
      <c r="T345" s="77">
        <f t="shared" si="120"/>
        <v>0.30247728539334062</v>
      </c>
      <c r="U345" s="77">
        <f t="shared" si="121"/>
        <v>0.26213678767376208</v>
      </c>
      <c r="V345" s="77">
        <f t="shared" si="122"/>
        <v>4.0340497719578539E-2</v>
      </c>
      <c r="W345" s="77"/>
      <c r="X345" s="77"/>
      <c r="Y345" s="77"/>
      <c r="Z345" s="77" t="str">
        <f t="shared" si="123"/>
        <v>ALTA</v>
      </c>
      <c r="AA345" s="77"/>
      <c r="AB345" s="77" t="str">
        <f t="shared" si="124"/>
        <v/>
      </c>
      <c r="AC345" s="77"/>
      <c r="AD345" s="78" t="b">
        <f t="shared" si="125"/>
        <v>0</v>
      </c>
      <c r="AE345" s="78" t="b">
        <f t="shared" si="126"/>
        <v>1</v>
      </c>
      <c r="AF345" s="78" t="b">
        <f t="shared" si="127"/>
        <v>0</v>
      </c>
      <c r="AG345" s="78" t="b">
        <f t="shared" si="132"/>
        <v>1</v>
      </c>
      <c r="AH345" s="38">
        <f t="shared" si="133"/>
        <v>27.47</v>
      </c>
      <c r="AI345" s="62">
        <f t="shared" si="134"/>
        <v>29.37</v>
      </c>
      <c r="AJ345" s="34">
        <f t="shared" si="135"/>
        <v>0.2</v>
      </c>
      <c r="AK345" s="34">
        <f t="shared" si="136"/>
        <v>0.15384615384615385</v>
      </c>
      <c r="AL345" s="34">
        <f t="shared" si="137"/>
        <v>7.407407407407407E-2</v>
      </c>
    </row>
    <row r="346" spans="1:38" s="34" customFormat="1">
      <c r="A346" s="74">
        <v>43808</v>
      </c>
      <c r="B346" s="75">
        <v>28.89</v>
      </c>
      <c r="C346" s="75">
        <v>28.89</v>
      </c>
      <c r="D346" s="75">
        <v>-0.46</v>
      </c>
      <c r="E346" s="75">
        <v>28.97</v>
      </c>
      <c r="F346" s="75">
        <v>28.8</v>
      </c>
      <c r="G346" s="75">
        <v>29.15</v>
      </c>
      <c r="H346" s="75" t="s">
        <v>106</v>
      </c>
      <c r="I346" s="76"/>
      <c r="J346" s="77">
        <f t="shared" si="128"/>
        <v>0</v>
      </c>
      <c r="K346" s="77">
        <f t="shared" si="129"/>
        <v>0</v>
      </c>
      <c r="L346" s="77">
        <f t="shared" si="130"/>
        <v>0</v>
      </c>
      <c r="M346" s="77"/>
      <c r="N346" s="77">
        <f t="shared" si="115"/>
        <v>28.81</v>
      </c>
      <c r="O346" s="77">
        <f t="shared" si="116"/>
        <v>29.25</v>
      </c>
      <c r="P346" s="77">
        <f t="shared" si="117"/>
        <v>28.475396857486583</v>
      </c>
      <c r="Q346" s="77">
        <f t="shared" si="131"/>
        <v>28.3185</v>
      </c>
      <c r="R346" s="77">
        <f t="shared" si="118"/>
        <v>28.41170097124154</v>
      </c>
      <c r="S346" s="77">
        <f t="shared" si="119"/>
        <v>28.145186650109771</v>
      </c>
      <c r="T346" s="77">
        <f t="shared" si="120"/>
        <v>0.26651432113176909</v>
      </c>
      <c r="U346" s="77">
        <f t="shared" si="121"/>
        <v>0.25205166324386746</v>
      </c>
      <c r="V346" s="77">
        <f t="shared" si="122"/>
        <v>1.4462657887901631E-2</v>
      </c>
      <c r="W346" s="77"/>
      <c r="X346" s="77"/>
      <c r="Y346" s="77"/>
      <c r="Z346" s="77" t="str">
        <f t="shared" si="123"/>
        <v>ALTA</v>
      </c>
      <c r="AA346" s="77"/>
      <c r="AB346" s="77" t="str">
        <f t="shared" si="124"/>
        <v>COMPRA</v>
      </c>
      <c r="AC346" s="77"/>
      <c r="AD346" s="78" t="b">
        <f t="shared" si="125"/>
        <v>1</v>
      </c>
      <c r="AE346" s="78" t="b">
        <f t="shared" si="126"/>
        <v>1</v>
      </c>
      <c r="AF346" s="78" t="b">
        <f t="shared" si="127"/>
        <v>0</v>
      </c>
      <c r="AG346" s="78" t="b">
        <f t="shared" si="132"/>
        <v>1</v>
      </c>
      <c r="AH346" s="38">
        <f t="shared" si="133"/>
        <v>27.47</v>
      </c>
      <c r="AI346" s="62">
        <f t="shared" si="134"/>
        <v>29.54</v>
      </c>
      <c r="AJ346" s="34">
        <f t="shared" si="135"/>
        <v>0.2</v>
      </c>
      <c r="AK346" s="34">
        <f t="shared" si="136"/>
        <v>0.15384615384615385</v>
      </c>
      <c r="AL346" s="34">
        <f t="shared" si="137"/>
        <v>7.407407407407407E-2</v>
      </c>
    </row>
    <row r="347" spans="1:38" s="34" customFormat="1">
      <c r="A347" s="74">
        <v>43805</v>
      </c>
      <c r="B347" s="75">
        <v>29.02</v>
      </c>
      <c r="C347" s="75">
        <v>29.02</v>
      </c>
      <c r="D347" s="75">
        <v>1</v>
      </c>
      <c r="E347" s="75">
        <v>28.83</v>
      </c>
      <c r="F347" s="75">
        <v>28.81</v>
      </c>
      <c r="G347" s="75">
        <v>29.25</v>
      </c>
      <c r="H347" s="75" t="s">
        <v>178</v>
      </c>
      <c r="I347" s="76"/>
      <c r="J347" s="77">
        <f t="shared" si="128"/>
        <v>0</v>
      </c>
      <c r="K347" s="77">
        <f t="shared" si="129"/>
        <v>0</v>
      </c>
      <c r="L347" s="77">
        <f t="shared" si="130"/>
        <v>0</v>
      </c>
      <c r="M347" s="77"/>
      <c r="N347" s="77">
        <f t="shared" si="115"/>
        <v>28.81</v>
      </c>
      <c r="O347" s="77">
        <f t="shared" si="116"/>
        <v>29.25</v>
      </c>
      <c r="P347" s="77">
        <f t="shared" si="117"/>
        <v>28.371746071858229</v>
      </c>
      <c r="Q347" s="77">
        <f t="shared" si="131"/>
        <v>28.342999999999996</v>
      </c>
      <c r="R347" s="77">
        <f t="shared" si="118"/>
        <v>28.324737511467273</v>
      </c>
      <c r="S347" s="77">
        <f t="shared" si="119"/>
        <v>28.085601582118553</v>
      </c>
      <c r="T347" s="77">
        <f t="shared" si="120"/>
        <v>0.23913592934871986</v>
      </c>
      <c r="U347" s="77">
        <f t="shared" si="121"/>
        <v>0.24843599877189204</v>
      </c>
      <c r="V347" s="77">
        <f t="shared" si="122"/>
        <v>-9.3000694231721859E-3</v>
      </c>
      <c r="W347" s="77"/>
      <c r="X347" s="77"/>
      <c r="Y347" s="77"/>
      <c r="Z347" s="77" t="str">
        <f t="shared" si="123"/>
        <v>ALTA</v>
      </c>
      <c r="AA347" s="77"/>
      <c r="AB347" s="77" t="str">
        <f t="shared" si="124"/>
        <v/>
      </c>
      <c r="AC347" s="77"/>
      <c r="AD347" s="78" t="b">
        <f t="shared" si="125"/>
        <v>1</v>
      </c>
      <c r="AE347" s="78" t="b">
        <f t="shared" si="126"/>
        <v>1</v>
      </c>
      <c r="AF347" s="78" t="b">
        <f t="shared" si="127"/>
        <v>0</v>
      </c>
      <c r="AG347" s="78" t="b">
        <f t="shared" si="132"/>
        <v>1</v>
      </c>
      <c r="AH347" s="38">
        <f t="shared" si="133"/>
        <v>26.72</v>
      </c>
      <c r="AI347" s="62">
        <f t="shared" si="134"/>
        <v>29.54</v>
      </c>
      <c r="AJ347" s="34">
        <f t="shared" si="135"/>
        <v>0.2</v>
      </c>
      <c r="AK347" s="34">
        <f t="shared" si="136"/>
        <v>0.15384615384615385</v>
      </c>
      <c r="AL347" s="34">
        <f t="shared" si="137"/>
        <v>7.407407407407407E-2</v>
      </c>
    </row>
    <row r="348" spans="1:38" s="34" customFormat="1">
      <c r="A348" s="74">
        <v>43804</v>
      </c>
      <c r="B348" s="75">
        <v>28.73</v>
      </c>
      <c r="C348" s="75">
        <v>28.73</v>
      </c>
      <c r="D348" s="75">
        <v>1.31</v>
      </c>
      <c r="E348" s="75">
        <v>28.34</v>
      </c>
      <c r="F348" s="75">
        <v>28.23</v>
      </c>
      <c r="G348" s="75">
        <v>29.06</v>
      </c>
      <c r="H348" s="75" t="s">
        <v>70</v>
      </c>
      <c r="I348" s="76"/>
      <c r="J348" s="77">
        <f t="shared" si="128"/>
        <v>0</v>
      </c>
      <c r="K348" s="77">
        <f t="shared" si="129"/>
        <v>0</v>
      </c>
      <c r="L348" s="77">
        <f t="shared" si="130"/>
        <v>0</v>
      </c>
      <c r="M348" s="77"/>
      <c r="N348" s="77">
        <f t="shared" si="115"/>
        <v>28.33</v>
      </c>
      <c r="O348" s="77">
        <f t="shared" si="116"/>
        <v>29.06</v>
      </c>
      <c r="P348" s="77">
        <f t="shared" si="117"/>
        <v>28.209682589822787</v>
      </c>
      <c r="Q348" s="77">
        <f t="shared" si="131"/>
        <v>28.304500000000001</v>
      </c>
      <c r="R348" s="77">
        <f t="shared" si="118"/>
        <v>28.198326149915868</v>
      </c>
      <c r="S348" s="77">
        <f t="shared" si="119"/>
        <v>28.010849708688038</v>
      </c>
      <c r="T348" s="77">
        <f t="shared" si="120"/>
        <v>0.18747644122782958</v>
      </c>
      <c r="U348" s="77">
        <f t="shared" si="121"/>
        <v>0.25076101612768509</v>
      </c>
      <c r="V348" s="77">
        <f t="shared" si="122"/>
        <v>-6.3284574899855506E-2</v>
      </c>
      <c r="W348" s="77"/>
      <c r="X348" s="77"/>
      <c r="Y348" s="77"/>
      <c r="Z348" s="77" t="str">
        <f t="shared" si="123"/>
        <v>ALTA</v>
      </c>
      <c r="AA348" s="77"/>
      <c r="AB348" s="77" t="str">
        <f t="shared" si="124"/>
        <v/>
      </c>
      <c r="AC348" s="77"/>
      <c r="AD348" s="78" t="b">
        <f t="shared" si="125"/>
        <v>1</v>
      </c>
      <c r="AE348" s="78" t="b">
        <f t="shared" si="126"/>
        <v>0</v>
      </c>
      <c r="AF348" s="78" t="b">
        <f t="shared" si="127"/>
        <v>0</v>
      </c>
      <c r="AG348" s="78" t="b">
        <f t="shared" si="132"/>
        <v>1</v>
      </c>
      <c r="AH348" s="38">
        <f t="shared" si="133"/>
        <v>26.72</v>
      </c>
      <c r="AI348" s="62">
        <f t="shared" si="134"/>
        <v>29.54</v>
      </c>
      <c r="AJ348" s="34">
        <f t="shared" si="135"/>
        <v>0.2</v>
      </c>
      <c r="AK348" s="34">
        <f t="shared" si="136"/>
        <v>0.15384615384615385</v>
      </c>
      <c r="AL348" s="34">
        <f t="shared" si="137"/>
        <v>7.407407407407407E-2</v>
      </c>
    </row>
    <row r="349" spans="1:38" s="34" customFormat="1">
      <c r="A349" s="74">
        <v>43803</v>
      </c>
      <c r="B349" s="75">
        <v>28.36</v>
      </c>
      <c r="C349" s="75">
        <v>28.36</v>
      </c>
      <c r="D349" s="75">
        <v>2.35</v>
      </c>
      <c r="E349" s="75">
        <v>27.98</v>
      </c>
      <c r="F349" s="75">
        <v>27.84</v>
      </c>
      <c r="G349" s="75">
        <v>28.36</v>
      </c>
      <c r="H349" s="75" t="s">
        <v>246</v>
      </c>
      <c r="I349" s="76"/>
      <c r="J349" s="77">
        <f t="shared" si="128"/>
        <v>0</v>
      </c>
      <c r="K349" s="77">
        <f t="shared" si="129"/>
        <v>0</v>
      </c>
      <c r="L349" s="77">
        <f t="shared" si="130"/>
        <v>0</v>
      </c>
      <c r="M349" s="77"/>
      <c r="N349" s="77">
        <f t="shared" si="115"/>
        <v>28.33</v>
      </c>
      <c r="O349" s="77">
        <f t="shared" si="116"/>
        <v>29.01</v>
      </c>
      <c r="P349" s="77">
        <f t="shared" si="117"/>
        <v>28.079603237278484</v>
      </c>
      <c r="Q349" s="77">
        <f t="shared" si="131"/>
        <v>28.277499999999996</v>
      </c>
      <c r="R349" s="77">
        <f t="shared" si="118"/>
        <v>28.101658177173299</v>
      </c>
      <c r="S349" s="77">
        <f t="shared" si="119"/>
        <v>27.95331768538308</v>
      </c>
      <c r="T349" s="77">
        <f t="shared" si="120"/>
        <v>0.14834049179021846</v>
      </c>
      <c r="U349" s="77">
        <f t="shared" si="121"/>
        <v>0.26658215985264899</v>
      </c>
      <c r="V349" s="77">
        <f t="shared" si="122"/>
        <v>-0.11824166806243053</v>
      </c>
      <c r="W349" s="77"/>
      <c r="X349" s="77"/>
      <c r="Y349" s="77"/>
      <c r="Z349" s="77" t="str">
        <f t="shared" si="123"/>
        <v>ALTA</v>
      </c>
      <c r="AA349" s="77"/>
      <c r="AB349" s="77" t="str">
        <f t="shared" si="124"/>
        <v/>
      </c>
      <c r="AC349" s="77"/>
      <c r="AD349" s="78" t="b">
        <f t="shared" si="125"/>
        <v>0</v>
      </c>
      <c r="AE349" s="78" t="b">
        <f t="shared" si="126"/>
        <v>0</v>
      </c>
      <c r="AF349" s="78" t="b">
        <f t="shared" si="127"/>
        <v>0</v>
      </c>
      <c r="AG349" s="78" t="b">
        <f t="shared" si="132"/>
        <v>1</v>
      </c>
      <c r="AH349" s="38">
        <f t="shared" si="133"/>
        <v>26.72</v>
      </c>
      <c r="AI349" s="62">
        <f t="shared" si="134"/>
        <v>29.54</v>
      </c>
      <c r="AJ349" s="34">
        <f t="shared" si="135"/>
        <v>0.2</v>
      </c>
      <c r="AK349" s="34">
        <f t="shared" si="136"/>
        <v>0.15384615384615385</v>
      </c>
      <c r="AL349" s="34">
        <f t="shared" si="137"/>
        <v>7.407407407407407E-2</v>
      </c>
    </row>
    <row r="350" spans="1:38" s="34" customFormat="1">
      <c r="A350" s="74">
        <v>43802</v>
      </c>
      <c r="B350" s="75">
        <v>27.71</v>
      </c>
      <c r="C350" s="75">
        <v>27.71</v>
      </c>
      <c r="D350" s="75">
        <v>-0.31</v>
      </c>
      <c r="E350" s="75">
        <v>27.89</v>
      </c>
      <c r="F350" s="75">
        <v>27.47</v>
      </c>
      <c r="G350" s="75">
        <v>27.91</v>
      </c>
      <c r="H350" s="75" t="s">
        <v>114</v>
      </c>
      <c r="I350" s="76"/>
      <c r="J350" s="77">
        <f t="shared" si="128"/>
        <v>0</v>
      </c>
      <c r="K350" s="77">
        <f t="shared" si="129"/>
        <v>0</v>
      </c>
      <c r="L350" s="77">
        <f t="shared" si="130"/>
        <v>0</v>
      </c>
      <c r="M350" s="77"/>
      <c r="N350" s="77">
        <f t="shared" si="115"/>
        <v>28.7</v>
      </c>
      <c r="O350" s="77">
        <f t="shared" si="116"/>
        <v>29.27</v>
      </c>
      <c r="P350" s="77">
        <f t="shared" si="117"/>
        <v>28.009504046598106</v>
      </c>
      <c r="Q350" s="77">
        <f t="shared" si="131"/>
        <v>28.302999999999997</v>
      </c>
      <c r="R350" s="77">
        <f t="shared" si="118"/>
        <v>28.054686936659351</v>
      </c>
      <c r="S350" s="77">
        <f t="shared" si="119"/>
        <v>27.920783100213725</v>
      </c>
      <c r="T350" s="77">
        <f t="shared" si="120"/>
        <v>0.13390383644562576</v>
      </c>
      <c r="U350" s="77">
        <f t="shared" si="121"/>
        <v>0.29614257686825662</v>
      </c>
      <c r="V350" s="77">
        <f t="shared" si="122"/>
        <v>-0.16223874042263087</v>
      </c>
      <c r="W350" s="77"/>
      <c r="X350" s="77"/>
      <c r="Y350" s="77"/>
      <c r="Z350" s="77" t="str">
        <f t="shared" si="123"/>
        <v>ALTA</v>
      </c>
      <c r="AA350" s="77"/>
      <c r="AB350" s="77" t="str">
        <f t="shared" si="124"/>
        <v/>
      </c>
      <c r="AC350" s="77"/>
      <c r="AD350" s="78" t="b">
        <f t="shared" si="125"/>
        <v>0</v>
      </c>
      <c r="AE350" s="78" t="b">
        <f t="shared" si="126"/>
        <v>0</v>
      </c>
      <c r="AF350" s="78" t="b">
        <f t="shared" si="127"/>
        <v>1</v>
      </c>
      <c r="AG350" s="78" t="b">
        <f t="shared" si="132"/>
        <v>1</v>
      </c>
      <c r="AH350" s="38">
        <f t="shared" si="133"/>
        <v>26.72</v>
      </c>
      <c r="AI350" s="62">
        <f t="shared" si="134"/>
        <v>29.7</v>
      </c>
      <c r="AJ350" s="34">
        <f t="shared" si="135"/>
        <v>0.2</v>
      </c>
      <c r="AK350" s="34">
        <f t="shared" si="136"/>
        <v>0.15384615384615385</v>
      </c>
      <c r="AL350" s="34">
        <f t="shared" si="137"/>
        <v>7.407407407407407E-2</v>
      </c>
    </row>
    <row r="351" spans="1:38" s="34" customFormat="1">
      <c r="A351" s="74">
        <v>43801</v>
      </c>
      <c r="B351" s="75">
        <v>27.8</v>
      </c>
      <c r="C351" s="75">
        <v>27.8</v>
      </c>
      <c r="D351" s="75">
        <v>-0.27</v>
      </c>
      <c r="E351" s="75">
        <v>28.11</v>
      </c>
      <c r="F351" s="75">
        <v>27.8</v>
      </c>
      <c r="G351" s="75">
        <v>28.21</v>
      </c>
      <c r="H351" s="75" t="s">
        <v>50</v>
      </c>
      <c r="I351" s="76"/>
      <c r="J351" s="77">
        <f t="shared" si="128"/>
        <v>0</v>
      </c>
      <c r="K351" s="77">
        <f t="shared" si="129"/>
        <v>0</v>
      </c>
      <c r="L351" s="77">
        <f t="shared" si="130"/>
        <v>0</v>
      </c>
      <c r="M351" s="77"/>
      <c r="N351" s="77">
        <f t="shared" si="115"/>
        <v>28.7</v>
      </c>
      <c r="O351" s="77">
        <f t="shared" si="116"/>
        <v>29.27</v>
      </c>
      <c r="P351" s="77">
        <f t="shared" si="117"/>
        <v>28.084380058247632</v>
      </c>
      <c r="Q351" s="77">
        <f t="shared" si="131"/>
        <v>28.3645</v>
      </c>
      <c r="R351" s="77">
        <f t="shared" si="118"/>
        <v>28.117357288779232</v>
      </c>
      <c r="S351" s="77">
        <f t="shared" si="119"/>
        <v>27.937645748230825</v>
      </c>
      <c r="T351" s="77">
        <f t="shared" si="120"/>
        <v>0.1797115405484071</v>
      </c>
      <c r="U351" s="77">
        <f t="shared" si="121"/>
        <v>0.33670226197391434</v>
      </c>
      <c r="V351" s="77">
        <f t="shared" si="122"/>
        <v>-0.15699072142550724</v>
      </c>
      <c r="W351" s="77"/>
      <c r="X351" s="77"/>
      <c r="Y351" s="77"/>
      <c r="Z351" s="77" t="str">
        <f t="shared" si="123"/>
        <v>ALTA</v>
      </c>
      <c r="AA351" s="77"/>
      <c r="AB351" s="77" t="str">
        <f t="shared" si="124"/>
        <v/>
      </c>
      <c r="AC351" s="77"/>
      <c r="AD351" s="78" t="b">
        <f t="shared" si="125"/>
        <v>0</v>
      </c>
      <c r="AE351" s="78" t="b">
        <f t="shared" si="126"/>
        <v>1</v>
      </c>
      <c r="AF351" s="78" t="b">
        <f t="shared" si="127"/>
        <v>1</v>
      </c>
      <c r="AG351" s="78" t="b">
        <f t="shared" si="132"/>
        <v>0</v>
      </c>
      <c r="AH351" s="38">
        <f t="shared" si="133"/>
        <v>26.72</v>
      </c>
      <c r="AI351" s="62">
        <f t="shared" si="134"/>
        <v>29.7</v>
      </c>
      <c r="AJ351" s="34">
        <f t="shared" si="135"/>
        <v>0.2</v>
      </c>
      <c r="AK351" s="34">
        <f t="shared" si="136"/>
        <v>0.15384615384615385</v>
      </c>
      <c r="AL351" s="34">
        <f t="shared" si="137"/>
        <v>7.407407407407407E-2</v>
      </c>
    </row>
    <row r="352" spans="1:38" s="34" customFormat="1">
      <c r="A352" s="74">
        <v>43798</v>
      </c>
      <c r="B352" s="75">
        <v>27.87</v>
      </c>
      <c r="C352" s="75">
        <v>27.87</v>
      </c>
      <c r="D352" s="75">
        <v>-1.29</v>
      </c>
      <c r="E352" s="75">
        <v>28.2</v>
      </c>
      <c r="F352" s="75">
        <v>27.74</v>
      </c>
      <c r="G352" s="75">
        <v>28.27</v>
      </c>
      <c r="H352" s="75" t="s">
        <v>247</v>
      </c>
      <c r="I352" s="76"/>
      <c r="J352" s="77">
        <f t="shared" si="128"/>
        <v>0</v>
      </c>
      <c r="K352" s="77">
        <f t="shared" si="129"/>
        <v>0</v>
      </c>
      <c r="L352" s="77">
        <f t="shared" si="130"/>
        <v>0</v>
      </c>
      <c r="M352" s="77"/>
      <c r="N352" s="77">
        <f t="shared" si="115"/>
        <v>28.7</v>
      </c>
      <c r="O352" s="77">
        <f t="shared" si="116"/>
        <v>29.28</v>
      </c>
      <c r="P352" s="77">
        <f t="shared" si="117"/>
        <v>28.155475072809541</v>
      </c>
      <c r="Q352" s="77">
        <f t="shared" si="131"/>
        <v>28.419499999999999</v>
      </c>
      <c r="R352" s="77">
        <f t="shared" si="118"/>
        <v>28.175058614011817</v>
      </c>
      <c r="S352" s="77">
        <f t="shared" si="119"/>
        <v>27.948657408089289</v>
      </c>
      <c r="T352" s="77">
        <f t="shared" si="120"/>
        <v>0.22640120592252799</v>
      </c>
      <c r="U352" s="77">
        <f t="shared" si="121"/>
        <v>0.37594994233029116</v>
      </c>
      <c r="V352" s="77">
        <f t="shared" si="122"/>
        <v>-0.14954873640776317</v>
      </c>
      <c r="W352" s="77"/>
      <c r="X352" s="77"/>
      <c r="Y352" s="77"/>
      <c r="Z352" s="77" t="str">
        <f t="shared" si="123"/>
        <v>ALTA</v>
      </c>
      <c r="AA352" s="77"/>
      <c r="AB352" s="77" t="str">
        <f t="shared" si="124"/>
        <v/>
      </c>
      <c r="AC352" s="77"/>
      <c r="AD352" s="78" t="b">
        <f t="shared" si="125"/>
        <v>1</v>
      </c>
      <c r="AE352" s="78" t="b">
        <f t="shared" si="126"/>
        <v>0</v>
      </c>
      <c r="AF352" s="78" t="b">
        <f t="shared" si="127"/>
        <v>1</v>
      </c>
      <c r="AG352" s="78" t="b">
        <f t="shared" si="132"/>
        <v>0</v>
      </c>
      <c r="AH352" s="38">
        <f t="shared" si="133"/>
        <v>26.72</v>
      </c>
      <c r="AI352" s="62">
        <f t="shared" si="134"/>
        <v>29.7</v>
      </c>
      <c r="AJ352" s="34">
        <f t="shared" si="135"/>
        <v>0.2</v>
      </c>
      <c r="AK352" s="34">
        <f t="shared" si="136"/>
        <v>0.15384615384615385</v>
      </c>
      <c r="AL352" s="34">
        <f t="shared" si="137"/>
        <v>7.407407407407407E-2</v>
      </c>
    </row>
    <row r="353" spans="1:38" s="34" customFormat="1">
      <c r="A353" s="74">
        <v>43797</v>
      </c>
      <c r="B353" s="75">
        <v>28.24</v>
      </c>
      <c r="C353" s="75">
        <v>28.24</v>
      </c>
      <c r="D353" s="75">
        <v>0.68</v>
      </c>
      <c r="E353" s="75">
        <v>28.04</v>
      </c>
      <c r="F353" s="75">
        <v>27.55</v>
      </c>
      <c r="G353" s="75">
        <v>28.25</v>
      </c>
      <c r="H353" s="75" t="s">
        <v>246</v>
      </c>
      <c r="I353" s="76"/>
      <c r="J353" s="77">
        <f t="shared" si="128"/>
        <v>0</v>
      </c>
      <c r="K353" s="77">
        <f t="shared" si="129"/>
        <v>0</v>
      </c>
      <c r="L353" s="77">
        <f t="shared" si="130"/>
        <v>0</v>
      </c>
      <c r="M353" s="77"/>
      <c r="N353" s="77">
        <f t="shared" si="115"/>
        <v>28.7</v>
      </c>
      <c r="O353" s="77">
        <f t="shared" si="116"/>
        <v>29.54</v>
      </c>
      <c r="P353" s="77">
        <f t="shared" si="117"/>
        <v>28.226843841011924</v>
      </c>
      <c r="Q353" s="77">
        <f t="shared" si="131"/>
        <v>28.456</v>
      </c>
      <c r="R353" s="77">
        <f t="shared" si="118"/>
        <v>28.230523816559419</v>
      </c>
      <c r="S353" s="77">
        <f t="shared" si="119"/>
        <v>27.954950000736432</v>
      </c>
      <c r="T353" s="77">
        <f t="shared" si="120"/>
        <v>0.27557381582298746</v>
      </c>
      <c r="U353" s="77">
        <f t="shared" si="121"/>
        <v>0.41333712643223197</v>
      </c>
      <c r="V353" s="77">
        <f t="shared" si="122"/>
        <v>-0.13776331060924452</v>
      </c>
      <c r="W353" s="77"/>
      <c r="X353" s="77"/>
      <c r="Y353" s="77"/>
      <c r="Z353" s="77" t="str">
        <f t="shared" si="123"/>
        <v>ALTA</v>
      </c>
      <c r="AA353" s="77"/>
      <c r="AB353" s="77" t="str">
        <f t="shared" si="124"/>
        <v/>
      </c>
      <c r="AC353" s="77"/>
      <c r="AD353" s="78" t="b">
        <f t="shared" si="125"/>
        <v>0</v>
      </c>
      <c r="AE353" s="78" t="b">
        <f t="shared" si="126"/>
        <v>0</v>
      </c>
      <c r="AF353" s="78" t="b">
        <f t="shared" si="127"/>
        <v>1</v>
      </c>
      <c r="AG353" s="78" t="b">
        <f t="shared" si="132"/>
        <v>1</v>
      </c>
      <c r="AH353" s="38">
        <f t="shared" si="133"/>
        <v>26.72</v>
      </c>
      <c r="AI353" s="62">
        <f t="shared" si="134"/>
        <v>29.7</v>
      </c>
      <c r="AJ353" s="34">
        <f t="shared" si="135"/>
        <v>0.2</v>
      </c>
      <c r="AK353" s="34">
        <f t="shared" si="136"/>
        <v>0.15384615384615385</v>
      </c>
      <c r="AL353" s="34">
        <f t="shared" si="137"/>
        <v>7.407407407407407E-2</v>
      </c>
    </row>
    <row r="354" spans="1:38" s="34" customFormat="1">
      <c r="A354" s="74">
        <v>43796</v>
      </c>
      <c r="B354" s="75">
        <v>28.05</v>
      </c>
      <c r="C354" s="75">
        <v>28.05</v>
      </c>
      <c r="D354" s="75">
        <v>0.48</v>
      </c>
      <c r="E354" s="75">
        <v>28.07</v>
      </c>
      <c r="F354" s="75">
        <v>27.86</v>
      </c>
      <c r="G354" s="75">
        <v>28.35</v>
      </c>
      <c r="H354" s="75" t="s">
        <v>248</v>
      </c>
      <c r="I354" s="76"/>
      <c r="J354" s="77">
        <f t="shared" si="128"/>
        <v>0</v>
      </c>
      <c r="K354" s="77">
        <f t="shared" si="129"/>
        <v>0</v>
      </c>
      <c r="L354" s="77">
        <f t="shared" si="130"/>
        <v>0</v>
      </c>
      <c r="M354" s="77"/>
      <c r="N354" s="77">
        <f t="shared" si="115"/>
        <v>28.7</v>
      </c>
      <c r="O354" s="77">
        <f t="shared" si="116"/>
        <v>29.54</v>
      </c>
      <c r="P354" s="77">
        <f t="shared" si="117"/>
        <v>28.223554801264907</v>
      </c>
      <c r="Q354" s="77">
        <f t="shared" si="131"/>
        <v>28.462</v>
      </c>
      <c r="R354" s="77">
        <f t="shared" si="118"/>
        <v>28.228800874115677</v>
      </c>
      <c r="S354" s="77">
        <f t="shared" si="119"/>
        <v>27.932146000795345</v>
      </c>
      <c r="T354" s="77">
        <f t="shared" si="120"/>
        <v>0.2966548733203318</v>
      </c>
      <c r="U354" s="77">
        <f t="shared" si="121"/>
        <v>0.44777795408454313</v>
      </c>
      <c r="V354" s="77">
        <f t="shared" si="122"/>
        <v>-0.15112308076421133</v>
      </c>
      <c r="W354" s="77"/>
      <c r="X354" s="77"/>
      <c r="Y354" s="77"/>
      <c r="Z354" s="77" t="str">
        <f t="shared" si="123"/>
        <v>ALTA</v>
      </c>
      <c r="AA354" s="77"/>
      <c r="AB354" s="77" t="str">
        <f t="shared" si="124"/>
        <v/>
      </c>
      <c r="AC354" s="77"/>
      <c r="AD354" s="78" t="b">
        <f t="shared" si="125"/>
        <v>0</v>
      </c>
      <c r="AE354" s="78" t="b">
        <f t="shared" si="126"/>
        <v>0</v>
      </c>
      <c r="AF354" s="78" t="b">
        <f t="shared" si="127"/>
        <v>0</v>
      </c>
      <c r="AG354" s="78" t="b">
        <f t="shared" si="132"/>
        <v>1</v>
      </c>
      <c r="AH354" s="38">
        <f t="shared" si="133"/>
        <v>26.72</v>
      </c>
      <c r="AI354" s="62">
        <f t="shared" si="134"/>
        <v>29.7</v>
      </c>
      <c r="AJ354" s="34">
        <f t="shared" si="135"/>
        <v>0.2</v>
      </c>
      <c r="AK354" s="34">
        <f t="shared" si="136"/>
        <v>0.15384615384615385</v>
      </c>
      <c r="AL354" s="34">
        <f t="shared" si="137"/>
        <v>7.407407407407407E-2</v>
      </c>
    </row>
    <row r="355" spans="1:38" s="34" customFormat="1">
      <c r="A355" s="74">
        <v>43795</v>
      </c>
      <c r="B355" s="75">
        <v>27.91</v>
      </c>
      <c r="C355" s="75">
        <v>27.91</v>
      </c>
      <c r="D355" s="75">
        <v>-1.82</v>
      </c>
      <c r="E355" s="75">
        <v>28.32</v>
      </c>
      <c r="F355" s="75">
        <v>27.83</v>
      </c>
      <c r="G355" s="75">
        <v>28.43</v>
      </c>
      <c r="H355" s="75" t="s">
        <v>249</v>
      </c>
      <c r="I355" s="76"/>
      <c r="J355" s="77">
        <f t="shared" si="128"/>
        <v>0</v>
      </c>
      <c r="K355" s="77">
        <f t="shared" si="129"/>
        <v>0</v>
      </c>
      <c r="L355" s="77">
        <f t="shared" si="130"/>
        <v>0</v>
      </c>
      <c r="M355" s="77"/>
      <c r="N355" s="77">
        <f t="shared" si="115"/>
        <v>28.7</v>
      </c>
      <c r="O355" s="77">
        <f t="shared" si="116"/>
        <v>29.54</v>
      </c>
      <c r="P355" s="77">
        <f t="shared" si="117"/>
        <v>28.266943501581135</v>
      </c>
      <c r="Q355" s="77">
        <f t="shared" si="131"/>
        <v>28.467000000000002</v>
      </c>
      <c r="R355" s="77">
        <f t="shared" si="118"/>
        <v>28.261310123954893</v>
      </c>
      <c r="S355" s="77">
        <f t="shared" si="119"/>
        <v>27.922717680858973</v>
      </c>
      <c r="T355" s="77">
        <f t="shared" si="120"/>
        <v>0.33859244309591929</v>
      </c>
      <c r="U355" s="77">
        <f t="shared" si="121"/>
        <v>0.48555872427559599</v>
      </c>
      <c r="V355" s="77">
        <f t="shared" si="122"/>
        <v>-0.14696628117967669</v>
      </c>
      <c r="W355" s="77"/>
      <c r="X355" s="77"/>
      <c r="Y355" s="77"/>
      <c r="Z355" s="77" t="str">
        <f t="shared" si="123"/>
        <v>ALTA</v>
      </c>
      <c r="AA355" s="77"/>
      <c r="AB355" s="77" t="str">
        <f t="shared" si="124"/>
        <v/>
      </c>
      <c r="AC355" s="77"/>
      <c r="AD355" s="78" t="b">
        <f t="shared" si="125"/>
        <v>0</v>
      </c>
      <c r="AE355" s="78" t="b">
        <f t="shared" si="126"/>
        <v>1</v>
      </c>
      <c r="AF355" s="78" t="b">
        <f t="shared" si="127"/>
        <v>1</v>
      </c>
      <c r="AG355" s="78" t="b">
        <f t="shared" si="132"/>
        <v>0</v>
      </c>
      <c r="AH355" s="38">
        <f t="shared" si="133"/>
        <v>26.72</v>
      </c>
      <c r="AI355" s="62">
        <f t="shared" si="134"/>
        <v>29.7</v>
      </c>
      <c r="AJ355" s="34">
        <f t="shared" si="135"/>
        <v>0.2</v>
      </c>
      <c r="AK355" s="34">
        <f t="shared" si="136"/>
        <v>0.15384615384615385</v>
      </c>
      <c r="AL355" s="34">
        <f t="shared" si="137"/>
        <v>7.407407407407407E-2</v>
      </c>
    </row>
    <row r="356" spans="1:38" s="34" customFormat="1">
      <c r="A356" s="74">
        <v>43794</v>
      </c>
      <c r="B356" s="75">
        <v>28.43</v>
      </c>
      <c r="C356" s="75">
        <v>28.43</v>
      </c>
      <c r="D356" s="75">
        <v>-0.83</v>
      </c>
      <c r="E356" s="75">
        <v>28.61</v>
      </c>
      <c r="F356" s="75">
        <v>28.33</v>
      </c>
      <c r="G356" s="75">
        <v>28.78</v>
      </c>
      <c r="H356" s="75" t="s">
        <v>250</v>
      </c>
      <c r="I356" s="76"/>
      <c r="J356" s="77">
        <f t="shared" si="128"/>
        <v>0</v>
      </c>
      <c r="K356" s="77">
        <f t="shared" si="129"/>
        <v>0</v>
      </c>
      <c r="L356" s="77">
        <f t="shared" si="130"/>
        <v>0</v>
      </c>
      <c r="M356" s="77"/>
      <c r="N356" s="77">
        <f t="shared" si="115"/>
        <v>28.7</v>
      </c>
      <c r="O356" s="77">
        <f t="shared" si="116"/>
        <v>29.69</v>
      </c>
      <c r="P356" s="77">
        <f t="shared" si="117"/>
        <v>28.356179376976421</v>
      </c>
      <c r="Q356" s="77">
        <f t="shared" si="131"/>
        <v>28.461999999999996</v>
      </c>
      <c r="R356" s="77">
        <f t="shared" si="118"/>
        <v>28.325184691946692</v>
      </c>
      <c r="S356" s="77">
        <f t="shared" si="119"/>
        <v>27.923735095327689</v>
      </c>
      <c r="T356" s="77">
        <f t="shared" si="120"/>
        <v>0.40144959661900259</v>
      </c>
      <c r="U356" s="77">
        <f t="shared" si="121"/>
        <v>0.52230029457051519</v>
      </c>
      <c r="V356" s="77">
        <f t="shared" si="122"/>
        <v>-0.1208506979515126</v>
      </c>
      <c r="W356" s="77"/>
      <c r="X356" s="77"/>
      <c r="Y356" s="77"/>
      <c r="Z356" s="77" t="str">
        <f t="shared" si="123"/>
        <v>ALTA</v>
      </c>
      <c r="AA356" s="77"/>
      <c r="AB356" s="77" t="str">
        <f t="shared" si="124"/>
        <v/>
      </c>
      <c r="AC356" s="77"/>
      <c r="AD356" s="78" t="b">
        <f t="shared" si="125"/>
        <v>1</v>
      </c>
      <c r="AE356" s="78" t="b">
        <f t="shared" si="126"/>
        <v>1</v>
      </c>
      <c r="AF356" s="78" t="b">
        <f t="shared" si="127"/>
        <v>0</v>
      </c>
      <c r="AG356" s="78" t="b">
        <f t="shared" si="132"/>
        <v>1</v>
      </c>
      <c r="AH356" s="38">
        <f t="shared" si="133"/>
        <v>26.72</v>
      </c>
      <c r="AI356" s="62">
        <f t="shared" si="134"/>
        <v>29.7</v>
      </c>
      <c r="AJ356" s="34">
        <f t="shared" si="135"/>
        <v>0.2</v>
      </c>
      <c r="AK356" s="34">
        <f t="shared" si="136"/>
        <v>0.15384615384615385</v>
      </c>
      <c r="AL356" s="34">
        <f t="shared" si="137"/>
        <v>7.407407407407407E-2</v>
      </c>
    </row>
    <row r="357" spans="1:38" s="34" customFormat="1">
      <c r="A357" s="74">
        <v>43791</v>
      </c>
      <c r="B357" s="75">
        <v>28.67</v>
      </c>
      <c r="C357" s="75">
        <v>28.67</v>
      </c>
      <c r="D357" s="75">
        <v>0.44</v>
      </c>
      <c r="E357" s="75">
        <v>28.46</v>
      </c>
      <c r="F357" s="75">
        <v>28.27</v>
      </c>
      <c r="G357" s="75">
        <v>29.01</v>
      </c>
      <c r="H357" s="75" t="s">
        <v>54</v>
      </c>
      <c r="I357" s="76"/>
      <c r="J357" s="77">
        <f t="shared" si="128"/>
        <v>0</v>
      </c>
      <c r="K357" s="77">
        <f t="shared" si="129"/>
        <v>0</v>
      </c>
      <c r="L357" s="77">
        <f t="shared" si="130"/>
        <v>0</v>
      </c>
      <c r="M357" s="77"/>
      <c r="N357" s="77">
        <f t="shared" si="115"/>
        <v>28.7</v>
      </c>
      <c r="O357" s="77">
        <f t="shared" si="116"/>
        <v>29.7</v>
      </c>
      <c r="P357" s="77">
        <f t="shared" si="117"/>
        <v>28.337724221220526</v>
      </c>
      <c r="Q357" s="77">
        <f t="shared" si="131"/>
        <v>28.386999999999993</v>
      </c>
      <c r="R357" s="77">
        <f t="shared" si="118"/>
        <v>28.306127363209729</v>
      </c>
      <c r="S357" s="77">
        <f t="shared" si="119"/>
        <v>27.883233902953904</v>
      </c>
      <c r="T357" s="77">
        <f t="shared" si="120"/>
        <v>0.42289346025582475</v>
      </c>
      <c r="U357" s="77">
        <f t="shared" si="121"/>
        <v>0.55251296905839331</v>
      </c>
      <c r="V357" s="77">
        <f t="shared" si="122"/>
        <v>-0.12961950880256856</v>
      </c>
      <c r="W357" s="77"/>
      <c r="X357" s="77"/>
      <c r="Y357" s="77"/>
      <c r="Z357" s="77" t="str">
        <f t="shared" si="123"/>
        <v>ALTA</v>
      </c>
      <c r="AA357" s="77"/>
      <c r="AB357" s="77" t="str">
        <f t="shared" si="124"/>
        <v/>
      </c>
      <c r="AC357" s="77"/>
      <c r="AD357" s="78" t="b">
        <f t="shared" si="125"/>
        <v>1</v>
      </c>
      <c r="AE357" s="78" t="b">
        <f t="shared" si="126"/>
        <v>0</v>
      </c>
      <c r="AF357" s="78" t="b">
        <f t="shared" si="127"/>
        <v>0</v>
      </c>
      <c r="AG357" s="78" t="b">
        <f t="shared" si="132"/>
        <v>1</v>
      </c>
      <c r="AH357" s="38">
        <f t="shared" si="133"/>
        <v>26.72</v>
      </c>
      <c r="AI357" s="62">
        <f t="shared" si="134"/>
        <v>29.7</v>
      </c>
      <c r="AJ357" s="34">
        <f t="shared" si="135"/>
        <v>0.2</v>
      </c>
      <c r="AK357" s="34">
        <f t="shared" si="136"/>
        <v>0.15384615384615385</v>
      </c>
      <c r="AL357" s="34">
        <f t="shared" si="137"/>
        <v>7.407407407407407E-2</v>
      </c>
    </row>
    <row r="358" spans="1:38" s="34" customFormat="1">
      <c r="A358" s="74">
        <v>43790</v>
      </c>
      <c r="B358" s="75">
        <v>28.54</v>
      </c>
      <c r="C358" s="75">
        <v>28.54</v>
      </c>
      <c r="D358" s="75">
        <v>3.72</v>
      </c>
      <c r="E358" s="75">
        <v>27.66</v>
      </c>
      <c r="F358" s="75">
        <v>27.62</v>
      </c>
      <c r="G358" s="75">
        <v>28.54</v>
      </c>
      <c r="H358" s="75" t="s">
        <v>251</v>
      </c>
      <c r="I358" s="76"/>
      <c r="J358" s="77">
        <f t="shared" si="128"/>
        <v>0</v>
      </c>
      <c r="K358" s="77">
        <f t="shared" si="129"/>
        <v>0</v>
      </c>
      <c r="L358" s="77">
        <f t="shared" si="130"/>
        <v>0</v>
      </c>
      <c r="M358" s="77"/>
      <c r="N358" s="77">
        <f t="shared" si="115"/>
        <v>28.7</v>
      </c>
      <c r="O358" s="77">
        <f t="shared" si="116"/>
        <v>29.7</v>
      </c>
      <c r="P358" s="77">
        <f t="shared" si="117"/>
        <v>28.254655276525657</v>
      </c>
      <c r="Q358" s="77">
        <f t="shared" si="131"/>
        <v>28.329999999999995</v>
      </c>
      <c r="R358" s="77">
        <f t="shared" si="118"/>
        <v>28.239968701975133</v>
      </c>
      <c r="S358" s="77">
        <f t="shared" si="119"/>
        <v>27.820292615190215</v>
      </c>
      <c r="T358" s="77">
        <f t="shared" si="120"/>
        <v>0.41967608678491786</v>
      </c>
      <c r="U358" s="77">
        <f t="shared" si="121"/>
        <v>0.58491784625903542</v>
      </c>
      <c r="V358" s="77">
        <f t="shared" si="122"/>
        <v>-0.16524175947411757</v>
      </c>
      <c r="W358" s="77"/>
      <c r="X358" s="77"/>
      <c r="Y358" s="77"/>
      <c r="Z358" s="77" t="str">
        <f t="shared" si="123"/>
        <v>ALTA</v>
      </c>
      <c r="AA358" s="77"/>
      <c r="AB358" s="77" t="str">
        <f t="shared" si="124"/>
        <v/>
      </c>
      <c r="AC358" s="77"/>
      <c r="AD358" s="78" t="b">
        <f t="shared" si="125"/>
        <v>0</v>
      </c>
      <c r="AE358" s="78" t="b">
        <f t="shared" si="126"/>
        <v>0</v>
      </c>
      <c r="AF358" s="78" t="b">
        <f t="shared" si="127"/>
        <v>0</v>
      </c>
      <c r="AG358" s="78" t="b">
        <f t="shared" si="132"/>
        <v>1</v>
      </c>
      <c r="AH358" s="38">
        <f t="shared" si="133"/>
        <v>26.72</v>
      </c>
      <c r="AI358" s="62">
        <f t="shared" si="134"/>
        <v>29.7</v>
      </c>
      <c r="AJ358" s="34">
        <f t="shared" si="135"/>
        <v>0.2</v>
      </c>
      <c r="AK358" s="34">
        <f t="shared" si="136"/>
        <v>0.15384615384615385</v>
      </c>
      <c r="AL358" s="34">
        <f t="shared" si="137"/>
        <v>7.407407407407407E-2</v>
      </c>
    </row>
    <row r="359" spans="1:38" s="34" customFormat="1">
      <c r="A359" s="74">
        <v>43788</v>
      </c>
      <c r="B359" s="75">
        <v>27.52</v>
      </c>
      <c r="C359" s="75">
        <v>27.52</v>
      </c>
      <c r="D359" s="75">
        <v>-1.03</v>
      </c>
      <c r="E359" s="75">
        <v>27.97</v>
      </c>
      <c r="F359" s="75">
        <v>27.47</v>
      </c>
      <c r="G359" s="75">
        <v>28.2</v>
      </c>
      <c r="H359" s="75" t="s">
        <v>252</v>
      </c>
      <c r="I359" s="76"/>
      <c r="J359" s="77">
        <f t="shared" si="128"/>
        <v>0</v>
      </c>
      <c r="K359" s="77">
        <f t="shared" si="129"/>
        <v>0</v>
      </c>
      <c r="L359" s="77">
        <f t="shared" si="130"/>
        <v>0</v>
      </c>
      <c r="M359" s="77"/>
      <c r="N359" s="77">
        <f t="shared" si="115"/>
        <v>28.7</v>
      </c>
      <c r="O359" s="77">
        <f t="shared" si="116"/>
        <v>29.7</v>
      </c>
      <c r="P359" s="77">
        <f t="shared" si="117"/>
        <v>28.183319095657072</v>
      </c>
      <c r="Q359" s="77">
        <f t="shared" si="131"/>
        <v>28.261500000000002</v>
      </c>
      <c r="R359" s="77">
        <f t="shared" si="118"/>
        <v>28.185417556879703</v>
      </c>
      <c r="S359" s="77">
        <f t="shared" si="119"/>
        <v>27.762716024405432</v>
      </c>
      <c r="T359" s="77">
        <f t="shared" si="120"/>
        <v>0.42270153247427089</v>
      </c>
      <c r="U359" s="77">
        <f t="shared" si="121"/>
        <v>0.62622828612756476</v>
      </c>
      <c r="V359" s="77">
        <f t="shared" si="122"/>
        <v>-0.20352675365329387</v>
      </c>
      <c r="W359" s="77"/>
      <c r="X359" s="77"/>
      <c r="Y359" s="77"/>
      <c r="Z359" s="77" t="str">
        <f t="shared" si="123"/>
        <v>ALTA</v>
      </c>
      <c r="AA359" s="77"/>
      <c r="AB359" s="77" t="str">
        <f t="shared" si="124"/>
        <v/>
      </c>
      <c r="AC359" s="77"/>
      <c r="AD359" s="78" t="b">
        <f t="shared" si="125"/>
        <v>0</v>
      </c>
      <c r="AE359" s="78" t="b">
        <f t="shared" si="126"/>
        <v>0</v>
      </c>
      <c r="AF359" s="78" t="b">
        <f t="shared" si="127"/>
        <v>1</v>
      </c>
      <c r="AG359" s="78" t="b">
        <f t="shared" si="132"/>
        <v>0</v>
      </c>
      <c r="AH359" s="38">
        <f t="shared" si="133"/>
        <v>26.24</v>
      </c>
      <c r="AI359" s="62">
        <f t="shared" si="134"/>
        <v>29.7</v>
      </c>
      <c r="AJ359" s="34">
        <f t="shared" si="135"/>
        <v>0.2</v>
      </c>
      <c r="AK359" s="34">
        <f t="shared" si="136"/>
        <v>0.15384615384615385</v>
      </c>
      <c r="AL359" s="34">
        <f t="shared" si="137"/>
        <v>7.407407407407407E-2</v>
      </c>
    </row>
    <row r="360" spans="1:38" s="34" customFormat="1">
      <c r="A360" s="74">
        <v>43787</v>
      </c>
      <c r="B360" s="75">
        <v>27.81</v>
      </c>
      <c r="C360" s="75">
        <v>27.81</v>
      </c>
      <c r="D360" s="75">
        <v>-0.75</v>
      </c>
      <c r="E360" s="75">
        <v>28.4</v>
      </c>
      <c r="F360" s="75">
        <v>27.8</v>
      </c>
      <c r="G360" s="75">
        <v>28.54</v>
      </c>
      <c r="H360" s="75" t="s">
        <v>61</v>
      </c>
      <c r="I360" s="76"/>
      <c r="J360" s="77">
        <f t="shared" si="128"/>
        <v>0</v>
      </c>
      <c r="K360" s="77">
        <f t="shared" si="129"/>
        <v>0</v>
      </c>
      <c r="L360" s="77">
        <f t="shared" si="130"/>
        <v>0</v>
      </c>
      <c r="M360" s="77"/>
      <c r="N360" s="77">
        <f t="shared" si="115"/>
        <v>28.7</v>
      </c>
      <c r="O360" s="77">
        <f t="shared" si="116"/>
        <v>29.7</v>
      </c>
      <c r="P360" s="77">
        <f t="shared" si="117"/>
        <v>28.349148869571341</v>
      </c>
      <c r="Q360" s="77">
        <f t="shared" si="131"/>
        <v>28.205999999999996</v>
      </c>
      <c r="R360" s="77">
        <f t="shared" si="118"/>
        <v>28.306402567221468</v>
      </c>
      <c r="S360" s="77">
        <f t="shared" si="119"/>
        <v>27.782133306357867</v>
      </c>
      <c r="T360" s="77">
        <f t="shared" si="120"/>
        <v>0.52426926086360126</v>
      </c>
      <c r="U360" s="77">
        <f t="shared" si="121"/>
        <v>0.67710997454088817</v>
      </c>
      <c r="V360" s="77">
        <f t="shared" si="122"/>
        <v>-0.15284071367728691</v>
      </c>
      <c r="W360" s="77"/>
      <c r="X360" s="77"/>
      <c r="Y360" s="77"/>
      <c r="Z360" s="77" t="str">
        <f t="shared" si="123"/>
        <v>ALTA</v>
      </c>
      <c r="AA360" s="77"/>
      <c r="AB360" s="77" t="str">
        <f t="shared" si="124"/>
        <v/>
      </c>
      <c r="AC360" s="77"/>
      <c r="AD360" s="78" t="b">
        <f t="shared" si="125"/>
        <v>0</v>
      </c>
      <c r="AE360" s="78" t="b">
        <f t="shared" si="126"/>
        <v>0</v>
      </c>
      <c r="AF360" s="78" t="b">
        <f t="shared" si="127"/>
        <v>1</v>
      </c>
      <c r="AG360" s="78" t="b">
        <f t="shared" si="132"/>
        <v>0</v>
      </c>
      <c r="AH360" s="38">
        <f t="shared" si="133"/>
        <v>26.24</v>
      </c>
      <c r="AI360" s="62">
        <f t="shared" si="134"/>
        <v>29.7</v>
      </c>
      <c r="AJ360" s="34">
        <f t="shared" si="135"/>
        <v>0.2</v>
      </c>
      <c r="AK360" s="34">
        <f t="shared" si="136"/>
        <v>0.15384615384615385</v>
      </c>
      <c r="AL360" s="34">
        <f t="shared" si="137"/>
        <v>7.407407407407407E-2</v>
      </c>
    </row>
    <row r="361" spans="1:38" s="34" customFormat="1">
      <c r="A361" s="74">
        <v>43783</v>
      </c>
      <c r="B361" s="75">
        <v>28.02</v>
      </c>
      <c r="C361" s="75">
        <v>28.02</v>
      </c>
      <c r="D361" s="75">
        <v>-2.0099999999999998</v>
      </c>
      <c r="E361" s="75">
        <v>28.57</v>
      </c>
      <c r="F361" s="75">
        <v>27.99</v>
      </c>
      <c r="G361" s="75">
        <v>28.78</v>
      </c>
      <c r="H361" s="75" t="s">
        <v>114</v>
      </c>
      <c r="I361" s="76"/>
      <c r="J361" s="77">
        <f t="shared" si="128"/>
        <v>0</v>
      </c>
      <c r="K361" s="77">
        <f t="shared" si="129"/>
        <v>0</v>
      </c>
      <c r="L361" s="77">
        <f t="shared" si="130"/>
        <v>0</v>
      </c>
      <c r="M361" s="77"/>
      <c r="N361" s="77">
        <f t="shared" si="115"/>
        <v>28.7</v>
      </c>
      <c r="O361" s="77">
        <f t="shared" si="116"/>
        <v>29.7</v>
      </c>
      <c r="P361" s="77">
        <f t="shared" si="117"/>
        <v>28.483936086964174</v>
      </c>
      <c r="Q361" s="77">
        <f t="shared" si="131"/>
        <v>28.127500000000005</v>
      </c>
      <c r="R361" s="77">
        <f t="shared" si="118"/>
        <v>28.396657579443556</v>
      </c>
      <c r="S361" s="77">
        <f t="shared" si="119"/>
        <v>27.779903970866496</v>
      </c>
      <c r="T361" s="77">
        <f t="shared" si="120"/>
        <v>0.61675360857705996</v>
      </c>
      <c r="U361" s="77">
        <f t="shared" si="121"/>
        <v>0.7153201529602099</v>
      </c>
      <c r="V361" s="77">
        <f t="shared" si="122"/>
        <v>-9.8566544383149934E-2</v>
      </c>
      <c r="W361" s="77"/>
      <c r="X361" s="77"/>
      <c r="Y361" s="77"/>
      <c r="Z361" s="77" t="str">
        <f t="shared" si="123"/>
        <v>ALTA</v>
      </c>
      <c r="AA361" s="77"/>
      <c r="AB361" s="77" t="str">
        <f t="shared" si="124"/>
        <v/>
      </c>
      <c r="AC361" s="77"/>
      <c r="AD361" s="78" t="b">
        <f t="shared" si="125"/>
        <v>0</v>
      </c>
      <c r="AE361" s="78" t="b">
        <f t="shared" si="126"/>
        <v>0</v>
      </c>
      <c r="AF361" s="78" t="b">
        <f t="shared" si="127"/>
        <v>1</v>
      </c>
      <c r="AG361" s="78" t="b">
        <f t="shared" si="132"/>
        <v>0</v>
      </c>
      <c r="AH361" s="38">
        <f t="shared" si="133"/>
        <v>26.24</v>
      </c>
      <c r="AI361" s="62">
        <f t="shared" si="134"/>
        <v>29.7</v>
      </c>
      <c r="AJ361" s="34">
        <f t="shared" si="135"/>
        <v>0.2</v>
      </c>
      <c r="AK361" s="34">
        <f t="shared" si="136"/>
        <v>0.15384615384615385</v>
      </c>
      <c r="AL361" s="34">
        <f t="shared" si="137"/>
        <v>7.407407407407407E-2</v>
      </c>
    </row>
    <row r="362" spans="1:38" s="34" customFormat="1">
      <c r="A362" s="74">
        <v>43782</v>
      </c>
      <c r="B362" s="75">
        <v>28.59</v>
      </c>
      <c r="C362" s="75">
        <v>28.59</v>
      </c>
      <c r="D362" s="75">
        <v>-0.4</v>
      </c>
      <c r="E362" s="75">
        <v>28.64</v>
      </c>
      <c r="F362" s="75">
        <v>28.31</v>
      </c>
      <c r="G362" s="75">
        <v>28.81</v>
      </c>
      <c r="H362" s="75" t="s">
        <v>253</v>
      </c>
      <c r="I362" s="76"/>
      <c r="J362" s="77">
        <f t="shared" si="128"/>
        <v>0</v>
      </c>
      <c r="K362" s="77">
        <f t="shared" si="129"/>
        <v>0</v>
      </c>
      <c r="L362" s="77">
        <f t="shared" si="130"/>
        <v>0</v>
      </c>
      <c r="M362" s="77"/>
      <c r="N362" s="77">
        <f t="shared" si="115"/>
        <v>28.7</v>
      </c>
      <c r="O362" s="77">
        <f t="shared" si="116"/>
        <v>29.7</v>
      </c>
      <c r="P362" s="77">
        <f t="shared" si="117"/>
        <v>28.599920108705216</v>
      </c>
      <c r="Q362" s="77">
        <f t="shared" si="131"/>
        <v>28.041500000000003</v>
      </c>
      <c r="R362" s="77">
        <f t="shared" si="118"/>
        <v>28.465140775706022</v>
      </c>
      <c r="S362" s="77">
        <f t="shared" si="119"/>
        <v>27.760696288535815</v>
      </c>
      <c r="T362" s="77">
        <f t="shared" si="120"/>
        <v>0.70444448717020691</v>
      </c>
      <c r="U362" s="77">
        <f t="shared" si="121"/>
        <v>0.73996178905599741</v>
      </c>
      <c r="V362" s="77">
        <f t="shared" si="122"/>
        <v>-3.5517301885790498E-2</v>
      </c>
      <c r="W362" s="77"/>
      <c r="X362" s="77"/>
      <c r="Y362" s="77"/>
      <c r="Z362" s="77" t="str">
        <f t="shared" si="123"/>
        <v>ALTA</v>
      </c>
      <c r="AA362" s="77"/>
      <c r="AB362" s="77" t="str">
        <f t="shared" si="124"/>
        <v/>
      </c>
      <c r="AC362" s="77"/>
      <c r="AD362" s="78" t="b">
        <f t="shared" si="125"/>
        <v>0</v>
      </c>
      <c r="AE362" s="78" t="b">
        <f t="shared" si="126"/>
        <v>1</v>
      </c>
      <c r="AF362" s="78" t="b">
        <f t="shared" si="127"/>
        <v>1</v>
      </c>
      <c r="AG362" s="78" t="b">
        <f t="shared" si="132"/>
        <v>1</v>
      </c>
      <c r="AH362" s="38">
        <f t="shared" si="133"/>
        <v>26.23</v>
      </c>
      <c r="AI362" s="62">
        <f t="shared" si="134"/>
        <v>29.7</v>
      </c>
      <c r="AJ362" s="34">
        <f t="shared" si="135"/>
        <v>0.2</v>
      </c>
      <c r="AK362" s="34">
        <f t="shared" si="136"/>
        <v>0.15384615384615385</v>
      </c>
      <c r="AL362" s="34">
        <f t="shared" si="137"/>
        <v>7.407407407407407E-2</v>
      </c>
    </row>
    <row r="363" spans="1:38" s="34" customFormat="1">
      <c r="A363" s="74">
        <v>43781</v>
      </c>
      <c r="B363" s="75">
        <v>28.71</v>
      </c>
      <c r="C363" s="75">
        <v>28.71</v>
      </c>
      <c r="D363" s="75">
        <v>-0.86</v>
      </c>
      <c r="E363" s="75">
        <v>28.73</v>
      </c>
      <c r="F363" s="75">
        <v>28.7</v>
      </c>
      <c r="G363" s="75">
        <v>29.27</v>
      </c>
      <c r="H363" s="75" t="s">
        <v>47</v>
      </c>
      <c r="I363" s="76"/>
      <c r="J363" s="77">
        <f t="shared" si="128"/>
        <v>0</v>
      </c>
      <c r="K363" s="77">
        <f t="shared" si="129"/>
        <v>0</v>
      </c>
      <c r="L363" s="77">
        <f t="shared" si="130"/>
        <v>0</v>
      </c>
      <c r="M363" s="77"/>
      <c r="N363" s="77">
        <f t="shared" si="115"/>
        <v>28.7</v>
      </c>
      <c r="O363" s="77">
        <f t="shared" si="116"/>
        <v>29.7</v>
      </c>
      <c r="P363" s="77">
        <f t="shared" si="117"/>
        <v>28.602400135881521</v>
      </c>
      <c r="Q363" s="77">
        <f t="shared" si="131"/>
        <v>27.939999999999998</v>
      </c>
      <c r="R363" s="77">
        <f t="shared" si="118"/>
        <v>28.442439098561664</v>
      </c>
      <c r="S363" s="77">
        <f t="shared" si="119"/>
        <v>27.694351991618682</v>
      </c>
      <c r="T363" s="77">
        <f t="shared" si="120"/>
        <v>0.74808710694298242</v>
      </c>
      <c r="U363" s="77">
        <f t="shared" si="121"/>
        <v>0.74884111452744506</v>
      </c>
      <c r="V363" s="77">
        <f t="shared" si="122"/>
        <v>-7.5400758446264593E-4</v>
      </c>
      <c r="W363" s="77"/>
      <c r="X363" s="77"/>
      <c r="Y363" s="77"/>
      <c r="Z363" s="77" t="str">
        <f t="shared" si="123"/>
        <v>ALTA</v>
      </c>
      <c r="AA363" s="77"/>
      <c r="AB363" s="77" t="str">
        <f t="shared" si="124"/>
        <v>VENDA</v>
      </c>
      <c r="AC363" s="77"/>
      <c r="AD363" s="78" t="b">
        <f t="shared" si="125"/>
        <v>1</v>
      </c>
      <c r="AE363" s="78" t="b">
        <f t="shared" si="126"/>
        <v>0</v>
      </c>
      <c r="AF363" s="78" t="b">
        <f t="shared" si="127"/>
        <v>0</v>
      </c>
      <c r="AG363" s="78" t="b">
        <f t="shared" si="132"/>
        <v>1</v>
      </c>
      <c r="AH363" s="38">
        <f t="shared" si="133"/>
        <v>26.02</v>
      </c>
      <c r="AI363" s="62">
        <f t="shared" si="134"/>
        <v>29.7</v>
      </c>
      <c r="AJ363" s="34">
        <f t="shared" si="135"/>
        <v>0.2</v>
      </c>
      <c r="AK363" s="34">
        <f t="shared" si="136"/>
        <v>0.15384615384615385</v>
      </c>
      <c r="AL363" s="34">
        <f t="shared" si="137"/>
        <v>7.407407407407407E-2</v>
      </c>
    </row>
    <row r="364" spans="1:38" s="34" customFormat="1">
      <c r="A364" s="74">
        <v>43780</v>
      </c>
      <c r="B364" s="75">
        <v>28.95</v>
      </c>
      <c r="C364" s="75">
        <v>28.95</v>
      </c>
      <c r="D364" s="75">
        <v>1.43</v>
      </c>
      <c r="E364" s="75">
        <v>28.38</v>
      </c>
      <c r="F364" s="75">
        <v>28.33</v>
      </c>
      <c r="G364" s="75">
        <v>28.95</v>
      </c>
      <c r="H364" s="75" t="s">
        <v>84</v>
      </c>
      <c r="I364" s="76"/>
      <c r="J364" s="77">
        <f t="shared" si="128"/>
        <v>0</v>
      </c>
      <c r="K364" s="77">
        <f t="shared" si="129"/>
        <v>0</v>
      </c>
      <c r="L364" s="77">
        <f t="shared" si="130"/>
        <v>0</v>
      </c>
      <c r="M364" s="77"/>
      <c r="N364" s="77">
        <f t="shared" si="115"/>
        <v>28.49</v>
      </c>
      <c r="O364" s="77">
        <f t="shared" si="116"/>
        <v>29.7</v>
      </c>
      <c r="P364" s="77">
        <f t="shared" si="117"/>
        <v>28.5755001698519</v>
      </c>
      <c r="Q364" s="77">
        <f t="shared" si="131"/>
        <v>27.816500000000001</v>
      </c>
      <c r="R364" s="77">
        <f t="shared" si="118"/>
        <v>28.393791661936511</v>
      </c>
      <c r="S364" s="77">
        <f t="shared" si="119"/>
        <v>27.613100150948178</v>
      </c>
      <c r="T364" s="77">
        <f t="shared" si="120"/>
        <v>0.78069151098833345</v>
      </c>
      <c r="U364" s="77">
        <f t="shared" si="121"/>
        <v>0.7490296164235607</v>
      </c>
      <c r="V364" s="77">
        <f t="shared" si="122"/>
        <v>3.1661894564772752E-2</v>
      </c>
      <c r="W364" s="77"/>
      <c r="X364" s="77"/>
      <c r="Y364" s="77"/>
      <c r="Z364" s="77" t="str">
        <f t="shared" si="123"/>
        <v>ALTA</v>
      </c>
      <c r="AA364" s="77"/>
      <c r="AB364" s="77" t="str">
        <f t="shared" si="124"/>
        <v/>
      </c>
      <c r="AC364" s="77"/>
      <c r="AD364" s="78" t="b">
        <f t="shared" si="125"/>
        <v>0</v>
      </c>
      <c r="AE364" s="78" t="b">
        <f t="shared" si="126"/>
        <v>1</v>
      </c>
      <c r="AF364" s="78" t="b">
        <f t="shared" si="127"/>
        <v>0</v>
      </c>
      <c r="AG364" s="78" t="b">
        <f t="shared" si="132"/>
        <v>1</v>
      </c>
      <c r="AH364" s="38">
        <f t="shared" si="133"/>
        <v>25.97</v>
      </c>
      <c r="AI364" s="62">
        <f t="shared" si="134"/>
        <v>29.7</v>
      </c>
      <c r="AJ364" s="34">
        <f t="shared" si="135"/>
        <v>0.2</v>
      </c>
      <c r="AK364" s="34">
        <f t="shared" si="136"/>
        <v>0.15384615384615385</v>
      </c>
      <c r="AL364" s="34">
        <f t="shared" si="137"/>
        <v>7.407407407407407E-2</v>
      </c>
    </row>
    <row r="365" spans="1:38" s="34" customFormat="1">
      <c r="A365" s="74">
        <v>43777</v>
      </c>
      <c r="B365" s="75">
        <v>28.55</v>
      </c>
      <c r="C365" s="75">
        <v>28.55</v>
      </c>
      <c r="D365" s="75">
        <v>-2.85</v>
      </c>
      <c r="E365" s="75">
        <v>28.95</v>
      </c>
      <c r="F365" s="75">
        <v>28.46</v>
      </c>
      <c r="G365" s="75">
        <v>29.28</v>
      </c>
      <c r="H365" s="75" t="s">
        <v>78</v>
      </c>
      <c r="I365" s="76"/>
      <c r="J365" s="77">
        <f t="shared" si="128"/>
        <v>0</v>
      </c>
      <c r="K365" s="77">
        <f t="shared" si="129"/>
        <v>0</v>
      </c>
      <c r="L365" s="77">
        <f t="shared" si="130"/>
        <v>0</v>
      </c>
      <c r="M365" s="77"/>
      <c r="N365" s="77">
        <f t="shared" si="115"/>
        <v>28.49</v>
      </c>
      <c r="O365" s="77">
        <f t="shared" si="116"/>
        <v>29.7</v>
      </c>
      <c r="P365" s="77">
        <f t="shared" si="117"/>
        <v>28.481875212314876</v>
      </c>
      <c r="Q365" s="77">
        <f t="shared" si="131"/>
        <v>27.667500000000008</v>
      </c>
      <c r="R365" s="77">
        <f t="shared" si="118"/>
        <v>28.292662873197695</v>
      </c>
      <c r="S365" s="77">
        <f t="shared" si="119"/>
        <v>27.506148163024033</v>
      </c>
      <c r="T365" s="77">
        <f t="shared" si="120"/>
        <v>0.78651471017366248</v>
      </c>
      <c r="U365" s="77">
        <f t="shared" si="121"/>
        <v>0.74111414278236754</v>
      </c>
      <c r="V365" s="77">
        <f t="shared" si="122"/>
        <v>4.5400567391294944E-2</v>
      </c>
      <c r="W365" s="77"/>
      <c r="X365" s="77"/>
      <c r="Y365" s="77"/>
      <c r="Z365" s="77" t="str">
        <f t="shared" si="123"/>
        <v>ALTA</v>
      </c>
      <c r="AA365" s="77"/>
      <c r="AB365" s="77" t="str">
        <f t="shared" si="124"/>
        <v/>
      </c>
      <c r="AC365" s="77"/>
      <c r="AD365" s="78" t="b">
        <f t="shared" si="125"/>
        <v>1</v>
      </c>
      <c r="AE365" s="78" t="b">
        <f t="shared" si="126"/>
        <v>0</v>
      </c>
      <c r="AF365" s="78" t="b">
        <f t="shared" si="127"/>
        <v>0</v>
      </c>
      <c r="AG365" s="78" t="b">
        <f t="shared" si="132"/>
        <v>1</v>
      </c>
      <c r="AH365" s="38">
        <f t="shared" si="133"/>
        <v>25.62</v>
      </c>
      <c r="AI365" s="62">
        <f t="shared" si="134"/>
        <v>29.7</v>
      </c>
      <c r="AJ365" s="34">
        <f t="shared" si="135"/>
        <v>0.2</v>
      </c>
      <c r="AK365" s="34">
        <f t="shared" si="136"/>
        <v>0.15384615384615385</v>
      </c>
      <c r="AL365" s="34">
        <f t="shared" si="137"/>
        <v>7.407407407407407E-2</v>
      </c>
    </row>
    <row r="366" spans="1:38" s="34" customFormat="1">
      <c r="A366" s="74">
        <v>43776</v>
      </c>
      <c r="B366" s="75">
        <v>29.38</v>
      </c>
      <c r="C366" s="75">
        <v>29.38</v>
      </c>
      <c r="D366" s="75">
        <v>4.01</v>
      </c>
      <c r="E366" s="75">
        <v>28.53</v>
      </c>
      <c r="F366" s="75">
        <v>28.09</v>
      </c>
      <c r="G366" s="75">
        <v>29.54</v>
      </c>
      <c r="H366" s="75" t="s">
        <v>82</v>
      </c>
      <c r="I366" s="76"/>
      <c r="J366" s="77">
        <f t="shared" si="128"/>
        <v>0</v>
      </c>
      <c r="K366" s="77">
        <f t="shared" si="129"/>
        <v>0</v>
      </c>
      <c r="L366" s="77">
        <f t="shared" si="130"/>
        <v>0</v>
      </c>
      <c r="M366" s="77"/>
      <c r="N366" s="77">
        <f t="shared" si="115"/>
        <v>28.49</v>
      </c>
      <c r="O366" s="77">
        <f t="shared" si="116"/>
        <v>29.7</v>
      </c>
      <c r="P366" s="77">
        <f t="shared" si="117"/>
        <v>28.464844015393595</v>
      </c>
      <c r="Q366" s="77">
        <f t="shared" si="131"/>
        <v>27.536000000000001</v>
      </c>
      <c r="R366" s="77">
        <f t="shared" si="118"/>
        <v>28.245874304688186</v>
      </c>
      <c r="S366" s="77">
        <f t="shared" si="119"/>
        <v>27.422640016065955</v>
      </c>
      <c r="T366" s="77">
        <f t="shared" si="120"/>
        <v>0.82323428862223125</v>
      </c>
      <c r="U366" s="77">
        <f t="shared" si="121"/>
        <v>0.72976400093454385</v>
      </c>
      <c r="V366" s="77">
        <f t="shared" si="122"/>
        <v>9.3470287687687392E-2</v>
      </c>
      <c r="W366" s="77"/>
      <c r="X366" s="77"/>
      <c r="Y366" s="77"/>
      <c r="Z366" s="77" t="str">
        <f t="shared" si="123"/>
        <v>ALTA</v>
      </c>
      <c r="AA366" s="77"/>
      <c r="AB366" s="77" t="str">
        <f t="shared" si="124"/>
        <v/>
      </c>
      <c r="AC366" s="77"/>
      <c r="AD366" s="78" t="b">
        <f t="shared" si="125"/>
        <v>0</v>
      </c>
      <c r="AE366" s="78" t="b">
        <f t="shared" si="126"/>
        <v>0</v>
      </c>
      <c r="AF366" s="78" t="b">
        <f t="shared" si="127"/>
        <v>0</v>
      </c>
      <c r="AG366" s="78" t="b">
        <f t="shared" si="132"/>
        <v>1</v>
      </c>
      <c r="AH366" s="38">
        <f t="shared" si="133"/>
        <v>25.61</v>
      </c>
      <c r="AI366" s="62">
        <f t="shared" si="134"/>
        <v>29.7</v>
      </c>
      <c r="AJ366" s="34">
        <f t="shared" si="135"/>
        <v>0.2</v>
      </c>
      <c r="AK366" s="34">
        <f t="shared" si="136"/>
        <v>0.15384615384615385</v>
      </c>
      <c r="AL366" s="34">
        <f t="shared" si="137"/>
        <v>7.407407407407407E-2</v>
      </c>
    </row>
    <row r="367" spans="1:38" s="34" customFormat="1">
      <c r="A367" s="74">
        <v>43775</v>
      </c>
      <c r="B367" s="75">
        <v>28.25</v>
      </c>
      <c r="C367" s="75">
        <v>28.25</v>
      </c>
      <c r="D367" s="75">
        <v>0.2</v>
      </c>
      <c r="E367" s="75">
        <v>28.57</v>
      </c>
      <c r="F367" s="75">
        <v>26.72</v>
      </c>
      <c r="G367" s="75">
        <v>29.19</v>
      </c>
      <c r="H367" s="75" t="s">
        <v>219</v>
      </c>
      <c r="I367" s="76"/>
      <c r="J367" s="77">
        <f t="shared" si="128"/>
        <v>0</v>
      </c>
      <c r="K367" s="77">
        <f t="shared" si="129"/>
        <v>0</v>
      </c>
      <c r="L367" s="77">
        <f t="shared" si="130"/>
        <v>0</v>
      </c>
      <c r="M367" s="77"/>
      <c r="N367" s="77">
        <f t="shared" si="115"/>
        <v>28.49</v>
      </c>
      <c r="O367" s="77">
        <f t="shared" si="116"/>
        <v>29.7</v>
      </c>
      <c r="P367" s="77">
        <f t="shared" si="117"/>
        <v>28.236055019241995</v>
      </c>
      <c r="Q367" s="77">
        <f t="shared" si="131"/>
        <v>27.3385</v>
      </c>
      <c r="R367" s="77">
        <f t="shared" si="118"/>
        <v>28.039669632813311</v>
      </c>
      <c r="S367" s="77">
        <f t="shared" si="119"/>
        <v>27.266051217351233</v>
      </c>
      <c r="T367" s="77">
        <f t="shared" si="120"/>
        <v>0.77361841546207799</v>
      </c>
      <c r="U367" s="77">
        <f t="shared" si="121"/>
        <v>0.70639642901262201</v>
      </c>
      <c r="V367" s="77">
        <f t="shared" si="122"/>
        <v>6.7221986449455984E-2</v>
      </c>
      <c r="W367" s="77"/>
      <c r="X367" s="77"/>
      <c r="Y367" s="77"/>
      <c r="Z367" s="77" t="str">
        <f t="shared" si="123"/>
        <v>ALTA</v>
      </c>
      <c r="AA367" s="77"/>
      <c r="AB367" s="77" t="str">
        <f t="shared" si="124"/>
        <v/>
      </c>
      <c r="AC367" s="77"/>
      <c r="AD367" s="78" t="b">
        <f t="shared" si="125"/>
        <v>0</v>
      </c>
      <c r="AE367" s="78" t="b">
        <f t="shared" si="126"/>
        <v>0</v>
      </c>
      <c r="AF367" s="78" t="b">
        <f t="shared" si="127"/>
        <v>1</v>
      </c>
      <c r="AG367" s="78" t="b">
        <f t="shared" si="132"/>
        <v>1</v>
      </c>
      <c r="AH367" s="38">
        <f t="shared" si="133"/>
        <v>25.24</v>
      </c>
      <c r="AI367" s="62">
        <f t="shared" si="134"/>
        <v>29.7</v>
      </c>
      <c r="AJ367" s="34">
        <f t="shared" si="135"/>
        <v>0.2</v>
      </c>
      <c r="AK367" s="34">
        <f t="shared" si="136"/>
        <v>0.15384615384615385</v>
      </c>
      <c r="AL367" s="34">
        <f t="shared" si="137"/>
        <v>7.407407407407407E-2</v>
      </c>
    </row>
    <row r="368" spans="1:38" s="34" customFormat="1">
      <c r="A368" s="74">
        <v>43774</v>
      </c>
      <c r="B368" s="75">
        <v>28.19</v>
      </c>
      <c r="C368" s="75">
        <v>28.19</v>
      </c>
      <c r="D368" s="75">
        <v>-2.34</v>
      </c>
      <c r="E368" s="75">
        <v>28.92</v>
      </c>
      <c r="F368" s="75">
        <v>28.13</v>
      </c>
      <c r="G368" s="75">
        <v>29.1</v>
      </c>
      <c r="H368" s="75" t="s">
        <v>57</v>
      </c>
      <c r="I368" s="76"/>
      <c r="J368" s="77">
        <f t="shared" si="128"/>
        <v>0</v>
      </c>
      <c r="K368" s="77">
        <f t="shared" si="129"/>
        <v>0</v>
      </c>
      <c r="L368" s="77">
        <f t="shared" si="130"/>
        <v>0</v>
      </c>
      <c r="M368" s="77"/>
      <c r="N368" s="77">
        <f t="shared" si="115"/>
        <v>28.49</v>
      </c>
      <c r="O368" s="77">
        <f t="shared" si="116"/>
        <v>29.7</v>
      </c>
      <c r="P368" s="77">
        <f t="shared" si="117"/>
        <v>28.232568774052492</v>
      </c>
      <c r="Q368" s="77">
        <f t="shared" si="131"/>
        <v>27.187000000000005</v>
      </c>
      <c r="R368" s="77">
        <f t="shared" si="118"/>
        <v>28.001427747870277</v>
      </c>
      <c r="S368" s="77">
        <f t="shared" si="119"/>
        <v>27.187335314739332</v>
      </c>
      <c r="T368" s="77">
        <f t="shared" si="120"/>
        <v>0.81409243313094493</v>
      </c>
      <c r="U368" s="77">
        <f t="shared" si="121"/>
        <v>0.68959093240025804</v>
      </c>
      <c r="V368" s="77">
        <f t="shared" si="122"/>
        <v>0.12450150073068689</v>
      </c>
      <c r="W368" s="77"/>
      <c r="X368" s="77"/>
      <c r="Y368" s="77"/>
      <c r="Z368" s="77" t="str">
        <f t="shared" si="123"/>
        <v>ALTA</v>
      </c>
      <c r="AA368" s="77"/>
      <c r="AB368" s="77" t="str">
        <f t="shared" si="124"/>
        <v/>
      </c>
      <c r="AC368" s="77"/>
      <c r="AD368" s="78" t="b">
        <f t="shared" si="125"/>
        <v>0</v>
      </c>
      <c r="AE368" s="78" t="b">
        <f t="shared" si="126"/>
        <v>0</v>
      </c>
      <c r="AF368" s="78" t="b">
        <f t="shared" si="127"/>
        <v>1</v>
      </c>
      <c r="AG368" s="78" t="b">
        <f t="shared" si="132"/>
        <v>0</v>
      </c>
      <c r="AH368" s="38">
        <f t="shared" si="133"/>
        <v>24.68</v>
      </c>
      <c r="AI368" s="62">
        <f t="shared" si="134"/>
        <v>29.7</v>
      </c>
      <c r="AJ368" s="34">
        <f t="shared" si="135"/>
        <v>0.2</v>
      </c>
      <c r="AK368" s="34">
        <f t="shared" si="136"/>
        <v>0.15384615384615385</v>
      </c>
      <c r="AL368" s="34">
        <f t="shared" si="137"/>
        <v>7.407407407407407E-2</v>
      </c>
    </row>
    <row r="369" spans="1:38" s="34" customFormat="1">
      <c r="A369" s="74">
        <v>43773</v>
      </c>
      <c r="B369" s="75">
        <v>28.87</v>
      </c>
      <c r="C369" s="75">
        <v>28.87</v>
      </c>
      <c r="D369" s="75">
        <v>-0.23</v>
      </c>
      <c r="E369" s="75">
        <v>29.37</v>
      </c>
      <c r="F369" s="75">
        <v>28.49</v>
      </c>
      <c r="G369" s="75">
        <v>29.69</v>
      </c>
      <c r="H369" s="75" t="s">
        <v>70</v>
      </c>
      <c r="I369" s="76"/>
      <c r="J369" s="77">
        <f t="shared" si="128"/>
        <v>0</v>
      </c>
      <c r="K369" s="77">
        <f t="shared" si="129"/>
        <v>0</v>
      </c>
      <c r="L369" s="77">
        <f t="shared" si="130"/>
        <v>0</v>
      </c>
      <c r="M369" s="77"/>
      <c r="N369" s="77">
        <f t="shared" si="115"/>
        <v>28.49</v>
      </c>
      <c r="O369" s="77">
        <f t="shared" si="116"/>
        <v>29.7</v>
      </c>
      <c r="P369" s="77">
        <f t="shared" si="117"/>
        <v>28.243210967565613</v>
      </c>
      <c r="Q369" s="77">
        <f t="shared" si="131"/>
        <v>27.014500000000009</v>
      </c>
      <c r="R369" s="77">
        <f t="shared" si="118"/>
        <v>27.96714188384669</v>
      </c>
      <c r="S369" s="77">
        <f t="shared" si="119"/>
        <v>27.107122139918477</v>
      </c>
      <c r="T369" s="77">
        <f t="shared" si="120"/>
        <v>0.86001974392821268</v>
      </c>
      <c r="U369" s="77">
        <f t="shared" si="121"/>
        <v>0.65846555721758637</v>
      </c>
      <c r="V369" s="77">
        <f t="shared" si="122"/>
        <v>0.2015541867106263</v>
      </c>
      <c r="W369" s="77"/>
      <c r="X369" s="77"/>
      <c r="Y369" s="77"/>
      <c r="Z369" s="77" t="str">
        <f t="shared" si="123"/>
        <v>ALTA</v>
      </c>
      <c r="AA369" s="77"/>
      <c r="AB369" s="77" t="str">
        <f t="shared" si="124"/>
        <v/>
      </c>
      <c r="AC369" s="77"/>
      <c r="AD369" s="78" t="b">
        <f t="shared" si="125"/>
        <v>0</v>
      </c>
      <c r="AE369" s="78" t="b">
        <f t="shared" si="126"/>
        <v>1</v>
      </c>
      <c r="AF369" s="78" t="b">
        <f t="shared" si="127"/>
        <v>1</v>
      </c>
      <c r="AG369" s="78" t="b">
        <f t="shared" si="132"/>
        <v>1</v>
      </c>
      <c r="AH369" s="38">
        <f t="shared" si="133"/>
        <v>24.68</v>
      </c>
      <c r="AI369" s="62">
        <f t="shared" si="134"/>
        <v>29.7</v>
      </c>
      <c r="AJ369" s="34">
        <f t="shared" si="135"/>
        <v>0.2</v>
      </c>
      <c r="AK369" s="34">
        <f t="shared" si="136"/>
        <v>0.15384615384615385</v>
      </c>
      <c r="AL369" s="34">
        <f t="shared" si="137"/>
        <v>7.407407407407407E-2</v>
      </c>
    </row>
    <row r="370" spans="1:38" s="34" customFormat="1">
      <c r="A370" s="74">
        <v>43770</v>
      </c>
      <c r="B370" s="75">
        <v>28.94</v>
      </c>
      <c r="C370" s="75">
        <v>28.94</v>
      </c>
      <c r="D370" s="75">
        <v>0.13</v>
      </c>
      <c r="E370" s="75">
        <v>29.09</v>
      </c>
      <c r="F370" s="75">
        <v>28.37</v>
      </c>
      <c r="G370" s="75">
        <v>29.7</v>
      </c>
      <c r="H370" s="75" t="s">
        <v>159</v>
      </c>
      <c r="I370" s="76"/>
      <c r="J370" s="77">
        <f t="shared" si="128"/>
        <v>0</v>
      </c>
      <c r="K370" s="77">
        <f t="shared" si="129"/>
        <v>1</v>
      </c>
      <c r="L370" s="77">
        <f t="shared" si="130"/>
        <v>0</v>
      </c>
      <c r="M370" s="77"/>
      <c r="N370" s="77">
        <f t="shared" si="115"/>
        <v>28.37</v>
      </c>
      <c r="O370" s="77">
        <f t="shared" si="116"/>
        <v>29.7</v>
      </c>
      <c r="P370" s="77">
        <f t="shared" si="117"/>
        <v>28.086513709457016</v>
      </c>
      <c r="Q370" s="77">
        <f t="shared" si="131"/>
        <v>26.815000000000005</v>
      </c>
      <c r="R370" s="77">
        <f t="shared" si="118"/>
        <v>27.802985862727905</v>
      </c>
      <c r="S370" s="77">
        <f t="shared" si="119"/>
        <v>26.966091911111956</v>
      </c>
      <c r="T370" s="77">
        <f t="shared" si="120"/>
        <v>0.83689395161594859</v>
      </c>
      <c r="U370" s="77">
        <f t="shared" si="121"/>
        <v>0.6080770105399298</v>
      </c>
      <c r="V370" s="77">
        <f t="shared" si="122"/>
        <v>0.2288169410760188</v>
      </c>
      <c r="W370" s="77"/>
      <c r="X370" s="77"/>
      <c r="Y370" s="77"/>
      <c r="Z370" s="77" t="str">
        <f t="shared" si="123"/>
        <v>ALTA</v>
      </c>
      <c r="AA370" s="77"/>
      <c r="AB370" s="77" t="str">
        <f t="shared" si="124"/>
        <v/>
      </c>
      <c r="AC370" s="77"/>
      <c r="AD370" s="78" t="b">
        <f t="shared" si="125"/>
        <v>1</v>
      </c>
      <c r="AE370" s="78" t="b">
        <f t="shared" si="126"/>
        <v>1</v>
      </c>
      <c r="AF370" s="78" t="b">
        <f t="shared" si="127"/>
        <v>0</v>
      </c>
      <c r="AG370" s="78" t="b">
        <f t="shared" si="132"/>
        <v>1</v>
      </c>
      <c r="AH370" s="38">
        <f t="shared" si="133"/>
        <v>24.68</v>
      </c>
      <c r="AI370" s="62">
        <f t="shared" si="134"/>
        <v>29.7</v>
      </c>
      <c r="AJ370" s="34">
        <f t="shared" si="135"/>
        <v>0.2</v>
      </c>
      <c r="AK370" s="34">
        <f t="shared" si="136"/>
        <v>0.15384615384615385</v>
      </c>
      <c r="AL370" s="34">
        <f t="shared" si="137"/>
        <v>7.407407407407407E-2</v>
      </c>
    </row>
    <row r="371" spans="1:38" s="34" customFormat="1">
      <c r="A371" s="74">
        <v>43769</v>
      </c>
      <c r="B371" s="75">
        <v>28.9</v>
      </c>
      <c r="C371" s="75">
        <v>28.9</v>
      </c>
      <c r="D371" s="75">
        <v>1.03</v>
      </c>
      <c r="E371" s="75">
        <v>28.39</v>
      </c>
      <c r="F371" s="75">
        <v>28.18</v>
      </c>
      <c r="G371" s="75">
        <v>28.96</v>
      </c>
      <c r="H371" s="75" t="s">
        <v>254</v>
      </c>
      <c r="I371" s="76"/>
      <c r="J371" s="77">
        <f t="shared" si="128"/>
        <v>0</v>
      </c>
      <c r="K371" s="77">
        <f t="shared" si="129"/>
        <v>0</v>
      </c>
      <c r="L371" s="77">
        <f t="shared" si="130"/>
        <v>0</v>
      </c>
      <c r="M371" s="77"/>
      <c r="N371" s="77">
        <f t="shared" si="115"/>
        <v>28.18</v>
      </c>
      <c r="O371" s="77">
        <f t="shared" si="116"/>
        <v>28.96</v>
      </c>
      <c r="P371" s="77">
        <f t="shared" si="117"/>
        <v>27.873142136821269</v>
      </c>
      <c r="Q371" s="77">
        <f t="shared" si="131"/>
        <v>26.628500000000003</v>
      </c>
      <c r="R371" s="77">
        <f t="shared" si="118"/>
        <v>27.596256019587525</v>
      </c>
      <c r="S371" s="77">
        <f t="shared" si="119"/>
        <v>26.808179264000913</v>
      </c>
      <c r="T371" s="77">
        <f t="shared" si="120"/>
        <v>0.78807675558661217</v>
      </c>
      <c r="U371" s="77">
        <f t="shared" si="121"/>
        <v>0.55087277527092504</v>
      </c>
      <c r="V371" s="77">
        <f t="shared" si="122"/>
        <v>0.23720398031568712</v>
      </c>
      <c r="W371" s="77"/>
      <c r="X371" s="77"/>
      <c r="Y371" s="77"/>
      <c r="Z371" s="77" t="str">
        <f t="shared" si="123"/>
        <v>ALTA</v>
      </c>
      <c r="AA371" s="77"/>
      <c r="AB371" s="77" t="str">
        <f t="shared" si="124"/>
        <v/>
      </c>
      <c r="AC371" s="77"/>
      <c r="AD371" s="78" t="b">
        <f t="shared" si="125"/>
        <v>1</v>
      </c>
      <c r="AE371" s="78" t="b">
        <f t="shared" si="126"/>
        <v>1</v>
      </c>
      <c r="AF371" s="78" t="b">
        <f t="shared" si="127"/>
        <v>0</v>
      </c>
      <c r="AG371" s="78" t="b">
        <f t="shared" si="132"/>
        <v>1</v>
      </c>
      <c r="AH371" s="38">
        <f t="shared" si="133"/>
        <v>24.68</v>
      </c>
      <c r="AI371" s="62">
        <f t="shared" si="134"/>
        <v>29.7</v>
      </c>
      <c r="AJ371" s="34">
        <f t="shared" si="135"/>
        <v>0.2</v>
      </c>
      <c r="AK371" s="34">
        <f t="shared" si="136"/>
        <v>0.15384615384615385</v>
      </c>
      <c r="AL371" s="34">
        <f t="shared" si="137"/>
        <v>7.407407407407407E-2</v>
      </c>
    </row>
    <row r="372" spans="1:38" s="34" customFormat="1">
      <c r="A372" s="74">
        <v>43768</v>
      </c>
      <c r="B372" s="75">
        <v>28.6</v>
      </c>
      <c r="C372" s="75">
        <v>28.6</v>
      </c>
      <c r="D372" s="75">
        <v>0.87</v>
      </c>
      <c r="E372" s="75">
        <v>28.31</v>
      </c>
      <c r="F372" s="75">
        <v>28.02</v>
      </c>
      <c r="G372" s="75">
        <v>28.61</v>
      </c>
      <c r="H372" s="75" t="s">
        <v>255</v>
      </c>
      <c r="I372" s="76"/>
      <c r="J372" s="77">
        <f t="shared" si="128"/>
        <v>0</v>
      </c>
      <c r="K372" s="77">
        <f t="shared" si="129"/>
        <v>0</v>
      </c>
      <c r="L372" s="77">
        <f t="shared" si="130"/>
        <v>0</v>
      </c>
      <c r="M372" s="77"/>
      <c r="N372" s="77">
        <f t="shared" si="115"/>
        <v>28.02</v>
      </c>
      <c r="O372" s="77">
        <f t="shared" si="116"/>
        <v>28.61</v>
      </c>
      <c r="P372" s="77">
        <f t="shared" si="117"/>
        <v>27.616427671026585</v>
      </c>
      <c r="Q372" s="77">
        <f t="shared" si="131"/>
        <v>26.455000000000002</v>
      </c>
      <c r="R372" s="77">
        <f t="shared" si="118"/>
        <v>27.359211659512528</v>
      </c>
      <c r="S372" s="77">
        <f t="shared" si="119"/>
        <v>26.640833605120985</v>
      </c>
      <c r="T372" s="77">
        <f t="shared" si="120"/>
        <v>0.71837805439154323</v>
      </c>
      <c r="U372" s="77">
        <f t="shared" si="121"/>
        <v>0.49157178019200326</v>
      </c>
      <c r="V372" s="77">
        <f t="shared" si="122"/>
        <v>0.22680627419953997</v>
      </c>
      <c r="W372" s="77"/>
      <c r="X372" s="77"/>
      <c r="Y372" s="77"/>
      <c r="Z372" s="77" t="str">
        <f t="shared" si="123"/>
        <v>ALTA</v>
      </c>
      <c r="AA372" s="77"/>
      <c r="AB372" s="77" t="str">
        <f t="shared" si="124"/>
        <v/>
      </c>
      <c r="AC372" s="77"/>
      <c r="AD372" s="78" t="b">
        <f t="shared" si="125"/>
        <v>1</v>
      </c>
      <c r="AE372" s="78" t="b">
        <f t="shared" si="126"/>
        <v>1</v>
      </c>
      <c r="AF372" s="78" t="b">
        <f t="shared" si="127"/>
        <v>0</v>
      </c>
      <c r="AG372" s="78" t="b">
        <f t="shared" si="132"/>
        <v>1</v>
      </c>
      <c r="AH372" s="38">
        <f t="shared" si="133"/>
        <v>24.68</v>
      </c>
      <c r="AI372" s="62">
        <f t="shared" si="134"/>
        <v>28.96</v>
      </c>
      <c r="AJ372" s="34">
        <f t="shared" si="135"/>
        <v>0.2</v>
      </c>
      <c r="AK372" s="34">
        <f t="shared" si="136"/>
        <v>0.15384615384615385</v>
      </c>
      <c r="AL372" s="34">
        <f t="shared" si="137"/>
        <v>7.407407407407407E-2</v>
      </c>
    </row>
    <row r="373" spans="1:38" s="34" customFormat="1">
      <c r="A373" s="74">
        <v>43767</v>
      </c>
      <c r="B373" s="75">
        <v>28.36</v>
      </c>
      <c r="C373" s="75">
        <v>28.36</v>
      </c>
      <c r="D373" s="75">
        <v>0.74</v>
      </c>
      <c r="E373" s="75">
        <v>27.96</v>
      </c>
      <c r="F373" s="75">
        <v>27.82</v>
      </c>
      <c r="G373" s="75">
        <v>28.47</v>
      </c>
      <c r="H373" s="75" t="s">
        <v>179</v>
      </c>
      <c r="I373" s="76"/>
      <c r="J373" s="77">
        <f t="shared" si="128"/>
        <v>0</v>
      </c>
      <c r="K373" s="77">
        <f t="shared" si="129"/>
        <v>0</v>
      </c>
      <c r="L373" s="77">
        <f t="shared" si="130"/>
        <v>0</v>
      </c>
      <c r="M373" s="77"/>
      <c r="N373" s="77">
        <f t="shared" si="115"/>
        <v>27.82</v>
      </c>
      <c r="O373" s="77">
        <f t="shared" si="116"/>
        <v>28.47</v>
      </c>
      <c r="P373" s="77">
        <f t="shared" si="117"/>
        <v>27.370534588783229</v>
      </c>
      <c r="Q373" s="77">
        <f t="shared" si="131"/>
        <v>26.295499999999997</v>
      </c>
      <c r="R373" s="77">
        <f t="shared" si="118"/>
        <v>27.133613779423897</v>
      </c>
      <c r="S373" s="77">
        <f t="shared" si="119"/>
        <v>26.484100293530663</v>
      </c>
      <c r="T373" s="77">
        <f t="shared" si="120"/>
        <v>0.64951348589323388</v>
      </c>
      <c r="U373" s="77">
        <f t="shared" si="121"/>
        <v>0.43487021164211825</v>
      </c>
      <c r="V373" s="77">
        <f t="shared" si="122"/>
        <v>0.21464327425111562</v>
      </c>
      <c r="W373" s="77"/>
      <c r="X373" s="77"/>
      <c r="Y373" s="77"/>
      <c r="Z373" s="77" t="str">
        <f t="shared" si="123"/>
        <v>ALTA</v>
      </c>
      <c r="AA373" s="77"/>
      <c r="AB373" s="77" t="str">
        <f t="shared" si="124"/>
        <v/>
      </c>
      <c r="AC373" s="77"/>
      <c r="AD373" s="78" t="b">
        <f t="shared" si="125"/>
        <v>1</v>
      </c>
      <c r="AE373" s="78" t="b">
        <f t="shared" si="126"/>
        <v>1</v>
      </c>
      <c r="AF373" s="78" t="b">
        <f t="shared" si="127"/>
        <v>0</v>
      </c>
      <c r="AG373" s="78" t="b">
        <f t="shared" si="132"/>
        <v>1</v>
      </c>
      <c r="AH373" s="38">
        <f t="shared" si="133"/>
        <v>24.68</v>
      </c>
      <c r="AI373" s="62">
        <f t="shared" si="134"/>
        <v>28.61</v>
      </c>
      <c r="AJ373" s="34">
        <f t="shared" si="135"/>
        <v>0.2</v>
      </c>
      <c r="AK373" s="34">
        <f t="shared" si="136"/>
        <v>0.15384615384615385</v>
      </c>
      <c r="AL373" s="34">
        <f t="shared" si="137"/>
        <v>7.407407407407407E-2</v>
      </c>
    </row>
    <row r="374" spans="1:38" s="34" customFormat="1">
      <c r="A374" s="74">
        <v>43766</v>
      </c>
      <c r="B374" s="75">
        <v>28.15</v>
      </c>
      <c r="C374" s="75">
        <v>28.15</v>
      </c>
      <c r="D374" s="75">
        <v>1.2</v>
      </c>
      <c r="E374" s="75">
        <v>27.78</v>
      </c>
      <c r="F374" s="75">
        <v>27.69</v>
      </c>
      <c r="G374" s="75">
        <v>28.2</v>
      </c>
      <c r="H374" s="75" t="s">
        <v>256</v>
      </c>
      <c r="I374" s="76"/>
      <c r="J374" s="77">
        <f t="shared" si="128"/>
        <v>0</v>
      </c>
      <c r="K374" s="77">
        <f t="shared" si="129"/>
        <v>0</v>
      </c>
      <c r="L374" s="77">
        <f t="shared" si="130"/>
        <v>0</v>
      </c>
      <c r="M374" s="77"/>
      <c r="N374" s="77">
        <f t="shared" si="115"/>
        <v>27.69</v>
      </c>
      <c r="O374" s="77">
        <f t="shared" si="116"/>
        <v>28.2</v>
      </c>
      <c r="P374" s="77">
        <f t="shared" si="117"/>
        <v>27.123168235979037</v>
      </c>
      <c r="Q374" s="77">
        <f t="shared" si="131"/>
        <v>26.185500000000001</v>
      </c>
      <c r="R374" s="77">
        <f t="shared" si="118"/>
        <v>26.91063446659188</v>
      </c>
      <c r="S374" s="77">
        <f t="shared" si="119"/>
        <v>26.334028317013114</v>
      </c>
      <c r="T374" s="77">
        <f t="shared" si="120"/>
        <v>0.57660614957876533</v>
      </c>
      <c r="U374" s="77">
        <f t="shared" si="121"/>
        <v>0.38120939307933932</v>
      </c>
      <c r="V374" s="77">
        <f t="shared" si="122"/>
        <v>0.19539675649942601</v>
      </c>
      <c r="W374" s="77"/>
      <c r="X374" s="77"/>
      <c r="Y374" s="77"/>
      <c r="Z374" s="77" t="str">
        <f t="shared" si="123"/>
        <v>ALTA</v>
      </c>
      <c r="AA374" s="77"/>
      <c r="AB374" s="77" t="str">
        <f t="shared" si="124"/>
        <v/>
      </c>
      <c r="AC374" s="77"/>
      <c r="AD374" s="78" t="b">
        <f t="shared" si="125"/>
        <v>1</v>
      </c>
      <c r="AE374" s="78" t="b">
        <f t="shared" si="126"/>
        <v>0</v>
      </c>
      <c r="AF374" s="78" t="b">
        <f t="shared" si="127"/>
        <v>0</v>
      </c>
      <c r="AG374" s="78" t="b">
        <f t="shared" si="132"/>
        <v>1</v>
      </c>
      <c r="AH374" s="38">
        <f t="shared" si="133"/>
        <v>24.68</v>
      </c>
      <c r="AI374" s="62">
        <f t="shared" si="134"/>
        <v>28.47</v>
      </c>
      <c r="AJ374" s="34">
        <f t="shared" si="135"/>
        <v>0.2</v>
      </c>
      <c r="AK374" s="34">
        <f t="shared" si="136"/>
        <v>0.15384615384615385</v>
      </c>
      <c r="AL374" s="34">
        <f t="shared" si="137"/>
        <v>7.407407407407407E-2</v>
      </c>
    </row>
    <row r="375" spans="1:38" s="34" customFormat="1">
      <c r="A375" s="74">
        <v>43763</v>
      </c>
      <c r="B375" s="75">
        <v>27.81</v>
      </c>
      <c r="C375" s="75">
        <v>27.81</v>
      </c>
      <c r="D375" s="75">
        <v>3.28</v>
      </c>
      <c r="E375" s="75">
        <v>27.77</v>
      </c>
      <c r="F375" s="75">
        <v>27.59</v>
      </c>
      <c r="G375" s="75">
        <v>28.1</v>
      </c>
      <c r="H375" s="75" t="s">
        <v>219</v>
      </c>
      <c r="I375" s="76"/>
      <c r="J375" s="77">
        <f t="shared" si="128"/>
        <v>0</v>
      </c>
      <c r="K375" s="77">
        <f t="shared" si="129"/>
        <v>0</v>
      </c>
      <c r="L375" s="77">
        <f t="shared" si="130"/>
        <v>0</v>
      </c>
      <c r="M375" s="77"/>
      <c r="N375" s="77">
        <f t="shared" si="115"/>
        <v>27.59</v>
      </c>
      <c r="O375" s="77">
        <f t="shared" si="116"/>
        <v>28.1</v>
      </c>
      <c r="P375" s="77">
        <f t="shared" si="117"/>
        <v>26.866460294973795</v>
      </c>
      <c r="Q375" s="77">
        <f t="shared" si="131"/>
        <v>26.088000000000005</v>
      </c>
      <c r="R375" s="77">
        <f t="shared" si="118"/>
        <v>26.685295278699495</v>
      </c>
      <c r="S375" s="77">
        <f t="shared" si="119"/>
        <v>26.188750582374166</v>
      </c>
      <c r="T375" s="77">
        <f t="shared" si="120"/>
        <v>0.49654469632532994</v>
      </c>
      <c r="U375" s="77">
        <f t="shared" si="121"/>
        <v>0.33236020395448285</v>
      </c>
      <c r="V375" s="77">
        <f t="shared" si="122"/>
        <v>0.16418449237084709</v>
      </c>
      <c r="W375" s="77"/>
      <c r="X375" s="77"/>
      <c r="Y375" s="77"/>
      <c r="Z375" s="77" t="str">
        <f t="shared" si="123"/>
        <v>ALTA</v>
      </c>
      <c r="AA375" s="77"/>
      <c r="AB375" s="77" t="str">
        <f t="shared" si="124"/>
        <v/>
      </c>
      <c r="AC375" s="77"/>
      <c r="AD375" s="78" t="b">
        <f t="shared" si="125"/>
        <v>0</v>
      </c>
      <c r="AE375" s="78" t="b">
        <f t="shared" si="126"/>
        <v>1</v>
      </c>
      <c r="AF375" s="78" t="b">
        <f t="shared" si="127"/>
        <v>0</v>
      </c>
      <c r="AG375" s="78" t="b">
        <f t="shared" si="132"/>
        <v>1</v>
      </c>
      <c r="AH375" s="38">
        <f t="shared" si="133"/>
        <v>24.68</v>
      </c>
      <c r="AI375" s="62">
        <f t="shared" si="134"/>
        <v>28.2</v>
      </c>
      <c r="AJ375" s="34">
        <f t="shared" si="135"/>
        <v>0.2</v>
      </c>
      <c r="AK375" s="34">
        <f t="shared" si="136"/>
        <v>0.15384615384615385</v>
      </c>
      <c r="AL375" s="34">
        <f t="shared" si="137"/>
        <v>7.407407407407407E-2</v>
      </c>
    </row>
    <row r="376" spans="1:38" s="34" customFormat="1">
      <c r="A376" s="74">
        <v>43762</v>
      </c>
      <c r="B376" s="75">
        <v>26.93</v>
      </c>
      <c r="C376" s="75">
        <v>26.93</v>
      </c>
      <c r="D376" s="75">
        <v>-2.1800000000000002</v>
      </c>
      <c r="E376" s="75">
        <v>27.72</v>
      </c>
      <c r="F376" s="75">
        <v>26.84</v>
      </c>
      <c r="G376" s="75">
        <v>27.81</v>
      </c>
      <c r="H376" s="75" t="s">
        <v>257</v>
      </c>
      <c r="I376" s="76"/>
      <c r="J376" s="77">
        <f t="shared" si="128"/>
        <v>0</v>
      </c>
      <c r="K376" s="77">
        <f t="shared" si="129"/>
        <v>0</v>
      </c>
      <c r="L376" s="77">
        <f t="shared" si="130"/>
        <v>0</v>
      </c>
      <c r="M376" s="77"/>
      <c r="N376" s="77">
        <f t="shared" si="115"/>
        <v>27.05</v>
      </c>
      <c r="O376" s="77">
        <f t="shared" si="116"/>
        <v>27.81</v>
      </c>
      <c r="P376" s="77">
        <f t="shared" si="117"/>
        <v>26.630575368717242</v>
      </c>
      <c r="Q376" s="77">
        <f t="shared" si="131"/>
        <v>26.012500000000006</v>
      </c>
      <c r="R376" s="77">
        <f t="shared" si="118"/>
        <v>26.480803511190313</v>
      </c>
      <c r="S376" s="77">
        <f t="shared" si="119"/>
        <v>26.059050628964098</v>
      </c>
      <c r="T376" s="77">
        <f t="shared" si="120"/>
        <v>0.42175288222621532</v>
      </c>
      <c r="U376" s="77">
        <f t="shared" si="121"/>
        <v>0.29131408086177107</v>
      </c>
      <c r="V376" s="77">
        <f t="shared" si="122"/>
        <v>0.13043880136444425</v>
      </c>
      <c r="W376" s="77"/>
      <c r="X376" s="77"/>
      <c r="Y376" s="77"/>
      <c r="Z376" s="77" t="str">
        <f t="shared" si="123"/>
        <v>ALTA</v>
      </c>
      <c r="AA376" s="77"/>
      <c r="AB376" s="77" t="str">
        <f t="shared" si="124"/>
        <v/>
      </c>
      <c r="AC376" s="77"/>
      <c r="AD376" s="78" t="b">
        <f t="shared" si="125"/>
        <v>1</v>
      </c>
      <c r="AE376" s="78" t="b">
        <f t="shared" si="126"/>
        <v>1</v>
      </c>
      <c r="AF376" s="78" t="b">
        <f t="shared" si="127"/>
        <v>1</v>
      </c>
      <c r="AG376" s="78" t="b">
        <f t="shared" si="132"/>
        <v>0</v>
      </c>
      <c r="AH376" s="38">
        <f t="shared" si="133"/>
        <v>24.68</v>
      </c>
      <c r="AI376" s="62">
        <f t="shared" si="134"/>
        <v>28.1</v>
      </c>
      <c r="AJ376" s="34">
        <f t="shared" si="135"/>
        <v>0.2</v>
      </c>
      <c r="AK376" s="34">
        <f t="shared" si="136"/>
        <v>0.15384615384615385</v>
      </c>
      <c r="AL376" s="34">
        <f t="shared" si="137"/>
        <v>7.407407407407407E-2</v>
      </c>
    </row>
    <row r="377" spans="1:38" s="34" customFormat="1">
      <c r="A377" s="74">
        <v>43761</v>
      </c>
      <c r="B377" s="75">
        <v>27.53</v>
      </c>
      <c r="C377" s="75">
        <v>27.53</v>
      </c>
      <c r="D377" s="75">
        <v>1.33</v>
      </c>
      <c r="E377" s="75">
        <v>27.13</v>
      </c>
      <c r="F377" s="75">
        <v>27.05</v>
      </c>
      <c r="G377" s="75">
        <v>27.65</v>
      </c>
      <c r="H377" s="75" t="s">
        <v>258</v>
      </c>
      <c r="I377" s="76"/>
      <c r="J377" s="77">
        <f t="shared" si="128"/>
        <v>0</v>
      </c>
      <c r="K377" s="77">
        <f t="shared" si="129"/>
        <v>0</v>
      </c>
      <c r="L377" s="77">
        <f t="shared" si="130"/>
        <v>0</v>
      </c>
      <c r="M377" s="77"/>
      <c r="N377" s="77">
        <f t="shared" si="115"/>
        <v>27.05</v>
      </c>
      <c r="O377" s="77">
        <f t="shared" si="116"/>
        <v>27.65</v>
      </c>
      <c r="P377" s="77">
        <f t="shared" si="117"/>
        <v>26.555719210896552</v>
      </c>
      <c r="Q377" s="77">
        <f t="shared" si="131"/>
        <v>25.983000000000004</v>
      </c>
      <c r="R377" s="77">
        <f t="shared" si="118"/>
        <v>26.399131422315826</v>
      </c>
      <c r="S377" s="77">
        <f t="shared" si="119"/>
        <v>25.989374679281227</v>
      </c>
      <c r="T377" s="77">
        <f t="shared" si="120"/>
        <v>0.40975674303459897</v>
      </c>
      <c r="U377" s="77">
        <f t="shared" si="121"/>
        <v>0.25870438052066003</v>
      </c>
      <c r="V377" s="77">
        <f t="shared" si="122"/>
        <v>0.15105236251393894</v>
      </c>
      <c r="W377" s="77"/>
      <c r="X377" s="77"/>
      <c r="Y377" s="77"/>
      <c r="Z377" s="77" t="str">
        <f t="shared" si="123"/>
        <v>ALTA</v>
      </c>
      <c r="AA377" s="77"/>
      <c r="AB377" s="77" t="str">
        <f t="shared" si="124"/>
        <v/>
      </c>
      <c r="AC377" s="77"/>
      <c r="AD377" s="78" t="b">
        <f t="shared" si="125"/>
        <v>1</v>
      </c>
      <c r="AE377" s="78" t="b">
        <f t="shared" si="126"/>
        <v>1</v>
      </c>
      <c r="AF377" s="78" t="b">
        <f t="shared" si="127"/>
        <v>0</v>
      </c>
      <c r="AG377" s="78" t="b">
        <f t="shared" si="132"/>
        <v>1</v>
      </c>
      <c r="AH377" s="38">
        <f t="shared" si="133"/>
        <v>24.68</v>
      </c>
      <c r="AI377" s="62">
        <f t="shared" si="134"/>
        <v>27.81</v>
      </c>
      <c r="AJ377" s="34">
        <f t="shared" si="135"/>
        <v>0.2</v>
      </c>
      <c r="AK377" s="34">
        <f t="shared" si="136"/>
        <v>0.15384615384615385</v>
      </c>
      <c r="AL377" s="34">
        <f t="shared" si="137"/>
        <v>7.407407407407407E-2</v>
      </c>
    </row>
    <row r="378" spans="1:38" s="34" customFormat="1">
      <c r="A378" s="74">
        <v>43760</v>
      </c>
      <c r="B378" s="75">
        <v>27.17</v>
      </c>
      <c r="C378" s="75">
        <v>27.17</v>
      </c>
      <c r="D378" s="75">
        <v>2.88</v>
      </c>
      <c r="E378" s="75">
        <v>26.43</v>
      </c>
      <c r="F378" s="75">
        <v>26.41</v>
      </c>
      <c r="G378" s="75">
        <v>27.27</v>
      </c>
      <c r="H378" s="75" t="s">
        <v>259</v>
      </c>
      <c r="I378" s="76"/>
      <c r="J378" s="77">
        <f t="shared" si="128"/>
        <v>0</v>
      </c>
      <c r="K378" s="77">
        <f t="shared" si="129"/>
        <v>0</v>
      </c>
      <c r="L378" s="77">
        <f t="shared" si="130"/>
        <v>0</v>
      </c>
      <c r="M378" s="77"/>
      <c r="N378" s="77">
        <f t="shared" si="115"/>
        <v>26.41</v>
      </c>
      <c r="O378" s="77">
        <f t="shared" si="116"/>
        <v>27.27</v>
      </c>
      <c r="P378" s="77">
        <f t="shared" si="117"/>
        <v>26.31214901362069</v>
      </c>
      <c r="Q378" s="77">
        <f t="shared" si="131"/>
        <v>25.906500000000005</v>
      </c>
      <c r="R378" s="77">
        <f t="shared" si="118"/>
        <v>26.193518953645974</v>
      </c>
      <c r="S378" s="77">
        <f t="shared" si="119"/>
        <v>25.866124653623725</v>
      </c>
      <c r="T378" s="77">
        <f t="shared" si="120"/>
        <v>0.32739430002224879</v>
      </c>
      <c r="U378" s="77">
        <f t="shared" si="121"/>
        <v>0.22094128989217526</v>
      </c>
      <c r="V378" s="77">
        <f t="shared" si="122"/>
        <v>0.10645301013007352</v>
      </c>
      <c r="W378" s="77"/>
      <c r="X378" s="77"/>
      <c r="Y378" s="77"/>
      <c r="Z378" s="77" t="str">
        <f t="shared" si="123"/>
        <v>ALTA</v>
      </c>
      <c r="AA378" s="77"/>
      <c r="AB378" s="77" t="str">
        <f t="shared" si="124"/>
        <v/>
      </c>
      <c r="AC378" s="77"/>
      <c r="AD378" s="78" t="b">
        <f t="shared" si="125"/>
        <v>1</v>
      </c>
      <c r="AE378" s="78" t="b">
        <f t="shared" si="126"/>
        <v>0</v>
      </c>
      <c r="AF378" s="78" t="b">
        <f t="shared" si="127"/>
        <v>0</v>
      </c>
      <c r="AG378" s="78" t="b">
        <f t="shared" si="132"/>
        <v>1</v>
      </c>
      <c r="AH378" s="38">
        <f t="shared" si="133"/>
        <v>24.68</v>
      </c>
      <c r="AI378" s="62">
        <f t="shared" si="134"/>
        <v>27.65</v>
      </c>
      <c r="AJ378" s="34">
        <f t="shared" si="135"/>
        <v>0.2</v>
      </c>
      <c r="AK378" s="34">
        <f t="shared" si="136"/>
        <v>0.15384615384615385</v>
      </c>
      <c r="AL378" s="34">
        <f t="shared" si="137"/>
        <v>7.407407407407407E-2</v>
      </c>
    </row>
    <row r="379" spans="1:38" s="34" customFormat="1">
      <c r="A379" s="74">
        <v>43759</v>
      </c>
      <c r="B379" s="75">
        <v>26.41</v>
      </c>
      <c r="C379" s="75">
        <v>26.41</v>
      </c>
      <c r="D379" s="75">
        <v>0.62</v>
      </c>
      <c r="E379" s="75">
        <v>26.39</v>
      </c>
      <c r="F379" s="75">
        <v>26.24</v>
      </c>
      <c r="G379" s="75">
        <v>26.44</v>
      </c>
      <c r="H379" s="75" t="s">
        <v>260</v>
      </c>
      <c r="I379" s="76"/>
      <c r="J379" s="77">
        <f t="shared" si="128"/>
        <v>0</v>
      </c>
      <c r="K379" s="77">
        <f t="shared" si="129"/>
        <v>0</v>
      </c>
      <c r="L379" s="77">
        <f t="shared" si="130"/>
        <v>0</v>
      </c>
      <c r="M379" s="77"/>
      <c r="N379" s="77">
        <f t="shared" si="115"/>
        <v>26.24</v>
      </c>
      <c r="O379" s="77">
        <f t="shared" si="116"/>
        <v>26.62</v>
      </c>
      <c r="P379" s="77">
        <f t="shared" si="117"/>
        <v>26.09768626702586</v>
      </c>
      <c r="Q379" s="77">
        <f t="shared" si="131"/>
        <v>25.8445</v>
      </c>
      <c r="R379" s="77">
        <f t="shared" si="118"/>
        <v>26.015976945217968</v>
      </c>
      <c r="S379" s="77">
        <f t="shared" si="119"/>
        <v>25.761814625913622</v>
      </c>
      <c r="T379" s="77">
        <f t="shared" si="120"/>
        <v>0.25416231930434563</v>
      </c>
      <c r="U379" s="77">
        <f t="shared" si="121"/>
        <v>0.1943280373596569</v>
      </c>
      <c r="V379" s="77">
        <f t="shared" si="122"/>
        <v>5.9834281944688733E-2</v>
      </c>
      <c r="W379" s="77"/>
      <c r="X379" s="77"/>
      <c r="Y379" s="77"/>
      <c r="Z379" s="77" t="str">
        <f t="shared" si="123"/>
        <v>ALTA</v>
      </c>
      <c r="AA379" s="77"/>
      <c r="AB379" s="77" t="str">
        <f t="shared" si="124"/>
        <v/>
      </c>
      <c r="AC379" s="77"/>
      <c r="AD379" s="78" t="b">
        <f t="shared" si="125"/>
        <v>0</v>
      </c>
      <c r="AE379" s="78" t="b">
        <f t="shared" si="126"/>
        <v>0</v>
      </c>
      <c r="AF379" s="78" t="b">
        <f t="shared" si="127"/>
        <v>1</v>
      </c>
      <c r="AG379" s="78" t="b">
        <f t="shared" si="132"/>
        <v>1</v>
      </c>
      <c r="AH379" s="38">
        <f t="shared" si="133"/>
        <v>24.68</v>
      </c>
      <c r="AI379" s="62">
        <f t="shared" si="134"/>
        <v>26.62</v>
      </c>
      <c r="AJ379" s="34">
        <f t="shared" si="135"/>
        <v>0.2</v>
      </c>
      <c r="AK379" s="34">
        <f t="shared" si="136"/>
        <v>0.15384615384615385</v>
      </c>
      <c r="AL379" s="34">
        <f t="shared" si="137"/>
        <v>7.407407407407407E-2</v>
      </c>
    </row>
    <row r="380" spans="1:38" s="34" customFormat="1">
      <c r="A380" s="74">
        <v>43756</v>
      </c>
      <c r="B380" s="75">
        <v>26.24</v>
      </c>
      <c r="C380" s="75">
        <v>26.24</v>
      </c>
      <c r="D380" s="75">
        <v>-0.22</v>
      </c>
      <c r="E380" s="75">
        <v>26.52</v>
      </c>
      <c r="F380" s="75">
        <v>26.24</v>
      </c>
      <c r="G380" s="75">
        <v>26.62</v>
      </c>
      <c r="H380" s="75" t="s">
        <v>70</v>
      </c>
      <c r="I380" s="76"/>
      <c r="J380" s="77">
        <f t="shared" si="128"/>
        <v>0</v>
      </c>
      <c r="K380" s="77">
        <f t="shared" si="129"/>
        <v>1</v>
      </c>
      <c r="L380" s="77">
        <f t="shared" si="130"/>
        <v>0</v>
      </c>
      <c r="M380" s="77"/>
      <c r="N380" s="77">
        <f t="shared" si="115"/>
        <v>26.24</v>
      </c>
      <c r="O380" s="77">
        <f t="shared" si="116"/>
        <v>26.62</v>
      </c>
      <c r="P380" s="77">
        <f t="shared" si="117"/>
        <v>26.019607833782324</v>
      </c>
      <c r="Q380" s="77">
        <f t="shared" si="131"/>
        <v>25.830500000000008</v>
      </c>
      <c r="R380" s="77">
        <f t="shared" si="118"/>
        <v>25.944336389803052</v>
      </c>
      <c r="S380" s="77">
        <f t="shared" si="119"/>
        <v>25.709959795986713</v>
      </c>
      <c r="T380" s="77">
        <f t="shared" si="120"/>
        <v>0.23437659381633935</v>
      </c>
      <c r="U380" s="77">
        <f t="shared" si="121"/>
        <v>0.17936946687348471</v>
      </c>
      <c r="V380" s="77">
        <f t="shared" si="122"/>
        <v>5.5007126942854645E-2</v>
      </c>
      <c r="W380" s="77"/>
      <c r="X380" s="77"/>
      <c r="Y380" s="77"/>
      <c r="Z380" s="77" t="str">
        <f t="shared" si="123"/>
        <v>ALTA</v>
      </c>
      <c r="AA380" s="77"/>
      <c r="AB380" s="77" t="str">
        <f t="shared" si="124"/>
        <v/>
      </c>
      <c r="AC380" s="77"/>
      <c r="AD380" s="78" t="b">
        <f t="shared" si="125"/>
        <v>0</v>
      </c>
      <c r="AE380" s="78" t="b">
        <f t="shared" si="126"/>
        <v>1</v>
      </c>
      <c r="AF380" s="78" t="b">
        <f t="shared" si="127"/>
        <v>1</v>
      </c>
      <c r="AG380" s="78" t="b">
        <f t="shared" si="132"/>
        <v>0</v>
      </c>
      <c r="AH380" s="38">
        <f t="shared" si="133"/>
        <v>24.68</v>
      </c>
      <c r="AI380" s="62">
        <f t="shared" si="134"/>
        <v>26.62</v>
      </c>
      <c r="AJ380" s="34">
        <f t="shared" si="135"/>
        <v>0.2</v>
      </c>
      <c r="AK380" s="34">
        <f t="shared" si="136"/>
        <v>0.15384615384615385</v>
      </c>
      <c r="AL380" s="34">
        <f t="shared" si="137"/>
        <v>7.407407407407407E-2</v>
      </c>
    </row>
    <row r="381" spans="1:38" s="34" customFormat="1">
      <c r="A381" s="74">
        <v>43755</v>
      </c>
      <c r="B381" s="75">
        <v>26.3</v>
      </c>
      <c r="C381" s="75">
        <v>26.3</v>
      </c>
      <c r="D381" s="75">
        <v>-0.97</v>
      </c>
      <c r="E381" s="75">
        <v>26.56</v>
      </c>
      <c r="F381" s="75">
        <v>26.23</v>
      </c>
      <c r="G381" s="75">
        <v>26.62</v>
      </c>
      <c r="H381" s="75" t="s">
        <v>47</v>
      </c>
      <c r="I381" s="76"/>
      <c r="J381" s="77">
        <f t="shared" si="128"/>
        <v>0</v>
      </c>
      <c r="K381" s="77">
        <f t="shared" si="129"/>
        <v>1</v>
      </c>
      <c r="L381" s="77">
        <f t="shared" si="130"/>
        <v>0</v>
      </c>
      <c r="M381" s="77"/>
      <c r="N381" s="77">
        <f t="shared" si="115"/>
        <v>26.23</v>
      </c>
      <c r="O381" s="77">
        <f t="shared" si="116"/>
        <v>26.62</v>
      </c>
      <c r="P381" s="77">
        <f t="shared" si="117"/>
        <v>25.964509792227904</v>
      </c>
      <c r="Q381" s="77">
        <f t="shared" si="131"/>
        <v>25.802000000000003</v>
      </c>
      <c r="R381" s="77">
        <f t="shared" si="118"/>
        <v>25.890579369767245</v>
      </c>
      <c r="S381" s="77">
        <f t="shared" si="119"/>
        <v>25.66755657966565</v>
      </c>
      <c r="T381" s="77">
        <f t="shared" si="120"/>
        <v>0.22302279010159509</v>
      </c>
      <c r="U381" s="77">
        <f t="shared" si="121"/>
        <v>0.16561768513777106</v>
      </c>
      <c r="V381" s="77">
        <f t="shared" si="122"/>
        <v>5.7405104963824033E-2</v>
      </c>
      <c r="W381" s="77"/>
      <c r="X381" s="77"/>
      <c r="Y381" s="77"/>
      <c r="Z381" s="77" t="str">
        <f t="shared" si="123"/>
        <v>ALTA</v>
      </c>
      <c r="AA381" s="77"/>
      <c r="AB381" s="77" t="str">
        <f t="shared" si="124"/>
        <v/>
      </c>
      <c r="AC381" s="77"/>
      <c r="AD381" s="78" t="b">
        <f t="shared" si="125"/>
        <v>1</v>
      </c>
      <c r="AE381" s="78" t="b">
        <f t="shared" si="126"/>
        <v>1</v>
      </c>
      <c r="AF381" s="78" t="b">
        <f t="shared" si="127"/>
        <v>1</v>
      </c>
      <c r="AG381" s="78" t="b">
        <f t="shared" si="132"/>
        <v>0</v>
      </c>
      <c r="AH381" s="38">
        <f t="shared" si="133"/>
        <v>24.68</v>
      </c>
      <c r="AI381" s="62">
        <f t="shared" si="134"/>
        <v>26.62</v>
      </c>
      <c r="AJ381" s="34">
        <f t="shared" si="135"/>
        <v>0.2</v>
      </c>
      <c r="AK381" s="34">
        <f t="shared" si="136"/>
        <v>0.15384615384615385</v>
      </c>
      <c r="AL381" s="34">
        <f t="shared" si="137"/>
        <v>7.407407407407407E-2</v>
      </c>
    </row>
    <row r="382" spans="1:38" s="34" customFormat="1">
      <c r="A382" s="74">
        <v>43754</v>
      </c>
      <c r="B382" s="75">
        <v>26.56</v>
      </c>
      <c r="C382" s="75">
        <v>26.56</v>
      </c>
      <c r="D382" s="75">
        <v>1.2</v>
      </c>
      <c r="E382" s="75">
        <v>26.2</v>
      </c>
      <c r="F382" s="75">
        <v>26.02</v>
      </c>
      <c r="G382" s="75">
        <v>26.6</v>
      </c>
      <c r="H382" s="75" t="s">
        <v>261</v>
      </c>
      <c r="I382" s="76"/>
      <c r="J382" s="77">
        <f t="shared" si="128"/>
        <v>0</v>
      </c>
      <c r="K382" s="77">
        <f t="shared" si="129"/>
        <v>0</v>
      </c>
      <c r="L382" s="77">
        <f t="shared" si="130"/>
        <v>0</v>
      </c>
      <c r="M382" s="77"/>
      <c r="N382" s="77">
        <f t="shared" si="115"/>
        <v>26.17</v>
      </c>
      <c r="O382" s="77">
        <f t="shared" si="116"/>
        <v>26.6</v>
      </c>
      <c r="P382" s="77">
        <f t="shared" si="117"/>
        <v>25.88063724028488</v>
      </c>
      <c r="Q382" s="77">
        <f t="shared" si="131"/>
        <v>25.784500000000001</v>
      </c>
      <c r="R382" s="77">
        <f t="shared" si="118"/>
        <v>25.816139255179472</v>
      </c>
      <c r="S382" s="77">
        <f t="shared" si="119"/>
        <v>25.616961106038904</v>
      </c>
      <c r="T382" s="77">
        <f t="shared" si="120"/>
        <v>0.19917814914056819</v>
      </c>
      <c r="U382" s="77">
        <f t="shared" si="121"/>
        <v>0.15126640889681506</v>
      </c>
      <c r="V382" s="77">
        <f t="shared" si="122"/>
        <v>4.7911740243753137E-2</v>
      </c>
      <c r="W382" s="77"/>
      <c r="X382" s="77"/>
      <c r="Y382" s="77"/>
      <c r="Z382" s="77" t="str">
        <f t="shared" si="123"/>
        <v>ALTA</v>
      </c>
      <c r="AA382" s="77"/>
      <c r="AB382" s="77" t="str">
        <f t="shared" si="124"/>
        <v/>
      </c>
      <c r="AC382" s="77"/>
      <c r="AD382" s="78" t="b">
        <f t="shared" si="125"/>
        <v>1</v>
      </c>
      <c r="AE382" s="78" t="b">
        <f t="shared" si="126"/>
        <v>1</v>
      </c>
      <c r="AF382" s="78" t="b">
        <f t="shared" si="127"/>
        <v>0</v>
      </c>
      <c r="AG382" s="78" t="b">
        <f t="shared" si="132"/>
        <v>1</v>
      </c>
      <c r="AH382" s="38">
        <f t="shared" si="133"/>
        <v>24.68</v>
      </c>
      <c r="AI382" s="62">
        <f t="shared" si="134"/>
        <v>26.62</v>
      </c>
      <c r="AJ382" s="34">
        <f t="shared" si="135"/>
        <v>0.2</v>
      </c>
      <c r="AK382" s="34">
        <f t="shared" si="136"/>
        <v>0.15384615384615385</v>
      </c>
      <c r="AL382" s="34">
        <f t="shared" si="137"/>
        <v>7.407407407407407E-2</v>
      </c>
    </row>
    <row r="383" spans="1:38" s="34" customFormat="1">
      <c r="A383" s="74">
        <v>43753</v>
      </c>
      <c r="B383" s="75">
        <v>26.24</v>
      </c>
      <c r="C383" s="75">
        <v>26.24</v>
      </c>
      <c r="D383" s="75">
        <v>1.06</v>
      </c>
      <c r="E383" s="75">
        <v>25.97</v>
      </c>
      <c r="F383" s="75">
        <v>25.97</v>
      </c>
      <c r="G383" s="75">
        <v>26.51</v>
      </c>
      <c r="H383" s="75" t="s">
        <v>262</v>
      </c>
      <c r="I383" s="76"/>
      <c r="J383" s="77">
        <f t="shared" si="128"/>
        <v>0</v>
      </c>
      <c r="K383" s="77">
        <f t="shared" si="129"/>
        <v>0</v>
      </c>
      <c r="L383" s="77">
        <f t="shared" si="130"/>
        <v>0</v>
      </c>
      <c r="M383" s="77"/>
      <c r="N383" s="77">
        <f t="shared" si="115"/>
        <v>26.17</v>
      </c>
      <c r="O383" s="77">
        <f t="shared" si="116"/>
        <v>26.58</v>
      </c>
      <c r="P383" s="77">
        <f t="shared" si="117"/>
        <v>25.7107965503561</v>
      </c>
      <c r="Q383" s="77">
        <f t="shared" si="131"/>
        <v>25.750499999999999</v>
      </c>
      <c r="R383" s="77">
        <f t="shared" si="118"/>
        <v>25.680891847030285</v>
      </c>
      <c r="S383" s="77">
        <f t="shared" si="119"/>
        <v>25.541517994522017</v>
      </c>
      <c r="T383" s="77">
        <f t="shared" si="120"/>
        <v>0.1393738525082675</v>
      </c>
      <c r="U383" s="77">
        <f t="shared" si="121"/>
        <v>0.13928847383587678</v>
      </c>
      <c r="V383" s="77">
        <f t="shared" si="122"/>
        <v>8.5378672390723498E-5</v>
      </c>
      <c r="W383" s="77"/>
      <c r="X383" s="77"/>
      <c r="Y383" s="77"/>
      <c r="Z383" s="77" t="str">
        <f t="shared" si="123"/>
        <v>ALTA</v>
      </c>
      <c r="AA383" s="77"/>
      <c r="AB383" s="77" t="str">
        <f t="shared" si="124"/>
        <v>COMPRA</v>
      </c>
      <c r="AC383" s="77"/>
      <c r="AD383" s="78" t="b">
        <f t="shared" si="125"/>
        <v>1</v>
      </c>
      <c r="AE383" s="78" t="b">
        <f t="shared" si="126"/>
        <v>1</v>
      </c>
      <c r="AF383" s="78" t="b">
        <f t="shared" si="127"/>
        <v>0</v>
      </c>
      <c r="AG383" s="78" t="b">
        <f t="shared" si="132"/>
        <v>1</v>
      </c>
      <c r="AH383" s="38">
        <f t="shared" si="133"/>
        <v>24.68</v>
      </c>
      <c r="AI383" s="62">
        <f t="shared" si="134"/>
        <v>26.6</v>
      </c>
      <c r="AJ383" s="34">
        <f t="shared" si="135"/>
        <v>0.2</v>
      </c>
      <c r="AK383" s="34">
        <f t="shared" si="136"/>
        <v>0.15384615384615385</v>
      </c>
      <c r="AL383" s="34">
        <f t="shared" si="137"/>
        <v>7.407407407407407E-2</v>
      </c>
    </row>
    <row r="384" spans="1:38" s="34" customFormat="1">
      <c r="A384" s="74">
        <v>43752</v>
      </c>
      <c r="B384" s="75">
        <v>25.97</v>
      </c>
      <c r="C384" s="75">
        <v>25.97</v>
      </c>
      <c r="D384" s="75">
        <v>0.18</v>
      </c>
      <c r="E384" s="75">
        <v>25.71</v>
      </c>
      <c r="F384" s="75">
        <v>25.62</v>
      </c>
      <c r="G384" s="75">
        <v>25.99</v>
      </c>
      <c r="H384" s="75" t="s">
        <v>263</v>
      </c>
      <c r="I384" s="76"/>
      <c r="J384" s="77">
        <f t="shared" si="128"/>
        <v>0</v>
      </c>
      <c r="K384" s="77">
        <f t="shared" si="129"/>
        <v>0</v>
      </c>
      <c r="L384" s="77">
        <f t="shared" si="130"/>
        <v>0</v>
      </c>
      <c r="M384" s="77"/>
      <c r="N384" s="77">
        <f t="shared" si="115"/>
        <v>26.17</v>
      </c>
      <c r="O384" s="77">
        <f t="shared" si="116"/>
        <v>26.58</v>
      </c>
      <c r="P384" s="77">
        <f t="shared" si="117"/>
        <v>25.578495687945125</v>
      </c>
      <c r="Q384" s="77">
        <f t="shared" si="131"/>
        <v>25.755000000000003</v>
      </c>
      <c r="R384" s="77">
        <f t="shared" si="118"/>
        <v>25.579235819217612</v>
      </c>
      <c r="S384" s="77">
        <f t="shared" si="119"/>
        <v>25.48563943408378</v>
      </c>
      <c r="T384" s="77">
        <f t="shared" si="120"/>
        <v>9.3596385133832172E-2</v>
      </c>
      <c r="U384" s="77">
        <f t="shared" si="121"/>
        <v>0.13926712916777911</v>
      </c>
      <c r="V384" s="77">
        <f t="shared" si="122"/>
        <v>-4.5670744033946942E-2</v>
      </c>
      <c r="W384" s="77"/>
      <c r="X384" s="77"/>
      <c r="Y384" s="77"/>
      <c r="Z384" s="77" t="str">
        <f t="shared" si="123"/>
        <v>ALTA</v>
      </c>
      <c r="AA384" s="77"/>
      <c r="AB384" s="77" t="str">
        <f t="shared" si="124"/>
        <v/>
      </c>
      <c r="AC384" s="77"/>
      <c r="AD384" s="78" t="b">
        <f t="shared" si="125"/>
        <v>1</v>
      </c>
      <c r="AE384" s="78" t="b">
        <f t="shared" si="126"/>
        <v>1</v>
      </c>
      <c r="AF384" s="78" t="b">
        <f t="shared" si="127"/>
        <v>0</v>
      </c>
      <c r="AG384" s="78" t="b">
        <f t="shared" si="132"/>
        <v>1</v>
      </c>
      <c r="AH384" s="38">
        <f t="shared" si="133"/>
        <v>24.68</v>
      </c>
      <c r="AI384" s="62">
        <f t="shared" si="134"/>
        <v>26.85</v>
      </c>
      <c r="AJ384" s="34">
        <f t="shared" si="135"/>
        <v>0.2</v>
      </c>
      <c r="AK384" s="34">
        <f t="shared" si="136"/>
        <v>0.15384615384615385</v>
      </c>
      <c r="AL384" s="34">
        <f t="shared" si="137"/>
        <v>7.407407407407407E-2</v>
      </c>
    </row>
    <row r="385" spans="1:38" s="34" customFormat="1">
      <c r="A385" s="74">
        <v>43749</v>
      </c>
      <c r="B385" s="75">
        <v>25.92</v>
      </c>
      <c r="C385" s="75">
        <v>25.92</v>
      </c>
      <c r="D385" s="75">
        <v>1.94</v>
      </c>
      <c r="E385" s="75">
        <v>25.61</v>
      </c>
      <c r="F385" s="75">
        <v>25.61</v>
      </c>
      <c r="G385" s="75">
        <v>26.02</v>
      </c>
      <c r="H385" s="75" t="s">
        <v>264</v>
      </c>
      <c r="I385" s="76"/>
      <c r="J385" s="77">
        <f t="shared" si="128"/>
        <v>0</v>
      </c>
      <c r="K385" s="77">
        <f t="shared" si="129"/>
        <v>0</v>
      </c>
      <c r="L385" s="77">
        <f t="shared" si="130"/>
        <v>0</v>
      </c>
      <c r="M385" s="77"/>
      <c r="N385" s="77">
        <f t="shared" si="115"/>
        <v>26.17</v>
      </c>
      <c r="O385" s="77">
        <f t="shared" si="116"/>
        <v>26.58</v>
      </c>
      <c r="P385" s="77">
        <f t="shared" si="117"/>
        <v>25.480619609931406</v>
      </c>
      <c r="Q385" s="77">
        <f t="shared" si="131"/>
        <v>25.790499999999998</v>
      </c>
      <c r="R385" s="77">
        <f t="shared" si="118"/>
        <v>25.508187786348088</v>
      </c>
      <c r="S385" s="77">
        <f t="shared" si="119"/>
        <v>25.446890588810483</v>
      </c>
      <c r="T385" s="77">
        <f t="shared" si="120"/>
        <v>6.1297197537605541E-2</v>
      </c>
      <c r="U385" s="77">
        <f t="shared" si="121"/>
        <v>0.15068481517626586</v>
      </c>
      <c r="V385" s="77">
        <f t="shared" si="122"/>
        <v>-8.9387617638660322E-2</v>
      </c>
      <c r="W385" s="77"/>
      <c r="X385" s="77"/>
      <c r="Y385" s="77"/>
      <c r="Z385" s="77" t="str">
        <f t="shared" si="123"/>
        <v>ALTA</v>
      </c>
      <c r="AA385" s="77"/>
      <c r="AB385" s="77" t="str">
        <f t="shared" si="124"/>
        <v/>
      </c>
      <c r="AC385" s="77"/>
      <c r="AD385" s="78" t="b">
        <f t="shared" si="125"/>
        <v>1</v>
      </c>
      <c r="AE385" s="78" t="b">
        <f t="shared" si="126"/>
        <v>1</v>
      </c>
      <c r="AF385" s="78" t="b">
        <f t="shared" si="127"/>
        <v>0</v>
      </c>
      <c r="AG385" s="78" t="b">
        <f t="shared" si="132"/>
        <v>1</v>
      </c>
      <c r="AH385" s="38">
        <f t="shared" si="133"/>
        <v>24.68</v>
      </c>
      <c r="AI385" s="62">
        <f t="shared" si="134"/>
        <v>26.85</v>
      </c>
      <c r="AJ385" s="34">
        <f t="shared" si="135"/>
        <v>0.2</v>
      </c>
      <c r="AK385" s="34">
        <f t="shared" si="136"/>
        <v>0.15384615384615385</v>
      </c>
      <c r="AL385" s="34">
        <f t="shared" si="137"/>
        <v>7.407407407407407E-2</v>
      </c>
    </row>
    <row r="386" spans="1:38" s="34" customFormat="1">
      <c r="A386" s="74">
        <v>43748</v>
      </c>
      <c r="B386" s="75">
        <v>25.43</v>
      </c>
      <c r="C386" s="75">
        <v>25.43</v>
      </c>
      <c r="D386" s="75">
        <v>0.83</v>
      </c>
      <c r="E386" s="75">
        <v>25.28</v>
      </c>
      <c r="F386" s="75">
        <v>25.24</v>
      </c>
      <c r="G386" s="75">
        <v>25.56</v>
      </c>
      <c r="H386" s="75" t="s">
        <v>265</v>
      </c>
      <c r="I386" s="76"/>
      <c r="J386" s="77">
        <f t="shared" si="128"/>
        <v>0</v>
      </c>
      <c r="K386" s="77">
        <f t="shared" si="129"/>
        <v>0</v>
      </c>
      <c r="L386" s="77">
        <f t="shared" si="130"/>
        <v>0</v>
      </c>
      <c r="M386" s="77"/>
      <c r="N386" s="77">
        <f t="shared" si="115"/>
        <v>26.17</v>
      </c>
      <c r="O386" s="77">
        <f t="shared" si="116"/>
        <v>26.58</v>
      </c>
      <c r="P386" s="77">
        <f t="shared" si="117"/>
        <v>25.370774512414258</v>
      </c>
      <c r="Q386" s="77">
        <f t="shared" si="131"/>
        <v>25.772499999999997</v>
      </c>
      <c r="R386" s="77">
        <f t="shared" si="118"/>
        <v>25.433312838411378</v>
      </c>
      <c r="S386" s="77">
        <f t="shared" si="119"/>
        <v>25.409041835915321</v>
      </c>
      <c r="T386" s="77">
        <f t="shared" si="120"/>
        <v>2.4271002496057292E-2</v>
      </c>
      <c r="U386" s="77">
        <f t="shared" si="121"/>
        <v>0.17303171958593094</v>
      </c>
      <c r="V386" s="77">
        <f t="shared" si="122"/>
        <v>-0.14876071708987365</v>
      </c>
      <c r="W386" s="77"/>
      <c r="X386" s="77"/>
      <c r="Y386" s="77"/>
      <c r="Z386" s="77" t="str">
        <f t="shared" si="123"/>
        <v>ALTA</v>
      </c>
      <c r="AA386" s="77"/>
      <c r="AB386" s="77" t="str">
        <f t="shared" si="124"/>
        <v/>
      </c>
      <c r="AC386" s="77"/>
      <c r="AD386" s="78" t="b">
        <f t="shared" si="125"/>
        <v>1</v>
      </c>
      <c r="AE386" s="78" t="b">
        <f t="shared" si="126"/>
        <v>0</v>
      </c>
      <c r="AF386" s="78" t="b">
        <f t="shared" si="127"/>
        <v>0</v>
      </c>
      <c r="AG386" s="78" t="b">
        <f t="shared" si="132"/>
        <v>1</v>
      </c>
      <c r="AH386" s="38">
        <f t="shared" si="133"/>
        <v>24.68</v>
      </c>
      <c r="AI386" s="62">
        <f t="shared" si="134"/>
        <v>26.85</v>
      </c>
      <c r="AJ386" s="34">
        <f t="shared" si="135"/>
        <v>0.2</v>
      </c>
      <c r="AK386" s="34">
        <f t="shared" si="136"/>
        <v>0.15384615384615385</v>
      </c>
      <c r="AL386" s="34">
        <f t="shared" si="137"/>
        <v>7.407407407407407E-2</v>
      </c>
    </row>
    <row r="387" spans="1:38" s="34" customFormat="1">
      <c r="A387" s="74">
        <v>43747</v>
      </c>
      <c r="B387" s="75">
        <v>25.22</v>
      </c>
      <c r="C387" s="75">
        <v>25.22</v>
      </c>
      <c r="D387" s="75">
        <v>1.92</v>
      </c>
      <c r="E387" s="75">
        <v>25.06</v>
      </c>
      <c r="F387" s="75">
        <v>24.87</v>
      </c>
      <c r="G387" s="75">
        <v>25.4</v>
      </c>
      <c r="H387" s="75" t="s">
        <v>266</v>
      </c>
      <c r="I387" s="76"/>
      <c r="J387" s="77">
        <f t="shared" si="128"/>
        <v>0</v>
      </c>
      <c r="K387" s="77">
        <f t="shared" si="129"/>
        <v>0</v>
      </c>
      <c r="L387" s="77">
        <f t="shared" si="130"/>
        <v>0</v>
      </c>
      <c r="M387" s="77"/>
      <c r="N387" s="77">
        <f t="shared" si="115"/>
        <v>26.17</v>
      </c>
      <c r="O387" s="77">
        <f t="shared" si="116"/>
        <v>26.58</v>
      </c>
      <c r="P387" s="77">
        <f t="shared" si="117"/>
        <v>25.355968140517824</v>
      </c>
      <c r="Q387" s="77">
        <f t="shared" si="131"/>
        <v>25.787500000000001</v>
      </c>
      <c r="R387" s="77">
        <f t="shared" si="118"/>
        <v>25.433915172667994</v>
      </c>
      <c r="S387" s="77">
        <f t="shared" si="119"/>
        <v>25.407365182788546</v>
      </c>
      <c r="T387" s="77">
        <f t="shared" si="120"/>
        <v>2.6549989879448788E-2</v>
      </c>
      <c r="U387" s="77">
        <f t="shared" si="121"/>
        <v>0.21022189885839934</v>
      </c>
      <c r="V387" s="77">
        <f t="shared" si="122"/>
        <v>-0.18367190897895055</v>
      </c>
      <c r="W387" s="77"/>
      <c r="X387" s="77"/>
      <c r="Y387" s="77"/>
      <c r="Z387" s="77" t="str">
        <f t="shared" si="123"/>
        <v>ALTA</v>
      </c>
      <c r="AA387" s="77"/>
      <c r="AB387" s="77" t="str">
        <f t="shared" si="124"/>
        <v/>
      </c>
      <c r="AC387" s="77"/>
      <c r="AD387" s="78" t="b">
        <f t="shared" si="125"/>
        <v>0</v>
      </c>
      <c r="AE387" s="78" t="b">
        <f t="shared" si="126"/>
        <v>0</v>
      </c>
      <c r="AF387" s="78" t="b">
        <f t="shared" si="127"/>
        <v>0</v>
      </c>
      <c r="AG387" s="78" t="b">
        <f t="shared" si="132"/>
        <v>1</v>
      </c>
      <c r="AH387" s="38">
        <f t="shared" si="133"/>
        <v>24.68</v>
      </c>
      <c r="AI387" s="62">
        <f t="shared" si="134"/>
        <v>26.85</v>
      </c>
      <c r="AJ387" s="34">
        <f t="shared" si="135"/>
        <v>0.2</v>
      </c>
      <c r="AK387" s="34">
        <f t="shared" si="136"/>
        <v>0.15384615384615385</v>
      </c>
      <c r="AL387" s="34">
        <f t="shared" si="137"/>
        <v>7.407407407407407E-2</v>
      </c>
    </row>
    <row r="388" spans="1:38" s="34" customFormat="1">
      <c r="A388" s="74">
        <v>43746</v>
      </c>
      <c r="B388" s="75">
        <v>24.74</v>
      </c>
      <c r="C388" s="75">
        <v>24.74</v>
      </c>
      <c r="D388" s="75">
        <v>-0.56999999999999995</v>
      </c>
      <c r="E388" s="75">
        <v>24.88</v>
      </c>
      <c r="F388" s="75">
        <v>24.68</v>
      </c>
      <c r="G388" s="75">
        <v>25.14</v>
      </c>
      <c r="H388" s="75" t="s">
        <v>98</v>
      </c>
      <c r="I388" s="76"/>
      <c r="J388" s="77">
        <f t="shared" si="128"/>
        <v>1</v>
      </c>
      <c r="K388" s="77">
        <f t="shared" si="129"/>
        <v>0</v>
      </c>
      <c r="L388" s="77">
        <f t="shared" si="130"/>
        <v>0</v>
      </c>
      <c r="M388" s="77"/>
      <c r="N388" s="77">
        <f t="shared" ref="N388:N451" si="138">MAX(F388:F401)</f>
        <v>26.17</v>
      </c>
      <c r="O388" s="77">
        <f t="shared" ref="O388:O451" si="139">MAX(G388:G401)</f>
        <v>26.58</v>
      </c>
      <c r="P388" s="77">
        <f t="shared" ref="P388:P451" si="140">(($C388-$P389)*$AJ388)+$P389</f>
        <v>25.389960175647282</v>
      </c>
      <c r="Q388" s="77">
        <f t="shared" si="131"/>
        <v>25.803999999999995</v>
      </c>
      <c r="R388" s="77">
        <f t="shared" ref="R388:R451" si="141">(($C388-R389)*AK388)+R389</f>
        <v>25.472808840425813</v>
      </c>
      <c r="S388" s="77">
        <f t="shared" ref="S388:S451" si="142">((C388-S389)*AL388)+S389</f>
        <v>25.422354397411631</v>
      </c>
      <c r="T388" s="77">
        <f t="shared" ref="T388:T451" si="143">R388-S388</f>
        <v>5.0454443014182004E-2</v>
      </c>
      <c r="U388" s="77">
        <f t="shared" ref="U388:U451" si="144">((T388-U389)*AJ388)+U389</f>
        <v>0.25613987610313699</v>
      </c>
      <c r="V388" s="77">
        <f t="shared" ref="V388:V451" si="145">T388-U388</f>
        <v>-0.20568543308895498</v>
      </c>
      <c r="W388" s="77"/>
      <c r="X388" s="77"/>
      <c r="Y388" s="77"/>
      <c r="Z388" s="77" t="str">
        <f t="shared" ref="Z388:Z451" si="146">IF(T388&gt;0,"ALTA","BAIXA")</f>
        <v>ALTA</v>
      </c>
      <c r="AA388" s="77"/>
      <c r="AB388" s="77" t="str">
        <f t="shared" ref="AB388:AB451" si="147">IF(AND(T389&lt;U389,T388&gt;U388),"COMPRA",IF(AND(T388&lt;U388,T389&gt;U389),"VENDA",""))</f>
        <v/>
      </c>
      <c r="AC388" s="77"/>
      <c r="AD388" s="78" t="b">
        <f t="shared" ref="AD388:AD451" si="148">($E389-$C389)&lt;0</f>
        <v>0</v>
      </c>
      <c r="AE388" s="78" t="b">
        <f t="shared" ref="AE388:AE451" si="149">($E390-$C390)&lt;0</f>
        <v>0</v>
      </c>
      <c r="AF388" s="78" t="b">
        <f t="shared" ref="AF388:AF451" si="150">(($E388-$F388)/($G388-$F388)&gt;0.66)</f>
        <v>0</v>
      </c>
      <c r="AG388" s="78" t="b">
        <f t="shared" si="132"/>
        <v>1</v>
      </c>
      <c r="AH388" s="38">
        <f t="shared" si="133"/>
        <v>24.68</v>
      </c>
      <c r="AI388" s="62">
        <f t="shared" si="134"/>
        <v>26.85</v>
      </c>
      <c r="AJ388" s="34">
        <f t="shared" si="135"/>
        <v>0.2</v>
      </c>
      <c r="AK388" s="34">
        <f t="shared" si="136"/>
        <v>0.15384615384615385</v>
      </c>
      <c r="AL388" s="34">
        <f t="shared" si="137"/>
        <v>7.407407407407407E-2</v>
      </c>
    </row>
    <row r="389" spans="1:38" s="34" customFormat="1">
      <c r="A389" s="74">
        <v>43745</v>
      </c>
      <c r="B389" s="75">
        <v>24.88</v>
      </c>
      <c r="C389" s="75">
        <v>24.88</v>
      </c>
      <c r="D389" s="75">
        <v>-1.28</v>
      </c>
      <c r="E389" s="75">
        <v>25.07</v>
      </c>
      <c r="F389" s="75">
        <v>24.82</v>
      </c>
      <c r="G389" s="75">
        <v>25.29</v>
      </c>
      <c r="H389" s="75" t="s">
        <v>267</v>
      </c>
      <c r="I389" s="76"/>
      <c r="J389" s="77">
        <f t="shared" ref="J389:J452" si="151">IF($F389=IF(MIN($F389:$F409)=MIN($F390:$F410),MIN($F389:$F409),MIN($F388:$F408)),1,0)</f>
        <v>0</v>
      </c>
      <c r="K389" s="77">
        <f t="shared" ref="K389:K452" si="152">IF($G389=IF(MAX($G389:$G410)=MAX($G390:$G411),MAX($G389:$G410),MAX($G388:$G409)),1,0)</f>
        <v>0</v>
      </c>
      <c r="L389" s="77">
        <f t="shared" ref="L389:L452" si="153">IF(AND(($C390-$E390)&lt;0,($C391-$E391)&lt;0,(($E389-$F389)/($G389-$F389)&gt;0.66),(($G389-$F389)&gt;(2*($E389-$C389))),$F389=IF(MIN($F389:$F409)=MIN($F390:$F410),MIN($F389:$F409),MIN($F388:$F408)))=TRUE,1,0)</f>
        <v>0</v>
      </c>
      <c r="M389" s="77"/>
      <c r="N389" s="77">
        <f t="shared" si="138"/>
        <v>26.17</v>
      </c>
      <c r="O389" s="77">
        <f t="shared" si="139"/>
        <v>26.58</v>
      </c>
      <c r="P389" s="77">
        <f t="shared" si="140"/>
        <v>25.552450219559102</v>
      </c>
      <c r="Q389" s="77">
        <f t="shared" ref="Q389:Q452" si="154">AVERAGE(C389:C408)</f>
        <v>25.855499999999999</v>
      </c>
      <c r="R389" s="77">
        <f t="shared" si="141"/>
        <v>25.606046811412327</v>
      </c>
      <c r="S389" s="77">
        <f t="shared" si="142"/>
        <v>25.476942749204561</v>
      </c>
      <c r="T389" s="77">
        <f t="shared" si="143"/>
        <v>0.12910406220776593</v>
      </c>
      <c r="U389" s="77">
        <f t="shared" si="144"/>
        <v>0.30756123437537575</v>
      </c>
      <c r="V389" s="77">
        <f t="shared" si="145"/>
        <v>-0.17845717216760981</v>
      </c>
      <c r="W389" s="77"/>
      <c r="X389" s="77"/>
      <c r="Y389" s="77"/>
      <c r="Z389" s="77" t="str">
        <f t="shared" si="146"/>
        <v>ALTA</v>
      </c>
      <c r="AA389" s="77"/>
      <c r="AB389" s="77" t="str">
        <f t="shared" si="147"/>
        <v/>
      </c>
      <c r="AC389" s="77"/>
      <c r="AD389" s="78" t="b">
        <f t="shared" si="148"/>
        <v>0</v>
      </c>
      <c r="AE389" s="78" t="b">
        <f t="shared" si="149"/>
        <v>0</v>
      </c>
      <c r="AF389" s="78" t="b">
        <f t="shared" si="150"/>
        <v>0</v>
      </c>
      <c r="AG389" s="78" t="b">
        <f t="shared" ref="AG389:AG452" si="155">(($G389-$F389)&gt;(2*($E389-$C389)))</f>
        <v>1</v>
      </c>
      <c r="AH389" s="38">
        <f t="shared" ref="AH389:AH452" si="156">IF(MIN($F389:$F409)=MIN($F390:$F410),MIN($F389:$F409),MIN($F388:$F408))</f>
        <v>24.68</v>
      </c>
      <c r="AI389" s="62">
        <f t="shared" ref="AI389:AI452" si="157">IF(MAX($G389:$G409)=MAX($G390:$G410),MAX($G389:$G409),MAX($G388:$G408))</f>
        <v>26.85</v>
      </c>
      <c r="AJ389" s="34">
        <f t="shared" ref="AJ389:AJ452" si="158">2/(9+1)</f>
        <v>0.2</v>
      </c>
      <c r="AK389" s="34">
        <f t="shared" ref="AK389:AK452" si="159">2/(12+1)</f>
        <v>0.15384615384615385</v>
      </c>
      <c r="AL389" s="34">
        <f t="shared" ref="AL389:AL452" si="160">2/(26+1)</f>
        <v>7.407407407407407E-2</v>
      </c>
    </row>
    <row r="390" spans="1:38" s="34" customFormat="1">
      <c r="A390" s="74">
        <v>43742</v>
      </c>
      <c r="B390" s="75">
        <v>25.21</v>
      </c>
      <c r="C390" s="75">
        <v>25.21</v>
      </c>
      <c r="D390" s="75">
        <v>-0.86</v>
      </c>
      <c r="E390" s="75">
        <v>25.53</v>
      </c>
      <c r="F390" s="75">
        <v>24.98</v>
      </c>
      <c r="G390" s="75">
        <v>25.6</v>
      </c>
      <c r="H390" s="75" t="s">
        <v>126</v>
      </c>
      <c r="I390" s="76"/>
      <c r="J390" s="77">
        <f t="shared" si="151"/>
        <v>0</v>
      </c>
      <c r="K390" s="77">
        <f t="shared" si="152"/>
        <v>0</v>
      </c>
      <c r="L390" s="77">
        <f t="shared" si="153"/>
        <v>0</v>
      </c>
      <c r="M390" s="77"/>
      <c r="N390" s="77">
        <f t="shared" si="138"/>
        <v>26.17</v>
      </c>
      <c r="O390" s="77">
        <f t="shared" si="139"/>
        <v>26.58</v>
      </c>
      <c r="P390" s="77">
        <f t="shared" si="140"/>
        <v>25.720562774448876</v>
      </c>
      <c r="Q390" s="77">
        <f t="shared" si="154"/>
        <v>25.892000000000003</v>
      </c>
      <c r="R390" s="77">
        <f t="shared" si="141"/>
        <v>25.738055322578205</v>
      </c>
      <c r="S390" s="77">
        <f t="shared" si="142"/>
        <v>25.524698169140926</v>
      </c>
      <c r="T390" s="77">
        <f t="shared" si="143"/>
        <v>0.21335715343727912</v>
      </c>
      <c r="U390" s="77">
        <f t="shared" si="144"/>
        <v>0.3521755274172782</v>
      </c>
      <c r="V390" s="77">
        <f t="shared" si="145"/>
        <v>-0.13881837397999908</v>
      </c>
      <c r="W390" s="77"/>
      <c r="X390" s="77"/>
      <c r="Y390" s="77"/>
      <c r="Z390" s="77" t="str">
        <f t="shared" si="146"/>
        <v>ALTA</v>
      </c>
      <c r="AA390" s="77"/>
      <c r="AB390" s="77" t="str">
        <f t="shared" si="147"/>
        <v/>
      </c>
      <c r="AC390" s="77"/>
      <c r="AD390" s="78" t="b">
        <f t="shared" si="148"/>
        <v>0</v>
      </c>
      <c r="AE390" s="78" t="b">
        <f t="shared" si="149"/>
        <v>0</v>
      </c>
      <c r="AF390" s="78" t="b">
        <f t="shared" si="150"/>
        <v>1</v>
      </c>
      <c r="AG390" s="78" t="b">
        <f t="shared" si="155"/>
        <v>0</v>
      </c>
      <c r="AH390" s="38">
        <f t="shared" si="156"/>
        <v>24.91</v>
      </c>
      <c r="AI390" s="62">
        <f t="shared" si="157"/>
        <v>26.85</v>
      </c>
      <c r="AJ390" s="34">
        <f t="shared" si="158"/>
        <v>0.2</v>
      </c>
      <c r="AK390" s="34">
        <f t="shared" si="159"/>
        <v>0.15384615384615385</v>
      </c>
      <c r="AL390" s="34">
        <f t="shared" si="160"/>
        <v>7.407407407407407E-2</v>
      </c>
    </row>
    <row r="391" spans="1:38" s="34" customFormat="1">
      <c r="A391" s="74">
        <v>43741</v>
      </c>
      <c r="B391" s="75">
        <v>25.43</v>
      </c>
      <c r="C391" s="75">
        <v>25.43</v>
      </c>
      <c r="D391" s="75">
        <v>0.08</v>
      </c>
      <c r="E391" s="75">
        <v>25.43</v>
      </c>
      <c r="F391" s="75">
        <v>24.99</v>
      </c>
      <c r="G391" s="75">
        <v>25.49</v>
      </c>
      <c r="H391" s="75" t="s">
        <v>268</v>
      </c>
      <c r="I391" s="76"/>
      <c r="J391" s="77">
        <f t="shared" si="151"/>
        <v>0</v>
      </c>
      <c r="K391" s="77">
        <f t="shared" si="152"/>
        <v>0</v>
      </c>
      <c r="L391" s="77">
        <f t="shared" si="153"/>
        <v>0</v>
      </c>
      <c r="M391" s="77"/>
      <c r="N391" s="77">
        <f t="shared" si="138"/>
        <v>26.33</v>
      </c>
      <c r="O391" s="77">
        <f t="shared" si="139"/>
        <v>26.85</v>
      </c>
      <c r="P391" s="77">
        <f t="shared" si="140"/>
        <v>25.848203468061094</v>
      </c>
      <c r="Q391" s="77">
        <f t="shared" si="154"/>
        <v>25.892500000000002</v>
      </c>
      <c r="R391" s="77">
        <f t="shared" si="141"/>
        <v>25.83406538122879</v>
      </c>
      <c r="S391" s="77">
        <f t="shared" si="142"/>
        <v>25.549874022672199</v>
      </c>
      <c r="T391" s="77">
        <f t="shared" si="143"/>
        <v>0.2841913585565905</v>
      </c>
      <c r="U391" s="77">
        <f t="shared" si="144"/>
        <v>0.38688012091227797</v>
      </c>
      <c r="V391" s="77">
        <f t="shared" si="145"/>
        <v>-0.10268876235568747</v>
      </c>
      <c r="W391" s="77"/>
      <c r="X391" s="77"/>
      <c r="Y391" s="77"/>
      <c r="Z391" s="77" t="str">
        <f t="shared" si="146"/>
        <v>ALTA</v>
      </c>
      <c r="AA391" s="77"/>
      <c r="AB391" s="77" t="str">
        <f t="shared" si="147"/>
        <v/>
      </c>
      <c r="AC391" s="77"/>
      <c r="AD391" s="78" t="b">
        <f t="shared" si="148"/>
        <v>0</v>
      </c>
      <c r="AE391" s="78" t="b">
        <f t="shared" si="149"/>
        <v>0</v>
      </c>
      <c r="AF391" s="78" t="b">
        <f t="shared" si="150"/>
        <v>1</v>
      </c>
      <c r="AG391" s="78" t="b">
        <f t="shared" si="155"/>
        <v>1</v>
      </c>
      <c r="AH391" s="38">
        <f t="shared" si="156"/>
        <v>24.91</v>
      </c>
      <c r="AI391" s="62">
        <f t="shared" si="157"/>
        <v>26.85</v>
      </c>
      <c r="AJ391" s="34">
        <f t="shared" si="158"/>
        <v>0.2</v>
      </c>
      <c r="AK391" s="34">
        <f t="shared" si="159"/>
        <v>0.15384615384615385</v>
      </c>
      <c r="AL391" s="34">
        <f t="shared" si="160"/>
        <v>7.407407407407407E-2</v>
      </c>
    </row>
    <row r="392" spans="1:38" s="34" customFormat="1">
      <c r="A392" s="74">
        <v>43740</v>
      </c>
      <c r="B392" s="75">
        <v>25.41</v>
      </c>
      <c r="C392" s="75">
        <v>25.41</v>
      </c>
      <c r="D392" s="75">
        <v>-2.87</v>
      </c>
      <c r="E392" s="75">
        <v>25.41</v>
      </c>
      <c r="F392" s="75">
        <v>25.3</v>
      </c>
      <c r="G392" s="75">
        <v>25.92</v>
      </c>
      <c r="H392" s="75" t="s">
        <v>126</v>
      </c>
      <c r="I392" s="76"/>
      <c r="J392" s="77">
        <f t="shared" si="151"/>
        <v>0</v>
      </c>
      <c r="K392" s="77">
        <f t="shared" si="152"/>
        <v>0</v>
      </c>
      <c r="L392" s="77">
        <f t="shared" si="153"/>
        <v>0</v>
      </c>
      <c r="M392" s="77"/>
      <c r="N392" s="77">
        <f t="shared" si="138"/>
        <v>26.33</v>
      </c>
      <c r="O392" s="77">
        <f t="shared" si="139"/>
        <v>26.85</v>
      </c>
      <c r="P392" s="77">
        <f t="shared" si="140"/>
        <v>25.952754335076367</v>
      </c>
      <c r="Q392" s="77">
        <f t="shared" si="154"/>
        <v>25.875499999999999</v>
      </c>
      <c r="R392" s="77">
        <f t="shared" si="141"/>
        <v>25.907531814179478</v>
      </c>
      <c r="S392" s="77">
        <f t="shared" si="142"/>
        <v>25.559463944485977</v>
      </c>
      <c r="T392" s="77">
        <f t="shared" si="143"/>
        <v>0.34806786969350156</v>
      </c>
      <c r="U392" s="77">
        <f t="shared" si="144"/>
        <v>0.41255231150119986</v>
      </c>
      <c r="V392" s="77">
        <f t="shared" si="145"/>
        <v>-6.4484441807698301E-2</v>
      </c>
      <c r="W392" s="77"/>
      <c r="X392" s="77"/>
      <c r="Y392" s="77"/>
      <c r="Z392" s="77" t="str">
        <f t="shared" si="146"/>
        <v>ALTA</v>
      </c>
      <c r="AA392" s="77"/>
      <c r="AB392" s="77" t="str">
        <f t="shared" si="147"/>
        <v/>
      </c>
      <c r="AC392" s="77"/>
      <c r="AD392" s="78" t="b">
        <f t="shared" si="148"/>
        <v>0</v>
      </c>
      <c r="AE392" s="78" t="b">
        <f t="shared" si="149"/>
        <v>0</v>
      </c>
      <c r="AF392" s="78" t="b">
        <f t="shared" si="150"/>
        <v>0</v>
      </c>
      <c r="AG392" s="78" t="b">
        <f t="shared" si="155"/>
        <v>1</v>
      </c>
      <c r="AH392" s="38">
        <f t="shared" si="156"/>
        <v>24.91</v>
      </c>
      <c r="AI392" s="62">
        <f t="shared" si="157"/>
        <v>26.85</v>
      </c>
      <c r="AJ392" s="34">
        <f t="shared" si="158"/>
        <v>0.2</v>
      </c>
      <c r="AK392" s="34">
        <f t="shared" si="159"/>
        <v>0.15384615384615385</v>
      </c>
      <c r="AL392" s="34">
        <f t="shared" si="160"/>
        <v>7.407407407407407E-2</v>
      </c>
    </row>
    <row r="393" spans="1:38" s="34" customFormat="1">
      <c r="A393" s="74">
        <v>43739</v>
      </c>
      <c r="B393" s="75">
        <v>26.16</v>
      </c>
      <c r="C393" s="75">
        <v>26.16</v>
      </c>
      <c r="D393" s="75">
        <v>-0.15</v>
      </c>
      <c r="E393" s="75">
        <v>26.16</v>
      </c>
      <c r="F393" s="75">
        <v>26.02</v>
      </c>
      <c r="G393" s="75">
        <v>26.37</v>
      </c>
      <c r="H393" s="75" t="s">
        <v>108</v>
      </c>
      <c r="I393" s="76"/>
      <c r="J393" s="77">
        <f t="shared" si="151"/>
        <v>0</v>
      </c>
      <c r="K393" s="77">
        <f t="shared" si="152"/>
        <v>0</v>
      </c>
      <c r="L393" s="77">
        <f t="shared" si="153"/>
        <v>0</v>
      </c>
      <c r="M393" s="77"/>
      <c r="N393" s="77">
        <f t="shared" si="138"/>
        <v>26.33</v>
      </c>
      <c r="O393" s="77">
        <f t="shared" si="139"/>
        <v>26.85</v>
      </c>
      <c r="P393" s="77">
        <f t="shared" si="140"/>
        <v>26.088442918845459</v>
      </c>
      <c r="Q393" s="77">
        <f t="shared" si="154"/>
        <v>25.853499999999997</v>
      </c>
      <c r="R393" s="77">
        <f t="shared" si="141"/>
        <v>25.997992144030292</v>
      </c>
      <c r="S393" s="77">
        <f t="shared" si="142"/>
        <v>25.571421060044855</v>
      </c>
      <c r="T393" s="77">
        <f t="shared" si="143"/>
        <v>0.42657108398543642</v>
      </c>
      <c r="U393" s="77">
        <f t="shared" si="144"/>
        <v>0.42867342195312441</v>
      </c>
      <c r="V393" s="77">
        <f t="shared" si="145"/>
        <v>-2.102337967687995E-3</v>
      </c>
      <c r="W393" s="77"/>
      <c r="X393" s="77"/>
      <c r="Y393" s="77"/>
      <c r="Z393" s="77" t="str">
        <f t="shared" si="146"/>
        <v>ALTA</v>
      </c>
      <c r="AA393" s="77"/>
      <c r="AB393" s="77" t="str">
        <f t="shared" si="147"/>
        <v>VENDA</v>
      </c>
      <c r="AC393" s="77"/>
      <c r="AD393" s="78" t="b">
        <f t="shared" si="148"/>
        <v>0</v>
      </c>
      <c r="AE393" s="78" t="b">
        <f t="shared" si="149"/>
        <v>0</v>
      </c>
      <c r="AF393" s="78" t="b">
        <f t="shared" si="150"/>
        <v>0</v>
      </c>
      <c r="AG393" s="78" t="b">
        <f t="shared" si="155"/>
        <v>1</v>
      </c>
      <c r="AH393" s="38">
        <f t="shared" si="156"/>
        <v>23.8</v>
      </c>
      <c r="AI393" s="62">
        <f t="shared" si="157"/>
        <v>26.85</v>
      </c>
      <c r="AJ393" s="34">
        <f t="shared" si="158"/>
        <v>0.2</v>
      </c>
      <c r="AK393" s="34">
        <f t="shared" si="159"/>
        <v>0.15384615384615385</v>
      </c>
      <c r="AL393" s="34">
        <f t="shared" si="160"/>
        <v>7.407407407407407E-2</v>
      </c>
    </row>
    <row r="394" spans="1:38" s="34" customFormat="1">
      <c r="A394" s="74">
        <v>43738</v>
      </c>
      <c r="B394" s="75">
        <v>26.2</v>
      </c>
      <c r="C394" s="75">
        <v>26.2</v>
      </c>
      <c r="D394" s="75">
        <v>-0.4</v>
      </c>
      <c r="E394" s="75">
        <v>26.2</v>
      </c>
      <c r="F394" s="75">
        <v>26.05</v>
      </c>
      <c r="G394" s="75">
        <v>26.28</v>
      </c>
      <c r="H394" s="75" t="s">
        <v>269</v>
      </c>
      <c r="I394" s="76"/>
      <c r="J394" s="77">
        <f t="shared" si="151"/>
        <v>0</v>
      </c>
      <c r="K394" s="77">
        <f t="shared" si="152"/>
        <v>0</v>
      </c>
      <c r="L394" s="77">
        <f t="shared" si="153"/>
        <v>0</v>
      </c>
      <c r="M394" s="77"/>
      <c r="N394" s="77">
        <f t="shared" si="138"/>
        <v>26.33</v>
      </c>
      <c r="O394" s="77">
        <f t="shared" si="139"/>
        <v>26.85</v>
      </c>
      <c r="P394" s="77">
        <f t="shared" si="140"/>
        <v>26.070553648556825</v>
      </c>
      <c r="Q394" s="77">
        <f t="shared" si="154"/>
        <v>25.762499999999999</v>
      </c>
      <c r="R394" s="77">
        <f t="shared" si="141"/>
        <v>25.968536170217618</v>
      </c>
      <c r="S394" s="77">
        <f t="shared" si="142"/>
        <v>25.524334744848442</v>
      </c>
      <c r="T394" s="77">
        <f t="shared" si="143"/>
        <v>0.44420142536917595</v>
      </c>
      <c r="U394" s="77">
        <f t="shared" si="144"/>
        <v>0.42919900644504638</v>
      </c>
      <c r="V394" s="77">
        <f t="shared" si="145"/>
        <v>1.5002418924129568E-2</v>
      </c>
      <c r="W394" s="77"/>
      <c r="X394" s="77"/>
      <c r="Y394" s="77"/>
      <c r="Z394" s="77" t="str">
        <f t="shared" si="146"/>
        <v>ALTA</v>
      </c>
      <c r="AA394" s="77"/>
      <c r="AB394" s="77" t="str">
        <f t="shared" si="147"/>
        <v/>
      </c>
      <c r="AC394" s="77"/>
      <c r="AD394" s="78" t="b">
        <f t="shared" si="148"/>
        <v>0</v>
      </c>
      <c r="AE394" s="78" t="b">
        <f t="shared" si="149"/>
        <v>0</v>
      </c>
      <c r="AF394" s="78" t="b">
        <f t="shared" si="150"/>
        <v>0</v>
      </c>
      <c r="AG394" s="78" t="b">
        <f t="shared" si="155"/>
        <v>1</v>
      </c>
      <c r="AH394" s="38">
        <f t="shared" si="156"/>
        <v>23.8</v>
      </c>
      <c r="AI394" s="62">
        <f t="shared" si="157"/>
        <v>26.85</v>
      </c>
      <c r="AJ394" s="34">
        <f t="shared" si="158"/>
        <v>0.2</v>
      </c>
      <c r="AK394" s="34">
        <f t="shared" si="159"/>
        <v>0.15384615384615385</v>
      </c>
      <c r="AL394" s="34">
        <f t="shared" si="160"/>
        <v>7.407407407407407E-2</v>
      </c>
    </row>
    <row r="395" spans="1:38" s="34" customFormat="1">
      <c r="A395" s="74">
        <v>43735</v>
      </c>
      <c r="B395" s="75">
        <v>26.3</v>
      </c>
      <c r="C395" s="75">
        <v>26.3</v>
      </c>
      <c r="D395" s="75">
        <v>-0.14000000000000001</v>
      </c>
      <c r="E395" s="75">
        <v>26.3</v>
      </c>
      <c r="F395" s="75">
        <v>26.17</v>
      </c>
      <c r="G395" s="75">
        <v>26.58</v>
      </c>
      <c r="H395" s="75" t="s">
        <v>47</v>
      </c>
      <c r="I395" s="76"/>
      <c r="J395" s="77">
        <f t="shared" si="151"/>
        <v>0</v>
      </c>
      <c r="K395" s="77">
        <f t="shared" si="152"/>
        <v>0</v>
      </c>
      <c r="L395" s="77">
        <f t="shared" si="153"/>
        <v>0</v>
      </c>
      <c r="M395" s="77"/>
      <c r="N395" s="77">
        <f t="shared" si="138"/>
        <v>26.33</v>
      </c>
      <c r="O395" s="77">
        <f t="shared" si="139"/>
        <v>26.85</v>
      </c>
      <c r="P395" s="77">
        <f t="shared" si="140"/>
        <v>26.03819206069603</v>
      </c>
      <c r="Q395" s="77">
        <f t="shared" si="154"/>
        <v>25.655499999999996</v>
      </c>
      <c r="R395" s="77">
        <f t="shared" si="141"/>
        <v>25.92645183752991</v>
      </c>
      <c r="S395" s="77">
        <f t="shared" si="142"/>
        <v>25.470281524436317</v>
      </c>
      <c r="T395" s="77">
        <f t="shared" si="143"/>
        <v>0.4561703130935939</v>
      </c>
      <c r="U395" s="77">
        <f t="shared" si="144"/>
        <v>0.42544840171401399</v>
      </c>
      <c r="V395" s="77">
        <f t="shared" si="145"/>
        <v>3.0721911379579914E-2</v>
      </c>
      <c r="W395" s="77"/>
      <c r="X395" s="77"/>
      <c r="Y395" s="77"/>
      <c r="Z395" s="77" t="str">
        <f t="shared" si="146"/>
        <v>ALTA</v>
      </c>
      <c r="AA395" s="77"/>
      <c r="AB395" s="77" t="str">
        <f t="shared" si="147"/>
        <v/>
      </c>
      <c r="AC395" s="77"/>
      <c r="AD395" s="78" t="b">
        <f t="shared" si="148"/>
        <v>0</v>
      </c>
      <c r="AE395" s="78" t="b">
        <f t="shared" si="149"/>
        <v>0</v>
      </c>
      <c r="AF395" s="78" t="b">
        <f t="shared" si="150"/>
        <v>0</v>
      </c>
      <c r="AG395" s="78" t="b">
        <f t="shared" si="155"/>
        <v>1</v>
      </c>
      <c r="AH395" s="38">
        <f t="shared" si="156"/>
        <v>23.47</v>
      </c>
      <c r="AI395" s="62">
        <f t="shared" si="157"/>
        <v>26.85</v>
      </c>
      <c r="AJ395" s="34">
        <f t="shared" si="158"/>
        <v>0.2</v>
      </c>
      <c r="AK395" s="34">
        <f t="shared" si="159"/>
        <v>0.15384615384615385</v>
      </c>
      <c r="AL395" s="34">
        <f t="shared" si="160"/>
        <v>7.407407407407407E-2</v>
      </c>
    </row>
    <row r="396" spans="1:38" s="34" customFormat="1">
      <c r="A396" s="74">
        <v>43734</v>
      </c>
      <c r="B396" s="75">
        <v>26.34</v>
      </c>
      <c r="C396" s="75">
        <v>26.34</v>
      </c>
      <c r="D396" s="75">
        <v>1.32</v>
      </c>
      <c r="E396" s="75">
        <v>26.34</v>
      </c>
      <c r="F396" s="75">
        <v>25.89</v>
      </c>
      <c r="G396" s="75">
        <v>26.34</v>
      </c>
      <c r="H396" s="75" t="s">
        <v>270</v>
      </c>
      <c r="I396" s="76"/>
      <c r="J396" s="77">
        <f t="shared" si="151"/>
        <v>0</v>
      </c>
      <c r="K396" s="77">
        <f t="shared" si="152"/>
        <v>0</v>
      </c>
      <c r="L396" s="77">
        <f t="shared" si="153"/>
        <v>0</v>
      </c>
      <c r="M396" s="77"/>
      <c r="N396" s="77">
        <f t="shared" si="138"/>
        <v>26.33</v>
      </c>
      <c r="O396" s="77">
        <f t="shared" si="139"/>
        <v>26.85</v>
      </c>
      <c r="P396" s="77">
        <f t="shared" si="140"/>
        <v>25.972740075870036</v>
      </c>
      <c r="Q396" s="77">
        <f t="shared" si="154"/>
        <v>25.552999999999997</v>
      </c>
      <c r="R396" s="77">
        <f t="shared" si="141"/>
        <v>25.858533989808077</v>
      </c>
      <c r="S396" s="77">
        <f t="shared" si="142"/>
        <v>25.403904046391222</v>
      </c>
      <c r="T396" s="77">
        <f t="shared" si="143"/>
        <v>0.45462994341685459</v>
      </c>
      <c r="U396" s="77">
        <f t="shared" si="144"/>
        <v>0.41776792386911904</v>
      </c>
      <c r="V396" s="77">
        <f t="shared" si="145"/>
        <v>3.6862019547735547E-2</v>
      </c>
      <c r="W396" s="77"/>
      <c r="X396" s="77"/>
      <c r="Y396" s="77"/>
      <c r="Z396" s="77" t="str">
        <f t="shared" si="146"/>
        <v>ALTA</v>
      </c>
      <c r="AA396" s="77"/>
      <c r="AB396" s="77" t="str">
        <f t="shared" si="147"/>
        <v/>
      </c>
      <c r="AC396" s="77"/>
      <c r="AD396" s="78" t="b">
        <f t="shared" si="148"/>
        <v>0</v>
      </c>
      <c r="AE396" s="78" t="b">
        <f t="shared" si="149"/>
        <v>0</v>
      </c>
      <c r="AF396" s="78" t="b">
        <f t="shared" si="150"/>
        <v>1</v>
      </c>
      <c r="AG396" s="78" t="b">
        <f t="shared" si="155"/>
        <v>1</v>
      </c>
      <c r="AH396" s="38">
        <f t="shared" si="156"/>
        <v>23.47</v>
      </c>
      <c r="AI396" s="62">
        <f t="shared" si="157"/>
        <v>26.85</v>
      </c>
      <c r="AJ396" s="34">
        <f t="shared" si="158"/>
        <v>0.2</v>
      </c>
      <c r="AK396" s="34">
        <f t="shared" si="159"/>
        <v>0.15384615384615385</v>
      </c>
      <c r="AL396" s="34">
        <f t="shared" si="160"/>
        <v>7.407407407407407E-2</v>
      </c>
    </row>
    <row r="397" spans="1:38" s="34" customFormat="1">
      <c r="A397" s="74">
        <v>43733</v>
      </c>
      <c r="B397" s="75">
        <v>26</v>
      </c>
      <c r="C397" s="75">
        <v>26</v>
      </c>
      <c r="D397" s="75">
        <v>0.26</v>
      </c>
      <c r="E397" s="75">
        <v>26</v>
      </c>
      <c r="F397" s="75">
        <v>25.46</v>
      </c>
      <c r="G397" s="75">
        <v>26.01</v>
      </c>
      <c r="H397" s="75" t="s">
        <v>61</v>
      </c>
      <c r="I397" s="76"/>
      <c r="J397" s="77">
        <f t="shared" si="151"/>
        <v>0</v>
      </c>
      <c r="K397" s="77">
        <f t="shared" si="152"/>
        <v>0</v>
      </c>
      <c r="L397" s="77">
        <f t="shared" si="153"/>
        <v>0</v>
      </c>
      <c r="M397" s="77"/>
      <c r="N397" s="77">
        <f t="shared" si="138"/>
        <v>26.33</v>
      </c>
      <c r="O397" s="77">
        <f t="shared" si="139"/>
        <v>26.85</v>
      </c>
      <c r="P397" s="77">
        <f t="shared" si="140"/>
        <v>25.880925094837544</v>
      </c>
      <c r="Q397" s="77">
        <f t="shared" si="154"/>
        <v>25.448499999999996</v>
      </c>
      <c r="R397" s="77">
        <f t="shared" si="141"/>
        <v>25.770994715227726</v>
      </c>
      <c r="S397" s="77">
        <f t="shared" si="142"/>
        <v>25.329016370102519</v>
      </c>
      <c r="T397" s="77">
        <f t="shared" si="143"/>
        <v>0.44197834512520728</v>
      </c>
      <c r="U397" s="77">
        <f t="shared" si="144"/>
        <v>0.40855241898218514</v>
      </c>
      <c r="V397" s="77">
        <f t="shared" si="145"/>
        <v>3.3425926143022144E-2</v>
      </c>
      <c r="W397" s="77"/>
      <c r="X397" s="77"/>
      <c r="Y397" s="77"/>
      <c r="Z397" s="77" t="str">
        <f t="shared" si="146"/>
        <v>ALTA</v>
      </c>
      <c r="AA397" s="77"/>
      <c r="AB397" s="77" t="str">
        <f t="shared" si="147"/>
        <v/>
      </c>
      <c r="AC397" s="77"/>
      <c r="AD397" s="78" t="b">
        <f t="shared" si="148"/>
        <v>0</v>
      </c>
      <c r="AE397" s="78" t="b">
        <f t="shared" si="149"/>
        <v>0</v>
      </c>
      <c r="AF397" s="78" t="b">
        <f t="shared" si="150"/>
        <v>1</v>
      </c>
      <c r="AG397" s="78" t="b">
        <f t="shared" si="155"/>
        <v>1</v>
      </c>
      <c r="AH397" s="38">
        <f t="shared" si="156"/>
        <v>23.47</v>
      </c>
      <c r="AI397" s="62">
        <f t="shared" si="157"/>
        <v>26.85</v>
      </c>
      <c r="AJ397" s="34">
        <f t="shared" si="158"/>
        <v>0.2</v>
      </c>
      <c r="AK397" s="34">
        <f t="shared" si="159"/>
        <v>0.15384615384615385</v>
      </c>
      <c r="AL397" s="34">
        <f t="shared" si="160"/>
        <v>7.407407407407407E-2</v>
      </c>
    </row>
    <row r="398" spans="1:38" s="34" customFormat="1">
      <c r="A398" s="74">
        <v>43732</v>
      </c>
      <c r="B398" s="75">
        <v>25.93</v>
      </c>
      <c r="C398" s="75">
        <v>25.93</v>
      </c>
      <c r="D398" s="75">
        <v>-0.76</v>
      </c>
      <c r="E398" s="75">
        <v>25.93</v>
      </c>
      <c r="F398" s="75">
        <v>25.82</v>
      </c>
      <c r="G398" s="75">
        <v>26.19</v>
      </c>
      <c r="H398" s="75" t="s">
        <v>187</v>
      </c>
      <c r="I398" s="76"/>
      <c r="J398" s="77">
        <f t="shared" si="151"/>
        <v>0</v>
      </c>
      <c r="K398" s="77">
        <f t="shared" si="152"/>
        <v>0</v>
      </c>
      <c r="L398" s="77">
        <f t="shared" si="153"/>
        <v>0</v>
      </c>
      <c r="M398" s="77"/>
      <c r="N398" s="77">
        <f t="shared" si="138"/>
        <v>26.33</v>
      </c>
      <c r="O398" s="77">
        <f t="shared" si="139"/>
        <v>26.85</v>
      </c>
      <c r="P398" s="77">
        <f t="shared" si="140"/>
        <v>25.851156368546928</v>
      </c>
      <c r="Q398" s="77">
        <f t="shared" si="154"/>
        <v>25.317499999999995</v>
      </c>
      <c r="R398" s="77">
        <f t="shared" si="141"/>
        <v>25.729357390723678</v>
      </c>
      <c r="S398" s="77">
        <f t="shared" si="142"/>
        <v>25.27533767971072</v>
      </c>
      <c r="T398" s="77">
        <f t="shared" si="143"/>
        <v>0.45401971101295757</v>
      </c>
      <c r="U398" s="77">
        <f t="shared" si="144"/>
        <v>0.40019593744642962</v>
      </c>
      <c r="V398" s="77">
        <f t="shared" si="145"/>
        <v>5.3823773566527955E-2</v>
      </c>
      <c r="W398" s="77"/>
      <c r="X398" s="77"/>
      <c r="Y398" s="77"/>
      <c r="Z398" s="77" t="str">
        <f t="shared" si="146"/>
        <v>ALTA</v>
      </c>
      <c r="AA398" s="77"/>
      <c r="AB398" s="77" t="str">
        <f t="shared" si="147"/>
        <v/>
      </c>
      <c r="AC398" s="77"/>
      <c r="AD398" s="78" t="b">
        <f t="shared" si="148"/>
        <v>0</v>
      </c>
      <c r="AE398" s="78" t="b">
        <f t="shared" si="149"/>
        <v>0</v>
      </c>
      <c r="AF398" s="78" t="b">
        <f t="shared" si="150"/>
        <v>0</v>
      </c>
      <c r="AG398" s="78" t="b">
        <f t="shared" si="155"/>
        <v>1</v>
      </c>
      <c r="AH398" s="38">
        <f t="shared" si="156"/>
        <v>22.94</v>
      </c>
      <c r="AI398" s="62">
        <f t="shared" si="157"/>
        <v>26.85</v>
      </c>
      <c r="AJ398" s="34">
        <f t="shared" si="158"/>
        <v>0.2</v>
      </c>
      <c r="AK398" s="34">
        <f t="shared" si="159"/>
        <v>0.15384615384615385</v>
      </c>
      <c r="AL398" s="34">
        <f t="shared" si="160"/>
        <v>7.407407407407407E-2</v>
      </c>
    </row>
    <row r="399" spans="1:38" s="34" customFormat="1">
      <c r="A399" s="74">
        <v>43731</v>
      </c>
      <c r="B399" s="75">
        <v>26.13</v>
      </c>
      <c r="C399" s="75">
        <v>26.13</v>
      </c>
      <c r="D399" s="75">
        <v>1.78</v>
      </c>
      <c r="E399" s="75">
        <v>26.13</v>
      </c>
      <c r="F399" s="75">
        <v>25.6</v>
      </c>
      <c r="G399" s="75">
        <v>26.14</v>
      </c>
      <c r="H399" s="75" t="s">
        <v>271</v>
      </c>
      <c r="I399" s="76"/>
      <c r="J399" s="77">
        <f t="shared" si="151"/>
        <v>0</v>
      </c>
      <c r="K399" s="77">
        <f t="shared" si="152"/>
        <v>0</v>
      </c>
      <c r="L399" s="77">
        <f t="shared" si="153"/>
        <v>0</v>
      </c>
      <c r="M399" s="77"/>
      <c r="N399" s="77">
        <f t="shared" si="138"/>
        <v>26.33</v>
      </c>
      <c r="O399" s="77">
        <f t="shared" si="139"/>
        <v>26.85</v>
      </c>
      <c r="P399" s="77">
        <f t="shared" si="140"/>
        <v>25.831445460683661</v>
      </c>
      <c r="Q399" s="77">
        <f t="shared" si="154"/>
        <v>25.177999999999997</v>
      </c>
      <c r="R399" s="77">
        <f t="shared" si="141"/>
        <v>25.6928769163098</v>
      </c>
      <c r="S399" s="77">
        <f t="shared" si="142"/>
        <v>25.22296469408758</v>
      </c>
      <c r="T399" s="77">
        <f t="shared" si="143"/>
        <v>0.46991222222222007</v>
      </c>
      <c r="U399" s="77">
        <f t="shared" si="144"/>
        <v>0.38673999405479764</v>
      </c>
      <c r="V399" s="77">
        <f t="shared" si="145"/>
        <v>8.3172228167422424E-2</v>
      </c>
      <c r="W399" s="77"/>
      <c r="X399" s="77"/>
      <c r="Y399" s="77"/>
      <c r="Z399" s="77" t="str">
        <f t="shared" si="146"/>
        <v>ALTA</v>
      </c>
      <c r="AA399" s="77"/>
      <c r="AB399" s="77" t="str">
        <f t="shared" si="147"/>
        <v/>
      </c>
      <c r="AC399" s="77"/>
      <c r="AD399" s="78" t="b">
        <f t="shared" si="148"/>
        <v>0</v>
      </c>
      <c r="AE399" s="78" t="b">
        <f t="shared" si="149"/>
        <v>0</v>
      </c>
      <c r="AF399" s="78" t="b">
        <f t="shared" si="150"/>
        <v>1</v>
      </c>
      <c r="AG399" s="78" t="b">
        <f t="shared" si="155"/>
        <v>1</v>
      </c>
      <c r="AH399" s="38">
        <f t="shared" si="156"/>
        <v>22.6</v>
      </c>
      <c r="AI399" s="62">
        <f t="shared" si="157"/>
        <v>26.85</v>
      </c>
      <c r="AJ399" s="34">
        <f t="shared" si="158"/>
        <v>0.2</v>
      </c>
      <c r="AK399" s="34">
        <f t="shared" si="159"/>
        <v>0.15384615384615385</v>
      </c>
      <c r="AL399" s="34">
        <f t="shared" si="160"/>
        <v>7.407407407407407E-2</v>
      </c>
    </row>
    <row r="400" spans="1:38" s="34" customFormat="1">
      <c r="A400" s="74">
        <v>43728</v>
      </c>
      <c r="B400" s="75">
        <v>25.67</v>
      </c>
      <c r="C400" s="75">
        <v>25.67</v>
      </c>
      <c r="D400" s="75">
        <v>-1.06</v>
      </c>
      <c r="E400" s="75">
        <v>25.67</v>
      </c>
      <c r="F400" s="75">
        <v>25.67</v>
      </c>
      <c r="G400" s="75">
        <v>26.08</v>
      </c>
      <c r="H400" s="75" t="s">
        <v>272</v>
      </c>
      <c r="I400" s="76"/>
      <c r="J400" s="77">
        <f t="shared" si="151"/>
        <v>0</v>
      </c>
      <c r="K400" s="77">
        <f t="shared" si="152"/>
        <v>0</v>
      </c>
      <c r="L400" s="77">
        <f t="shared" si="153"/>
        <v>0</v>
      </c>
      <c r="M400" s="77"/>
      <c r="N400" s="77">
        <f t="shared" si="138"/>
        <v>26.33</v>
      </c>
      <c r="O400" s="77">
        <f t="shared" si="139"/>
        <v>26.85</v>
      </c>
      <c r="P400" s="77">
        <f t="shared" si="140"/>
        <v>25.756806825854575</v>
      </c>
      <c r="Q400" s="77">
        <f t="shared" si="154"/>
        <v>25.010499999999997</v>
      </c>
      <c r="R400" s="77">
        <f t="shared" si="141"/>
        <v>25.613399992002492</v>
      </c>
      <c r="S400" s="77">
        <f t="shared" si="142"/>
        <v>25.150401869614587</v>
      </c>
      <c r="T400" s="77">
        <f t="shared" si="143"/>
        <v>0.46299812238790494</v>
      </c>
      <c r="U400" s="77">
        <f t="shared" si="144"/>
        <v>0.36594693701294201</v>
      </c>
      <c r="V400" s="77">
        <f t="shared" si="145"/>
        <v>9.7051185374962934E-2</v>
      </c>
      <c r="W400" s="77"/>
      <c r="X400" s="77"/>
      <c r="Y400" s="77"/>
      <c r="Z400" s="77" t="str">
        <f t="shared" si="146"/>
        <v>ALTA</v>
      </c>
      <c r="AA400" s="77"/>
      <c r="AB400" s="77" t="str">
        <f t="shared" si="147"/>
        <v/>
      </c>
      <c r="AC400" s="77"/>
      <c r="AD400" s="78" t="b">
        <f t="shared" si="148"/>
        <v>0</v>
      </c>
      <c r="AE400" s="78" t="b">
        <f t="shared" si="149"/>
        <v>0</v>
      </c>
      <c r="AF400" s="78" t="b">
        <f t="shared" si="150"/>
        <v>0</v>
      </c>
      <c r="AG400" s="78" t="b">
        <f t="shared" si="155"/>
        <v>1</v>
      </c>
      <c r="AH400" s="38">
        <f t="shared" si="156"/>
        <v>22.6</v>
      </c>
      <c r="AI400" s="62">
        <f t="shared" si="157"/>
        <v>26.85</v>
      </c>
      <c r="AJ400" s="34">
        <f t="shared" si="158"/>
        <v>0.2</v>
      </c>
      <c r="AK400" s="34">
        <f t="shared" si="159"/>
        <v>0.15384615384615385</v>
      </c>
      <c r="AL400" s="34">
        <f t="shared" si="160"/>
        <v>7.407407407407407E-2</v>
      </c>
    </row>
    <row r="401" spans="1:38" s="34" customFormat="1">
      <c r="A401" s="74">
        <v>43727</v>
      </c>
      <c r="B401" s="75">
        <v>25.95</v>
      </c>
      <c r="C401" s="75">
        <v>25.95</v>
      </c>
      <c r="D401" s="75">
        <v>0.26</v>
      </c>
      <c r="E401" s="75">
        <v>25.95</v>
      </c>
      <c r="F401" s="75">
        <v>25.88</v>
      </c>
      <c r="G401" s="75">
        <v>26.48</v>
      </c>
      <c r="H401" s="75" t="s">
        <v>124</v>
      </c>
      <c r="I401" s="76"/>
      <c r="J401" s="77">
        <f t="shared" si="151"/>
        <v>0</v>
      </c>
      <c r="K401" s="77">
        <f t="shared" si="152"/>
        <v>0</v>
      </c>
      <c r="L401" s="77">
        <f t="shared" si="153"/>
        <v>0</v>
      </c>
      <c r="M401" s="77"/>
      <c r="N401" s="77">
        <f t="shared" si="138"/>
        <v>26.33</v>
      </c>
      <c r="O401" s="77">
        <f t="shared" si="139"/>
        <v>26.85</v>
      </c>
      <c r="P401" s="77">
        <f t="shared" si="140"/>
        <v>25.778508532318217</v>
      </c>
      <c r="Q401" s="77">
        <f t="shared" si="154"/>
        <v>24.881499999999992</v>
      </c>
      <c r="R401" s="77">
        <f t="shared" si="141"/>
        <v>25.60310908145749</v>
      </c>
      <c r="S401" s="77">
        <f t="shared" si="142"/>
        <v>25.108834019183753</v>
      </c>
      <c r="T401" s="77">
        <f t="shared" si="143"/>
        <v>0.49427506227373641</v>
      </c>
      <c r="U401" s="77">
        <f t="shared" si="144"/>
        <v>0.34168414066920128</v>
      </c>
      <c r="V401" s="77">
        <f t="shared" si="145"/>
        <v>0.15259092160453513</v>
      </c>
      <c r="W401" s="77"/>
      <c r="X401" s="77"/>
      <c r="Y401" s="77"/>
      <c r="Z401" s="77" t="str">
        <f t="shared" si="146"/>
        <v>ALTA</v>
      </c>
      <c r="AA401" s="77"/>
      <c r="AB401" s="77" t="str">
        <f t="shared" si="147"/>
        <v/>
      </c>
      <c r="AC401" s="77"/>
      <c r="AD401" s="78" t="b">
        <f t="shared" si="148"/>
        <v>0</v>
      </c>
      <c r="AE401" s="78" t="b">
        <f t="shared" si="149"/>
        <v>0</v>
      </c>
      <c r="AF401" s="78" t="b">
        <f t="shared" si="150"/>
        <v>0</v>
      </c>
      <c r="AG401" s="78" t="b">
        <f t="shared" si="155"/>
        <v>1</v>
      </c>
      <c r="AH401" s="38">
        <f t="shared" si="156"/>
        <v>22.6</v>
      </c>
      <c r="AI401" s="62">
        <f t="shared" si="157"/>
        <v>26.85</v>
      </c>
      <c r="AJ401" s="34">
        <f t="shared" si="158"/>
        <v>0.2</v>
      </c>
      <c r="AK401" s="34">
        <f t="shared" si="159"/>
        <v>0.15384615384615385</v>
      </c>
      <c r="AL401" s="34">
        <f t="shared" si="160"/>
        <v>7.407407407407407E-2</v>
      </c>
    </row>
    <row r="402" spans="1:38" s="34" customFormat="1">
      <c r="A402" s="74">
        <v>43726</v>
      </c>
      <c r="B402" s="75">
        <v>25.88</v>
      </c>
      <c r="C402" s="75">
        <v>25.88</v>
      </c>
      <c r="D402" s="75">
        <v>-1.7</v>
      </c>
      <c r="E402" s="75">
        <v>25.88</v>
      </c>
      <c r="F402" s="75">
        <v>25.88</v>
      </c>
      <c r="G402" s="75">
        <v>26.14</v>
      </c>
      <c r="H402" s="75" t="s">
        <v>273</v>
      </c>
      <c r="I402" s="76"/>
      <c r="J402" s="77">
        <f t="shared" si="151"/>
        <v>0</v>
      </c>
      <c r="K402" s="77">
        <f t="shared" si="152"/>
        <v>0</v>
      </c>
      <c r="L402" s="77">
        <f t="shared" si="153"/>
        <v>0</v>
      </c>
      <c r="M402" s="77"/>
      <c r="N402" s="77">
        <f t="shared" si="138"/>
        <v>26.33</v>
      </c>
      <c r="O402" s="77">
        <f t="shared" si="139"/>
        <v>26.85</v>
      </c>
      <c r="P402" s="77">
        <f t="shared" si="140"/>
        <v>25.735635665397769</v>
      </c>
      <c r="Q402" s="77">
        <f t="shared" si="154"/>
        <v>24.782999999999994</v>
      </c>
      <c r="R402" s="77">
        <f t="shared" si="141"/>
        <v>25.540038005358852</v>
      </c>
      <c r="S402" s="77">
        <f t="shared" si="142"/>
        <v>25.041540740718453</v>
      </c>
      <c r="T402" s="77">
        <f t="shared" si="143"/>
        <v>0.4984972646403989</v>
      </c>
      <c r="U402" s="77">
        <f t="shared" si="144"/>
        <v>0.30353641026806749</v>
      </c>
      <c r="V402" s="77">
        <f t="shared" si="145"/>
        <v>0.1949608543723314</v>
      </c>
      <c r="W402" s="77"/>
      <c r="X402" s="77"/>
      <c r="Y402" s="77"/>
      <c r="Z402" s="77" t="str">
        <f t="shared" si="146"/>
        <v>ALTA</v>
      </c>
      <c r="AA402" s="77"/>
      <c r="AB402" s="77" t="str">
        <f t="shared" si="147"/>
        <v/>
      </c>
      <c r="AC402" s="77"/>
      <c r="AD402" s="78" t="b">
        <f t="shared" si="148"/>
        <v>0</v>
      </c>
      <c r="AE402" s="78" t="b">
        <f t="shared" si="149"/>
        <v>0</v>
      </c>
      <c r="AF402" s="78" t="b">
        <f t="shared" si="150"/>
        <v>0</v>
      </c>
      <c r="AG402" s="78" t="b">
        <f t="shared" si="155"/>
        <v>1</v>
      </c>
      <c r="AH402" s="38">
        <f t="shared" si="156"/>
        <v>22.6</v>
      </c>
      <c r="AI402" s="62">
        <f t="shared" si="157"/>
        <v>26.85</v>
      </c>
      <c r="AJ402" s="34">
        <f t="shared" si="158"/>
        <v>0.2</v>
      </c>
      <c r="AK402" s="34">
        <f t="shared" si="159"/>
        <v>0.15384615384615385</v>
      </c>
      <c r="AL402" s="34">
        <f t="shared" si="160"/>
        <v>7.407407407407407E-2</v>
      </c>
    </row>
    <row r="403" spans="1:38" s="34" customFormat="1">
      <c r="A403" s="74">
        <v>43725</v>
      </c>
      <c r="B403" s="75">
        <v>26.33</v>
      </c>
      <c r="C403" s="75">
        <v>26.33</v>
      </c>
      <c r="D403" s="75">
        <v>-1.32</v>
      </c>
      <c r="E403" s="75">
        <v>26.33</v>
      </c>
      <c r="F403" s="75">
        <v>25.83</v>
      </c>
      <c r="G403" s="75">
        <v>26.39</v>
      </c>
      <c r="H403" s="75" t="s">
        <v>274</v>
      </c>
      <c r="I403" s="76"/>
      <c r="J403" s="77">
        <f t="shared" si="151"/>
        <v>0</v>
      </c>
      <c r="K403" s="77">
        <f t="shared" si="152"/>
        <v>0</v>
      </c>
      <c r="L403" s="77">
        <f t="shared" si="153"/>
        <v>0</v>
      </c>
      <c r="M403" s="77"/>
      <c r="N403" s="77">
        <f t="shared" si="138"/>
        <v>26.33</v>
      </c>
      <c r="O403" s="77">
        <f t="shared" si="139"/>
        <v>26.85</v>
      </c>
      <c r="P403" s="77">
        <f t="shared" si="140"/>
        <v>25.699544581747212</v>
      </c>
      <c r="Q403" s="77">
        <f t="shared" si="154"/>
        <v>24.698999999999995</v>
      </c>
      <c r="R403" s="77">
        <f t="shared" si="141"/>
        <v>25.478226733605915</v>
      </c>
      <c r="S403" s="77">
        <f t="shared" si="142"/>
        <v>24.974463999975928</v>
      </c>
      <c r="T403" s="77">
        <f t="shared" si="143"/>
        <v>0.50376273362998703</v>
      </c>
      <c r="U403" s="77">
        <f t="shared" si="144"/>
        <v>0.25479619667498465</v>
      </c>
      <c r="V403" s="77">
        <f t="shared" si="145"/>
        <v>0.24896653695500237</v>
      </c>
      <c r="W403" s="77"/>
      <c r="X403" s="77"/>
      <c r="Y403" s="77"/>
      <c r="Z403" s="77" t="str">
        <f t="shared" si="146"/>
        <v>ALTA</v>
      </c>
      <c r="AA403" s="77"/>
      <c r="AB403" s="77" t="str">
        <f t="shared" si="147"/>
        <v/>
      </c>
      <c r="AC403" s="77"/>
      <c r="AD403" s="78" t="b">
        <f t="shared" si="148"/>
        <v>0</v>
      </c>
      <c r="AE403" s="78" t="b">
        <f t="shared" si="149"/>
        <v>0</v>
      </c>
      <c r="AF403" s="78" t="b">
        <f t="shared" si="150"/>
        <v>1</v>
      </c>
      <c r="AG403" s="78" t="b">
        <f t="shared" si="155"/>
        <v>1</v>
      </c>
      <c r="AH403" s="38">
        <f t="shared" si="156"/>
        <v>22.52</v>
      </c>
      <c r="AI403" s="62">
        <f t="shared" si="157"/>
        <v>26.85</v>
      </c>
      <c r="AJ403" s="34">
        <f t="shared" si="158"/>
        <v>0.2</v>
      </c>
      <c r="AK403" s="34">
        <f t="shared" si="159"/>
        <v>0.15384615384615385</v>
      </c>
      <c r="AL403" s="34">
        <f t="shared" si="160"/>
        <v>7.407407407407407E-2</v>
      </c>
    </row>
    <row r="404" spans="1:38" s="34" customFormat="1">
      <c r="A404" s="74">
        <v>43724</v>
      </c>
      <c r="B404" s="75">
        <v>26.68</v>
      </c>
      <c r="C404" s="75">
        <v>26.68</v>
      </c>
      <c r="D404" s="75">
        <v>4.3899999999999997</v>
      </c>
      <c r="E404" s="75">
        <v>26.74</v>
      </c>
      <c r="F404" s="75">
        <v>26.33</v>
      </c>
      <c r="G404" s="75">
        <v>26.85</v>
      </c>
      <c r="H404" s="75" t="s">
        <v>275</v>
      </c>
      <c r="I404" s="76"/>
      <c r="J404" s="77">
        <f t="shared" si="151"/>
        <v>0</v>
      </c>
      <c r="K404" s="77">
        <f t="shared" si="152"/>
        <v>1</v>
      </c>
      <c r="L404" s="77">
        <f t="shared" si="153"/>
        <v>0</v>
      </c>
      <c r="M404" s="77"/>
      <c r="N404" s="77">
        <f t="shared" si="138"/>
        <v>26.33</v>
      </c>
      <c r="O404" s="77">
        <f t="shared" si="139"/>
        <v>26.85</v>
      </c>
      <c r="P404" s="77">
        <f t="shared" si="140"/>
        <v>25.541930727184013</v>
      </c>
      <c r="Q404" s="77">
        <f t="shared" si="154"/>
        <v>24.524499999999996</v>
      </c>
      <c r="R404" s="77">
        <f t="shared" si="141"/>
        <v>25.323358866988809</v>
      </c>
      <c r="S404" s="77">
        <f t="shared" si="142"/>
        <v>24.866021119974004</v>
      </c>
      <c r="T404" s="77">
        <f t="shared" si="143"/>
        <v>0.45733774701480456</v>
      </c>
      <c r="U404" s="77">
        <f t="shared" si="144"/>
        <v>0.19255456243623403</v>
      </c>
      <c r="V404" s="77">
        <f t="shared" si="145"/>
        <v>0.26478318457857053</v>
      </c>
      <c r="W404" s="77"/>
      <c r="X404" s="77"/>
      <c r="Y404" s="77"/>
      <c r="Z404" s="77" t="str">
        <f t="shared" si="146"/>
        <v>ALTA</v>
      </c>
      <c r="AA404" s="77"/>
      <c r="AB404" s="77" t="str">
        <f t="shared" si="147"/>
        <v/>
      </c>
      <c r="AC404" s="77"/>
      <c r="AD404" s="78" t="b">
        <f t="shared" si="148"/>
        <v>0</v>
      </c>
      <c r="AE404" s="78" t="b">
        <f t="shared" si="149"/>
        <v>1</v>
      </c>
      <c r="AF404" s="78" t="b">
        <f t="shared" si="150"/>
        <v>1</v>
      </c>
      <c r="AG404" s="78" t="b">
        <f t="shared" si="155"/>
        <v>1</v>
      </c>
      <c r="AH404" s="38">
        <f t="shared" si="156"/>
        <v>22.52</v>
      </c>
      <c r="AI404" s="62">
        <f t="shared" si="157"/>
        <v>26.85</v>
      </c>
      <c r="AJ404" s="34">
        <f t="shared" si="158"/>
        <v>0.2</v>
      </c>
      <c r="AK404" s="34">
        <f t="shared" si="159"/>
        <v>0.15384615384615385</v>
      </c>
      <c r="AL404" s="34">
        <f t="shared" si="160"/>
        <v>7.407407407407407E-2</v>
      </c>
    </row>
    <row r="405" spans="1:38" s="34" customFormat="1">
      <c r="A405" s="74">
        <v>43721</v>
      </c>
      <c r="B405" s="75">
        <v>25.56</v>
      </c>
      <c r="C405" s="75">
        <v>25.56</v>
      </c>
      <c r="D405" s="75">
        <v>-0.67</v>
      </c>
      <c r="E405" s="75">
        <v>25.56</v>
      </c>
      <c r="F405" s="75">
        <v>25.5</v>
      </c>
      <c r="G405" s="75">
        <v>25.86</v>
      </c>
      <c r="H405" s="75" t="s">
        <v>276</v>
      </c>
      <c r="I405" s="76"/>
      <c r="J405" s="77">
        <f t="shared" si="151"/>
        <v>0</v>
      </c>
      <c r="K405" s="77">
        <f t="shared" si="152"/>
        <v>0</v>
      </c>
      <c r="L405" s="77">
        <f t="shared" si="153"/>
        <v>0</v>
      </c>
      <c r="M405" s="77"/>
      <c r="N405" s="77">
        <f t="shared" si="138"/>
        <v>25.51</v>
      </c>
      <c r="O405" s="77">
        <f t="shared" si="139"/>
        <v>26.01</v>
      </c>
      <c r="P405" s="77">
        <f t="shared" si="140"/>
        <v>25.257413408980018</v>
      </c>
      <c r="Q405" s="77">
        <f t="shared" si="154"/>
        <v>24.332999999999995</v>
      </c>
      <c r="R405" s="77">
        <f t="shared" si="141"/>
        <v>25.076696842804957</v>
      </c>
      <c r="S405" s="77">
        <f t="shared" si="142"/>
        <v>24.720902809571925</v>
      </c>
      <c r="T405" s="77">
        <f t="shared" si="143"/>
        <v>0.35579403323303183</v>
      </c>
      <c r="U405" s="77">
        <f t="shared" si="144"/>
        <v>0.1263587662915914</v>
      </c>
      <c r="V405" s="77">
        <f t="shared" si="145"/>
        <v>0.22943526694144042</v>
      </c>
      <c r="W405" s="77"/>
      <c r="X405" s="77"/>
      <c r="Y405" s="77"/>
      <c r="Z405" s="77" t="str">
        <f t="shared" si="146"/>
        <v>ALTA</v>
      </c>
      <c r="AA405" s="77"/>
      <c r="AB405" s="77" t="str">
        <f t="shared" si="147"/>
        <v/>
      </c>
      <c r="AC405" s="77"/>
      <c r="AD405" s="78" t="b">
        <f t="shared" si="148"/>
        <v>1</v>
      </c>
      <c r="AE405" s="78" t="b">
        <f t="shared" si="149"/>
        <v>0</v>
      </c>
      <c r="AF405" s="78" t="b">
        <f t="shared" si="150"/>
        <v>0</v>
      </c>
      <c r="AG405" s="78" t="b">
        <f t="shared" si="155"/>
        <v>1</v>
      </c>
      <c r="AH405" s="38">
        <f t="shared" si="156"/>
        <v>22.52</v>
      </c>
      <c r="AI405" s="62">
        <f t="shared" si="157"/>
        <v>26.01</v>
      </c>
      <c r="AJ405" s="34">
        <f t="shared" si="158"/>
        <v>0.2</v>
      </c>
      <c r="AK405" s="34">
        <f t="shared" si="159"/>
        <v>0.15384615384615385</v>
      </c>
      <c r="AL405" s="34">
        <f t="shared" si="160"/>
        <v>7.407407407407407E-2</v>
      </c>
    </row>
    <row r="406" spans="1:38" s="34" customFormat="1">
      <c r="A406" s="74">
        <v>43720</v>
      </c>
      <c r="B406" s="75">
        <v>25.73</v>
      </c>
      <c r="C406" s="75">
        <v>25.73</v>
      </c>
      <c r="D406" s="75">
        <v>0.71</v>
      </c>
      <c r="E406" s="75">
        <v>25.54</v>
      </c>
      <c r="F406" s="75">
        <v>25.33</v>
      </c>
      <c r="G406" s="75">
        <v>25.81</v>
      </c>
      <c r="H406" s="75" t="s">
        <v>277</v>
      </c>
      <c r="I406" s="76"/>
      <c r="J406" s="77">
        <f t="shared" si="151"/>
        <v>0</v>
      </c>
      <c r="K406" s="77">
        <f t="shared" si="152"/>
        <v>0</v>
      </c>
      <c r="L406" s="77">
        <f t="shared" si="153"/>
        <v>0</v>
      </c>
      <c r="M406" s="77"/>
      <c r="N406" s="77">
        <f t="shared" si="138"/>
        <v>25.51</v>
      </c>
      <c r="O406" s="77">
        <f t="shared" si="139"/>
        <v>26.01</v>
      </c>
      <c r="P406" s="77">
        <f t="shared" si="140"/>
        <v>25.18176676122502</v>
      </c>
      <c r="Q406" s="77">
        <f t="shared" si="154"/>
        <v>24.192</v>
      </c>
      <c r="R406" s="77">
        <f t="shared" si="141"/>
        <v>24.988823541496767</v>
      </c>
      <c r="S406" s="77">
        <f t="shared" si="142"/>
        <v>24.653775034337677</v>
      </c>
      <c r="T406" s="77">
        <f t="shared" si="143"/>
        <v>0.33504850715909029</v>
      </c>
      <c r="U406" s="77">
        <f t="shared" si="144"/>
        <v>6.8999949556231288E-2</v>
      </c>
      <c r="V406" s="77">
        <f t="shared" si="145"/>
        <v>0.266048557602859</v>
      </c>
      <c r="W406" s="77"/>
      <c r="X406" s="77"/>
      <c r="Y406" s="77"/>
      <c r="Z406" s="77" t="str">
        <f t="shared" si="146"/>
        <v>ALTA</v>
      </c>
      <c r="AA406" s="77"/>
      <c r="AB406" s="77" t="str">
        <f t="shared" si="147"/>
        <v/>
      </c>
      <c r="AC406" s="77"/>
      <c r="AD406" s="78" t="b">
        <f t="shared" si="148"/>
        <v>0</v>
      </c>
      <c r="AE406" s="78" t="b">
        <f t="shared" si="149"/>
        <v>0</v>
      </c>
      <c r="AF406" s="78" t="b">
        <f t="shared" si="150"/>
        <v>0</v>
      </c>
      <c r="AG406" s="78" t="b">
        <f t="shared" si="155"/>
        <v>1</v>
      </c>
      <c r="AH406" s="38">
        <f t="shared" si="156"/>
        <v>22.52</v>
      </c>
      <c r="AI406" s="62">
        <f t="shared" si="157"/>
        <v>26.01</v>
      </c>
      <c r="AJ406" s="34">
        <f t="shared" si="158"/>
        <v>0.2</v>
      </c>
      <c r="AK406" s="34">
        <f t="shared" si="159"/>
        <v>0.15384615384615385</v>
      </c>
      <c r="AL406" s="34">
        <f t="shared" si="160"/>
        <v>7.407407407407407E-2</v>
      </c>
    </row>
    <row r="407" spans="1:38" s="34" customFormat="1">
      <c r="A407" s="74">
        <v>43719</v>
      </c>
      <c r="B407" s="75">
        <v>25.55</v>
      </c>
      <c r="C407" s="75">
        <v>25.55</v>
      </c>
      <c r="D407" s="75">
        <v>-0.85</v>
      </c>
      <c r="E407" s="75">
        <v>25.55</v>
      </c>
      <c r="F407" s="75">
        <v>25.51</v>
      </c>
      <c r="G407" s="75">
        <v>26.01</v>
      </c>
      <c r="H407" s="75" t="s">
        <v>278</v>
      </c>
      <c r="I407" s="76"/>
      <c r="J407" s="77">
        <f t="shared" si="151"/>
        <v>0</v>
      </c>
      <c r="K407" s="77">
        <f t="shared" si="152"/>
        <v>1</v>
      </c>
      <c r="L407" s="77">
        <f t="shared" si="153"/>
        <v>0</v>
      </c>
      <c r="M407" s="77"/>
      <c r="N407" s="77">
        <f t="shared" si="138"/>
        <v>25.51</v>
      </c>
      <c r="O407" s="77">
        <f t="shared" si="139"/>
        <v>26.01</v>
      </c>
      <c r="P407" s="77">
        <f t="shared" si="140"/>
        <v>25.044708451531275</v>
      </c>
      <c r="Q407" s="77">
        <f t="shared" si="154"/>
        <v>24.057499999999997</v>
      </c>
      <c r="R407" s="77">
        <f t="shared" si="141"/>
        <v>24.854064185405271</v>
      </c>
      <c r="S407" s="77">
        <f t="shared" si="142"/>
        <v>24.567677037084692</v>
      </c>
      <c r="T407" s="77">
        <f t="shared" si="143"/>
        <v>0.28638714832057843</v>
      </c>
      <c r="U407" s="77">
        <f t="shared" si="144"/>
        <v>2.4878101555165372E-3</v>
      </c>
      <c r="V407" s="77">
        <f t="shared" si="145"/>
        <v>0.28389933816506191</v>
      </c>
      <c r="W407" s="77"/>
      <c r="X407" s="77"/>
      <c r="Y407" s="77"/>
      <c r="Z407" s="77" t="str">
        <f t="shared" si="146"/>
        <v>ALTA</v>
      </c>
      <c r="AA407" s="77"/>
      <c r="AB407" s="77" t="str">
        <f t="shared" si="147"/>
        <v/>
      </c>
      <c r="AC407" s="77"/>
      <c r="AD407" s="78" t="b">
        <f t="shared" si="148"/>
        <v>0</v>
      </c>
      <c r="AE407" s="78" t="b">
        <f t="shared" si="149"/>
        <v>0</v>
      </c>
      <c r="AF407" s="78" t="b">
        <f t="shared" si="150"/>
        <v>0</v>
      </c>
      <c r="AG407" s="78" t="b">
        <f t="shared" si="155"/>
        <v>1</v>
      </c>
      <c r="AH407" s="38">
        <f t="shared" si="156"/>
        <v>22.52</v>
      </c>
      <c r="AI407" s="62">
        <f t="shared" si="157"/>
        <v>26.01</v>
      </c>
      <c r="AJ407" s="34">
        <f t="shared" si="158"/>
        <v>0.2</v>
      </c>
      <c r="AK407" s="34">
        <f t="shared" si="159"/>
        <v>0.15384615384615385</v>
      </c>
      <c r="AL407" s="34">
        <f t="shared" si="160"/>
        <v>7.407407407407407E-2</v>
      </c>
    </row>
    <row r="408" spans="1:38" s="34" customFormat="1">
      <c r="A408" s="74">
        <v>43718</v>
      </c>
      <c r="B408" s="75">
        <v>25.77</v>
      </c>
      <c r="C408" s="75">
        <v>25.77</v>
      </c>
      <c r="D408" s="75">
        <v>0.63</v>
      </c>
      <c r="E408" s="75">
        <v>25.77</v>
      </c>
      <c r="F408" s="75">
        <v>25.46</v>
      </c>
      <c r="G408" s="75">
        <v>26.01</v>
      </c>
      <c r="H408" s="75" t="s">
        <v>279</v>
      </c>
      <c r="I408" s="76"/>
      <c r="J408" s="77">
        <f t="shared" si="151"/>
        <v>0</v>
      </c>
      <c r="K408" s="77">
        <f t="shared" si="152"/>
        <v>1</v>
      </c>
      <c r="L408" s="77">
        <f t="shared" si="153"/>
        <v>0</v>
      </c>
      <c r="M408" s="77"/>
      <c r="N408" s="77">
        <f t="shared" si="138"/>
        <v>25.46</v>
      </c>
      <c r="O408" s="77">
        <f t="shared" si="139"/>
        <v>26.01</v>
      </c>
      <c r="P408" s="77">
        <f t="shared" si="140"/>
        <v>24.918385564414091</v>
      </c>
      <c r="Q408" s="77">
        <f t="shared" si="154"/>
        <v>23.965</v>
      </c>
      <c r="R408" s="77">
        <f t="shared" si="141"/>
        <v>24.727530400933503</v>
      </c>
      <c r="S408" s="77">
        <f t="shared" si="142"/>
        <v>24.489091200051469</v>
      </c>
      <c r="T408" s="77">
        <f t="shared" si="143"/>
        <v>0.23843920088203419</v>
      </c>
      <c r="U408" s="77">
        <f t="shared" si="144"/>
        <v>-6.848702438574894E-2</v>
      </c>
      <c r="V408" s="77">
        <f t="shared" si="145"/>
        <v>0.30692622526778313</v>
      </c>
      <c r="W408" s="77"/>
      <c r="X408" s="77"/>
      <c r="Y408" s="77"/>
      <c r="Z408" s="77" t="str">
        <f t="shared" si="146"/>
        <v>ALTA</v>
      </c>
      <c r="AA408" s="77"/>
      <c r="AB408" s="77" t="str">
        <f t="shared" si="147"/>
        <v/>
      </c>
      <c r="AC408" s="77"/>
      <c r="AD408" s="78" t="b">
        <f t="shared" si="148"/>
        <v>0</v>
      </c>
      <c r="AE408" s="78" t="b">
        <f t="shared" si="149"/>
        <v>0</v>
      </c>
      <c r="AF408" s="78" t="b">
        <f t="shared" si="150"/>
        <v>0</v>
      </c>
      <c r="AG408" s="78" t="b">
        <f t="shared" si="155"/>
        <v>1</v>
      </c>
      <c r="AH408" s="38">
        <f t="shared" si="156"/>
        <v>22.52</v>
      </c>
      <c r="AI408" s="62">
        <f t="shared" si="157"/>
        <v>26.01</v>
      </c>
      <c r="AJ408" s="34">
        <f t="shared" si="158"/>
        <v>0.2</v>
      </c>
      <c r="AK408" s="34">
        <f t="shared" si="159"/>
        <v>0.15384615384615385</v>
      </c>
      <c r="AL408" s="34">
        <f t="shared" si="160"/>
        <v>7.407407407407407E-2</v>
      </c>
    </row>
    <row r="409" spans="1:38" s="34" customFormat="1">
      <c r="A409" s="74">
        <v>43717</v>
      </c>
      <c r="B409" s="75">
        <v>25.61</v>
      </c>
      <c r="C409" s="75">
        <v>25.61</v>
      </c>
      <c r="D409" s="75">
        <v>1.55</v>
      </c>
      <c r="E409" s="75">
        <v>25.61</v>
      </c>
      <c r="F409" s="75">
        <v>25.39</v>
      </c>
      <c r="G409" s="75">
        <v>25.69</v>
      </c>
      <c r="H409" s="75" t="s">
        <v>280</v>
      </c>
      <c r="I409" s="76"/>
      <c r="J409" s="77">
        <f t="shared" si="151"/>
        <v>0</v>
      </c>
      <c r="K409" s="77">
        <f t="shared" si="152"/>
        <v>0</v>
      </c>
      <c r="L409" s="77">
        <f t="shared" si="153"/>
        <v>0</v>
      </c>
      <c r="M409" s="77"/>
      <c r="N409" s="77">
        <f t="shared" si="138"/>
        <v>25.39</v>
      </c>
      <c r="O409" s="77">
        <f t="shared" si="139"/>
        <v>25.69</v>
      </c>
      <c r="P409" s="77">
        <f t="shared" si="140"/>
        <v>24.705481955517612</v>
      </c>
      <c r="Q409" s="77">
        <f t="shared" si="154"/>
        <v>23.9025</v>
      </c>
      <c r="R409" s="77">
        <f t="shared" si="141"/>
        <v>24.537990473830504</v>
      </c>
      <c r="S409" s="77">
        <f t="shared" si="142"/>
        <v>24.386618496055586</v>
      </c>
      <c r="T409" s="77">
        <f t="shared" si="143"/>
        <v>0.15137197777491807</v>
      </c>
      <c r="U409" s="77">
        <f t="shared" si="144"/>
        <v>-0.14521858070269472</v>
      </c>
      <c r="V409" s="77">
        <f t="shared" si="145"/>
        <v>0.29659055847761279</v>
      </c>
      <c r="W409" s="77"/>
      <c r="X409" s="77"/>
      <c r="Y409" s="77"/>
      <c r="Z409" s="77" t="str">
        <f t="shared" si="146"/>
        <v>ALTA</v>
      </c>
      <c r="AA409" s="77"/>
      <c r="AB409" s="77" t="str">
        <f t="shared" si="147"/>
        <v/>
      </c>
      <c r="AC409" s="77"/>
      <c r="AD409" s="78" t="b">
        <f t="shared" si="148"/>
        <v>0</v>
      </c>
      <c r="AE409" s="78" t="b">
        <f t="shared" si="149"/>
        <v>0</v>
      </c>
      <c r="AF409" s="78" t="b">
        <f t="shared" si="150"/>
        <v>1</v>
      </c>
      <c r="AG409" s="78" t="b">
        <f t="shared" si="155"/>
        <v>1</v>
      </c>
      <c r="AH409" s="38">
        <f t="shared" si="156"/>
        <v>22.52</v>
      </c>
      <c r="AI409" s="62">
        <f t="shared" si="157"/>
        <v>26.01</v>
      </c>
      <c r="AJ409" s="34">
        <f t="shared" si="158"/>
        <v>0.2</v>
      </c>
      <c r="AK409" s="34">
        <f t="shared" si="159"/>
        <v>0.15384615384615385</v>
      </c>
      <c r="AL409" s="34">
        <f t="shared" si="160"/>
        <v>7.407407407407407E-2</v>
      </c>
    </row>
    <row r="410" spans="1:38" s="34" customFormat="1">
      <c r="A410" s="74">
        <v>43714</v>
      </c>
      <c r="B410" s="75">
        <v>25.22</v>
      </c>
      <c r="C410" s="75">
        <v>25.22</v>
      </c>
      <c r="D410" s="75">
        <v>0.49</v>
      </c>
      <c r="E410" s="75">
        <v>25.22</v>
      </c>
      <c r="F410" s="75">
        <v>24.91</v>
      </c>
      <c r="G410" s="75">
        <v>25.54</v>
      </c>
      <c r="H410" s="75" t="s">
        <v>281</v>
      </c>
      <c r="I410" s="76"/>
      <c r="J410" s="77">
        <f t="shared" si="151"/>
        <v>0</v>
      </c>
      <c r="K410" s="77">
        <f t="shared" si="152"/>
        <v>0</v>
      </c>
      <c r="L410" s="77">
        <f t="shared" si="153"/>
        <v>0</v>
      </c>
      <c r="M410" s="77"/>
      <c r="N410" s="77">
        <f t="shared" si="138"/>
        <v>25.05</v>
      </c>
      <c r="O410" s="77">
        <f t="shared" si="139"/>
        <v>25.54</v>
      </c>
      <c r="P410" s="77">
        <f t="shared" si="140"/>
        <v>24.479352444397016</v>
      </c>
      <c r="Q410" s="77">
        <f t="shared" si="154"/>
        <v>23.833500000000001</v>
      </c>
      <c r="R410" s="77">
        <f t="shared" si="141"/>
        <v>24.343079650890594</v>
      </c>
      <c r="S410" s="77">
        <f t="shared" si="142"/>
        <v>24.288747975740034</v>
      </c>
      <c r="T410" s="77">
        <f t="shared" si="143"/>
        <v>5.4331675150560699E-2</v>
      </c>
      <c r="U410" s="77">
        <f t="shared" si="144"/>
        <v>-0.21936622032209793</v>
      </c>
      <c r="V410" s="77">
        <f t="shared" si="145"/>
        <v>0.27369789547265866</v>
      </c>
      <c r="W410" s="77"/>
      <c r="X410" s="77"/>
      <c r="Y410" s="77"/>
      <c r="Z410" s="77" t="str">
        <f t="shared" si="146"/>
        <v>ALTA</v>
      </c>
      <c r="AA410" s="77"/>
      <c r="AB410" s="77" t="str">
        <f t="shared" si="147"/>
        <v/>
      </c>
      <c r="AC410" s="77"/>
      <c r="AD410" s="78" t="b">
        <f t="shared" si="148"/>
        <v>0</v>
      </c>
      <c r="AE410" s="78" t="b">
        <f t="shared" si="149"/>
        <v>1</v>
      </c>
      <c r="AF410" s="78" t="b">
        <f t="shared" si="150"/>
        <v>0</v>
      </c>
      <c r="AG410" s="78" t="b">
        <f t="shared" si="155"/>
        <v>1</v>
      </c>
      <c r="AH410" s="38">
        <f t="shared" si="156"/>
        <v>22.52</v>
      </c>
      <c r="AI410" s="62">
        <f t="shared" si="157"/>
        <v>25.69</v>
      </c>
      <c r="AJ410" s="34">
        <f t="shared" si="158"/>
        <v>0.2</v>
      </c>
      <c r="AK410" s="34">
        <f t="shared" si="159"/>
        <v>0.15384615384615385</v>
      </c>
      <c r="AL410" s="34">
        <f t="shared" si="160"/>
        <v>7.407407407407407E-2</v>
      </c>
    </row>
    <row r="411" spans="1:38" s="34" customFormat="1">
      <c r="A411" s="74">
        <v>43713</v>
      </c>
      <c r="B411" s="75">
        <v>25.09</v>
      </c>
      <c r="C411" s="75">
        <v>25.09</v>
      </c>
      <c r="D411" s="75">
        <v>0.5</v>
      </c>
      <c r="E411" s="75">
        <v>25.09</v>
      </c>
      <c r="F411" s="75">
        <v>25.05</v>
      </c>
      <c r="G411" s="75">
        <v>25.47</v>
      </c>
      <c r="H411" s="75" t="s">
        <v>282</v>
      </c>
      <c r="I411" s="76"/>
      <c r="J411" s="77">
        <f t="shared" si="151"/>
        <v>0</v>
      </c>
      <c r="K411" s="77">
        <f t="shared" si="152"/>
        <v>0</v>
      </c>
      <c r="L411" s="77">
        <f t="shared" si="153"/>
        <v>0</v>
      </c>
      <c r="M411" s="77"/>
      <c r="N411" s="77">
        <f t="shared" si="138"/>
        <v>25.05</v>
      </c>
      <c r="O411" s="77">
        <f t="shared" si="139"/>
        <v>25.47</v>
      </c>
      <c r="P411" s="77">
        <f t="shared" si="140"/>
        <v>24.294190555496272</v>
      </c>
      <c r="Q411" s="77">
        <f t="shared" si="154"/>
        <v>23.813500000000001</v>
      </c>
      <c r="R411" s="77">
        <f t="shared" si="141"/>
        <v>24.183639587416156</v>
      </c>
      <c r="S411" s="77">
        <f t="shared" si="142"/>
        <v>24.214247813799236</v>
      </c>
      <c r="T411" s="77">
        <f t="shared" si="143"/>
        <v>-3.060822638308025E-2</v>
      </c>
      <c r="U411" s="77">
        <f t="shared" si="144"/>
        <v>-0.2877906941902626</v>
      </c>
      <c r="V411" s="77">
        <f t="shared" si="145"/>
        <v>0.25718246780718235</v>
      </c>
      <c r="W411" s="77"/>
      <c r="X411" s="77"/>
      <c r="Y411" s="77"/>
      <c r="Z411" s="77" t="str">
        <f t="shared" si="146"/>
        <v>BAIXA</v>
      </c>
      <c r="AA411" s="77"/>
      <c r="AB411" s="77" t="str">
        <f t="shared" si="147"/>
        <v/>
      </c>
      <c r="AC411" s="77"/>
      <c r="AD411" s="78" t="b">
        <f t="shared" si="148"/>
        <v>1</v>
      </c>
      <c r="AE411" s="78" t="b">
        <f t="shared" si="149"/>
        <v>0</v>
      </c>
      <c r="AF411" s="78" t="b">
        <f t="shared" si="150"/>
        <v>0</v>
      </c>
      <c r="AG411" s="78" t="b">
        <f t="shared" si="155"/>
        <v>1</v>
      </c>
      <c r="AH411" s="38">
        <f t="shared" si="156"/>
        <v>22.52</v>
      </c>
      <c r="AI411" s="62">
        <f t="shared" si="157"/>
        <v>25.54</v>
      </c>
      <c r="AJ411" s="34">
        <f t="shared" si="158"/>
        <v>0.2</v>
      </c>
      <c r="AK411" s="34">
        <f t="shared" si="159"/>
        <v>0.15384615384615385</v>
      </c>
      <c r="AL411" s="34">
        <f t="shared" si="160"/>
        <v>7.407407407407407E-2</v>
      </c>
    </row>
    <row r="412" spans="1:38" s="34" customFormat="1">
      <c r="A412" s="74">
        <v>43712</v>
      </c>
      <c r="B412" s="75">
        <v>24.97</v>
      </c>
      <c r="C412" s="75">
        <v>24.97</v>
      </c>
      <c r="D412" s="75">
        <v>2.58</v>
      </c>
      <c r="E412" s="75">
        <v>24.88</v>
      </c>
      <c r="F412" s="75">
        <v>24.72</v>
      </c>
      <c r="G412" s="75">
        <v>25.07</v>
      </c>
      <c r="H412" s="75" t="s">
        <v>283</v>
      </c>
      <c r="I412" s="76"/>
      <c r="J412" s="77">
        <f t="shared" si="151"/>
        <v>0</v>
      </c>
      <c r="K412" s="77">
        <f t="shared" si="152"/>
        <v>0</v>
      </c>
      <c r="L412" s="77">
        <f t="shared" si="153"/>
        <v>0</v>
      </c>
      <c r="M412" s="77"/>
      <c r="N412" s="77">
        <f t="shared" si="138"/>
        <v>24.72</v>
      </c>
      <c r="O412" s="77">
        <f t="shared" si="139"/>
        <v>25.07</v>
      </c>
      <c r="P412" s="77">
        <f t="shared" si="140"/>
        <v>24.095238194370339</v>
      </c>
      <c r="Q412" s="77">
        <f t="shared" si="154"/>
        <v>23.802500000000002</v>
      </c>
      <c r="R412" s="77">
        <f t="shared" si="141"/>
        <v>24.018846785128186</v>
      </c>
      <c r="S412" s="77">
        <f t="shared" si="142"/>
        <v>24.144187638903176</v>
      </c>
      <c r="T412" s="77">
        <f t="shared" si="143"/>
        <v>-0.12534085377498982</v>
      </c>
      <c r="U412" s="77">
        <f t="shared" si="144"/>
        <v>-0.35208631114205818</v>
      </c>
      <c r="V412" s="77">
        <f t="shared" si="145"/>
        <v>0.22674545736706836</v>
      </c>
      <c r="W412" s="77"/>
      <c r="X412" s="77"/>
      <c r="Y412" s="77"/>
      <c r="Z412" s="77" t="str">
        <f t="shared" si="146"/>
        <v>BAIXA</v>
      </c>
      <c r="AA412" s="77"/>
      <c r="AB412" s="77" t="str">
        <f t="shared" si="147"/>
        <v/>
      </c>
      <c r="AC412" s="77"/>
      <c r="AD412" s="78" t="b">
        <f t="shared" si="148"/>
        <v>0</v>
      </c>
      <c r="AE412" s="78" t="b">
        <f t="shared" si="149"/>
        <v>0</v>
      </c>
      <c r="AF412" s="78" t="b">
        <f t="shared" si="150"/>
        <v>0</v>
      </c>
      <c r="AG412" s="78" t="b">
        <f t="shared" si="155"/>
        <v>1</v>
      </c>
      <c r="AH412" s="38">
        <f t="shared" si="156"/>
        <v>22.52</v>
      </c>
      <c r="AI412" s="62">
        <f t="shared" si="157"/>
        <v>25.21</v>
      </c>
      <c r="AJ412" s="34">
        <f t="shared" si="158"/>
        <v>0.2</v>
      </c>
      <c r="AK412" s="34">
        <f t="shared" si="159"/>
        <v>0.15384615384615385</v>
      </c>
      <c r="AL412" s="34">
        <f t="shared" si="160"/>
        <v>7.407407407407407E-2</v>
      </c>
    </row>
    <row r="413" spans="1:38" s="34" customFormat="1">
      <c r="A413" s="74">
        <v>43711</v>
      </c>
      <c r="B413" s="75">
        <v>24.34</v>
      </c>
      <c r="C413" s="75">
        <v>24.34</v>
      </c>
      <c r="D413" s="75">
        <v>1.19</v>
      </c>
      <c r="E413" s="75">
        <v>24.34</v>
      </c>
      <c r="F413" s="75">
        <v>23.8</v>
      </c>
      <c r="G413" s="75">
        <v>24.4</v>
      </c>
      <c r="H413" s="75" t="s">
        <v>284</v>
      </c>
      <c r="I413" s="76"/>
      <c r="J413" s="77">
        <f t="shared" si="151"/>
        <v>0</v>
      </c>
      <c r="K413" s="77">
        <f t="shared" si="152"/>
        <v>0</v>
      </c>
      <c r="L413" s="77">
        <f t="shared" si="153"/>
        <v>0</v>
      </c>
      <c r="M413" s="77"/>
      <c r="N413" s="77">
        <f t="shared" si="138"/>
        <v>24.01</v>
      </c>
      <c r="O413" s="77">
        <f t="shared" si="139"/>
        <v>24.71</v>
      </c>
      <c r="P413" s="77">
        <f t="shared" si="140"/>
        <v>23.876547742962924</v>
      </c>
      <c r="Q413" s="77">
        <f t="shared" si="154"/>
        <v>23.763000000000002</v>
      </c>
      <c r="R413" s="77">
        <f t="shared" si="141"/>
        <v>23.845909836969675</v>
      </c>
      <c r="S413" s="77">
        <f t="shared" si="142"/>
        <v>24.07812265001543</v>
      </c>
      <c r="T413" s="77">
        <f t="shared" si="143"/>
        <v>-0.23221281304575569</v>
      </c>
      <c r="U413" s="77">
        <f t="shared" si="144"/>
        <v>-0.40877267548382529</v>
      </c>
      <c r="V413" s="77">
        <f t="shared" si="145"/>
        <v>0.17655986243806959</v>
      </c>
      <c r="W413" s="77"/>
      <c r="X413" s="77"/>
      <c r="Y413" s="77"/>
      <c r="Z413" s="77" t="str">
        <f t="shared" si="146"/>
        <v>BAIXA</v>
      </c>
      <c r="AA413" s="77"/>
      <c r="AB413" s="77" t="str">
        <f t="shared" si="147"/>
        <v/>
      </c>
      <c r="AC413" s="77"/>
      <c r="AD413" s="78" t="b">
        <f t="shared" si="148"/>
        <v>0</v>
      </c>
      <c r="AE413" s="78" t="b">
        <f t="shared" si="149"/>
        <v>0</v>
      </c>
      <c r="AF413" s="78" t="b">
        <f t="shared" si="150"/>
        <v>1</v>
      </c>
      <c r="AG413" s="78" t="b">
        <f t="shared" si="155"/>
        <v>1</v>
      </c>
      <c r="AH413" s="38">
        <f t="shared" si="156"/>
        <v>22.52</v>
      </c>
      <c r="AI413" s="62">
        <f t="shared" si="157"/>
        <v>25.21</v>
      </c>
      <c r="AJ413" s="34">
        <f t="shared" si="158"/>
        <v>0.2</v>
      </c>
      <c r="AK413" s="34">
        <f t="shared" si="159"/>
        <v>0.15384615384615385</v>
      </c>
      <c r="AL413" s="34">
        <f t="shared" si="160"/>
        <v>7.407407407407407E-2</v>
      </c>
    </row>
    <row r="414" spans="1:38" s="34" customFormat="1">
      <c r="A414" s="74">
        <v>43710</v>
      </c>
      <c r="B414" s="75">
        <v>24.06</v>
      </c>
      <c r="C414" s="75">
        <v>24.06</v>
      </c>
      <c r="D414" s="75">
        <v>-0.78</v>
      </c>
      <c r="E414" s="75">
        <v>24.06</v>
      </c>
      <c r="F414" s="75">
        <v>24.01</v>
      </c>
      <c r="G414" s="75">
        <v>24.32</v>
      </c>
      <c r="H414" s="75" t="s">
        <v>76</v>
      </c>
      <c r="I414" s="76"/>
      <c r="J414" s="77">
        <f t="shared" si="151"/>
        <v>0</v>
      </c>
      <c r="K414" s="77">
        <f t="shared" si="152"/>
        <v>0</v>
      </c>
      <c r="L414" s="77">
        <f t="shared" si="153"/>
        <v>0</v>
      </c>
      <c r="M414" s="77"/>
      <c r="N414" s="77">
        <f t="shared" si="138"/>
        <v>24.01</v>
      </c>
      <c r="O414" s="77">
        <f t="shared" si="139"/>
        <v>24.71</v>
      </c>
      <c r="P414" s="77">
        <f t="shared" si="140"/>
        <v>23.760684678703655</v>
      </c>
      <c r="Q414" s="77">
        <f t="shared" si="154"/>
        <v>23.768000000000001</v>
      </c>
      <c r="R414" s="77">
        <f t="shared" si="141"/>
        <v>23.756075261873253</v>
      </c>
      <c r="S414" s="77">
        <f t="shared" si="142"/>
        <v>24.057172462016666</v>
      </c>
      <c r="T414" s="77">
        <f t="shared" si="143"/>
        <v>-0.30109720014341335</v>
      </c>
      <c r="U414" s="77">
        <f t="shared" si="144"/>
        <v>-0.45291264109334267</v>
      </c>
      <c r="V414" s="77">
        <f t="shared" si="145"/>
        <v>0.15181544094992933</v>
      </c>
      <c r="W414" s="77"/>
      <c r="X414" s="77"/>
      <c r="Y414" s="77"/>
      <c r="Z414" s="77" t="str">
        <f t="shared" si="146"/>
        <v>BAIXA</v>
      </c>
      <c r="AA414" s="77"/>
      <c r="AB414" s="77" t="str">
        <f t="shared" si="147"/>
        <v/>
      </c>
      <c r="AC414" s="77"/>
      <c r="AD414" s="78" t="b">
        <f t="shared" si="148"/>
        <v>0</v>
      </c>
      <c r="AE414" s="78" t="b">
        <f t="shared" si="149"/>
        <v>0</v>
      </c>
      <c r="AF414" s="78" t="b">
        <f t="shared" si="150"/>
        <v>0</v>
      </c>
      <c r="AG414" s="78" t="b">
        <f t="shared" si="155"/>
        <v>1</v>
      </c>
      <c r="AH414" s="38">
        <f t="shared" si="156"/>
        <v>22.52</v>
      </c>
      <c r="AI414" s="62">
        <f t="shared" si="157"/>
        <v>25.21</v>
      </c>
      <c r="AJ414" s="34">
        <f t="shared" si="158"/>
        <v>0.2</v>
      </c>
      <c r="AK414" s="34">
        <f t="shared" si="159"/>
        <v>0.15384615384615385</v>
      </c>
      <c r="AL414" s="34">
        <f t="shared" si="160"/>
        <v>7.407407407407407E-2</v>
      </c>
    </row>
    <row r="415" spans="1:38" s="34" customFormat="1">
      <c r="A415" s="74">
        <v>43707</v>
      </c>
      <c r="B415" s="75">
        <v>24.25</v>
      </c>
      <c r="C415" s="75">
        <v>24.25</v>
      </c>
      <c r="D415" s="75">
        <v>0</v>
      </c>
      <c r="E415" s="75">
        <v>24.25</v>
      </c>
      <c r="F415" s="75">
        <v>23.47</v>
      </c>
      <c r="G415" s="75">
        <v>24.25</v>
      </c>
      <c r="H415" s="75" t="s">
        <v>285</v>
      </c>
      <c r="I415" s="76"/>
      <c r="J415" s="77">
        <f t="shared" si="151"/>
        <v>0</v>
      </c>
      <c r="K415" s="77">
        <f t="shared" si="152"/>
        <v>0</v>
      </c>
      <c r="L415" s="77">
        <f t="shared" si="153"/>
        <v>0</v>
      </c>
      <c r="M415" s="77"/>
      <c r="N415" s="77">
        <f t="shared" si="138"/>
        <v>23.99</v>
      </c>
      <c r="O415" s="77">
        <f t="shared" si="139"/>
        <v>24.85</v>
      </c>
      <c r="P415" s="77">
        <f t="shared" si="140"/>
        <v>23.685855848379568</v>
      </c>
      <c r="Q415" s="77">
        <f t="shared" si="154"/>
        <v>23.771499999999996</v>
      </c>
      <c r="R415" s="77">
        <f t="shared" si="141"/>
        <v>23.700816218577483</v>
      </c>
      <c r="S415" s="77">
        <f t="shared" si="142"/>
        <v>24.056946258977998</v>
      </c>
      <c r="T415" s="77">
        <f t="shared" si="143"/>
        <v>-0.35613004040051521</v>
      </c>
      <c r="U415" s="77">
        <f t="shared" si="144"/>
        <v>-0.49086650133082499</v>
      </c>
      <c r="V415" s="77">
        <f t="shared" si="145"/>
        <v>0.13473646093030978</v>
      </c>
      <c r="W415" s="77"/>
      <c r="X415" s="77"/>
      <c r="Y415" s="77"/>
      <c r="Z415" s="77" t="str">
        <f t="shared" si="146"/>
        <v>BAIXA</v>
      </c>
      <c r="AA415" s="77"/>
      <c r="AB415" s="77" t="str">
        <f t="shared" si="147"/>
        <v/>
      </c>
      <c r="AC415" s="77"/>
      <c r="AD415" s="78" t="b">
        <f t="shared" si="148"/>
        <v>0</v>
      </c>
      <c r="AE415" s="78" t="b">
        <f t="shared" si="149"/>
        <v>0</v>
      </c>
      <c r="AF415" s="78" t="b">
        <f t="shared" si="150"/>
        <v>1</v>
      </c>
      <c r="AG415" s="78" t="b">
        <f t="shared" si="155"/>
        <v>1</v>
      </c>
      <c r="AH415" s="38">
        <f t="shared" si="156"/>
        <v>22.52</v>
      </c>
      <c r="AI415" s="62">
        <f t="shared" si="157"/>
        <v>25.4</v>
      </c>
      <c r="AJ415" s="34">
        <f t="shared" si="158"/>
        <v>0.2</v>
      </c>
      <c r="AK415" s="34">
        <f t="shared" si="159"/>
        <v>0.15384615384615385</v>
      </c>
      <c r="AL415" s="34">
        <f t="shared" si="160"/>
        <v>7.407407407407407E-2</v>
      </c>
    </row>
    <row r="416" spans="1:38" s="34" customFormat="1">
      <c r="A416" s="74">
        <v>43706</v>
      </c>
      <c r="B416" s="75">
        <v>24.25</v>
      </c>
      <c r="C416" s="75">
        <v>24.25</v>
      </c>
      <c r="D416" s="75">
        <v>3.7</v>
      </c>
      <c r="E416" s="75">
        <v>24.25</v>
      </c>
      <c r="F416" s="75">
        <v>23.47</v>
      </c>
      <c r="G416" s="75">
        <v>24.25</v>
      </c>
      <c r="H416" s="75" t="s">
        <v>286</v>
      </c>
      <c r="I416" s="76"/>
      <c r="J416" s="77">
        <f t="shared" si="151"/>
        <v>0</v>
      </c>
      <c r="K416" s="77">
        <f t="shared" si="152"/>
        <v>0</v>
      </c>
      <c r="L416" s="77">
        <f t="shared" si="153"/>
        <v>0</v>
      </c>
      <c r="M416" s="77"/>
      <c r="N416" s="77">
        <f t="shared" si="138"/>
        <v>24.12</v>
      </c>
      <c r="O416" s="77">
        <f t="shared" si="139"/>
        <v>24.85</v>
      </c>
      <c r="P416" s="77">
        <f t="shared" si="140"/>
        <v>23.544819810474461</v>
      </c>
      <c r="Q416" s="77">
        <f t="shared" si="154"/>
        <v>23.811500000000002</v>
      </c>
      <c r="R416" s="77">
        <f t="shared" si="141"/>
        <v>23.600964621955207</v>
      </c>
      <c r="S416" s="77">
        <f t="shared" si="142"/>
        <v>24.041501959696237</v>
      </c>
      <c r="T416" s="77">
        <f t="shared" si="143"/>
        <v>-0.44053733774103065</v>
      </c>
      <c r="U416" s="77">
        <f t="shared" si="144"/>
        <v>-0.52455061656340241</v>
      </c>
      <c r="V416" s="77">
        <f t="shared" si="145"/>
        <v>8.4013278822371751E-2</v>
      </c>
      <c r="W416" s="77"/>
      <c r="X416" s="77"/>
      <c r="Y416" s="77"/>
      <c r="Z416" s="77" t="str">
        <f t="shared" si="146"/>
        <v>BAIXA</v>
      </c>
      <c r="AA416" s="77"/>
      <c r="AB416" s="77" t="str">
        <f t="shared" si="147"/>
        <v/>
      </c>
      <c r="AC416" s="77"/>
      <c r="AD416" s="78" t="b">
        <f t="shared" si="148"/>
        <v>0</v>
      </c>
      <c r="AE416" s="78" t="b">
        <f t="shared" si="149"/>
        <v>0</v>
      </c>
      <c r="AF416" s="78" t="b">
        <f t="shared" si="150"/>
        <v>1</v>
      </c>
      <c r="AG416" s="78" t="b">
        <f t="shared" si="155"/>
        <v>1</v>
      </c>
      <c r="AH416" s="38">
        <f t="shared" si="156"/>
        <v>22.52</v>
      </c>
      <c r="AI416" s="62">
        <f t="shared" si="157"/>
        <v>25.4</v>
      </c>
      <c r="AJ416" s="34">
        <f t="shared" si="158"/>
        <v>0.2</v>
      </c>
      <c r="AK416" s="34">
        <f t="shared" si="159"/>
        <v>0.15384615384615385</v>
      </c>
      <c r="AL416" s="34">
        <f t="shared" si="160"/>
        <v>7.407407407407407E-2</v>
      </c>
    </row>
    <row r="417" spans="1:38" s="34" customFormat="1">
      <c r="A417" s="74">
        <v>43705</v>
      </c>
      <c r="B417" s="75">
        <v>23.38</v>
      </c>
      <c r="C417" s="75">
        <v>23.38</v>
      </c>
      <c r="D417" s="75">
        <v>1.03</v>
      </c>
      <c r="E417" s="75">
        <v>23.38</v>
      </c>
      <c r="F417" s="75">
        <v>22.94</v>
      </c>
      <c r="G417" s="75">
        <v>23.49</v>
      </c>
      <c r="H417" s="75" t="s">
        <v>209</v>
      </c>
      <c r="I417" s="76"/>
      <c r="J417" s="77">
        <f t="shared" si="151"/>
        <v>0</v>
      </c>
      <c r="K417" s="77">
        <f t="shared" si="152"/>
        <v>0</v>
      </c>
      <c r="L417" s="77">
        <f t="shared" si="153"/>
        <v>0</v>
      </c>
      <c r="M417" s="77"/>
      <c r="N417" s="77">
        <f t="shared" si="138"/>
        <v>24.65</v>
      </c>
      <c r="O417" s="77">
        <f t="shared" si="139"/>
        <v>25.21</v>
      </c>
      <c r="P417" s="77">
        <f t="shared" si="140"/>
        <v>23.368524763093077</v>
      </c>
      <c r="Q417" s="77">
        <f t="shared" si="154"/>
        <v>23.808</v>
      </c>
      <c r="R417" s="77">
        <f t="shared" si="141"/>
        <v>23.482958189583428</v>
      </c>
      <c r="S417" s="77">
        <f t="shared" si="142"/>
        <v>24.024822116471935</v>
      </c>
      <c r="T417" s="77">
        <f t="shared" si="143"/>
        <v>-0.5418639268885066</v>
      </c>
      <c r="U417" s="77">
        <f t="shared" si="144"/>
        <v>-0.5455539362689954</v>
      </c>
      <c r="V417" s="77">
        <f t="shared" si="145"/>
        <v>3.6900093804888012E-3</v>
      </c>
      <c r="W417" s="77"/>
      <c r="X417" s="77"/>
      <c r="Y417" s="77"/>
      <c r="Z417" s="77" t="str">
        <f t="shared" si="146"/>
        <v>BAIXA</v>
      </c>
      <c r="AA417" s="77"/>
      <c r="AB417" s="77" t="str">
        <f t="shared" si="147"/>
        <v>COMPRA</v>
      </c>
      <c r="AC417" s="77"/>
      <c r="AD417" s="78" t="b">
        <f t="shared" si="148"/>
        <v>0</v>
      </c>
      <c r="AE417" s="78" t="b">
        <f t="shared" si="149"/>
        <v>0</v>
      </c>
      <c r="AF417" s="78" t="b">
        <f t="shared" si="150"/>
        <v>1</v>
      </c>
      <c r="AG417" s="78" t="b">
        <f t="shared" si="155"/>
        <v>1</v>
      </c>
      <c r="AH417" s="38">
        <f t="shared" si="156"/>
        <v>22.52</v>
      </c>
      <c r="AI417" s="62">
        <f t="shared" si="157"/>
        <v>25.4</v>
      </c>
      <c r="AJ417" s="34">
        <f t="shared" si="158"/>
        <v>0.2</v>
      </c>
      <c r="AK417" s="34">
        <f t="shared" si="159"/>
        <v>0.15384615384615385</v>
      </c>
      <c r="AL417" s="34">
        <f t="shared" si="160"/>
        <v>7.407407407407407E-2</v>
      </c>
    </row>
    <row r="418" spans="1:38" s="34" customFormat="1">
      <c r="A418" s="74">
        <v>43704</v>
      </c>
      <c r="B418" s="75">
        <v>23.14</v>
      </c>
      <c r="C418" s="75">
        <v>23.14</v>
      </c>
      <c r="D418" s="75">
        <v>1.59</v>
      </c>
      <c r="E418" s="75">
        <v>23.14</v>
      </c>
      <c r="F418" s="75">
        <v>22.64</v>
      </c>
      <c r="G418" s="75">
        <v>23.6</v>
      </c>
      <c r="H418" s="75" t="s">
        <v>126</v>
      </c>
      <c r="I418" s="76"/>
      <c r="J418" s="77">
        <f t="shared" si="151"/>
        <v>0</v>
      </c>
      <c r="K418" s="77">
        <f t="shared" si="152"/>
        <v>0</v>
      </c>
      <c r="L418" s="77">
        <f t="shared" si="153"/>
        <v>0</v>
      </c>
      <c r="M418" s="77"/>
      <c r="N418" s="77">
        <f t="shared" si="138"/>
        <v>24.65</v>
      </c>
      <c r="O418" s="77">
        <f t="shared" si="139"/>
        <v>25.21</v>
      </c>
      <c r="P418" s="77">
        <f t="shared" si="140"/>
        <v>23.365655953866348</v>
      </c>
      <c r="Q418" s="77">
        <f t="shared" si="154"/>
        <v>23.8705</v>
      </c>
      <c r="R418" s="77">
        <f t="shared" si="141"/>
        <v>23.50167786041678</v>
      </c>
      <c r="S418" s="77">
        <f t="shared" si="142"/>
        <v>24.076407885789688</v>
      </c>
      <c r="T418" s="77">
        <f t="shared" si="143"/>
        <v>-0.57473002537290796</v>
      </c>
      <c r="U418" s="77">
        <f t="shared" si="144"/>
        <v>-0.54647643861411754</v>
      </c>
      <c r="V418" s="77">
        <f t="shared" si="145"/>
        <v>-2.8253586758790417E-2</v>
      </c>
      <c r="W418" s="77"/>
      <c r="X418" s="77"/>
      <c r="Y418" s="77"/>
      <c r="Z418" s="77" t="str">
        <f t="shared" si="146"/>
        <v>BAIXA</v>
      </c>
      <c r="AA418" s="77"/>
      <c r="AB418" s="77" t="str">
        <f t="shared" si="147"/>
        <v/>
      </c>
      <c r="AC418" s="77"/>
      <c r="AD418" s="78" t="b">
        <f t="shared" si="148"/>
        <v>0</v>
      </c>
      <c r="AE418" s="78" t="b">
        <f t="shared" si="149"/>
        <v>0</v>
      </c>
      <c r="AF418" s="78" t="b">
        <f t="shared" si="150"/>
        <v>0</v>
      </c>
      <c r="AG418" s="78" t="b">
        <f t="shared" si="155"/>
        <v>1</v>
      </c>
      <c r="AH418" s="38">
        <f t="shared" si="156"/>
        <v>22.52</v>
      </c>
      <c r="AI418" s="62">
        <f t="shared" si="157"/>
        <v>25.4</v>
      </c>
      <c r="AJ418" s="34">
        <f t="shared" si="158"/>
        <v>0.2</v>
      </c>
      <c r="AK418" s="34">
        <f t="shared" si="159"/>
        <v>0.15384615384615385</v>
      </c>
      <c r="AL418" s="34">
        <f t="shared" si="160"/>
        <v>7.407407407407407E-2</v>
      </c>
    </row>
    <row r="419" spans="1:38" s="34" customFormat="1">
      <c r="A419" s="74">
        <v>43703</v>
      </c>
      <c r="B419" s="75">
        <v>22.78</v>
      </c>
      <c r="C419" s="75">
        <v>22.78</v>
      </c>
      <c r="D419" s="75">
        <v>-1.32</v>
      </c>
      <c r="E419" s="75">
        <v>22.78</v>
      </c>
      <c r="F419" s="75">
        <v>22.6</v>
      </c>
      <c r="G419" s="75">
        <v>23.47</v>
      </c>
      <c r="H419" s="75" t="s">
        <v>287</v>
      </c>
      <c r="I419" s="76"/>
      <c r="J419" s="77">
        <f t="shared" si="151"/>
        <v>0</v>
      </c>
      <c r="K419" s="77">
        <f t="shared" si="152"/>
        <v>0</v>
      </c>
      <c r="L419" s="77">
        <f t="shared" si="153"/>
        <v>0</v>
      </c>
      <c r="M419" s="77"/>
      <c r="N419" s="77">
        <f t="shared" si="138"/>
        <v>24.65</v>
      </c>
      <c r="O419" s="77">
        <f t="shared" si="139"/>
        <v>25.21</v>
      </c>
      <c r="P419" s="77">
        <f t="shared" si="140"/>
        <v>23.422069942332936</v>
      </c>
      <c r="Q419" s="77">
        <f t="shared" si="154"/>
        <v>23.952500000000004</v>
      </c>
      <c r="R419" s="77">
        <f t="shared" si="141"/>
        <v>23.56743747140165</v>
      </c>
      <c r="S419" s="77">
        <f t="shared" si="142"/>
        <v>24.151320516652863</v>
      </c>
      <c r="T419" s="77">
        <f t="shared" si="143"/>
        <v>-0.58388304525121271</v>
      </c>
      <c r="U419" s="77">
        <f t="shared" si="144"/>
        <v>-0.53941304192441997</v>
      </c>
      <c r="V419" s="77">
        <f t="shared" si="145"/>
        <v>-4.447000332679274E-2</v>
      </c>
      <c r="W419" s="77"/>
      <c r="X419" s="77"/>
      <c r="Y419" s="77"/>
      <c r="Z419" s="77" t="str">
        <f t="shared" si="146"/>
        <v>BAIXA</v>
      </c>
      <c r="AA419" s="77"/>
      <c r="AB419" s="77" t="str">
        <f t="shared" si="147"/>
        <v/>
      </c>
      <c r="AC419" s="77"/>
      <c r="AD419" s="78" t="b">
        <f t="shared" si="148"/>
        <v>0</v>
      </c>
      <c r="AE419" s="78" t="b">
        <f t="shared" si="149"/>
        <v>0</v>
      </c>
      <c r="AF419" s="78" t="b">
        <f t="shared" si="150"/>
        <v>0</v>
      </c>
      <c r="AG419" s="78" t="b">
        <f t="shared" si="155"/>
        <v>1</v>
      </c>
      <c r="AH419" s="38">
        <f t="shared" si="156"/>
        <v>22.52</v>
      </c>
      <c r="AI419" s="62">
        <f t="shared" si="157"/>
        <v>25.4</v>
      </c>
      <c r="AJ419" s="34">
        <f t="shared" si="158"/>
        <v>0.2</v>
      </c>
      <c r="AK419" s="34">
        <f t="shared" si="159"/>
        <v>0.15384615384615385</v>
      </c>
      <c r="AL419" s="34">
        <f t="shared" si="160"/>
        <v>7.407407407407407E-2</v>
      </c>
    </row>
    <row r="420" spans="1:38" s="34" customFormat="1">
      <c r="A420" s="74">
        <v>43700</v>
      </c>
      <c r="B420" s="75">
        <v>23.09</v>
      </c>
      <c r="C420" s="75">
        <v>23.09</v>
      </c>
      <c r="D420" s="75">
        <v>-3.73</v>
      </c>
      <c r="E420" s="75">
        <v>23.09</v>
      </c>
      <c r="F420" s="75">
        <v>23.04</v>
      </c>
      <c r="G420" s="75">
        <v>24.12</v>
      </c>
      <c r="H420" s="75" t="s">
        <v>159</v>
      </c>
      <c r="I420" s="76"/>
      <c r="J420" s="77">
        <f t="shared" si="151"/>
        <v>0</v>
      </c>
      <c r="K420" s="77">
        <f t="shared" si="152"/>
        <v>0</v>
      </c>
      <c r="L420" s="77">
        <f t="shared" si="153"/>
        <v>0</v>
      </c>
      <c r="M420" s="77"/>
      <c r="N420" s="77">
        <f t="shared" si="138"/>
        <v>24.65</v>
      </c>
      <c r="O420" s="77">
        <f t="shared" si="139"/>
        <v>25.21</v>
      </c>
      <c r="P420" s="77">
        <f t="shared" si="140"/>
        <v>23.58258742791617</v>
      </c>
      <c r="Q420" s="77">
        <f t="shared" si="154"/>
        <v>24.0595</v>
      </c>
      <c r="R420" s="77">
        <f t="shared" si="141"/>
        <v>23.710607920747403</v>
      </c>
      <c r="S420" s="77">
        <f t="shared" si="142"/>
        <v>24.261026157985093</v>
      </c>
      <c r="T420" s="77">
        <f t="shared" si="143"/>
        <v>-0.55041823723768957</v>
      </c>
      <c r="U420" s="77">
        <f t="shared" si="144"/>
        <v>-0.52829554109272181</v>
      </c>
      <c r="V420" s="77">
        <f t="shared" si="145"/>
        <v>-2.2122696144967757E-2</v>
      </c>
      <c r="W420" s="77"/>
      <c r="X420" s="77"/>
      <c r="Y420" s="77"/>
      <c r="Z420" s="77" t="str">
        <f t="shared" si="146"/>
        <v>BAIXA</v>
      </c>
      <c r="AA420" s="77"/>
      <c r="AB420" s="77" t="str">
        <f t="shared" si="147"/>
        <v/>
      </c>
      <c r="AC420" s="77"/>
      <c r="AD420" s="78" t="b">
        <f t="shared" si="148"/>
        <v>0</v>
      </c>
      <c r="AE420" s="78" t="b">
        <f t="shared" si="149"/>
        <v>0</v>
      </c>
      <c r="AF420" s="78" t="b">
        <f t="shared" si="150"/>
        <v>0</v>
      </c>
      <c r="AG420" s="78" t="b">
        <f t="shared" si="155"/>
        <v>1</v>
      </c>
      <c r="AH420" s="38">
        <f t="shared" si="156"/>
        <v>22.52</v>
      </c>
      <c r="AI420" s="62">
        <f t="shared" si="157"/>
        <v>25.4</v>
      </c>
      <c r="AJ420" s="34">
        <f t="shared" si="158"/>
        <v>0.2</v>
      </c>
      <c r="AK420" s="34">
        <f t="shared" si="159"/>
        <v>0.15384615384615385</v>
      </c>
      <c r="AL420" s="34">
        <f t="shared" si="160"/>
        <v>7.407407407407407E-2</v>
      </c>
    </row>
    <row r="421" spans="1:38" s="34" customFormat="1">
      <c r="A421" s="74">
        <v>43699</v>
      </c>
      <c r="B421" s="75">
        <v>23.98</v>
      </c>
      <c r="C421" s="75">
        <v>23.98</v>
      </c>
      <c r="D421" s="75">
        <v>-0.9</v>
      </c>
      <c r="E421" s="75">
        <v>23.98</v>
      </c>
      <c r="F421" s="75">
        <v>23.92</v>
      </c>
      <c r="G421" s="75">
        <v>24.46</v>
      </c>
      <c r="H421" s="75" t="s">
        <v>288</v>
      </c>
      <c r="I421" s="76"/>
      <c r="J421" s="77">
        <f t="shared" si="151"/>
        <v>0</v>
      </c>
      <c r="K421" s="77">
        <f t="shared" si="152"/>
        <v>0</v>
      </c>
      <c r="L421" s="77">
        <f t="shared" si="153"/>
        <v>0</v>
      </c>
      <c r="M421" s="77"/>
      <c r="N421" s="77">
        <f t="shared" si="138"/>
        <v>24.65</v>
      </c>
      <c r="O421" s="77">
        <f t="shared" si="139"/>
        <v>25.21</v>
      </c>
      <c r="P421" s="77">
        <f t="shared" si="140"/>
        <v>23.705734284895215</v>
      </c>
      <c r="Q421" s="77">
        <f t="shared" si="154"/>
        <v>24.139499999999998</v>
      </c>
      <c r="R421" s="77">
        <f t="shared" si="141"/>
        <v>23.823445724519658</v>
      </c>
      <c r="S421" s="77">
        <f t="shared" si="142"/>
        <v>24.354708250623901</v>
      </c>
      <c r="T421" s="77">
        <f t="shared" si="143"/>
        <v>-0.53126252610424274</v>
      </c>
      <c r="U421" s="77">
        <f t="shared" si="144"/>
        <v>-0.52276486705647984</v>
      </c>
      <c r="V421" s="77">
        <f t="shared" si="145"/>
        <v>-8.4976590477628955E-3</v>
      </c>
      <c r="W421" s="77"/>
      <c r="X421" s="77"/>
      <c r="Y421" s="77"/>
      <c r="Z421" s="77" t="str">
        <f t="shared" si="146"/>
        <v>BAIXA</v>
      </c>
      <c r="AA421" s="77"/>
      <c r="AB421" s="77" t="str">
        <f t="shared" si="147"/>
        <v/>
      </c>
      <c r="AC421" s="77"/>
      <c r="AD421" s="78" t="b">
        <f t="shared" si="148"/>
        <v>0</v>
      </c>
      <c r="AE421" s="78" t="b">
        <f t="shared" si="149"/>
        <v>0</v>
      </c>
      <c r="AF421" s="78" t="b">
        <f t="shared" si="150"/>
        <v>0</v>
      </c>
      <c r="AG421" s="78" t="b">
        <f t="shared" si="155"/>
        <v>1</v>
      </c>
      <c r="AH421" s="38">
        <f t="shared" si="156"/>
        <v>22.52</v>
      </c>
      <c r="AI421" s="62">
        <f t="shared" si="157"/>
        <v>25.4</v>
      </c>
      <c r="AJ421" s="34">
        <f t="shared" si="158"/>
        <v>0.2</v>
      </c>
      <c r="AK421" s="34">
        <f t="shared" si="159"/>
        <v>0.15384615384615385</v>
      </c>
      <c r="AL421" s="34">
        <f t="shared" si="160"/>
        <v>7.407407407407407E-2</v>
      </c>
    </row>
    <row r="422" spans="1:38" s="34" customFormat="1">
      <c r="A422" s="74">
        <v>43698</v>
      </c>
      <c r="B422" s="75">
        <v>24.2</v>
      </c>
      <c r="C422" s="75">
        <v>24.2</v>
      </c>
      <c r="D422" s="75">
        <v>5.95</v>
      </c>
      <c r="E422" s="75">
        <v>24.2</v>
      </c>
      <c r="F422" s="75">
        <v>22.99</v>
      </c>
      <c r="G422" s="75">
        <v>24.71</v>
      </c>
      <c r="H422" s="75" t="s">
        <v>289</v>
      </c>
      <c r="I422" s="76"/>
      <c r="J422" s="77">
        <f t="shared" si="151"/>
        <v>0</v>
      </c>
      <c r="K422" s="77">
        <f t="shared" si="152"/>
        <v>0</v>
      </c>
      <c r="L422" s="77">
        <f t="shared" si="153"/>
        <v>0</v>
      </c>
      <c r="M422" s="77"/>
      <c r="N422" s="77">
        <f t="shared" si="138"/>
        <v>24.82</v>
      </c>
      <c r="O422" s="77">
        <f t="shared" si="139"/>
        <v>25.4</v>
      </c>
      <c r="P422" s="77">
        <f t="shared" si="140"/>
        <v>23.637167856119017</v>
      </c>
      <c r="Q422" s="77">
        <f t="shared" si="154"/>
        <v>24.210499999999996</v>
      </c>
      <c r="R422" s="77">
        <f t="shared" si="141"/>
        <v>23.794981310795961</v>
      </c>
      <c r="S422" s="77">
        <f t="shared" si="142"/>
        <v>24.384684910673812</v>
      </c>
      <c r="T422" s="77">
        <f t="shared" si="143"/>
        <v>-0.58970359987785059</v>
      </c>
      <c r="U422" s="77">
        <f t="shared" si="144"/>
        <v>-0.52064045229453915</v>
      </c>
      <c r="V422" s="77">
        <f t="shared" si="145"/>
        <v>-6.9063147583311446E-2</v>
      </c>
      <c r="W422" s="77"/>
      <c r="X422" s="77"/>
      <c r="Y422" s="77"/>
      <c r="Z422" s="77" t="str">
        <f t="shared" si="146"/>
        <v>BAIXA</v>
      </c>
      <c r="AA422" s="77"/>
      <c r="AB422" s="77" t="str">
        <f t="shared" si="147"/>
        <v/>
      </c>
      <c r="AC422" s="77"/>
      <c r="AD422" s="78" t="b">
        <f t="shared" si="148"/>
        <v>0</v>
      </c>
      <c r="AE422" s="78" t="b">
        <f t="shared" si="149"/>
        <v>0</v>
      </c>
      <c r="AF422" s="78" t="b">
        <f t="shared" si="150"/>
        <v>1</v>
      </c>
      <c r="AG422" s="78" t="b">
        <f t="shared" si="155"/>
        <v>1</v>
      </c>
      <c r="AH422" s="38">
        <f t="shared" si="156"/>
        <v>22.52</v>
      </c>
      <c r="AI422" s="62">
        <f t="shared" si="157"/>
        <v>26.11</v>
      </c>
      <c r="AJ422" s="34">
        <f t="shared" si="158"/>
        <v>0.2</v>
      </c>
      <c r="AK422" s="34">
        <f t="shared" si="159"/>
        <v>0.15384615384615385</v>
      </c>
      <c r="AL422" s="34">
        <f t="shared" si="160"/>
        <v>7.407407407407407E-2</v>
      </c>
    </row>
    <row r="423" spans="1:38" s="34" customFormat="1">
      <c r="A423" s="74">
        <v>43697</v>
      </c>
      <c r="B423" s="75">
        <v>22.84</v>
      </c>
      <c r="C423" s="75">
        <v>22.84</v>
      </c>
      <c r="D423" s="75">
        <v>-0.04</v>
      </c>
      <c r="E423" s="75">
        <v>22.84</v>
      </c>
      <c r="F423" s="75">
        <v>22.52</v>
      </c>
      <c r="G423" s="75">
        <v>23</v>
      </c>
      <c r="H423" s="75" t="s">
        <v>290</v>
      </c>
      <c r="I423" s="76"/>
      <c r="J423" s="77">
        <f t="shared" si="151"/>
        <v>1</v>
      </c>
      <c r="K423" s="77">
        <f t="shared" si="152"/>
        <v>0</v>
      </c>
      <c r="L423" s="77">
        <f t="shared" si="153"/>
        <v>0</v>
      </c>
      <c r="M423" s="77"/>
      <c r="N423" s="77">
        <f t="shared" si="138"/>
        <v>24.82</v>
      </c>
      <c r="O423" s="77">
        <f t="shared" si="139"/>
        <v>25.4</v>
      </c>
      <c r="P423" s="77">
        <f t="shared" si="140"/>
        <v>23.496459820148772</v>
      </c>
      <c r="Q423" s="77">
        <f t="shared" si="154"/>
        <v>24.291999999999998</v>
      </c>
      <c r="R423" s="77">
        <f t="shared" si="141"/>
        <v>23.721341549122499</v>
      </c>
      <c r="S423" s="77">
        <f t="shared" si="142"/>
        <v>24.399459703527718</v>
      </c>
      <c r="T423" s="77">
        <f t="shared" si="143"/>
        <v>-0.67811815440521883</v>
      </c>
      <c r="U423" s="77">
        <f t="shared" si="144"/>
        <v>-0.50337466539871123</v>
      </c>
      <c r="V423" s="77">
        <f t="shared" si="145"/>
        <v>-0.1747434890065076</v>
      </c>
      <c r="W423" s="77"/>
      <c r="X423" s="77"/>
      <c r="Y423" s="77"/>
      <c r="Z423" s="77" t="str">
        <f t="shared" si="146"/>
        <v>BAIXA</v>
      </c>
      <c r="AA423" s="77"/>
      <c r="AB423" s="77" t="str">
        <f t="shared" si="147"/>
        <v/>
      </c>
      <c r="AC423" s="77"/>
      <c r="AD423" s="78" t="b">
        <f t="shared" si="148"/>
        <v>0</v>
      </c>
      <c r="AE423" s="78" t="b">
        <f t="shared" si="149"/>
        <v>0</v>
      </c>
      <c r="AF423" s="78" t="b">
        <f t="shared" si="150"/>
        <v>1</v>
      </c>
      <c r="AG423" s="78" t="b">
        <f t="shared" si="155"/>
        <v>1</v>
      </c>
      <c r="AH423" s="38">
        <f t="shared" si="156"/>
        <v>22.52</v>
      </c>
      <c r="AI423" s="62">
        <f t="shared" si="157"/>
        <v>26.11</v>
      </c>
      <c r="AJ423" s="34">
        <f t="shared" si="158"/>
        <v>0.2</v>
      </c>
      <c r="AK423" s="34">
        <f t="shared" si="159"/>
        <v>0.15384615384615385</v>
      </c>
      <c r="AL423" s="34">
        <f t="shared" si="160"/>
        <v>7.407407407407407E-2</v>
      </c>
    </row>
    <row r="424" spans="1:38" s="34" customFormat="1">
      <c r="A424" s="74">
        <v>43696</v>
      </c>
      <c r="B424" s="75">
        <v>22.85</v>
      </c>
      <c r="C424" s="75">
        <v>22.85</v>
      </c>
      <c r="D424" s="75">
        <v>0.5</v>
      </c>
      <c r="E424" s="75">
        <v>22.85</v>
      </c>
      <c r="F424" s="75">
        <v>22.68</v>
      </c>
      <c r="G424" s="75">
        <v>23.3</v>
      </c>
      <c r="H424" s="75" t="s">
        <v>93</v>
      </c>
      <c r="I424" s="76"/>
      <c r="J424" s="77">
        <f t="shared" si="151"/>
        <v>0</v>
      </c>
      <c r="K424" s="77">
        <f t="shared" si="152"/>
        <v>0</v>
      </c>
      <c r="L424" s="77">
        <f t="shared" si="153"/>
        <v>0</v>
      </c>
      <c r="M424" s="77"/>
      <c r="N424" s="77">
        <f t="shared" si="138"/>
        <v>24.82</v>
      </c>
      <c r="O424" s="77">
        <f t="shared" si="139"/>
        <v>25.4</v>
      </c>
      <c r="P424" s="77">
        <f t="shared" si="140"/>
        <v>23.660574775185964</v>
      </c>
      <c r="Q424" s="77">
        <f t="shared" si="154"/>
        <v>24.449499999999997</v>
      </c>
      <c r="R424" s="77">
        <f t="shared" si="141"/>
        <v>23.88158546714477</v>
      </c>
      <c r="S424" s="77">
        <f t="shared" si="142"/>
        <v>24.524216479809937</v>
      </c>
      <c r="T424" s="77">
        <f t="shared" si="143"/>
        <v>-0.64263101266516642</v>
      </c>
      <c r="U424" s="77">
        <f t="shared" si="144"/>
        <v>-0.45968879314708438</v>
      </c>
      <c r="V424" s="77">
        <f t="shared" si="145"/>
        <v>-0.18294221951808204</v>
      </c>
      <c r="W424" s="77"/>
      <c r="X424" s="77"/>
      <c r="Y424" s="77"/>
      <c r="Z424" s="77" t="str">
        <f t="shared" si="146"/>
        <v>BAIXA</v>
      </c>
      <c r="AA424" s="77"/>
      <c r="AB424" s="77" t="str">
        <f t="shared" si="147"/>
        <v/>
      </c>
      <c r="AC424" s="77"/>
      <c r="AD424" s="78" t="b">
        <f t="shared" si="148"/>
        <v>0</v>
      </c>
      <c r="AE424" s="78" t="b">
        <f t="shared" si="149"/>
        <v>0</v>
      </c>
      <c r="AF424" s="78" t="b">
        <f t="shared" si="150"/>
        <v>0</v>
      </c>
      <c r="AG424" s="78" t="b">
        <f t="shared" si="155"/>
        <v>1</v>
      </c>
      <c r="AH424" s="38">
        <f t="shared" si="156"/>
        <v>22.52</v>
      </c>
      <c r="AI424" s="62">
        <f t="shared" si="157"/>
        <v>26.21</v>
      </c>
      <c r="AJ424" s="34">
        <f t="shared" si="158"/>
        <v>0.2</v>
      </c>
      <c r="AK424" s="34">
        <f t="shared" si="159"/>
        <v>0.15384615384615385</v>
      </c>
      <c r="AL424" s="34">
        <f t="shared" si="160"/>
        <v>7.407407407407407E-2</v>
      </c>
    </row>
    <row r="425" spans="1:38" s="34" customFormat="1">
      <c r="A425" s="74">
        <v>43693</v>
      </c>
      <c r="B425" s="75">
        <v>22.74</v>
      </c>
      <c r="C425" s="75">
        <v>22.74</v>
      </c>
      <c r="D425" s="75">
        <v>-1.32</v>
      </c>
      <c r="E425" s="75">
        <v>22.74</v>
      </c>
      <c r="F425" s="75">
        <v>22.72</v>
      </c>
      <c r="G425" s="75">
        <v>23.55</v>
      </c>
      <c r="H425" s="75" t="s">
        <v>291</v>
      </c>
      <c r="I425" s="76"/>
      <c r="J425" s="77">
        <f t="shared" si="151"/>
        <v>0</v>
      </c>
      <c r="K425" s="77">
        <f t="shared" si="152"/>
        <v>0</v>
      </c>
      <c r="L425" s="77">
        <f t="shared" si="153"/>
        <v>0</v>
      </c>
      <c r="M425" s="77"/>
      <c r="N425" s="77">
        <f t="shared" si="138"/>
        <v>24.82</v>
      </c>
      <c r="O425" s="77">
        <f t="shared" si="139"/>
        <v>25.4</v>
      </c>
      <c r="P425" s="77">
        <f t="shared" si="140"/>
        <v>23.863218468982456</v>
      </c>
      <c r="Q425" s="77">
        <f t="shared" si="154"/>
        <v>24.605</v>
      </c>
      <c r="R425" s="77">
        <f t="shared" si="141"/>
        <v>24.069146461171091</v>
      </c>
      <c r="S425" s="77">
        <f t="shared" si="142"/>
        <v>24.658153798194732</v>
      </c>
      <c r="T425" s="77">
        <f t="shared" si="143"/>
        <v>-0.5890073370236415</v>
      </c>
      <c r="U425" s="77">
        <f t="shared" si="144"/>
        <v>-0.41395323826756386</v>
      </c>
      <c r="V425" s="77">
        <f t="shared" si="145"/>
        <v>-0.17505409875607764</v>
      </c>
      <c r="W425" s="77"/>
      <c r="X425" s="77"/>
      <c r="Y425" s="77"/>
      <c r="Z425" s="77" t="str">
        <f t="shared" si="146"/>
        <v>BAIXA</v>
      </c>
      <c r="AA425" s="77"/>
      <c r="AB425" s="77" t="str">
        <f t="shared" si="147"/>
        <v/>
      </c>
      <c r="AC425" s="77"/>
      <c r="AD425" s="78" t="b">
        <f t="shared" si="148"/>
        <v>0</v>
      </c>
      <c r="AE425" s="78" t="b">
        <f t="shared" si="149"/>
        <v>0</v>
      </c>
      <c r="AF425" s="78" t="b">
        <f t="shared" si="150"/>
        <v>0</v>
      </c>
      <c r="AG425" s="78" t="b">
        <f t="shared" si="155"/>
        <v>1</v>
      </c>
      <c r="AH425" s="38">
        <f t="shared" si="156"/>
        <v>22.68</v>
      </c>
      <c r="AI425" s="62">
        <f t="shared" si="157"/>
        <v>26.21</v>
      </c>
      <c r="AJ425" s="34">
        <f t="shared" si="158"/>
        <v>0.2</v>
      </c>
      <c r="AK425" s="34">
        <f t="shared" si="159"/>
        <v>0.15384615384615385</v>
      </c>
      <c r="AL425" s="34">
        <f t="shared" si="160"/>
        <v>7.407407407407407E-2</v>
      </c>
    </row>
    <row r="426" spans="1:38" s="34" customFormat="1">
      <c r="A426" s="74">
        <v>43692</v>
      </c>
      <c r="B426" s="75">
        <v>23.04</v>
      </c>
      <c r="C426" s="75">
        <v>23.04</v>
      </c>
      <c r="D426" s="75">
        <v>-2.77</v>
      </c>
      <c r="E426" s="75">
        <v>23.04</v>
      </c>
      <c r="F426" s="75">
        <v>22.95</v>
      </c>
      <c r="G426" s="75">
        <v>23.77</v>
      </c>
      <c r="H426" s="75" t="s">
        <v>93</v>
      </c>
      <c r="I426" s="76"/>
      <c r="J426" s="77">
        <f t="shared" si="151"/>
        <v>0</v>
      </c>
      <c r="K426" s="77">
        <f t="shared" si="152"/>
        <v>0</v>
      </c>
      <c r="L426" s="77">
        <f t="shared" si="153"/>
        <v>0</v>
      </c>
      <c r="M426" s="77"/>
      <c r="N426" s="77">
        <f t="shared" si="138"/>
        <v>24.82</v>
      </c>
      <c r="O426" s="77">
        <f t="shared" si="139"/>
        <v>25.4</v>
      </c>
      <c r="P426" s="77">
        <f t="shared" si="140"/>
        <v>24.144023086228071</v>
      </c>
      <c r="Q426" s="77">
        <f t="shared" si="154"/>
        <v>24.764000000000003</v>
      </c>
      <c r="R426" s="77">
        <f t="shared" si="141"/>
        <v>24.31080945411129</v>
      </c>
      <c r="S426" s="77">
        <f t="shared" si="142"/>
        <v>24.811606102050309</v>
      </c>
      <c r="T426" s="77">
        <f t="shared" si="143"/>
        <v>-0.50079664793901912</v>
      </c>
      <c r="U426" s="77">
        <f t="shared" si="144"/>
        <v>-0.37018971357854447</v>
      </c>
      <c r="V426" s="77">
        <f t="shared" si="145"/>
        <v>-0.13060693436047466</v>
      </c>
      <c r="W426" s="77"/>
      <c r="X426" s="77"/>
      <c r="Y426" s="77"/>
      <c r="Z426" s="77" t="str">
        <f t="shared" si="146"/>
        <v>BAIXA</v>
      </c>
      <c r="AA426" s="77"/>
      <c r="AB426" s="77" t="str">
        <f t="shared" si="147"/>
        <v/>
      </c>
      <c r="AC426" s="77"/>
      <c r="AD426" s="78" t="b">
        <f t="shared" si="148"/>
        <v>0</v>
      </c>
      <c r="AE426" s="78" t="b">
        <f t="shared" si="149"/>
        <v>1</v>
      </c>
      <c r="AF426" s="78" t="b">
        <f t="shared" si="150"/>
        <v>0</v>
      </c>
      <c r="AG426" s="78" t="b">
        <f t="shared" si="155"/>
        <v>1</v>
      </c>
      <c r="AH426" s="38">
        <f t="shared" si="156"/>
        <v>22.72</v>
      </c>
      <c r="AI426" s="62">
        <f t="shared" si="157"/>
        <v>26.21</v>
      </c>
      <c r="AJ426" s="34">
        <f t="shared" si="158"/>
        <v>0.2</v>
      </c>
      <c r="AK426" s="34">
        <f t="shared" si="159"/>
        <v>0.15384615384615385</v>
      </c>
      <c r="AL426" s="34">
        <f t="shared" si="160"/>
        <v>7.407407407407407E-2</v>
      </c>
    </row>
    <row r="427" spans="1:38" s="34" customFormat="1">
      <c r="A427" s="74">
        <v>43691</v>
      </c>
      <c r="B427" s="75">
        <v>23.7</v>
      </c>
      <c r="C427" s="75">
        <v>23.7</v>
      </c>
      <c r="D427" s="75">
        <v>-3.37</v>
      </c>
      <c r="E427" s="75">
        <v>24.02</v>
      </c>
      <c r="F427" s="75">
        <v>23.56</v>
      </c>
      <c r="G427" s="75">
        <v>24.13</v>
      </c>
      <c r="H427" s="75" t="s">
        <v>292</v>
      </c>
      <c r="I427" s="76"/>
      <c r="J427" s="77">
        <f t="shared" si="151"/>
        <v>0</v>
      </c>
      <c r="K427" s="77">
        <f t="shared" si="152"/>
        <v>0</v>
      </c>
      <c r="L427" s="77">
        <f t="shared" si="153"/>
        <v>0</v>
      </c>
      <c r="M427" s="77"/>
      <c r="N427" s="77">
        <f t="shared" si="138"/>
        <v>24.82</v>
      </c>
      <c r="O427" s="77">
        <f t="shared" si="139"/>
        <v>25.4</v>
      </c>
      <c r="P427" s="77">
        <f t="shared" si="140"/>
        <v>24.420028857785088</v>
      </c>
      <c r="Q427" s="77">
        <f t="shared" si="154"/>
        <v>24.911000000000005</v>
      </c>
      <c r="R427" s="77">
        <f t="shared" si="141"/>
        <v>24.54186571849516</v>
      </c>
      <c r="S427" s="77">
        <f t="shared" si="142"/>
        <v>24.953334590214332</v>
      </c>
      <c r="T427" s="77">
        <f t="shared" si="143"/>
        <v>-0.41146887171917257</v>
      </c>
      <c r="U427" s="77">
        <f t="shared" si="144"/>
        <v>-0.33753797998842583</v>
      </c>
      <c r="V427" s="77">
        <f t="shared" si="145"/>
        <v>-7.3930891730746739E-2</v>
      </c>
      <c r="W427" s="77"/>
      <c r="X427" s="77"/>
      <c r="Y427" s="77"/>
      <c r="Z427" s="77" t="str">
        <f t="shared" si="146"/>
        <v>BAIXA</v>
      </c>
      <c r="AA427" s="77"/>
      <c r="AB427" s="77" t="str">
        <f t="shared" si="147"/>
        <v/>
      </c>
      <c r="AC427" s="77"/>
      <c r="AD427" s="78" t="b">
        <f t="shared" si="148"/>
        <v>1</v>
      </c>
      <c r="AE427" s="78" t="b">
        <f t="shared" si="149"/>
        <v>0</v>
      </c>
      <c r="AF427" s="78" t="b">
        <f t="shared" si="150"/>
        <v>1</v>
      </c>
      <c r="AG427" s="78" t="b">
        <f t="shared" si="155"/>
        <v>0</v>
      </c>
      <c r="AH427" s="38">
        <f t="shared" si="156"/>
        <v>22.95</v>
      </c>
      <c r="AI427" s="62">
        <f t="shared" si="157"/>
        <v>26.27</v>
      </c>
      <c r="AJ427" s="34">
        <f t="shared" si="158"/>
        <v>0.2</v>
      </c>
      <c r="AK427" s="34">
        <f t="shared" si="159"/>
        <v>0.15384615384615385</v>
      </c>
      <c r="AL427" s="34">
        <f t="shared" si="160"/>
        <v>7.407407407407407E-2</v>
      </c>
    </row>
    <row r="428" spans="1:38" s="34" customFormat="1">
      <c r="A428" s="74">
        <v>43690</v>
      </c>
      <c r="B428" s="75">
        <v>24.52</v>
      </c>
      <c r="C428" s="75">
        <v>24.52</v>
      </c>
      <c r="D428" s="75">
        <v>1.22</v>
      </c>
      <c r="E428" s="75">
        <v>24.11</v>
      </c>
      <c r="F428" s="75">
        <v>23.99</v>
      </c>
      <c r="G428" s="75">
        <v>24.85</v>
      </c>
      <c r="H428" s="75" t="s">
        <v>293</v>
      </c>
      <c r="I428" s="76"/>
      <c r="J428" s="77">
        <f t="shared" si="151"/>
        <v>0</v>
      </c>
      <c r="K428" s="77">
        <f t="shared" si="152"/>
        <v>0</v>
      </c>
      <c r="L428" s="77">
        <f t="shared" si="153"/>
        <v>0</v>
      </c>
      <c r="M428" s="77"/>
      <c r="N428" s="77">
        <f t="shared" si="138"/>
        <v>25.32</v>
      </c>
      <c r="O428" s="77">
        <f t="shared" si="139"/>
        <v>25.97</v>
      </c>
      <c r="P428" s="77">
        <f t="shared" si="140"/>
        <v>24.600036072231358</v>
      </c>
      <c r="Q428" s="77">
        <f t="shared" si="154"/>
        <v>25.034500000000001</v>
      </c>
      <c r="R428" s="77">
        <f t="shared" si="141"/>
        <v>24.694932212767007</v>
      </c>
      <c r="S428" s="77">
        <f t="shared" si="142"/>
        <v>25.053601357431479</v>
      </c>
      <c r="T428" s="77">
        <f t="shared" si="143"/>
        <v>-0.35866914466447142</v>
      </c>
      <c r="U428" s="77">
        <f t="shared" si="144"/>
        <v>-0.31905525705573917</v>
      </c>
      <c r="V428" s="77">
        <f t="shared" si="145"/>
        <v>-3.9613887608732246E-2</v>
      </c>
      <c r="W428" s="77"/>
      <c r="X428" s="77"/>
      <c r="Y428" s="77"/>
      <c r="Z428" s="77" t="str">
        <f t="shared" si="146"/>
        <v>BAIXA</v>
      </c>
      <c r="AA428" s="77"/>
      <c r="AB428" s="77" t="str">
        <f t="shared" si="147"/>
        <v/>
      </c>
      <c r="AC428" s="77"/>
      <c r="AD428" s="78" t="b">
        <f t="shared" si="148"/>
        <v>0</v>
      </c>
      <c r="AE428" s="78" t="b">
        <f t="shared" si="149"/>
        <v>0</v>
      </c>
      <c r="AF428" s="78" t="b">
        <f t="shared" si="150"/>
        <v>0</v>
      </c>
      <c r="AG428" s="78" t="b">
        <f t="shared" si="155"/>
        <v>1</v>
      </c>
      <c r="AH428" s="38">
        <f t="shared" si="156"/>
        <v>23.61</v>
      </c>
      <c r="AI428" s="62">
        <f t="shared" si="157"/>
        <v>26.45</v>
      </c>
      <c r="AJ428" s="34">
        <f t="shared" si="158"/>
        <v>0.2</v>
      </c>
      <c r="AK428" s="34">
        <f t="shared" si="159"/>
        <v>0.15384615384615385</v>
      </c>
      <c r="AL428" s="34">
        <f t="shared" si="160"/>
        <v>7.407407407407407E-2</v>
      </c>
    </row>
    <row r="429" spans="1:38" s="34" customFormat="1">
      <c r="A429" s="74">
        <v>43689</v>
      </c>
      <c r="B429" s="75">
        <v>24.23</v>
      </c>
      <c r="C429" s="75">
        <v>24.23</v>
      </c>
      <c r="D429" s="75">
        <v>-2.4</v>
      </c>
      <c r="E429" s="75">
        <v>24.23</v>
      </c>
      <c r="F429" s="75">
        <v>24.12</v>
      </c>
      <c r="G429" s="75">
        <v>24.48</v>
      </c>
      <c r="H429" s="75" t="s">
        <v>294</v>
      </c>
      <c r="I429" s="76"/>
      <c r="J429" s="77">
        <f t="shared" si="151"/>
        <v>0</v>
      </c>
      <c r="K429" s="77">
        <f t="shared" si="152"/>
        <v>0</v>
      </c>
      <c r="L429" s="77">
        <f t="shared" si="153"/>
        <v>0</v>
      </c>
      <c r="M429" s="77"/>
      <c r="N429" s="77">
        <f t="shared" si="138"/>
        <v>25.79</v>
      </c>
      <c r="O429" s="77">
        <f t="shared" si="139"/>
        <v>26.11</v>
      </c>
      <c r="P429" s="77">
        <f t="shared" si="140"/>
        <v>24.620045090289199</v>
      </c>
      <c r="Q429" s="77">
        <f t="shared" si="154"/>
        <v>25.123000000000001</v>
      </c>
      <c r="R429" s="77">
        <f t="shared" si="141"/>
        <v>24.726738069633736</v>
      </c>
      <c r="S429" s="77">
        <f t="shared" si="142"/>
        <v>25.096289466025997</v>
      </c>
      <c r="T429" s="77">
        <f t="shared" si="143"/>
        <v>-0.36955139639226076</v>
      </c>
      <c r="U429" s="77">
        <f t="shared" si="144"/>
        <v>-0.30915178515355612</v>
      </c>
      <c r="V429" s="77">
        <f t="shared" si="145"/>
        <v>-6.0399611238704631E-2</v>
      </c>
      <c r="W429" s="77"/>
      <c r="X429" s="77"/>
      <c r="Y429" s="77"/>
      <c r="Z429" s="77" t="str">
        <f t="shared" si="146"/>
        <v>BAIXA</v>
      </c>
      <c r="AA429" s="77"/>
      <c r="AB429" s="77" t="str">
        <f t="shared" si="147"/>
        <v/>
      </c>
      <c r="AC429" s="77"/>
      <c r="AD429" s="78" t="b">
        <f t="shared" si="148"/>
        <v>0</v>
      </c>
      <c r="AE429" s="78" t="b">
        <f t="shared" si="149"/>
        <v>1</v>
      </c>
      <c r="AF429" s="78" t="b">
        <f t="shared" si="150"/>
        <v>0</v>
      </c>
      <c r="AG429" s="78" t="b">
        <f t="shared" si="155"/>
        <v>1</v>
      </c>
      <c r="AH429" s="38">
        <f t="shared" si="156"/>
        <v>23.61</v>
      </c>
      <c r="AI429" s="62">
        <f t="shared" si="157"/>
        <v>26.76</v>
      </c>
      <c r="AJ429" s="34">
        <f t="shared" si="158"/>
        <v>0.2</v>
      </c>
      <c r="AK429" s="34">
        <f t="shared" si="159"/>
        <v>0.15384615384615385</v>
      </c>
      <c r="AL429" s="34">
        <f t="shared" si="160"/>
        <v>7.407407407407407E-2</v>
      </c>
    </row>
    <row r="430" spans="1:38" s="34" customFormat="1">
      <c r="A430" s="74">
        <v>43686</v>
      </c>
      <c r="B430" s="75">
        <v>24.82</v>
      </c>
      <c r="C430" s="75">
        <v>24.82</v>
      </c>
      <c r="D430" s="75">
        <v>-0.19</v>
      </c>
      <c r="E430" s="75">
        <v>24.84</v>
      </c>
      <c r="F430" s="75">
        <v>24.65</v>
      </c>
      <c r="G430" s="75">
        <v>25.21</v>
      </c>
      <c r="H430" s="75" t="s">
        <v>295</v>
      </c>
      <c r="I430" s="76"/>
      <c r="J430" s="77">
        <f t="shared" si="151"/>
        <v>0</v>
      </c>
      <c r="K430" s="77">
        <f t="shared" si="152"/>
        <v>0</v>
      </c>
      <c r="L430" s="77">
        <f t="shared" si="153"/>
        <v>0</v>
      </c>
      <c r="M430" s="77"/>
      <c r="N430" s="77">
        <f t="shared" si="138"/>
        <v>25.88</v>
      </c>
      <c r="O430" s="77">
        <f t="shared" si="139"/>
        <v>26.11</v>
      </c>
      <c r="P430" s="77">
        <f t="shared" si="140"/>
        <v>24.717556362861501</v>
      </c>
      <c r="Q430" s="77">
        <f t="shared" si="154"/>
        <v>25.2425</v>
      </c>
      <c r="R430" s="77">
        <f t="shared" si="141"/>
        <v>24.817054082294415</v>
      </c>
      <c r="S430" s="77">
        <f t="shared" si="142"/>
        <v>25.165592623308076</v>
      </c>
      <c r="T430" s="77">
        <f t="shared" si="143"/>
        <v>-0.34853854101366011</v>
      </c>
      <c r="U430" s="77">
        <f t="shared" si="144"/>
        <v>-0.29405188234387997</v>
      </c>
      <c r="V430" s="77">
        <f t="shared" si="145"/>
        <v>-5.4486658669780141E-2</v>
      </c>
      <c r="W430" s="77"/>
      <c r="X430" s="77"/>
      <c r="Y430" s="77"/>
      <c r="Z430" s="77" t="str">
        <f t="shared" si="146"/>
        <v>BAIXA</v>
      </c>
      <c r="AA430" s="77"/>
      <c r="AB430" s="77" t="str">
        <f t="shared" si="147"/>
        <v/>
      </c>
      <c r="AC430" s="77"/>
      <c r="AD430" s="78" t="b">
        <f t="shared" si="148"/>
        <v>1</v>
      </c>
      <c r="AE430" s="78" t="b">
        <f t="shared" si="149"/>
        <v>0</v>
      </c>
      <c r="AF430" s="78" t="b">
        <f t="shared" si="150"/>
        <v>0</v>
      </c>
      <c r="AG430" s="78" t="b">
        <f t="shared" si="155"/>
        <v>1</v>
      </c>
      <c r="AH430" s="38">
        <f t="shared" si="156"/>
        <v>23.61</v>
      </c>
      <c r="AI430" s="62">
        <f t="shared" si="157"/>
        <v>27.15</v>
      </c>
      <c r="AJ430" s="34">
        <f t="shared" si="158"/>
        <v>0.2</v>
      </c>
      <c r="AK430" s="34">
        <f t="shared" si="159"/>
        <v>0.15384615384615385</v>
      </c>
      <c r="AL430" s="34">
        <f t="shared" si="160"/>
        <v>7.407407407407407E-2</v>
      </c>
    </row>
    <row r="431" spans="1:38" s="34" customFormat="1">
      <c r="A431" s="74">
        <v>43685</v>
      </c>
      <c r="B431" s="75">
        <v>24.87</v>
      </c>
      <c r="C431" s="75">
        <v>24.87</v>
      </c>
      <c r="D431" s="75">
        <v>2.85</v>
      </c>
      <c r="E431" s="75">
        <v>24.65</v>
      </c>
      <c r="F431" s="75">
        <v>24.43</v>
      </c>
      <c r="G431" s="75">
        <v>24.89</v>
      </c>
      <c r="H431" s="75" t="s">
        <v>55</v>
      </c>
      <c r="I431" s="76"/>
      <c r="J431" s="77">
        <f t="shared" si="151"/>
        <v>0</v>
      </c>
      <c r="K431" s="77">
        <f t="shared" si="152"/>
        <v>0</v>
      </c>
      <c r="L431" s="77">
        <f t="shared" si="153"/>
        <v>0</v>
      </c>
      <c r="M431" s="77"/>
      <c r="N431" s="77">
        <f t="shared" si="138"/>
        <v>25.88</v>
      </c>
      <c r="O431" s="77">
        <f t="shared" si="139"/>
        <v>26.21</v>
      </c>
      <c r="P431" s="77">
        <f t="shared" si="140"/>
        <v>24.691945453576878</v>
      </c>
      <c r="Q431" s="77">
        <f t="shared" si="154"/>
        <v>25.349</v>
      </c>
      <c r="R431" s="77">
        <f t="shared" si="141"/>
        <v>24.816518460893402</v>
      </c>
      <c r="S431" s="77">
        <f t="shared" si="142"/>
        <v>25.193240033172721</v>
      </c>
      <c r="T431" s="77">
        <f t="shared" si="143"/>
        <v>-0.37672157227931891</v>
      </c>
      <c r="U431" s="77">
        <f t="shared" si="144"/>
        <v>-0.28043021767643495</v>
      </c>
      <c r="V431" s="77">
        <f t="shared" si="145"/>
        <v>-9.6291354602883961E-2</v>
      </c>
      <c r="W431" s="77"/>
      <c r="X431" s="77"/>
      <c r="Y431" s="77"/>
      <c r="Z431" s="77" t="str">
        <f t="shared" si="146"/>
        <v>BAIXA</v>
      </c>
      <c r="AA431" s="77"/>
      <c r="AB431" s="77" t="str">
        <f t="shared" si="147"/>
        <v/>
      </c>
      <c r="AC431" s="77"/>
      <c r="AD431" s="78" t="b">
        <f t="shared" si="148"/>
        <v>0</v>
      </c>
      <c r="AE431" s="78" t="b">
        <f t="shared" si="149"/>
        <v>0</v>
      </c>
      <c r="AF431" s="78" t="b">
        <f t="shared" si="150"/>
        <v>0</v>
      </c>
      <c r="AG431" s="78" t="b">
        <f t="shared" si="155"/>
        <v>1</v>
      </c>
      <c r="AH431" s="38">
        <f t="shared" si="156"/>
        <v>23.61</v>
      </c>
      <c r="AI431" s="62">
        <f t="shared" si="157"/>
        <v>27.15</v>
      </c>
      <c r="AJ431" s="34">
        <f t="shared" si="158"/>
        <v>0.2</v>
      </c>
      <c r="AK431" s="34">
        <f t="shared" si="159"/>
        <v>0.15384615384615385</v>
      </c>
      <c r="AL431" s="34">
        <f t="shared" si="160"/>
        <v>7.407407407407407E-2</v>
      </c>
    </row>
    <row r="432" spans="1:38" s="34" customFormat="1">
      <c r="A432" s="74">
        <v>43684</v>
      </c>
      <c r="B432" s="75">
        <v>24.18</v>
      </c>
      <c r="C432" s="75">
        <v>24.18</v>
      </c>
      <c r="D432" s="75">
        <v>-1.08</v>
      </c>
      <c r="E432" s="75">
        <v>24.18</v>
      </c>
      <c r="F432" s="75">
        <v>23.61</v>
      </c>
      <c r="G432" s="75">
        <v>24.3</v>
      </c>
      <c r="H432" s="75" t="s">
        <v>70</v>
      </c>
      <c r="I432" s="76"/>
      <c r="J432" s="77">
        <f t="shared" si="151"/>
        <v>1</v>
      </c>
      <c r="K432" s="77">
        <f t="shared" si="152"/>
        <v>0</v>
      </c>
      <c r="L432" s="77">
        <f t="shared" si="153"/>
        <v>0</v>
      </c>
      <c r="M432" s="77"/>
      <c r="N432" s="77">
        <f t="shared" si="138"/>
        <v>25.88</v>
      </c>
      <c r="O432" s="77">
        <f t="shared" si="139"/>
        <v>26.21</v>
      </c>
      <c r="P432" s="77">
        <f t="shared" si="140"/>
        <v>24.647431816971096</v>
      </c>
      <c r="Q432" s="77">
        <f t="shared" si="154"/>
        <v>25.446500000000004</v>
      </c>
      <c r="R432" s="77">
        <f t="shared" si="141"/>
        <v>24.806794544692202</v>
      </c>
      <c r="S432" s="77">
        <f t="shared" si="142"/>
        <v>25.219099235826537</v>
      </c>
      <c r="T432" s="77">
        <f t="shared" si="143"/>
        <v>-0.41230469113433443</v>
      </c>
      <c r="U432" s="77">
        <f t="shared" si="144"/>
        <v>-0.25635737902571398</v>
      </c>
      <c r="V432" s="77">
        <f t="shared" si="145"/>
        <v>-0.15594731210862045</v>
      </c>
      <c r="W432" s="77"/>
      <c r="X432" s="77"/>
      <c r="Y432" s="77"/>
      <c r="Z432" s="77" t="str">
        <f t="shared" si="146"/>
        <v>BAIXA</v>
      </c>
      <c r="AA432" s="77"/>
      <c r="AB432" s="77" t="str">
        <f t="shared" si="147"/>
        <v/>
      </c>
      <c r="AC432" s="77"/>
      <c r="AD432" s="78" t="b">
        <f t="shared" si="148"/>
        <v>0</v>
      </c>
      <c r="AE432" s="78" t="b">
        <f t="shared" si="149"/>
        <v>0</v>
      </c>
      <c r="AF432" s="78" t="b">
        <f t="shared" si="150"/>
        <v>1</v>
      </c>
      <c r="AG432" s="78" t="b">
        <f t="shared" si="155"/>
        <v>1</v>
      </c>
      <c r="AH432" s="38">
        <f t="shared" si="156"/>
        <v>23.61</v>
      </c>
      <c r="AI432" s="62">
        <f t="shared" si="157"/>
        <v>27.15</v>
      </c>
      <c r="AJ432" s="34">
        <f t="shared" si="158"/>
        <v>0.2</v>
      </c>
      <c r="AK432" s="34">
        <f t="shared" si="159"/>
        <v>0.15384615384615385</v>
      </c>
      <c r="AL432" s="34">
        <f t="shared" si="160"/>
        <v>7.407407407407407E-2</v>
      </c>
    </row>
    <row r="433" spans="1:38" s="34" customFormat="1">
      <c r="A433" s="74">
        <v>43683</v>
      </c>
      <c r="B433" s="75">
        <v>24.44</v>
      </c>
      <c r="C433" s="75">
        <v>24.44</v>
      </c>
      <c r="D433" s="75">
        <v>1.29</v>
      </c>
      <c r="E433" s="75">
        <v>24.44</v>
      </c>
      <c r="F433" s="75">
        <v>24.26</v>
      </c>
      <c r="G433" s="75">
        <v>24.77</v>
      </c>
      <c r="H433" s="75" t="s">
        <v>296</v>
      </c>
      <c r="I433" s="76"/>
      <c r="J433" s="77">
        <f t="shared" si="151"/>
        <v>0</v>
      </c>
      <c r="K433" s="77">
        <f t="shared" si="152"/>
        <v>0</v>
      </c>
      <c r="L433" s="77">
        <f t="shared" si="153"/>
        <v>0</v>
      </c>
      <c r="M433" s="77"/>
      <c r="N433" s="77">
        <f t="shared" si="138"/>
        <v>25.91</v>
      </c>
      <c r="O433" s="77">
        <f t="shared" si="139"/>
        <v>26.27</v>
      </c>
      <c r="P433" s="77">
        <f t="shared" si="140"/>
        <v>24.764289771213871</v>
      </c>
      <c r="Q433" s="77">
        <f t="shared" si="154"/>
        <v>25.563000000000002</v>
      </c>
      <c r="R433" s="77">
        <f t="shared" si="141"/>
        <v>24.920757189181693</v>
      </c>
      <c r="S433" s="77">
        <f t="shared" si="142"/>
        <v>25.302227174692661</v>
      </c>
      <c r="T433" s="77">
        <f t="shared" si="143"/>
        <v>-0.381469985510968</v>
      </c>
      <c r="U433" s="77">
        <f t="shared" si="144"/>
        <v>-0.2173705509985589</v>
      </c>
      <c r="V433" s="77">
        <f t="shared" si="145"/>
        <v>-0.1640994345124091</v>
      </c>
      <c r="W433" s="77"/>
      <c r="X433" s="77"/>
      <c r="Y433" s="77"/>
      <c r="Z433" s="77" t="str">
        <f t="shared" si="146"/>
        <v>BAIXA</v>
      </c>
      <c r="AA433" s="77"/>
      <c r="AB433" s="77" t="str">
        <f t="shared" si="147"/>
        <v/>
      </c>
      <c r="AC433" s="77"/>
      <c r="AD433" s="78" t="b">
        <f t="shared" si="148"/>
        <v>0</v>
      </c>
      <c r="AE433" s="78" t="b">
        <f t="shared" si="149"/>
        <v>0</v>
      </c>
      <c r="AF433" s="78" t="b">
        <f t="shared" si="150"/>
        <v>0</v>
      </c>
      <c r="AG433" s="78" t="b">
        <f t="shared" si="155"/>
        <v>1</v>
      </c>
      <c r="AH433" s="38">
        <f t="shared" si="156"/>
        <v>23.82</v>
      </c>
      <c r="AI433" s="62">
        <f t="shared" si="157"/>
        <v>27.15</v>
      </c>
      <c r="AJ433" s="34">
        <f t="shared" si="158"/>
        <v>0.2</v>
      </c>
      <c r="AK433" s="34">
        <f t="shared" si="159"/>
        <v>0.15384615384615385</v>
      </c>
      <c r="AL433" s="34">
        <f t="shared" si="160"/>
        <v>7.407407407407407E-2</v>
      </c>
    </row>
    <row r="434" spans="1:38" s="34" customFormat="1">
      <c r="A434" s="74">
        <v>43682</v>
      </c>
      <c r="B434" s="75">
        <v>24.13</v>
      </c>
      <c r="C434" s="75">
        <v>24.13</v>
      </c>
      <c r="D434" s="75">
        <v>-3.66</v>
      </c>
      <c r="E434" s="75">
        <v>24.13</v>
      </c>
      <c r="F434" s="75">
        <v>24.1</v>
      </c>
      <c r="G434" s="75">
        <v>24.68</v>
      </c>
      <c r="H434" s="75" t="s">
        <v>108</v>
      </c>
      <c r="I434" s="76"/>
      <c r="J434" s="77">
        <f t="shared" si="151"/>
        <v>0</v>
      </c>
      <c r="K434" s="77">
        <f t="shared" si="152"/>
        <v>0</v>
      </c>
      <c r="L434" s="77">
        <f t="shared" si="153"/>
        <v>0</v>
      </c>
      <c r="M434" s="77"/>
      <c r="N434" s="77">
        <f t="shared" si="138"/>
        <v>26.11</v>
      </c>
      <c r="O434" s="77">
        <f t="shared" si="139"/>
        <v>26.45</v>
      </c>
      <c r="P434" s="77">
        <f t="shared" si="140"/>
        <v>24.845362214017339</v>
      </c>
      <c r="Q434" s="77">
        <f t="shared" si="154"/>
        <v>25.647000000000002</v>
      </c>
      <c r="R434" s="77">
        <f t="shared" si="141"/>
        <v>25.008167587214729</v>
      </c>
      <c r="S434" s="77">
        <f t="shared" si="142"/>
        <v>25.371205348668074</v>
      </c>
      <c r="T434" s="77">
        <f t="shared" si="143"/>
        <v>-0.3630377614533451</v>
      </c>
      <c r="U434" s="77">
        <f t="shared" si="144"/>
        <v>-0.17634569237045664</v>
      </c>
      <c r="V434" s="77">
        <f t="shared" si="145"/>
        <v>-0.18669206908288846</v>
      </c>
      <c r="W434" s="77"/>
      <c r="X434" s="77"/>
      <c r="Y434" s="77"/>
      <c r="Z434" s="77" t="str">
        <f t="shared" si="146"/>
        <v>BAIXA</v>
      </c>
      <c r="AA434" s="77"/>
      <c r="AB434" s="77" t="str">
        <f t="shared" si="147"/>
        <v/>
      </c>
      <c r="AC434" s="77"/>
      <c r="AD434" s="78" t="b">
        <f t="shared" si="148"/>
        <v>0</v>
      </c>
      <c r="AE434" s="78" t="b">
        <f t="shared" si="149"/>
        <v>0</v>
      </c>
      <c r="AF434" s="78" t="b">
        <f t="shared" si="150"/>
        <v>0</v>
      </c>
      <c r="AG434" s="78" t="b">
        <f t="shared" si="155"/>
        <v>1</v>
      </c>
      <c r="AH434" s="38">
        <f t="shared" si="156"/>
        <v>23.82</v>
      </c>
      <c r="AI434" s="62">
        <f t="shared" si="157"/>
        <v>27.15</v>
      </c>
      <c r="AJ434" s="34">
        <f t="shared" si="158"/>
        <v>0.2</v>
      </c>
      <c r="AK434" s="34">
        <f t="shared" si="159"/>
        <v>0.15384615384615385</v>
      </c>
      <c r="AL434" s="34">
        <f t="shared" si="160"/>
        <v>7.407407407407407E-2</v>
      </c>
    </row>
    <row r="435" spans="1:38" s="34" customFormat="1">
      <c r="A435" s="74">
        <v>43679</v>
      </c>
      <c r="B435" s="75">
        <v>25.05</v>
      </c>
      <c r="C435" s="75">
        <v>25.05</v>
      </c>
      <c r="D435" s="75">
        <v>3.59</v>
      </c>
      <c r="E435" s="75">
        <v>25.05</v>
      </c>
      <c r="F435" s="75">
        <v>24.82</v>
      </c>
      <c r="G435" s="75">
        <v>25.4</v>
      </c>
      <c r="H435" s="75" t="s">
        <v>297</v>
      </c>
      <c r="I435" s="76"/>
      <c r="J435" s="77">
        <f t="shared" si="151"/>
        <v>0</v>
      </c>
      <c r="K435" s="77">
        <f t="shared" si="152"/>
        <v>0</v>
      </c>
      <c r="L435" s="77">
        <f t="shared" si="153"/>
        <v>0</v>
      </c>
      <c r="M435" s="77"/>
      <c r="N435" s="77">
        <f t="shared" si="138"/>
        <v>26.11</v>
      </c>
      <c r="O435" s="77">
        <f t="shared" si="139"/>
        <v>26.76</v>
      </c>
      <c r="P435" s="77">
        <f t="shared" si="140"/>
        <v>25.024202767521675</v>
      </c>
      <c r="Q435" s="77">
        <f t="shared" si="154"/>
        <v>25.734500000000004</v>
      </c>
      <c r="R435" s="77">
        <f t="shared" si="141"/>
        <v>25.167834421253772</v>
      </c>
      <c r="S435" s="77">
        <f t="shared" si="142"/>
        <v>25.47050177656152</v>
      </c>
      <c r="T435" s="77">
        <f t="shared" si="143"/>
        <v>-0.30266735530774724</v>
      </c>
      <c r="U435" s="77">
        <f t="shared" si="144"/>
        <v>-0.12967267509973451</v>
      </c>
      <c r="V435" s="77">
        <f t="shared" si="145"/>
        <v>-0.17299468020801273</v>
      </c>
      <c r="W435" s="77"/>
      <c r="X435" s="77"/>
      <c r="Y435" s="77"/>
      <c r="Z435" s="77" t="str">
        <f t="shared" si="146"/>
        <v>BAIXA</v>
      </c>
      <c r="AA435" s="77"/>
      <c r="AB435" s="77" t="str">
        <f t="shared" si="147"/>
        <v/>
      </c>
      <c r="AC435" s="77"/>
      <c r="AD435" s="78" t="b">
        <f t="shared" si="148"/>
        <v>0</v>
      </c>
      <c r="AE435" s="78" t="b">
        <f t="shared" si="149"/>
        <v>0</v>
      </c>
      <c r="AF435" s="78" t="b">
        <f t="shared" si="150"/>
        <v>0</v>
      </c>
      <c r="AG435" s="78" t="b">
        <f t="shared" si="155"/>
        <v>1</v>
      </c>
      <c r="AH435" s="38">
        <f t="shared" si="156"/>
        <v>23.82</v>
      </c>
      <c r="AI435" s="62">
        <f t="shared" si="157"/>
        <v>27.15</v>
      </c>
      <c r="AJ435" s="34">
        <f t="shared" si="158"/>
        <v>0.2</v>
      </c>
      <c r="AK435" s="34">
        <f t="shared" si="159"/>
        <v>0.15384615384615385</v>
      </c>
      <c r="AL435" s="34">
        <f t="shared" si="160"/>
        <v>7.407407407407407E-2</v>
      </c>
    </row>
    <row r="436" spans="1:38" s="34" customFormat="1">
      <c r="A436" s="74">
        <v>43678</v>
      </c>
      <c r="B436" s="75">
        <v>24.18</v>
      </c>
      <c r="C436" s="75">
        <v>24.18</v>
      </c>
      <c r="D436" s="75">
        <v>-1.84</v>
      </c>
      <c r="E436" s="75">
        <v>24.18</v>
      </c>
      <c r="F436" s="75">
        <v>23.82</v>
      </c>
      <c r="G436" s="75">
        <v>25.09</v>
      </c>
      <c r="H436" s="75" t="s">
        <v>84</v>
      </c>
      <c r="I436" s="76"/>
      <c r="J436" s="77">
        <f t="shared" si="151"/>
        <v>1</v>
      </c>
      <c r="K436" s="77">
        <f t="shared" si="152"/>
        <v>0</v>
      </c>
      <c r="L436" s="77">
        <f t="shared" si="153"/>
        <v>0</v>
      </c>
      <c r="M436" s="77"/>
      <c r="N436" s="77">
        <f t="shared" si="138"/>
        <v>26.62</v>
      </c>
      <c r="O436" s="77">
        <f t="shared" si="139"/>
        <v>27.06</v>
      </c>
      <c r="P436" s="77">
        <f t="shared" si="140"/>
        <v>25.017753459402094</v>
      </c>
      <c r="Q436" s="77">
        <f t="shared" si="154"/>
        <v>25.775500000000001</v>
      </c>
      <c r="R436" s="77">
        <f t="shared" si="141"/>
        <v>25.189258861481729</v>
      </c>
      <c r="S436" s="77">
        <f t="shared" si="142"/>
        <v>25.50414191868644</v>
      </c>
      <c r="T436" s="77">
        <f t="shared" si="143"/>
        <v>-0.31488305720471033</v>
      </c>
      <c r="U436" s="77">
        <f t="shared" si="144"/>
        <v>-8.6424005047731331E-2</v>
      </c>
      <c r="V436" s="77">
        <f t="shared" si="145"/>
        <v>-0.22845905215697898</v>
      </c>
      <c r="W436" s="77"/>
      <c r="X436" s="77"/>
      <c r="Y436" s="77"/>
      <c r="Z436" s="77" t="str">
        <f t="shared" si="146"/>
        <v>BAIXA</v>
      </c>
      <c r="AA436" s="77"/>
      <c r="AB436" s="77" t="str">
        <f t="shared" si="147"/>
        <v/>
      </c>
      <c r="AC436" s="77"/>
      <c r="AD436" s="78" t="b">
        <f t="shared" si="148"/>
        <v>0</v>
      </c>
      <c r="AE436" s="78" t="b">
        <f t="shared" si="149"/>
        <v>0</v>
      </c>
      <c r="AF436" s="78" t="b">
        <f t="shared" si="150"/>
        <v>0</v>
      </c>
      <c r="AG436" s="78" t="b">
        <f t="shared" si="155"/>
        <v>1</v>
      </c>
      <c r="AH436" s="38">
        <f t="shared" si="156"/>
        <v>23.82</v>
      </c>
      <c r="AI436" s="62">
        <f t="shared" si="157"/>
        <v>27.15</v>
      </c>
      <c r="AJ436" s="34">
        <f t="shared" si="158"/>
        <v>0.2</v>
      </c>
      <c r="AK436" s="34">
        <f t="shared" si="159"/>
        <v>0.15384615384615385</v>
      </c>
      <c r="AL436" s="34">
        <f t="shared" si="160"/>
        <v>7.407407407407407E-2</v>
      </c>
    </row>
    <row r="437" spans="1:38" s="34" customFormat="1">
      <c r="A437" s="74">
        <v>43677</v>
      </c>
      <c r="B437" s="75">
        <v>24.63</v>
      </c>
      <c r="C437" s="75">
        <v>24.63</v>
      </c>
      <c r="D437" s="75">
        <v>-0.61</v>
      </c>
      <c r="E437" s="75">
        <v>24.63</v>
      </c>
      <c r="F437" s="75">
        <v>24.58</v>
      </c>
      <c r="G437" s="75">
        <v>25.03</v>
      </c>
      <c r="H437" s="75" t="s">
        <v>298</v>
      </c>
      <c r="I437" s="76"/>
      <c r="J437" s="77">
        <f t="shared" si="151"/>
        <v>0</v>
      </c>
      <c r="K437" s="77">
        <f t="shared" si="152"/>
        <v>0</v>
      </c>
      <c r="L437" s="77">
        <f t="shared" si="153"/>
        <v>0</v>
      </c>
      <c r="M437" s="77"/>
      <c r="N437" s="77">
        <f t="shared" si="138"/>
        <v>26.83</v>
      </c>
      <c r="O437" s="77">
        <f t="shared" si="139"/>
        <v>27.15</v>
      </c>
      <c r="P437" s="77">
        <f t="shared" si="140"/>
        <v>25.227191824252618</v>
      </c>
      <c r="Q437" s="77">
        <f t="shared" si="154"/>
        <v>25.847499999999997</v>
      </c>
      <c r="R437" s="77">
        <f t="shared" si="141"/>
        <v>25.372760472660225</v>
      </c>
      <c r="S437" s="77">
        <f t="shared" si="142"/>
        <v>25.610073272181356</v>
      </c>
      <c r="T437" s="77">
        <f t="shared" si="143"/>
        <v>-0.23731279952113127</v>
      </c>
      <c r="U437" s="77">
        <f t="shared" si="144"/>
        <v>-2.9309242008486586E-2</v>
      </c>
      <c r="V437" s="77">
        <f t="shared" si="145"/>
        <v>-0.20800355751264468</v>
      </c>
      <c r="W437" s="77"/>
      <c r="X437" s="77"/>
      <c r="Y437" s="77"/>
      <c r="Z437" s="77" t="str">
        <f t="shared" si="146"/>
        <v>BAIXA</v>
      </c>
      <c r="AA437" s="77"/>
      <c r="AB437" s="77" t="str">
        <f t="shared" si="147"/>
        <v/>
      </c>
      <c r="AC437" s="77"/>
      <c r="AD437" s="78" t="b">
        <f t="shared" si="148"/>
        <v>0</v>
      </c>
      <c r="AE437" s="78" t="b">
        <f t="shared" si="149"/>
        <v>0</v>
      </c>
      <c r="AF437" s="78" t="b">
        <f t="shared" si="150"/>
        <v>0</v>
      </c>
      <c r="AG437" s="78" t="b">
        <f t="shared" si="155"/>
        <v>1</v>
      </c>
      <c r="AH437" s="38">
        <f t="shared" si="156"/>
        <v>24.52</v>
      </c>
      <c r="AI437" s="62">
        <f t="shared" si="157"/>
        <v>27.15</v>
      </c>
      <c r="AJ437" s="34">
        <f t="shared" si="158"/>
        <v>0.2</v>
      </c>
      <c r="AK437" s="34">
        <f t="shared" si="159"/>
        <v>0.15384615384615385</v>
      </c>
      <c r="AL437" s="34">
        <f t="shared" si="160"/>
        <v>7.407407407407407E-2</v>
      </c>
    </row>
    <row r="438" spans="1:38" s="34" customFormat="1">
      <c r="A438" s="74">
        <v>43676</v>
      </c>
      <c r="B438" s="75">
        <v>24.78</v>
      </c>
      <c r="C438" s="75">
        <v>24.78</v>
      </c>
      <c r="D438" s="75">
        <v>-0.53</v>
      </c>
      <c r="E438" s="75">
        <v>24.78</v>
      </c>
      <c r="F438" s="75">
        <v>24.74</v>
      </c>
      <c r="G438" s="75">
        <v>25.02</v>
      </c>
      <c r="H438" s="75" t="s">
        <v>299</v>
      </c>
      <c r="I438" s="76"/>
      <c r="J438" s="77">
        <f t="shared" si="151"/>
        <v>0</v>
      </c>
      <c r="K438" s="77">
        <f t="shared" si="152"/>
        <v>0</v>
      </c>
      <c r="L438" s="77">
        <f t="shared" si="153"/>
        <v>0</v>
      </c>
      <c r="M438" s="77"/>
      <c r="N438" s="77">
        <f t="shared" si="138"/>
        <v>26.83</v>
      </c>
      <c r="O438" s="77">
        <f t="shared" si="139"/>
        <v>27.15</v>
      </c>
      <c r="P438" s="77">
        <f t="shared" si="140"/>
        <v>25.376489780315772</v>
      </c>
      <c r="Q438" s="77">
        <f t="shared" si="154"/>
        <v>25.8825</v>
      </c>
      <c r="R438" s="77">
        <f t="shared" si="141"/>
        <v>25.507807831325721</v>
      </c>
      <c r="S438" s="77">
        <f t="shared" si="142"/>
        <v>25.688479133955866</v>
      </c>
      <c r="T438" s="77">
        <f t="shared" si="143"/>
        <v>-0.18067130263014519</v>
      </c>
      <c r="U438" s="77">
        <f t="shared" si="144"/>
        <v>2.2691647369674592E-2</v>
      </c>
      <c r="V438" s="77">
        <f t="shared" si="145"/>
        <v>-0.2033629499998198</v>
      </c>
      <c r="W438" s="77"/>
      <c r="X438" s="77"/>
      <c r="Y438" s="77"/>
      <c r="Z438" s="77" t="str">
        <f t="shared" si="146"/>
        <v>BAIXA</v>
      </c>
      <c r="AA438" s="77"/>
      <c r="AB438" s="77" t="str">
        <f t="shared" si="147"/>
        <v/>
      </c>
      <c r="AC438" s="77"/>
      <c r="AD438" s="78" t="b">
        <f t="shared" si="148"/>
        <v>0</v>
      </c>
      <c r="AE438" s="78" t="b">
        <f t="shared" si="149"/>
        <v>0</v>
      </c>
      <c r="AF438" s="78" t="b">
        <f t="shared" si="150"/>
        <v>0</v>
      </c>
      <c r="AG438" s="78" t="b">
        <f t="shared" si="155"/>
        <v>1</v>
      </c>
      <c r="AH438" s="38">
        <f t="shared" si="156"/>
        <v>24.52</v>
      </c>
      <c r="AI438" s="62">
        <f t="shared" si="157"/>
        <v>27.15</v>
      </c>
      <c r="AJ438" s="34">
        <f t="shared" si="158"/>
        <v>0.2</v>
      </c>
      <c r="AK438" s="34">
        <f t="shared" si="159"/>
        <v>0.15384615384615385</v>
      </c>
      <c r="AL438" s="34">
        <f t="shared" si="160"/>
        <v>7.407407407407407E-2</v>
      </c>
    </row>
    <row r="439" spans="1:38" s="34" customFormat="1">
      <c r="A439" s="74">
        <v>43675</v>
      </c>
      <c r="B439" s="75">
        <v>24.92</v>
      </c>
      <c r="C439" s="75">
        <v>24.92</v>
      </c>
      <c r="D439" s="75">
        <v>0.92</v>
      </c>
      <c r="E439" s="75">
        <v>24.92</v>
      </c>
      <c r="F439" s="75">
        <v>24.52</v>
      </c>
      <c r="G439" s="75">
        <v>24.97</v>
      </c>
      <c r="H439" s="75" t="s">
        <v>172</v>
      </c>
      <c r="I439" s="76"/>
      <c r="J439" s="77">
        <f t="shared" si="151"/>
        <v>1</v>
      </c>
      <c r="K439" s="77">
        <f t="shared" si="152"/>
        <v>0</v>
      </c>
      <c r="L439" s="77">
        <f t="shared" si="153"/>
        <v>0</v>
      </c>
      <c r="M439" s="77"/>
      <c r="N439" s="77">
        <f t="shared" si="138"/>
        <v>26.83</v>
      </c>
      <c r="O439" s="77">
        <f t="shared" si="139"/>
        <v>27.15</v>
      </c>
      <c r="P439" s="77">
        <f t="shared" si="140"/>
        <v>25.525612225394717</v>
      </c>
      <c r="Q439" s="77">
        <f t="shared" si="154"/>
        <v>25.930999999999994</v>
      </c>
      <c r="R439" s="77">
        <f t="shared" si="141"/>
        <v>25.640136527930398</v>
      </c>
      <c r="S439" s="77">
        <f t="shared" si="142"/>
        <v>25.761157464672333</v>
      </c>
      <c r="T439" s="77">
        <f t="shared" si="143"/>
        <v>-0.12102093674193526</v>
      </c>
      <c r="U439" s="77">
        <f t="shared" si="144"/>
        <v>7.3532384869629541E-2</v>
      </c>
      <c r="V439" s="77">
        <f t="shared" si="145"/>
        <v>-0.1945533216115648</v>
      </c>
      <c r="W439" s="77"/>
      <c r="X439" s="77"/>
      <c r="Y439" s="77"/>
      <c r="Z439" s="77" t="str">
        <f t="shared" si="146"/>
        <v>BAIXA</v>
      </c>
      <c r="AA439" s="77"/>
      <c r="AB439" s="77" t="str">
        <f t="shared" si="147"/>
        <v/>
      </c>
      <c r="AC439" s="77"/>
      <c r="AD439" s="78" t="b">
        <f t="shared" si="148"/>
        <v>0</v>
      </c>
      <c r="AE439" s="78" t="b">
        <f t="shared" si="149"/>
        <v>0</v>
      </c>
      <c r="AF439" s="78" t="b">
        <f t="shared" si="150"/>
        <v>1</v>
      </c>
      <c r="AG439" s="78" t="b">
        <f t="shared" si="155"/>
        <v>1</v>
      </c>
      <c r="AH439" s="38">
        <f t="shared" si="156"/>
        <v>24.52</v>
      </c>
      <c r="AI439" s="62">
        <f t="shared" si="157"/>
        <v>27.15</v>
      </c>
      <c r="AJ439" s="34">
        <f t="shared" si="158"/>
        <v>0.2</v>
      </c>
      <c r="AK439" s="34">
        <f t="shared" si="159"/>
        <v>0.15384615384615385</v>
      </c>
      <c r="AL439" s="34">
        <f t="shared" si="160"/>
        <v>7.407407407407407E-2</v>
      </c>
    </row>
    <row r="440" spans="1:38" s="34" customFormat="1">
      <c r="A440" s="74">
        <v>43672</v>
      </c>
      <c r="B440" s="75">
        <v>24.69</v>
      </c>
      <c r="C440" s="75">
        <v>24.69</v>
      </c>
      <c r="D440" s="75">
        <v>-2.79</v>
      </c>
      <c r="E440" s="75">
        <v>24.69</v>
      </c>
      <c r="F440" s="75">
        <v>24.65</v>
      </c>
      <c r="G440" s="75">
        <v>25.31</v>
      </c>
      <c r="H440" s="75" t="s">
        <v>272</v>
      </c>
      <c r="I440" s="76"/>
      <c r="J440" s="77">
        <f t="shared" si="151"/>
        <v>0</v>
      </c>
      <c r="K440" s="77">
        <f t="shared" si="152"/>
        <v>0</v>
      </c>
      <c r="L440" s="77">
        <f t="shared" si="153"/>
        <v>0</v>
      </c>
      <c r="M440" s="77"/>
      <c r="N440" s="77">
        <f t="shared" si="138"/>
        <v>26.83</v>
      </c>
      <c r="O440" s="77">
        <f t="shared" si="139"/>
        <v>27.15</v>
      </c>
      <c r="P440" s="77">
        <f t="shared" si="140"/>
        <v>25.677015281743397</v>
      </c>
      <c r="Q440" s="77">
        <f t="shared" si="154"/>
        <v>25.979499999999994</v>
      </c>
      <c r="R440" s="77">
        <f t="shared" si="141"/>
        <v>25.77107044209956</v>
      </c>
      <c r="S440" s="77">
        <f t="shared" si="142"/>
        <v>25.828450061846119</v>
      </c>
      <c r="T440" s="77">
        <f t="shared" si="143"/>
        <v>-5.737961974655903E-2</v>
      </c>
      <c r="U440" s="77">
        <f t="shared" si="144"/>
        <v>0.12217071527252074</v>
      </c>
      <c r="V440" s="77">
        <f t="shared" si="145"/>
        <v>-0.17955033501907977</v>
      </c>
      <c r="W440" s="77"/>
      <c r="X440" s="77"/>
      <c r="Y440" s="77"/>
      <c r="Z440" s="77" t="str">
        <f t="shared" si="146"/>
        <v>BAIXA</v>
      </c>
      <c r="AA440" s="77"/>
      <c r="AB440" s="77" t="str">
        <f t="shared" si="147"/>
        <v/>
      </c>
      <c r="AC440" s="77"/>
      <c r="AD440" s="78" t="b">
        <f t="shared" si="148"/>
        <v>0</v>
      </c>
      <c r="AE440" s="78" t="b">
        <f t="shared" si="149"/>
        <v>0</v>
      </c>
      <c r="AF440" s="78" t="b">
        <f t="shared" si="150"/>
        <v>0</v>
      </c>
      <c r="AG440" s="78" t="b">
        <f t="shared" si="155"/>
        <v>1</v>
      </c>
      <c r="AH440" s="38">
        <f t="shared" si="156"/>
        <v>24.52</v>
      </c>
      <c r="AI440" s="62">
        <f t="shared" si="157"/>
        <v>27.15</v>
      </c>
      <c r="AJ440" s="34">
        <f t="shared" si="158"/>
        <v>0.2</v>
      </c>
      <c r="AK440" s="34">
        <f t="shared" si="159"/>
        <v>0.15384615384615385</v>
      </c>
      <c r="AL440" s="34">
        <f t="shared" si="160"/>
        <v>7.407407407407407E-2</v>
      </c>
    </row>
    <row r="441" spans="1:38" s="34" customFormat="1">
      <c r="A441" s="74">
        <v>43671</v>
      </c>
      <c r="B441" s="75">
        <v>25.4</v>
      </c>
      <c r="C441" s="75">
        <v>25.4</v>
      </c>
      <c r="D441" s="75">
        <v>-1.68</v>
      </c>
      <c r="E441" s="75">
        <v>25.4</v>
      </c>
      <c r="F441" s="75">
        <v>25.32</v>
      </c>
      <c r="G441" s="75">
        <v>25.97</v>
      </c>
      <c r="H441" s="75" t="s">
        <v>219</v>
      </c>
      <c r="I441" s="76"/>
      <c r="J441" s="77">
        <f t="shared" si="151"/>
        <v>0</v>
      </c>
      <c r="K441" s="77">
        <f t="shared" si="152"/>
        <v>0</v>
      </c>
      <c r="L441" s="77">
        <f t="shared" si="153"/>
        <v>0</v>
      </c>
      <c r="M441" s="77"/>
      <c r="N441" s="77">
        <f t="shared" si="138"/>
        <v>26.83</v>
      </c>
      <c r="O441" s="77">
        <f t="shared" si="139"/>
        <v>27.15</v>
      </c>
      <c r="P441" s="77">
        <f t="shared" si="140"/>
        <v>25.923769102179246</v>
      </c>
      <c r="Q441" s="77">
        <f t="shared" si="154"/>
        <v>26.030999999999999</v>
      </c>
      <c r="R441" s="77">
        <f t="shared" si="141"/>
        <v>25.967628704299482</v>
      </c>
      <c r="S441" s="77">
        <f t="shared" si="142"/>
        <v>25.919526066793811</v>
      </c>
      <c r="T441" s="77">
        <f t="shared" si="143"/>
        <v>4.8102637505671453E-2</v>
      </c>
      <c r="U441" s="77">
        <f t="shared" si="144"/>
        <v>0.16705829902729069</v>
      </c>
      <c r="V441" s="77">
        <f t="shared" si="145"/>
        <v>-0.11895566152161924</v>
      </c>
      <c r="W441" s="77"/>
      <c r="X441" s="77"/>
      <c r="Y441" s="77"/>
      <c r="Z441" s="77" t="str">
        <f t="shared" si="146"/>
        <v>ALTA</v>
      </c>
      <c r="AA441" s="77"/>
      <c r="AB441" s="77" t="str">
        <f t="shared" si="147"/>
        <v/>
      </c>
      <c r="AC441" s="77"/>
      <c r="AD441" s="78" t="b">
        <f t="shared" si="148"/>
        <v>0</v>
      </c>
      <c r="AE441" s="78" t="b">
        <f t="shared" si="149"/>
        <v>0</v>
      </c>
      <c r="AF441" s="78" t="b">
        <f t="shared" si="150"/>
        <v>0</v>
      </c>
      <c r="AG441" s="78" t="b">
        <f t="shared" si="155"/>
        <v>1</v>
      </c>
      <c r="AH441" s="38">
        <f t="shared" si="156"/>
        <v>25.24</v>
      </c>
      <c r="AI441" s="62">
        <f t="shared" si="157"/>
        <v>27.15</v>
      </c>
      <c r="AJ441" s="34">
        <f t="shared" si="158"/>
        <v>0.2</v>
      </c>
      <c r="AK441" s="34">
        <f t="shared" si="159"/>
        <v>0.15384615384615385</v>
      </c>
      <c r="AL441" s="34">
        <f t="shared" si="160"/>
        <v>7.407407407407407E-2</v>
      </c>
    </row>
    <row r="442" spans="1:38" s="34" customFormat="1">
      <c r="A442" s="74">
        <v>43670</v>
      </c>
      <c r="B442" s="75">
        <v>25.83</v>
      </c>
      <c r="C442" s="75">
        <v>25.83</v>
      </c>
      <c r="D442" s="75">
        <v>-0.62</v>
      </c>
      <c r="E442" s="75">
        <v>25.83</v>
      </c>
      <c r="F442" s="75">
        <v>25.79</v>
      </c>
      <c r="G442" s="75">
        <v>26.11</v>
      </c>
      <c r="H442" s="75" t="s">
        <v>269</v>
      </c>
      <c r="I442" s="76"/>
      <c r="J442" s="77">
        <f t="shared" si="151"/>
        <v>0</v>
      </c>
      <c r="K442" s="77">
        <f t="shared" si="152"/>
        <v>0</v>
      </c>
      <c r="L442" s="77">
        <f t="shared" si="153"/>
        <v>0</v>
      </c>
      <c r="M442" s="77"/>
      <c r="N442" s="77">
        <f t="shared" si="138"/>
        <v>26.83</v>
      </c>
      <c r="O442" s="77">
        <f t="shared" si="139"/>
        <v>27.15</v>
      </c>
      <c r="P442" s="77">
        <f t="shared" si="140"/>
        <v>26.054711377724058</v>
      </c>
      <c r="Q442" s="77">
        <f t="shared" si="154"/>
        <v>26.067500000000003</v>
      </c>
      <c r="R442" s="77">
        <f t="shared" si="141"/>
        <v>26.070833923263024</v>
      </c>
      <c r="S442" s="77">
        <f t="shared" si="142"/>
        <v>25.961088152137314</v>
      </c>
      <c r="T442" s="77">
        <f t="shared" si="143"/>
        <v>0.10974577112570927</v>
      </c>
      <c r="U442" s="77">
        <f t="shared" si="144"/>
        <v>0.19679721440769549</v>
      </c>
      <c r="V442" s="77">
        <f t="shared" si="145"/>
        <v>-8.7051443281986218E-2</v>
      </c>
      <c r="W442" s="77"/>
      <c r="X442" s="77"/>
      <c r="Y442" s="77"/>
      <c r="Z442" s="77" t="str">
        <f t="shared" si="146"/>
        <v>ALTA</v>
      </c>
      <c r="AA442" s="77"/>
      <c r="AB442" s="77" t="str">
        <f t="shared" si="147"/>
        <v/>
      </c>
      <c r="AC442" s="77"/>
      <c r="AD442" s="78" t="b">
        <f t="shared" si="148"/>
        <v>0</v>
      </c>
      <c r="AE442" s="78" t="b">
        <f t="shared" si="149"/>
        <v>0</v>
      </c>
      <c r="AF442" s="78" t="b">
        <f t="shared" si="150"/>
        <v>0</v>
      </c>
      <c r="AG442" s="78" t="b">
        <f t="shared" si="155"/>
        <v>1</v>
      </c>
      <c r="AH442" s="38">
        <f t="shared" si="156"/>
        <v>25.24</v>
      </c>
      <c r="AI442" s="62">
        <f t="shared" si="157"/>
        <v>27.15</v>
      </c>
      <c r="AJ442" s="34">
        <f t="shared" si="158"/>
        <v>0.2</v>
      </c>
      <c r="AK442" s="34">
        <f t="shared" si="159"/>
        <v>0.15384615384615385</v>
      </c>
      <c r="AL442" s="34">
        <f t="shared" si="160"/>
        <v>7.407407407407407E-2</v>
      </c>
    </row>
    <row r="443" spans="1:38" s="34" customFormat="1">
      <c r="A443" s="74">
        <v>43669</v>
      </c>
      <c r="B443" s="75">
        <v>25.99</v>
      </c>
      <c r="C443" s="75">
        <v>25.99</v>
      </c>
      <c r="D443" s="75">
        <v>0.11</v>
      </c>
      <c r="E443" s="75">
        <v>25.99</v>
      </c>
      <c r="F443" s="75">
        <v>25.88</v>
      </c>
      <c r="G443" s="75">
        <v>26.1</v>
      </c>
      <c r="H443" s="75" t="s">
        <v>178</v>
      </c>
      <c r="I443" s="76"/>
      <c r="J443" s="77">
        <f t="shared" si="151"/>
        <v>0</v>
      </c>
      <c r="K443" s="77">
        <f t="shared" si="152"/>
        <v>0</v>
      </c>
      <c r="L443" s="77">
        <f t="shared" si="153"/>
        <v>0</v>
      </c>
      <c r="M443" s="77"/>
      <c r="N443" s="77">
        <f t="shared" si="138"/>
        <v>26.83</v>
      </c>
      <c r="O443" s="77">
        <f t="shared" si="139"/>
        <v>27.15</v>
      </c>
      <c r="P443" s="77">
        <f t="shared" si="140"/>
        <v>26.110889222155073</v>
      </c>
      <c r="Q443" s="77">
        <f t="shared" si="154"/>
        <v>26.074999999999999</v>
      </c>
      <c r="R443" s="77">
        <f t="shared" si="141"/>
        <v>26.114621909310848</v>
      </c>
      <c r="S443" s="77">
        <f t="shared" si="142"/>
        <v>25.971575204308301</v>
      </c>
      <c r="T443" s="77">
        <f t="shared" si="143"/>
        <v>0.14304670500254701</v>
      </c>
      <c r="U443" s="77">
        <f t="shared" si="144"/>
        <v>0.21856007522819204</v>
      </c>
      <c r="V443" s="77">
        <f t="shared" si="145"/>
        <v>-7.5513370225645027E-2</v>
      </c>
      <c r="W443" s="77"/>
      <c r="X443" s="77"/>
      <c r="Y443" s="77"/>
      <c r="Z443" s="77" t="str">
        <f t="shared" si="146"/>
        <v>ALTA</v>
      </c>
      <c r="AA443" s="77"/>
      <c r="AB443" s="77" t="str">
        <f t="shared" si="147"/>
        <v/>
      </c>
      <c r="AC443" s="77"/>
      <c r="AD443" s="78" t="b">
        <f t="shared" si="148"/>
        <v>0</v>
      </c>
      <c r="AE443" s="78" t="b">
        <f t="shared" si="149"/>
        <v>0</v>
      </c>
      <c r="AF443" s="78" t="b">
        <f t="shared" si="150"/>
        <v>0</v>
      </c>
      <c r="AG443" s="78" t="b">
        <f t="shared" si="155"/>
        <v>1</v>
      </c>
      <c r="AH443" s="38">
        <f t="shared" si="156"/>
        <v>25.24</v>
      </c>
      <c r="AI443" s="62">
        <f t="shared" si="157"/>
        <v>27.15</v>
      </c>
      <c r="AJ443" s="34">
        <f t="shared" si="158"/>
        <v>0.2</v>
      </c>
      <c r="AK443" s="34">
        <f t="shared" si="159"/>
        <v>0.15384615384615385</v>
      </c>
      <c r="AL443" s="34">
        <f t="shared" si="160"/>
        <v>7.407407407407407E-2</v>
      </c>
    </row>
    <row r="444" spans="1:38" s="34" customFormat="1">
      <c r="A444" s="74">
        <v>43668</v>
      </c>
      <c r="B444" s="75">
        <v>25.96</v>
      </c>
      <c r="C444" s="75">
        <v>25.96</v>
      </c>
      <c r="D444" s="75">
        <v>0.18</v>
      </c>
      <c r="E444" s="75">
        <v>25.96</v>
      </c>
      <c r="F444" s="75">
        <v>25.84</v>
      </c>
      <c r="G444" s="75">
        <v>26.21</v>
      </c>
      <c r="H444" s="75" t="s">
        <v>300</v>
      </c>
      <c r="I444" s="76"/>
      <c r="J444" s="77">
        <f t="shared" si="151"/>
        <v>0</v>
      </c>
      <c r="K444" s="77">
        <f t="shared" si="152"/>
        <v>0</v>
      </c>
      <c r="L444" s="77">
        <f t="shared" si="153"/>
        <v>0</v>
      </c>
      <c r="M444" s="77"/>
      <c r="N444" s="77">
        <f t="shared" si="138"/>
        <v>26.83</v>
      </c>
      <c r="O444" s="77">
        <f t="shared" si="139"/>
        <v>27.15</v>
      </c>
      <c r="P444" s="77">
        <f t="shared" si="140"/>
        <v>26.141111527693841</v>
      </c>
      <c r="Q444" s="77">
        <f t="shared" si="154"/>
        <v>26.109499999999997</v>
      </c>
      <c r="R444" s="77">
        <f t="shared" si="141"/>
        <v>26.137280438276456</v>
      </c>
      <c r="S444" s="77">
        <f t="shared" si="142"/>
        <v>25.970101220652968</v>
      </c>
      <c r="T444" s="77">
        <f t="shared" si="143"/>
        <v>0.16717921762348809</v>
      </c>
      <c r="U444" s="77">
        <f t="shared" si="144"/>
        <v>0.23743841778460331</v>
      </c>
      <c r="V444" s="77">
        <f t="shared" si="145"/>
        <v>-7.0259200161115226E-2</v>
      </c>
      <c r="W444" s="77"/>
      <c r="X444" s="77"/>
      <c r="Y444" s="77"/>
      <c r="Z444" s="77" t="str">
        <f t="shared" si="146"/>
        <v>ALTA</v>
      </c>
      <c r="AA444" s="77"/>
      <c r="AB444" s="77" t="str">
        <f t="shared" si="147"/>
        <v/>
      </c>
      <c r="AC444" s="77"/>
      <c r="AD444" s="78" t="b">
        <f t="shared" si="148"/>
        <v>0</v>
      </c>
      <c r="AE444" s="78" t="b">
        <f t="shared" si="149"/>
        <v>0</v>
      </c>
      <c r="AF444" s="78" t="b">
        <f t="shared" si="150"/>
        <v>0</v>
      </c>
      <c r="AG444" s="78" t="b">
        <f t="shared" si="155"/>
        <v>1</v>
      </c>
      <c r="AH444" s="38">
        <f t="shared" si="156"/>
        <v>25.24</v>
      </c>
      <c r="AI444" s="62">
        <f t="shared" si="157"/>
        <v>27.15</v>
      </c>
      <c r="AJ444" s="34">
        <f t="shared" si="158"/>
        <v>0.2</v>
      </c>
      <c r="AK444" s="34">
        <f t="shared" si="159"/>
        <v>0.15384615384615385</v>
      </c>
      <c r="AL444" s="34">
        <f t="shared" si="160"/>
        <v>7.407407407407407E-2</v>
      </c>
    </row>
    <row r="445" spans="1:38" s="34" customFormat="1">
      <c r="A445" s="74">
        <v>43665</v>
      </c>
      <c r="B445" s="75">
        <v>25.92</v>
      </c>
      <c r="C445" s="75">
        <v>25.92</v>
      </c>
      <c r="D445" s="75">
        <v>-0.25</v>
      </c>
      <c r="E445" s="75">
        <v>25.92</v>
      </c>
      <c r="F445" s="75">
        <v>25.85</v>
      </c>
      <c r="G445" s="75">
        <v>26.07</v>
      </c>
      <c r="H445" s="75" t="s">
        <v>50</v>
      </c>
      <c r="I445" s="76"/>
      <c r="J445" s="77">
        <f t="shared" si="151"/>
        <v>0</v>
      </c>
      <c r="K445" s="77">
        <f t="shared" si="152"/>
        <v>0</v>
      </c>
      <c r="L445" s="77">
        <f t="shared" si="153"/>
        <v>0</v>
      </c>
      <c r="M445" s="77"/>
      <c r="N445" s="77">
        <f t="shared" si="138"/>
        <v>26.83</v>
      </c>
      <c r="O445" s="77">
        <f t="shared" si="139"/>
        <v>27.15</v>
      </c>
      <c r="P445" s="77">
        <f t="shared" si="140"/>
        <v>26.186389409617302</v>
      </c>
      <c r="Q445" s="77">
        <f t="shared" si="154"/>
        <v>26.146999999999998</v>
      </c>
      <c r="R445" s="77">
        <f t="shared" si="141"/>
        <v>26.169513245235812</v>
      </c>
      <c r="S445" s="77">
        <f t="shared" si="142"/>
        <v>25.970909318305203</v>
      </c>
      <c r="T445" s="77">
        <f t="shared" si="143"/>
        <v>0.19860392693060902</v>
      </c>
      <c r="U445" s="77">
        <f t="shared" si="144"/>
        <v>0.25500321782488211</v>
      </c>
      <c r="V445" s="77">
        <f t="shared" si="145"/>
        <v>-5.6399290894273091E-2</v>
      </c>
      <c r="W445" s="77"/>
      <c r="X445" s="77"/>
      <c r="Y445" s="77"/>
      <c r="Z445" s="77" t="str">
        <f t="shared" si="146"/>
        <v>ALTA</v>
      </c>
      <c r="AA445" s="77"/>
      <c r="AB445" s="77" t="str">
        <f t="shared" si="147"/>
        <v/>
      </c>
      <c r="AC445" s="77"/>
      <c r="AD445" s="78" t="b">
        <f t="shared" si="148"/>
        <v>0</v>
      </c>
      <c r="AE445" s="78" t="b">
        <f t="shared" si="149"/>
        <v>0</v>
      </c>
      <c r="AF445" s="78" t="b">
        <f t="shared" si="150"/>
        <v>0</v>
      </c>
      <c r="AG445" s="78" t="b">
        <f t="shared" si="155"/>
        <v>1</v>
      </c>
      <c r="AH445" s="38">
        <f t="shared" si="156"/>
        <v>25.24</v>
      </c>
      <c r="AI445" s="62">
        <f t="shared" si="157"/>
        <v>27.15</v>
      </c>
      <c r="AJ445" s="34">
        <f t="shared" si="158"/>
        <v>0.2</v>
      </c>
      <c r="AK445" s="34">
        <f t="shared" si="159"/>
        <v>0.15384615384615385</v>
      </c>
      <c r="AL445" s="34">
        <f t="shared" si="160"/>
        <v>7.407407407407407E-2</v>
      </c>
    </row>
    <row r="446" spans="1:38" s="34" customFormat="1">
      <c r="A446" s="74">
        <v>43664</v>
      </c>
      <c r="B446" s="75">
        <v>25.98</v>
      </c>
      <c r="C446" s="75">
        <v>25.98</v>
      </c>
      <c r="D446" s="75">
        <v>-0.72</v>
      </c>
      <c r="E446" s="75">
        <v>25.98</v>
      </c>
      <c r="F446" s="75">
        <v>25.91</v>
      </c>
      <c r="G446" s="75">
        <v>26.27</v>
      </c>
      <c r="H446" s="75" t="s">
        <v>301</v>
      </c>
      <c r="I446" s="76"/>
      <c r="J446" s="77">
        <f t="shared" si="151"/>
        <v>0</v>
      </c>
      <c r="K446" s="77">
        <f t="shared" si="152"/>
        <v>0</v>
      </c>
      <c r="L446" s="77">
        <f t="shared" si="153"/>
        <v>0</v>
      </c>
      <c r="M446" s="77"/>
      <c r="N446" s="77">
        <f t="shared" si="138"/>
        <v>26.83</v>
      </c>
      <c r="O446" s="77">
        <f t="shared" si="139"/>
        <v>27.15</v>
      </c>
      <c r="P446" s="77">
        <f t="shared" si="140"/>
        <v>26.252986762021628</v>
      </c>
      <c r="Q446" s="77">
        <f t="shared" si="154"/>
        <v>26.150500000000001</v>
      </c>
      <c r="R446" s="77">
        <f t="shared" si="141"/>
        <v>26.214879289824143</v>
      </c>
      <c r="S446" s="77">
        <f t="shared" si="142"/>
        <v>25.97498206376962</v>
      </c>
      <c r="T446" s="77">
        <f t="shared" si="143"/>
        <v>0.23989722605452357</v>
      </c>
      <c r="U446" s="77">
        <f t="shared" si="144"/>
        <v>0.26910304054845036</v>
      </c>
      <c r="V446" s="77">
        <f t="shared" si="145"/>
        <v>-2.9205814493926785E-2</v>
      </c>
      <c r="W446" s="77"/>
      <c r="X446" s="77"/>
      <c r="Y446" s="77"/>
      <c r="Z446" s="77" t="str">
        <f t="shared" si="146"/>
        <v>ALTA</v>
      </c>
      <c r="AA446" s="77"/>
      <c r="AB446" s="77" t="str">
        <f t="shared" si="147"/>
        <v>VENDA</v>
      </c>
      <c r="AC446" s="77"/>
      <c r="AD446" s="78" t="b">
        <f t="shared" si="148"/>
        <v>0</v>
      </c>
      <c r="AE446" s="78" t="b">
        <f t="shared" si="149"/>
        <v>0</v>
      </c>
      <c r="AF446" s="78" t="b">
        <f t="shared" si="150"/>
        <v>0</v>
      </c>
      <c r="AG446" s="78" t="b">
        <f t="shared" si="155"/>
        <v>1</v>
      </c>
      <c r="AH446" s="38">
        <f t="shared" si="156"/>
        <v>25.24</v>
      </c>
      <c r="AI446" s="62">
        <f t="shared" si="157"/>
        <v>27.15</v>
      </c>
      <c r="AJ446" s="34">
        <f t="shared" si="158"/>
        <v>0.2</v>
      </c>
      <c r="AK446" s="34">
        <f t="shared" si="159"/>
        <v>0.15384615384615385</v>
      </c>
      <c r="AL446" s="34">
        <f t="shared" si="160"/>
        <v>7.407407407407407E-2</v>
      </c>
    </row>
    <row r="447" spans="1:38" s="34" customFormat="1">
      <c r="A447" s="74">
        <v>43663</v>
      </c>
      <c r="B447" s="75">
        <v>26.17</v>
      </c>
      <c r="C447" s="75">
        <v>26.17</v>
      </c>
      <c r="D447" s="75">
        <v>-0.43</v>
      </c>
      <c r="E447" s="75">
        <v>26.44</v>
      </c>
      <c r="F447" s="75">
        <v>26.11</v>
      </c>
      <c r="G447" s="75">
        <v>26.45</v>
      </c>
      <c r="H447" s="75" t="s">
        <v>50</v>
      </c>
      <c r="I447" s="76"/>
      <c r="J447" s="77">
        <f t="shared" si="151"/>
        <v>0</v>
      </c>
      <c r="K447" s="77">
        <f t="shared" si="152"/>
        <v>0</v>
      </c>
      <c r="L447" s="77">
        <f t="shared" si="153"/>
        <v>0</v>
      </c>
      <c r="M447" s="77"/>
      <c r="N447" s="77">
        <f t="shared" si="138"/>
        <v>26.83</v>
      </c>
      <c r="O447" s="77">
        <f t="shared" si="139"/>
        <v>27.15</v>
      </c>
      <c r="P447" s="77">
        <f t="shared" si="140"/>
        <v>26.321233452527036</v>
      </c>
      <c r="Q447" s="77">
        <f t="shared" si="154"/>
        <v>26.147999999999996</v>
      </c>
      <c r="R447" s="77">
        <f t="shared" si="141"/>
        <v>26.257584615246714</v>
      </c>
      <c r="S447" s="77">
        <f t="shared" si="142"/>
        <v>25.974580628871188</v>
      </c>
      <c r="T447" s="77">
        <f t="shared" si="143"/>
        <v>0.28300398637552604</v>
      </c>
      <c r="U447" s="77">
        <f t="shared" si="144"/>
        <v>0.27640449417193208</v>
      </c>
      <c r="V447" s="77">
        <f t="shared" si="145"/>
        <v>6.5994922035939596E-3</v>
      </c>
      <c r="W447" s="77"/>
      <c r="X447" s="77"/>
      <c r="Y447" s="77"/>
      <c r="Z447" s="77" t="str">
        <f t="shared" si="146"/>
        <v>ALTA</v>
      </c>
      <c r="AA447" s="77"/>
      <c r="AB447" s="77" t="str">
        <f t="shared" si="147"/>
        <v/>
      </c>
      <c r="AC447" s="77"/>
      <c r="AD447" s="78" t="b">
        <f t="shared" si="148"/>
        <v>0</v>
      </c>
      <c r="AE447" s="78" t="b">
        <f t="shared" si="149"/>
        <v>0</v>
      </c>
      <c r="AF447" s="78" t="b">
        <f t="shared" si="150"/>
        <v>1</v>
      </c>
      <c r="AG447" s="78" t="b">
        <f t="shared" si="155"/>
        <v>0</v>
      </c>
      <c r="AH447" s="38">
        <f t="shared" si="156"/>
        <v>25.24</v>
      </c>
      <c r="AI447" s="62">
        <f t="shared" si="157"/>
        <v>27.15</v>
      </c>
      <c r="AJ447" s="34">
        <f t="shared" si="158"/>
        <v>0.2</v>
      </c>
      <c r="AK447" s="34">
        <f t="shared" si="159"/>
        <v>0.15384615384615385</v>
      </c>
      <c r="AL447" s="34">
        <f t="shared" si="160"/>
        <v>7.407407407407407E-2</v>
      </c>
    </row>
    <row r="448" spans="1:38" s="34" customFormat="1">
      <c r="A448" s="74">
        <v>43662</v>
      </c>
      <c r="B448" s="75">
        <v>26.29</v>
      </c>
      <c r="C448" s="75">
        <v>26.29</v>
      </c>
      <c r="D448" s="75">
        <v>-1.24</v>
      </c>
      <c r="E448" s="75">
        <v>26.71</v>
      </c>
      <c r="F448" s="75">
        <v>26.07</v>
      </c>
      <c r="G448" s="75">
        <v>26.76</v>
      </c>
      <c r="H448" s="75" t="s">
        <v>302</v>
      </c>
      <c r="I448" s="76"/>
      <c r="J448" s="77">
        <f t="shared" si="151"/>
        <v>0</v>
      </c>
      <c r="K448" s="77">
        <f t="shared" si="152"/>
        <v>0</v>
      </c>
      <c r="L448" s="77">
        <f t="shared" si="153"/>
        <v>0</v>
      </c>
      <c r="M448" s="77"/>
      <c r="N448" s="77">
        <f t="shared" si="138"/>
        <v>26.83</v>
      </c>
      <c r="O448" s="77">
        <f t="shared" si="139"/>
        <v>27.15</v>
      </c>
      <c r="P448" s="77">
        <f t="shared" si="140"/>
        <v>26.359041815658795</v>
      </c>
      <c r="Q448" s="77">
        <f t="shared" si="154"/>
        <v>26.119999999999997</v>
      </c>
      <c r="R448" s="77">
        <f t="shared" si="141"/>
        <v>26.273509090746117</v>
      </c>
      <c r="S448" s="77">
        <f t="shared" si="142"/>
        <v>25.958947079180884</v>
      </c>
      <c r="T448" s="77">
        <f t="shared" si="143"/>
        <v>0.31456201156523278</v>
      </c>
      <c r="U448" s="77">
        <f t="shared" si="144"/>
        <v>0.2747546211210336</v>
      </c>
      <c r="V448" s="77">
        <f t="shared" si="145"/>
        <v>3.9807390444199175E-2</v>
      </c>
      <c r="W448" s="77"/>
      <c r="X448" s="77"/>
      <c r="Y448" s="77"/>
      <c r="Z448" s="77" t="str">
        <f t="shared" si="146"/>
        <v>ALTA</v>
      </c>
      <c r="AA448" s="77"/>
      <c r="AB448" s="77" t="str">
        <f t="shared" si="147"/>
        <v/>
      </c>
      <c r="AC448" s="77"/>
      <c r="AD448" s="78" t="b">
        <f t="shared" si="148"/>
        <v>0</v>
      </c>
      <c r="AE448" s="78" t="b">
        <f t="shared" si="149"/>
        <v>0</v>
      </c>
      <c r="AF448" s="78" t="b">
        <f t="shared" si="150"/>
        <v>1</v>
      </c>
      <c r="AG448" s="78" t="b">
        <f t="shared" si="155"/>
        <v>0</v>
      </c>
      <c r="AH448" s="38">
        <f t="shared" si="156"/>
        <v>25.24</v>
      </c>
      <c r="AI448" s="62">
        <f t="shared" si="157"/>
        <v>27.15</v>
      </c>
      <c r="AJ448" s="34">
        <f t="shared" si="158"/>
        <v>0.2</v>
      </c>
      <c r="AK448" s="34">
        <f t="shared" si="159"/>
        <v>0.15384615384615385</v>
      </c>
      <c r="AL448" s="34">
        <f t="shared" si="160"/>
        <v>7.407407407407407E-2</v>
      </c>
    </row>
    <row r="449" spans="1:38" s="34" customFormat="1">
      <c r="A449" s="74">
        <v>43661</v>
      </c>
      <c r="B449" s="75">
        <v>26.62</v>
      </c>
      <c r="C449" s="75">
        <v>26.62</v>
      </c>
      <c r="D449" s="75">
        <v>-1.23</v>
      </c>
      <c r="E449" s="75">
        <v>26.62</v>
      </c>
      <c r="F449" s="75">
        <v>26.62</v>
      </c>
      <c r="G449" s="75">
        <v>27.06</v>
      </c>
      <c r="H449" s="75" t="s">
        <v>303</v>
      </c>
      <c r="I449" s="76"/>
      <c r="J449" s="77">
        <f t="shared" si="151"/>
        <v>0</v>
      </c>
      <c r="K449" s="77">
        <f t="shared" si="152"/>
        <v>0</v>
      </c>
      <c r="L449" s="77">
        <f t="shared" si="153"/>
        <v>0</v>
      </c>
      <c r="M449" s="77"/>
      <c r="N449" s="77">
        <f t="shared" si="138"/>
        <v>26.83</v>
      </c>
      <c r="O449" s="77">
        <f t="shared" si="139"/>
        <v>27.15</v>
      </c>
      <c r="P449" s="77">
        <f t="shared" si="140"/>
        <v>26.376302269573493</v>
      </c>
      <c r="Q449" s="77">
        <f t="shared" si="154"/>
        <v>26.083500000000004</v>
      </c>
      <c r="R449" s="77">
        <f t="shared" si="141"/>
        <v>26.270510743609048</v>
      </c>
      <c r="S449" s="77">
        <f t="shared" si="142"/>
        <v>25.932462845515357</v>
      </c>
      <c r="T449" s="77">
        <f t="shared" si="143"/>
        <v>0.3380478980936914</v>
      </c>
      <c r="U449" s="77">
        <f t="shared" si="144"/>
        <v>0.26480277350998382</v>
      </c>
      <c r="V449" s="77">
        <f t="shared" si="145"/>
        <v>7.3245124583707577E-2</v>
      </c>
      <c r="W449" s="77"/>
      <c r="X449" s="77"/>
      <c r="Y449" s="77"/>
      <c r="Z449" s="77" t="str">
        <f t="shared" si="146"/>
        <v>ALTA</v>
      </c>
      <c r="AA449" s="77"/>
      <c r="AB449" s="77" t="str">
        <f t="shared" si="147"/>
        <v/>
      </c>
      <c r="AC449" s="77"/>
      <c r="AD449" s="78" t="b">
        <f t="shared" si="148"/>
        <v>0</v>
      </c>
      <c r="AE449" s="78" t="b">
        <f t="shared" si="149"/>
        <v>0</v>
      </c>
      <c r="AF449" s="78" t="b">
        <f t="shared" si="150"/>
        <v>0</v>
      </c>
      <c r="AG449" s="78" t="b">
        <f t="shared" si="155"/>
        <v>1</v>
      </c>
      <c r="AH449" s="38">
        <f t="shared" si="156"/>
        <v>25.24</v>
      </c>
      <c r="AI449" s="62">
        <f t="shared" si="157"/>
        <v>27.15</v>
      </c>
      <c r="AJ449" s="34">
        <f t="shared" si="158"/>
        <v>0.2</v>
      </c>
      <c r="AK449" s="34">
        <f t="shared" si="159"/>
        <v>0.15384615384615385</v>
      </c>
      <c r="AL449" s="34">
        <f t="shared" si="160"/>
        <v>7.407407407407407E-2</v>
      </c>
    </row>
    <row r="450" spans="1:38" s="34" customFormat="1">
      <c r="A450" s="74">
        <v>43658</v>
      </c>
      <c r="B450" s="75">
        <v>26.95</v>
      </c>
      <c r="C450" s="75">
        <v>26.95</v>
      </c>
      <c r="D450" s="75">
        <v>0.46</v>
      </c>
      <c r="E450" s="75">
        <v>26.95</v>
      </c>
      <c r="F450" s="75">
        <v>26.83</v>
      </c>
      <c r="G450" s="75">
        <v>27.15</v>
      </c>
      <c r="H450" s="75" t="s">
        <v>59</v>
      </c>
      <c r="I450" s="76"/>
      <c r="J450" s="77">
        <f t="shared" si="151"/>
        <v>0</v>
      </c>
      <c r="K450" s="77">
        <f t="shared" si="152"/>
        <v>1</v>
      </c>
      <c r="L450" s="77">
        <f t="shared" si="153"/>
        <v>0</v>
      </c>
      <c r="M450" s="77"/>
      <c r="N450" s="77">
        <f t="shared" si="138"/>
        <v>26.83</v>
      </c>
      <c r="O450" s="77">
        <f t="shared" si="139"/>
        <v>27.15</v>
      </c>
      <c r="P450" s="77">
        <f t="shared" si="140"/>
        <v>26.315377836966867</v>
      </c>
      <c r="Q450" s="77">
        <f t="shared" si="154"/>
        <v>26.036000000000001</v>
      </c>
      <c r="R450" s="77">
        <f t="shared" si="141"/>
        <v>26.206967242447057</v>
      </c>
      <c r="S450" s="77">
        <f t="shared" si="142"/>
        <v>25.877459873156585</v>
      </c>
      <c r="T450" s="77">
        <f t="shared" si="143"/>
        <v>0.32950736929047153</v>
      </c>
      <c r="U450" s="77">
        <f t="shared" si="144"/>
        <v>0.24649149236405696</v>
      </c>
      <c r="V450" s="77">
        <f t="shared" si="145"/>
        <v>8.3015876926414572E-2</v>
      </c>
      <c r="W450" s="77"/>
      <c r="X450" s="77"/>
      <c r="Y450" s="77"/>
      <c r="Z450" s="77" t="str">
        <f t="shared" si="146"/>
        <v>ALTA</v>
      </c>
      <c r="AA450" s="77"/>
      <c r="AB450" s="77" t="str">
        <f t="shared" si="147"/>
        <v/>
      </c>
      <c r="AC450" s="77"/>
      <c r="AD450" s="78" t="b">
        <f t="shared" si="148"/>
        <v>0</v>
      </c>
      <c r="AE450" s="78" t="b">
        <f t="shared" si="149"/>
        <v>1</v>
      </c>
      <c r="AF450" s="78" t="b">
        <f t="shared" si="150"/>
        <v>0</v>
      </c>
      <c r="AG450" s="78" t="b">
        <f t="shared" si="155"/>
        <v>1</v>
      </c>
      <c r="AH450" s="38">
        <f t="shared" si="156"/>
        <v>25.16</v>
      </c>
      <c r="AI450" s="62">
        <f t="shared" si="157"/>
        <v>27.15</v>
      </c>
      <c r="AJ450" s="34">
        <f t="shared" si="158"/>
        <v>0.2</v>
      </c>
      <c r="AK450" s="34">
        <f t="shared" si="159"/>
        <v>0.15384615384615385</v>
      </c>
      <c r="AL450" s="34">
        <f t="shared" si="160"/>
        <v>7.407407407407407E-2</v>
      </c>
    </row>
    <row r="451" spans="1:38" s="34" customFormat="1">
      <c r="A451" s="74">
        <v>43657</v>
      </c>
      <c r="B451" s="75">
        <v>26.82</v>
      </c>
      <c r="C451" s="75">
        <v>26.82</v>
      </c>
      <c r="D451" s="75">
        <v>1.18</v>
      </c>
      <c r="E451" s="75">
        <v>26.82</v>
      </c>
      <c r="F451" s="75">
        <v>26.6</v>
      </c>
      <c r="G451" s="75">
        <v>26.93</v>
      </c>
      <c r="H451" s="75" t="s">
        <v>304</v>
      </c>
      <c r="I451" s="76"/>
      <c r="J451" s="77">
        <f t="shared" si="151"/>
        <v>0</v>
      </c>
      <c r="K451" s="77">
        <f t="shared" si="152"/>
        <v>0</v>
      </c>
      <c r="L451" s="77">
        <f t="shared" si="153"/>
        <v>0</v>
      </c>
      <c r="M451" s="77"/>
      <c r="N451" s="77">
        <f t="shared" si="138"/>
        <v>26.6</v>
      </c>
      <c r="O451" s="77">
        <f t="shared" si="139"/>
        <v>26.93</v>
      </c>
      <c r="P451" s="77">
        <f t="shared" si="140"/>
        <v>26.156722296208585</v>
      </c>
      <c r="Q451" s="77">
        <f t="shared" si="154"/>
        <v>25.956499999999998</v>
      </c>
      <c r="R451" s="77">
        <f t="shared" si="141"/>
        <v>26.071870377437431</v>
      </c>
      <c r="S451" s="77">
        <f t="shared" si="142"/>
        <v>25.79165666300911</v>
      </c>
      <c r="T451" s="77">
        <f t="shared" si="143"/>
        <v>0.28021371442832077</v>
      </c>
      <c r="U451" s="77">
        <f t="shared" si="144"/>
        <v>0.22573752313245332</v>
      </c>
      <c r="V451" s="77">
        <f t="shared" si="145"/>
        <v>5.4476191295867449E-2</v>
      </c>
      <c r="W451" s="77"/>
      <c r="X451" s="77"/>
      <c r="Y451" s="77"/>
      <c r="Z451" s="77" t="str">
        <f t="shared" si="146"/>
        <v>ALTA</v>
      </c>
      <c r="AA451" s="77"/>
      <c r="AB451" s="77" t="str">
        <f t="shared" si="147"/>
        <v/>
      </c>
      <c r="AC451" s="77"/>
      <c r="AD451" s="78" t="b">
        <f t="shared" si="148"/>
        <v>1</v>
      </c>
      <c r="AE451" s="78" t="b">
        <f t="shared" si="149"/>
        <v>0</v>
      </c>
      <c r="AF451" s="78" t="b">
        <f t="shared" si="150"/>
        <v>1</v>
      </c>
      <c r="AG451" s="78" t="b">
        <f t="shared" si="155"/>
        <v>1</v>
      </c>
      <c r="AH451" s="38">
        <f t="shared" si="156"/>
        <v>25.16</v>
      </c>
      <c r="AI451" s="62">
        <f t="shared" si="157"/>
        <v>27.15</v>
      </c>
      <c r="AJ451" s="34">
        <f t="shared" si="158"/>
        <v>0.2</v>
      </c>
      <c r="AK451" s="34">
        <f t="shared" si="159"/>
        <v>0.15384615384615385</v>
      </c>
      <c r="AL451" s="34">
        <f t="shared" si="160"/>
        <v>7.407407407407407E-2</v>
      </c>
    </row>
    <row r="452" spans="1:38" s="34" customFormat="1">
      <c r="A452" s="74">
        <v>43656</v>
      </c>
      <c r="B452" s="75">
        <v>26.51</v>
      </c>
      <c r="C452" s="75">
        <v>26.51</v>
      </c>
      <c r="D452" s="75">
        <v>1.52</v>
      </c>
      <c r="E452" s="75">
        <v>26.45</v>
      </c>
      <c r="F452" s="75">
        <v>26.42</v>
      </c>
      <c r="G452" s="75">
        <v>26.7</v>
      </c>
      <c r="H452" s="75" t="s">
        <v>46</v>
      </c>
      <c r="I452" s="76"/>
      <c r="J452" s="77">
        <f t="shared" si="151"/>
        <v>0</v>
      </c>
      <c r="K452" s="77">
        <f t="shared" si="152"/>
        <v>0</v>
      </c>
      <c r="L452" s="77">
        <f t="shared" si="153"/>
        <v>0</v>
      </c>
      <c r="M452" s="77"/>
      <c r="N452" s="77">
        <f t="shared" ref="N452:N515" si="161">MAX(F452:F465)</f>
        <v>26.56</v>
      </c>
      <c r="O452" s="77">
        <f t="shared" ref="O452:O515" si="162">MAX(G452:G465)</f>
        <v>26.81</v>
      </c>
      <c r="P452" s="77">
        <f t="shared" ref="P452:P515" si="163">(($C452-$P453)*$AJ452)+$P453</f>
        <v>25.990902870260729</v>
      </c>
      <c r="Q452" s="77">
        <f t="shared" si="154"/>
        <v>25.898000000000003</v>
      </c>
      <c r="R452" s="77">
        <f t="shared" ref="R452:R515" si="164">(($C452-R453)*AK452)+R453</f>
        <v>25.935846809698784</v>
      </c>
      <c r="S452" s="77">
        <f t="shared" ref="S452:S515" si="165">((C452-S453)*AL452)+S453</f>
        <v>25.709389196049841</v>
      </c>
      <c r="T452" s="77">
        <f t="shared" ref="T452:T515" si="166">R452-S452</f>
        <v>0.22645761364894312</v>
      </c>
      <c r="U452" s="77">
        <f t="shared" ref="U452:U515" si="167">((T452-U453)*AJ452)+U453</f>
        <v>0.21211847530848646</v>
      </c>
      <c r="V452" s="77">
        <f t="shared" ref="V452:V515" si="168">T452-U452</f>
        <v>1.4339138340456664E-2</v>
      </c>
      <c r="W452" s="77"/>
      <c r="X452" s="77"/>
      <c r="Y452" s="77"/>
      <c r="Z452" s="77" t="str">
        <f t="shared" ref="Z452:Z515" si="169">IF(T452&gt;0,"ALTA","BAIXA")</f>
        <v>ALTA</v>
      </c>
      <c r="AA452" s="77"/>
      <c r="AB452" s="77" t="str">
        <f t="shared" ref="AB452:AB515" si="170">IF(AND(T453&lt;U453,T452&gt;U452),"COMPRA",IF(AND(T452&lt;U452,T453&gt;U453),"VENDA",""))</f>
        <v>COMPRA</v>
      </c>
      <c r="AC452" s="77"/>
      <c r="AD452" s="78" t="b">
        <f t="shared" ref="AD452:AD515" si="171">($E453-$C453)&lt;0</f>
        <v>0</v>
      </c>
      <c r="AE452" s="78" t="b">
        <f t="shared" ref="AE452:AE515" si="172">($E454-$C454)&lt;0</f>
        <v>0</v>
      </c>
      <c r="AF452" s="78" t="b">
        <f t="shared" ref="AF452:AF515" si="173">(($E452-$F452)/($G452-$F452)&gt;0.66)</f>
        <v>0</v>
      </c>
      <c r="AG452" s="78" t="b">
        <f t="shared" si="155"/>
        <v>1</v>
      </c>
      <c r="AH452" s="38">
        <f t="shared" si="156"/>
        <v>25.16</v>
      </c>
      <c r="AI452" s="62">
        <f t="shared" si="157"/>
        <v>26.81</v>
      </c>
      <c r="AJ452" s="34">
        <f t="shared" si="158"/>
        <v>0.2</v>
      </c>
      <c r="AK452" s="34">
        <f t="shared" si="159"/>
        <v>0.15384615384615385</v>
      </c>
      <c r="AL452" s="34">
        <f t="shared" si="160"/>
        <v>7.407407407407407E-2</v>
      </c>
    </row>
    <row r="453" spans="1:38" s="34" customFormat="1">
      <c r="A453" s="74">
        <v>43654</v>
      </c>
      <c r="B453" s="75">
        <v>26.12</v>
      </c>
      <c r="C453" s="75">
        <v>26.12</v>
      </c>
      <c r="D453" s="75">
        <v>0.91</v>
      </c>
      <c r="E453" s="75">
        <v>26.12</v>
      </c>
      <c r="F453" s="75">
        <v>25.92</v>
      </c>
      <c r="G453" s="75">
        <v>26.18</v>
      </c>
      <c r="H453" s="75" t="s">
        <v>305</v>
      </c>
      <c r="I453" s="76"/>
      <c r="J453" s="77">
        <f t="shared" ref="J453:J516" si="174">IF($F453=IF(MIN($F453:$F473)=MIN($F454:$F474),MIN($F453:$F473),MIN($F452:$F472)),1,0)</f>
        <v>0</v>
      </c>
      <c r="K453" s="77">
        <f t="shared" ref="K453:K516" si="175">IF($G453=IF(MAX($G453:$G474)=MAX($G454:$G475),MAX($G453:$G474),MAX($G452:$G473)),1,0)</f>
        <v>0</v>
      </c>
      <c r="L453" s="77">
        <f t="shared" ref="L453:L516" si="176">IF(AND(($C454-$E454)&lt;0,($C455-$E455)&lt;0,(($E453-$F453)/($G453-$F453)&gt;0.66),(($G453-$F453)&gt;(2*($E453-$C453))),$F453=IF(MIN($F453:$F473)=MIN($F454:$F474),MIN($F453:$F473),MIN($F452:$F472)))=TRUE,1,0)</f>
        <v>0</v>
      </c>
      <c r="M453" s="77"/>
      <c r="N453" s="77">
        <f t="shared" si="161"/>
        <v>26.56</v>
      </c>
      <c r="O453" s="77">
        <f t="shared" si="162"/>
        <v>26.81</v>
      </c>
      <c r="P453" s="77">
        <f t="shared" si="163"/>
        <v>25.861128587825913</v>
      </c>
      <c r="Q453" s="77">
        <f t="shared" ref="Q453:Q516" si="177">AVERAGE(C453:C472)</f>
        <v>25.831</v>
      </c>
      <c r="R453" s="77">
        <f t="shared" si="164"/>
        <v>25.831455320553108</v>
      </c>
      <c r="S453" s="77">
        <f t="shared" si="165"/>
        <v>25.645340331733827</v>
      </c>
      <c r="T453" s="77">
        <f t="shared" si="166"/>
        <v>0.18611498881928057</v>
      </c>
      <c r="U453" s="77">
        <f t="shared" si="167"/>
        <v>0.2085336907233723</v>
      </c>
      <c r="V453" s="77">
        <f t="shared" si="168"/>
        <v>-2.2418701904091731E-2</v>
      </c>
      <c r="W453" s="77"/>
      <c r="X453" s="77"/>
      <c r="Y453" s="77"/>
      <c r="Z453" s="77" t="str">
        <f t="shared" si="169"/>
        <v>ALTA</v>
      </c>
      <c r="AA453" s="77"/>
      <c r="AB453" s="77" t="str">
        <f t="shared" si="170"/>
        <v/>
      </c>
      <c r="AC453" s="77"/>
      <c r="AD453" s="78" t="b">
        <f t="shared" si="171"/>
        <v>0</v>
      </c>
      <c r="AE453" s="78" t="b">
        <f t="shared" si="172"/>
        <v>0</v>
      </c>
      <c r="AF453" s="78" t="b">
        <f t="shared" si="173"/>
        <v>1</v>
      </c>
      <c r="AG453" s="78" t="b">
        <f t="shared" ref="AG453:AG516" si="178">(($G453-$F453)&gt;(2*($E453-$C453)))</f>
        <v>1</v>
      </c>
      <c r="AH453" s="38">
        <f t="shared" ref="AH453:AH516" si="179">IF(MIN($F453:$F473)=MIN($F454:$F474),MIN($F453:$F473),MIN($F452:$F472))</f>
        <v>25.05</v>
      </c>
      <c r="AI453" s="62">
        <f t="shared" ref="AI453:AI516" si="180">IF(MAX($G453:$G473)=MAX($G454:$G474),MAX($G453:$G473),MAX($G452:$G472))</f>
        <v>26.81</v>
      </c>
      <c r="AJ453" s="34">
        <f t="shared" ref="AJ453:AJ516" si="181">2/(9+1)</f>
        <v>0.2</v>
      </c>
      <c r="AK453" s="34">
        <f t="shared" ref="AK453:AK516" si="182">2/(12+1)</f>
        <v>0.15384615384615385</v>
      </c>
      <c r="AL453" s="34">
        <f t="shared" ref="AL453:AL516" si="183">2/(26+1)</f>
        <v>7.407407407407407E-2</v>
      </c>
    </row>
    <row r="454" spans="1:38" s="34" customFormat="1">
      <c r="A454" s="74">
        <v>43651</v>
      </c>
      <c r="B454" s="75">
        <v>25.88</v>
      </c>
      <c r="C454" s="75">
        <v>25.88</v>
      </c>
      <c r="D454" s="75">
        <v>0.04</v>
      </c>
      <c r="E454" s="75">
        <v>25.88</v>
      </c>
      <c r="F454" s="75">
        <v>25.62</v>
      </c>
      <c r="G454" s="75">
        <v>26.06</v>
      </c>
      <c r="H454" s="75" t="s">
        <v>306</v>
      </c>
      <c r="I454" s="76"/>
      <c r="J454" s="77">
        <f t="shared" si="174"/>
        <v>0</v>
      </c>
      <c r="K454" s="77">
        <f t="shared" si="175"/>
        <v>0</v>
      </c>
      <c r="L454" s="77">
        <f t="shared" si="176"/>
        <v>0</v>
      </c>
      <c r="M454" s="77"/>
      <c r="N454" s="77">
        <f t="shared" si="161"/>
        <v>26.56</v>
      </c>
      <c r="O454" s="77">
        <f t="shared" si="162"/>
        <v>26.81</v>
      </c>
      <c r="P454" s="77">
        <f t="shared" si="163"/>
        <v>25.796410734782391</v>
      </c>
      <c r="Q454" s="77">
        <f t="shared" si="177"/>
        <v>25.788999999999998</v>
      </c>
      <c r="R454" s="77">
        <f t="shared" si="164"/>
        <v>25.778992651562763</v>
      </c>
      <c r="S454" s="77">
        <f t="shared" si="165"/>
        <v>25.607367558272532</v>
      </c>
      <c r="T454" s="77">
        <f t="shared" si="166"/>
        <v>0.17162509329023123</v>
      </c>
      <c r="U454" s="77">
        <f t="shared" si="167"/>
        <v>0.21413836619939522</v>
      </c>
      <c r="V454" s="77">
        <f t="shared" si="168"/>
        <v>-4.2513272909163985E-2</v>
      </c>
      <c r="W454" s="77"/>
      <c r="X454" s="77"/>
      <c r="Y454" s="77"/>
      <c r="Z454" s="77" t="str">
        <f t="shared" si="169"/>
        <v>ALTA</v>
      </c>
      <c r="AA454" s="77"/>
      <c r="AB454" s="77" t="str">
        <f t="shared" si="170"/>
        <v/>
      </c>
      <c r="AC454" s="77"/>
      <c r="AD454" s="78" t="b">
        <f t="shared" si="171"/>
        <v>0</v>
      </c>
      <c r="AE454" s="78" t="b">
        <f t="shared" si="172"/>
        <v>0</v>
      </c>
      <c r="AF454" s="78" t="b">
        <f t="shared" si="173"/>
        <v>0</v>
      </c>
      <c r="AG454" s="78" t="b">
        <f t="shared" si="178"/>
        <v>1</v>
      </c>
      <c r="AH454" s="38">
        <f t="shared" si="179"/>
        <v>24.91</v>
      </c>
      <c r="AI454" s="62">
        <f t="shared" si="180"/>
        <v>26.81</v>
      </c>
      <c r="AJ454" s="34">
        <f t="shared" si="181"/>
        <v>0.2</v>
      </c>
      <c r="AK454" s="34">
        <f t="shared" si="182"/>
        <v>0.15384615384615385</v>
      </c>
      <c r="AL454" s="34">
        <f t="shared" si="183"/>
        <v>7.407407407407407E-2</v>
      </c>
    </row>
    <row r="455" spans="1:38" s="34" customFormat="1">
      <c r="A455" s="74">
        <v>43650</v>
      </c>
      <c r="B455" s="75">
        <v>25.87</v>
      </c>
      <c r="C455" s="75">
        <v>25.87</v>
      </c>
      <c r="D455" s="75">
        <v>0.96</v>
      </c>
      <c r="E455" s="75">
        <v>25.87</v>
      </c>
      <c r="F455" s="75">
        <v>25.8</v>
      </c>
      <c r="G455" s="75">
        <v>26.05</v>
      </c>
      <c r="H455" s="75" t="s">
        <v>189</v>
      </c>
      <c r="I455" s="76"/>
      <c r="J455" s="77">
        <f t="shared" si="174"/>
        <v>0</v>
      </c>
      <c r="K455" s="77">
        <f t="shared" si="175"/>
        <v>0</v>
      </c>
      <c r="L455" s="77">
        <f t="shared" si="176"/>
        <v>0</v>
      </c>
      <c r="M455" s="77"/>
      <c r="N455" s="77">
        <f t="shared" si="161"/>
        <v>26.56</v>
      </c>
      <c r="O455" s="77">
        <f t="shared" si="162"/>
        <v>26.81</v>
      </c>
      <c r="P455" s="77">
        <f t="shared" si="163"/>
        <v>25.775513418477988</v>
      </c>
      <c r="Q455" s="77">
        <f t="shared" si="177"/>
        <v>25.736000000000001</v>
      </c>
      <c r="R455" s="77">
        <f t="shared" si="164"/>
        <v>25.760627679119629</v>
      </c>
      <c r="S455" s="77">
        <f t="shared" si="165"/>
        <v>25.585556962934334</v>
      </c>
      <c r="T455" s="77">
        <f t="shared" si="166"/>
        <v>0.17507071618529579</v>
      </c>
      <c r="U455" s="77">
        <f t="shared" si="167"/>
        <v>0.22476668442668621</v>
      </c>
      <c r="V455" s="77">
        <f t="shared" si="168"/>
        <v>-4.9695968241390415E-2</v>
      </c>
      <c r="W455" s="77"/>
      <c r="X455" s="77"/>
      <c r="Y455" s="77"/>
      <c r="Z455" s="77" t="str">
        <f t="shared" si="169"/>
        <v>ALTA</v>
      </c>
      <c r="AA455" s="77"/>
      <c r="AB455" s="77" t="str">
        <f t="shared" si="170"/>
        <v/>
      </c>
      <c r="AC455" s="77"/>
      <c r="AD455" s="78" t="b">
        <f t="shared" si="171"/>
        <v>0</v>
      </c>
      <c r="AE455" s="78" t="b">
        <f t="shared" si="172"/>
        <v>0</v>
      </c>
      <c r="AF455" s="78" t="b">
        <f t="shared" si="173"/>
        <v>0</v>
      </c>
      <c r="AG455" s="78" t="b">
        <f t="shared" si="178"/>
        <v>1</v>
      </c>
      <c r="AH455" s="38">
        <f t="shared" si="179"/>
        <v>24.15</v>
      </c>
      <c r="AI455" s="62">
        <f t="shared" si="180"/>
        <v>26.81</v>
      </c>
      <c r="AJ455" s="34">
        <f t="shared" si="181"/>
        <v>0.2</v>
      </c>
      <c r="AK455" s="34">
        <f t="shared" si="182"/>
        <v>0.15384615384615385</v>
      </c>
      <c r="AL455" s="34">
        <f t="shared" si="183"/>
        <v>7.407407407407407E-2</v>
      </c>
    </row>
    <row r="456" spans="1:38" s="34" customFormat="1">
      <c r="A456" s="74">
        <v>43649</v>
      </c>
      <c r="B456" s="75">
        <v>25.62</v>
      </c>
      <c r="C456" s="75">
        <v>25.62</v>
      </c>
      <c r="D456" s="75">
        <v>1.1599999999999999</v>
      </c>
      <c r="E456" s="75">
        <v>25.62</v>
      </c>
      <c r="F456" s="75">
        <v>25.4</v>
      </c>
      <c r="G456" s="75">
        <v>25.69</v>
      </c>
      <c r="H456" s="75" t="s">
        <v>307</v>
      </c>
      <c r="I456" s="76"/>
      <c r="J456" s="77">
        <f t="shared" si="174"/>
        <v>0</v>
      </c>
      <c r="K456" s="77">
        <f t="shared" si="175"/>
        <v>0</v>
      </c>
      <c r="L456" s="77">
        <f t="shared" si="176"/>
        <v>0</v>
      </c>
      <c r="M456" s="77"/>
      <c r="N456" s="77">
        <f t="shared" si="161"/>
        <v>26.56</v>
      </c>
      <c r="O456" s="77">
        <f t="shared" si="162"/>
        <v>26.81</v>
      </c>
      <c r="P456" s="77">
        <f t="shared" si="163"/>
        <v>25.751891773097487</v>
      </c>
      <c r="Q456" s="77">
        <f t="shared" si="177"/>
        <v>25.664000000000005</v>
      </c>
      <c r="R456" s="77">
        <f t="shared" si="164"/>
        <v>25.740741802595927</v>
      </c>
      <c r="S456" s="77">
        <f t="shared" si="165"/>
        <v>25.562801519969081</v>
      </c>
      <c r="T456" s="77">
        <f t="shared" si="166"/>
        <v>0.17794028262684591</v>
      </c>
      <c r="U456" s="77">
        <f t="shared" si="167"/>
        <v>0.23719067648703382</v>
      </c>
      <c r="V456" s="77">
        <f t="shared" si="168"/>
        <v>-5.9250393860187905E-2</v>
      </c>
      <c r="W456" s="77"/>
      <c r="X456" s="77"/>
      <c r="Y456" s="77"/>
      <c r="Z456" s="77" t="str">
        <f t="shared" si="169"/>
        <v>ALTA</v>
      </c>
      <c r="AA456" s="77"/>
      <c r="AB456" s="77" t="str">
        <f t="shared" si="170"/>
        <v/>
      </c>
      <c r="AC456" s="77"/>
      <c r="AD456" s="78" t="b">
        <f t="shared" si="171"/>
        <v>0</v>
      </c>
      <c r="AE456" s="78" t="b">
        <f t="shared" si="172"/>
        <v>0</v>
      </c>
      <c r="AF456" s="78" t="b">
        <f t="shared" si="173"/>
        <v>1</v>
      </c>
      <c r="AG456" s="78" t="b">
        <f t="shared" si="178"/>
        <v>1</v>
      </c>
      <c r="AH456" s="38">
        <f t="shared" si="179"/>
        <v>24.15</v>
      </c>
      <c r="AI456" s="62">
        <f t="shared" si="180"/>
        <v>26.81</v>
      </c>
      <c r="AJ456" s="34">
        <f t="shared" si="181"/>
        <v>0.2</v>
      </c>
      <c r="AK456" s="34">
        <f t="shared" si="182"/>
        <v>0.15384615384615385</v>
      </c>
      <c r="AL456" s="34">
        <f t="shared" si="183"/>
        <v>7.407407407407407E-2</v>
      </c>
    </row>
    <row r="457" spans="1:38" s="34" customFormat="1">
      <c r="A457" s="74">
        <v>43648</v>
      </c>
      <c r="B457" s="75">
        <v>25.33</v>
      </c>
      <c r="C457" s="75">
        <v>25.33</v>
      </c>
      <c r="D457" s="75">
        <v>-1.61</v>
      </c>
      <c r="E457" s="75">
        <v>25.33</v>
      </c>
      <c r="F457" s="75">
        <v>25.24</v>
      </c>
      <c r="G457" s="75">
        <v>25.75</v>
      </c>
      <c r="H457" s="75" t="s">
        <v>236</v>
      </c>
      <c r="I457" s="76"/>
      <c r="J457" s="77">
        <f t="shared" si="174"/>
        <v>0</v>
      </c>
      <c r="K457" s="77">
        <f t="shared" si="175"/>
        <v>0</v>
      </c>
      <c r="L457" s="77">
        <f t="shared" si="176"/>
        <v>0</v>
      </c>
      <c r="M457" s="77"/>
      <c r="N457" s="77">
        <f t="shared" si="161"/>
        <v>26.56</v>
      </c>
      <c r="O457" s="77">
        <f t="shared" si="162"/>
        <v>26.81</v>
      </c>
      <c r="P457" s="77">
        <f t="shared" si="163"/>
        <v>25.78486471637186</v>
      </c>
      <c r="Q457" s="77">
        <f t="shared" si="177"/>
        <v>25.620500000000003</v>
      </c>
      <c r="R457" s="77">
        <f t="shared" si="164"/>
        <v>25.762694857613369</v>
      </c>
      <c r="S457" s="77">
        <f t="shared" si="165"/>
        <v>25.558225641566608</v>
      </c>
      <c r="T457" s="77">
        <f t="shared" si="166"/>
        <v>0.20446921604676049</v>
      </c>
      <c r="U457" s="77">
        <f t="shared" si="167"/>
        <v>0.2520032749520808</v>
      </c>
      <c r="V457" s="77">
        <f t="shared" si="168"/>
        <v>-4.7534058905320309E-2</v>
      </c>
      <c r="W457" s="77"/>
      <c r="X457" s="77"/>
      <c r="Y457" s="77"/>
      <c r="Z457" s="77" t="str">
        <f t="shared" si="169"/>
        <v>ALTA</v>
      </c>
      <c r="AA457" s="77"/>
      <c r="AB457" s="77" t="str">
        <f t="shared" si="170"/>
        <v>VENDA</v>
      </c>
      <c r="AC457" s="77"/>
      <c r="AD457" s="78" t="b">
        <f t="shared" si="171"/>
        <v>0</v>
      </c>
      <c r="AE457" s="78" t="b">
        <f t="shared" si="172"/>
        <v>0</v>
      </c>
      <c r="AF457" s="78" t="b">
        <f t="shared" si="173"/>
        <v>0</v>
      </c>
      <c r="AG457" s="78" t="b">
        <f t="shared" si="178"/>
        <v>1</v>
      </c>
      <c r="AH457" s="38">
        <f t="shared" si="179"/>
        <v>24.15</v>
      </c>
      <c r="AI457" s="62">
        <f t="shared" si="180"/>
        <v>26.81</v>
      </c>
      <c r="AJ457" s="34">
        <f t="shared" si="181"/>
        <v>0.2</v>
      </c>
      <c r="AK457" s="34">
        <f t="shared" si="182"/>
        <v>0.15384615384615385</v>
      </c>
      <c r="AL457" s="34">
        <f t="shared" si="183"/>
        <v>7.407407407407407E-2</v>
      </c>
    </row>
    <row r="458" spans="1:38" s="34" customFormat="1">
      <c r="A458" s="74">
        <v>43647</v>
      </c>
      <c r="B458" s="75">
        <v>25.75</v>
      </c>
      <c r="C458" s="75">
        <v>25.75</v>
      </c>
      <c r="D458" s="75">
        <v>-0.55000000000000004</v>
      </c>
      <c r="E458" s="75">
        <v>25.75</v>
      </c>
      <c r="F458" s="75">
        <v>25.7</v>
      </c>
      <c r="G458" s="75">
        <v>26.47</v>
      </c>
      <c r="H458" s="75" t="s">
        <v>281</v>
      </c>
      <c r="I458" s="76"/>
      <c r="J458" s="77">
        <f t="shared" si="174"/>
        <v>0</v>
      </c>
      <c r="K458" s="77">
        <f t="shared" si="175"/>
        <v>0</v>
      </c>
      <c r="L458" s="77">
        <f t="shared" si="176"/>
        <v>0</v>
      </c>
      <c r="M458" s="77"/>
      <c r="N458" s="77">
        <f t="shared" si="161"/>
        <v>26.56</v>
      </c>
      <c r="O458" s="77">
        <f t="shared" si="162"/>
        <v>26.81</v>
      </c>
      <c r="P458" s="77">
        <f t="shared" si="163"/>
        <v>25.898580895464825</v>
      </c>
      <c r="Q458" s="77">
        <f t="shared" si="177"/>
        <v>25.581500000000002</v>
      </c>
      <c r="R458" s="77">
        <f t="shared" si="164"/>
        <v>25.841366649906707</v>
      </c>
      <c r="S458" s="77">
        <f t="shared" si="165"/>
        <v>25.576483692891937</v>
      </c>
      <c r="T458" s="77">
        <f t="shared" si="166"/>
        <v>0.26488295701476972</v>
      </c>
      <c r="U458" s="77">
        <f t="shared" si="167"/>
        <v>0.26388678967841089</v>
      </c>
      <c r="V458" s="77">
        <f t="shared" si="168"/>
        <v>9.9616733635882193E-4</v>
      </c>
      <c r="W458" s="77"/>
      <c r="X458" s="77"/>
      <c r="Y458" s="77"/>
      <c r="Z458" s="77" t="str">
        <f t="shared" si="169"/>
        <v>ALTA</v>
      </c>
      <c r="AA458" s="77"/>
      <c r="AB458" s="77" t="str">
        <f t="shared" si="170"/>
        <v/>
      </c>
      <c r="AC458" s="77"/>
      <c r="AD458" s="78" t="b">
        <f t="shared" si="171"/>
        <v>0</v>
      </c>
      <c r="AE458" s="78" t="b">
        <f t="shared" si="172"/>
        <v>0</v>
      </c>
      <c r="AF458" s="78" t="b">
        <f t="shared" si="173"/>
        <v>0</v>
      </c>
      <c r="AG458" s="78" t="b">
        <f t="shared" si="178"/>
        <v>1</v>
      </c>
      <c r="AH458" s="38">
        <f t="shared" si="179"/>
        <v>24.01</v>
      </c>
      <c r="AI458" s="62">
        <f t="shared" si="180"/>
        <v>26.81</v>
      </c>
      <c r="AJ458" s="34">
        <f t="shared" si="181"/>
        <v>0.2</v>
      </c>
      <c r="AK458" s="34">
        <f t="shared" si="182"/>
        <v>0.15384615384615385</v>
      </c>
      <c r="AL458" s="34">
        <f t="shared" si="183"/>
        <v>7.407407407407407E-2</v>
      </c>
    </row>
    <row r="459" spans="1:38" s="34" customFormat="1">
      <c r="A459" s="74">
        <v>43644</v>
      </c>
      <c r="B459" s="75">
        <v>25.89</v>
      </c>
      <c r="C459" s="75">
        <v>25.89</v>
      </c>
      <c r="D459" s="75">
        <v>0.66</v>
      </c>
      <c r="E459" s="75">
        <v>25.89</v>
      </c>
      <c r="F459" s="75">
        <v>25.61</v>
      </c>
      <c r="G459" s="75">
        <v>26.08</v>
      </c>
      <c r="H459" s="75" t="s">
        <v>308</v>
      </c>
      <c r="I459" s="76"/>
      <c r="J459" s="77">
        <f t="shared" si="174"/>
        <v>0</v>
      </c>
      <c r="K459" s="77">
        <f t="shared" si="175"/>
        <v>0</v>
      </c>
      <c r="L459" s="77">
        <f t="shared" si="176"/>
        <v>0</v>
      </c>
      <c r="M459" s="77"/>
      <c r="N459" s="77">
        <f t="shared" si="161"/>
        <v>26.56</v>
      </c>
      <c r="O459" s="77">
        <f t="shared" si="162"/>
        <v>26.81</v>
      </c>
      <c r="P459" s="77">
        <f t="shared" si="163"/>
        <v>25.935726119331029</v>
      </c>
      <c r="Q459" s="77">
        <f t="shared" si="177"/>
        <v>25.500500000000002</v>
      </c>
      <c r="R459" s="77">
        <f t="shared" si="164"/>
        <v>25.857978768071565</v>
      </c>
      <c r="S459" s="77">
        <f t="shared" si="165"/>
        <v>25.562602388323292</v>
      </c>
      <c r="T459" s="77">
        <f t="shared" si="166"/>
        <v>0.29537637974827291</v>
      </c>
      <c r="U459" s="77">
        <f t="shared" si="167"/>
        <v>0.2636377478443212</v>
      </c>
      <c r="V459" s="77">
        <f t="shared" si="168"/>
        <v>3.1738631903951708E-2</v>
      </c>
      <c r="W459" s="77"/>
      <c r="X459" s="77"/>
      <c r="Y459" s="77"/>
      <c r="Z459" s="77" t="str">
        <f t="shared" si="169"/>
        <v>ALTA</v>
      </c>
      <c r="AA459" s="77"/>
      <c r="AB459" s="77" t="str">
        <f t="shared" si="170"/>
        <v/>
      </c>
      <c r="AC459" s="77"/>
      <c r="AD459" s="78" t="b">
        <f t="shared" si="171"/>
        <v>0</v>
      </c>
      <c r="AE459" s="78" t="b">
        <f t="shared" si="172"/>
        <v>0</v>
      </c>
      <c r="AF459" s="78" t="b">
        <f t="shared" si="173"/>
        <v>0</v>
      </c>
      <c r="AG459" s="78" t="b">
        <f t="shared" si="178"/>
        <v>1</v>
      </c>
      <c r="AH459" s="38">
        <f t="shared" si="179"/>
        <v>24.01</v>
      </c>
      <c r="AI459" s="62">
        <f t="shared" si="180"/>
        <v>26.81</v>
      </c>
      <c r="AJ459" s="34">
        <f t="shared" si="181"/>
        <v>0.2</v>
      </c>
      <c r="AK459" s="34">
        <f t="shared" si="182"/>
        <v>0.15384615384615385</v>
      </c>
      <c r="AL459" s="34">
        <f t="shared" si="183"/>
        <v>7.407407407407407E-2</v>
      </c>
    </row>
    <row r="460" spans="1:38" s="34" customFormat="1">
      <c r="A460" s="74">
        <v>43643</v>
      </c>
      <c r="B460" s="75">
        <v>25.72</v>
      </c>
      <c r="C460" s="75">
        <v>25.72</v>
      </c>
      <c r="D460" s="75">
        <v>-1.59</v>
      </c>
      <c r="E460" s="75">
        <v>25.72</v>
      </c>
      <c r="F460" s="75">
        <v>25.51</v>
      </c>
      <c r="G460" s="75">
        <v>26.02</v>
      </c>
      <c r="H460" s="75" t="s">
        <v>309</v>
      </c>
      <c r="I460" s="76"/>
      <c r="J460" s="77">
        <f t="shared" si="174"/>
        <v>0</v>
      </c>
      <c r="K460" s="77">
        <f t="shared" si="175"/>
        <v>0</v>
      </c>
      <c r="L460" s="77">
        <f t="shared" si="176"/>
        <v>0</v>
      </c>
      <c r="M460" s="77"/>
      <c r="N460" s="77">
        <f t="shared" si="161"/>
        <v>26.56</v>
      </c>
      <c r="O460" s="77">
        <f t="shared" si="162"/>
        <v>26.81</v>
      </c>
      <c r="P460" s="77">
        <f t="shared" si="163"/>
        <v>25.947157649163785</v>
      </c>
      <c r="Q460" s="77">
        <f t="shared" si="177"/>
        <v>25.441000000000003</v>
      </c>
      <c r="R460" s="77">
        <f t="shared" si="164"/>
        <v>25.852156725902759</v>
      </c>
      <c r="S460" s="77">
        <f t="shared" si="165"/>
        <v>25.536410579389155</v>
      </c>
      <c r="T460" s="77">
        <f t="shared" si="166"/>
        <v>0.31574614651360378</v>
      </c>
      <c r="U460" s="77">
        <f t="shared" si="167"/>
        <v>0.25570308986833329</v>
      </c>
      <c r="V460" s="77">
        <f t="shared" si="168"/>
        <v>6.0043056645270487E-2</v>
      </c>
      <c r="W460" s="77"/>
      <c r="X460" s="77"/>
      <c r="Y460" s="77"/>
      <c r="Z460" s="77" t="str">
        <f t="shared" si="169"/>
        <v>ALTA</v>
      </c>
      <c r="AA460" s="77"/>
      <c r="AB460" s="77" t="str">
        <f t="shared" si="170"/>
        <v/>
      </c>
      <c r="AC460" s="77"/>
      <c r="AD460" s="78" t="b">
        <f t="shared" si="171"/>
        <v>0</v>
      </c>
      <c r="AE460" s="78" t="b">
        <f t="shared" si="172"/>
        <v>0</v>
      </c>
      <c r="AF460" s="78" t="b">
        <f t="shared" si="173"/>
        <v>0</v>
      </c>
      <c r="AG460" s="78" t="b">
        <f t="shared" si="178"/>
        <v>1</v>
      </c>
      <c r="AH460" s="38">
        <f t="shared" si="179"/>
        <v>24.01</v>
      </c>
      <c r="AI460" s="62">
        <f t="shared" si="180"/>
        <v>26.81</v>
      </c>
      <c r="AJ460" s="34">
        <f t="shared" si="181"/>
        <v>0.2</v>
      </c>
      <c r="AK460" s="34">
        <f t="shared" si="182"/>
        <v>0.15384615384615385</v>
      </c>
      <c r="AL460" s="34">
        <f t="shared" si="183"/>
        <v>7.407407407407407E-2</v>
      </c>
    </row>
    <row r="461" spans="1:38" s="34" customFormat="1">
      <c r="A461" s="74">
        <v>43642</v>
      </c>
      <c r="B461" s="75">
        <v>26.13</v>
      </c>
      <c r="C461" s="75">
        <v>26.13</v>
      </c>
      <c r="D461" s="75">
        <v>0.57999999999999996</v>
      </c>
      <c r="E461" s="75">
        <v>26.13</v>
      </c>
      <c r="F461" s="75">
        <v>25.99</v>
      </c>
      <c r="G461" s="75">
        <v>26.38</v>
      </c>
      <c r="H461" s="75" t="s">
        <v>214</v>
      </c>
      <c r="I461" s="76"/>
      <c r="J461" s="77">
        <f t="shared" si="174"/>
        <v>0</v>
      </c>
      <c r="K461" s="77">
        <f t="shared" si="175"/>
        <v>0</v>
      </c>
      <c r="L461" s="77">
        <f t="shared" si="176"/>
        <v>0</v>
      </c>
      <c r="M461" s="77"/>
      <c r="N461" s="77">
        <f t="shared" si="161"/>
        <v>26.56</v>
      </c>
      <c r="O461" s="77">
        <f t="shared" si="162"/>
        <v>26.81</v>
      </c>
      <c r="P461" s="77">
        <f t="shared" si="163"/>
        <v>26.003947061454731</v>
      </c>
      <c r="Q461" s="77">
        <f t="shared" si="177"/>
        <v>25.406500000000001</v>
      </c>
      <c r="R461" s="77">
        <f t="shared" si="164"/>
        <v>25.876185221521443</v>
      </c>
      <c r="S461" s="77">
        <f t="shared" si="165"/>
        <v>25.521723425740287</v>
      </c>
      <c r="T461" s="77">
        <f t="shared" si="166"/>
        <v>0.35446179578115533</v>
      </c>
      <c r="U461" s="77">
        <f t="shared" si="167"/>
        <v>0.24069232570701565</v>
      </c>
      <c r="V461" s="77">
        <f t="shared" si="168"/>
        <v>0.11376947007413968</v>
      </c>
      <c r="W461" s="77"/>
      <c r="X461" s="77"/>
      <c r="Y461" s="77"/>
      <c r="Z461" s="77" t="str">
        <f t="shared" si="169"/>
        <v>ALTA</v>
      </c>
      <c r="AA461" s="77"/>
      <c r="AB461" s="77" t="str">
        <f t="shared" si="170"/>
        <v/>
      </c>
      <c r="AC461" s="77"/>
      <c r="AD461" s="78" t="b">
        <f t="shared" si="171"/>
        <v>0</v>
      </c>
      <c r="AE461" s="78" t="b">
        <f t="shared" si="172"/>
        <v>0</v>
      </c>
      <c r="AF461" s="78" t="b">
        <f t="shared" si="173"/>
        <v>0</v>
      </c>
      <c r="AG461" s="78" t="b">
        <f t="shared" si="178"/>
        <v>1</v>
      </c>
      <c r="AH461" s="38">
        <f t="shared" si="179"/>
        <v>24.01</v>
      </c>
      <c r="AI461" s="62">
        <f t="shared" si="180"/>
        <v>26.81</v>
      </c>
      <c r="AJ461" s="34">
        <f t="shared" si="181"/>
        <v>0.2</v>
      </c>
      <c r="AK461" s="34">
        <f t="shared" si="182"/>
        <v>0.15384615384615385</v>
      </c>
      <c r="AL461" s="34">
        <f t="shared" si="183"/>
        <v>7.407407407407407E-2</v>
      </c>
    </row>
    <row r="462" spans="1:38" s="34" customFormat="1">
      <c r="A462" s="74">
        <v>43641</v>
      </c>
      <c r="B462" s="75">
        <v>25.98</v>
      </c>
      <c r="C462" s="75">
        <v>25.98</v>
      </c>
      <c r="D462" s="75">
        <v>-2.62</v>
      </c>
      <c r="E462" s="75">
        <v>25.98</v>
      </c>
      <c r="F462" s="75">
        <v>25.86</v>
      </c>
      <c r="G462" s="75">
        <v>26.59</v>
      </c>
      <c r="H462" s="75" t="s">
        <v>78</v>
      </c>
      <c r="I462" s="76"/>
      <c r="J462" s="77">
        <f t="shared" si="174"/>
        <v>0</v>
      </c>
      <c r="K462" s="77">
        <f t="shared" si="175"/>
        <v>0</v>
      </c>
      <c r="L462" s="77">
        <f t="shared" si="176"/>
        <v>0</v>
      </c>
      <c r="M462" s="77"/>
      <c r="N462" s="77">
        <f t="shared" si="161"/>
        <v>26.56</v>
      </c>
      <c r="O462" s="77">
        <f t="shared" si="162"/>
        <v>26.81</v>
      </c>
      <c r="P462" s="77">
        <f t="shared" si="163"/>
        <v>25.972433826818413</v>
      </c>
      <c r="Q462" s="77">
        <f t="shared" si="177"/>
        <v>25.365500000000001</v>
      </c>
      <c r="R462" s="77">
        <f t="shared" si="164"/>
        <v>25.830037079979885</v>
      </c>
      <c r="S462" s="77">
        <f t="shared" si="165"/>
        <v>25.473061299799511</v>
      </c>
      <c r="T462" s="77">
        <f t="shared" si="166"/>
        <v>0.3569757801803739</v>
      </c>
      <c r="U462" s="77">
        <f t="shared" si="167"/>
        <v>0.21224995818848075</v>
      </c>
      <c r="V462" s="77">
        <f t="shared" si="168"/>
        <v>0.14472582199189316</v>
      </c>
      <c r="W462" s="77"/>
      <c r="X462" s="77"/>
      <c r="Y462" s="77"/>
      <c r="Z462" s="77" t="str">
        <f t="shared" si="169"/>
        <v>ALTA</v>
      </c>
      <c r="AA462" s="77"/>
      <c r="AB462" s="77" t="str">
        <f t="shared" si="170"/>
        <v/>
      </c>
      <c r="AC462" s="77"/>
      <c r="AD462" s="78" t="b">
        <f t="shared" si="171"/>
        <v>0</v>
      </c>
      <c r="AE462" s="78" t="b">
        <f t="shared" si="172"/>
        <v>0</v>
      </c>
      <c r="AF462" s="78" t="b">
        <f t="shared" si="173"/>
        <v>0</v>
      </c>
      <c r="AG462" s="78" t="b">
        <f t="shared" si="178"/>
        <v>1</v>
      </c>
      <c r="AH462" s="38">
        <f t="shared" si="179"/>
        <v>24.01</v>
      </c>
      <c r="AI462" s="62">
        <f t="shared" si="180"/>
        <v>26.81</v>
      </c>
      <c r="AJ462" s="34">
        <f t="shared" si="181"/>
        <v>0.2</v>
      </c>
      <c r="AK462" s="34">
        <f t="shared" si="182"/>
        <v>0.15384615384615385</v>
      </c>
      <c r="AL462" s="34">
        <f t="shared" si="183"/>
        <v>7.407407407407407E-2</v>
      </c>
    </row>
    <row r="463" spans="1:38" s="34" customFormat="1">
      <c r="A463" s="74">
        <v>43640</v>
      </c>
      <c r="B463" s="75">
        <v>26.68</v>
      </c>
      <c r="C463" s="75">
        <v>26.68</v>
      </c>
      <c r="D463" s="75">
        <v>-0.11</v>
      </c>
      <c r="E463" s="75">
        <v>26.68</v>
      </c>
      <c r="F463" s="75">
        <v>26.56</v>
      </c>
      <c r="G463" s="75">
        <v>26.81</v>
      </c>
      <c r="H463" s="75" t="s">
        <v>310</v>
      </c>
      <c r="I463" s="76"/>
      <c r="J463" s="77">
        <f t="shared" si="174"/>
        <v>0</v>
      </c>
      <c r="K463" s="77">
        <f t="shared" si="175"/>
        <v>1</v>
      </c>
      <c r="L463" s="77">
        <f t="shared" si="176"/>
        <v>0</v>
      </c>
      <c r="M463" s="77"/>
      <c r="N463" s="77">
        <f t="shared" si="161"/>
        <v>26.56</v>
      </c>
      <c r="O463" s="77">
        <f t="shared" si="162"/>
        <v>26.81</v>
      </c>
      <c r="P463" s="77">
        <f t="shared" si="163"/>
        <v>25.970542283523017</v>
      </c>
      <c r="Q463" s="77">
        <f t="shared" si="177"/>
        <v>25.305500000000002</v>
      </c>
      <c r="R463" s="77">
        <f t="shared" si="164"/>
        <v>25.802771094521681</v>
      </c>
      <c r="S463" s="77">
        <f t="shared" si="165"/>
        <v>25.432506203783472</v>
      </c>
      <c r="T463" s="77">
        <f t="shared" si="166"/>
        <v>0.37026489073820912</v>
      </c>
      <c r="U463" s="77">
        <f t="shared" si="167"/>
        <v>0.17606850269050747</v>
      </c>
      <c r="V463" s="77">
        <f t="shared" si="168"/>
        <v>0.19419638804770165</v>
      </c>
      <c r="W463" s="77"/>
      <c r="X463" s="77"/>
      <c r="Y463" s="77"/>
      <c r="Z463" s="77" t="str">
        <f t="shared" si="169"/>
        <v>ALTA</v>
      </c>
      <c r="AA463" s="77"/>
      <c r="AB463" s="77" t="str">
        <f t="shared" si="170"/>
        <v/>
      </c>
      <c r="AC463" s="77"/>
      <c r="AD463" s="78" t="b">
        <f t="shared" si="171"/>
        <v>0</v>
      </c>
      <c r="AE463" s="78" t="b">
        <f t="shared" si="172"/>
        <v>1</v>
      </c>
      <c r="AF463" s="78" t="b">
        <f t="shared" si="173"/>
        <v>0</v>
      </c>
      <c r="AG463" s="78" t="b">
        <f t="shared" si="178"/>
        <v>1</v>
      </c>
      <c r="AH463" s="38">
        <f t="shared" si="179"/>
        <v>24.01</v>
      </c>
      <c r="AI463" s="62">
        <f t="shared" si="180"/>
        <v>26.81</v>
      </c>
      <c r="AJ463" s="34">
        <f t="shared" si="181"/>
        <v>0.2</v>
      </c>
      <c r="AK463" s="34">
        <f t="shared" si="182"/>
        <v>0.15384615384615385</v>
      </c>
      <c r="AL463" s="34">
        <f t="shared" si="183"/>
        <v>7.407407407407407E-2</v>
      </c>
    </row>
    <row r="464" spans="1:38" s="34" customFormat="1">
      <c r="A464" s="74">
        <v>43637</v>
      </c>
      <c r="B464" s="75">
        <v>26.71</v>
      </c>
      <c r="C464" s="75">
        <v>26.71</v>
      </c>
      <c r="D464" s="75">
        <v>2.76</v>
      </c>
      <c r="E464" s="75">
        <v>26.71</v>
      </c>
      <c r="F464" s="75">
        <v>26.4</v>
      </c>
      <c r="G464" s="75">
        <v>26.81</v>
      </c>
      <c r="H464" s="75" t="s">
        <v>78</v>
      </c>
      <c r="I464" s="76"/>
      <c r="J464" s="77">
        <f t="shared" si="174"/>
        <v>0</v>
      </c>
      <c r="K464" s="77">
        <f t="shared" si="175"/>
        <v>1</v>
      </c>
      <c r="L464" s="77">
        <f t="shared" si="176"/>
        <v>0</v>
      </c>
      <c r="M464" s="77"/>
      <c r="N464" s="77">
        <f t="shared" si="161"/>
        <v>26.4</v>
      </c>
      <c r="O464" s="77">
        <f t="shared" si="162"/>
        <v>26.81</v>
      </c>
      <c r="P464" s="77">
        <f t="shared" si="163"/>
        <v>25.793177854403773</v>
      </c>
      <c r="Q464" s="77">
        <f t="shared" si="177"/>
        <v>25.203499999999998</v>
      </c>
      <c r="R464" s="77">
        <f t="shared" si="164"/>
        <v>25.643274929889259</v>
      </c>
      <c r="S464" s="77">
        <f t="shared" si="165"/>
        <v>25.332706700086149</v>
      </c>
      <c r="T464" s="77">
        <f t="shared" si="166"/>
        <v>0.31056822980310983</v>
      </c>
      <c r="U464" s="77">
        <f t="shared" si="167"/>
        <v>0.12751940567858205</v>
      </c>
      <c r="V464" s="77">
        <f t="shared" si="168"/>
        <v>0.18304882412452778</v>
      </c>
      <c r="W464" s="77"/>
      <c r="X464" s="77"/>
      <c r="Y464" s="77"/>
      <c r="Z464" s="77" t="str">
        <f t="shared" si="169"/>
        <v>ALTA</v>
      </c>
      <c r="AA464" s="77"/>
      <c r="AB464" s="77" t="str">
        <f t="shared" si="170"/>
        <v/>
      </c>
      <c r="AC464" s="77"/>
      <c r="AD464" s="78" t="b">
        <f t="shared" si="171"/>
        <v>1</v>
      </c>
      <c r="AE464" s="78" t="b">
        <f t="shared" si="172"/>
        <v>0</v>
      </c>
      <c r="AF464" s="78" t="b">
        <f t="shared" si="173"/>
        <v>1</v>
      </c>
      <c r="AG464" s="78" t="b">
        <f t="shared" si="178"/>
        <v>1</v>
      </c>
      <c r="AH464" s="38">
        <f t="shared" si="179"/>
        <v>24.01</v>
      </c>
      <c r="AI464" s="62">
        <f t="shared" si="180"/>
        <v>26.81</v>
      </c>
      <c r="AJ464" s="34">
        <f t="shared" si="181"/>
        <v>0.2</v>
      </c>
      <c r="AK464" s="34">
        <f t="shared" si="182"/>
        <v>0.15384615384615385</v>
      </c>
      <c r="AL464" s="34">
        <f t="shared" si="183"/>
        <v>7.407407407407407E-2</v>
      </c>
    </row>
    <row r="465" spans="1:38" s="34" customFormat="1">
      <c r="A465" s="74">
        <v>43635</v>
      </c>
      <c r="B465" s="75">
        <v>25.99</v>
      </c>
      <c r="C465" s="75">
        <v>25.99</v>
      </c>
      <c r="D465" s="75">
        <v>0.26</v>
      </c>
      <c r="E465" s="75">
        <v>25.83</v>
      </c>
      <c r="F465" s="75">
        <v>25.71</v>
      </c>
      <c r="G465" s="75">
        <v>26</v>
      </c>
      <c r="H465" s="75" t="s">
        <v>311</v>
      </c>
      <c r="I465" s="76"/>
      <c r="J465" s="77">
        <f t="shared" si="174"/>
        <v>0</v>
      </c>
      <c r="K465" s="77">
        <f t="shared" si="175"/>
        <v>0</v>
      </c>
      <c r="L465" s="77">
        <f t="shared" si="176"/>
        <v>0</v>
      </c>
      <c r="M465" s="77"/>
      <c r="N465" s="77">
        <f t="shared" si="161"/>
        <v>25.74</v>
      </c>
      <c r="O465" s="77">
        <f t="shared" si="162"/>
        <v>26</v>
      </c>
      <c r="P465" s="77">
        <f t="shared" si="163"/>
        <v>25.563972318004716</v>
      </c>
      <c r="Q465" s="77">
        <f t="shared" si="177"/>
        <v>25.088500000000003</v>
      </c>
      <c r="R465" s="77">
        <f t="shared" si="164"/>
        <v>25.449324917141851</v>
      </c>
      <c r="S465" s="77">
        <f t="shared" si="165"/>
        <v>25.222523236093039</v>
      </c>
      <c r="T465" s="77">
        <f t="shared" si="166"/>
        <v>0.22680168104881204</v>
      </c>
      <c r="U465" s="77">
        <f t="shared" si="167"/>
        <v>8.1757199647450124E-2</v>
      </c>
      <c r="V465" s="77">
        <f t="shared" si="168"/>
        <v>0.14504448140136192</v>
      </c>
      <c r="W465" s="77"/>
      <c r="X465" s="77"/>
      <c r="Y465" s="77"/>
      <c r="Z465" s="77" t="str">
        <f t="shared" si="169"/>
        <v>ALTA</v>
      </c>
      <c r="AA465" s="77"/>
      <c r="AB465" s="77" t="str">
        <f t="shared" si="170"/>
        <v/>
      </c>
      <c r="AC465" s="77"/>
      <c r="AD465" s="78" t="b">
        <f t="shared" si="171"/>
        <v>0</v>
      </c>
      <c r="AE465" s="78" t="b">
        <f t="shared" si="172"/>
        <v>0</v>
      </c>
      <c r="AF465" s="78" t="b">
        <f t="shared" si="173"/>
        <v>0</v>
      </c>
      <c r="AG465" s="78" t="b">
        <f t="shared" si="178"/>
        <v>1</v>
      </c>
      <c r="AH465" s="38">
        <f t="shared" si="179"/>
        <v>24.01</v>
      </c>
      <c r="AI465" s="62">
        <f t="shared" si="180"/>
        <v>26.81</v>
      </c>
      <c r="AJ465" s="34">
        <f t="shared" si="181"/>
        <v>0.2</v>
      </c>
      <c r="AK465" s="34">
        <f t="shared" si="182"/>
        <v>0.15384615384615385</v>
      </c>
      <c r="AL465" s="34">
        <f t="shared" si="183"/>
        <v>7.407407407407407E-2</v>
      </c>
    </row>
    <row r="466" spans="1:38" s="34" customFormat="1">
      <c r="A466" s="74">
        <v>43634</v>
      </c>
      <c r="B466" s="75">
        <v>25.93</v>
      </c>
      <c r="C466" s="75">
        <v>25.93</v>
      </c>
      <c r="D466" s="75">
        <v>1.25</v>
      </c>
      <c r="E466" s="75">
        <v>25.93</v>
      </c>
      <c r="F466" s="75">
        <v>25.74</v>
      </c>
      <c r="G466" s="75">
        <v>25.99</v>
      </c>
      <c r="H466" s="75" t="s">
        <v>312</v>
      </c>
      <c r="I466" s="76"/>
      <c r="J466" s="77">
        <f t="shared" si="174"/>
        <v>0</v>
      </c>
      <c r="K466" s="77">
        <f t="shared" si="175"/>
        <v>0</v>
      </c>
      <c r="L466" s="77">
        <f t="shared" si="176"/>
        <v>0</v>
      </c>
      <c r="M466" s="77"/>
      <c r="N466" s="77">
        <f t="shared" si="161"/>
        <v>25.74</v>
      </c>
      <c r="O466" s="77">
        <f t="shared" si="162"/>
        <v>25.99</v>
      </c>
      <c r="P466" s="77">
        <f t="shared" si="163"/>
        <v>25.457465397505896</v>
      </c>
      <c r="Q466" s="77">
        <f t="shared" si="177"/>
        <v>25.0305</v>
      </c>
      <c r="R466" s="77">
        <f t="shared" si="164"/>
        <v>25.35102035662219</v>
      </c>
      <c r="S466" s="77">
        <f t="shared" si="165"/>
        <v>25.161125094980484</v>
      </c>
      <c r="T466" s="77">
        <f t="shared" si="166"/>
        <v>0.18989526164170556</v>
      </c>
      <c r="U466" s="77">
        <f t="shared" si="167"/>
        <v>4.5496079297109637E-2</v>
      </c>
      <c r="V466" s="77">
        <f t="shared" si="168"/>
        <v>0.14439918234459592</v>
      </c>
      <c r="W466" s="77"/>
      <c r="X466" s="77"/>
      <c r="Y466" s="77"/>
      <c r="Z466" s="77" t="str">
        <f t="shared" si="169"/>
        <v>ALTA</v>
      </c>
      <c r="AA466" s="77"/>
      <c r="AB466" s="77" t="str">
        <f t="shared" si="170"/>
        <v/>
      </c>
      <c r="AC466" s="77"/>
      <c r="AD466" s="78" t="b">
        <f t="shared" si="171"/>
        <v>0</v>
      </c>
      <c r="AE466" s="78" t="b">
        <f t="shared" si="172"/>
        <v>0</v>
      </c>
      <c r="AF466" s="78" t="b">
        <f t="shared" si="173"/>
        <v>1</v>
      </c>
      <c r="AG466" s="78" t="b">
        <f t="shared" si="178"/>
        <v>1</v>
      </c>
      <c r="AH466" s="38">
        <f t="shared" si="179"/>
        <v>24.01</v>
      </c>
      <c r="AI466" s="62">
        <f t="shared" si="180"/>
        <v>26</v>
      </c>
      <c r="AJ466" s="34">
        <f t="shared" si="181"/>
        <v>0.2</v>
      </c>
      <c r="AK466" s="34">
        <f t="shared" si="182"/>
        <v>0.15384615384615385</v>
      </c>
      <c r="AL466" s="34">
        <f t="shared" si="183"/>
        <v>7.407407407407407E-2</v>
      </c>
    </row>
    <row r="467" spans="1:38" s="34" customFormat="1">
      <c r="A467" s="74">
        <v>43633</v>
      </c>
      <c r="B467" s="75">
        <v>25.61</v>
      </c>
      <c r="C467" s="75">
        <v>25.61</v>
      </c>
      <c r="D467" s="75">
        <v>0.18</v>
      </c>
      <c r="E467" s="75">
        <v>25.61</v>
      </c>
      <c r="F467" s="75">
        <v>25.46</v>
      </c>
      <c r="G467" s="75">
        <v>25.91</v>
      </c>
      <c r="H467" s="75" t="s">
        <v>313</v>
      </c>
      <c r="I467" s="76"/>
      <c r="J467" s="77">
        <f t="shared" si="174"/>
        <v>0</v>
      </c>
      <c r="K467" s="77">
        <f t="shared" si="175"/>
        <v>0</v>
      </c>
      <c r="L467" s="77">
        <f t="shared" si="176"/>
        <v>0</v>
      </c>
      <c r="M467" s="77"/>
      <c r="N467" s="77">
        <f t="shared" si="161"/>
        <v>25.58</v>
      </c>
      <c r="O467" s="77">
        <f t="shared" si="162"/>
        <v>25.91</v>
      </c>
      <c r="P467" s="77">
        <f t="shared" si="163"/>
        <v>25.339331746882369</v>
      </c>
      <c r="Q467" s="77">
        <f t="shared" si="177"/>
        <v>24.980999999999998</v>
      </c>
      <c r="R467" s="77">
        <f t="shared" si="164"/>
        <v>25.245751330553496</v>
      </c>
      <c r="S467" s="77">
        <f t="shared" si="165"/>
        <v>25.099615102578923</v>
      </c>
      <c r="T467" s="77">
        <f t="shared" si="166"/>
        <v>0.14613622797457282</v>
      </c>
      <c r="U467" s="77">
        <f t="shared" si="167"/>
        <v>9.3962837109606567E-3</v>
      </c>
      <c r="V467" s="77">
        <f t="shared" si="168"/>
        <v>0.13673994426361216</v>
      </c>
      <c r="W467" s="77"/>
      <c r="X467" s="77"/>
      <c r="Y467" s="77"/>
      <c r="Z467" s="77" t="str">
        <f t="shared" si="169"/>
        <v>ALTA</v>
      </c>
      <c r="AA467" s="77"/>
      <c r="AB467" s="77" t="str">
        <f t="shared" si="170"/>
        <v/>
      </c>
      <c r="AC467" s="77"/>
      <c r="AD467" s="78" t="b">
        <f t="shared" si="171"/>
        <v>0</v>
      </c>
      <c r="AE467" s="78" t="b">
        <f t="shared" si="172"/>
        <v>0</v>
      </c>
      <c r="AF467" s="78" t="b">
        <f t="shared" si="173"/>
        <v>0</v>
      </c>
      <c r="AG467" s="78" t="b">
        <f t="shared" si="178"/>
        <v>1</v>
      </c>
      <c r="AH467" s="38">
        <f t="shared" si="179"/>
        <v>23.94</v>
      </c>
      <c r="AI467" s="62">
        <f t="shared" si="180"/>
        <v>25.99</v>
      </c>
      <c r="AJ467" s="34">
        <f t="shared" si="181"/>
        <v>0.2</v>
      </c>
      <c r="AK467" s="34">
        <f t="shared" si="182"/>
        <v>0.15384615384615385</v>
      </c>
      <c r="AL467" s="34">
        <f t="shared" si="183"/>
        <v>7.407407407407407E-2</v>
      </c>
    </row>
    <row r="468" spans="1:38" s="34" customFormat="1">
      <c r="A468" s="74">
        <v>43630</v>
      </c>
      <c r="B468" s="75">
        <v>25.56</v>
      </c>
      <c r="C468" s="75">
        <v>25.56</v>
      </c>
      <c r="D468" s="75">
        <v>-0.44</v>
      </c>
      <c r="E468" s="75">
        <v>25.56</v>
      </c>
      <c r="F468" s="75">
        <v>25.41</v>
      </c>
      <c r="G468" s="75">
        <v>25.87</v>
      </c>
      <c r="H468" s="75" t="s">
        <v>149</v>
      </c>
      <c r="I468" s="76"/>
      <c r="J468" s="77">
        <f t="shared" si="174"/>
        <v>0</v>
      </c>
      <c r="K468" s="77">
        <f t="shared" si="175"/>
        <v>1</v>
      </c>
      <c r="L468" s="77">
        <f t="shared" si="176"/>
        <v>0</v>
      </c>
      <c r="M468" s="77"/>
      <c r="N468" s="77">
        <f t="shared" si="161"/>
        <v>25.58</v>
      </c>
      <c r="O468" s="77">
        <f t="shared" si="162"/>
        <v>25.87</v>
      </c>
      <c r="P468" s="77">
        <f t="shared" si="163"/>
        <v>25.27166468360296</v>
      </c>
      <c r="Q468" s="77">
        <f t="shared" si="177"/>
        <v>24.902000000000005</v>
      </c>
      <c r="R468" s="77">
        <f t="shared" si="164"/>
        <v>25.17952429974504</v>
      </c>
      <c r="S468" s="77">
        <f t="shared" si="165"/>
        <v>25.058784310785239</v>
      </c>
      <c r="T468" s="77">
        <f t="shared" si="166"/>
        <v>0.12073998895980154</v>
      </c>
      <c r="U468" s="77">
        <f t="shared" si="167"/>
        <v>-2.4788702354942391E-2</v>
      </c>
      <c r="V468" s="77">
        <f t="shared" si="168"/>
        <v>0.14552869131474394</v>
      </c>
      <c r="W468" s="77"/>
      <c r="X468" s="77"/>
      <c r="Y468" s="77"/>
      <c r="Z468" s="77" t="str">
        <f t="shared" si="169"/>
        <v>ALTA</v>
      </c>
      <c r="AA468" s="77"/>
      <c r="AB468" s="77" t="str">
        <f t="shared" si="170"/>
        <v/>
      </c>
      <c r="AC468" s="77"/>
      <c r="AD468" s="78" t="b">
        <f t="shared" si="171"/>
        <v>0</v>
      </c>
      <c r="AE468" s="78" t="b">
        <f t="shared" si="172"/>
        <v>0</v>
      </c>
      <c r="AF468" s="78" t="b">
        <f t="shared" si="173"/>
        <v>0</v>
      </c>
      <c r="AG468" s="78" t="b">
        <f t="shared" si="178"/>
        <v>1</v>
      </c>
      <c r="AH468" s="38">
        <f t="shared" si="179"/>
        <v>23.04</v>
      </c>
      <c r="AI468" s="62">
        <f t="shared" si="180"/>
        <v>25.87</v>
      </c>
      <c r="AJ468" s="34">
        <f t="shared" si="181"/>
        <v>0.2</v>
      </c>
      <c r="AK468" s="34">
        <f t="shared" si="182"/>
        <v>0.15384615384615385</v>
      </c>
      <c r="AL468" s="34">
        <f t="shared" si="183"/>
        <v>7.407407407407407E-2</v>
      </c>
    </row>
    <row r="469" spans="1:38" s="34" customFormat="1">
      <c r="A469" s="74">
        <v>43629</v>
      </c>
      <c r="B469" s="75">
        <v>25.67</v>
      </c>
      <c r="C469" s="75">
        <v>25.67</v>
      </c>
      <c r="D469" s="75">
        <v>1.23</v>
      </c>
      <c r="E469" s="75">
        <v>25.67</v>
      </c>
      <c r="F469" s="75">
        <v>25.58</v>
      </c>
      <c r="G469" s="75">
        <v>25.87</v>
      </c>
      <c r="H469" s="75" t="s">
        <v>145</v>
      </c>
      <c r="I469" s="76"/>
      <c r="J469" s="77">
        <f t="shared" si="174"/>
        <v>0</v>
      </c>
      <c r="K469" s="77">
        <f t="shared" si="175"/>
        <v>1</v>
      </c>
      <c r="L469" s="77">
        <f t="shared" si="176"/>
        <v>0</v>
      </c>
      <c r="M469" s="77"/>
      <c r="N469" s="77">
        <f t="shared" si="161"/>
        <v>25.58</v>
      </c>
      <c r="O469" s="77">
        <f t="shared" si="162"/>
        <v>25.87</v>
      </c>
      <c r="P469" s="77">
        <f t="shared" si="163"/>
        <v>25.199580854503701</v>
      </c>
      <c r="Q469" s="77">
        <f t="shared" si="177"/>
        <v>24.786000000000008</v>
      </c>
      <c r="R469" s="77">
        <f t="shared" si="164"/>
        <v>25.110346899698683</v>
      </c>
      <c r="S469" s="77">
        <f t="shared" si="165"/>
        <v>25.018687055648059</v>
      </c>
      <c r="T469" s="77">
        <f t="shared" si="166"/>
        <v>9.1659844050624883E-2</v>
      </c>
      <c r="U469" s="77">
        <f t="shared" si="167"/>
        <v>-6.1170875183628376E-2</v>
      </c>
      <c r="V469" s="77">
        <f t="shared" si="168"/>
        <v>0.15283071923425326</v>
      </c>
      <c r="W469" s="77"/>
      <c r="X469" s="77"/>
      <c r="Y469" s="77"/>
      <c r="Z469" s="77" t="str">
        <f t="shared" si="169"/>
        <v>ALTA</v>
      </c>
      <c r="AA469" s="77"/>
      <c r="AB469" s="77" t="str">
        <f t="shared" si="170"/>
        <v/>
      </c>
      <c r="AC469" s="77"/>
      <c r="AD469" s="78" t="b">
        <f t="shared" si="171"/>
        <v>0</v>
      </c>
      <c r="AE469" s="78" t="b">
        <f t="shared" si="172"/>
        <v>0</v>
      </c>
      <c r="AF469" s="78" t="b">
        <f t="shared" si="173"/>
        <v>0</v>
      </c>
      <c r="AG469" s="78" t="b">
        <f t="shared" si="178"/>
        <v>1</v>
      </c>
      <c r="AH469" s="38">
        <f t="shared" si="179"/>
        <v>23.04</v>
      </c>
      <c r="AI469" s="62">
        <f t="shared" si="180"/>
        <v>25.87</v>
      </c>
      <c r="AJ469" s="34">
        <f t="shared" si="181"/>
        <v>0.2</v>
      </c>
      <c r="AK469" s="34">
        <f t="shared" si="182"/>
        <v>0.15384615384615385</v>
      </c>
      <c r="AL469" s="34">
        <f t="shared" si="183"/>
        <v>7.407407407407407E-2</v>
      </c>
    </row>
    <row r="470" spans="1:38" s="34" customFormat="1">
      <c r="A470" s="74">
        <v>43628</v>
      </c>
      <c r="B470" s="75">
        <v>25.36</v>
      </c>
      <c r="C470" s="75">
        <v>25.36</v>
      </c>
      <c r="D470" s="75">
        <v>-1.1399999999999999</v>
      </c>
      <c r="E470" s="75">
        <v>25.36</v>
      </c>
      <c r="F470" s="75">
        <v>25.16</v>
      </c>
      <c r="G470" s="75">
        <v>25.62</v>
      </c>
      <c r="H470" s="75" t="s">
        <v>314</v>
      </c>
      <c r="I470" s="76"/>
      <c r="J470" s="77">
        <f t="shared" si="174"/>
        <v>0</v>
      </c>
      <c r="K470" s="77">
        <f t="shared" si="175"/>
        <v>0</v>
      </c>
      <c r="L470" s="77">
        <f t="shared" si="176"/>
        <v>0</v>
      </c>
      <c r="M470" s="77"/>
      <c r="N470" s="77">
        <f t="shared" si="161"/>
        <v>25.23</v>
      </c>
      <c r="O470" s="77">
        <f t="shared" si="162"/>
        <v>25.78</v>
      </c>
      <c r="P470" s="77">
        <f t="shared" si="163"/>
        <v>25.081976068129624</v>
      </c>
      <c r="Q470" s="77">
        <f t="shared" si="177"/>
        <v>24.692500000000003</v>
      </c>
      <c r="R470" s="77">
        <f t="shared" si="164"/>
        <v>25.008591790552988</v>
      </c>
      <c r="S470" s="77">
        <f t="shared" si="165"/>
        <v>24.966582020099903</v>
      </c>
      <c r="T470" s="77">
        <f t="shared" si="166"/>
        <v>4.2009770453084627E-2</v>
      </c>
      <c r="U470" s="77">
        <f t="shared" si="167"/>
        <v>-9.9378554992191698E-2</v>
      </c>
      <c r="V470" s="77">
        <f t="shared" si="168"/>
        <v>0.14138832544527632</v>
      </c>
      <c r="W470" s="77"/>
      <c r="X470" s="77"/>
      <c r="Y470" s="77"/>
      <c r="Z470" s="77" t="str">
        <f t="shared" si="169"/>
        <v>ALTA</v>
      </c>
      <c r="AA470" s="77"/>
      <c r="AB470" s="77" t="str">
        <f t="shared" si="170"/>
        <v/>
      </c>
      <c r="AC470" s="77"/>
      <c r="AD470" s="78" t="b">
        <f t="shared" si="171"/>
        <v>0</v>
      </c>
      <c r="AE470" s="78" t="b">
        <f t="shared" si="172"/>
        <v>1</v>
      </c>
      <c r="AF470" s="78" t="b">
        <f t="shared" si="173"/>
        <v>0</v>
      </c>
      <c r="AG470" s="78" t="b">
        <f t="shared" si="178"/>
        <v>1</v>
      </c>
      <c r="AH470" s="38">
        <f t="shared" si="179"/>
        <v>23.04</v>
      </c>
      <c r="AI470" s="62">
        <f t="shared" si="180"/>
        <v>25.78</v>
      </c>
      <c r="AJ470" s="34">
        <f t="shared" si="181"/>
        <v>0.2</v>
      </c>
      <c r="AK470" s="34">
        <f t="shared" si="182"/>
        <v>0.15384615384615385</v>
      </c>
      <c r="AL470" s="34">
        <f t="shared" si="183"/>
        <v>7.407407407407407E-2</v>
      </c>
    </row>
    <row r="471" spans="1:38" s="34" customFormat="1">
      <c r="A471" s="74">
        <v>43627</v>
      </c>
      <c r="B471" s="75">
        <v>25.65</v>
      </c>
      <c r="C471" s="75">
        <v>25.65</v>
      </c>
      <c r="D471" s="75">
        <v>1.91</v>
      </c>
      <c r="E471" s="75">
        <v>25.65</v>
      </c>
      <c r="F471" s="75">
        <v>25.23</v>
      </c>
      <c r="G471" s="75">
        <v>25.78</v>
      </c>
      <c r="H471" s="75" t="s">
        <v>315</v>
      </c>
      <c r="I471" s="76"/>
      <c r="J471" s="77">
        <f t="shared" si="174"/>
        <v>0</v>
      </c>
      <c r="K471" s="77">
        <f t="shared" si="175"/>
        <v>1</v>
      </c>
      <c r="L471" s="77">
        <f t="shared" si="176"/>
        <v>0</v>
      </c>
      <c r="M471" s="77"/>
      <c r="N471" s="77">
        <f t="shared" si="161"/>
        <v>25.23</v>
      </c>
      <c r="O471" s="77">
        <f t="shared" si="162"/>
        <v>25.78</v>
      </c>
      <c r="P471" s="77">
        <f t="shared" si="163"/>
        <v>25.012470085162029</v>
      </c>
      <c r="Q471" s="77">
        <f t="shared" si="177"/>
        <v>24.643000000000004</v>
      </c>
      <c r="R471" s="77">
        <f t="shared" si="164"/>
        <v>24.94469938883535</v>
      </c>
      <c r="S471" s="77">
        <f t="shared" si="165"/>
        <v>24.935108581707894</v>
      </c>
      <c r="T471" s="77">
        <f t="shared" si="166"/>
        <v>9.5908071274557471E-3</v>
      </c>
      <c r="U471" s="77">
        <f t="shared" si="167"/>
        <v>-0.13472563635351079</v>
      </c>
      <c r="V471" s="77">
        <f t="shared" si="168"/>
        <v>0.14431644348096653</v>
      </c>
      <c r="W471" s="77"/>
      <c r="X471" s="77"/>
      <c r="Y471" s="77"/>
      <c r="Z471" s="77" t="str">
        <f t="shared" si="169"/>
        <v>ALTA</v>
      </c>
      <c r="AA471" s="77"/>
      <c r="AB471" s="77" t="str">
        <f t="shared" si="170"/>
        <v/>
      </c>
      <c r="AC471" s="77"/>
      <c r="AD471" s="78" t="b">
        <f t="shared" si="171"/>
        <v>1</v>
      </c>
      <c r="AE471" s="78" t="b">
        <f t="shared" si="172"/>
        <v>0</v>
      </c>
      <c r="AF471" s="78" t="b">
        <f t="shared" si="173"/>
        <v>1</v>
      </c>
      <c r="AG471" s="78" t="b">
        <f t="shared" si="178"/>
        <v>1</v>
      </c>
      <c r="AH471" s="38">
        <f t="shared" si="179"/>
        <v>23.04</v>
      </c>
      <c r="AI471" s="62">
        <f t="shared" si="180"/>
        <v>25.78</v>
      </c>
      <c r="AJ471" s="34">
        <f t="shared" si="181"/>
        <v>0.2</v>
      </c>
      <c r="AK471" s="34">
        <f t="shared" si="182"/>
        <v>0.15384615384615385</v>
      </c>
      <c r="AL471" s="34">
        <f t="shared" si="183"/>
        <v>7.407407407407407E-2</v>
      </c>
    </row>
    <row r="472" spans="1:38" s="34" customFormat="1">
      <c r="A472" s="74">
        <v>43626</v>
      </c>
      <c r="B472" s="75">
        <v>25.17</v>
      </c>
      <c r="C472" s="75">
        <v>25.17</v>
      </c>
      <c r="D472" s="75">
        <v>-0.41</v>
      </c>
      <c r="E472" s="75">
        <v>25.12</v>
      </c>
      <c r="F472" s="75">
        <v>25.05</v>
      </c>
      <c r="G472" s="75">
        <v>25.4</v>
      </c>
      <c r="H472" s="75" t="s">
        <v>159</v>
      </c>
      <c r="I472" s="76"/>
      <c r="J472" s="77">
        <f t="shared" si="174"/>
        <v>0</v>
      </c>
      <c r="K472" s="77">
        <f t="shared" si="175"/>
        <v>0</v>
      </c>
      <c r="L472" s="77">
        <f t="shared" si="176"/>
        <v>0</v>
      </c>
      <c r="M472" s="77"/>
      <c r="N472" s="77">
        <f t="shared" si="161"/>
        <v>25.05</v>
      </c>
      <c r="O472" s="77">
        <f t="shared" si="162"/>
        <v>25.4</v>
      </c>
      <c r="P472" s="77">
        <f t="shared" si="163"/>
        <v>24.853087606452537</v>
      </c>
      <c r="Q472" s="77">
        <f t="shared" si="177"/>
        <v>24.584500000000006</v>
      </c>
      <c r="R472" s="77">
        <f t="shared" si="164"/>
        <v>24.816462914078141</v>
      </c>
      <c r="S472" s="77">
        <f t="shared" si="165"/>
        <v>24.877917268244527</v>
      </c>
      <c r="T472" s="77">
        <f t="shared" si="166"/>
        <v>-6.1454354166386338E-2</v>
      </c>
      <c r="U472" s="77">
        <f t="shared" si="167"/>
        <v>-0.17080474722375241</v>
      </c>
      <c r="V472" s="77">
        <f t="shared" si="168"/>
        <v>0.10935039305736607</v>
      </c>
      <c r="W472" s="77"/>
      <c r="X472" s="77"/>
      <c r="Y472" s="77"/>
      <c r="Z472" s="77" t="str">
        <f t="shared" si="169"/>
        <v>BAIXA</v>
      </c>
      <c r="AA472" s="77"/>
      <c r="AB472" s="77" t="str">
        <f t="shared" si="170"/>
        <v/>
      </c>
      <c r="AC472" s="77"/>
      <c r="AD472" s="78" t="b">
        <f t="shared" si="171"/>
        <v>0</v>
      </c>
      <c r="AE472" s="78" t="b">
        <f t="shared" si="172"/>
        <v>0</v>
      </c>
      <c r="AF472" s="78" t="b">
        <f t="shared" si="173"/>
        <v>0</v>
      </c>
      <c r="AG472" s="78" t="b">
        <f t="shared" si="178"/>
        <v>1</v>
      </c>
      <c r="AH472" s="38">
        <f t="shared" si="179"/>
        <v>23.04</v>
      </c>
      <c r="AI472" s="62">
        <f t="shared" si="180"/>
        <v>25.78</v>
      </c>
      <c r="AJ472" s="34">
        <f t="shared" si="181"/>
        <v>0.2</v>
      </c>
      <c r="AK472" s="34">
        <f t="shared" si="182"/>
        <v>0.15384615384615385</v>
      </c>
      <c r="AL472" s="34">
        <f t="shared" si="183"/>
        <v>7.407407407407407E-2</v>
      </c>
    </row>
    <row r="473" spans="1:38" s="34" customFormat="1">
      <c r="A473" s="74">
        <v>43623</v>
      </c>
      <c r="B473" s="75">
        <v>25.28</v>
      </c>
      <c r="C473" s="75">
        <v>25.28</v>
      </c>
      <c r="D473" s="75">
        <v>1.83</v>
      </c>
      <c r="E473" s="75">
        <v>25.28</v>
      </c>
      <c r="F473" s="75">
        <v>24.91</v>
      </c>
      <c r="G473" s="75">
        <v>25.34</v>
      </c>
      <c r="H473" s="75" t="s">
        <v>185</v>
      </c>
      <c r="I473" s="76"/>
      <c r="J473" s="77">
        <f t="shared" si="174"/>
        <v>0</v>
      </c>
      <c r="K473" s="77">
        <f t="shared" si="175"/>
        <v>0</v>
      </c>
      <c r="L473" s="77">
        <f t="shared" si="176"/>
        <v>0</v>
      </c>
      <c r="M473" s="77"/>
      <c r="N473" s="77">
        <f t="shared" si="161"/>
        <v>24.91</v>
      </c>
      <c r="O473" s="77">
        <f t="shared" si="162"/>
        <v>25.37</v>
      </c>
      <c r="P473" s="77">
        <f t="shared" si="163"/>
        <v>24.773859508065669</v>
      </c>
      <c r="Q473" s="77">
        <f t="shared" si="177"/>
        <v>24.545500000000001</v>
      </c>
      <c r="R473" s="77">
        <f t="shared" si="164"/>
        <v>24.752183443910528</v>
      </c>
      <c r="S473" s="77">
        <f t="shared" si="165"/>
        <v>24.854550649704088</v>
      </c>
      <c r="T473" s="77">
        <f t="shared" si="166"/>
        <v>-0.10236720579355918</v>
      </c>
      <c r="U473" s="77">
        <f t="shared" si="167"/>
        <v>-0.19814234548809392</v>
      </c>
      <c r="V473" s="77">
        <f t="shared" si="168"/>
        <v>9.5775139694534744E-2</v>
      </c>
      <c r="W473" s="77"/>
      <c r="X473" s="77"/>
      <c r="Y473" s="77"/>
      <c r="Z473" s="77" t="str">
        <f t="shared" si="169"/>
        <v>BAIXA</v>
      </c>
      <c r="AA473" s="77"/>
      <c r="AB473" s="77" t="str">
        <f t="shared" si="170"/>
        <v/>
      </c>
      <c r="AC473" s="77"/>
      <c r="AD473" s="78" t="b">
        <f t="shared" si="171"/>
        <v>0</v>
      </c>
      <c r="AE473" s="78" t="b">
        <f t="shared" si="172"/>
        <v>0</v>
      </c>
      <c r="AF473" s="78" t="b">
        <f t="shared" si="173"/>
        <v>1</v>
      </c>
      <c r="AG473" s="78" t="b">
        <f t="shared" si="178"/>
        <v>1</v>
      </c>
      <c r="AH473" s="38">
        <f t="shared" si="179"/>
        <v>23.04</v>
      </c>
      <c r="AI473" s="62">
        <f t="shared" si="180"/>
        <v>25.4</v>
      </c>
      <c r="AJ473" s="34">
        <f t="shared" si="181"/>
        <v>0.2</v>
      </c>
      <c r="AK473" s="34">
        <f t="shared" si="182"/>
        <v>0.15384615384615385</v>
      </c>
      <c r="AL473" s="34">
        <f t="shared" si="183"/>
        <v>7.407407407407407E-2</v>
      </c>
    </row>
    <row r="474" spans="1:38" s="34" customFormat="1">
      <c r="A474" s="74">
        <v>43622</v>
      </c>
      <c r="B474" s="75">
        <v>24.82</v>
      </c>
      <c r="C474" s="75">
        <v>24.82</v>
      </c>
      <c r="D474" s="75">
        <v>1.62</v>
      </c>
      <c r="E474" s="75">
        <v>24.82</v>
      </c>
      <c r="F474" s="75">
        <v>24.29</v>
      </c>
      <c r="G474" s="75">
        <v>25.15</v>
      </c>
      <c r="H474" s="75" t="s">
        <v>62</v>
      </c>
      <c r="I474" s="76"/>
      <c r="J474" s="77">
        <f t="shared" si="174"/>
        <v>0</v>
      </c>
      <c r="K474" s="77">
        <f t="shared" si="175"/>
        <v>0</v>
      </c>
      <c r="L474" s="77">
        <f t="shared" si="176"/>
        <v>0</v>
      </c>
      <c r="M474" s="77"/>
      <c r="N474" s="77">
        <f t="shared" si="161"/>
        <v>24.8</v>
      </c>
      <c r="O474" s="77">
        <f t="shared" si="162"/>
        <v>25.37</v>
      </c>
      <c r="P474" s="77">
        <f t="shared" si="163"/>
        <v>24.647324385082086</v>
      </c>
      <c r="Q474" s="77">
        <f t="shared" si="177"/>
        <v>24.537500000000001</v>
      </c>
      <c r="R474" s="77">
        <f t="shared" si="164"/>
        <v>24.656216797348804</v>
      </c>
      <c r="S474" s="77">
        <f t="shared" si="165"/>
        <v>24.820514701680413</v>
      </c>
      <c r="T474" s="77">
        <f t="shared" si="166"/>
        <v>-0.16429790433160818</v>
      </c>
      <c r="U474" s="77">
        <f t="shared" si="167"/>
        <v>-0.22208613041172762</v>
      </c>
      <c r="V474" s="77">
        <f t="shared" si="168"/>
        <v>5.7788226080119437E-2</v>
      </c>
      <c r="W474" s="77"/>
      <c r="X474" s="77"/>
      <c r="Y474" s="77"/>
      <c r="Z474" s="77" t="str">
        <f t="shared" si="169"/>
        <v>BAIXA</v>
      </c>
      <c r="AA474" s="77"/>
      <c r="AB474" s="77" t="str">
        <f t="shared" si="170"/>
        <v/>
      </c>
      <c r="AC474" s="77"/>
      <c r="AD474" s="78" t="b">
        <f t="shared" si="171"/>
        <v>0</v>
      </c>
      <c r="AE474" s="78" t="b">
        <f t="shared" si="172"/>
        <v>0</v>
      </c>
      <c r="AF474" s="78" t="b">
        <f t="shared" si="173"/>
        <v>0</v>
      </c>
      <c r="AG474" s="78" t="b">
        <f t="shared" si="178"/>
        <v>1</v>
      </c>
      <c r="AH474" s="38">
        <f t="shared" si="179"/>
        <v>23.04</v>
      </c>
      <c r="AI474" s="62">
        <f t="shared" si="180"/>
        <v>25.37</v>
      </c>
      <c r="AJ474" s="34">
        <f t="shared" si="181"/>
        <v>0.2</v>
      </c>
      <c r="AK474" s="34">
        <f t="shared" si="182"/>
        <v>0.15384615384615385</v>
      </c>
      <c r="AL474" s="34">
        <f t="shared" si="183"/>
        <v>7.407407407407407E-2</v>
      </c>
    </row>
    <row r="475" spans="1:38" s="34" customFormat="1">
      <c r="A475" s="74">
        <v>43621</v>
      </c>
      <c r="B475" s="75">
        <v>24.43</v>
      </c>
      <c r="C475" s="75">
        <v>24.43</v>
      </c>
      <c r="D475" s="75">
        <v>-1.3</v>
      </c>
      <c r="E475" s="75">
        <v>24.43</v>
      </c>
      <c r="F475" s="75">
        <v>24.15</v>
      </c>
      <c r="G475" s="75">
        <v>24.83</v>
      </c>
      <c r="H475" s="75" t="s">
        <v>316</v>
      </c>
      <c r="I475" s="76"/>
      <c r="J475" s="77">
        <f t="shared" si="174"/>
        <v>0</v>
      </c>
      <c r="K475" s="77">
        <f t="shared" si="175"/>
        <v>0</v>
      </c>
      <c r="L475" s="77">
        <f t="shared" si="176"/>
        <v>0</v>
      </c>
      <c r="M475" s="77"/>
      <c r="N475" s="77">
        <f t="shared" si="161"/>
        <v>24.8</v>
      </c>
      <c r="O475" s="77">
        <f t="shared" si="162"/>
        <v>25.37</v>
      </c>
      <c r="P475" s="77">
        <f t="shared" si="163"/>
        <v>24.604155481352606</v>
      </c>
      <c r="Q475" s="77">
        <f t="shared" si="177"/>
        <v>24.5595</v>
      </c>
      <c r="R475" s="77">
        <f t="shared" si="164"/>
        <v>24.626438033230407</v>
      </c>
      <c r="S475" s="77">
        <f t="shared" si="165"/>
        <v>24.820555877814847</v>
      </c>
      <c r="T475" s="77">
        <f t="shared" si="166"/>
        <v>-0.19411784458444004</v>
      </c>
      <c r="U475" s="77">
        <f t="shared" si="167"/>
        <v>-0.23653318693175748</v>
      </c>
      <c r="V475" s="77">
        <f t="shared" si="168"/>
        <v>4.2415342347317447E-2</v>
      </c>
      <c r="W475" s="77"/>
      <c r="X475" s="77"/>
      <c r="Y475" s="77"/>
      <c r="Z475" s="77" t="str">
        <f t="shared" si="169"/>
        <v>BAIXA</v>
      </c>
      <c r="AA475" s="77"/>
      <c r="AB475" s="77" t="str">
        <f t="shared" si="170"/>
        <v/>
      </c>
      <c r="AC475" s="77"/>
      <c r="AD475" s="78" t="b">
        <f t="shared" si="171"/>
        <v>0</v>
      </c>
      <c r="AE475" s="78" t="b">
        <f t="shared" si="172"/>
        <v>0</v>
      </c>
      <c r="AF475" s="78" t="b">
        <f t="shared" si="173"/>
        <v>0</v>
      </c>
      <c r="AG475" s="78" t="b">
        <f t="shared" si="178"/>
        <v>1</v>
      </c>
      <c r="AH475" s="38">
        <f t="shared" si="179"/>
        <v>23.04</v>
      </c>
      <c r="AI475" s="62">
        <f t="shared" si="180"/>
        <v>25.87</v>
      </c>
      <c r="AJ475" s="34">
        <f t="shared" si="181"/>
        <v>0.2</v>
      </c>
      <c r="AK475" s="34">
        <f t="shared" si="182"/>
        <v>0.15384615384615385</v>
      </c>
      <c r="AL475" s="34">
        <f t="shared" si="183"/>
        <v>7.407407407407407E-2</v>
      </c>
    </row>
    <row r="476" spans="1:38" s="34" customFormat="1">
      <c r="A476" s="74">
        <v>43620</v>
      </c>
      <c r="B476" s="75">
        <v>24.75</v>
      </c>
      <c r="C476" s="75">
        <v>24.75</v>
      </c>
      <c r="D476" s="75">
        <v>0.81</v>
      </c>
      <c r="E476" s="75">
        <v>24.75</v>
      </c>
      <c r="F476" s="75">
        <v>24.59</v>
      </c>
      <c r="G476" s="75">
        <v>24.91</v>
      </c>
      <c r="H476" s="75" t="s">
        <v>317</v>
      </c>
      <c r="I476" s="76"/>
      <c r="J476" s="77">
        <f t="shared" si="174"/>
        <v>0</v>
      </c>
      <c r="K476" s="77">
        <f t="shared" si="175"/>
        <v>0</v>
      </c>
      <c r="L476" s="77">
        <f t="shared" si="176"/>
        <v>0</v>
      </c>
      <c r="M476" s="77"/>
      <c r="N476" s="77">
        <f t="shared" si="161"/>
        <v>24.8</v>
      </c>
      <c r="O476" s="77">
        <f t="shared" si="162"/>
        <v>25.37</v>
      </c>
      <c r="P476" s="77">
        <f t="shared" si="163"/>
        <v>24.647694351690756</v>
      </c>
      <c r="Q476" s="77">
        <f t="shared" si="177"/>
        <v>24.6265</v>
      </c>
      <c r="R476" s="77">
        <f t="shared" si="164"/>
        <v>24.662154039272298</v>
      </c>
      <c r="S476" s="77">
        <f t="shared" si="165"/>
        <v>24.851800348040037</v>
      </c>
      <c r="T476" s="77">
        <f t="shared" si="166"/>
        <v>-0.18964630876773825</v>
      </c>
      <c r="U476" s="77">
        <f t="shared" si="167"/>
        <v>-0.24713702251858685</v>
      </c>
      <c r="V476" s="77">
        <f t="shared" si="168"/>
        <v>5.7490713750848604E-2</v>
      </c>
      <c r="W476" s="77"/>
      <c r="X476" s="77"/>
      <c r="Y476" s="77"/>
      <c r="Z476" s="77" t="str">
        <f t="shared" si="169"/>
        <v>BAIXA</v>
      </c>
      <c r="AA476" s="77"/>
      <c r="AB476" s="77" t="str">
        <f t="shared" si="170"/>
        <v/>
      </c>
      <c r="AC476" s="77"/>
      <c r="AD476" s="78" t="b">
        <f t="shared" si="171"/>
        <v>0</v>
      </c>
      <c r="AE476" s="78" t="b">
        <f t="shared" si="172"/>
        <v>0</v>
      </c>
      <c r="AF476" s="78" t="b">
        <f t="shared" si="173"/>
        <v>0</v>
      </c>
      <c r="AG476" s="78" t="b">
        <f t="shared" si="178"/>
        <v>1</v>
      </c>
      <c r="AH476" s="38">
        <f t="shared" si="179"/>
        <v>23.04</v>
      </c>
      <c r="AI476" s="62">
        <f t="shared" si="180"/>
        <v>25.87</v>
      </c>
      <c r="AJ476" s="34">
        <f t="shared" si="181"/>
        <v>0.2</v>
      </c>
      <c r="AK476" s="34">
        <f t="shared" si="182"/>
        <v>0.15384615384615385</v>
      </c>
      <c r="AL476" s="34">
        <f t="shared" si="183"/>
        <v>7.407407407407407E-2</v>
      </c>
    </row>
    <row r="477" spans="1:38" s="34" customFormat="1">
      <c r="A477" s="74">
        <v>43619</v>
      </c>
      <c r="B477" s="75">
        <v>24.55</v>
      </c>
      <c r="C477" s="75">
        <v>24.55</v>
      </c>
      <c r="D477" s="75">
        <v>1.72</v>
      </c>
      <c r="E477" s="75">
        <v>24.55</v>
      </c>
      <c r="F477" s="75">
        <v>24.42</v>
      </c>
      <c r="G477" s="75">
        <v>24.86</v>
      </c>
      <c r="H477" s="75" t="s">
        <v>318</v>
      </c>
      <c r="I477" s="76"/>
      <c r="J477" s="77">
        <f t="shared" si="174"/>
        <v>0</v>
      </c>
      <c r="K477" s="77">
        <f t="shared" si="175"/>
        <v>0</v>
      </c>
      <c r="L477" s="77">
        <f t="shared" si="176"/>
        <v>0</v>
      </c>
      <c r="M477" s="77"/>
      <c r="N477" s="77">
        <f t="shared" si="161"/>
        <v>24.8</v>
      </c>
      <c r="O477" s="77">
        <f t="shared" si="162"/>
        <v>25.37</v>
      </c>
      <c r="P477" s="77">
        <f t="shared" si="163"/>
        <v>24.622117939613446</v>
      </c>
      <c r="Q477" s="77">
        <f t="shared" si="177"/>
        <v>24.6295</v>
      </c>
      <c r="R477" s="77">
        <f t="shared" si="164"/>
        <v>24.646182046412715</v>
      </c>
      <c r="S477" s="77">
        <f t="shared" si="165"/>
        <v>24.859944375883238</v>
      </c>
      <c r="T477" s="77">
        <f t="shared" si="166"/>
        <v>-0.21376232947052287</v>
      </c>
      <c r="U477" s="77">
        <f t="shared" si="167"/>
        <v>-0.261509700956299</v>
      </c>
      <c r="V477" s="77">
        <f t="shared" si="168"/>
        <v>4.7747371485776124E-2</v>
      </c>
      <c r="W477" s="77"/>
      <c r="X477" s="77"/>
      <c r="Y477" s="77"/>
      <c r="Z477" s="77" t="str">
        <f t="shared" si="169"/>
        <v>BAIXA</v>
      </c>
      <c r="AA477" s="77"/>
      <c r="AB477" s="77" t="str">
        <f t="shared" si="170"/>
        <v/>
      </c>
      <c r="AC477" s="77"/>
      <c r="AD477" s="78" t="b">
        <f t="shared" si="171"/>
        <v>0</v>
      </c>
      <c r="AE477" s="78" t="b">
        <f t="shared" si="172"/>
        <v>0</v>
      </c>
      <c r="AF477" s="78" t="b">
        <f t="shared" si="173"/>
        <v>0</v>
      </c>
      <c r="AG477" s="78" t="b">
        <f t="shared" si="178"/>
        <v>1</v>
      </c>
      <c r="AH477" s="38">
        <f t="shared" si="179"/>
        <v>23.04</v>
      </c>
      <c r="AI477" s="62">
        <f t="shared" si="180"/>
        <v>25.87</v>
      </c>
      <c r="AJ477" s="34">
        <f t="shared" si="181"/>
        <v>0.2</v>
      </c>
      <c r="AK477" s="34">
        <f t="shared" si="182"/>
        <v>0.15384615384615385</v>
      </c>
      <c r="AL477" s="34">
        <f t="shared" si="183"/>
        <v>7.407407407407407E-2</v>
      </c>
    </row>
    <row r="478" spans="1:38" s="34" customFormat="1">
      <c r="A478" s="74">
        <v>43616</v>
      </c>
      <c r="B478" s="75">
        <v>24.13</v>
      </c>
      <c r="C478" s="75">
        <v>24.13</v>
      </c>
      <c r="D478" s="75">
        <v>-2.29</v>
      </c>
      <c r="E478" s="75">
        <v>24.13</v>
      </c>
      <c r="F478" s="75">
        <v>24.01</v>
      </c>
      <c r="G478" s="75">
        <v>24.81</v>
      </c>
      <c r="H478" s="75" t="s">
        <v>319</v>
      </c>
      <c r="I478" s="76"/>
      <c r="J478" s="77">
        <f t="shared" si="174"/>
        <v>0</v>
      </c>
      <c r="K478" s="77">
        <f t="shared" si="175"/>
        <v>0</v>
      </c>
      <c r="L478" s="77">
        <f t="shared" si="176"/>
        <v>0</v>
      </c>
      <c r="M478" s="77"/>
      <c r="N478" s="77">
        <f t="shared" si="161"/>
        <v>24.8</v>
      </c>
      <c r="O478" s="77">
        <f t="shared" si="162"/>
        <v>25.37</v>
      </c>
      <c r="P478" s="77">
        <f t="shared" si="163"/>
        <v>24.640147424516808</v>
      </c>
      <c r="Q478" s="77">
        <f t="shared" si="177"/>
        <v>24.662499999999998</v>
      </c>
      <c r="R478" s="77">
        <f t="shared" si="164"/>
        <v>24.663669691215027</v>
      </c>
      <c r="S478" s="77">
        <f t="shared" si="165"/>
        <v>24.884739925953898</v>
      </c>
      <c r="T478" s="77">
        <f t="shared" si="166"/>
        <v>-0.22107023473887111</v>
      </c>
      <c r="U478" s="77">
        <f t="shared" si="167"/>
        <v>-0.27344654382774303</v>
      </c>
      <c r="V478" s="77">
        <f t="shared" si="168"/>
        <v>5.237630908887192E-2</v>
      </c>
      <c r="W478" s="77"/>
      <c r="X478" s="77"/>
      <c r="Y478" s="77"/>
      <c r="Z478" s="77" t="str">
        <f t="shared" si="169"/>
        <v>BAIXA</v>
      </c>
      <c r="AA478" s="77"/>
      <c r="AB478" s="77" t="str">
        <f t="shared" si="170"/>
        <v/>
      </c>
      <c r="AC478" s="77"/>
      <c r="AD478" s="78" t="b">
        <f t="shared" si="171"/>
        <v>0</v>
      </c>
      <c r="AE478" s="78" t="b">
        <f t="shared" si="172"/>
        <v>0</v>
      </c>
      <c r="AF478" s="78" t="b">
        <f t="shared" si="173"/>
        <v>0</v>
      </c>
      <c r="AG478" s="78" t="b">
        <f t="shared" si="178"/>
        <v>1</v>
      </c>
      <c r="AH478" s="38">
        <f t="shared" si="179"/>
        <v>23.04</v>
      </c>
      <c r="AI478" s="62">
        <f t="shared" si="180"/>
        <v>25.87</v>
      </c>
      <c r="AJ478" s="34">
        <f t="shared" si="181"/>
        <v>0.2</v>
      </c>
      <c r="AK478" s="34">
        <f t="shared" si="182"/>
        <v>0.15384615384615385</v>
      </c>
      <c r="AL478" s="34">
        <f t="shared" si="183"/>
        <v>7.407407407407407E-2</v>
      </c>
    </row>
    <row r="479" spans="1:38" s="34" customFormat="1">
      <c r="A479" s="74">
        <v>43615</v>
      </c>
      <c r="B479" s="75">
        <v>24.7</v>
      </c>
      <c r="C479" s="75">
        <v>24.7</v>
      </c>
      <c r="D479" s="75">
        <v>-1.32</v>
      </c>
      <c r="E479" s="75">
        <v>24.7</v>
      </c>
      <c r="F479" s="75">
        <v>24.55</v>
      </c>
      <c r="G479" s="75">
        <v>25.37</v>
      </c>
      <c r="H479" s="75" t="s">
        <v>68</v>
      </c>
      <c r="I479" s="76"/>
      <c r="J479" s="77">
        <f t="shared" si="174"/>
        <v>0</v>
      </c>
      <c r="K479" s="77">
        <f t="shared" si="175"/>
        <v>0</v>
      </c>
      <c r="L479" s="77">
        <f t="shared" si="176"/>
        <v>0</v>
      </c>
      <c r="M479" s="77"/>
      <c r="N479" s="77">
        <f t="shared" si="161"/>
        <v>24.8</v>
      </c>
      <c r="O479" s="77">
        <f t="shared" si="162"/>
        <v>25.37</v>
      </c>
      <c r="P479" s="77">
        <f t="shared" si="163"/>
        <v>24.767684280646012</v>
      </c>
      <c r="Q479" s="77">
        <f t="shared" si="177"/>
        <v>24.72</v>
      </c>
      <c r="R479" s="77">
        <f t="shared" si="164"/>
        <v>24.760700544163214</v>
      </c>
      <c r="S479" s="77">
        <f t="shared" si="165"/>
        <v>24.94511912003021</v>
      </c>
      <c r="T479" s="77">
        <f t="shared" si="166"/>
        <v>-0.18441857586699584</v>
      </c>
      <c r="U479" s="77">
        <f t="shared" si="167"/>
        <v>-0.28654062109996098</v>
      </c>
      <c r="V479" s="77">
        <f t="shared" si="168"/>
        <v>0.10212204523296514</v>
      </c>
      <c r="W479" s="77"/>
      <c r="X479" s="77"/>
      <c r="Y479" s="77"/>
      <c r="Z479" s="77" t="str">
        <f t="shared" si="169"/>
        <v>BAIXA</v>
      </c>
      <c r="AA479" s="77"/>
      <c r="AB479" s="77" t="str">
        <f t="shared" si="170"/>
        <v/>
      </c>
      <c r="AC479" s="77"/>
      <c r="AD479" s="78" t="b">
        <f t="shared" si="171"/>
        <v>0</v>
      </c>
      <c r="AE479" s="78" t="b">
        <f t="shared" si="172"/>
        <v>0</v>
      </c>
      <c r="AF479" s="78" t="b">
        <f t="shared" si="173"/>
        <v>0</v>
      </c>
      <c r="AG479" s="78" t="b">
        <f t="shared" si="178"/>
        <v>1</v>
      </c>
      <c r="AH479" s="38">
        <f t="shared" si="179"/>
        <v>23.04</v>
      </c>
      <c r="AI479" s="62">
        <f t="shared" si="180"/>
        <v>25.87</v>
      </c>
      <c r="AJ479" s="34">
        <f t="shared" si="181"/>
        <v>0.2</v>
      </c>
      <c r="AK479" s="34">
        <f t="shared" si="182"/>
        <v>0.15384615384615385</v>
      </c>
      <c r="AL479" s="34">
        <f t="shared" si="183"/>
        <v>7.407407407407407E-2</v>
      </c>
    </row>
    <row r="480" spans="1:38" s="34" customFormat="1">
      <c r="A480" s="74">
        <v>43614</v>
      </c>
      <c r="B480" s="75">
        <v>25.03</v>
      </c>
      <c r="C480" s="75">
        <v>25.03</v>
      </c>
      <c r="D480" s="75">
        <v>-1.1200000000000001</v>
      </c>
      <c r="E480" s="75">
        <v>25.03</v>
      </c>
      <c r="F480" s="75">
        <v>24.8</v>
      </c>
      <c r="G480" s="75">
        <v>25.23</v>
      </c>
      <c r="H480" s="75" t="s">
        <v>87</v>
      </c>
      <c r="I480" s="76"/>
      <c r="J480" s="77">
        <f t="shared" si="174"/>
        <v>0</v>
      </c>
      <c r="K480" s="77">
        <f t="shared" si="175"/>
        <v>0</v>
      </c>
      <c r="L480" s="77">
        <f t="shared" si="176"/>
        <v>0</v>
      </c>
      <c r="M480" s="77"/>
      <c r="N480" s="77">
        <f t="shared" si="161"/>
        <v>24.88</v>
      </c>
      <c r="O480" s="77">
        <f t="shared" si="162"/>
        <v>25.35</v>
      </c>
      <c r="P480" s="77">
        <f t="shared" si="163"/>
        <v>24.784605350807517</v>
      </c>
      <c r="Q480" s="77">
        <f t="shared" si="177"/>
        <v>24.743499999999997</v>
      </c>
      <c r="R480" s="77">
        <f t="shared" si="164"/>
        <v>24.771737006738345</v>
      </c>
      <c r="S480" s="77">
        <f t="shared" si="165"/>
        <v>24.964728649632626</v>
      </c>
      <c r="T480" s="77">
        <f t="shared" si="166"/>
        <v>-0.19299164289428106</v>
      </c>
      <c r="U480" s="77">
        <f t="shared" si="167"/>
        <v>-0.31207113240820228</v>
      </c>
      <c r="V480" s="77">
        <f t="shared" si="168"/>
        <v>0.11907948951392122</v>
      </c>
      <c r="W480" s="77"/>
      <c r="X480" s="77"/>
      <c r="Y480" s="77"/>
      <c r="Z480" s="77" t="str">
        <f t="shared" si="169"/>
        <v>BAIXA</v>
      </c>
      <c r="AA480" s="77"/>
      <c r="AB480" s="77" t="str">
        <f t="shared" si="170"/>
        <v/>
      </c>
      <c r="AC480" s="77"/>
      <c r="AD480" s="78" t="b">
        <f t="shared" si="171"/>
        <v>0</v>
      </c>
      <c r="AE480" s="78" t="b">
        <f t="shared" si="172"/>
        <v>0</v>
      </c>
      <c r="AF480" s="78" t="b">
        <f t="shared" si="173"/>
        <v>0</v>
      </c>
      <c r="AG480" s="78" t="b">
        <f t="shared" si="178"/>
        <v>1</v>
      </c>
      <c r="AH480" s="38">
        <f t="shared" si="179"/>
        <v>23.04</v>
      </c>
      <c r="AI480" s="62">
        <f t="shared" si="180"/>
        <v>25.87</v>
      </c>
      <c r="AJ480" s="34">
        <f t="shared" si="181"/>
        <v>0.2</v>
      </c>
      <c r="AK480" s="34">
        <f t="shared" si="182"/>
        <v>0.15384615384615385</v>
      </c>
      <c r="AL480" s="34">
        <f t="shared" si="183"/>
        <v>7.407407407407407E-2</v>
      </c>
    </row>
    <row r="481" spans="1:38" s="34" customFormat="1">
      <c r="A481" s="74">
        <v>43613</v>
      </c>
      <c r="B481" s="75">
        <v>25.31</v>
      </c>
      <c r="C481" s="75">
        <v>25.31</v>
      </c>
      <c r="D481" s="75">
        <v>2.13</v>
      </c>
      <c r="E481" s="75">
        <v>25.31</v>
      </c>
      <c r="F481" s="75">
        <v>24.68</v>
      </c>
      <c r="G481" s="75">
        <v>25.31</v>
      </c>
      <c r="H481" s="75" t="s">
        <v>320</v>
      </c>
      <c r="I481" s="76"/>
      <c r="J481" s="77">
        <f t="shared" si="174"/>
        <v>0</v>
      </c>
      <c r="K481" s="77">
        <f t="shared" si="175"/>
        <v>0</v>
      </c>
      <c r="L481" s="77">
        <f t="shared" si="176"/>
        <v>0</v>
      </c>
      <c r="M481" s="77"/>
      <c r="N481" s="77">
        <f t="shared" si="161"/>
        <v>25.09</v>
      </c>
      <c r="O481" s="77">
        <f t="shared" si="162"/>
        <v>25.54</v>
      </c>
      <c r="P481" s="77">
        <f t="shared" si="163"/>
        <v>24.723256688509395</v>
      </c>
      <c r="Q481" s="77">
        <f t="shared" si="177"/>
        <v>24.7685</v>
      </c>
      <c r="R481" s="77">
        <f t="shared" si="164"/>
        <v>24.724780098872589</v>
      </c>
      <c r="S481" s="77">
        <f t="shared" si="165"/>
        <v>24.959506941603237</v>
      </c>
      <c r="T481" s="77">
        <f t="shared" si="166"/>
        <v>-0.23472684273064814</v>
      </c>
      <c r="U481" s="77">
        <f t="shared" si="167"/>
        <v>-0.34184100478668256</v>
      </c>
      <c r="V481" s="77">
        <f t="shared" si="168"/>
        <v>0.10711416205603441</v>
      </c>
      <c r="W481" s="77"/>
      <c r="X481" s="77"/>
      <c r="Y481" s="77"/>
      <c r="Z481" s="77" t="str">
        <f t="shared" si="169"/>
        <v>BAIXA</v>
      </c>
      <c r="AA481" s="77"/>
      <c r="AB481" s="77" t="str">
        <f t="shared" si="170"/>
        <v/>
      </c>
      <c r="AC481" s="77"/>
      <c r="AD481" s="78" t="b">
        <f t="shared" si="171"/>
        <v>0</v>
      </c>
      <c r="AE481" s="78" t="b">
        <f t="shared" si="172"/>
        <v>0</v>
      </c>
      <c r="AF481" s="78" t="b">
        <f t="shared" si="173"/>
        <v>1</v>
      </c>
      <c r="AG481" s="78" t="b">
        <f t="shared" si="178"/>
        <v>1</v>
      </c>
      <c r="AH481" s="38">
        <f t="shared" si="179"/>
        <v>23.04</v>
      </c>
      <c r="AI481" s="62">
        <f t="shared" si="180"/>
        <v>26.15</v>
      </c>
      <c r="AJ481" s="34">
        <f t="shared" si="181"/>
        <v>0.2</v>
      </c>
      <c r="AK481" s="34">
        <f t="shared" si="182"/>
        <v>0.15384615384615385</v>
      </c>
      <c r="AL481" s="34">
        <f t="shared" si="183"/>
        <v>7.407407407407407E-2</v>
      </c>
    </row>
    <row r="482" spans="1:38" s="34" customFormat="1">
      <c r="A482" s="74">
        <v>43612</v>
      </c>
      <c r="B482" s="75">
        <v>24.78</v>
      </c>
      <c r="C482" s="75">
        <v>24.78</v>
      </c>
      <c r="D482" s="75">
        <v>0.57999999999999996</v>
      </c>
      <c r="E482" s="75">
        <v>24.78</v>
      </c>
      <c r="F482" s="75">
        <v>24.72</v>
      </c>
      <c r="G482" s="75">
        <v>25.07</v>
      </c>
      <c r="H482" s="75" t="s">
        <v>321</v>
      </c>
      <c r="I482" s="76"/>
      <c r="J482" s="77">
        <f t="shared" si="174"/>
        <v>0</v>
      </c>
      <c r="K482" s="77">
        <f t="shared" si="175"/>
        <v>0</v>
      </c>
      <c r="L482" s="77">
        <f t="shared" si="176"/>
        <v>0</v>
      </c>
      <c r="M482" s="77"/>
      <c r="N482" s="77">
        <f t="shared" si="161"/>
        <v>25.09</v>
      </c>
      <c r="O482" s="77">
        <f t="shared" si="162"/>
        <v>25.87</v>
      </c>
      <c r="P482" s="77">
        <f t="shared" si="163"/>
        <v>24.576570860636743</v>
      </c>
      <c r="Q482" s="77">
        <f t="shared" si="177"/>
        <v>24.791500000000003</v>
      </c>
      <c r="R482" s="77">
        <f t="shared" si="164"/>
        <v>24.618376480485789</v>
      </c>
      <c r="S482" s="77">
        <f t="shared" si="165"/>
        <v>24.931467496931496</v>
      </c>
      <c r="T482" s="77">
        <f t="shared" si="166"/>
        <v>-0.31309101644570703</v>
      </c>
      <c r="U482" s="77">
        <f t="shared" si="167"/>
        <v>-0.36861954530069119</v>
      </c>
      <c r="V482" s="77">
        <f t="shared" si="168"/>
        <v>5.552852885498416E-2</v>
      </c>
      <c r="W482" s="77"/>
      <c r="X482" s="77"/>
      <c r="Y482" s="77"/>
      <c r="Z482" s="77" t="str">
        <f t="shared" si="169"/>
        <v>BAIXA</v>
      </c>
      <c r="AA482" s="77"/>
      <c r="AB482" s="77" t="str">
        <f t="shared" si="170"/>
        <v/>
      </c>
      <c r="AC482" s="77"/>
      <c r="AD482" s="78" t="b">
        <f t="shared" si="171"/>
        <v>0</v>
      </c>
      <c r="AE482" s="78" t="b">
        <f t="shared" si="172"/>
        <v>0</v>
      </c>
      <c r="AF482" s="78" t="b">
        <f t="shared" si="173"/>
        <v>0</v>
      </c>
      <c r="AG482" s="78" t="b">
        <f t="shared" si="178"/>
        <v>1</v>
      </c>
      <c r="AH482" s="38">
        <f t="shared" si="179"/>
        <v>23.04</v>
      </c>
      <c r="AI482" s="62">
        <f t="shared" si="180"/>
        <v>26.15</v>
      </c>
      <c r="AJ482" s="34">
        <f t="shared" si="181"/>
        <v>0.2</v>
      </c>
      <c r="AK482" s="34">
        <f t="shared" si="182"/>
        <v>0.15384615384615385</v>
      </c>
      <c r="AL482" s="34">
        <f t="shared" si="183"/>
        <v>7.407407407407407E-2</v>
      </c>
    </row>
    <row r="483" spans="1:38" s="34" customFormat="1">
      <c r="A483" s="74">
        <v>43609</v>
      </c>
      <c r="B483" s="75">
        <v>24.64</v>
      </c>
      <c r="C483" s="75">
        <v>24.64</v>
      </c>
      <c r="D483" s="75">
        <v>0.97</v>
      </c>
      <c r="E483" s="75">
        <v>24.64</v>
      </c>
      <c r="F483" s="75">
        <v>24.49</v>
      </c>
      <c r="G483" s="75">
        <v>24.9</v>
      </c>
      <c r="H483" s="75" t="s">
        <v>210</v>
      </c>
      <c r="I483" s="76"/>
      <c r="J483" s="77">
        <f t="shared" si="174"/>
        <v>0</v>
      </c>
      <c r="K483" s="77">
        <f t="shared" si="175"/>
        <v>0</v>
      </c>
      <c r="L483" s="77">
        <f t="shared" si="176"/>
        <v>0</v>
      </c>
      <c r="M483" s="77"/>
      <c r="N483" s="77">
        <f t="shared" si="161"/>
        <v>25.09</v>
      </c>
      <c r="O483" s="77">
        <f t="shared" si="162"/>
        <v>25.87</v>
      </c>
      <c r="P483" s="77">
        <f t="shared" si="163"/>
        <v>24.52571357579593</v>
      </c>
      <c r="Q483" s="77">
        <f t="shared" si="177"/>
        <v>24.8355</v>
      </c>
      <c r="R483" s="77">
        <f t="shared" si="164"/>
        <v>24.588990386028659</v>
      </c>
      <c r="S483" s="77">
        <f t="shared" si="165"/>
        <v>24.943584896686016</v>
      </c>
      <c r="T483" s="77">
        <f t="shared" si="166"/>
        <v>-0.35459451065735692</v>
      </c>
      <c r="U483" s="77">
        <f t="shared" si="167"/>
        <v>-0.38250167751443725</v>
      </c>
      <c r="V483" s="77">
        <f t="shared" si="168"/>
        <v>2.7907166857080334E-2</v>
      </c>
      <c r="W483" s="77"/>
      <c r="X483" s="77"/>
      <c r="Y483" s="77"/>
      <c r="Z483" s="77" t="str">
        <f t="shared" si="169"/>
        <v>BAIXA</v>
      </c>
      <c r="AA483" s="77"/>
      <c r="AB483" s="77" t="str">
        <f t="shared" si="170"/>
        <v/>
      </c>
      <c r="AC483" s="77"/>
      <c r="AD483" s="78" t="b">
        <f t="shared" si="171"/>
        <v>0</v>
      </c>
      <c r="AE483" s="78" t="b">
        <f t="shared" si="172"/>
        <v>0</v>
      </c>
      <c r="AF483" s="78" t="b">
        <f t="shared" si="173"/>
        <v>0</v>
      </c>
      <c r="AG483" s="78" t="b">
        <f t="shared" si="178"/>
        <v>1</v>
      </c>
      <c r="AH483" s="38">
        <f t="shared" si="179"/>
        <v>23.04</v>
      </c>
      <c r="AI483" s="62">
        <f t="shared" si="180"/>
        <v>26.43</v>
      </c>
      <c r="AJ483" s="34">
        <f t="shared" si="181"/>
        <v>0.2</v>
      </c>
      <c r="AK483" s="34">
        <f t="shared" si="182"/>
        <v>0.15384615384615385</v>
      </c>
      <c r="AL483" s="34">
        <f t="shared" si="183"/>
        <v>7.407407407407407E-2</v>
      </c>
    </row>
    <row r="484" spans="1:38" s="34" customFormat="1">
      <c r="A484" s="74">
        <v>43608</v>
      </c>
      <c r="B484" s="75">
        <v>24.41</v>
      </c>
      <c r="C484" s="75">
        <v>24.41</v>
      </c>
      <c r="D484" s="75">
        <v>-1.71</v>
      </c>
      <c r="E484" s="75">
        <v>24.41</v>
      </c>
      <c r="F484" s="75">
        <v>24.1</v>
      </c>
      <c r="G484" s="75">
        <v>24.48</v>
      </c>
      <c r="H484" s="75" t="s">
        <v>82</v>
      </c>
      <c r="I484" s="76"/>
      <c r="J484" s="77">
        <f t="shared" si="174"/>
        <v>0</v>
      </c>
      <c r="K484" s="77">
        <f t="shared" si="175"/>
        <v>0</v>
      </c>
      <c r="L484" s="77">
        <f t="shared" si="176"/>
        <v>0</v>
      </c>
      <c r="M484" s="77"/>
      <c r="N484" s="77">
        <f t="shared" si="161"/>
        <v>25.09</v>
      </c>
      <c r="O484" s="77">
        <f t="shared" si="162"/>
        <v>25.87</v>
      </c>
      <c r="P484" s="77">
        <f t="shared" si="163"/>
        <v>24.497141969744913</v>
      </c>
      <c r="Q484" s="77">
        <f t="shared" si="177"/>
        <v>24.913499999999999</v>
      </c>
      <c r="R484" s="77">
        <f t="shared" si="164"/>
        <v>24.579715910761141</v>
      </c>
      <c r="S484" s="77">
        <f t="shared" si="165"/>
        <v>24.967871688420896</v>
      </c>
      <c r="T484" s="77">
        <f t="shared" si="166"/>
        <v>-0.38815577765975462</v>
      </c>
      <c r="U484" s="77">
        <f t="shared" si="167"/>
        <v>-0.38947846922870732</v>
      </c>
      <c r="V484" s="77">
        <f t="shared" si="168"/>
        <v>1.3226915689527052E-3</v>
      </c>
      <c r="W484" s="77"/>
      <c r="X484" s="77"/>
      <c r="Y484" s="77"/>
      <c r="Z484" s="77" t="str">
        <f t="shared" si="169"/>
        <v>BAIXA</v>
      </c>
      <c r="AA484" s="77"/>
      <c r="AB484" s="77" t="str">
        <f t="shared" si="170"/>
        <v>COMPRA</v>
      </c>
      <c r="AC484" s="77"/>
      <c r="AD484" s="78" t="b">
        <f t="shared" si="171"/>
        <v>0</v>
      </c>
      <c r="AE484" s="78" t="b">
        <f t="shared" si="172"/>
        <v>0</v>
      </c>
      <c r="AF484" s="78" t="b">
        <f t="shared" si="173"/>
        <v>1</v>
      </c>
      <c r="AG484" s="78" t="b">
        <f t="shared" si="178"/>
        <v>1</v>
      </c>
      <c r="AH484" s="38">
        <f t="shared" si="179"/>
        <v>23.04</v>
      </c>
      <c r="AI484" s="62">
        <f t="shared" si="180"/>
        <v>26.43</v>
      </c>
      <c r="AJ484" s="34">
        <f t="shared" si="181"/>
        <v>0.2</v>
      </c>
      <c r="AK484" s="34">
        <f t="shared" si="182"/>
        <v>0.15384615384615385</v>
      </c>
      <c r="AL484" s="34">
        <f t="shared" si="183"/>
        <v>7.407407407407407E-2</v>
      </c>
    </row>
    <row r="485" spans="1:38" s="34" customFormat="1">
      <c r="A485" s="74">
        <v>43607</v>
      </c>
      <c r="B485" s="75">
        <v>24.83</v>
      </c>
      <c r="C485" s="75">
        <v>24.83</v>
      </c>
      <c r="D485" s="75">
        <v>-0.45</v>
      </c>
      <c r="E485" s="75">
        <v>24.83</v>
      </c>
      <c r="F485" s="75">
        <v>24.52</v>
      </c>
      <c r="G485" s="75">
        <v>25</v>
      </c>
      <c r="H485" s="75" t="s">
        <v>322</v>
      </c>
      <c r="I485" s="76"/>
      <c r="J485" s="77">
        <f t="shared" si="174"/>
        <v>0</v>
      </c>
      <c r="K485" s="77">
        <f t="shared" si="175"/>
        <v>0</v>
      </c>
      <c r="L485" s="77">
        <f t="shared" si="176"/>
        <v>0</v>
      </c>
      <c r="M485" s="77"/>
      <c r="N485" s="77">
        <f t="shared" si="161"/>
        <v>25.28</v>
      </c>
      <c r="O485" s="77">
        <f t="shared" si="162"/>
        <v>25.87</v>
      </c>
      <c r="P485" s="77">
        <f t="shared" si="163"/>
        <v>24.518927462181139</v>
      </c>
      <c r="Q485" s="77">
        <f t="shared" si="177"/>
        <v>24.9925</v>
      </c>
      <c r="R485" s="77">
        <f t="shared" si="164"/>
        <v>24.610573349081349</v>
      </c>
      <c r="S485" s="77">
        <f t="shared" si="165"/>
        <v>25.01250142349457</v>
      </c>
      <c r="T485" s="77">
        <f t="shared" si="166"/>
        <v>-0.40192807441322032</v>
      </c>
      <c r="U485" s="77">
        <f t="shared" si="167"/>
        <v>-0.38980914212094553</v>
      </c>
      <c r="V485" s="77">
        <f t="shared" si="168"/>
        <v>-1.2118932292274787E-2</v>
      </c>
      <c r="W485" s="77"/>
      <c r="X485" s="77"/>
      <c r="Y485" s="77"/>
      <c r="Z485" s="77" t="str">
        <f t="shared" si="169"/>
        <v>BAIXA</v>
      </c>
      <c r="AA485" s="77"/>
      <c r="AB485" s="77" t="str">
        <f t="shared" si="170"/>
        <v/>
      </c>
      <c r="AC485" s="77"/>
      <c r="AD485" s="78" t="b">
        <f t="shared" si="171"/>
        <v>0</v>
      </c>
      <c r="AE485" s="78" t="b">
        <f t="shared" si="172"/>
        <v>0</v>
      </c>
      <c r="AF485" s="78" t="b">
        <f t="shared" si="173"/>
        <v>0</v>
      </c>
      <c r="AG485" s="78" t="b">
        <f t="shared" si="178"/>
        <v>1</v>
      </c>
      <c r="AH485" s="38">
        <f t="shared" si="179"/>
        <v>23.04</v>
      </c>
      <c r="AI485" s="62">
        <f t="shared" si="180"/>
        <v>26.43</v>
      </c>
      <c r="AJ485" s="34">
        <f t="shared" si="181"/>
        <v>0.2</v>
      </c>
      <c r="AK485" s="34">
        <f t="shared" si="182"/>
        <v>0.15384615384615385</v>
      </c>
      <c r="AL485" s="34">
        <f t="shared" si="183"/>
        <v>7.407407407407407E-2</v>
      </c>
    </row>
    <row r="486" spans="1:38" s="34" customFormat="1">
      <c r="A486" s="74">
        <v>43606</v>
      </c>
      <c r="B486" s="75">
        <v>24.94</v>
      </c>
      <c r="C486" s="75">
        <v>24.94</v>
      </c>
      <c r="D486" s="75">
        <v>3.8</v>
      </c>
      <c r="E486" s="75">
        <v>24.94</v>
      </c>
      <c r="F486" s="75">
        <v>23.94</v>
      </c>
      <c r="G486" s="75">
        <v>24.94</v>
      </c>
      <c r="H486" s="75" t="s">
        <v>323</v>
      </c>
      <c r="I486" s="76"/>
      <c r="J486" s="77">
        <f t="shared" si="174"/>
        <v>0</v>
      </c>
      <c r="K486" s="77">
        <f t="shared" si="175"/>
        <v>0</v>
      </c>
      <c r="L486" s="77">
        <f t="shared" si="176"/>
        <v>0</v>
      </c>
      <c r="M486" s="77"/>
      <c r="N486" s="77">
        <f t="shared" si="161"/>
        <v>25.28</v>
      </c>
      <c r="O486" s="77">
        <f t="shared" si="162"/>
        <v>25.87</v>
      </c>
      <c r="P486" s="77">
        <f t="shared" si="163"/>
        <v>24.441159327726425</v>
      </c>
      <c r="Q486" s="77">
        <f t="shared" si="177"/>
        <v>25.054499999999997</v>
      </c>
      <c r="R486" s="77">
        <f t="shared" si="164"/>
        <v>24.570677594368867</v>
      </c>
      <c r="S486" s="77">
        <f t="shared" si="165"/>
        <v>25.027101537374136</v>
      </c>
      <c r="T486" s="77">
        <f t="shared" si="166"/>
        <v>-0.45642394300526945</v>
      </c>
      <c r="U486" s="77">
        <f t="shared" si="167"/>
        <v>-0.38677940904787683</v>
      </c>
      <c r="V486" s="77">
        <f t="shared" si="168"/>
        <v>-6.9644533957392618E-2</v>
      </c>
      <c r="W486" s="77"/>
      <c r="X486" s="77"/>
      <c r="Y486" s="77"/>
      <c r="Z486" s="77" t="str">
        <f t="shared" si="169"/>
        <v>BAIXA</v>
      </c>
      <c r="AA486" s="77"/>
      <c r="AB486" s="77" t="str">
        <f t="shared" si="170"/>
        <v/>
      </c>
      <c r="AC486" s="77"/>
      <c r="AD486" s="78" t="b">
        <f t="shared" si="171"/>
        <v>0</v>
      </c>
      <c r="AE486" s="78" t="b">
        <f t="shared" si="172"/>
        <v>0</v>
      </c>
      <c r="AF486" s="78" t="b">
        <f t="shared" si="173"/>
        <v>1</v>
      </c>
      <c r="AG486" s="78" t="b">
        <f t="shared" si="178"/>
        <v>1</v>
      </c>
      <c r="AH486" s="38">
        <f t="shared" si="179"/>
        <v>23.04</v>
      </c>
      <c r="AI486" s="62">
        <f t="shared" si="180"/>
        <v>26.43</v>
      </c>
      <c r="AJ486" s="34">
        <f t="shared" si="181"/>
        <v>0.2</v>
      </c>
      <c r="AK486" s="34">
        <f t="shared" si="182"/>
        <v>0.15384615384615385</v>
      </c>
      <c r="AL486" s="34">
        <f t="shared" si="183"/>
        <v>7.407407407407407E-2</v>
      </c>
    </row>
    <row r="487" spans="1:38" s="34" customFormat="1">
      <c r="A487" s="74">
        <v>43605</v>
      </c>
      <c r="B487" s="75">
        <v>24.03</v>
      </c>
      <c r="C487" s="75">
        <v>24.03</v>
      </c>
      <c r="D487" s="75">
        <v>3.4</v>
      </c>
      <c r="E487" s="75">
        <v>24.03</v>
      </c>
      <c r="F487" s="75">
        <v>23.2</v>
      </c>
      <c r="G487" s="75">
        <v>24.03</v>
      </c>
      <c r="H487" s="75" t="s">
        <v>324</v>
      </c>
      <c r="I487" s="76"/>
      <c r="J487" s="77">
        <f t="shared" si="174"/>
        <v>0</v>
      </c>
      <c r="K487" s="77">
        <f t="shared" si="175"/>
        <v>0</v>
      </c>
      <c r="L487" s="77">
        <f t="shared" si="176"/>
        <v>0</v>
      </c>
      <c r="M487" s="77"/>
      <c r="N487" s="77">
        <f t="shared" si="161"/>
        <v>25.41</v>
      </c>
      <c r="O487" s="77">
        <f t="shared" si="162"/>
        <v>26.05</v>
      </c>
      <c r="P487" s="77">
        <f t="shared" si="163"/>
        <v>24.316449159658031</v>
      </c>
      <c r="Q487" s="77">
        <f t="shared" si="177"/>
        <v>25.099499999999999</v>
      </c>
      <c r="R487" s="77">
        <f t="shared" si="164"/>
        <v>24.503528066072299</v>
      </c>
      <c r="S487" s="77">
        <f t="shared" si="165"/>
        <v>25.034069660364068</v>
      </c>
      <c r="T487" s="77">
        <f t="shared" si="166"/>
        <v>-0.53054159429176906</v>
      </c>
      <c r="U487" s="77">
        <f t="shared" si="167"/>
        <v>-0.36936827555852869</v>
      </c>
      <c r="V487" s="77">
        <f t="shared" si="168"/>
        <v>-0.16117331873324037</v>
      </c>
      <c r="W487" s="77"/>
      <c r="X487" s="77"/>
      <c r="Y487" s="77"/>
      <c r="Z487" s="77" t="str">
        <f t="shared" si="169"/>
        <v>BAIXA</v>
      </c>
      <c r="AA487" s="77"/>
      <c r="AB487" s="77" t="str">
        <f t="shared" si="170"/>
        <v/>
      </c>
      <c r="AC487" s="77"/>
      <c r="AD487" s="78" t="b">
        <f t="shared" si="171"/>
        <v>0</v>
      </c>
      <c r="AE487" s="78" t="b">
        <f t="shared" si="172"/>
        <v>0</v>
      </c>
      <c r="AF487" s="78" t="b">
        <f t="shared" si="173"/>
        <v>1</v>
      </c>
      <c r="AG487" s="78" t="b">
        <f t="shared" si="178"/>
        <v>1</v>
      </c>
      <c r="AH487" s="38">
        <f t="shared" si="179"/>
        <v>23.04</v>
      </c>
      <c r="AI487" s="62">
        <f t="shared" si="180"/>
        <v>26.43</v>
      </c>
      <c r="AJ487" s="34">
        <f t="shared" si="181"/>
        <v>0.2</v>
      </c>
      <c r="AK487" s="34">
        <f t="shared" si="182"/>
        <v>0.15384615384615385</v>
      </c>
      <c r="AL487" s="34">
        <f t="shared" si="183"/>
        <v>7.407407407407407E-2</v>
      </c>
    </row>
    <row r="488" spans="1:38" s="34" customFormat="1">
      <c r="A488" s="74">
        <v>43602</v>
      </c>
      <c r="B488" s="75">
        <v>23.24</v>
      </c>
      <c r="C488" s="75">
        <v>23.24</v>
      </c>
      <c r="D488" s="75">
        <v>-2.34</v>
      </c>
      <c r="E488" s="75">
        <v>23.24</v>
      </c>
      <c r="F488" s="75">
        <v>23.04</v>
      </c>
      <c r="G488" s="75">
        <v>23.94</v>
      </c>
      <c r="H488" s="75" t="s">
        <v>325</v>
      </c>
      <c r="I488" s="76"/>
      <c r="J488" s="77">
        <f t="shared" si="174"/>
        <v>1</v>
      </c>
      <c r="K488" s="77">
        <f t="shared" si="175"/>
        <v>0</v>
      </c>
      <c r="L488" s="77">
        <f t="shared" si="176"/>
        <v>0</v>
      </c>
      <c r="M488" s="77"/>
      <c r="N488" s="77">
        <f t="shared" si="161"/>
        <v>25.48</v>
      </c>
      <c r="O488" s="77">
        <f t="shared" si="162"/>
        <v>26.15</v>
      </c>
      <c r="P488" s="77">
        <f t="shared" si="163"/>
        <v>24.38806144957254</v>
      </c>
      <c r="Q488" s="77">
        <f t="shared" si="177"/>
        <v>25.197500000000002</v>
      </c>
      <c r="R488" s="77">
        <f t="shared" si="164"/>
        <v>24.589624078085443</v>
      </c>
      <c r="S488" s="77">
        <f t="shared" si="165"/>
        <v>25.114395233193193</v>
      </c>
      <c r="T488" s="77">
        <f t="shared" si="166"/>
        <v>-0.52477115510775008</v>
      </c>
      <c r="U488" s="77">
        <f t="shared" si="167"/>
        <v>-0.32907494587521857</v>
      </c>
      <c r="V488" s="77">
        <f t="shared" si="168"/>
        <v>-0.1956962092325315</v>
      </c>
      <c r="W488" s="77"/>
      <c r="X488" s="77"/>
      <c r="Y488" s="77"/>
      <c r="Z488" s="77" t="str">
        <f t="shared" si="169"/>
        <v>BAIXA</v>
      </c>
      <c r="AA488" s="77"/>
      <c r="AB488" s="77" t="str">
        <f t="shared" si="170"/>
        <v/>
      </c>
      <c r="AC488" s="77"/>
      <c r="AD488" s="78" t="b">
        <f t="shared" si="171"/>
        <v>0</v>
      </c>
      <c r="AE488" s="78" t="b">
        <f t="shared" si="172"/>
        <v>0</v>
      </c>
      <c r="AF488" s="78" t="b">
        <f t="shared" si="173"/>
        <v>0</v>
      </c>
      <c r="AG488" s="78" t="b">
        <f t="shared" si="178"/>
        <v>1</v>
      </c>
      <c r="AH488" s="38">
        <f t="shared" si="179"/>
        <v>23.04</v>
      </c>
      <c r="AI488" s="62">
        <f t="shared" si="180"/>
        <v>26.43</v>
      </c>
      <c r="AJ488" s="34">
        <f t="shared" si="181"/>
        <v>0.2</v>
      </c>
      <c r="AK488" s="34">
        <f t="shared" si="182"/>
        <v>0.15384615384615385</v>
      </c>
      <c r="AL488" s="34">
        <f t="shared" si="183"/>
        <v>7.407407407407407E-2</v>
      </c>
    </row>
    <row r="489" spans="1:38" s="34" customFormat="1">
      <c r="A489" s="74">
        <v>43601</v>
      </c>
      <c r="B489" s="75">
        <v>23.8</v>
      </c>
      <c r="C489" s="75">
        <v>23.8</v>
      </c>
      <c r="D489" s="75">
        <v>-2.36</v>
      </c>
      <c r="E489" s="75">
        <v>23.8</v>
      </c>
      <c r="F489" s="75">
        <v>23.77</v>
      </c>
      <c r="G489" s="75">
        <v>24.52</v>
      </c>
      <c r="H489" s="75" t="s">
        <v>326</v>
      </c>
      <c r="I489" s="76"/>
      <c r="J489" s="77">
        <f t="shared" si="174"/>
        <v>0</v>
      </c>
      <c r="K489" s="77">
        <f t="shared" si="175"/>
        <v>0</v>
      </c>
      <c r="L489" s="77">
        <f t="shared" si="176"/>
        <v>0</v>
      </c>
      <c r="M489" s="77"/>
      <c r="N489" s="77">
        <f t="shared" si="161"/>
        <v>25.48</v>
      </c>
      <c r="O489" s="77">
        <f t="shared" si="162"/>
        <v>26.15</v>
      </c>
      <c r="P489" s="77">
        <f t="shared" si="163"/>
        <v>24.675076811965674</v>
      </c>
      <c r="Q489" s="77">
        <f t="shared" si="177"/>
        <v>25.295000000000002</v>
      </c>
      <c r="R489" s="77">
        <f t="shared" si="164"/>
        <v>24.835010274100977</v>
      </c>
      <c r="S489" s="77">
        <f t="shared" si="165"/>
        <v>25.26434685184865</v>
      </c>
      <c r="T489" s="77">
        <f t="shared" si="166"/>
        <v>-0.42933657774767298</v>
      </c>
      <c r="U489" s="77">
        <f t="shared" si="167"/>
        <v>-0.28015089356708572</v>
      </c>
      <c r="V489" s="77">
        <f t="shared" si="168"/>
        <v>-0.14918568418058725</v>
      </c>
      <c r="W489" s="77"/>
      <c r="X489" s="77"/>
      <c r="Y489" s="77"/>
      <c r="Z489" s="77" t="str">
        <f t="shared" si="169"/>
        <v>BAIXA</v>
      </c>
      <c r="AA489" s="77"/>
      <c r="AB489" s="77" t="str">
        <f t="shared" si="170"/>
        <v/>
      </c>
      <c r="AC489" s="77"/>
      <c r="AD489" s="78" t="b">
        <f t="shared" si="171"/>
        <v>0</v>
      </c>
      <c r="AE489" s="78" t="b">
        <f t="shared" si="172"/>
        <v>0</v>
      </c>
      <c r="AF489" s="78" t="b">
        <f t="shared" si="173"/>
        <v>0</v>
      </c>
      <c r="AG489" s="78" t="b">
        <f t="shared" si="178"/>
        <v>1</v>
      </c>
      <c r="AH489" s="38">
        <f t="shared" si="179"/>
        <v>23.04</v>
      </c>
      <c r="AI489" s="62">
        <f t="shared" si="180"/>
        <v>26.43</v>
      </c>
      <c r="AJ489" s="34">
        <f t="shared" si="181"/>
        <v>0.2</v>
      </c>
      <c r="AK489" s="34">
        <f t="shared" si="182"/>
        <v>0.15384615384615385</v>
      </c>
      <c r="AL489" s="34">
        <f t="shared" si="183"/>
        <v>7.407407407407407E-2</v>
      </c>
    </row>
    <row r="490" spans="1:38" s="34" customFormat="1">
      <c r="A490" s="74">
        <v>43600</v>
      </c>
      <c r="B490" s="75">
        <v>24.37</v>
      </c>
      <c r="C490" s="75">
        <v>24.37</v>
      </c>
      <c r="D490" s="75">
        <v>-0.46</v>
      </c>
      <c r="E490" s="75">
        <v>24.37</v>
      </c>
      <c r="F490" s="75">
        <v>24.16</v>
      </c>
      <c r="G490" s="75">
        <v>24.38</v>
      </c>
      <c r="H490" s="75" t="s">
        <v>327</v>
      </c>
      <c r="I490" s="76"/>
      <c r="J490" s="77">
        <f t="shared" si="174"/>
        <v>0</v>
      </c>
      <c r="K490" s="77">
        <f t="shared" si="175"/>
        <v>0</v>
      </c>
      <c r="L490" s="77">
        <f t="shared" si="176"/>
        <v>0</v>
      </c>
      <c r="M490" s="77"/>
      <c r="N490" s="77">
        <f t="shared" si="161"/>
        <v>25.83</v>
      </c>
      <c r="O490" s="77">
        <f t="shared" si="162"/>
        <v>26.43</v>
      </c>
      <c r="P490" s="77">
        <f t="shared" si="163"/>
        <v>24.893846014957091</v>
      </c>
      <c r="Q490" s="77">
        <f t="shared" si="177"/>
        <v>25.363</v>
      </c>
      <c r="R490" s="77">
        <f t="shared" si="164"/>
        <v>25.023193960301153</v>
      </c>
      <c r="S490" s="77">
        <f t="shared" si="165"/>
        <v>25.381494599996543</v>
      </c>
      <c r="T490" s="77">
        <f t="shared" si="166"/>
        <v>-0.35830063969538983</v>
      </c>
      <c r="U490" s="77">
        <f t="shared" si="167"/>
        <v>-0.2428544725219389</v>
      </c>
      <c r="V490" s="77">
        <f t="shared" si="168"/>
        <v>-0.11544616717345094</v>
      </c>
      <c r="W490" s="77"/>
      <c r="X490" s="77"/>
      <c r="Y490" s="77"/>
      <c r="Z490" s="77" t="str">
        <f t="shared" si="169"/>
        <v>BAIXA</v>
      </c>
      <c r="AA490" s="77"/>
      <c r="AB490" s="77" t="str">
        <f t="shared" si="170"/>
        <v/>
      </c>
      <c r="AC490" s="77"/>
      <c r="AD490" s="78" t="b">
        <f t="shared" si="171"/>
        <v>0</v>
      </c>
      <c r="AE490" s="78" t="b">
        <f t="shared" si="172"/>
        <v>0</v>
      </c>
      <c r="AF490" s="78" t="b">
        <f t="shared" si="173"/>
        <v>1</v>
      </c>
      <c r="AG490" s="78" t="b">
        <f t="shared" si="178"/>
        <v>1</v>
      </c>
      <c r="AH490" s="38">
        <f t="shared" si="179"/>
        <v>24.06</v>
      </c>
      <c r="AI490" s="62">
        <f t="shared" si="180"/>
        <v>26.43</v>
      </c>
      <c r="AJ490" s="34">
        <f t="shared" si="181"/>
        <v>0.2</v>
      </c>
      <c r="AK490" s="34">
        <f t="shared" si="182"/>
        <v>0.15384615384615385</v>
      </c>
      <c r="AL490" s="34">
        <f t="shared" si="183"/>
        <v>7.407407407407407E-2</v>
      </c>
    </row>
    <row r="491" spans="1:38" s="34" customFormat="1">
      <c r="A491" s="74">
        <v>43599</v>
      </c>
      <c r="B491" s="75">
        <v>24.48</v>
      </c>
      <c r="C491" s="75">
        <v>24.48</v>
      </c>
      <c r="D491" s="75">
        <v>0.39</v>
      </c>
      <c r="E491" s="75">
        <v>24.48</v>
      </c>
      <c r="F491" s="75">
        <v>24.34</v>
      </c>
      <c r="G491" s="75">
        <v>24.7</v>
      </c>
      <c r="H491" s="75" t="s">
        <v>72</v>
      </c>
      <c r="I491" s="76"/>
      <c r="J491" s="77">
        <f t="shared" si="174"/>
        <v>0</v>
      </c>
      <c r="K491" s="77">
        <f t="shared" si="175"/>
        <v>0</v>
      </c>
      <c r="L491" s="77">
        <f t="shared" si="176"/>
        <v>0</v>
      </c>
      <c r="M491" s="77"/>
      <c r="N491" s="77">
        <f t="shared" si="161"/>
        <v>25.83</v>
      </c>
      <c r="O491" s="77">
        <f t="shared" si="162"/>
        <v>26.43</v>
      </c>
      <c r="P491" s="77">
        <f t="shared" si="163"/>
        <v>25.024807518696363</v>
      </c>
      <c r="Q491" s="77">
        <f t="shared" si="177"/>
        <v>25.365500000000004</v>
      </c>
      <c r="R491" s="77">
        <f t="shared" si="164"/>
        <v>25.141956498537727</v>
      </c>
      <c r="S491" s="77">
        <f t="shared" si="165"/>
        <v>25.462414167996268</v>
      </c>
      <c r="T491" s="77">
        <f t="shared" si="166"/>
        <v>-0.32045766945854126</v>
      </c>
      <c r="U491" s="77">
        <f t="shared" si="167"/>
        <v>-0.21399293072857617</v>
      </c>
      <c r="V491" s="77">
        <f t="shared" si="168"/>
        <v>-0.10646473872996509</v>
      </c>
      <c r="W491" s="77"/>
      <c r="X491" s="77"/>
      <c r="Y491" s="77"/>
      <c r="Z491" s="77" t="str">
        <f t="shared" si="169"/>
        <v>BAIXA</v>
      </c>
      <c r="AA491" s="77"/>
      <c r="AB491" s="77" t="str">
        <f t="shared" si="170"/>
        <v/>
      </c>
      <c r="AC491" s="77"/>
      <c r="AD491" s="78" t="b">
        <f t="shared" si="171"/>
        <v>0</v>
      </c>
      <c r="AE491" s="78" t="b">
        <f t="shared" si="172"/>
        <v>0</v>
      </c>
      <c r="AF491" s="78" t="b">
        <f t="shared" si="173"/>
        <v>0</v>
      </c>
      <c r="AG491" s="78" t="b">
        <f t="shared" si="178"/>
        <v>1</v>
      </c>
      <c r="AH491" s="38">
        <f t="shared" si="179"/>
        <v>24.06</v>
      </c>
      <c r="AI491" s="62">
        <f t="shared" si="180"/>
        <v>26.43</v>
      </c>
      <c r="AJ491" s="34">
        <f t="shared" si="181"/>
        <v>0.2</v>
      </c>
      <c r="AK491" s="34">
        <f t="shared" si="182"/>
        <v>0.15384615384615385</v>
      </c>
      <c r="AL491" s="34">
        <f t="shared" si="183"/>
        <v>7.407407407407407E-2</v>
      </c>
    </row>
    <row r="492" spans="1:38" s="34" customFormat="1">
      <c r="A492" s="74">
        <v>43598</v>
      </c>
      <c r="B492" s="75">
        <v>24.39</v>
      </c>
      <c r="C492" s="75">
        <v>24.39</v>
      </c>
      <c r="D492" s="75">
        <v>-2.92</v>
      </c>
      <c r="E492" s="75">
        <v>24.39</v>
      </c>
      <c r="F492" s="75">
        <v>24.31</v>
      </c>
      <c r="G492" s="75">
        <v>24.93</v>
      </c>
      <c r="H492" s="75" t="s">
        <v>84</v>
      </c>
      <c r="I492" s="76"/>
      <c r="J492" s="77">
        <f t="shared" si="174"/>
        <v>0</v>
      </c>
      <c r="K492" s="77">
        <f t="shared" si="175"/>
        <v>0</v>
      </c>
      <c r="L492" s="77">
        <f t="shared" si="176"/>
        <v>0</v>
      </c>
      <c r="M492" s="77"/>
      <c r="N492" s="77">
        <f t="shared" si="161"/>
        <v>26.07</v>
      </c>
      <c r="O492" s="77">
        <f t="shared" si="162"/>
        <v>26.43</v>
      </c>
      <c r="P492" s="77">
        <f t="shared" si="163"/>
        <v>25.161009398370453</v>
      </c>
      <c r="Q492" s="77">
        <f t="shared" si="177"/>
        <v>25.357500000000002</v>
      </c>
      <c r="R492" s="77">
        <f t="shared" si="164"/>
        <v>25.262312225544587</v>
      </c>
      <c r="S492" s="77">
        <f t="shared" si="165"/>
        <v>25.541007301435968</v>
      </c>
      <c r="T492" s="77">
        <f t="shared" si="166"/>
        <v>-0.27869507589138109</v>
      </c>
      <c r="U492" s="77">
        <f t="shared" si="167"/>
        <v>-0.1873767460460849</v>
      </c>
      <c r="V492" s="77">
        <f t="shared" si="168"/>
        <v>-9.1318329845296198E-2</v>
      </c>
      <c r="W492" s="77"/>
      <c r="X492" s="77"/>
      <c r="Y492" s="77"/>
      <c r="Z492" s="77" t="str">
        <f t="shared" si="169"/>
        <v>BAIXA</v>
      </c>
      <c r="AA492" s="77"/>
      <c r="AB492" s="77" t="str">
        <f t="shared" si="170"/>
        <v/>
      </c>
      <c r="AC492" s="77"/>
      <c r="AD492" s="78" t="b">
        <f t="shared" si="171"/>
        <v>0</v>
      </c>
      <c r="AE492" s="78" t="b">
        <f t="shared" si="172"/>
        <v>0</v>
      </c>
      <c r="AF492" s="78" t="b">
        <f t="shared" si="173"/>
        <v>0</v>
      </c>
      <c r="AG492" s="78" t="b">
        <f t="shared" si="178"/>
        <v>1</v>
      </c>
      <c r="AH492" s="38">
        <f t="shared" si="179"/>
        <v>24.06</v>
      </c>
      <c r="AI492" s="62">
        <f t="shared" si="180"/>
        <v>26.43</v>
      </c>
      <c r="AJ492" s="34">
        <f t="shared" si="181"/>
        <v>0.2</v>
      </c>
      <c r="AK492" s="34">
        <f t="shared" si="182"/>
        <v>0.15384615384615385</v>
      </c>
      <c r="AL492" s="34">
        <f t="shared" si="183"/>
        <v>7.407407407407407E-2</v>
      </c>
    </row>
    <row r="493" spans="1:38" s="34" customFormat="1">
      <c r="A493" s="74">
        <v>43595</v>
      </c>
      <c r="B493" s="75">
        <v>25.12</v>
      </c>
      <c r="C493" s="75">
        <v>25.12</v>
      </c>
      <c r="D493" s="75">
        <v>-0.56000000000000005</v>
      </c>
      <c r="E493" s="75">
        <v>25.12</v>
      </c>
      <c r="F493" s="75">
        <v>24.88</v>
      </c>
      <c r="G493" s="75">
        <v>25.35</v>
      </c>
      <c r="H493" s="75" t="s">
        <v>269</v>
      </c>
      <c r="I493" s="76"/>
      <c r="J493" s="77">
        <f t="shared" si="174"/>
        <v>0</v>
      </c>
      <c r="K493" s="77">
        <f t="shared" si="175"/>
        <v>0</v>
      </c>
      <c r="L493" s="77">
        <f t="shared" si="176"/>
        <v>0</v>
      </c>
      <c r="M493" s="77"/>
      <c r="N493" s="77">
        <f t="shared" si="161"/>
        <v>26.07</v>
      </c>
      <c r="O493" s="77">
        <f t="shared" si="162"/>
        <v>26.43</v>
      </c>
      <c r="P493" s="77">
        <f t="shared" si="163"/>
        <v>25.353761747963066</v>
      </c>
      <c r="Q493" s="77">
        <f t="shared" si="177"/>
        <v>25.456500000000002</v>
      </c>
      <c r="R493" s="77">
        <f t="shared" si="164"/>
        <v>25.420914448370876</v>
      </c>
      <c r="S493" s="77">
        <f t="shared" si="165"/>
        <v>25.633087885550847</v>
      </c>
      <c r="T493" s="77">
        <f t="shared" si="166"/>
        <v>-0.21217343717997039</v>
      </c>
      <c r="U493" s="77">
        <f t="shared" si="167"/>
        <v>-0.16454716358476085</v>
      </c>
      <c r="V493" s="77">
        <f t="shared" si="168"/>
        <v>-4.7626273595209545E-2</v>
      </c>
      <c r="W493" s="77"/>
      <c r="X493" s="77"/>
      <c r="Y493" s="77"/>
      <c r="Z493" s="77" t="str">
        <f t="shared" si="169"/>
        <v>BAIXA</v>
      </c>
      <c r="AA493" s="77"/>
      <c r="AB493" s="77" t="str">
        <f t="shared" si="170"/>
        <v/>
      </c>
      <c r="AC493" s="77"/>
      <c r="AD493" s="78" t="b">
        <f t="shared" si="171"/>
        <v>0</v>
      </c>
      <c r="AE493" s="78" t="b">
        <f t="shared" si="172"/>
        <v>0</v>
      </c>
      <c r="AF493" s="78" t="b">
        <f t="shared" si="173"/>
        <v>0</v>
      </c>
      <c r="AG493" s="78" t="b">
        <f t="shared" si="178"/>
        <v>1</v>
      </c>
      <c r="AH493" s="38">
        <f t="shared" si="179"/>
        <v>24.06</v>
      </c>
      <c r="AI493" s="62">
        <f t="shared" si="180"/>
        <v>27.84</v>
      </c>
      <c r="AJ493" s="34">
        <f t="shared" si="181"/>
        <v>0.2</v>
      </c>
      <c r="AK493" s="34">
        <f t="shared" si="182"/>
        <v>0.15384615384615385</v>
      </c>
      <c r="AL493" s="34">
        <f t="shared" si="183"/>
        <v>7.407407407407407E-2</v>
      </c>
    </row>
    <row r="494" spans="1:38" s="34" customFormat="1">
      <c r="A494" s="74">
        <v>43594</v>
      </c>
      <c r="B494" s="75">
        <v>25.26</v>
      </c>
      <c r="C494" s="75">
        <v>25.26</v>
      </c>
      <c r="D494" s="75">
        <v>-1.97</v>
      </c>
      <c r="E494" s="75">
        <v>25.26</v>
      </c>
      <c r="F494" s="75">
        <v>25.09</v>
      </c>
      <c r="G494" s="75">
        <v>25.54</v>
      </c>
      <c r="H494" s="75" t="s">
        <v>328</v>
      </c>
      <c r="I494" s="76"/>
      <c r="J494" s="77">
        <f t="shared" si="174"/>
        <v>0</v>
      </c>
      <c r="K494" s="77">
        <f t="shared" si="175"/>
        <v>0</v>
      </c>
      <c r="L494" s="77">
        <f t="shared" si="176"/>
        <v>0</v>
      </c>
      <c r="M494" s="77"/>
      <c r="N494" s="77">
        <f t="shared" si="161"/>
        <v>26.07</v>
      </c>
      <c r="O494" s="77">
        <f t="shared" si="162"/>
        <v>26.43</v>
      </c>
      <c r="P494" s="77">
        <f t="shared" si="163"/>
        <v>25.412202184953831</v>
      </c>
      <c r="Q494" s="77">
        <f t="shared" si="177"/>
        <v>25.555500000000002</v>
      </c>
      <c r="R494" s="77">
        <f t="shared" si="164"/>
        <v>25.47562616625649</v>
      </c>
      <c r="S494" s="77">
        <f t="shared" si="165"/>
        <v>25.674134916394916</v>
      </c>
      <c r="T494" s="77">
        <f t="shared" si="166"/>
        <v>-0.19850875013842639</v>
      </c>
      <c r="U494" s="77">
        <f t="shared" si="167"/>
        <v>-0.15264059518595846</v>
      </c>
      <c r="V494" s="77">
        <f t="shared" si="168"/>
        <v>-4.5868154952467932E-2</v>
      </c>
      <c r="W494" s="77"/>
      <c r="X494" s="77"/>
      <c r="Y494" s="77"/>
      <c r="Z494" s="77" t="str">
        <f t="shared" si="169"/>
        <v>BAIXA</v>
      </c>
      <c r="AA494" s="77"/>
      <c r="AB494" s="77" t="str">
        <f t="shared" si="170"/>
        <v/>
      </c>
      <c r="AC494" s="77"/>
      <c r="AD494" s="78" t="b">
        <f t="shared" si="171"/>
        <v>0</v>
      </c>
      <c r="AE494" s="78" t="b">
        <f t="shared" si="172"/>
        <v>0</v>
      </c>
      <c r="AF494" s="78" t="b">
        <f t="shared" si="173"/>
        <v>0</v>
      </c>
      <c r="AG494" s="78" t="b">
        <f t="shared" si="178"/>
        <v>1</v>
      </c>
      <c r="AH494" s="38">
        <f t="shared" si="179"/>
        <v>24.06</v>
      </c>
      <c r="AI494" s="62">
        <f t="shared" si="180"/>
        <v>27.84</v>
      </c>
      <c r="AJ494" s="34">
        <f t="shared" si="181"/>
        <v>0.2</v>
      </c>
      <c r="AK494" s="34">
        <f t="shared" si="182"/>
        <v>0.15384615384615385</v>
      </c>
      <c r="AL494" s="34">
        <f t="shared" si="183"/>
        <v>7.407407407407407E-2</v>
      </c>
    </row>
    <row r="495" spans="1:38" s="34" customFormat="1">
      <c r="A495" s="74">
        <v>43593</v>
      </c>
      <c r="B495" s="75">
        <v>25.77</v>
      </c>
      <c r="C495" s="75">
        <v>25.77</v>
      </c>
      <c r="D495" s="75">
        <v>3.87</v>
      </c>
      <c r="E495" s="75">
        <v>25.77</v>
      </c>
      <c r="F495" s="75">
        <v>24.76</v>
      </c>
      <c r="G495" s="75">
        <v>25.87</v>
      </c>
      <c r="H495" s="75" t="s">
        <v>329</v>
      </c>
      <c r="I495" s="76"/>
      <c r="J495" s="77">
        <f t="shared" si="174"/>
        <v>0</v>
      </c>
      <c r="K495" s="77">
        <f t="shared" si="175"/>
        <v>0</v>
      </c>
      <c r="L495" s="77">
        <f t="shared" si="176"/>
        <v>0</v>
      </c>
      <c r="M495" s="77"/>
      <c r="N495" s="77">
        <f t="shared" si="161"/>
        <v>26.07</v>
      </c>
      <c r="O495" s="77">
        <f t="shared" si="162"/>
        <v>26.43</v>
      </c>
      <c r="P495" s="77">
        <f t="shared" si="163"/>
        <v>25.45025273119229</v>
      </c>
      <c r="Q495" s="77">
        <f t="shared" si="177"/>
        <v>25.665500000000002</v>
      </c>
      <c r="R495" s="77">
        <f t="shared" si="164"/>
        <v>25.514830923757671</v>
      </c>
      <c r="S495" s="77">
        <f t="shared" si="165"/>
        <v>25.707265709706508</v>
      </c>
      <c r="T495" s="77">
        <f t="shared" si="166"/>
        <v>-0.19243478594883712</v>
      </c>
      <c r="U495" s="77">
        <f t="shared" si="167"/>
        <v>-0.14117355644784146</v>
      </c>
      <c r="V495" s="77">
        <f t="shared" si="168"/>
        <v>-5.1261229500995653E-2</v>
      </c>
      <c r="W495" s="77"/>
      <c r="X495" s="77"/>
      <c r="Y495" s="77"/>
      <c r="Z495" s="77" t="str">
        <f t="shared" si="169"/>
        <v>BAIXA</v>
      </c>
      <c r="AA495" s="77"/>
      <c r="AB495" s="77" t="str">
        <f t="shared" si="170"/>
        <v/>
      </c>
      <c r="AC495" s="77"/>
      <c r="AD495" s="78" t="b">
        <f t="shared" si="171"/>
        <v>0</v>
      </c>
      <c r="AE495" s="78" t="b">
        <f t="shared" si="172"/>
        <v>0</v>
      </c>
      <c r="AF495" s="78" t="b">
        <f t="shared" si="173"/>
        <v>1</v>
      </c>
      <c r="AG495" s="78" t="b">
        <f t="shared" si="178"/>
        <v>1</v>
      </c>
      <c r="AH495" s="38">
        <f t="shared" si="179"/>
        <v>24.06</v>
      </c>
      <c r="AI495" s="62">
        <f t="shared" si="180"/>
        <v>27.84</v>
      </c>
      <c r="AJ495" s="34">
        <f t="shared" si="181"/>
        <v>0.2</v>
      </c>
      <c r="AK495" s="34">
        <f t="shared" si="182"/>
        <v>0.15384615384615385</v>
      </c>
      <c r="AL495" s="34">
        <f t="shared" si="183"/>
        <v>7.407407407407407E-2</v>
      </c>
    </row>
    <row r="496" spans="1:38" s="34" customFormat="1">
      <c r="A496" s="74">
        <v>43592</v>
      </c>
      <c r="B496" s="75">
        <v>24.81</v>
      </c>
      <c r="C496" s="75">
        <v>24.81</v>
      </c>
      <c r="D496" s="75">
        <v>-1.57</v>
      </c>
      <c r="E496" s="75">
        <v>25.1</v>
      </c>
      <c r="F496" s="75">
        <v>24.6</v>
      </c>
      <c r="G496" s="75">
        <v>25.1</v>
      </c>
      <c r="H496" s="75" t="s">
        <v>98</v>
      </c>
      <c r="I496" s="76"/>
      <c r="J496" s="77">
        <f t="shared" si="174"/>
        <v>0</v>
      </c>
      <c r="K496" s="77">
        <f t="shared" si="175"/>
        <v>0</v>
      </c>
      <c r="L496" s="77">
        <f t="shared" si="176"/>
        <v>0</v>
      </c>
      <c r="M496" s="77"/>
      <c r="N496" s="77">
        <f t="shared" si="161"/>
        <v>26.07</v>
      </c>
      <c r="O496" s="77">
        <f t="shared" si="162"/>
        <v>26.43</v>
      </c>
      <c r="P496" s="77">
        <f t="shared" si="163"/>
        <v>25.37031591399036</v>
      </c>
      <c r="Q496" s="77">
        <f t="shared" si="177"/>
        <v>25.754000000000001</v>
      </c>
      <c r="R496" s="77">
        <f t="shared" si="164"/>
        <v>25.468436546259067</v>
      </c>
      <c r="S496" s="77">
        <f t="shared" si="165"/>
        <v>25.702246966483028</v>
      </c>
      <c r="T496" s="77">
        <f t="shared" si="166"/>
        <v>-0.23381042022396059</v>
      </c>
      <c r="U496" s="77">
        <f t="shared" si="167"/>
        <v>-0.12835824907259255</v>
      </c>
      <c r="V496" s="77">
        <f t="shared" si="168"/>
        <v>-0.10545217115136804</v>
      </c>
      <c r="W496" s="77"/>
      <c r="X496" s="77"/>
      <c r="Y496" s="77"/>
      <c r="Z496" s="77" t="str">
        <f t="shared" si="169"/>
        <v>BAIXA</v>
      </c>
      <c r="AA496" s="77"/>
      <c r="AB496" s="77" t="str">
        <f t="shared" si="170"/>
        <v/>
      </c>
      <c r="AC496" s="77"/>
      <c r="AD496" s="78" t="b">
        <f t="shared" si="171"/>
        <v>0</v>
      </c>
      <c r="AE496" s="78" t="b">
        <f t="shared" si="172"/>
        <v>0</v>
      </c>
      <c r="AF496" s="78" t="b">
        <f t="shared" si="173"/>
        <v>1</v>
      </c>
      <c r="AG496" s="78" t="b">
        <f t="shared" si="178"/>
        <v>0</v>
      </c>
      <c r="AH496" s="38">
        <f t="shared" si="179"/>
        <v>24.06</v>
      </c>
      <c r="AI496" s="62">
        <f t="shared" si="180"/>
        <v>27.84</v>
      </c>
      <c r="AJ496" s="34">
        <f t="shared" si="181"/>
        <v>0.2</v>
      </c>
      <c r="AK496" s="34">
        <f t="shared" si="182"/>
        <v>0.15384615384615385</v>
      </c>
      <c r="AL496" s="34">
        <f t="shared" si="183"/>
        <v>7.407407407407407E-2</v>
      </c>
    </row>
    <row r="497" spans="1:38" s="34" customFormat="1">
      <c r="A497" s="74">
        <v>43591</v>
      </c>
      <c r="B497" s="75">
        <v>25.21</v>
      </c>
      <c r="C497" s="75">
        <v>25.21</v>
      </c>
      <c r="D497" s="75">
        <v>-0.3</v>
      </c>
      <c r="E497" s="75">
        <v>25.21</v>
      </c>
      <c r="F497" s="75">
        <v>24.82</v>
      </c>
      <c r="G497" s="75">
        <v>25.21</v>
      </c>
      <c r="H497" s="75" t="s">
        <v>193</v>
      </c>
      <c r="I497" s="76"/>
      <c r="J497" s="77">
        <f t="shared" si="174"/>
        <v>0</v>
      </c>
      <c r="K497" s="77">
        <f t="shared" si="175"/>
        <v>0</v>
      </c>
      <c r="L497" s="77">
        <f t="shared" si="176"/>
        <v>0</v>
      </c>
      <c r="M497" s="77"/>
      <c r="N497" s="77">
        <f t="shared" si="161"/>
        <v>26.07</v>
      </c>
      <c r="O497" s="77">
        <f t="shared" si="162"/>
        <v>26.43</v>
      </c>
      <c r="P497" s="77">
        <f t="shared" si="163"/>
        <v>25.510394892487952</v>
      </c>
      <c r="Q497" s="77">
        <f t="shared" si="177"/>
        <v>25.868500000000001</v>
      </c>
      <c r="R497" s="77">
        <f t="shared" si="164"/>
        <v>25.588152281942534</v>
      </c>
      <c r="S497" s="77">
        <f t="shared" si="165"/>
        <v>25.773626723801669</v>
      </c>
      <c r="T497" s="77">
        <f t="shared" si="166"/>
        <v>-0.1854744418591352</v>
      </c>
      <c r="U497" s="77">
        <f t="shared" si="167"/>
        <v>-0.10199520628475055</v>
      </c>
      <c r="V497" s="77">
        <f t="shared" si="168"/>
        <v>-8.347923557438465E-2</v>
      </c>
      <c r="W497" s="77"/>
      <c r="X497" s="77"/>
      <c r="Y497" s="77"/>
      <c r="Z497" s="77" t="str">
        <f t="shared" si="169"/>
        <v>BAIXA</v>
      </c>
      <c r="AA497" s="77"/>
      <c r="AB497" s="77" t="str">
        <f t="shared" si="170"/>
        <v/>
      </c>
      <c r="AC497" s="77"/>
      <c r="AD497" s="78" t="b">
        <f t="shared" si="171"/>
        <v>0</v>
      </c>
      <c r="AE497" s="78" t="b">
        <f t="shared" si="172"/>
        <v>0</v>
      </c>
      <c r="AF497" s="78" t="b">
        <f t="shared" si="173"/>
        <v>1</v>
      </c>
      <c r="AG497" s="78" t="b">
        <f t="shared" si="178"/>
        <v>1</v>
      </c>
      <c r="AH497" s="38">
        <f t="shared" si="179"/>
        <v>24.06</v>
      </c>
      <c r="AI497" s="62">
        <f t="shared" si="180"/>
        <v>27.84</v>
      </c>
      <c r="AJ497" s="34">
        <f t="shared" si="181"/>
        <v>0.2</v>
      </c>
      <c r="AK497" s="34">
        <f t="shared" si="182"/>
        <v>0.15384615384615385</v>
      </c>
      <c r="AL497" s="34">
        <f t="shared" si="183"/>
        <v>7.407407407407407E-2</v>
      </c>
    </row>
    <row r="498" spans="1:38" s="34" customFormat="1">
      <c r="A498" s="74">
        <v>43588</v>
      </c>
      <c r="B498" s="75">
        <v>25.28</v>
      </c>
      <c r="C498" s="75">
        <v>25.28</v>
      </c>
      <c r="D498" s="75">
        <v>0.45</v>
      </c>
      <c r="E498" s="75">
        <v>25.28</v>
      </c>
      <c r="F498" s="75">
        <v>25.28</v>
      </c>
      <c r="G498" s="75">
        <v>25.49</v>
      </c>
      <c r="H498" s="75" t="s">
        <v>330</v>
      </c>
      <c r="I498" s="76"/>
      <c r="J498" s="77">
        <f t="shared" si="174"/>
        <v>0</v>
      </c>
      <c r="K498" s="77">
        <f t="shared" si="175"/>
        <v>0</v>
      </c>
      <c r="L498" s="77">
        <f t="shared" si="176"/>
        <v>0</v>
      </c>
      <c r="M498" s="77"/>
      <c r="N498" s="77">
        <f t="shared" si="161"/>
        <v>26.07</v>
      </c>
      <c r="O498" s="77">
        <f t="shared" si="162"/>
        <v>26.43</v>
      </c>
      <c r="P498" s="77">
        <f t="shared" si="163"/>
        <v>25.585493615609941</v>
      </c>
      <c r="Q498" s="77">
        <f t="shared" si="177"/>
        <v>25.948500000000003</v>
      </c>
      <c r="R498" s="77">
        <f t="shared" si="164"/>
        <v>25.656907242295723</v>
      </c>
      <c r="S498" s="77">
        <f t="shared" si="165"/>
        <v>25.818716861705802</v>
      </c>
      <c r="T498" s="77">
        <f t="shared" si="166"/>
        <v>-0.16180961941007865</v>
      </c>
      <c r="U498" s="77">
        <f t="shared" si="167"/>
        <v>-8.1125397391154389E-2</v>
      </c>
      <c r="V498" s="77">
        <f t="shared" si="168"/>
        <v>-8.0684222018924265E-2</v>
      </c>
      <c r="W498" s="77"/>
      <c r="X498" s="77"/>
      <c r="Y498" s="77"/>
      <c r="Z498" s="77" t="str">
        <f t="shared" si="169"/>
        <v>BAIXA</v>
      </c>
      <c r="AA498" s="77"/>
      <c r="AB498" s="77" t="str">
        <f t="shared" si="170"/>
        <v/>
      </c>
      <c r="AC498" s="77"/>
      <c r="AD498" s="78" t="b">
        <f t="shared" si="171"/>
        <v>0</v>
      </c>
      <c r="AE498" s="78" t="b">
        <f t="shared" si="172"/>
        <v>0</v>
      </c>
      <c r="AF498" s="78" t="b">
        <f t="shared" si="173"/>
        <v>0</v>
      </c>
      <c r="AG498" s="78" t="b">
        <f t="shared" si="178"/>
        <v>1</v>
      </c>
      <c r="AH498" s="38">
        <f t="shared" si="179"/>
        <v>24.06</v>
      </c>
      <c r="AI498" s="62">
        <f t="shared" si="180"/>
        <v>27.84</v>
      </c>
      <c r="AJ498" s="34">
        <f t="shared" si="181"/>
        <v>0.2</v>
      </c>
      <c r="AK498" s="34">
        <f t="shared" si="182"/>
        <v>0.15384615384615385</v>
      </c>
      <c r="AL498" s="34">
        <f t="shared" si="183"/>
        <v>7.407407407407407E-2</v>
      </c>
    </row>
    <row r="499" spans="1:38" s="34" customFormat="1">
      <c r="A499" s="56">
        <v>43587</v>
      </c>
      <c r="B499" s="79">
        <v>25.17</v>
      </c>
      <c r="C499" s="79">
        <v>25.17</v>
      </c>
      <c r="D499" s="80">
        <v>-1.4</v>
      </c>
      <c r="E499" s="79">
        <v>25.17</v>
      </c>
      <c r="F499" s="79">
        <v>24.97</v>
      </c>
      <c r="G499" s="79">
        <v>25.26</v>
      </c>
      <c r="H499" s="79" t="s">
        <v>333</v>
      </c>
      <c r="I499" s="76"/>
      <c r="J499" s="77">
        <f t="shared" si="174"/>
        <v>0</v>
      </c>
      <c r="K499" s="77">
        <f t="shared" si="175"/>
        <v>0</v>
      </c>
      <c r="L499" s="77">
        <f t="shared" si="176"/>
        <v>0</v>
      </c>
      <c r="M499" s="77"/>
      <c r="N499" s="77">
        <f t="shared" si="161"/>
        <v>26.24</v>
      </c>
      <c r="O499" s="77">
        <f t="shared" si="162"/>
        <v>27.03</v>
      </c>
      <c r="P499" s="77">
        <f t="shared" si="163"/>
        <v>25.661867019512425</v>
      </c>
      <c r="Q499" s="77">
        <f t="shared" si="177"/>
        <v>25.981000000000005</v>
      </c>
      <c r="R499" s="77">
        <f t="shared" si="164"/>
        <v>25.725435831804035</v>
      </c>
      <c r="S499" s="77">
        <f t="shared" si="165"/>
        <v>25.861814210642265</v>
      </c>
      <c r="T499" s="77">
        <f t="shared" si="166"/>
        <v>-0.13637837883823067</v>
      </c>
      <c r="U499" s="77">
        <f t="shared" si="167"/>
        <v>-6.0954341886423319E-2</v>
      </c>
      <c r="V499" s="77">
        <f t="shared" si="168"/>
        <v>-7.5424036951807355E-2</v>
      </c>
      <c r="W499" s="77"/>
      <c r="X499" s="77"/>
      <c r="Y499" s="77"/>
      <c r="Z499" s="77" t="str">
        <f t="shared" si="169"/>
        <v>BAIXA</v>
      </c>
      <c r="AA499" s="77"/>
      <c r="AB499" s="77" t="str">
        <f t="shared" si="170"/>
        <v/>
      </c>
      <c r="AC499" s="77"/>
      <c r="AD499" s="78" t="b">
        <f t="shared" si="171"/>
        <v>0</v>
      </c>
      <c r="AE499" s="78" t="b">
        <f t="shared" si="172"/>
        <v>0</v>
      </c>
      <c r="AF499" s="78" t="b">
        <f t="shared" si="173"/>
        <v>1</v>
      </c>
      <c r="AG499" s="78" t="b">
        <f t="shared" si="178"/>
        <v>1</v>
      </c>
      <c r="AH499" s="38">
        <f t="shared" si="179"/>
        <v>24.06</v>
      </c>
      <c r="AI499" s="62">
        <f t="shared" si="180"/>
        <v>27.84</v>
      </c>
      <c r="AJ499" s="34">
        <f t="shared" si="181"/>
        <v>0.2</v>
      </c>
      <c r="AK499" s="34">
        <f t="shared" si="182"/>
        <v>0.15384615384615385</v>
      </c>
      <c r="AL499" s="34">
        <f t="shared" si="183"/>
        <v>7.407407407407407E-2</v>
      </c>
    </row>
    <row r="500" spans="1:38" s="34" customFormat="1">
      <c r="A500" s="56">
        <v>43585</v>
      </c>
      <c r="B500" s="79">
        <v>25.53</v>
      </c>
      <c r="C500" s="79">
        <v>25.53</v>
      </c>
      <c r="D500" s="80">
        <v>-0.95</v>
      </c>
      <c r="E500" s="79">
        <v>25.53</v>
      </c>
      <c r="F500" s="79">
        <v>25.41</v>
      </c>
      <c r="G500" s="79">
        <v>26.05</v>
      </c>
      <c r="H500" s="79" t="s">
        <v>335</v>
      </c>
      <c r="I500" s="76"/>
      <c r="J500" s="77">
        <f t="shared" si="174"/>
        <v>0</v>
      </c>
      <c r="K500" s="77">
        <f t="shared" si="175"/>
        <v>0</v>
      </c>
      <c r="L500" s="77">
        <f t="shared" si="176"/>
        <v>0</v>
      </c>
      <c r="M500" s="77"/>
      <c r="N500" s="77">
        <f t="shared" si="161"/>
        <v>27.1</v>
      </c>
      <c r="O500" s="77">
        <f t="shared" si="162"/>
        <v>27.84</v>
      </c>
      <c r="P500" s="77">
        <f t="shared" si="163"/>
        <v>25.784833774390531</v>
      </c>
      <c r="Q500" s="77">
        <f t="shared" si="177"/>
        <v>26.054500000000008</v>
      </c>
      <c r="R500" s="77">
        <f t="shared" si="164"/>
        <v>25.826424164859311</v>
      </c>
      <c r="S500" s="77">
        <f t="shared" si="165"/>
        <v>25.917159347493648</v>
      </c>
      <c r="T500" s="77">
        <f t="shared" si="166"/>
        <v>-9.0735182634336553E-2</v>
      </c>
      <c r="U500" s="77">
        <f t="shared" si="167"/>
        <v>-4.2098332648471473E-2</v>
      </c>
      <c r="V500" s="77">
        <f t="shared" si="168"/>
        <v>-4.863684998586508E-2</v>
      </c>
      <c r="W500" s="77"/>
      <c r="X500" s="77"/>
      <c r="Y500" s="77"/>
      <c r="Z500" s="77" t="str">
        <f t="shared" si="169"/>
        <v>BAIXA</v>
      </c>
      <c r="AA500" s="77"/>
      <c r="AB500" s="77" t="str">
        <f t="shared" si="170"/>
        <v/>
      </c>
      <c r="AC500" s="77"/>
      <c r="AD500" s="78" t="b">
        <f t="shared" si="171"/>
        <v>0</v>
      </c>
      <c r="AE500" s="78" t="b">
        <f t="shared" si="172"/>
        <v>0</v>
      </c>
      <c r="AF500" s="78" t="b">
        <f t="shared" si="173"/>
        <v>0</v>
      </c>
      <c r="AG500" s="78" t="b">
        <f t="shared" si="178"/>
        <v>1</v>
      </c>
      <c r="AH500" s="38">
        <f t="shared" si="179"/>
        <v>24.06</v>
      </c>
      <c r="AI500" s="62">
        <f t="shared" si="180"/>
        <v>27.84</v>
      </c>
      <c r="AJ500" s="34">
        <f t="shared" si="181"/>
        <v>0.2</v>
      </c>
      <c r="AK500" s="34">
        <f t="shared" si="182"/>
        <v>0.15384615384615385</v>
      </c>
      <c r="AL500" s="34">
        <f t="shared" si="183"/>
        <v>7.407407407407407E-2</v>
      </c>
    </row>
    <row r="501" spans="1:38" s="34" customFormat="1">
      <c r="A501" s="56">
        <v>43584</v>
      </c>
      <c r="B501" s="79">
        <v>25.77</v>
      </c>
      <c r="C501" s="79">
        <v>25.77</v>
      </c>
      <c r="D501" s="80">
        <v>0.44</v>
      </c>
      <c r="E501" s="79">
        <v>25.77</v>
      </c>
      <c r="F501" s="79">
        <v>25.48</v>
      </c>
      <c r="G501" s="79">
        <v>26.15</v>
      </c>
      <c r="H501" s="79" t="s">
        <v>337</v>
      </c>
      <c r="I501" s="76"/>
      <c r="J501" s="77">
        <f t="shared" si="174"/>
        <v>0</v>
      </c>
      <c r="K501" s="77">
        <f t="shared" si="175"/>
        <v>0</v>
      </c>
      <c r="L501" s="77">
        <f t="shared" si="176"/>
        <v>0</v>
      </c>
      <c r="M501" s="77"/>
      <c r="N501" s="77">
        <f t="shared" si="161"/>
        <v>27.1</v>
      </c>
      <c r="O501" s="77">
        <f t="shared" si="162"/>
        <v>27.84</v>
      </c>
      <c r="P501" s="77">
        <f t="shared" si="163"/>
        <v>25.848542217988165</v>
      </c>
      <c r="Q501" s="77">
        <f t="shared" si="177"/>
        <v>26.096500000000002</v>
      </c>
      <c r="R501" s="77">
        <f t="shared" si="164"/>
        <v>25.880319467561005</v>
      </c>
      <c r="S501" s="77">
        <f t="shared" si="165"/>
        <v>25.94813209529314</v>
      </c>
      <c r="T501" s="77">
        <f t="shared" si="166"/>
        <v>-6.78126277321347E-2</v>
      </c>
      <c r="U501" s="77">
        <f t="shared" si="167"/>
        <v>-2.99391201520052E-2</v>
      </c>
      <c r="V501" s="77">
        <f t="shared" si="168"/>
        <v>-3.7873507580129501E-2</v>
      </c>
      <c r="W501" s="77"/>
      <c r="X501" s="77"/>
      <c r="Y501" s="77"/>
      <c r="Z501" s="77" t="str">
        <f t="shared" si="169"/>
        <v>BAIXA</v>
      </c>
      <c r="AA501" s="77"/>
      <c r="AB501" s="77" t="str">
        <f t="shared" si="170"/>
        <v/>
      </c>
      <c r="AC501" s="77"/>
      <c r="AD501" s="78" t="b">
        <f t="shared" si="171"/>
        <v>0</v>
      </c>
      <c r="AE501" s="78" t="b">
        <f t="shared" si="172"/>
        <v>1</v>
      </c>
      <c r="AF501" s="78" t="b">
        <f t="shared" si="173"/>
        <v>0</v>
      </c>
      <c r="AG501" s="78" t="b">
        <f t="shared" si="178"/>
        <v>1</v>
      </c>
      <c r="AH501" s="38">
        <f t="shared" si="179"/>
        <v>24.06</v>
      </c>
      <c r="AI501" s="62">
        <f t="shared" si="180"/>
        <v>27.84</v>
      </c>
      <c r="AJ501" s="34">
        <f t="shared" si="181"/>
        <v>0.2</v>
      </c>
      <c r="AK501" s="34">
        <f t="shared" si="182"/>
        <v>0.15384615384615385</v>
      </c>
      <c r="AL501" s="34">
        <f t="shared" si="183"/>
        <v>7.407407407407407E-2</v>
      </c>
    </row>
    <row r="502" spans="1:38" s="34" customFormat="1">
      <c r="A502" s="56">
        <v>43581</v>
      </c>
      <c r="B502" s="79">
        <v>25.66</v>
      </c>
      <c r="C502" s="79">
        <v>25.66</v>
      </c>
      <c r="D502" s="80">
        <v>-2.0499999999999998</v>
      </c>
      <c r="E502" s="79">
        <v>26.07</v>
      </c>
      <c r="F502" s="79">
        <v>25.48</v>
      </c>
      <c r="G502" s="79">
        <v>26.15</v>
      </c>
      <c r="H502" s="79" t="s">
        <v>339</v>
      </c>
      <c r="I502" s="76"/>
      <c r="J502" s="77">
        <f t="shared" si="174"/>
        <v>0</v>
      </c>
      <c r="K502" s="77">
        <f t="shared" si="175"/>
        <v>0</v>
      </c>
      <c r="L502" s="77">
        <f t="shared" si="176"/>
        <v>0</v>
      </c>
      <c r="M502" s="77"/>
      <c r="N502" s="77">
        <f t="shared" si="161"/>
        <v>27.29</v>
      </c>
      <c r="O502" s="77">
        <f t="shared" si="162"/>
        <v>27.84</v>
      </c>
      <c r="P502" s="77">
        <f t="shared" si="163"/>
        <v>25.868177772485208</v>
      </c>
      <c r="Q502" s="77">
        <f t="shared" si="177"/>
        <v>26.129000000000001</v>
      </c>
      <c r="R502" s="77">
        <f t="shared" si="164"/>
        <v>25.900377552572095</v>
      </c>
      <c r="S502" s="77">
        <f t="shared" si="165"/>
        <v>25.962382662916593</v>
      </c>
      <c r="T502" s="77">
        <f t="shared" si="166"/>
        <v>-6.2005110344497183E-2</v>
      </c>
      <c r="U502" s="77">
        <f t="shared" si="167"/>
        <v>-2.0470743256972825E-2</v>
      </c>
      <c r="V502" s="77">
        <f t="shared" si="168"/>
        <v>-4.1534367087524358E-2</v>
      </c>
      <c r="W502" s="77"/>
      <c r="X502" s="77"/>
      <c r="Y502" s="77"/>
      <c r="Z502" s="77" t="str">
        <f t="shared" si="169"/>
        <v>BAIXA</v>
      </c>
      <c r="AA502" s="77"/>
      <c r="AB502" s="77" t="str">
        <f t="shared" si="170"/>
        <v/>
      </c>
      <c r="AC502" s="77"/>
      <c r="AD502" s="78" t="b">
        <f t="shared" si="171"/>
        <v>1</v>
      </c>
      <c r="AE502" s="78" t="b">
        <f t="shared" si="172"/>
        <v>0</v>
      </c>
      <c r="AF502" s="78" t="b">
        <f t="shared" si="173"/>
        <v>1</v>
      </c>
      <c r="AG502" s="78" t="b">
        <f t="shared" si="178"/>
        <v>0</v>
      </c>
      <c r="AH502" s="38">
        <f t="shared" si="179"/>
        <v>24.06</v>
      </c>
      <c r="AI502" s="62">
        <f t="shared" si="180"/>
        <v>27.84</v>
      </c>
      <c r="AJ502" s="34">
        <f t="shared" si="181"/>
        <v>0.2</v>
      </c>
      <c r="AK502" s="34">
        <f t="shared" si="182"/>
        <v>0.15384615384615385</v>
      </c>
      <c r="AL502" s="34">
        <f t="shared" si="183"/>
        <v>7.407407407407407E-2</v>
      </c>
    </row>
    <row r="503" spans="1:38" s="34" customFormat="1">
      <c r="A503" s="56">
        <v>43580</v>
      </c>
      <c r="B503" s="79">
        <v>26.2</v>
      </c>
      <c r="C503" s="79">
        <v>26.2</v>
      </c>
      <c r="D503" s="80">
        <v>0.8</v>
      </c>
      <c r="E503" s="79">
        <v>25.85</v>
      </c>
      <c r="F503" s="79">
        <v>25.83</v>
      </c>
      <c r="G503" s="79">
        <v>26.43</v>
      </c>
      <c r="H503" s="79" t="s">
        <v>341</v>
      </c>
      <c r="I503" s="76"/>
      <c r="J503" s="77">
        <f t="shared" si="174"/>
        <v>0</v>
      </c>
      <c r="K503" s="77">
        <f t="shared" si="175"/>
        <v>0</v>
      </c>
      <c r="L503" s="77">
        <f t="shared" si="176"/>
        <v>0</v>
      </c>
      <c r="M503" s="77"/>
      <c r="N503" s="77">
        <f t="shared" si="161"/>
        <v>27.29</v>
      </c>
      <c r="O503" s="77">
        <f t="shared" si="162"/>
        <v>27.84</v>
      </c>
      <c r="P503" s="77">
        <f t="shared" si="163"/>
        <v>25.920222215606508</v>
      </c>
      <c r="Q503" s="77">
        <f t="shared" si="177"/>
        <v>26.167000000000002</v>
      </c>
      <c r="R503" s="77">
        <f t="shared" si="164"/>
        <v>25.94408256213066</v>
      </c>
      <c r="S503" s="77">
        <f t="shared" si="165"/>
        <v>25.986573275949919</v>
      </c>
      <c r="T503" s="77">
        <f t="shared" si="166"/>
        <v>-4.249071381925873E-2</v>
      </c>
      <c r="U503" s="77">
        <f t="shared" si="167"/>
        <v>-1.0087151485091731E-2</v>
      </c>
      <c r="V503" s="77">
        <f t="shared" si="168"/>
        <v>-3.2403562334166996E-2</v>
      </c>
      <c r="W503" s="77"/>
      <c r="X503" s="77"/>
      <c r="Y503" s="77"/>
      <c r="Z503" s="77" t="str">
        <f t="shared" si="169"/>
        <v>BAIXA</v>
      </c>
      <c r="AA503" s="77"/>
      <c r="AB503" s="77" t="str">
        <f t="shared" si="170"/>
        <v/>
      </c>
      <c r="AC503" s="77"/>
      <c r="AD503" s="78" t="b">
        <f t="shared" si="171"/>
        <v>0</v>
      </c>
      <c r="AE503" s="78" t="b">
        <f t="shared" si="172"/>
        <v>0</v>
      </c>
      <c r="AF503" s="78" t="b">
        <f t="shared" si="173"/>
        <v>0</v>
      </c>
      <c r="AG503" s="78" t="b">
        <f t="shared" si="178"/>
        <v>1</v>
      </c>
      <c r="AH503" s="38">
        <f t="shared" si="179"/>
        <v>24.06</v>
      </c>
      <c r="AI503" s="62">
        <f t="shared" si="180"/>
        <v>27.84</v>
      </c>
      <c r="AJ503" s="34">
        <f t="shared" si="181"/>
        <v>0.2</v>
      </c>
      <c r="AK503" s="34">
        <f t="shared" si="182"/>
        <v>0.15384615384615385</v>
      </c>
      <c r="AL503" s="34">
        <f t="shared" si="183"/>
        <v>7.407407407407407E-2</v>
      </c>
    </row>
    <row r="504" spans="1:38" s="34" customFormat="1">
      <c r="A504" s="56">
        <v>43579</v>
      </c>
      <c r="B504" s="79">
        <v>25.99</v>
      </c>
      <c r="C504" s="79">
        <v>25.99</v>
      </c>
      <c r="D504" s="80">
        <v>-0.28999999999999998</v>
      </c>
      <c r="E504" s="79">
        <v>25.99</v>
      </c>
      <c r="F504" s="79">
        <v>25.62</v>
      </c>
      <c r="G504" s="79">
        <v>26.26</v>
      </c>
      <c r="H504" s="79" t="s">
        <v>343</v>
      </c>
      <c r="I504" s="76"/>
      <c r="J504" s="77">
        <f t="shared" si="174"/>
        <v>0</v>
      </c>
      <c r="K504" s="77">
        <f t="shared" si="175"/>
        <v>0</v>
      </c>
      <c r="L504" s="77">
        <f t="shared" si="176"/>
        <v>0</v>
      </c>
      <c r="M504" s="77"/>
      <c r="N504" s="77">
        <f t="shared" si="161"/>
        <v>27.29</v>
      </c>
      <c r="O504" s="77">
        <f t="shared" si="162"/>
        <v>27.84</v>
      </c>
      <c r="P504" s="77">
        <f t="shared" si="163"/>
        <v>25.850277769508136</v>
      </c>
      <c r="Q504" s="77">
        <f t="shared" si="177"/>
        <v>26.144000000000005</v>
      </c>
      <c r="R504" s="77">
        <f t="shared" si="164"/>
        <v>25.897552118881688</v>
      </c>
      <c r="S504" s="77">
        <f t="shared" si="165"/>
        <v>25.969499138025913</v>
      </c>
      <c r="T504" s="77">
        <f t="shared" si="166"/>
        <v>-7.1947019144225521E-2</v>
      </c>
      <c r="U504" s="77">
        <f t="shared" si="167"/>
        <v>-1.9862609015499806E-3</v>
      </c>
      <c r="V504" s="77">
        <f t="shared" si="168"/>
        <v>-6.9960758242675544E-2</v>
      </c>
      <c r="W504" s="77"/>
      <c r="X504" s="77"/>
      <c r="Y504" s="77"/>
      <c r="Z504" s="77" t="str">
        <f t="shared" si="169"/>
        <v>BAIXA</v>
      </c>
      <c r="AA504" s="77"/>
      <c r="AB504" s="77" t="str">
        <f t="shared" si="170"/>
        <v/>
      </c>
      <c r="AC504" s="77"/>
      <c r="AD504" s="78" t="b">
        <f t="shared" si="171"/>
        <v>0</v>
      </c>
      <c r="AE504" s="78" t="b">
        <f t="shared" si="172"/>
        <v>0</v>
      </c>
      <c r="AF504" s="78" t="b">
        <f t="shared" si="173"/>
        <v>0</v>
      </c>
      <c r="AG504" s="78" t="b">
        <f t="shared" si="178"/>
        <v>1</v>
      </c>
      <c r="AH504" s="38">
        <f t="shared" si="179"/>
        <v>24.06</v>
      </c>
      <c r="AI504" s="62">
        <f t="shared" si="180"/>
        <v>27.84</v>
      </c>
      <c r="AJ504" s="34">
        <f t="shared" si="181"/>
        <v>0.2</v>
      </c>
      <c r="AK504" s="34">
        <f t="shared" si="182"/>
        <v>0.15384615384615385</v>
      </c>
      <c r="AL504" s="34">
        <f t="shared" si="183"/>
        <v>7.407407407407407E-2</v>
      </c>
    </row>
    <row r="505" spans="1:38" s="34" customFormat="1">
      <c r="A505" s="56">
        <v>43578</v>
      </c>
      <c r="B505" s="79">
        <v>26.07</v>
      </c>
      <c r="C505" s="79">
        <v>26.07</v>
      </c>
      <c r="D505" s="80">
        <v>0.88</v>
      </c>
      <c r="E505" s="79">
        <v>26.07</v>
      </c>
      <c r="F505" s="79">
        <v>26.07</v>
      </c>
      <c r="G505" s="79">
        <v>26.37</v>
      </c>
      <c r="H505" s="79" t="s">
        <v>345</v>
      </c>
      <c r="I505" s="76"/>
      <c r="J505" s="77">
        <f t="shared" si="174"/>
        <v>0</v>
      </c>
      <c r="K505" s="77">
        <f t="shared" si="175"/>
        <v>0</v>
      </c>
      <c r="L505" s="77">
        <f t="shared" si="176"/>
        <v>0</v>
      </c>
      <c r="M505" s="77"/>
      <c r="N505" s="77">
        <f t="shared" si="161"/>
        <v>27.29</v>
      </c>
      <c r="O505" s="77">
        <f t="shared" si="162"/>
        <v>27.84</v>
      </c>
      <c r="P505" s="77">
        <f t="shared" si="163"/>
        <v>25.815347211885168</v>
      </c>
      <c r="Q505" s="77">
        <f t="shared" si="177"/>
        <v>26.192500000000006</v>
      </c>
      <c r="R505" s="77">
        <f t="shared" si="164"/>
        <v>25.880743413223815</v>
      </c>
      <c r="S505" s="77">
        <f t="shared" si="165"/>
        <v>25.967859069067988</v>
      </c>
      <c r="T505" s="77">
        <f t="shared" si="166"/>
        <v>-8.7115655844172579E-2</v>
      </c>
      <c r="U505" s="77">
        <f t="shared" si="167"/>
        <v>1.5503928659118905E-2</v>
      </c>
      <c r="V505" s="77">
        <f t="shared" si="168"/>
        <v>-0.10261958450329148</v>
      </c>
      <c r="W505" s="77"/>
      <c r="X505" s="77"/>
      <c r="Y505" s="77"/>
      <c r="Z505" s="77" t="str">
        <f t="shared" si="169"/>
        <v>BAIXA</v>
      </c>
      <c r="AA505" s="77"/>
      <c r="AB505" s="77" t="str">
        <f t="shared" si="170"/>
        <v/>
      </c>
      <c r="AC505" s="77"/>
      <c r="AD505" s="78" t="b">
        <f t="shared" si="171"/>
        <v>0</v>
      </c>
      <c r="AE505" s="78" t="b">
        <f t="shared" si="172"/>
        <v>0</v>
      </c>
      <c r="AF505" s="78" t="b">
        <f t="shared" si="173"/>
        <v>0</v>
      </c>
      <c r="AG505" s="78" t="b">
        <f t="shared" si="178"/>
        <v>1</v>
      </c>
      <c r="AH505" s="38">
        <f t="shared" si="179"/>
        <v>24.06</v>
      </c>
      <c r="AI505" s="62">
        <f t="shared" si="180"/>
        <v>27.84</v>
      </c>
      <c r="AJ505" s="34">
        <f t="shared" si="181"/>
        <v>0.2</v>
      </c>
      <c r="AK505" s="34">
        <f t="shared" si="182"/>
        <v>0.15384615384615385</v>
      </c>
      <c r="AL505" s="34">
        <f t="shared" si="183"/>
        <v>7.407407407407407E-2</v>
      </c>
    </row>
    <row r="506" spans="1:38" s="34" customFormat="1">
      <c r="A506" s="56">
        <v>43577</v>
      </c>
      <c r="B506" s="79">
        <v>25.84</v>
      </c>
      <c r="C506" s="79">
        <v>25.84</v>
      </c>
      <c r="D506" s="80">
        <v>-0.57999999999999996</v>
      </c>
      <c r="E506" s="79">
        <v>25.84</v>
      </c>
      <c r="F506" s="79">
        <v>25.73</v>
      </c>
      <c r="G506" s="79">
        <v>26.26</v>
      </c>
      <c r="H506" s="79" t="s">
        <v>347</v>
      </c>
      <c r="I506" s="76"/>
      <c r="J506" s="77">
        <f t="shared" si="174"/>
        <v>0</v>
      </c>
      <c r="K506" s="77">
        <f t="shared" si="175"/>
        <v>0</v>
      </c>
      <c r="L506" s="77">
        <f t="shared" si="176"/>
        <v>0</v>
      </c>
      <c r="M506" s="77"/>
      <c r="N506" s="77">
        <f t="shared" si="161"/>
        <v>27.29</v>
      </c>
      <c r="O506" s="77">
        <f t="shared" si="162"/>
        <v>27.84</v>
      </c>
      <c r="P506" s="77">
        <f t="shared" si="163"/>
        <v>25.751684014856462</v>
      </c>
      <c r="Q506" s="77">
        <f t="shared" si="177"/>
        <v>26.175999999999998</v>
      </c>
      <c r="R506" s="77">
        <f t="shared" si="164"/>
        <v>25.846333124719052</v>
      </c>
      <c r="S506" s="77">
        <f t="shared" si="165"/>
        <v>25.959687794593428</v>
      </c>
      <c r="T506" s="77">
        <f t="shared" si="166"/>
        <v>-0.1133546698743757</v>
      </c>
      <c r="U506" s="77">
        <f t="shared" si="167"/>
        <v>4.1158824784941775E-2</v>
      </c>
      <c r="V506" s="77">
        <f t="shared" si="168"/>
        <v>-0.15451349465931746</v>
      </c>
      <c r="W506" s="77"/>
      <c r="X506" s="77"/>
      <c r="Y506" s="77"/>
      <c r="Z506" s="77" t="str">
        <f t="shared" si="169"/>
        <v>BAIXA</v>
      </c>
      <c r="AA506" s="77"/>
      <c r="AB506" s="77" t="str">
        <f t="shared" si="170"/>
        <v/>
      </c>
      <c r="AC506" s="77"/>
      <c r="AD506" s="78" t="b">
        <f t="shared" si="171"/>
        <v>0</v>
      </c>
      <c r="AE506" s="78" t="b">
        <f t="shared" si="172"/>
        <v>0</v>
      </c>
      <c r="AF506" s="78" t="b">
        <f t="shared" si="173"/>
        <v>0</v>
      </c>
      <c r="AG506" s="78" t="b">
        <f t="shared" si="178"/>
        <v>1</v>
      </c>
      <c r="AH506" s="38">
        <f t="shared" si="179"/>
        <v>24.06</v>
      </c>
      <c r="AI506" s="62">
        <f t="shared" si="180"/>
        <v>27.84</v>
      </c>
      <c r="AJ506" s="34">
        <f t="shared" si="181"/>
        <v>0.2</v>
      </c>
      <c r="AK506" s="34">
        <f t="shared" si="182"/>
        <v>0.15384615384615385</v>
      </c>
      <c r="AL506" s="34">
        <f t="shared" si="183"/>
        <v>7.407407407407407E-2</v>
      </c>
    </row>
    <row r="507" spans="1:38" s="34" customFormat="1">
      <c r="A507" s="56">
        <v>43573</v>
      </c>
      <c r="B507" s="79">
        <v>25.99</v>
      </c>
      <c r="C507" s="79">
        <v>25.99</v>
      </c>
      <c r="D507" s="80">
        <v>3.18</v>
      </c>
      <c r="E507" s="79">
        <v>25.99</v>
      </c>
      <c r="F507" s="79">
        <v>25.66</v>
      </c>
      <c r="G507" s="79">
        <v>26.26</v>
      </c>
      <c r="H507" s="79" t="s">
        <v>349</v>
      </c>
      <c r="I507" s="76"/>
      <c r="J507" s="77">
        <f t="shared" si="174"/>
        <v>0</v>
      </c>
      <c r="K507" s="77">
        <f t="shared" si="175"/>
        <v>0</v>
      </c>
      <c r="L507" s="77">
        <f t="shared" si="176"/>
        <v>0</v>
      </c>
      <c r="M507" s="77"/>
      <c r="N507" s="77">
        <f t="shared" si="161"/>
        <v>27.29</v>
      </c>
      <c r="O507" s="77">
        <f t="shared" si="162"/>
        <v>27.84</v>
      </c>
      <c r="P507" s="77">
        <f t="shared" si="163"/>
        <v>25.729605018570577</v>
      </c>
      <c r="Q507" s="77">
        <f t="shared" si="177"/>
        <v>26.155000000000001</v>
      </c>
      <c r="R507" s="77">
        <f t="shared" si="164"/>
        <v>25.8474846019407</v>
      </c>
      <c r="S507" s="77">
        <f t="shared" si="165"/>
        <v>25.969262818160903</v>
      </c>
      <c r="T507" s="77">
        <f t="shared" si="166"/>
        <v>-0.12177821622020346</v>
      </c>
      <c r="U507" s="77">
        <f t="shared" si="167"/>
        <v>7.9787198449771154E-2</v>
      </c>
      <c r="V507" s="77">
        <f t="shared" si="168"/>
        <v>-0.20156541466997463</v>
      </c>
      <c r="W507" s="77"/>
      <c r="X507" s="77"/>
      <c r="Y507" s="77"/>
      <c r="Z507" s="77" t="str">
        <f t="shared" si="169"/>
        <v>BAIXA</v>
      </c>
      <c r="AA507" s="77"/>
      <c r="AB507" s="77" t="str">
        <f t="shared" si="170"/>
        <v/>
      </c>
      <c r="AC507" s="77"/>
      <c r="AD507" s="78" t="b">
        <f t="shared" si="171"/>
        <v>0</v>
      </c>
      <c r="AE507" s="78" t="b">
        <f t="shared" si="172"/>
        <v>1</v>
      </c>
      <c r="AF507" s="78" t="b">
        <f t="shared" si="173"/>
        <v>0</v>
      </c>
      <c r="AG507" s="78" t="b">
        <f t="shared" si="178"/>
        <v>1</v>
      </c>
      <c r="AH507" s="38">
        <f t="shared" si="179"/>
        <v>24.06</v>
      </c>
      <c r="AI507" s="62">
        <f t="shared" si="180"/>
        <v>27.84</v>
      </c>
      <c r="AJ507" s="34">
        <f t="shared" si="181"/>
        <v>0.2</v>
      </c>
      <c r="AK507" s="34">
        <f t="shared" si="182"/>
        <v>0.15384615384615385</v>
      </c>
      <c r="AL507" s="34">
        <f t="shared" si="183"/>
        <v>7.407407407407407E-2</v>
      </c>
    </row>
    <row r="508" spans="1:38" s="34" customFormat="1">
      <c r="A508" s="56">
        <v>43572</v>
      </c>
      <c r="B508" s="79">
        <v>25.19</v>
      </c>
      <c r="C508" s="79">
        <v>25.19</v>
      </c>
      <c r="D508" s="80">
        <v>0.11</v>
      </c>
      <c r="E508" s="79">
        <v>25.19</v>
      </c>
      <c r="F508" s="79">
        <v>24.69</v>
      </c>
      <c r="G508" s="79">
        <v>25.74</v>
      </c>
      <c r="H508" s="79" t="s">
        <v>351</v>
      </c>
      <c r="I508" s="76"/>
      <c r="J508" s="77">
        <f t="shared" si="174"/>
        <v>0</v>
      </c>
      <c r="K508" s="77">
        <f t="shared" si="175"/>
        <v>0</v>
      </c>
      <c r="L508" s="77">
        <f t="shared" si="176"/>
        <v>0</v>
      </c>
      <c r="M508" s="77"/>
      <c r="N508" s="77">
        <f t="shared" si="161"/>
        <v>27.29</v>
      </c>
      <c r="O508" s="77">
        <f t="shared" si="162"/>
        <v>27.84</v>
      </c>
      <c r="P508" s="77">
        <f t="shared" si="163"/>
        <v>25.66450627321322</v>
      </c>
      <c r="Q508" s="77">
        <f t="shared" si="177"/>
        <v>26.2</v>
      </c>
      <c r="R508" s="77">
        <f t="shared" si="164"/>
        <v>25.821572711384462</v>
      </c>
      <c r="S508" s="77">
        <f t="shared" si="165"/>
        <v>25.967603843613777</v>
      </c>
      <c r="T508" s="77">
        <f t="shared" si="166"/>
        <v>-0.14603113222931441</v>
      </c>
      <c r="U508" s="77">
        <f t="shared" si="167"/>
        <v>0.13017855211726481</v>
      </c>
      <c r="V508" s="77">
        <f t="shared" si="168"/>
        <v>-0.27620968434657922</v>
      </c>
      <c r="W508" s="77"/>
      <c r="X508" s="77"/>
      <c r="Y508" s="77"/>
      <c r="Z508" s="77" t="str">
        <f t="shared" si="169"/>
        <v>BAIXA</v>
      </c>
      <c r="AA508" s="77"/>
      <c r="AB508" s="77" t="str">
        <f t="shared" si="170"/>
        <v/>
      </c>
      <c r="AC508" s="77"/>
      <c r="AD508" s="78" t="b">
        <f t="shared" si="171"/>
        <v>1</v>
      </c>
      <c r="AE508" s="78" t="b">
        <f t="shared" si="172"/>
        <v>0</v>
      </c>
      <c r="AF508" s="78" t="b">
        <f t="shared" si="173"/>
        <v>0</v>
      </c>
      <c r="AG508" s="78" t="b">
        <f t="shared" si="178"/>
        <v>1</v>
      </c>
      <c r="AH508" s="38">
        <f t="shared" si="179"/>
        <v>24.06</v>
      </c>
      <c r="AI508" s="62">
        <f t="shared" si="180"/>
        <v>27.87</v>
      </c>
      <c r="AJ508" s="34">
        <f t="shared" si="181"/>
        <v>0.2</v>
      </c>
      <c r="AK508" s="34">
        <f t="shared" si="182"/>
        <v>0.15384615384615385</v>
      </c>
      <c r="AL508" s="34">
        <f t="shared" si="183"/>
        <v>7.407407407407407E-2</v>
      </c>
    </row>
    <row r="509" spans="1:38" s="34" customFormat="1">
      <c r="A509" s="56">
        <v>43571</v>
      </c>
      <c r="B509" s="79">
        <v>25.16</v>
      </c>
      <c r="C509" s="79">
        <v>25.16</v>
      </c>
      <c r="D509" s="80">
        <v>3.05</v>
      </c>
      <c r="E509" s="79">
        <v>24.44</v>
      </c>
      <c r="F509" s="79">
        <v>24.13</v>
      </c>
      <c r="G509" s="79">
        <v>25.48</v>
      </c>
      <c r="H509" s="79" t="s">
        <v>353</v>
      </c>
      <c r="I509" s="76"/>
      <c r="J509" s="77">
        <f t="shared" si="174"/>
        <v>0</v>
      </c>
      <c r="K509" s="77">
        <f t="shared" si="175"/>
        <v>0</v>
      </c>
      <c r="L509" s="77">
        <f t="shared" si="176"/>
        <v>0</v>
      </c>
      <c r="M509" s="77"/>
      <c r="N509" s="77">
        <f t="shared" si="161"/>
        <v>27.29</v>
      </c>
      <c r="O509" s="77">
        <f t="shared" si="162"/>
        <v>27.84</v>
      </c>
      <c r="P509" s="77">
        <f t="shared" si="163"/>
        <v>25.783132841516526</v>
      </c>
      <c r="Q509" s="77">
        <f t="shared" si="177"/>
        <v>26.304500000000001</v>
      </c>
      <c r="R509" s="77">
        <f t="shared" si="164"/>
        <v>25.936404113454365</v>
      </c>
      <c r="S509" s="77">
        <f t="shared" si="165"/>
        <v>26.029812151102877</v>
      </c>
      <c r="T509" s="77">
        <f t="shared" si="166"/>
        <v>-9.3408037648512021E-2</v>
      </c>
      <c r="U509" s="77">
        <f t="shared" si="167"/>
        <v>0.19923097320390964</v>
      </c>
      <c r="V509" s="77">
        <f t="shared" si="168"/>
        <v>-0.29263901085242167</v>
      </c>
      <c r="W509" s="77"/>
      <c r="X509" s="77"/>
      <c r="Y509" s="77"/>
      <c r="Z509" s="77" t="str">
        <f t="shared" si="169"/>
        <v>BAIXA</v>
      </c>
      <c r="AA509" s="77"/>
      <c r="AB509" s="77" t="str">
        <f t="shared" si="170"/>
        <v/>
      </c>
      <c r="AC509" s="77"/>
      <c r="AD509" s="78" t="b">
        <f t="shared" si="171"/>
        <v>0</v>
      </c>
      <c r="AE509" s="78" t="b">
        <f t="shared" si="172"/>
        <v>0</v>
      </c>
      <c r="AF509" s="78" t="b">
        <f t="shared" si="173"/>
        <v>0</v>
      </c>
      <c r="AG509" s="78" t="b">
        <f t="shared" si="178"/>
        <v>1</v>
      </c>
      <c r="AH509" s="38">
        <f t="shared" si="179"/>
        <v>24.06</v>
      </c>
      <c r="AI509" s="62">
        <f t="shared" si="180"/>
        <v>27.87</v>
      </c>
      <c r="AJ509" s="34">
        <f t="shared" si="181"/>
        <v>0.2</v>
      </c>
      <c r="AK509" s="34">
        <f t="shared" si="182"/>
        <v>0.15384615384615385</v>
      </c>
      <c r="AL509" s="34">
        <f t="shared" si="183"/>
        <v>7.407407407407407E-2</v>
      </c>
    </row>
    <row r="510" spans="1:38" s="34" customFormat="1">
      <c r="A510" s="56">
        <v>43570</v>
      </c>
      <c r="B510" s="79">
        <v>24.42</v>
      </c>
      <c r="C510" s="79">
        <v>24.42</v>
      </c>
      <c r="D510" s="80">
        <v>0.39</v>
      </c>
      <c r="E510" s="79">
        <v>24.81</v>
      </c>
      <c r="F510" s="79">
        <v>24.06</v>
      </c>
      <c r="G510" s="79">
        <v>25.03</v>
      </c>
      <c r="H510" s="79" t="s">
        <v>355</v>
      </c>
      <c r="I510" s="76"/>
      <c r="J510" s="77">
        <f t="shared" si="174"/>
        <v>1</v>
      </c>
      <c r="K510" s="77">
        <f t="shared" si="175"/>
        <v>0</v>
      </c>
      <c r="L510" s="77">
        <f t="shared" si="176"/>
        <v>1</v>
      </c>
      <c r="M510" s="77"/>
      <c r="N510" s="77">
        <f t="shared" si="161"/>
        <v>27.29</v>
      </c>
      <c r="O510" s="77">
        <f t="shared" si="162"/>
        <v>27.84</v>
      </c>
      <c r="P510" s="77">
        <f t="shared" si="163"/>
        <v>25.938916051895657</v>
      </c>
      <c r="Q510" s="77">
        <f t="shared" si="177"/>
        <v>26.421500000000002</v>
      </c>
      <c r="R510" s="77">
        <f t="shared" si="164"/>
        <v>26.077568497718794</v>
      </c>
      <c r="S510" s="77">
        <f t="shared" si="165"/>
        <v>26.099397123191107</v>
      </c>
      <c r="T510" s="77">
        <f t="shared" si="166"/>
        <v>-2.1828625472313234E-2</v>
      </c>
      <c r="U510" s="77">
        <f t="shared" si="167"/>
        <v>0.27239072591701508</v>
      </c>
      <c r="V510" s="77">
        <f t="shared" si="168"/>
        <v>-0.29421935138932831</v>
      </c>
      <c r="W510" s="77"/>
      <c r="X510" s="77"/>
      <c r="Y510" s="77"/>
      <c r="Z510" s="77" t="str">
        <f t="shared" si="169"/>
        <v>BAIXA</v>
      </c>
      <c r="AA510" s="77"/>
      <c r="AB510" s="77" t="str">
        <f t="shared" si="170"/>
        <v/>
      </c>
      <c r="AC510" s="77"/>
      <c r="AD510" s="78" t="b">
        <f t="shared" si="171"/>
        <v>0</v>
      </c>
      <c r="AE510" s="78" t="b">
        <f t="shared" si="172"/>
        <v>0</v>
      </c>
      <c r="AF510" s="78" t="b">
        <f t="shared" si="173"/>
        <v>1</v>
      </c>
      <c r="AG510" s="78" t="b">
        <f t="shared" si="178"/>
        <v>1</v>
      </c>
      <c r="AH510" s="38">
        <f t="shared" si="179"/>
        <v>24.06</v>
      </c>
      <c r="AI510" s="62">
        <f t="shared" si="180"/>
        <v>27.87</v>
      </c>
      <c r="AJ510" s="34">
        <f t="shared" si="181"/>
        <v>0.2</v>
      </c>
      <c r="AK510" s="34">
        <f t="shared" si="182"/>
        <v>0.15384615384615385</v>
      </c>
      <c r="AL510" s="34">
        <f t="shared" si="183"/>
        <v>7.407407407407407E-2</v>
      </c>
    </row>
    <row r="511" spans="1:38" s="34" customFormat="1">
      <c r="A511" s="56">
        <v>43567</v>
      </c>
      <c r="B511" s="79">
        <v>24.32</v>
      </c>
      <c r="C511" s="79">
        <v>24.32</v>
      </c>
      <c r="D511" s="80">
        <v>-7.75</v>
      </c>
      <c r="E511" s="79">
        <v>24.93</v>
      </c>
      <c r="F511" s="79">
        <v>24.08</v>
      </c>
      <c r="G511" s="79">
        <v>25.4</v>
      </c>
      <c r="H511" s="79" t="s">
        <v>357</v>
      </c>
      <c r="I511" s="76"/>
      <c r="J511" s="77">
        <f t="shared" si="174"/>
        <v>0</v>
      </c>
      <c r="K511" s="77">
        <f t="shared" si="175"/>
        <v>0</v>
      </c>
      <c r="L511" s="77">
        <f t="shared" si="176"/>
        <v>0</v>
      </c>
      <c r="M511" s="77"/>
      <c r="N511" s="77">
        <f t="shared" si="161"/>
        <v>27.29</v>
      </c>
      <c r="O511" s="77">
        <f t="shared" si="162"/>
        <v>27.84</v>
      </c>
      <c r="P511" s="77">
        <f t="shared" si="163"/>
        <v>26.318645064869571</v>
      </c>
      <c r="Q511" s="77">
        <f t="shared" si="177"/>
        <v>26.556000000000001</v>
      </c>
      <c r="R511" s="77">
        <f t="shared" si="164"/>
        <v>26.37894458821312</v>
      </c>
      <c r="S511" s="77">
        <f t="shared" si="165"/>
        <v>26.233748893046396</v>
      </c>
      <c r="T511" s="77">
        <f t="shared" si="166"/>
        <v>0.14519569516672348</v>
      </c>
      <c r="U511" s="77">
        <f t="shared" si="167"/>
        <v>0.34594556376434715</v>
      </c>
      <c r="V511" s="77">
        <f t="shared" si="168"/>
        <v>-0.20074986859762367</v>
      </c>
      <c r="W511" s="77"/>
      <c r="X511" s="77"/>
      <c r="Y511" s="77"/>
      <c r="Z511" s="77" t="str">
        <f t="shared" si="169"/>
        <v>ALTA</v>
      </c>
      <c r="AA511" s="77"/>
      <c r="AB511" s="77" t="str">
        <f t="shared" si="170"/>
        <v/>
      </c>
      <c r="AC511" s="77"/>
      <c r="AD511" s="78" t="b">
        <f t="shared" si="171"/>
        <v>0</v>
      </c>
      <c r="AE511" s="78" t="b">
        <f t="shared" si="172"/>
        <v>0</v>
      </c>
      <c r="AF511" s="78" t="b">
        <f t="shared" si="173"/>
        <v>0</v>
      </c>
      <c r="AG511" s="78" t="b">
        <f t="shared" si="178"/>
        <v>1</v>
      </c>
      <c r="AH511" s="38">
        <f t="shared" si="179"/>
        <v>24.06</v>
      </c>
      <c r="AI511" s="62">
        <f t="shared" si="180"/>
        <v>27.87</v>
      </c>
      <c r="AJ511" s="34">
        <f t="shared" si="181"/>
        <v>0.2</v>
      </c>
      <c r="AK511" s="34">
        <f t="shared" si="182"/>
        <v>0.15384615384615385</v>
      </c>
      <c r="AL511" s="34">
        <f t="shared" si="183"/>
        <v>7.407407407407407E-2</v>
      </c>
    </row>
    <row r="512" spans="1:38" s="34" customFormat="1">
      <c r="A512" s="56">
        <v>43566</v>
      </c>
      <c r="B512" s="79">
        <v>26.37</v>
      </c>
      <c r="C512" s="79">
        <v>26.37</v>
      </c>
      <c r="D512" s="80">
        <v>-2.71</v>
      </c>
      <c r="E512" s="79">
        <v>27.03</v>
      </c>
      <c r="F512" s="79">
        <v>26.24</v>
      </c>
      <c r="G512" s="79">
        <v>27.03</v>
      </c>
      <c r="H512" s="79" t="s">
        <v>359</v>
      </c>
      <c r="I512" s="76"/>
      <c r="J512" s="77">
        <f t="shared" si="174"/>
        <v>0</v>
      </c>
      <c r="K512" s="77">
        <f t="shared" si="175"/>
        <v>0</v>
      </c>
      <c r="L512" s="77">
        <f t="shared" si="176"/>
        <v>0</v>
      </c>
      <c r="M512" s="77"/>
      <c r="N512" s="77">
        <f t="shared" si="161"/>
        <v>27.29</v>
      </c>
      <c r="O512" s="77">
        <f t="shared" si="162"/>
        <v>27.84</v>
      </c>
      <c r="P512" s="77">
        <f t="shared" si="163"/>
        <v>26.818306331086962</v>
      </c>
      <c r="Q512" s="77">
        <f t="shared" si="177"/>
        <v>26.668500000000005</v>
      </c>
      <c r="R512" s="77">
        <f t="shared" si="164"/>
        <v>26.753298149706414</v>
      </c>
      <c r="S512" s="77">
        <f t="shared" si="165"/>
        <v>26.386848804490107</v>
      </c>
      <c r="T512" s="77">
        <f t="shared" si="166"/>
        <v>0.36644934521630645</v>
      </c>
      <c r="U512" s="77">
        <f t="shared" si="167"/>
        <v>0.39613303091375307</v>
      </c>
      <c r="V512" s="77">
        <f t="shared" si="168"/>
        <v>-2.9683685697446616E-2</v>
      </c>
      <c r="W512" s="77"/>
      <c r="X512" s="77"/>
      <c r="Y512" s="77"/>
      <c r="Z512" s="77" t="str">
        <f t="shared" si="169"/>
        <v>ALTA</v>
      </c>
      <c r="AA512" s="77"/>
      <c r="AB512" s="77" t="str">
        <f t="shared" si="170"/>
        <v>VENDA</v>
      </c>
      <c r="AC512" s="77"/>
      <c r="AD512" s="78" t="b">
        <f t="shared" si="171"/>
        <v>0</v>
      </c>
      <c r="AE512" s="78" t="b">
        <f t="shared" si="172"/>
        <v>1</v>
      </c>
      <c r="AF512" s="78" t="b">
        <f t="shared" si="173"/>
        <v>1</v>
      </c>
      <c r="AG512" s="78" t="b">
        <f t="shared" si="178"/>
        <v>0</v>
      </c>
      <c r="AH512" s="38">
        <f t="shared" si="179"/>
        <v>25.26</v>
      </c>
      <c r="AI512" s="62">
        <f t="shared" si="180"/>
        <v>27.87</v>
      </c>
      <c r="AJ512" s="34">
        <f t="shared" si="181"/>
        <v>0.2</v>
      </c>
      <c r="AK512" s="34">
        <f t="shared" si="182"/>
        <v>0.15384615384615385</v>
      </c>
      <c r="AL512" s="34">
        <f t="shared" si="183"/>
        <v>7.407407407407407E-2</v>
      </c>
    </row>
    <row r="513" spans="1:38" s="34" customFormat="1">
      <c r="A513" s="56">
        <v>43565</v>
      </c>
      <c r="B513" s="79">
        <v>27.1</v>
      </c>
      <c r="C513" s="79">
        <v>27.1</v>
      </c>
      <c r="D513" s="80">
        <v>-1.3</v>
      </c>
      <c r="E513" s="79">
        <v>27.1</v>
      </c>
      <c r="F513" s="79">
        <v>27.1</v>
      </c>
      <c r="G513" s="79">
        <v>27.84</v>
      </c>
      <c r="H513" s="79" t="s">
        <v>361</v>
      </c>
      <c r="I513" s="76"/>
      <c r="J513" s="77">
        <f t="shared" si="174"/>
        <v>0</v>
      </c>
      <c r="K513" s="77">
        <f t="shared" si="175"/>
        <v>0</v>
      </c>
      <c r="L513" s="77">
        <f t="shared" si="176"/>
        <v>0</v>
      </c>
      <c r="M513" s="77"/>
      <c r="N513" s="77">
        <f t="shared" si="161"/>
        <v>27.29</v>
      </c>
      <c r="O513" s="77">
        <f t="shared" si="162"/>
        <v>27.84</v>
      </c>
      <c r="P513" s="77">
        <f t="shared" si="163"/>
        <v>26.930382913858701</v>
      </c>
      <c r="Q513" s="77">
        <f t="shared" si="177"/>
        <v>26.673999999999999</v>
      </c>
      <c r="R513" s="77">
        <f t="shared" si="164"/>
        <v>26.822988722380305</v>
      </c>
      <c r="S513" s="77">
        <f t="shared" si="165"/>
        <v>26.388196708849314</v>
      </c>
      <c r="T513" s="77">
        <f t="shared" si="166"/>
        <v>0.43479201353099128</v>
      </c>
      <c r="U513" s="77">
        <f t="shared" si="167"/>
        <v>0.4035539523381147</v>
      </c>
      <c r="V513" s="77">
        <f t="shared" si="168"/>
        <v>3.1238061192876587E-2</v>
      </c>
      <c r="W513" s="77"/>
      <c r="X513" s="77"/>
      <c r="Y513" s="77"/>
      <c r="Z513" s="77" t="str">
        <f t="shared" si="169"/>
        <v>ALTA</v>
      </c>
      <c r="AA513" s="77"/>
      <c r="AB513" s="77" t="str">
        <f t="shared" si="170"/>
        <v/>
      </c>
      <c r="AC513" s="77"/>
      <c r="AD513" s="78" t="b">
        <f t="shared" si="171"/>
        <v>1</v>
      </c>
      <c r="AE513" s="78" t="b">
        <f t="shared" si="172"/>
        <v>0</v>
      </c>
      <c r="AF513" s="78" t="b">
        <f t="shared" si="173"/>
        <v>0</v>
      </c>
      <c r="AG513" s="78" t="b">
        <f t="shared" si="178"/>
        <v>1</v>
      </c>
      <c r="AH513" s="38">
        <f t="shared" si="179"/>
        <v>25.26</v>
      </c>
      <c r="AI513" s="62">
        <f t="shared" si="180"/>
        <v>27.87</v>
      </c>
      <c r="AJ513" s="34">
        <f t="shared" si="181"/>
        <v>0.2</v>
      </c>
      <c r="AK513" s="34">
        <f t="shared" si="182"/>
        <v>0.15384615384615385</v>
      </c>
      <c r="AL513" s="34">
        <f t="shared" si="183"/>
        <v>7.407407407407407E-2</v>
      </c>
    </row>
    <row r="514" spans="1:38" s="34" customFormat="1">
      <c r="A514" s="56">
        <v>43564</v>
      </c>
      <c r="B514" s="79">
        <v>27.46</v>
      </c>
      <c r="C514" s="79">
        <v>27.46</v>
      </c>
      <c r="D514" s="80">
        <v>-0.31</v>
      </c>
      <c r="E514" s="79">
        <v>27.34</v>
      </c>
      <c r="F514" s="79">
        <v>27</v>
      </c>
      <c r="G514" s="79">
        <v>27.53</v>
      </c>
      <c r="H514" s="79" t="s">
        <v>363</v>
      </c>
      <c r="I514" s="76"/>
      <c r="J514" s="77">
        <f t="shared" si="174"/>
        <v>0</v>
      </c>
      <c r="K514" s="77">
        <f t="shared" si="175"/>
        <v>0</v>
      </c>
      <c r="L514" s="77">
        <f t="shared" si="176"/>
        <v>0</v>
      </c>
      <c r="M514" s="77"/>
      <c r="N514" s="77">
        <f t="shared" si="161"/>
        <v>27.29</v>
      </c>
      <c r="O514" s="77">
        <f t="shared" si="162"/>
        <v>27.68</v>
      </c>
      <c r="P514" s="77">
        <f t="shared" si="163"/>
        <v>26.887978642323375</v>
      </c>
      <c r="Q514" s="77">
        <f t="shared" si="177"/>
        <v>26.637499999999999</v>
      </c>
      <c r="R514" s="77">
        <f t="shared" si="164"/>
        <v>26.772623035540359</v>
      </c>
      <c r="S514" s="77">
        <f t="shared" si="165"/>
        <v>26.331252445557258</v>
      </c>
      <c r="T514" s="77">
        <f t="shared" si="166"/>
        <v>0.44137058998310152</v>
      </c>
      <c r="U514" s="77">
        <f t="shared" si="167"/>
        <v>0.39574443703989554</v>
      </c>
      <c r="V514" s="77">
        <f t="shared" si="168"/>
        <v>4.5626152943205989E-2</v>
      </c>
      <c r="W514" s="77"/>
      <c r="X514" s="77"/>
      <c r="Y514" s="77"/>
      <c r="Z514" s="77" t="str">
        <f t="shared" si="169"/>
        <v>ALTA</v>
      </c>
      <c r="AA514" s="77"/>
      <c r="AB514" s="77" t="str">
        <f t="shared" si="170"/>
        <v/>
      </c>
      <c r="AC514" s="77"/>
      <c r="AD514" s="78" t="b">
        <f t="shared" si="171"/>
        <v>0</v>
      </c>
      <c r="AE514" s="78" t="b">
        <f t="shared" si="172"/>
        <v>0</v>
      </c>
      <c r="AF514" s="78" t="b">
        <f t="shared" si="173"/>
        <v>0</v>
      </c>
      <c r="AG514" s="78" t="b">
        <f t="shared" si="178"/>
        <v>1</v>
      </c>
      <c r="AH514" s="38">
        <f t="shared" si="179"/>
        <v>25.26</v>
      </c>
      <c r="AI514" s="62">
        <f t="shared" si="180"/>
        <v>27.87</v>
      </c>
      <c r="AJ514" s="34">
        <f t="shared" si="181"/>
        <v>0.2</v>
      </c>
      <c r="AK514" s="34">
        <f t="shared" si="182"/>
        <v>0.15384615384615385</v>
      </c>
      <c r="AL514" s="34">
        <f t="shared" si="183"/>
        <v>7.407407407407407E-2</v>
      </c>
    </row>
    <row r="515" spans="1:38" s="34" customFormat="1">
      <c r="A515" s="56">
        <v>43563</v>
      </c>
      <c r="B515" s="79">
        <v>27.54</v>
      </c>
      <c r="C515" s="79">
        <v>27.54</v>
      </c>
      <c r="D515" s="80">
        <v>1.63</v>
      </c>
      <c r="E515" s="79">
        <v>27.54</v>
      </c>
      <c r="F515" s="79">
        <v>27.29</v>
      </c>
      <c r="G515" s="79">
        <v>27.68</v>
      </c>
      <c r="H515" s="79" t="s">
        <v>365</v>
      </c>
      <c r="I515" s="76"/>
      <c r="J515" s="77">
        <f t="shared" si="174"/>
        <v>0</v>
      </c>
      <c r="K515" s="77">
        <f t="shared" si="175"/>
        <v>0</v>
      </c>
      <c r="L515" s="77">
        <f t="shared" si="176"/>
        <v>0</v>
      </c>
      <c r="M515" s="77"/>
      <c r="N515" s="77">
        <f t="shared" si="161"/>
        <v>27.29</v>
      </c>
      <c r="O515" s="77">
        <f t="shared" si="162"/>
        <v>27.87</v>
      </c>
      <c r="P515" s="77">
        <f t="shared" si="163"/>
        <v>26.744973302904221</v>
      </c>
      <c r="Q515" s="77">
        <f t="shared" si="177"/>
        <v>26.559000000000005</v>
      </c>
      <c r="R515" s="77">
        <f t="shared" si="164"/>
        <v>26.647645405638606</v>
      </c>
      <c r="S515" s="77">
        <f t="shared" si="165"/>
        <v>26.24095264120184</v>
      </c>
      <c r="T515" s="77">
        <f t="shared" si="166"/>
        <v>0.40669276443676594</v>
      </c>
      <c r="U515" s="77">
        <f t="shared" si="167"/>
        <v>0.38433789880409402</v>
      </c>
      <c r="V515" s="77">
        <f t="shared" si="168"/>
        <v>2.2354865632671916E-2</v>
      </c>
      <c r="W515" s="77"/>
      <c r="X515" s="77"/>
      <c r="Y515" s="77"/>
      <c r="Z515" s="77" t="str">
        <f t="shared" si="169"/>
        <v>ALTA</v>
      </c>
      <c r="AA515" s="77"/>
      <c r="AB515" s="77" t="str">
        <f t="shared" si="170"/>
        <v>COMPRA</v>
      </c>
      <c r="AC515" s="77"/>
      <c r="AD515" s="78" t="b">
        <f t="shared" si="171"/>
        <v>0</v>
      </c>
      <c r="AE515" s="78" t="b">
        <f t="shared" si="172"/>
        <v>0</v>
      </c>
      <c r="AF515" s="78" t="b">
        <f t="shared" si="173"/>
        <v>0</v>
      </c>
      <c r="AG515" s="78" t="b">
        <f t="shared" si="178"/>
        <v>1</v>
      </c>
      <c r="AH515" s="38">
        <f t="shared" si="179"/>
        <v>25.26</v>
      </c>
      <c r="AI515" s="62">
        <f t="shared" si="180"/>
        <v>27.87</v>
      </c>
      <c r="AJ515" s="34">
        <f t="shared" si="181"/>
        <v>0.2</v>
      </c>
      <c r="AK515" s="34">
        <f t="shared" si="182"/>
        <v>0.15384615384615385</v>
      </c>
      <c r="AL515" s="34">
        <f t="shared" si="183"/>
        <v>7.407407407407407E-2</v>
      </c>
    </row>
    <row r="516" spans="1:38" s="34" customFormat="1">
      <c r="A516" s="56">
        <v>43560</v>
      </c>
      <c r="B516" s="79">
        <v>27.1</v>
      </c>
      <c r="C516" s="79">
        <v>27.1</v>
      </c>
      <c r="D516" s="80">
        <v>1.0900000000000001</v>
      </c>
      <c r="E516" s="79">
        <v>27.1</v>
      </c>
      <c r="F516" s="79">
        <v>26.56</v>
      </c>
      <c r="G516" s="79">
        <v>27.2</v>
      </c>
      <c r="H516" s="79" t="s">
        <v>367</v>
      </c>
      <c r="I516" s="76"/>
      <c r="J516" s="77">
        <f t="shared" si="174"/>
        <v>0</v>
      </c>
      <c r="K516" s="77">
        <f t="shared" si="175"/>
        <v>0</v>
      </c>
      <c r="L516" s="77">
        <f t="shared" si="176"/>
        <v>0</v>
      </c>
      <c r="M516" s="77"/>
      <c r="N516" s="77">
        <f t="shared" ref="N516:N579" si="184">MAX(F516:F529)</f>
        <v>27.21</v>
      </c>
      <c r="O516" s="77">
        <f t="shared" ref="O516:O579" si="185">MAX(G516:G529)</f>
        <v>27.87</v>
      </c>
      <c r="P516" s="77">
        <f t="shared" ref="P516:P579" si="186">(($C516-$P517)*$AJ516)+$P517</f>
        <v>26.546216628630276</v>
      </c>
      <c r="Q516" s="77">
        <f t="shared" si="177"/>
        <v>26.486499999999999</v>
      </c>
      <c r="R516" s="77">
        <f t="shared" ref="R516:R579" si="187">(($C516-R517)*AK516)+R517</f>
        <v>26.485399115754717</v>
      </c>
      <c r="S516" s="77">
        <f t="shared" ref="S516:S579" si="188">((C516-S517)*AL516)+S517</f>
        <v>26.137028852497988</v>
      </c>
      <c r="T516" s="77">
        <f t="shared" ref="T516:T579" si="189">R516-S516</f>
        <v>0.34837026325672937</v>
      </c>
      <c r="U516" s="77">
        <f t="shared" ref="U516:U579" si="190">((T516-U517)*AJ516)+U517</f>
        <v>0.37874918239592603</v>
      </c>
      <c r="V516" s="77">
        <f t="shared" ref="V516:V579" si="191">T516-U516</f>
        <v>-3.0378919139196658E-2</v>
      </c>
      <c r="W516" s="77"/>
      <c r="X516" s="77"/>
      <c r="Y516" s="77"/>
      <c r="Z516" s="77" t="str">
        <f t="shared" ref="Z516:Z579" si="192">IF(T516&gt;0,"ALTA","BAIXA")</f>
        <v>ALTA</v>
      </c>
      <c r="AA516" s="77"/>
      <c r="AB516" s="77" t="str">
        <f t="shared" ref="AB516:AB579" si="193">IF(AND(T517&lt;U517,T516&gt;U516),"COMPRA",IF(AND(T516&lt;U516,T517&gt;U517),"VENDA",""))</f>
        <v/>
      </c>
      <c r="AC516" s="77"/>
      <c r="AD516" s="78" t="b">
        <f t="shared" ref="AD516:AD579" si="194">($E517-$C517)&lt;0</f>
        <v>0</v>
      </c>
      <c r="AE516" s="78" t="b">
        <f t="shared" ref="AE516:AE579" si="195">($E518-$C518)&lt;0</f>
        <v>0</v>
      </c>
      <c r="AF516" s="78" t="b">
        <f t="shared" ref="AF516:AF579" si="196">(($E516-$F516)/($G516-$F516)&gt;0.66)</f>
        <v>1</v>
      </c>
      <c r="AG516" s="78" t="b">
        <f t="shared" si="178"/>
        <v>1</v>
      </c>
      <c r="AH516" s="38">
        <f t="shared" si="179"/>
        <v>24.69</v>
      </c>
      <c r="AI516" s="62">
        <f t="shared" si="180"/>
        <v>27.87</v>
      </c>
      <c r="AJ516" s="34">
        <f t="shared" si="181"/>
        <v>0.2</v>
      </c>
      <c r="AK516" s="34">
        <f t="shared" si="182"/>
        <v>0.15384615384615385</v>
      </c>
      <c r="AL516" s="34">
        <f t="shared" si="183"/>
        <v>7.407407407407407E-2</v>
      </c>
    </row>
    <row r="517" spans="1:38" s="34" customFormat="1">
      <c r="A517" s="56">
        <v>43559</v>
      </c>
      <c r="B517" s="79">
        <v>26.81</v>
      </c>
      <c r="C517" s="79">
        <v>26.81</v>
      </c>
      <c r="D517" s="80">
        <v>3.38</v>
      </c>
      <c r="E517" s="79">
        <v>26.81</v>
      </c>
      <c r="F517" s="79">
        <v>25.77</v>
      </c>
      <c r="G517" s="79">
        <v>26.81</v>
      </c>
      <c r="H517" s="79" t="s">
        <v>369</v>
      </c>
      <c r="I517" s="76"/>
      <c r="J517" s="77">
        <f t="shared" ref="J517:J580" si="197">IF($F517=IF(MIN($F517:$F537)=MIN($F518:$F538),MIN($F517:$F537),MIN($F516:$F536)),1,0)</f>
        <v>0</v>
      </c>
      <c r="K517" s="77">
        <f t="shared" ref="K517:K580" si="198">IF($G517=IF(MAX($G517:$G538)=MAX($G518:$G539),MAX($G517:$G538),MAX($G516:$G537)),1,0)</f>
        <v>0</v>
      </c>
      <c r="L517" s="77">
        <f t="shared" ref="L517:L580" si="199">IF(AND(($C518-$E518)&lt;0,($C519-$E519)&lt;0,(($E517-$F517)/($G517-$F517)&gt;0.66),(($G517-$F517)&gt;(2*($E517-$C517))),$F517=IF(MIN($F517:$F537)=MIN($F518:$F538),MIN($F517:$F537),MIN($F516:$F536)))=TRUE,1,0)</f>
        <v>0</v>
      </c>
      <c r="M517" s="77"/>
      <c r="N517" s="77">
        <f t="shared" si="184"/>
        <v>27.21</v>
      </c>
      <c r="O517" s="77">
        <f t="shared" si="185"/>
        <v>27.87</v>
      </c>
      <c r="P517" s="77">
        <f t="shared" si="186"/>
        <v>26.407770785787843</v>
      </c>
      <c r="Q517" s="77">
        <f t="shared" ref="Q517:Q580" si="200">AVERAGE(C517:C536)</f>
        <v>26.387</v>
      </c>
      <c r="R517" s="77">
        <f t="shared" si="187"/>
        <v>26.373653500437392</v>
      </c>
      <c r="S517" s="77">
        <f t="shared" si="188"/>
        <v>26.059991160697827</v>
      </c>
      <c r="T517" s="77">
        <f t="shared" si="189"/>
        <v>0.31366233973956525</v>
      </c>
      <c r="U517" s="77">
        <f t="shared" si="190"/>
        <v>0.38634391218072522</v>
      </c>
      <c r="V517" s="77">
        <f t="shared" si="191"/>
        <v>-7.268157244115997E-2</v>
      </c>
      <c r="W517" s="77"/>
      <c r="X517" s="77"/>
      <c r="Y517" s="77"/>
      <c r="Z517" s="77" t="str">
        <f t="shared" si="192"/>
        <v>ALTA</v>
      </c>
      <c r="AA517" s="77"/>
      <c r="AB517" s="77" t="str">
        <f t="shared" si="193"/>
        <v/>
      </c>
      <c r="AC517" s="77"/>
      <c r="AD517" s="78" t="b">
        <f t="shared" si="194"/>
        <v>0</v>
      </c>
      <c r="AE517" s="78" t="b">
        <f t="shared" si="195"/>
        <v>1</v>
      </c>
      <c r="AF517" s="78" t="b">
        <f t="shared" si="196"/>
        <v>1</v>
      </c>
      <c r="AG517" s="78" t="b">
        <f t="shared" ref="AG517:AG580" si="201">(($G517-$F517)&gt;(2*($E517-$C517)))</f>
        <v>1</v>
      </c>
      <c r="AH517" s="38">
        <f t="shared" ref="AH517:AH580" si="202">IF(MIN($F517:$F537)=MIN($F518:$F538),MIN($F517:$F537),MIN($F516:$F536))</f>
        <v>24.69</v>
      </c>
      <c r="AI517" s="62">
        <f t="shared" ref="AI517:AI580" si="203">IF(MAX($G517:$G537)=MAX($G518:$G538),MAX($G517:$G537),MAX($G516:$G536))</f>
        <v>27.87</v>
      </c>
      <c r="AJ517" s="34">
        <f t="shared" ref="AJ517:AJ580" si="204">2/(9+1)</f>
        <v>0.2</v>
      </c>
      <c r="AK517" s="34">
        <f t="shared" ref="AK517:AK580" si="205">2/(12+1)</f>
        <v>0.15384615384615385</v>
      </c>
      <c r="AL517" s="34">
        <f t="shared" ref="AL517:AL580" si="206">2/(26+1)</f>
        <v>7.407407407407407E-2</v>
      </c>
    </row>
    <row r="518" spans="1:38" s="34" customFormat="1">
      <c r="A518" s="56">
        <v>43558</v>
      </c>
      <c r="B518" s="79">
        <v>25.93</v>
      </c>
      <c r="C518" s="79">
        <v>25.93</v>
      </c>
      <c r="D518" s="80">
        <v>-2.65</v>
      </c>
      <c r="E518" s="79">
        <v>26.87</v>
      </c>
      <c r="F518" s="79">
        <v>25.93</v>
      </c>
      <c r="G518" s="79">
        <v>26.89</v>
      </c>
      <c r="H518" s="79" t="s">
        <v>371</v>
      </c>
      <c r="I518" s="76"/>
      <c r="J518" s="77">
        <f t="shared" si="197"/>
        <v>0</v>
      </c>
      <c r="K518" s="77">
        <f t="shared" si="198"/>
        <v>0</v>
      </c>
      <c r="L518" s="77">
        <f t="shared" si="199"/>
        <v>0</v>
      </c>
      <c r="M518" s="77"/>
      <c r="N518" s="77">
        <f t="shared" si="184"/>
        <v>27.21</v>
      </c>
      <c r="O518" s="77">
        <f t="shared" si="185"/>
        <v>27.87</v>
      </c>
      <c r="P518" s="77">
        <f t="shared" si="186"/>
        <v>26.307213482234804</v>
      </c>
      <c r="Q518" s="77">
        <f t="shared" si="200"/>
        <v>26.307000000000006</v>
      </c>
      <c r="R518" s="77">
        <f t="shared" si="187"/>
        <v>26.294317773244192</v>
      </c>
      <c r="S518" s="77">
        <f t="shared" si="188"/>
        <v>25.999990453553654</v>
      </c>
      <c r="T518" s="77">
        <f t="shared" si="189"/>
        <v>0.29432731969053805</v>
      </c>
      <c r="U518" s="77">
        <f t="shared" si="190"/>
        <v>0.40451430529101523</v>
      </c>
      <c r="V518" s="77">
        <f t="shared" si="191"/>
        <v>-0.11018698560047718</v>
      </c>
      <c r="W518" s="77"/>
      <c r="X518" s="77"/>
      <c r="Y518" s="77"/>
      <c r="Z518" s="77" t="str">
        <f t="shared" si="192"/>
        <v>ALTA</v>
      </c>
      <c r="AA518" s="77"/>
      <c r="AB518" s="77" t="str">
        <f t="shared" si="193"/>
        <v/>
      </c>
      <c r="AC518" s="77"/>
      <c r="AD518" s="78" t="b">
        <f t="shared" si="194"/>
        <v>1</v>
      </c>
      <c r="AE518" s="78" t="b">
        <f t="shared" si="195"/>
        <v>0</v>
      </c>
      <c r="AF518" s="78" t="b">
        <f t="shared" si="196"/>
        <v>1</v>
      </c>
      <c r="AG518" s="78" t="b">
        <f t="shared" si="201"/>
        <v>0</v>
      </c>
      <c r="AH518" s="38">
        <f t="shared" si="202"/>
        <v>24.69</v>
      </c>
      <c r="AI518" s="62">
        <f t="shared" si="203"/>
        <v>27.87</v>
      </c>
      <c r="AJ518" s="34">
        <f t="shared" si="204"/>
        <v>0.2</v>
      </c>
      <c r="AK518" s="34">
        <f t="shared" si="205"/>
        <v>0.15384615384615385</v>
      </c>
      <c r="AL518" s="34">
        <f t="shared" si="206"/>
        <v>7.407407407407407E-2</v>
      </c>
    </row>
    <row r="519" spans="1:38" s="34" customFormat="1">
      <c r="A519" s="56">
        <v>43557</v>
      </c>
      <c r="B519" s="79">
        <v>26.64</v>
      </c>
      <c r="C519" s="79">
        <v>26.64</v>
      </c>
      <c r="D519" s="80">
        <v>1.04</v>
      </c>
      <c r="E519" s="79">
        <v>26.5</v>
      </c>
      <c r="F519" s="79">
        <v>26.23</v>
      </c>
      <c r="G519" s="79">
        <v>26.65</v>
      </c>
      <c r="H519" s="79" t="s">
        <v>373</v>
      </c>
      <c r="I519" s="76"/>
      <c r="J519" s="77">
        <f t="shared" si="197"/>
        <v>0</v>
      </c>
      <c r="K519" s="77">
        <f t="shared" si="198"/>
        <v>0</v>
      </c>
      <c r="L519" s="77">
        <f t="shared" si="199"/>
        <v>0</v>
      </c>
      <c r="M519" s="77"/>
      <c r="N519" s="77">
        <f t="shared" si="184"/>
        <v>27.21</v>
      </c>
      <c r="O519" s="77">
        <f t="shared" si="185"/>
        <v>27.87</v>
      </c>
      <c r="P519" s="77">
        <f t="shared" si="186"/>
        <v>26.401516852793506</v>
      </c>
      <c r="Q519" s="77">
        <f t="shared" si="200"/>
        <v>26.270499999999998</v>
      </c>
      <c r="R519" s="77">
        <f t="shared" si="187"/>
        <v>26.360557368379499</v>
      </c>
      <c r="S519" s="77">
        <f t="shared" si="188"/>
        <v>26.005589689837947</v>
      </c>
      <c r="T519" s="77">
        <f t="shared" si="189"/>
        <v>0.35496767854155209</v>
      </c>
      <c r="U519" s="77">
        <f t="shared" si="190"/>
        <v>0.43206105169113451</v>
      </c>
      <c r="V519" s="77">
        <f t="shared" si="191"/>
        <v>-7.7093373149582423E-2</v>
      </c>
      <c r="W519" s="77"/>
      <c r="X519" s="77"/>
      <c r="Y519" s="77"/>
      <c r="Z519" s="77" t="str">
        <f t="shared" si="192"/>
        <v>ALTA</v>
      </c>
      <c r="AA519" s="77"/>
      <c r="AB519" s="77" t="str">
        <f t="shared" si="193"/>
        <v/>
      </c>
      <c r="AC519" s="77"/>
      <c r="AD519" s="78" t="b">
        <f t="shared" si="194"/>
        <v>0</v>
      </c>
      <c r="AE519" s="78" t="b">
        <f t="shared" si="195"/>
        <v>0</v>
      </c>
      <c r="AF519" s="78" t="b">
        <f t="shared" si="196"/>
        <v>0</v>
      </c>
      <c r="AG519" s="78" t="b">
        <f t="shared" si="201"/>
        <v>1</v>
      </c>
      <c r="AH519" s="38">
        <f t="shared" si="202"/>
        <v>24.69</v>
      </c>
      <c r="AI519" s="62">
        <f t="shared" si="203"/>
        <v>27.87</v>
      </c>
      <c r="AJ519" s="34">
        <f t="shared" si="204"/>
        <v>0.2</v>
      </c>
      <c r="AK519" s="34">
        <f t="shared" si="205"/>
        <v>0.15384615384615385</v>
      </c>
      <c r="AL519" s="34">
        <f t="shared" si="206"/>
        <v>7.407407407407407E-2</v>
      </c>
    </row>
    <row r="520" spans="1:38" s="34" customFormat="1">
      <c r="A520" s="56">
        <v>43556</v>
      </c>
      <c r="B520" s="79">
        <v>26.37</v>
      </c>
      <c r="C520" s="79">
        <v>26.37</v>
      </c>
      <c r="D520" s="80">
        <v>-0.21</v>
      </c>
      <c r="E520" s="79">
        <v>26.74</v>
      </c>
      <c r="F520" s="79">
        <v>26.24</v>
      </c>
      <c r="G520" s="79">
        <v>26.76</v>
      </c>
      <c r="H520" s="79" t="s">
        <v>375</v>
      </c>
      <c r="I520" s="76"/>
      <c r="J520" s="77">
        <f t="shared" si="197"/>
        <v>0</v>
      </c>
      <c r="K520" s="77">
        <f t="shared" si="198"/>
        <v>0</v>
      </c>
      <c r="L520" s="77">
        <f t="shared" si="199"/>
        <v>0</v>
      </c>
      <c r="M520" s="77"/>
      <c r="N520" s="77">
        <f t="shared" si="184"/>
        <v>27.21</v>
      </c>
      <c r="O520" s="77">
        <f t="shared" si="185"/>
        <v>27.87</v>
      </c>
      <c r="P520" s="77">
        <f t="shared" si="186"/>
        <v>26.341896065991882</v>
      </c>
      <c r="Q520" s="77">
        <f t="shared" si="200"/>
        <v>26.195499999999999</v>
      </c>
      <c r="R520" s="77">
        <f t="shared" si="187"/>
        <v>26.309749617175772</v>
      </c>
      <c r="S520" s="77">
        <f t="shared" si="188"/>
        <v>25.954836865024983</v>
      </c>
      <c r="T520" s="77">
        <f t="shared" si="189"/>
        <v>0.35491275215078844</v>
      </c>
      <c r="U520" s="77">
        <f t="shared" si="190"/>
        <v>0.45133439497853012</v>
      </c>
      <c r="V520" s="77">
        <f t="shared" si="191"/>
        <v>-9.6421642827741683E-2</v>
      </c>
      <c r="W520" s="77"/>
      <c r="X520" s="77"/>
      <c r="Y520" s="77"/>
      <c r="Z520" s="77" t="str">
        <f t="shared" si="192"/>
        <v>ALTA</v>
      </c>
      <c r="AA520" s="77"/>
      <c r="AB520" s="77" t="str">
        <f t="shared" si="193"/>
        <v/>
      </c>
      <c r="AC520" s="77"/>
      <c r="AD520" s="78" t="b">
        <f t="shared" si="194"/>
        <v>0</v>
      </c>
      <c r="AE520" s="78" t="b">
        <f t="shared" si="195"/>
        <v>0</v>
      </c>
      <c r="AF520" s="78" t="b">
        <f t="shared" si="196"/>
        <v>1</v>
      </c>
      <c r="AG520" s="78" t="b">
        <f t="shared" si="201"/>
        <v>0</v>
      </c>
      <c r="AH520" s="38">
        <f t="shared" si="202"/>
        <v>24.69</v>
      </c>
      <c r="AI520" s="62">
        <f t="shared" si="203"/>
        <v>27.87</v>
      </c>
      <c r="AJ520" s="34">
        <f t="shared" si="204"/>
        <v>0.2</v>
      </c>
      <c r="AK520" s="34">
        <f t="shared" si="205"/>
        <v>0.15384615384615385</v>
      </c>
      <c r="AL520" s="34">
        <f t="shared" si="206"/>
        <v>7.407407407407407E-2</v>
      </c>
    </row>
    <row r="521" spans="1:38" s="34" customFormat="1">
      <c r="A521" s="56">
        <v>43553</v>
      </c>
      <c r="B521" s="79">
        <v>26.42</v>
      </c>
      <c r="C521" s="79">
        <v>26.42</v>
      </c>
      <c r="D521" s="80">
        <v>0</v>
      </c>
      <c r="E521" s="79">
        <v>26.42</v>
      </c>
      <c r="F521" s="79">
        <v>26.12</v>
      </c>
      <c r="G521" s="79">
        <v>26.87</v>
      </c>
      <c r="H521" s="79" t="s">
        <v>377</v>
      </c>
      <c r="I521" s="76"/>
      <c r="J521" s="77">
        <f t="shared" si="197"/>
        <v>0</v>
      </c>
      <c r="K521" s="77">
        <f t="shared" si="198"/>
        <v>0</v>
      </c>
      <c r="L521" s="77">
        <f t="shared" si="199"/>
        <v>0</v>
      </c>
      <c r="M521" s="77"/>
      <c r="N521" s="77">
        <f t="shared" si="184"/>
        <v>27.21</v>
      </c>
      <c r="O521" s="77">
        <f t="shared" si="185"/>
        <v>27.87</v>
      </c>
      <c r="P521" s="77">
        <f t="shared" si="186"/>
        <v>26.334870082489854</v>
      </c>
      <c r="Q521" s="77">
        <f t="shared" si="200"/>
        <v>26.150999999999993</v>
      </c>
      <c r="R521" s="77">
        <f t="shared" si="187"/>
        <v>26.298795002116822</v>
      </c>
      <c r="S521" s="77">
        <f t="shared" si="188"/>
        <v>25.921623814226983</v>
      </c>
      <c r="T521" s="77">
        <f t="shared" si="189"/>
        <v>0.37717118788983939</v>
      </c>
      <c r="U521" s="77">
        <f t="shared" si="190"/>
        <v>0.47543980568546551</v>
      </c>
      <c r="V521" s="77">
        <f t="shared" si="191"/>
        <v>-9.8268617795626123E-2</v>
      </c>
      <c r="W521" s="77"/>
      <c r="X521" s="77"/>
      <c r="Y521" s="77"/>
      <c r="Z521" s="77" t="str">
        <f t="shared" si="192"/>
        <v>ALTA</v>
      </c>
      <c r="AA521" s="77"/>
      <c r="AB521" s="77" t="str">
        <f t="shared" si="193"/>
        <v/>
      </c>
      <c r="AC521" s="77"/>
      <c r="AD521" s="78" t="b">
        <f t="shared" si="194"/>
        <v>0</v>
      </c>
      <c r="AE521" s="78" t="b">
        <f t="shared" si="195"/>
        <v>0</v>
      </c>
      <c r="AF521" s="78" t="b">
        <f t="shared" si="196"/>
        <v>0</v>
      </c>
      <c r="AG521" s="78" t="b">
        <f t="shared" si="201"/>
        <v>1</v>
      </c>
      <c r="AH521" s="38">
        <f t="shared" si="202"/>
        <v>24.69</v>
      </c>
      <c r="AI521" s="62">
        <f t="shared" si="203"/>
        <v>27.87</v>
      </c>
      <c r="AJ521" s="34">
        <f t="shared" si="204"/>
        <v>0.2</v>
      </c>
      <c r="AK521" s="34">
        <f t="shared" si="205"/>
        <v>0.15384615384615385</v>
      </c>
      <c r="AL521" s="34">
        <f t="shared" si="206"/>
        <v>7.407407407407407E-2</v>
      </c>
    </row>
    <row r="522" spans="1:38" s="34" customFormat="1">
      <c r="A522" s="56">
        <v>43552</v>
      </c>
      <c r="B522" s="79">
        <v>26.42</v>
      </c>
      <c r="C522" s="79">
        <v>26.42</v>
      </c>
      <c r="D522" s="80">
        <v>2.63</v>
      </c>
      <c r="E522" s="79">
        <v>26.42</v>
      </c>
      <c r="F522" s="79">
        <v>25.38</v>
      </c>
      <c r="G522" s="79">
        <v>26.42</v>
      </c>
      <c r="H522" s="79" t="s">
        <v>379</v>
      </c>
      <c r="I522" s="76"/>
      <c r="J522" s="77">
        <f t="shared" si="197"/>
        <v>0</v>
      </c>
      <c r="K522" s="77">
        <f t="shared" si="198"/>
        <v>0</v>
      </c>
      <c r="L522" s="77">
        <f t="shared" si="199"/>
        <v>0</v>
      </c>
      <c r="M522" s="77"/>
      <c r="N522" s="77">
        <f t="shared" si="184"/>
        <v>27.21</v>
      </c>
      <c r="O522" s="77">
        <f t="shared" si="185"/>
        <v>27.87</v>
      </c>
      <c r="P522" s="77">
        <f t="shared" si="186"/>
        <v>26.313587603112317</v>
      </c>
      <c r="Q522" s="77">
        <f t="shared" si="200"/>
        <v>26.104999999999997</v>
      </c>
      <c r="R522" s="77">
        <f t="shared" si="187"/>
        <v>26.276757729774427</v>
      </c>
      <c r="S522" s="77">
        <f t="shared" si="188"/>
        <v>25.881753719365143</v>
      </c>
      <c r="T522" s="77">
        <f t="shared" si="189"/>
        <v>0.39500401040928423</v>
      </c>
      <c r="U522" s="77">
        <f t="shared" si="190"/>
        <v>0.50000696013437207</v>
      </c>
      <c r="V522" s="77">
        <f t="shared" si="191"/>
        <v>-0.10500294972508784</v>
      </c>
      <c r="W522" s="77"/>
      <c r="X522" s="77"/>
      <c r="Y522" s="77"/>
      <c r="Z522" s="77" t="str">
        <f t="shared" si="192"/>
        <v>ALTA</v>
      </c>
      <c r="AA522" s="77"/>
      <c r="AB522" s="77" t="str">
        <f t="shared" si="193"/>
        <v/>
      </c>
      <c r="AC522" s="77"/>
      <c r="AD522" s="78" t="b">
        <f t="shared" si="194"/>
        <v>0</v>
      </c>
      <c r="AE522" s="78" t="b">
        <f t="shared" si="195"/>
        <v>0</v>
      </c>
      <c r="AF522" s="78" t="b">
        <f t="shared" si="196"/>
        <v>1</v>
      </c>
      <c r="AG522" s="78" t="b">
        <f t="shared" si="201"/>
        <v>1</v>
      </c>
      <c r="AH522" s="38">
        <f t="shared" si="202"/>
        <v>24.69</v>
      </c>
      <c r="AI522" s="62">
        <f t="shared" si="203"/>
        <v>27.87</v>
      </c>
      <c r="AJ522" s="34">
        <f t="shared" si="204"/>
        <v>0.2</v>
      </c>
      <c r="AK522" s="34">
        <f t="shared" si="205"/>
        <v>0.15384615384615385</v>
      </c>
      <c r="AL522" s="34">
        <f t="shared" si="206"/>
        <v>7.407407407407407E-2</v>
      </c>
    </row>
    <row r="523" spans="1:38" s="34" customFormat="1">
      <c r="A523" s="56">
        <v>43551</v>
      </c>
      <c r="B523" s="79">
        <v>25.74</v>
      </c>
      <c r="C523" s="79">
        <v>25.74</v>
      </c>
      <c r="D523" s="80">
        <v>-4.51</v>
      </c>
      <c r="E523" s="79">
        <v>26.56</v>
      </c>
      <c r="F523" s="79">
        <v>25.74</v>
      </c>
      <c r="G523" s="79">
        <v>26.56</v>
      </c>
      <c r="H523" s="79" t="s">
        <v>381</v>
      </c>
      <c r="I523" s="76"/>
      <c r="J523" s="77">
        <f t="shared" si="197"/>
        <v>0</v>
      </c>
      <c r="K523" s="77">
        <f t="shared" si="198"/>
        <v>0</v>
      </c>
      <c r="L523" s="77">
        <f t="shared" si="199"/>
        <v>0</v>
      </c>
      <c r="M523" s="77"/>
      <c r="N523" s="77">
        <f t="shared" si="184"/>
        <v>27.21</v>
      </c>
      <c r="O523" s="77">
        <f t="shared" si="185"/>
        <v>27.87</v>
      </c>
      <c r="P523" s="77">
        <f t="shared" si="186"/>
        <v>26.286984503890395</v>
      </c>
      <c r="Q523" s="77">
        <f t="shared" si="200"/>
        <v>26.035499999999995</v>
      </c>
      <c r="R523" s="77">
        <f t="shared" si="187"/>
        <v>26.250713680642505</v>
      </c>
      <c r="S523" s="77">
        <f t="shared" si="188"/>
        <v>25.838694016914353</v>
      </c>
      <c r="T523" s="77">
        <f t="shared" si="189"/>
        <v>0.41201966372815235</v>
      </c>
      <c r="U523" s="77">
        <f t="shared" si="190"/>
        <v>0.526257697565644</v>
      </c>
      <c r="V523" s="77">
        <f t="shared" si="191"/>
        <v>-0.11423803383749165</v>
      </c>
      <c r="W523" s="77"/>
      <c r="X523" s="77"/>
      <c r="Y523" s="77"/>
      <c r="Z523" s="77" t="str">
        <f t="shared" si="192"/>
        <v>ALTA</v>
      </c>
      <c r="AA523" s="77"/>
      <c r="AB523" s="77" t="str">
        <f t="shared" si="193"/>
        <v/>
      </c>
      <c r="AC523" s="77"/>
      <c r="AD523" s="78" t="b">
        <f t="shared" si="194"/>
        <v>0</v>
      </c>
      <c r="AE523" s="78" t="b">
        <f t="shared" si="195"/>
        <v>0</v>
      </c>
      <c r="AF523" s="78" t="b">
        <f t="shared" si="196"/>
        <v>1</v>
      </c>
      <c r="AG523" s="78" t="b">
        <f t="shared" si="201"/>
        <v>0</v>
      </c>
      <c r="AH523" s="38">
        <f t="shared" si="202"/>
        <v>24.69</v>
      </c>
      <c r="AI523" s="62">
        <f t="shared" si="203"/>
        <v>27.87</v>
      </c>
      <c r="AJ523" s="34">
        <f t="shared" si="204"/>
        <v>0.2</v>
      </c>
      <c r="AK523" s="34">
        <f t="shared" si="205"/>
        <v>0.15384615384615385</v>
      </c>
      <c r="AL523" s="34">
        <f t="shared" si="206"/>
        <v>7.407407407407407E-2</v>
      </c>
    </row>
    <row r="524" spans="1:38" s="34" customFormat="1">
      <c r="A524" s="56">
        <v>43550</v>
      </c>
      <c r="B524" s="79">
        <v>26.96</v>
      </c>
      <c r="C524" s="79">
        <v>26.96</v>
      </c>
      <c r="D524" s="80">
        <v>4.72</v>
      </c>
      <c r="E524" s="79">
        <v>26.96</v>
      </c>
      <c r="F524" s="79">
        <v>26.1</v>
      </c>
      <c r="G524" s="79">
        <v>27.01</v>
      </c>
      <c r="H524" s="79" t="s">
        <v>383</v>
      </c>
      <c r="I524" s="76"/>
      <c r="J524" s="77">
        <f t="shared" si="197"/>
        <v>0</v>
      </c>
      <c r="K524" s="77">
        <f t="shared" si="198"/>
        <v>0</v>
      </c>
      <c r="L524" s="77">
        <f t="shared" si="199"/>
        <v>0</v>
      </c>
      <c r="M524" s="77"/>
      <c r="N524" s="77">
        <f t="shared" si="184"/>
        <v>27.21</v>
      </c>
      <c r="O524" s="77">
        <f t="shared" si="185"/>
        <v>27.87</v>
      </c>
      <c r="P524" s="77">
        <f t="shared" si="186"/>
        <v>26.423730629862995</v>
      </c>
      <c r="Q524" s="77">
        <f t="shared" si="200"/>
        <v>26.005499999999994</v>
      </c>
      <c r="R524" s="77">
        <f t="shared" si="187"/>
        <v>26.343570713486599</v>
      </c>
      <c r="S524" s="77">
        <f t="shared" si="188"/>
        <v>25.846589538267501</v>
      </c>
      <c r="T524" s="77">
        <f t="shared" si="189"/>
        <v>0.49698117521909779</v>
      </c>
      <c r="U524" s="77">
        <f t="shared" si="190"/>
        <v>0.55481720602501694</v>
      </c>
      <c r="V524" s="77">
        <f t="shared" si="191"/>
        <v>-5.7836030805919147E-2</v>
      </c>
      <c r="W524" s="77"/>
      <c r="X524" s="77"/>
      <c r="Y524" s="77"/>
      <c r="Z524" s="77" t="str">
        <f t="shared" si="192"/>
        <v>ALTA</v>
      </c>
      <c r="AA524" s="77"/>
      <c r="AB524" s="77" t="str">
        <f t="shared" si="193"/>
        <v/>
      </c>
      <c r="AC524" s="77"/>
      <c r="AD524" s="78" t="b">
        <f t="shared" si="194"/>
        <v>0</v>
      </c>
      <c r="AE524" s="78" t="b">
        <f t="shared" si="195"/>
        <v>0</v>
      </c>
      <c r="AF524" s="78" t="b">
        <f t="shared" si="196"/>
        <v>1</v>
      </c>
      <c r="AG524" s="78" t="b">
        <f t="shared" si="201"/>
        <v>1</v>
      </c>
      <c r="AH524" s="38">
        <f t="shared" si="202"/>
        <v>24.69</v>
      </c>
      <c r="AI524" s="62">
        <f t="shared" si="203"/>
        <v>27.87</v>
      </c>
      <c r="AJ524" s="34">
        <f t="shared" si="204"/>
        <v>0.2</v>
      </c>
      <c r="AK524" s="34">
        <f t="shared" si="205"/>
        <v>0.15384615384615385</v>
      </c>
      <c r="AL524" s="34">
        <f t="shared" si="206"/>
        <v>7.407407407407407E-2</v>
      </c>
    </row>
    <row r="525" spans="1:38" s="34" customFormat="1">
      <c r="A525" s="56">
        <v>43549</v>
      </c>
      <c r="B525" s="79">
        <v>25.74</v>
      </c>
      <c r="C525" s="79">
        <v>25.74</v>
      </c>
      <c r="D525" s="80">
        <v>1.26</v>
      </c>
      <c r="E525" s="79">
        <v>25.74</v>
      </c>
      <c r="F525" s="79">
        <v>25.26</v>
      </c>
      <c r="G525" s="79">
        <v>25.98</v>
      </c>
      <c r="H525" s="79" t="s">
        <v>385</v>
      </c>
      <c r="I525" s="76"/>
      <c r="J525" s="77">
        <f t="shared" si="197"/>
        <v>0</v>
      </c>
      <c r="K525" s="77">
        <f t="shared" si="198"/>
        <v>0</v>
      </c>
      <c r="L525" s="77">
        <f t="shared" si="199"/>
        <v>0</v>
      </c>
      <c r="M525" s="77"/>
      <c r="N525" s="77">
        <f t="shared" si="184"/>
        <v>27.21</v>
      </c>
      <c r="O525" s="77">
        <f t="shared" si="185"/>
        <v>27.87</v>
      </c>
      <c r="P525" s="77">
        <f t="shared" si="186"/>
        <v>26.289663287328743</v>
      </c>
      <c r="Q525" s="77">
        <f t="shared" si="200"/>
        <v>25.934999999999995</v>
      </c>
      <c r="R525" s="77">
        <f t="shared" si="187"/>
        <v>26.231492661393254</v>
      </c>
      <c r="S525" s="77">
        <f t="shared" si="188"/>
        <v>25.7575167013289</v>
      </c>
      <c r="T525" s="77">
        <f t="shared" si="189"/>
        <v>0.4739759600643545</v>
      </c>
      <c r="U525" s="77">
        <f t="shared" si="190"/>
        <v>0.56927621372649673</v>
      </c>
      <c r="V525" s="77">
        <f t="shared" si="191"/>
        <v>-9.5300253662142231E-2</v>
      </c>
      <c r="W525" s="77"/>
      <c r="X525" s="77"/>
      <c r="Y525" s="77"/>
      <c r="Z525" s="77" t="str">
        <f t="shared" si="192"/>
        <v>ALTA</v>
      </c>
      <c r="AA525" s="77"/>
      <c r="AB525" s="77" t="str">
        <f t="shared" si="193"/>
        <v/>
      </c>
      <c r="AC525" s="77"/>
      <c r="AD525" s="78" t="b">
        <f t="shared" si="194"/>
        <v>0</v>
      </c>
      <c r="AE525" s="78" t="b">
        <f t="shared" si="195"/>
        <v>0</v>
      </c>
      <c r="AF525" s="78" t="b">
        <f t="shared" si="196"/>
        <v>1</v>
      </c>
      <c r="AG525" s="78" t="b">
        <f t="shared" si="201"/>
        <v>1</v>
      </c>
      <c r="AH525" s="38">
        <f t="shared" si="202"/>
        <v>24.69</v>
      </c>
      <c r="AI525" s="62">
        <f t="shared" si="203"/>
        <v>27.87</v>
      </c>
      <c r="AJ525" s="34">
        <f t="shared" si="204"/>
        <v>0.2</v>
      </c>
      <c r="AK525" s="34">
        <f t="shared" si="205"/>
        <v>0.15384615384615385</v>
      </c>
      <c r="AL525" s="34">
        <f t="shared" si="206"/>
        <v>7.407407407407407E-2</v>
      </c>
    </row>
    <row r="526" spans="1:38" s="34" customFormat="1">
      <c r="A526" s="56">
        <v>43546</v>
      </c>
      <c r="B526" s="79">
        <v>25.42</v>
      </c>
      <c r="C526" s="79">
        <v>25.42</v>
      </c>
      <c r="D526" s="80">
        <v>-5.46</v>
      </c>
      <c r="E526" s="79">
        <v>25.42</v>
      </c>
      <c r="F526" s="79">
        <v>25.42</v>
      </c>
      <c r="G526" s="79">
        <v>26.5</v>
      </c>
      <c r="H526" s="79" t="s">
        <v>387</v>
      </c>
      <c r="I526" s="76"/>
      <c r="J526" s="77">
        <f t="shared" si="197"/>
        <v>0</v>
      </c>
      <c r="K526" s="77">
        <f t="shared" si="198"/>
        <v>0</v>
      </c>
      <c r="L526" s="77">
        <f t="shared" si="199"/>
        <v>0</v>
      </c>
      <c r="M526" s="77"/>
      <c r="N526" s="77">
        <f t="shared" si="184"/>
        <v>27.21</v>
      </c>
      <c r="O526" s="77">
        <f t="shared" si="185"/>
        <v>27.87</v>
      </c>
      <c r="P526" s="77">
        <f t="shared" si="186"/>
        <v>26.427079109160928</v>
      </c>
      <c r="Q526" s="77">
        <f t="shared" si="200"/>
        <v>25.937999999999999</v>
      </c>
      <c r="R526" s="77">
        <f t="shared" si="187"/>
        <v>26.320854963464754</v>
      </c>
      <c r="S526" s="77">
        <f t="shared" si="188"/>
        <v>25.758918037435212</v>
      </c>
      <c r="T526" s="77">
        <f t="shared" si="189"/>
        <v>0.56193692602954215</v>
      </c>
      <c r="U526" s="77">
        <f t="shared" si="190"/>
        <v>0.59310127714203231</v>
      </c>
      <c r="V526" s="77">
        <f t="shared" si="191"/>
        <v>-3.1164351112490163E-2</v>
      </c>
      <c r="W526" s="77"/>
      <c r="X526" s="77"/>
      <c r="Y526" s="77"/>
      <c r="Z526" s="77" t="str">
        <f t="shared" si="192"/>
        <v>ALTA</v>
      </c>
      <c r="AA526" s="77"/>
      <c r="AB526" s="77" t="str">
        <f t="shared" si="193"/>
        <v>VENDA</v>
      </c>
      <c r="AC526" s="77"/>
      <c r="AD526" s="78" t="b">
        <f t="shared" si="194"/>
        <v>0</v>
      </c>
      <c r="AE526" s="78" t="b">
        <f t="shared" si="195"/>
        <v>0</v>
      </c>
      <c r="AF526" s="78" t="b">
        <f t="shared" si="196"/>
        <v>0</v>
      </c>
      <c r="AG526" s="78" t="b">
        <f t="shared" si="201"/>
        <v>1</v>
      </c>
      <c r="AH526" s="38">
        <f t="shared" si="202"/>
        <v>24.69</v>
      </c>
      <c r="AI526" s="62">
        <f t="shared" si="203"/>
        <v>27.87</v>
      </c>
      <c r="AJ526" s="34">
        <f t="shared" si="204"/>
        <v>0.2</v>
      </c>
      <c r="AK526" s="34">
        <f t="shared" si="205"/>
        <v>0.15384615384615385</v>
      </c>
      <c r="AL526" s="34">
        <f t="shared" si="206"/>
        <v>7.407407407407407E-2</v>
      </c>
    </row>
    <row r="527" spans="1:38" s="34" customFormat="1">
      <c r="A527" s="56">
        <v>43545</v>
      </c>
      <c r="B527" s="79">
        <v>26.89</v>
      </c>
      <c r="C527" s="79">
        <v>26.89</v>
      </c>
      <c r="D527" s="80">
        <v>-1.42</v>
      </c>
      <c r="E527" s="79">
        <v>26.89</v>
      </c>
      <c r="F527" s="79">
        <v>26.29</v>
      </c>
      <c r="G527" s="79">
        <v>27.28</v>
      </c>
      <c r="H527" s="79" t="s">
        <v>389</v>
      </c>
      <c r="I527" s="76"/>
      <c r="J527" s="77">
        <f t="shared" si="197"/>
        <v>0</v>
      </c>
      <c r="K527" s="77">
        <f t="shared" si="198"/>
        <v>0</v>
      </c>
      <c r="L527" s="77">
        <f t="shared" si="199"/>
        <v>0</v>
      </c>
      <c r="M527" s="77"/>
      <c r="N527" s="77">
        <f t="shared" si="184"/>
        <v>27.21</v>
      </c>
      <c r="O527" s="77">
        <f t="shared" si="185"/>
        <v>27.87</v>
      </c>
      <c r="P527" s="77">
        <f t="shared" si="186"/>
        <v>26.67884888645116</v>
      </c>
      <c r="Q527" s="77">
        <f t="shared" si="200"/>
        <v>25.939999999999998</v>
      </c>
      <c r="R527" s="77">
        <f t="shared" si="187"/>
        <v>26.484646775003799</v>
      </c>
      <c r="S527" s="77">
        <f t="shared" si="188"/>
        <v>25.786031480430029</v>
      </c>
      <c r="T527" s="77">
        <f t="shared" si="189"/>
        <v>0.69861529457377003</v>
      </c>
      <c r="U527" s="77">
        <f t="shared" si="190"/>
        <v>0.60089236492015485</v>
      </c>
      <c r="V527" s="77">
        <f t="shared" si="191"/>
        <v>9.7722929653615176E-2</v>
      </c>
      <c r="W527" s="77"/>
      <c r="X527" s="77"/>
      <c r="Y527" s="77"/>
      <c r="Z527" s="77" t="str">
        <f t="shared" si="192"/>
        <v>ALTA</v>
      </c>
      <c r="AA527" s="77"/>
      <c r="AB527" s="77" t="str">
        <f t="shared" si="193"/>
        <v/>
      </c>
      <c r="AC527" s="77"/>
      <c r="AD527" s="78" t="b">
        <f t="shared" si="194"/>
        <v>0</v>
      </c>
      <c r="AE527" s="78" t="b">
        <f t="shared" si="195"/>
        <v>0</v>
      </c>
      <c r="AF527" s="78" t="b">
        <f t="shared" si="196"/>
        <v>0</v>
      </c>
      <c r="AG527" s="78" t="b">
        <f t="shared" si="201"/>
        <v>1</v>
      </c>
      <c r="AH527" s="38">
        <f t="shared" si="202"/>
        <v>24.69</v>
      </c>
      <c r="AI527" s="62">
        <f t="shared" si="203"/>
        <v>27.87</v>
      </c>
      <c r="AJ527" s="34">
        <f t="shared" si="204"/>
        <v>0.2</v>
      </c>
      <c r="AK527" s="34">
        <f t="shared" si="205"/>
        <v>0.15384615384615385</v>
      </c>
      <c r="AL527" s="34">
        <f t="shared" si="206"/>
        <v>7.407407407407407E-2</v>
      </c>
    </row>
    <row r="528" spans="1:38" s="34" customFormat="1">
      <c r="A528" s="56">
        <v>43544</v>
      </c>
      <c r="B528" s="79">
        <v>27.28</v>
      </c>
      <c r="C528" s="79">
        <v>27.28</v>
      </c>
      <c r="D528" s="80">
        <v>-0.79</v>
      </c>
      <c r="E528" s="79">
        <v>27.5</v>
      </c>
      <c r="F528" s="79">
        <v>27.21</v>
      </c>
      <c r="G528" s="79">
        <v>27.87</v>
      </c>
      <c r="H528" s="79" t="s">
        <v>391</v>
      </c>
      <c r="I528" s="76"/>
      <c r="J528" s="77">
        <f t="shared" si="197"/>
        <v>0</v>
      </c>
      <c r="K528" s="77">
        <f t="shared" si="198"/>
        <v>1</v>
      </c>
      <c r="L528" s="77">
        <f t="shared" si="199"/>
        <v>0</v>
      </c>
      <c r="M528" s="77"/>
      <c r="N528" s="77">
        <f t="shared" si="184"/>
        <v>27.21</v>
      </c>
      <c r="O528" s="77">
        <f t="shared" si="185"/>
        <v>27.87</v>
      </c>
      <c r="P528" s="77">
        <f t="shared" si="186"/>
        <v>26.626061108063951</v>
      </c>
      <c r="Q528" s="77">
        <f t="shared" si="200"/>
        <v>25.884499999999996</v>
      </c>
      <c r="R528" s="77">
        <f t="shared" si="187"/>
        <v>26.410946188640853</v>
      </c>
      <c r="S528" s="77">
        <f t="shared" si="188"/>
        <v>25.697713998864433</v>
      </c>
      <c r="T528" s="77">
        <f t="shared" si="189"/>
        <v>0.71323218977642</v>
      </c>
      <c r="U528" s="77">
        <f t="shared" si="190"/>
        <v>0.57646163250675109</v>
      </c>
      <c r="V528" s="77">
        <f t="shared" si="191"/>
        <v>0.13677055726966891</v>
      </c>
      <c r="W528" s="77"/>
      <c r="X528" s="77"/>
      <c r="Y528" s="77"/>
      <c r="Z528" s="77" t="str">
        <f t="shared" si="192"/>
        <v>ALTA</v>
      </c>
      <c r="AA528" s="77"/>
      <c r="AB528" s="77" t="str">
        <f t="shared" si="193"/>
        <v/>
      </c>
      <c r="AC528" s="77"/>
      <c r="AD528" s="78" t="b">
        <f t="shared" si="194"/>
        <v>0</v>
      </c>
      <c r="AE528" s="78" t="b">
        <f t="shared" si="195"/>
        <v>1</v>
      </c>
      <c r="AF528" s="78" t="b">
        <f t="shared" si="196"/>
        <v>0</v>
      </c>
      <c r="AG528" s="78" t="b">
        <f t="shared" si="201"/>
        <v>1</v>
      </c>
      <c r="AH528" s="38">
        <f t="shared" si="202"/>
        <v>24.69</v>
      </c>
      <c r="AI528" s="62">
        <f t="shared" si="203"/>
        <v>27.87</v>
      </c>
      <c r="AJ528" s="34">
        <f t="shared" si="204"/>
        <v>0.2</v>
      </c>
      <c r="AK528" s="34">
        <f t="shared" si="205"/>
        <v>0.15384615384615385</v>
      </c>
      <c r="AL528" s="34">
        <f t="shared" si="206"/>
        <v>7.407407407407407E-2</v>
      </c>
    </row>
    <row r="529" spans="1:38" s="34" customFormat="1">
      <c r="A529" s="56">
        <v>43543</v>
      </c>
      <c r="B529" s="79">
        <v>27.5</v>
      </c>
      <c r="C529" s="79">
        <v>27.5</v>
      </c>
      <c r="D529" s="80">
        <v>1.42</v>
      </c>
      <c r="E529" s="79">
        <v>27.5</v>
      </c>
      <c r="F529" s="79">
        <v>26.93</v>
      </c>
      <c r="G529" s="79">
        <v>27.78</v>
      </c>
      <c r="H529" s="79" t="s">
        <v>393</v>
      </c>
      <c r="I529" s="76"/>
      <c r="J529" s="77">
        <f t="shared" si="197"/>
        <v>0</v>
      </c>
      <c r="K529" s="77">
        <f t="shared" si="198"/>
        <v>0</v>
      </c>
      <c r="L529" s="77">
        <f t="shared" si="199"/>
        <v>0</v>
      </c>
      <c r="M529" s="77"/>
      <c r="N529" s="77">
        <f t="shared" si="184"/>
        <v>26.93</v>
      </c>
      <c r="O529" s="77">
        <f t="shared" si="185"/>
        <v>27.78</v>
      </c>
      <c r="P529" s="77">
        <f t="shared" si="186"/>
        <v>26.462576385079938</v>
      </c>
      <c r="Q529" s="77">
        <f t="shared" si="200"/>
        <v>25.780500000000007</v>
      </c>
      <c r="R529" s="77">
        <f t="shared" si="187"/>
        <v>26.252936404757371</v>
      </c>
      <c r="S529" s="77">
        <f t="shared" si="188"/>
        <v>25.571131118773586</v>
      </c>
      <c r="T529" s="77">
        <f t="shared" si="189"/>
        <v>0.68180528598378487</v>
      </c>
      <c r="U529" s="77">
        <f t="shared" si="190"/>
        <v>0.54226899318933386</v>
      </c>
      <c r="V529" s="77">
        <f t="shared" si="191"/>
        <v>0.13953629279445101</v>
      </c>
      <c r="W529" s="77"/>
      <c r="X529" s="77"/>
      <c r="Y529" s="77"/>
      <c r="Z529" s="77" t="str">
        <f t="shared" si="192"/>
        <v>ALTA</v>
      </c>
      <c r="AA529" s="77"/>
      <c r="AB529" s="77" t="str">
        <f t="shared" si="193"/>
        <v/>
      </c>
      <c r="AC529" s="77"/>
      <c r="AD529" s="78" t="b">
        <f t="shared" si="194"/>
        <v>1</v>
      </c>
      <c r="AE529" s="78" t="b">
        <f t="shared" si="195"/>
        <v>0</v>
      </c>
      <c r="AF529" s="78" t="b">
        <f t="shared" si="196"/>
        <v>1</v>
      </c>
      <c r="AG529" s="78" t="b">
        <f t="shared" si="201"/>
        <v>1</v>
      </c>
      <c r="AH529" s="38">
        <f t="shared" si="202"/>
        <v>24.69</v>
      </c>
      <c r="AI529" s="62">
        <f t="shared" si="203"/>
        <v>27.87</v>
      </c>
      <c r="AJ529" s="34">
        <f t="shared" si="204"/>
        <v>0.2</v>
      </c>
      <c r="AK529" s="34">
        <f t="shared" si="205"/>
        <v>0.15384615384615385</v>
      </c>
      <c r="AL529" s="34">
        <f t="shared" si="206"/>
        <v>7.407407407407407E-2</v>
      </c>
    </row>
    <row r="530" spans="1:38" s="34" customFormat="1">
      <c r="A530" s="37">
        <v>43542</v>
      </c>
      <c r="B530" s="67">
        <v>27.11</v>
      </c>
      <c r="C530" s="67">
        <v>27.11</v>
      </c>
      <c r="D530" s="67">
        <v>2.02</v>
      </c>
      <c r="E530" s="67">
        <v>27.06</v>
      </c>
      <c r="F530" s="67">
        <v>26.61</v>
      </c>
      <c r="G530" s="67">
        <v>27.11</v>
      </c>
      <c r="H530" s="67">
        <v>1707747172</v>
      </c>
      <c r="I530" s="67">
        <v>63308</v>
      </c>
      <c r="J530" s="77">
        <f t="shared" si="197"/>
        <v>0</v>
      </c>
      <c r="K530" s="77">
        <f t="shared" si="198"/>
        <v>0</v>
      </c>
      <c r="L530" s="77">
        <f t="shared" si="199"/>
        <v>0</v>
      </c>
      <c r="M530" s="77"/>
      <c r="N530" s="77">
        <f t="shared" si="184"/>
        <v>26.61</v>
      </c>
      <c r="O530" s="77">
        <f t="shared" si="185"/>
        <v>27.11</v>
      </c>
      <c r="P530" s="77">
        <f t="shared" si="186"/>
        <v>26.203220481349923</v>
      </c>
      <c r="Q530" s="77">
        <f t="shared" si="200"/>
        <v>25.669000000000004</v>
      </c>
      <c r="R530" s="77">
        <f t="shared" si="187"/>
        <v>26.026197569258713</v>
      </c>
      <c r="S530" s="77">
        <f t="shared" si="188"/>
        <v>25.416821608275473</v>
      </c>
      <c r="T530" s="77">
        <f t="shared" si="189"/>
        <v>0.60937596098323965</v>
      </c>
      <c r="U530" s="77">
        <f t="shared" si="190"/>
        <v>0.50738491999072111</v>
      </c>
      <c r="V530" s="77">
        <f t="shared" si="191"/>
        <v>0.10199104099251854</v>
      </c>
      <c r="W530" s="77"/>
      <c r="X530" s="77"/>
      <c r="Y530" s="77"/>
      <c r="Z530" s="77" t="str">
        <f t="shared" si="192"/>
        <v>ALTA</v>
      </c>
      <c r="AA530" s="77"/>
      <c r="AB530" s="77" t="str">
        <f t="shared" si="193"/>
        <v/>
      </c>
      <c r="AC530" s="77"/>
      <c r="AD530" s="78" t="b">
        <f t="shared" si="194"/>
        <v>0</v>
      </c>
      <c r="AE530" s="78" t="b">
        <f t="shared" si="195"/>
        <v>0</v>
      </c>
      <c r="AF530" s="78" t="b">
        <f t="shared" si="196"/>
        <v>1</v>
      </c>
      <c r="AG530" s="78" t="b">
        <f t="shared" si="201"/>
        <v>1</v>
      </c>
      <c r="AH530" s="38">
        <f t="shared" si="202"/>
        <v>24.69</v>
      </c>
      <c r="AI530" s="62">
        <f t="shared" si="203"/>
        <v>27.78</v>
      </c>
      <c r="AJ530" s="34">
        <f t="shared" si="204"/>
        <v>0.2</v>
      </c>
      <c r="AK530" s="34">
        <f t="shared" si="205"/>
        <v>0.15384615384615385</v>
      </c>
      <c r="AL530" s="34">
        <f t="shared" si="206"/>
        <v>7.407407407407407E-2</v>
      </c>
    </row>
    <row r="531" spans="1:38" s="34" customFormat="1">
      <c r="A531" s="37">
        <v>43539</v>
      </c>
      <c r="B531" s="67">
        <v>26.57</v>
      </c>
      <c r="C531" s="67">
        <v>26.57</v>
      </c>
      <c r="D531" s="67">
        <v>0.36</v>
      </c>
      <c r="E531" s="67">
        <v>26.6</v>
      </c>
      <c r="F531" s="67">
        <v>26.47</v>
      </c>
      <c r="G531" s="67">
        <v>26.73</v>
      </c>
      <c r="H531" s="67">
        <v>725655241</v>
      </c>
      <c r="I531" s="67">
        <v>38017</v>
      </c>
      <c r="J531" s="77">
        <f t="shared" si="197"/>
        <v>0</v>
      </c>
      <c r="K531" s="77">
        <f t="shared" si="198"/>
        <v>0</v>
      </c>
      <c r="L531" s="77">
        <f t="shared" si="199"/>
        <v>0</v>
      </c>
      <c r="M531" s="77"/>
      <c r="N531" s="77">
        <f t="shared" si="184"/>
        <v>26.47</v>
      </c>
      <c r="O531" s="77">
        <f t="shared" si="185"/>
        <v>26.73</v>
      </c>
      <c r="P531" s="77">
        <f t="shared" si="186"/>
        <v>25.976525601687406</v>
      </c>
      <c r="Q531" s="77">
        <f t="shared" si="200"/>
        <v>25.582500000000003</v>
      </c>
      <c r="R531" s="77">
        <f t="shared" si="187"/>
        <v>25.829142581851205</v>
      </c>
      <c r="S531" s="77">
        <f t="shared" si="188"/>
        <v>25.28136733693751</v>
      </c>
      <c r="T531" s="77">
        <f t="shared" si="189"/>
        <v>0.54777524491369434</v>
      </c>
      <c r="U531" s="77">
        <f t="shared" si="190"/>
        <v>0.48188715974259144</v>
      </c>
      <c r="V531" s="77">
        <f t="shared" si="191"/>
        <v>6.5888085171102895E-2</v>
      </c>
      <c r="W531" s="77"/>
      <c r="X531" s="77"/>
      <c r="Y531" s="77"/>
      <c r="Z531" s="77" t="str">
        <f t="shared" si="192"/>
        <v>ALTA</v>
      </c>
      <c r="AA531" s="77"/>
      <c r="AB531" s="77" t="str">
        <f t="shared" si="193"/>
        <v/>
      </c>
      <c r="AC531" s="77"/>
      <c r="AD531" s="78" t="b">
        <f t="shared" si="194"/>
        <v>0</v>
      </c>
      <c r="AE531" s="78" t="b">
        <f t="shared" si="195"/>
        <v>1</v>
      </c>
      <c r="AF531" s="78" t="b">
        <f t="shared" si="196"/>
        <v>0</v>
      </c>
      <c r="AG531" s="78" t="b">
        <f t="shared" si="201"/>
        <v>1</v>
      </c>
      <c r="AH531" s="38">
        <f t="shared" si="202"/>
        <v>24.48</v>
      </c>
      <c r="AI531" s="62">
        <f t="shared" si="203"/>
        <v>27.11</v>
      </c>
      <c r="AJ531" s="34">
        <f t="shared" si="204"/>
        <v>0.2</v>
      </c>
      <c r="AK531" s="34">
        <f t="shared" si="205"/>
        <v>0.15384615384615385</v>
      </c>
      <c r="AL531" s="34">
        <f t="shared" si="206"/>
        <v>7.407407407407407E-2</v>
      </c>
    </row>
    <row r="532" spans="1:38">
      <c r="A532" s="37">
        <v>43538</v>
      </c>
      <c r="B532" s="67">
        <v>26.48</v>
      </c>
      <c r="C532" s="67">
        <v>26.48</v>
      </c>
      <c r="D532" s="67">
        <v>0.43</v>
      </c>
      <c r="E532" s="67">
        <v>26.55</v>
      </c>
      <c r="F532" s="67">
        <v>26.28</v>
      </c>
      <c r="G532" s="67">
        <v>26.55</v>
      </c>
      <c r="H532" s="67">
        <v>620941511</v>
      </c>
      <c r="I532" s="67">
        <v>28838</v>
      </c>
      <c r="J532" s="77">
        <f t="shared" si="197"/>
        <v>0</v>
      </c>
      <c r="K532" s="77">
        <f t="shared" si="198"/>
        <v>0</v>
      </c>
      <c r="L532" s="77">
        <f t="shared" si="199"/>
        <v>0</v>
      </c>
      <c r="M532" s="77"/>
      <c r="N532" s="77">
        <f t="shared" si="184"/>
        <v>26.28</v>
      </c>
      <c r="O532" s="77">
        <f t="shared" si="185"/>
        <v>26.55</v>
      </c>
      <c r="P532" s="77">
        <f t="shared" si="186"/>
        <v>25.828157002109258</v>
      </c>
      <c r="Q532" s="77">
        <f t="shared" si="200"/>
        <v>25.480499999999999</v>
      </c>
      <c r="R532" s="77">
        <f t="shared" si="187"/>
        <v>25.694441233096878</v>
      </c>
      <c r="S532" s="77">
        <f t="shared" si="188"/>
        <v>25.178276723892512</v>
      </c>
      <c r="T532" s="77">
        <f t="shared" si="189"/>
        <v>0.51616450920436563</v>
      </c>
      <c r="U532" s="77">
        <f t="shared" si="190"/>
        <v>0.46541513844981569</v>
      </c>
      <c r="V532" s="77">
        <f t="shared" si="191"/>
        <v>5.0749370754549938E-2</v>
      </c>
      <c r="W532" s="77"/>
      <c r="X532" s="77"/>
      <c r="Y532" s="77"/>
      <c r="Z532" s="77" t="str">
        <f t="shared" si="192"/>
        <v>ALTA</v>
      </c>
      <c r="AA532" s="77"/>
      <c r="AB532" s="77" t="str">
        <f t="shared" si="193"/>
        <v/>
      </c>
      <c r="AC532" s="77"/>
      <c r="AD532" s="78" t="b">
        <f t="shared" si="194"/>
        <v>1</v>
      </c>
      <c r="AE532" s="78" t="b">
        <f t="shared" si="195"/>
        <v>0</v>
      </c>
      <c r="AF532" s="78" t="b">
        <f t="shared" si="196"/>
        <v>1</v>
      </c>
      <c r="AG532" s="78" t="b">
        <f t="shared" si="201"/>
        <v>1</v>
      </c>
      <c r="AH532" s="38">
        <f t="shared" si="202"/>
        <v>24.34</v>
      </c>
      <c r="AI532" s="62">
        <f t="shared" si="203"/>
        <v>26.73</v>
      </c>
      <c r="AJ532" s="34">
        <f t="shared" si="204"/>
        <v>0.2</v>
      </c>
      <c r="AK532" s="34">
        <f t="shared" si="205"/>
        <v>0.15384615384615385</v>
      </c>
      <c r="AL532" s="34">
        <f t="shared" si="206"/>
        <v>7.407407407407407E-2</v>
      </c>
    </row>
    <row r="533" spans="1:38">
      <c r="A533" s="37">
        <v>43537</v>
      </c>
      <c r="B533" s="67">
        <v>26.37</v>
      </c>
      <c r="C533" s="67">
        <v>26.37</v>
      </c>
      <c r="D533" s="67">
        <v>1.86</v>
      </c>
      <c r="E533" s="67">
        <v>25.98</v>
      </c>
      <c r="F533" s="67">
        <v>25.91</v>
      </c>
      <c r="G533" s="67">
        <v>26.49</v>
      </c>
      <c r="H533" s="67">
        <v>608457563</v>
      </c>
      <c r="I533" s="67">
        <v>29769</v>
      </c>
      <c r="J533" s="77">
        <f t="shared" si="197"/>
        <v>0</v>
      </c>
      <c r="K533" s="77">
        <f t="shared" si="198"/>
        <v>0</v>
      </c>
      <c r="L533" s="77">
        <f t="shared" si="199"/>
        <v>0</v>
      </c>
      <c r="M533" s="77"/>
      <c r="N533" s="77">
        <f t="shared" si="184"/>
        <v>25.91</v>
      </c>
      <c r="O533" s="77">
        <f t="shared" si="185"/>
        <v>26.49</v>
      </c>
      <c r="P533" s="77">
        <f t="shared" si="186"/>
        <v>25.665196252636573</v>
      </c>
      <c r="Q533" s="77">
        <f t="shared" si="200"/>
        <v>25.3675</v>
      </c>
      <c r="R533" s="77">
        <f t="shared" si="187"/>
        <v>25.551612366387218</v>
      </c>
      <c r="S533" s="77">
        <f t="shared" si="188"/>
        <v>25.074138861803913</v>
      </c>
      <c r="T533" s="77">
        <f t="shared" si="189"/>
        <v>0.47747350458330473</v>
      </c>
      <c r="U533" s="77">
        <f t="shared" si="190"/>
        <v>0.45272779576117822</v>
      </c>
      <c r="V533" s="77">
        <f t="shared" si="191"/>
        <v>2.4745708822126511E-2</v>
      </c>
      <c r="W533" s="77"/>
      <c r="X533" s="77"/>
      <c r="Y533" s="77"/>
      <c r="Z533" s="77" t="str">
        <f t="shared" si="192"/>
        <v>ALTA</v>
      </c>
      <c r="AA533" s="77"/>
      <c r="AB533" s="77" t="str">
        <f t="shared" si="193"/>
        <v>COMPRA</v>
      </c>
      <c r="AC533" s="77"/>
      <c r="AD533" s="78" t="b">
        <f t="shared" si="194"/>
        <v>0</v>
      </c>
      <c r="AE533" s="78" t="b">
        <f t="shared" si="195"/>
        <v>0</v>
      </c>
      <c r="AF533" s="78" t="b">
        <f t="shared" si="196"/>
        <v>0</v>
      </c>
      <c r="AG533" s="78" t="b">
        <f t="shared" si="201"/>
        <v>1</v>
      </c>
      <c r="AH533" s="38">
        <f t="shared" si="202"/>
        <v>23.11</v>
      </c>
      <c r="AI533" s="62">
        <f t="shared" si="203"/>
        <v>26.55</v>
      </c>
      <c r="AJ533" s="34">
        <f t="shared" si="204"/>
        <v>0.2</v>
      </c>
      <c r="AK533" s="34">
        <f t="shared" si="205"/>
        <v>0.15384615384615385</v>
      </c>
      <c r="AL533" s="34">
        <f t="shared" si="206"/>
        <v>7.407407407407407E-2</v>
      </c>
    </row>
    <row r="534" spans="1:38">
      <c r="A534" s="37">
        <v>43536</v>
      </c>
      <c r="B534" s="67">
        <v>25.89</v>
      </c>
      <c r="C534" s="67">
        <v>25.89</v>
      </c>
      <c r="D534" s="67">
        <v>-0.79</v>
      </c>
      <c r="E534" s="67">
        <v>25.9</v>
      </c>
      <c r="F534" s="67">
        <v>25.66</v>
      </c>
      <c r="G534" s="67">
        <v>26.33</v>
      </c>
      <c r="H534" s="67">
        <v>886368844</v>
      </c>
      <c r="I534" s="67">
        <v>47056</v>
      </c>
      <c r="J534" s="77">
        <f t="shared" si="197"/>
        <v>0</v>
      </c>
      <c r="K534" s="77">
        <f t="shared" si="198"/>
        <v>0</v>
      </c>
      <c r="L534" s="77">
        <f t="shared" si="199"/>
        <v>0</v>
      </c>
      <c r="M534" s="77"/>
      <c r="N534" s="77">
        <f t="shared" si="184"/>
        <v>25.66</v>
      </c>
      <c r="O534" s="77">
        <f t="shared" si="185"/>
        <v>26.33</v>
      </c>
      <c r="P534" s="77">
        <f t="shared" si="186"/>
        <v>25.488995315795716</v>
      </c>
      <c r="Q534" s="77">
        <f t="shared" si="200"/>
        <v>25.218499999999999</v>
      </c>
      <c r="R534" s="77">
        <f t="shared" si="187"/>
        <v>25.402814614821256</v>
      </c>
      <c r="S534" s="77">
        <f t="shared" si="188"/>
        <v>24.970469970748226</v>
      </c>
      <c r="T534" s="77">
        <f t="shared" si="189"/>
        <v>0.43234464407303008</v>
      </c>
      <c r="U534" s="77">
        <f t="shared" si="190"/>
        <v>0.44654136855564658</v>
      </c>
      <c r="V534" s="77">
        <f t="shared" si="191"/>
        <v>-1.4196724482616496E-2</v>
      </c>
      <c r="W534" s="77"/>
      <c r="X534" s="77"/>
      <c r="Y534" s="77"/>
      <c r="Z534" s="77" t="str">
        <f t="shared" si="192"/>
        <v>ALTA</v>
      </c>
      <c r="AA534" s="77"/>
      <c r="AB534" s="77" t="str">
        <f t="shared" si="193"/>
        <v/>
      </c>
      <c r="AC534" s="77"/>
      <c r="AD534" s="78" t="b">
        <f t="shared" si="194"/>
        <v>0</v>
      </c>
      <c r="AE534" s="78" t="b">
        <f t="shared" si="195"/>
        <v>0</v>
      </c>
      <c r="AF534" s="78" t="b">
        <f t="shared" si="196"/>
        <v>0</v>
      </c>
      <c r="AG534" s="78" t="b">
        <f t="shared" si="201"/>
        <v>1</v>
      </c>
      <c r="AH534" s="38">
        <f t="shared" si="202"/>
        <v>23.11</v>
      </c>
      <c r="AI534" s="62">
        <f t="shared" si="203"/>
        <v>26.49</v>
      </c>
      <c r="AJ534" s="34">
        <f t="shared" si="204"/>
        <v>0.2</v>
      </c>
      <c r="AK534" s="34">
        <f t="shared" si="205"/>
        <v>0.15384615384615385</v>
      </c>
      <c r="AL534" s="34">
        <f t="shared" si="206"/>
        <v>7.407407407407407E-2</v>
      </c>
    </row>
    <row r="535" spans="1:38">
      <c r="A535" s="37">
        <v>43535</v>
      </c>
      <c r="B535" s="67">
        <v>26.09</v>
      </c>
      <c r="C535" s="67">
        <v>26.09</v>
      </c>
      <c r="D535" s="67">
        <v>3.9</v>
      </c>
      <c r="E535" s="67">
        <v>26.13</v>
      </c>
      <c r="F535" s="67">
        <v>25.43</v>
      </c>
      <c r="G535" s="67">
        <v>26.17</v>
      </c>
      <c r="H535" s="67">
        <v>1057469228</v>
      </c>
      <c r="I535" s="67">
        <v>60323</v>
      </c>
      <c r="J535" s="77">
        <f t="shared" si="197"/>
        <v>0</v>
      </c>
      <c r="K535" s="77">
        <f t="shared" si="198"/>
        <v>0</v>
      </c>
      <c r="L535" s="77">
        <f t="shared" si="199"/>
        <v>0</v>
      </c>
      <c r="M535" s="77"/>
      <c r="N535" s="77">
        <f t="shared" si="184"/>
        <v>25.55</v>
      </c>
      <c r="O535" s="77">
        <f t="shared" si="185"/>
        <v>26.17</v>
      </c>
      <c r="P535" s="77">
        <f t="shared" si="186"/>
        <v>25.388744144744646</v>
      </c>
      <c r="Q535" s="77">
        <f t="shared" si="200"/>
        <v>25.107000000000003</v>
      </c>
      <c r="R535" s="77">
        <f t="shared" si="187"/>
        <v>25.314235453879668</v>
      </c>
      <c r="S535" s="77">
        <f t="shared" si="188"/>
        <v>24.896907568408086</v>
      </c>
      <c r="T535" s="77">
        <f t="shared" si="189"/>
        <v>0.4173278854715825</v>
      </c>
      <c r="U535" s="77">
        <f t="shared" si="190"/>
        <v>0.45009054967630069</v>
      </c>
      <c r="V535" s="77">
        <f t="shared" si="191"/>
        <v>-3.2762664204718184E-2</v>
      </c>
      <c r="W535" s="77"/>
      <c r="X535" s="77"/>
      <c r="Y535" s="77"/>
      <c r="Z535" s="77" t="str">
        <f t="shared" si="192"/>
        <v>ALTA</v>
      </c>
      <c r="AA535" s="77"/>
      <c r="AB535" s="77" t="str">
        <f t="shared" si="193"/>
        <v/>
      </c>
      <c r="AC535" s="77"/>
      <c r="AD535" s="78" t="b">
        <f t="shared" si="194"/>
        <v>0</v>
      </c>
      <c r="AE535" s="78" t="b">
        <f t="shared" si="195"/>
        <v>0</v>
      </c>
      <c r="AF535" s="78" t="b">
        <f t="shared" si="196"/>
        <v>1</v>
      </c>
      <c r="AG535" s="78" t="b">
        <f t="shared" si="201"/>
        <v>1</v>
      </c>
      <c r="AH535" s="38">
        <f t="shared" si="202"/>
        <v>23.11</v>
      </c>
      <c r="AI535" s="62">
        <f t="shared" si="203"/>
        <v>26.33</v>
      </c>
      <c r="AJ535" s="34">
        <f t="shared" si="204"/>
        <v>0.2</v>
      </c>
      <c r="AK535" s="34">
        <f t="shared" si="205"/>
        <v>0.15384615384615385</v>
      </c>
      <c r="AL535" s="34">
        <f t="shared" si="206"/>
        <v>7.407407407407407E-2</v>
      </c>
    </row>
    <row r="536" spans="1:38">
      <c r="A536" s="37">
        <v>43532</v>
      </c>
      <c r="B536" s="67">
        <v>25.11</v>
      </c>
      <c r="C536" s="67">
        <v>25.11</v>
      </c>
      <c r="D536" s="67">
        <v>-0.37</v>
      </c>
      <c r="E536" s="67">
        <v>25.11</v>
      </c>
      <c r="F536" s="67">
        <v>24.69</v>
      </c>
      <c r="G536" s="67">
        <v>25.19</v>
      </c>
      <c r="H536" s="67">
        <v>1035475161</v>
      </c>
      <c r="I536" s="67">
        <v>40192</v>
      </c>
      <c r="J536" s="77">
        <f t="shared" si="197"/>
        <v>0</v>
      </c>
      <c r="K536" s="77">
        <f t="shared" si="198"/>
        <v>0</v>
      </c>
      <c r="L536" s="77">
        <f t="shared" si="199"/>
        <v>0</v>
      </c>
      <c r="M536" s="77"/>
      <c r="N536" s="77">
        <f t="shared" si="184"/>
        <v>25.55</v>
      </c>
      <c r="O536" s="77">
        <f t="shared" si="185"/>
        <v>26.13</v>
      </c>
      <c r="P536" s="77">
        <f t="shared" si="186"/>
        <v>25.213430180930807</v>
      </c>
      <c r="Q536" s="77">
        <f t="shared" si="200"/>
        <v>24.984000000000002</v>
      </c>
      <c r="R536" s="77">
        <f t="shared" si="187"/>
        <v>25.173187354585064</v>
      </c>
      <c r="S536" s="77">
        <f t="shared" si="188"/>
        <v>24.801460173880734</v>
      </c>
      <c r="T536" s="77">
        <f t="shared" si="189"/>
        <v>0.37172718070432964</v>
      </c>
      <c r="U536" s="77">
        <f t="shared" si="190"/>
        <v>0.45828121572748026</v>
      </c>
      <c r="V536" s="77">
        <f t="shared" si="191"/>
        <v>-8.6554035023150622E-2</v>
      </c>
      <c r="W536" s="77"/>
      <c r="X536" s="77"/>
      <c r="Y536" s="77"/>
      <c r="Z536" s="77" t="str">
        <f t="shared" si="192"/>
        <v>ALTA</v>
      </c>
      <c r="AA536" s="77"/>
      <c r="AB536" s="77" t="str">
        <f t="shared" si="193"/>
        <v/>
      </c>
      <c r="AC536" s="77"/>
      <c r="AD536" s="78" t="b">
        <f t="shared" si="194"/>
        <v>0</v>
      </c>
      <c r="AE536" s="78" t="b">
        <f t="shared" si="195"/>
        <v>0</v>
      </c>
      <c r="AF536" s="78" t="b">
        <f t="shared" si="196"/>
        <v>1</v>
      </c>
      <c r="AG536" s="78" t="b">
        <f t="shared" si="201"/>
        <v>1</v>
      </c>
      <c r="AH536" s="38">
        <f t="shared" si="202"/>
        <v>23.11</v>
      </c>
      <c r="AI536" s="62">
        <f t="shared" si="203"/>
        <v>26.13</v>
      </c>
      <c r="AJ536" s="34">
        <f t="shared" si="204"/>
        <v>0.2</v>
      </c>
      <c r="AK536" s="34">
        <f t="shared" si="205"/>
        <v>0.15384615384615385</v>
      </c>
      <c r="AL536" s="34">
        <f t="shared" si="206"/>
        <v>7.407407407407407E-2</v>
      </c>
    </row>
    <row r="537" spans="1:38">
      <c r="A537" s="37">
        <v>43531</v>
      </c>
      <c r="B537" s="67">
        <v>25.21</v>
      </c>
      <c r="C537" s="67">
        <v>25.21</v>
      </c>
      <c r="D537" s="67">
        <v>0.04</v>
      </c>
      <c r="E537" s="67">
        <v>25.21</v>
      </c>
      <c r="F537" s="67">
        <v>24.94</v>
      </c>
      <c r="G537" s="67">
        <v>25.34</v>
      </c>
      <c r="H537" s="67">
        <v>501946569</v>
      </c>
      <c r="I537" s="67">
        <v>28420</v>
      </c>
      <c r="J537" s="77">
        <f t="shared" si="197"/>
        <v>0</v>
      </c>
      <c r="K537" s="77">
        <f t="shared" si="198"/>
        <v>0</v>
      </c>
      <c r="L537" s="77">
        <f t="shared" si="199"/>
        <v>0</v>
      </c>
      <c r="M537" s="77"/>
      <c r="N537" s="77">
        <f t="shared" si="184"/>
        <v>25.55</v>
      </c>
      <c r="O537" s="77">
        <f t="shared" si="185"/>
        <v>26.13</v>
      </c>
      <c r="P537" s="77">
        <f t="shared" si="186"/>
        <v>25.239287726163511</v>
      </c>
      <c r="Q537" s="77">
        <f t="shared" si="200"/>
        <v>24.9285</v>
      </c>
      <c r="R537" s="77">
        <f t="shared" si="187"/>
        <v>25.184675964509623</v>
      </c>
      <c r="S537" s="77">
        <f t="shared" si="188"/>
        <v>24.776776987791195</v>
      </c>
      <c r="T537" s="77">
        <f t="shared" si="189"/>
        <v>0.40789897671842823</v>
      </c>
      <c r="U537" s="77">
        <f t="shared" si="190"/>
        <v>0.47991972448326792</v>
      </c>
      <c r="V537" s="77">
        <f t="shared" si="191"/>
        <v>-7.2020747764839688E-2</v>
      </c>
      <c r="W537" s="77"/>
      <c r="X537" s="77"/>
      <c r="Y537" s="77"/>
      <c r="Z537" s="77" t="str">
        <f t="shared" si="192"/>
        <v>ALTA</v>
      </c>
      <c r="AA537" s="77"/>
      <c r="AB537" s="77" t="str">
        <f t="shared" si="193"/>
        <v/>
      </c>
      <c r="AC537" s="77"/>
      <c r="AD537" s="78" t="b">
        <f t="shared" si="194"/>
        <v>0</v>
      </c>
      <c r="AE537" s="78" t="b">
        <f t="shared" si="195"/>
        <v>0</v>
      </c>
      <c r="AF537" s="78" t="b">
        <f t="shared" si="196"/>
        <v>1</v>
      </c>
      <c r="AG537" s="78" t="b">
        <f t="shared" si="201"/>
        <v>1</v>
      </c>
      <c r="AH537" s="38">
        <f t="shared" si="202"/>
        <v>23.11</v>
      </c>
      <c r="AI537" s="62">
        <f t="shared" si="203"/>
        <v>26.13</v>
      </c>
      <c r="AJ537" s="34">
        <f t="shared" si="204"/>
        <v>0.2</v>
      </c>
      <c r="AK537" s="34">
        <f t="shared" si="205"/>
        <v>0.15384615384615385</v>
      </c>
      <c r="AL537" s="34">
        <f t="shared" si="206"/>
        <v>7.407407407407407E-2</v>
      </c>
    </row>
    <row r="538" spans="1:38">
      <c r="A538" s="37">
        <v>43530</v>
      </c>
      <c r="B538" s="67">
        <v>25.2</v>
      </c>
      <c r="C538" s="67">
        <v>25.2</v>
      </c>
      <c r="D538" s="67">
        <v>0.22</v>
      </c>
      <c r="E538" s="67">
        <v>25.2</v>
      </c>
      <c r="F538" s="67">
        <v>24.93</v>
      </c>
      <c r="G538" s="67">
        <v>25.2</v>
      </c>
      <c r="H538" s="67">
        <v>792052844</v>
      </c>
      <c r="I538" s="67">
        <v>37013</v>
      </c>
      <c r="J538" s="77">
        <f t="shared" si="197"/>
        <v>0</v>
      </c>
      <c r="K538" s="77">
        <f t="shared" si="198"/>
        <v>0</v>
      </c>
      <c r="L538" s="77">
        <f t="shared" si="199"/>
        <v>0</v>
      </c>
      <c r="M538" s="77"/>
      <c r="N538" s="77">
        <f t="shared" si="184"/>
        <v>25.55</v>
      </c>
      <c r="O538" s="77">
        <f t="shared" si="185"/>
        <v>26.13</v>
      </c>
      <c r="P538" s="77">
        <f t="shared" si="186"/>
        <v>25.246609657704386</v>
      </c>
      <c r="Q538" s="77">
        <f t="shared" si="200"/>
        <v>24.894500000000004</v>
      </c>
      <c r="R538" s="77">
        <f t="shared" si="187"/>
        <v>25.180071594420461</v>
      </c>
      <c r="S538" s="77">
        <f t="shared" si="188"/>
        <v>24.742119146814492</v>
      </c>
      <c r="T538" s="77">
        <f t="shared" si="189"/>
        <v>0.4379524476059693</v>
      </c>
      <c r="U538" s="77">
        <f t="shared" si="190"/>
        <v>0.49792491142447781</v>
      </c>
      <c r="V538" s="77">
        <f t="shared" si="191"/>
        <v>-5.9972463818508515E-2</v>
      </c>
      <c r="W538" s="77"/>
      <c r="X538" s="77"/>
      <c r="Y538" s="77"/>
      <c r="Z538" s="77" t="str">
        <f t="shared" si="192"/>
        <v>ALTA</v>
      </c>
      <c r="AA538" s="77"/>
      <c r="AB538" s="77" t="str">
        <f t="shared" si="193"/>
        <v/>
      </c>
      <c r="AC538" s="77"/>
      <c r="AD538" s="78" t="b">
        <f t="shared" si="194"/>
        <v>0</v>
      </c>
      <c r="AE538" s="78" t="b">
        <f t="shared" si="195"/>
        <v>0</v>
      </c>
      <c r="AF538" s="78" t="b">
        <f t="shared" si="196"/>
        <v>1</v>
      </c>
      <c r="AG538" s="78" t="b">
        <f t="shared" si="201"/>
        <v>1</v>
      </c>
      <c r="AH538" s="38">
        <f t="shared" si="202"/>
        <v>23.11</v>
      </c>
      <c r="AI538" s="62">
        <f t="shared" si="203"/>
        <v>26.13</v>
      </c>
      <c r="AJ538" s="34">
        <f t="shared" si="204"/>
        <v>0.2</v>
      </c>
      <c r="AK538" s="34">
        <f t="shared" si="205"/>
        <v>0.15384615384615385</v>
      </c>
      <c r="AL538" s="34">
        <f t="shared" si="206"/>
        <v>7.407407407407407E-2</v>
      </c>
    </row>
    <row r="539" spans="1:38">
      <c r="A539" s="37">
        <v>43525</v>
      </c>
      <c r="B539" s="67">
        <v>25.14</v>
      </c>
      <c r="C539" s="67">
        <v>25.14</v>
      </c>
      <c r="D539" s="67">
        <v>-1.33</v>
      </c>
      <c r="E539" s="67">
        <v>25.14</v>
      </c>
      <c r="F539" s="67">
        <v>25.08</v>
      </c>
      <c r="G539" s="67">
        <v>25.66</v>
      </c>
      <c r="H539" s="67">
        <v>648199393</v>
      </c>
      <c r="I539" s="67">
        <v>33206</v>
      </c>
      <c r="J539" s="77">
        <f t="shared" si="197"/>
        <v>0</v>
      </c>
      <c r="K539" s="77">
        <f t="shared" si="198"/>
        <v>0</v>
      </c>
      <c r="L539" s="77">
        <f t="shared" si="199"/>
        <v>0</v>
      </c>
      <c r="M539" s="77"/>
      <c r="N539" s="77">
        <f t="shared" si="184"/>
        <v>25.55</v>
      </c>
      <c r="O539" s="77">
        <f t="shared" si="185"/>
        <v>26.13</v>
      </c>
      <c r="P539" s="77">
        <f t="shared" si="186"/>
        <v>25.258262072130485</v>
      </c>
      <c r="Q539" s="77">
        <f t="shared" si="200"/>
        <v>24.860000000000003</v>
      </c>
      <c r="R539" s="77">
        <f t="shared" si="187"/>
        <v>25.176448247951456</v>
      </c>
      <c r="S539" s="77">
        <f t="shared" si="188"/>
        <v>24.70548867855965</v>
      </c>
      <c r="T539" s="77">
        <f t="shared" si="189"/>
        <v>0.47095956939180539</v>
      </c>
      <c r="U539" s="77">
        <f t="shared" si="190"/>
        <v>0.51291802737910497</v>
      </c>
      <c r="V539" s="77">
        <f t="shared" si="191"/>
        <v>-4.195845798729958E-2</v>
      </c>
      <c r="W539" s="77"/>
      <c r="X539" s="77"/>
      <c r="Y539" s="77"/>
      <c r="Z539" s="77" t="str">
        <f t="shared" si="192"/>
        <v>ALTA</v>
      </c>
      <c r="AA539" s="77"/>
      <c r="AB539" s="77" t="str">
        <f t="shared" si="193"/>
        <v/>
      </c>
      <c r="AC539" s="77"/>
      <c r="AD539" s="78" t="b">
        <f t="shared" si="194"/>
        <v>0</v>
      </c>
      <c r="AE539" s="78" t="b">
        <f t="shared" si="195"/>
        <v>0</v>
      </c>
      <c r="AF539" s="78" t="b">
        <f t="shared" si="196"/>
        <v>0</v>
      </c>
      <c r="AG539" s="78" t="b">
        <f t="shared" si="201"/>
        <v>1</v>
      </c>
      <c r="AH539" s="38">
        <f t="shared" si="202"/>
        <v>23.11</v>
      </c>
      <c r="AI539" s="62">
        <f t="shared" si="203"/>
        <v>26.13</v>
      </c>
      <c r="AJ539" s="34">
        <f t="shared" si="204"/>
        <v>0.2</v>
      </c>
      <c r="AK539" s="34">
        <f t="shared" si="205"/>
        <v>0.15384615384615385</v>
      </c>
      <c r="AL539" s="34">
        <f t="shared" si="206"/>
        <v>7.407407407407407E-2</v>
      </c>
    </row>
    <row r="540" spans="1:38">
      <c r="A540" s="37">
        <v>43524</v>
      </c>
      <c r="B540" s="67">
        <v>25.48</v>
      </c>
      <c r="C540" s="67">
        <v>25.48</v>
      </c>
      <c r="D540" s="67">
        <v>-7.0000000000000007E-2</v>
      </c>
      <c r="E540" s="67">
        <v>25.48</v>
      </c>
      <c r="F540" s="67">
        <v>25.05</v>
      </c>
      <c r="G540" s="67">
        <v>26.13</v>
      </c>
      <c r="H540" s="67">
        <v>483077986</v>
      </c>
      <c r="I540" s="67">
        <v>39273</v>
      </c>
      <c r="J540" s="77">
        <f t="shared" si="197"/>
        <v>0</v>
      </c>
      <c r="K540" s="77">
        <f t="shared" si="198"/>
        <v>1</v>
      </c>
      <c r="L540" s="77">
        <f t="shared" si="199"/>
        <v>0</v>
      </c>
      <c r="M540" s="77"/>
      <c r="N540" s="77">
        <f t="shared" si="184"/>
        <v>25.55</v>
      </c>
      <c r="O540" s="77">
        <f t="shared" si="185"/>
        <v>26.13</v>
      </c>
      <c r="P540" s="77">
        <f t="shared" si="186"/>
        <v>25.287827590163108</v>
      </c>
      <c r="Q540" s="77">
        <f t="shared" si="200"/>
        <v>24.817500000000003</v>
      </c>
      <c r="R540" s="77">
        <f t="shared" si="187"/>
        <v>25.183075202124449</v>
      </c>
      <c r="S540" s="77">
        <f t="shared" si="188"/>
        <v>24.670727772844423</v>
      </c>
      <c r="T540" s="77">
        <f t="shared" si="189"/>
        <v>0.51234742928002674</v>
      </c>
      <c r="U540" s="77">
        <f t="shared" si="190"/>
        <v>0.52340764187592981</v>
      </c>
      <c r="V540" s="77">
        <f t="shared" si="191"/>
        <v>-1.1060212595903063E-2</v>
      </c>
      <c r="W540" s="77"/>
      <c r="X540" s="77"/>
      <c r="Y540" s="77"/>
      <c r="Z540" s="77" t="str">
        <f t="shared" si="192"/>
        <v>ALTA</v>
      </c>
      <c r="AA540" s="77"/>
      <c r="AB540" s="77" t="str">
        <f t="shared" si="193"/>
        <v/>
      </c>
      <c r="AC540" s="77"/>
      <c r="AD540" s="78" t="b">
        <f t="shared" si="194"/>
        <v>0</v>
      </c>
      <c r="AE540" s="78" t="b">
        <f t="shared" si="195"/>
        <v>0</v>
      </c>
      <c r="AF540" s="78" t="b">
        <f t="shared" si="196"/>
        <v>0</v>
      </c>
      <c r="AG540" s="78" t="b">
        <f t="shared" si="201"/>
        <v>1</v>
      </c>
      <c r="AH540" s="38">
        <f t="shared" si="202"/>
        <v>23.11</v>
      </c>
      <c r="AI540" s="62">
        <f t="shared" si="203"/>
        <v>26.13</v>
      </c>
      <c r="AJ540" s="34">
        <f t="shared" si="204"/>
        <v>0.2</v>
      </c>
      <c r="AK540" s="34">
        <f t="shared" si="205"/>
        <v>0.15384615384615385</v>
      </c>
      <c r="AL540" s="34">
        <f t="shared" si="206"/>
        <v>7.407407407407407E-2</v>
      </c>
    </row>
    <row r="541" spans="1:38">
      <c r="A541" s="37">
        <v>43523</v>
      </c>
      <c r="B541" s="67">
        <v>25.5</v>
      </c>
      <c r="C541" s="67">
        <v>25.5</v>
      </c>
      <c r="D541" s="67">
        <v>1.88</v>
      </c>
      <c r="E541" s="67">
        <v>25.5</v>
      </c>
      <c r="F541" s="67">
        <v>25.08</v>
      </c>
      <c r="G541" s="67">
        <v>25.66</v>
      </c>
      <c r="H541" s="67">
        <v>598574634</v>
      </c>
      <c r="I541" s="67">
        <v>36870</v>
      </c>
      <c r="J541" s="77">
        <f t="shared" si="197"/>
        <v>0</v>
      </c>
      <c r="K541" s="77">
        <f t="shared" si="198"/>
        <v>0</v>
      </c>
      <c r="L541" s="77">
        <f t="shared" si="199"/>
        <v>0</v>
      </c>
      <c r="M541" s="77"/>
      <c r="N541" s="77">
        <f t="shared" si="184"/>
        <v>25.55</v>
      </c>
      <c r="O541" s="77">
        <f t="shared" si="185"/>
        <v>26.08</v>
      </c>
      <c r="P541" s="77">
        <f t="shared" si="186"/>
        <v>25.239784487703883</v>
      </c>
      <c r="Q541" s="77">
        <f t="shared" si="200"/>
        <v>24.748000000000001</v>
      </c>
      <c r="R541" s="77">
        <f t="shared" si="187"/>
        <v>25.129088875237986</v>
      </c>
      <c r="S541" s="77">
        <f t="shared" si="188"/>
        <v>24.605985994671975</v>
      </c>
      <c r="T541" s="77">
        <f t="shared" si="189"/>
        <v>0.52310288056601095</v>
      </c>
      <c r="U541" s="77">
        <f t="shared" si="190"/>
        <v>0.5261726950249056</v>
      </c>
      <c r="V541" s="77">
        <f t="shared" si="191"/>
        <v>-3.0698144588946485E-3</v>
      </c>
      <c r="W541" s="77"/>
      <c r="X541" s="77"/>
      <c r="Y541" s="77"/>
      <c r="Z541" s="77" t="str">
        <f t="shared" si="192"/>
        <v>ALTA</v>
      </c>
      <c r="AA541" s="77"/>
      <c r="AB541" s="77" t="str">
        <f t="shared" si="193"/>
        <v>VENDA</v>
      </c>
      <c r="AC541" s="77"/>
      <c r="AD541" s="78" t="b">
        <f t="shared" si="194"/>
        <v>0</v>
      </c>
      <c r="AE541" s="78" t="b">
        <f t="shared" si="195"/>
        <v>0</v>
      </c>
      <c r="AF541" s="78" t="b">
        <f t="shared" si="196"/>
        <v>1</v>
      </c>
      <c r="AG541" s="78" t="b">
        <f t="shared" si="201"/>
        <v>1</v>
      </c>
      <c r="AH541" s="38">
        <f t="shared" si="202"/>
        <v>23.11</v>
      </c>
      <c r="AI541" s="62">
        <f t="shared" si="203"/>
        <v>26.08</v>
      </c>
      <c r="AJ541" s="34">
        <f t="shared" si="204"/>
        <v>0.2</v>
      </c>
      <c r="AK541" s="34">
        <f t="shared" si="205"/>
        <v>0.15384615384615385</v>
      </c>
      <c r="AL541" s="34">
        <f t="shared" si="206"/>
        <v>7.407407407407407E-2</v>
      </c>
    </row>
    <row r="542" spans="1:38">
      <c r="A542" s="37">
        <v>43522</v>
      </c>
      <c r="B542" s="67">
        <v>25.03</v>
      </c>
      <c r="C542" s="67">
        <v>25.03</v>
      </c>
      <c r="D542" s="67">
        <v>-0.45</v>
      </c>
      <c r="E542" s="67">
        <v>25.03</v>
      </c>
      <c r="F542" s="67">
        <v>25.02</v>
      </c>
      <c r="G542" s="67">
        <v>25.56</v>
      </c>
      <c r="H542" s="67">
        <v>480575914</v>
      </c>
      <c r="I542" s="67">
        <v>36507</v>
      </c>
      <c r="J542" s="77">
        <f t="shared" si="197"/>
        <v>0</v>
      </c>
      <c r="K542" s="77">
        <f t="shared" si="198"/>
        <v>0</v>
      </c>
      <c r="L542" s="77">
        <f t="shared" si="199"/>
        <v>0</v>
      </c>
      <c r="M542" s="77"/>
      <c r="N542" s="77">
        <f t="shared" si="184"/>
        <v>25.55</v>
      </c>
      <c r="O542" s="77">
        <f t="shared" si="185"/>
        <v>26.08</v>
      </c>
      <c r="P542" s="77">
        <f t="shared" si="186"/>
        <v>25.174730609629854</v>
      </c>
      <c r="Q542" s="77">
        <f t="shared" si="200"/>
        <v>24.679500000000001</v>
      </c>
      <c r="R542" s="77">
        <f t="shared" si="187"/>
        <v>25.061650488917621</v>
      </c>
      <c r="S542" s="77">
        <f t="shared" si="188"/>
        <v>24.534464874245735</v>
      </c>
      <c r="T542" s="77">
        <f t="shared" si="189"/>
        <v>0.52718561467188607</v>
      </c>
      <c r="U542" s="77">
        <f t="shared" si="190"/>
        <v>0.52694014863962924</v>
      </c>
      <c r="V542" s="77">
        <f t="shared" si="191"/>
        <v>2.4546603225683583E-4</v>
      </c>
      <c r="W542" s="77"/>
      <c r="X542" s="77"/>
      <c r="Y542" s="77"/>
      <c r="Z542" s="77" t="str">
        <f t="shared" si="192"/>
        <v>ALTA</v>
      </c>
      <c r="AA542" s="77"/>
      <c r="AB542" s="77" t="str">
        <f t="shared" si="193"/>
        <v/>
      </c>
      <c r="AC542" s="77"/>
      <c r="AD542" s="78" t="b">
        <f t="shared" si="194"/>
        <v>0</v>
      </c>
      <c r="AE542" s="78" t="b">
        <f t="shared" si="195"/>
        <v>0</v>
      </c>
      <c r="AF542" s="78" t="b">
        <f t="shared" si="196"/>
        <v>0</v>
      </c>
      <c r="AG542" s="78" t="b">
        <f t="shared" si="201"/>
        <v>1</v>
      </c>
      <c r="AH542" s="38">
        <f t="shared" si="202"/>
        <v>23.11</v>
      </c>
      <c r="AI542" s="62">
        <f t="shared" si="203"/>
        <v>26.08</v>
      </c>
      <c r="AJ542" s="34">
        <f t="shared" si="204"/>
        <v>0.2</v>
      </c>
      <c r="AK542" s="34">
        <f t="shared" si="205"/>
        <v>0.15384615384615385</v>
      </c>
      <c r="AL542" s="34">
        <f t="shared" si="206"/>
        <v>7.407407407407407E-2</v>
      </c>
    </row>
    <row r="543" spans="1:38">
      <c r="A543" s="37">
        <v>43521</v>
      </c>
      <c r="B543" s="67">
        <v>25.14</v>
      </c>
      <c r="C543" s="67">
        <v>25.14</v>
      </c>
      <c r="D543" s="67">
        <v>-1.58</v>
      </c>
      <c r="E543" s="67">
        <v>25.14</v>
      </c>
      <c r="F543" s="67">
        <v>25.08</v>
      </c>
      <c r="G543" s="67">
        <v>25.45</v>
      </c>
      <c r="H543" s="67">
        <v>452007598</v>
      </c>
      <c r="I543" s="67">
        <v>37542</v>
      </c>
      <c r="J543" s="77">
        <f t="shared" si="197"/>
        <v>0</v>
      </c>
      <c r="K543" s="77">
        <f t="shared" si="198"/>
        <v>0</v>
      </c>
      <c r="L543" s="77">
        <f t="shared" si="199"/>
        <v>0</v>
      </c>
      <c r="M543" s="77"/>
      <c r="N543" s="77">
        <f t="shared" si="184"/>
        <v>25.55</v>
      </c>
      <c r="O543" s="77">
        <f t="shared" si="185"/>
        <v>26.08</v>
      </c>
      <c r="P543" s="77">
        <f t="shared" si="186"/>
        <v>25.21091326203732</v>
      </c>
      <c r="Q543" s="77">
        <f t="shared" si="200"/>
        <v>24.622499999999995</v>
      </c>
      <c r="R543" s="77">
        <f t="shared" si="187"/>
        <v>25.06740512326628</v>
      </c>
      <c r="S543" s="77">
        <f t="shared" si="188"/>
        <v>24.494822064185392</v>
      </c>
      <c r="T543" s="77">
        <f t="shared" si="189"/>
        <v>0.57258305908088758</v>
      </c>
      <c r="U543" s="77">
        <f t="shared" si="190"/>
        <v>0.52687878213156503</v>
      </c>
      <c r="V543" s="77">
        <f t="shared" si="191"/>
        <v>4.5704276949322553E-2</v>
      </c>
      <c r="W543" s="77"/>
      <c r="X543" s="77"/>
      <c r="Y543" s="77"/>
      <c r="Z543" s="77" t="str">
        <f t="shared" si="192"/>
        <v>ALTA</v>
      </c>
      <c r="AA543" s="77"/>
      <c r="AB543" s="77" t="str">
        <f t="shared" si="193"/>
        <v/>
      </c>
      <c r="AC543" s="77"/>
      <c r="AD543" s="78" t="b">
        <f t="shared" si="194"/>
        <v>0</v>
      </c>
      <c r="AE543" s="78" t="b">
        <f t="shared" si="195"/>
        <v>0</v>
      </c>
      <c r="AF543" s="78" t="b">
        <f t="shared" si="196"/>
        <v>0</v>
      </c>
      <c r="AG543" s="78" t="b">
        <f t="shared" si="201"/>
        <v>1</v>
      </c>
      <c r="AH543" s="38">
        <f t="shared" si="202"/>
        <v>23.11</v>
      </c>
      <c r="AI543" s="62">
        <f t="shared" si="203"/>
        <v>26.08</v>
      </c>
      <c r="AJ543" s="34">
        <f t="shared" si="204"/>
        <v>0.2</v>
      </c>
      <c r="AK543" s="34">
        <f t="shared" si="205"/>
        <v>0.15384615384615385</v>
      </c>
      <c r="AL543" s="34">
        <f t="shared" si="206"/>
        <v>7.407407407407407E-2</v>
      </c>
    </row>
    <row r="544" spans="1:38">
      <c r="A544" s="37">
        <v>43518</v>
      </c>
      <c r="B544" s="67">
        <v>25.55</v>
      </c>
      <c r="C544" s="67">
        <v>25.55</v>
      </c>
      <c r="D544" s="67">
        <v>-0.99</v>
      </c>
      <c r="E544" s="67">
        <v>25.55</v>
      </c>
      <c r="F544" s="67">
        <v>25.55</v>
      </c>
      <c r="G544" s="67">
        <v>26.08</v>
      </c>
      <c r="H544" s="67">
        <v>624099864</v>
      </c>
      <c r="I544" s="67">
        <v>39461</v>
      </c>
      <c r="J544" s="77">
        <f t="shared" si="197"/>
        <v>0</v>
      </c>
      <c r="K544" s="77">
        <f t="shared" si="198"/>
        <v>1</v>
      </c>
      <c r="L544" s="77">
        <f t="shared" si="199"/>
        <v>0</v>
      </c>
      <c r="M544" s="77"/>
      <c r="N544" s="77">
        <f t="shared" si="184"/>
        <v>25.55</v>
      </c>
      <c r="O544" s="77">
        <f t="shared" si="185"/>
        <v>26.08</v>
      </c>
      <c r="P544" s="77">
        <f t="shared" si="186"/>
        <v>25.22864157754665</v>
      </c>
      <c r="Q544" s="77">
        <f t="shared" si="200"/>
        <v>24.531499999999998</v>
      </c>
      <c r="R544" s="77">
        <f t="shared" si="187"/>
        <v>25.054206054769239</v>
      </c>
      <c r="S544" s="77">
        <f t="shared" si="188"/>
        <v>24.443207829320222</v>
      </c>
      <c r="T544" s="77">
        <f t="shared" si="189"/>
        <v>0.61099822544901627</v>
      </c>
      <c r="U544" s="77">
        <f t="shared" si="190"/>
        <v>0.51545271289423433</v>
      </c>
      <c r="V544" s="77">
        <f t="shared" si="191"/>
        <v>9.5545512554781942E-2</v>
      </c>
      <c r="W544" s="77"/>
      <c r="X544" s="77"/>
      <c r="Y544" s="77"/>
      <c r="Z544" s="77" t="str">
        <f t="shared" si="192"/>
        <v>ALTA</v>
      </c>
      <c r="AA544" s="77"/>
      <c r="AB544" s="77" t="str">
        <f t="shared" si="193"/>
        <v/>
      </c>
      <c r="AC544" s="77"/>
      <c r="AD544" s="78" t="b">
        <f t="shared" si="194"/>
        <v>0</v>
      </c>
      <c r="AE544" s="78" t="b">
        <f t="shared" si="195"/>
        <v>0</v>
      </c>
      <c r="AF544" s="78" t="b">
        <f t="shared" si="196"/>
        <v>0</v>
      </c>
      <c r="AG544" s="78" t="b">
        <f t="shared" si="201"/>
        <v>1</v>
      </c>
      <c r="AH544" s="38">
        <f t="shared" si="202"/>
        <v>23.11</v>
      </c>
      <c r="AI544" s="62">
        <f t="shared" si="203"/>
        <v>26.08</v>
      </c>
      <c r="AJ544" s="34">
        <f t="shared" si="204"/>
        <v>0.2</v>
      </c>
      <c r="AK544" s="34">
        <f t="shared" si="205"/>
        <v>0.15384615384615385</v>
      </c>
      <c r="AL544" s="34">
        <f t="shared" si="206"/>
        <v>7.407407407407407E-2</v>
      </c>
    </row>
    <row r="545" spans="1:38">
      <c r="A545" s="37">
        <v>43517</v>
      </c>
      <c r="B545" s="67">
        <v>25.8</v>
      </c>
      <c r="C545" s="67">
        <v>25.8</v>
      </c>
      <c r="D545" s="67">
        <v>1.33</v>
      </c>
      <c r="E545" s="67">
        <v>25.8</v>
      </c>
      <c r="F545" s="67">
        <v>25.26</v>
      </c>
      <c r="G545" s="67">
        <v>25.89</v>
      </c>
      <c r="H545" s="67">
        <v>927606676</v>
      </c>
      <c r="I545" s="67">
        <v>41424</v>
      </c>
      <c r="J545" s="77">
        <f t="shared" si="197"/>
        <v>0</v>
      </c>
      <c r="K545" s="77">
        <f t="shared" si="198"/>
        <v>0</v>
      </c>
      <c r="L545" s="77">
        <f t="shared" si="199"/>
        <v>0</v>
      </c>
      <c r="M545" s="77"/>
      <c r="N545" s="77">
        <f t="shared" si="184"/>
        <v>25.3</v>
      </c>
      <c r="O545" s="77">
        <f t="shared" si="185"/>
        <v>26.05</v>
      </c>
      <c r="P545" s="77">
        <f t="shared" si="186"/>
        <v>25.148301971933314</v>
      </c>
      <c r="Q545" s="77">
        <f t="shared" si="200"/>
        <v>24.456499999999998</v>
      </c>
      <c r="R545" s="77">
        <f t="shared" si="187"/>
        <v>24.96406170109092</v>
      </c>
      <c r="S545" s="77">
        <f t="shared" si="188"/>
        <v>24.354664455665841</v>
      </c>
      <c r="T545" s="77">
        <f t="shared" si="189"/>
        <v>0.60939724542507889</v>
      </c>
      <c r="U545" s="77">
        <f t="shared" si="190"/>
        <v>0.49156633475553885</v>
      </c>
      <c r="V545" s="77">
        <f t="shared" si="191"/>
        <v>0.11783091066954005</v>
      </c>
      <c r="W545" s="77"/>
      <c r="X545" s="77"/>
      <c r="Y545" s="77"/>
      <c r="Z545" s="77" t="str">
        <f t="shared" si="192"/>
        <v>ALTA</v>
      </c>
      <c r="AA545" s="77"/>
      <c r="AB545" s="77" t="str">
        <f t="shared" si="193"/>
        <v/>
      </c>
      <c r="AC545" s="77"/>
      <c r="AD545" s="78" t="b">
        <f t="shared" si="194"/>
        <v>0</v>
      </c>
      <c r="AE545" s="78" t="b">
        <f t="shared" si="195"/>
        <v>0</v>
      </c>
      <c r="AF545" s="78" t="b">
        <f t="shared" si="196"/>
        <v>1</v>
      </c>
      <c r="AG545" s="78" t="b">
        <f t="shared" si="201"/>
        <v>1</v>
      </c>
      <c r="AH545" s="38">
        <f t="shared" si="202"/>
        <v>23.11</v>
      </c>
      <c r="AI545" s="62">
        <f t="shared" si="203"/>
        <v>26.05</v>
      </c>
      <c r="AJ545" s="34">
        <f t="shared" si="204"/>
        <v>0.2</v>
      </c>
      <c r="AK545" s="34">
        <f t="shared" si="205"/>
        <v>0.15384615384615385</v>
      </c>
      <c r="AL545" s="34">
        <f t="shared" si="206"/>
        <v>7.407407407407407E-2</v>
      </c>
    </row>
    <row r="546" spans="1:38" s="38" customFormat="1">
      <c r="A546" s="37">
        <v>43516</v>
      </c>
      <c r="B546" s="67">
        <v>25.46</v>
      </c>
      <c r="C546" s="67">
        <v>25.46</v>
      </c>
      <c r="D546" s="67">
        <v>-1.24</v>
      </c>
      <c r="E546" s="67">
        <v>25.9</v>
      </c>
      <c r="F546" s="67">
        <v>25.3</v>
      </c>
      <c r="G546" s="67">
        <v>26.05</v>
      </c>
      <c r="H546" s="67">
        <v>549626494</v>
      </c>
      <c r="I546" s="67">
        <v>40659</v>
      </c>
      <c r="J546" s="77">
        <f t="shared" si="197"/>
        <v>0</v>
      </c>
      <c r="K546" s="77">
        <f t="shared" si="198"/>
        <v>1</v>
      </c>
      <c r="L546" s="77">
        <f t="shared" si="199"/>
        <v>0</v>
      </c>
      <c r="M546" s="77"/>
      <c r="N546" s="77">
        <f t="shared" si="184"/>
        <v>25.3</v>
      </c>
      <c r="O546" s="77">
        <f t="shared" si="185"/>
        <v>26.05</v>
      </c>
      <c r="P546" s="77">
        <f t="shared" si="186"/>
        <v>24.985377464916642</v>
      </c>
      <c r="Q546" s="77">
        <f t="shared" si="200"/>
        <v>24.363999999999997</v>
      </c>
      <c r="R546" s="77">
        <f t="shared" si="187"/>
        <v>24.812072919471085</v>
      </c>
      <c r="S546" s="77">
        <f t="shared" si="188"/>
        <v>24.239037612119109</v>
      </c>
      <c r="T546" s="77">
        <f t="shared" si="189"/>
        <v>0.57303530735197583</v>
      </c>
      <c r="U546" s="77">
        <f t="shared" si="190"/>
        <v>0.46210860708815382</v>
      </c>
      <c r="V546" s="77">
        <f t="shared" si="191"/>
        <v>0.11092670026382201</v>
      </c>
      <c r="W546" s="77"/>
      <c r="X546" s="77"/>
      <c r="Y546" s="77"/>
      <c r="Z546" s="77" t="str">
        <f t="shared" si="192"/>
        <v>ALTA</v>
      </c>
      <c r="AA546" s="77"/>
      <c r="AB546" s="77" t="str">
        <f t="shared" si="193"/>
        <v/>
      </c>
      <c r="AC546" s="77"/>
      <c r="AD546" s="78" t="b">
        <f t="shared" si="194"/>
        <v>0</v>
      </c>
      <c r="AE546" s="78" t="b">
        <f t="shared" si="195"/>
        <v>0</v>
      </c>
      <c r="AF546" s="78" t="b">
        <f t="shared" si="196"/>
        <v>1</v>
      </c>
      <c r="AG546" s="78" t="b">
        <f t="shared" si="201"/>
        <v>0</v>
      </c>
      <c r="AH546" s="38">
        <f t="shared" si="202"/>
        <v>23.11</v>
      </c>
      <c r="AI546" s="62">
        <f t="shared" si="203"/>
        <v>26.05</v>
      </c>
      <c r="AJ546" s="34">
        <f t="shared" si="204"/>
        <v>0.2</v>
      </c>
      <c r="AK546" s="34">
        <f t="shared" si="205"/>
        <v>0.15384615384615385</v>
      </c>
      <c r="AL546" s="34">
        <f t="shared" si="206"/>
        <v>7.407407407407407E-2</v>
      </c>
    </row>
    <row r="547" spans="1:38">
      <c r="A547" s="37">
        <v>43515</v>
      </c>
      <c r="B547" s="67">
        <v>25.78</v>
      </c>
      <c r="C547" s="67">
        <v>25.78</v>
      </c>
      <c r="D547" s="67">
        <v>2.3199999999999998</v>
      </c>
      <c r="E547" s="67">
        <v>25.78</v>
      </c>
      <c r="F547" s="67">
        <v>25.27</v>
      </c>
      <c r="G547" s="67">
        <v>25.8</v>
      </c>
      <c r="H547" s="67">
        <v>305803856</v>
      </c>
      <c r="I547" s="67">
        <v>28450</v>
      </c>
      <c r="J547" s="77">
        <f t="shared" si="197"/>
        <v>0</v>
      </c>
      <c r="K547" s="77">
        <f t="shared" si="198"/>
        <v>0</v>
      </c>
      <c r="L547" s="77">
        <f t="shared" si="199"/>
        <v>0</v>
      </c>
      <c r="M547" s="77"/>
      <c r="N547" s="77">
        <f t="shared" si="184"/>
        <v>25.27</v>
      </c>
      <c r="O547" s="77">
        <f t="shared" si="185"/>
        <v>25.8</v>
      </c>
      <c r="P547" s="77">
        <f t="shared" si="186"/>
        <v>24.866721831145803</v>
      </c>
      <c r="Q547" s="77">
        <f t="shared" si="200"/>
        <v>24.273999999999997</v>
      </c>
      <c r="R547" s="77">
        <f t="shared" si="187"/>
        <v>24.694267995738553</v>
      </c>
      <c r="S547" s="77">
        <f t="shared" si="188"/>
        <v>24.141360621088637</v>
      </c>
      <c r="T547" s="77">
        <f t="shared" si="189"/>
        <v>0.55290737464991579</v>
      </c>
      <c r="U547" s="77">
        <f t="shared" si="190"/>
        <v>0.43437693202219829</v>
      </c>
      <c r="V547" s="77">
        <f t="shared" si="191"/>
        <v>0.1185304426277175</v>
      </c>
      <c r="W547" s="77"/>
      <c r="X547" s="77"/>
      <c r="Y547" s="77"/>
      <c r="Z547" s="77" t="str">
        <f t="shared" si="192"/>
        <v>ALTA</v>
      </c>
      <c r="AA547" s="77"/>
      <c r="AB547" s="77" t="str">
        <f t="shared" si="193"/>
        <v/>
      </c>
      <c r="AC547" s="77"/>
      <c r="AD547" s="78" t="b">
        <f t="shared" si="194"/>
        <v>0</v>
      </c>
      <c r="AE547" s="78" t="b">
        <f t="shared" si="195"/>
        <v>0</v>
      </c>
      <c r="AF547" s="78" t="b">
        <f t="shared" si="196"/>
        <v>1</v>
      </c>
      <c r="AG547" s="78" t="b">
        <f t="shared" si="201"/>
        <v>1</v>
      </c>
      <c r="AH547" s="38">
        <f t="shared" si="202"/>
        <v>23.11</v>
      </c>
      <c r="AI547" s="62">
        <f t="shared" si="203"/>
        <v>26.05</v>
      </c>
      <c r="AJ547" s="34">
        <f t="shared" si="204"/>
        <v>0.2</v>
      </c>
      <c r="AK547" s="34">
        <f t="shared" si="205"/>
        <v>0.15384615384615385</v>
      </c>
      <c r="AL547" s="34">
        <f t="shared" si="206"/>
        <v>7.407407407407407E-2</v>
      </c>
    </row>
    <row r="548" spans="1:38">
      <c r="A548" s="37">
        <v>43514</v>
      </c>
      <c r="B548" s="67">
        <v>25.2</v>
      </c>
      <c r="C548" s="67">
        <v>25.2</v>
      </c>
      <c r="D548" s="67">
        <v>-0.3</v>
      </c>
      <c r="E548" s="67">
        <v>25.2</v>
      </c>
      <c r="F548" s="67">
        <v>24.87</v>
      </c>
      <c r="G548" s="67">
        <v>25.23</v>
      </c>
      <c r="H548" s="67">
        <v>378224276</v>
      </c>
      <c r="I548" s="67">
        <v>21264</v>
      </c>
      <c r="J548" s="77">
        <f t="shared" si="197"/>
        <v>0</v>
      </c>
      <c r="K548" s="77">
        <f t="shared" si="198"/>
        <v>0</v>
      </c>
      <c r="L548" s="77">
        <f t="shared" si="199"/>
        <v>0</v>
      </c>
      <c r="M548" s="77"/>
      <c r="N548" s="77">
        <f t="shared" si="184"/>
        <v>25.15</v>
      </c>
      <c r="O548" s="77">
        <f t="shared" si="185"/>
        <v>25.44</v>
      </c>
      <c r="P548" s="77">
        <f t="shared" si="186"/>
        <v>24.638402288932255</v>
      </c>
      <c r="Q548" s="77">
        <f t="shared" si="200"/>
        <v>24.187000000000001</v>
      </c>
      <c r="R548" s="77">
        <f t="shared" si="187"/>
        <v>24.496862176781928</v>
      </c>
      <c r="S548" s="77">
        <f t="shared" si="188"/>
        <v>24.010269470775729</v>
      </c>
      <c r="T548" s="77">
        <f t="shared" si="189"/>
        <v>0.48659270600619919</v>
      </c>
      <c r="U548" s="77">
        <f t="shared" si="190"/>
        <v>0.40474432136526894</v>
      </c>
      <c r="V548" s="77">
        <f t="shared" si="191"/>
        <v>8.184838464093025E-2</v>
      </c>
      <c r="W548" s="77"/>
      <c r="X548" s="77"/>
      <c r="Y548" s="77"/>
      <c r="Z548" s="77" t="str">
        <f t="shared" si="192"/>
        <v>ALTA</v>
      </c>
      <c r="AA548" s="77"/>
      <c r="AB548" s="77" t="str">
        <f t="shared" si="193"/>
        <v/>
      </c>
      <c r="AC548" s="77"/>
      <c r="AD548" s="78" t="b">
        <f t="shared" si="194"/>
        <v>0</v>
      </c>
      <c r="AE548" s="78" t="b">
        <f t="shared" si="195"/>
        <v>1</v>
      </c>
      <c r="AF548" s="78" t="b">
        <f t="shared" si="196"/>
        <v>1</v>
      </c>
      <c r="AG548" s="78" t="b">
        <f t="shared" si="201"/>
        <v>1</v>
      </c>
      <c r="AH548" s="38">
        <f t="shared" si="202"/>
        <v>23.11</v>
      </c>
      <c r="AI548" s="62">
        <f t="shared" si="203"/>
        <v>25.44</v>
      </c>
      <c r="AJ548" s="34">
        <f t="shared" si="204"/>
        <v>0.2</v>
      </c>
      <c r="AK548" s="34">
        <f t="shared" si="205"/>
        <v>0.15384615384615385</v>
      </c>
      <c r="AL548" s="34">
        <f t="shared" si="206"/>
        <v>7.407407407407407E-2</v>
      </c>
    </row>
    <row r="549" spans="1:38">
      <c r="A549" s="37">
        <v>43511</v>
      </c>
      <c r="B549" s="67">
        <v>25.27</v>
      </c>
      <c r="C549" s="67">
        <v>25.27</v>
      </c>
      <c r="D549" s="67">
        <v>-0.41</v>
      </c>
      <c r="E549" s="67">
        <v>25.29</v>
      </c>
      <c r="F549" s="67">
        <v>25.15</v>
      </c>
      <c r="G549" s="67">
        <v>25.44</v>
      </c>
      <c r="H549" s="67">
        <v>351819956</v>
      </c>
      <c r="I549" s="67">
        <v>14164</v>
      </c>
      <c r="J549" s="77">
        <f t="shared" si="197"/>
        <v>0</v>
      </c>
      <c r="K549" s="77">
        <f t="shared" si="198"/>
        <v>1</v>
      </c>
      <c r="L549" s="77">
        <f t="shared" si="199"/>
        <v>0</v>
      </c>
      <c r="M549" s="77"/>
      <c r="N549" s="77">
        <f t="shared" si="184"/>
        <v>25.15</v>
      </c>
      <c r="O549" s="77">
        <f t="shared" si="185"/>
        <v>25.44</v>
      </c>
      <c r="P549" s="77">
        <f t="shared" si="186"/>
        <v>24.498002861165318</v>
      </c>
      <c r="Q549" s="77">
        <f t="shared" si="200"/>
        <v>24.123000000000001</v>
      </c>
      <c r="R549" s="77">
        <f t="shared" si="187"/>
        <v>24.369018936196824</v>
      </c>
      <c r="S549" s="77">
        <f t="shared" si="188"/>
        <v>23.915091028437786</v>
      </c>
      <c r="T549" s="77">
        <f t="shared" si="189"/>
        <v>0.45392790775903791</v>
      </c>
      <c r="U549" s="77">
        <f t="shared" si="190"/>
        <v>0.38428222520503635</v>
      </c>
      <c r="V549" s="77">
        <f t="shared" si="191"/>
        <v>6.9645682554001553E-2</v>
      </c>
      <c r="W549" s="77"/>
      <c r="X549" s="77"/>
      <c r="Y549" s="77"/>
      <c r="Z549" s="77" t="str">
        <f t="shared" si="192"/>
        <v>ALTA</v>
      </c>
      <c r="AA549" s="77"/>
      <c r="AB549" s="77" t="str">
        <f t="shared" si="193"/>
        <v/>
      </c>
      <c r="AC549" s="77"/>
      <c r="AD549" s="78" t="b">
        <f t="shared" si="194"/>
        <v>1</v>
      </c>
      <c r="AE549" s="78" t="b">
        <f t="shared" si="195"/>
        <v>1</v>
      </c>
      <c r="AF549" s="78" t="b">
        <f t="shared" si="196"/>
        <v>0</v>
      </c>
      <c r="AG549" s="78" t="b">
        <f t="shared" si="201"/>
        <v>1</v>
      </c>
      <c r="AH549" s="38">
        <f t="shared" si="202"/>
        <v>23.11</v>
      </c>
      <c r="AI549" s="62">
        <f t="shared" si="203"/>
        <v>25.44</v>
      </c>
      <c r="AJ549" s="34">
        <f t="shared" si="204"/>
        <v>0.2</v>
      </c>
      <c r="AK549" s="34">
        <f t="shared" si="205"/>
        <v>0.15384615384615385</v>
      </c>
      <c r="AL549" s="34">
        <f t="shared" si="206"/>
        <v>7.407407407407407E-2</v>
      </c>
    </row>
    <row r="550" spans="1:38">
      <c r="A550" s="37">
        <v>43510</v>
      </c>
      <c r="B550" s="67">
        <v>25.38</v>
      </c>
      <c r="C550" s="67">
        <v>25.38</v>
      </c>
      <c r="D550" s="67">
        <v>3.45</v>
      </c>
      <c r="E550" s="67">
        <v>24.64</v>
      </c>
      <c r="F550" s="67">
        <v>24.48</v>
      </c>
      <c r="G550" s="67">
        <v>25.38</v>
      </c>
      <c r="H550" s="67">
        <v>295397537</v>
      </c>
      <c r="I550" s="67">
        <v>21514</v>
      </c>
      <c r="J550" s="77">
        <f t="shared" si="197"/>
        <v>0</v>
      </c>
      <c r="K550" s="77">
        <f t="shared" si="198"/>
        <v>0</v>
      </c>
      <c r="L550" s="77">
        <f t="shared" si="199"/>
        <v>0</v>
      </c>
      <c r="M550" s="77"/>
      <c r="N550" s="77">
        <f t="shared" si="184"/>
        <v>24.48</v>
      </c>
      <c r="O550" s="77">
        <f t="shared" si="185"/>
        <v>25.38</v>
      </c>
      <c r="P550" s="77">
        <f t="shared" si="186"/>
        <v>24.305003576456649</v>
      </c>
      <c r="Q550" s="77">
        <f t="shared" si="200"/>
        <v>24.044</v>
      </c>
      <c r="R550" s="77">
        <f t="shared" si="187"/>
        <v>24.205204197323518</v>
      </c>
      <c r="S550" s="77">
        <f t="shared" si="188"/>
        <v>23.806698310712807</v>
      </c>
      <c r="T550" s="77">
        <f t="shared" si="189"/>
        <v>0.39850588661071029</v>
      </c>
      <c r="U550" s="77">
        <f t="shared" si="190"/>
        <v>0.36687080456653598</v>
      </c>
      <c r="V550" s="77">
        <f t="shared" si="191"/>
        <v>3.1635082044174312E-2</v>
      </c>
      <c r="W550" s="77"/>
      <c r="X550" s="77"/>
      <c r="Y550" s="77"/>
      <c r="Z550" s="77" t="str">
        <f t="shared" si="192"/>
        <v>ALTA</v>
      </c>
      <c r="AA550" s="77"/>
      <c r="AB550" s="77" t="str">
        <f t="shared" si="193"/>
        <v>COMPRA</v>
      </c>
      <c r="AC550" s="77"/>
      <c r="AD550" s="78" t="b">
        <f t="shared" si="194"/>
        <v>1</v>
      </c>
      <c r="AE550" s="78" t="b">
        <f t="shared" si="195"/>
        <v>1</v>
      </c>
      <c r="AF550" s="78" t="b">
        <f t="shared" si="196"/>
        <v>0</v>
      </c>
      <c r="AG550" s="78" t="b">
        <f t="shared" si="201"/>
        <v>1</v>
      </c>
      <c r="AH550" s="38">
        <f t="shared" si="202"/>
        <v>23.11</v>
      </c>
      <c r="AI550" s="62">
        <f t="shared" si="203"/>
        <v>25.44</v>
      </c>
      <c r="AJ550" s="34">
        <f t="shared" si="204"/>
        <v>0.2</v>
      </c>
      <c r="AK550" s="34">
        <f t="shared" si="205"/>
        <v>0.15384615384615385</v>
      </c>
      <c r="AL550" s="34">
        <f t="shared" si="206"/>
        <v>7.407407407407407E-2</v>
      </c>
    </row>
    <row r="551" spans="1:38">
      <c r="A551" s="37">
        <v>43509</v>
      </c>
      <c r="B551" s="67">
        <v>24.53</v>
      </c>
      <c r="C551" s="67">
        <v>24.53</v>
      </c>
      <c r="D551" s="67">
        <v>1.28</v>
      </c>
      <c r="E551" s="67">
        <v>24.5</v>
      </c>
      <c r="F551" s="67">
        <v>24.34</v>
      </c>
      <c r="G551" s="67">
        <v>24.68</v>
      </c>
      <c r="H551" s="67">
        <v>737905109</v>
      </c>
      <c r="I551" s="67">
        <v>37968</v>
      </c>
      <c r="J551" s="77">
        <f t="shared" si="197"/>
        <v>0</v>
      </c>
      <c r="K551" s="77">
        <f t="shared" si="198"/>
        <v>0</v>
      </c>
      <c r="L551" s="77">
        <f t="shared" si="199"/>
        <v>0</v>
      </c>
      <c r="M551" s="77"/>
      <c r="N551" s="77">
        <f t="shared" si="184"/>
        <v>24.34</v>
      </c>
      <c r="O551" s="77">
        <f t="shared" si="185"/>
        <v>24.68</v>
      </c>
      <c r="P551" s="77">
        <f t="shared" si="186"/>
        <v>24.03625447057081</v>
      </c>
      <c r="Q551" s="77">
        <f t="shared" si="200"/>
        <v>23.943500000000004</v>
      </c>
      <c r="R551" s="77">
        <f t="shared" si="187"/>
        <v>23.99160496047325</v>
      </c>
      <c r="S551" s="77">
        <f t="shared" si="188"/>
        <v>23.680834175569832</v>
      </c>
      <c r="T551" s="77">
        <f t="shared" si="189"/>
        <v>0.31077078490341847</v>
      </c>
      <c r="U551" s="77">
        <f t="shared" si="190"/>
        <v>0.35896203405549243</v>
      </c>
      <c r="V551" s="77">
        <f t="shared" si="191"/>
        <v>-4.8191249152073956E-2</v>
      </c>
      <c r="W551" s="77"/>
      <c r="X551" s="77"/>
      <c r="Y551" s="77"/>
      <c r="Z551" s="77" t="str">
        <f t="shared" si="192"/>
        <v>ALTA</v>
      </c>
      <c r="AA551" s="77"/>
      <c r="AB551" s="77" t="str">
        <f t="shared" si="193"/>
        <v/>
      </c>
      <c r="AC551" s="77"/>
      <c r="AD551" s="78" t="b">
        <f t="shared" si="194"/>
        <v>1</v>
      </c>
      <c r="AE551" s="78" t="b">
        <f t="shared" si="195"/>
        <v>0</v>
      </c>
      <c r="AF551" s="78" t="b">
        <f t="shared" si="196"/>
        <v>0</v>
      </c>
      <c r="AG551" s="78" t="b">
        <f t="shared" si="201"/>
        <v>1</v>
      </c>
      <c r="AH551" s="38">
        <f t="shared" si="202"/>
        <v>23.11</v>
      </c>
      <c r="AI551" s="62">
        <f t="shared" si="203"/>
        <v>25.38</v>
      </c>
      <c r="AJ551" s="34">
        <f t="shared" si="204"/>
        <v>0.2</v>
      </c>
      <c r="AK551" s="34">
        <f t="shared" si="205"/>
        <v>0.15384615384615385</v>
      </c>
      <c r="AL551" s="34">
        <f t="shared" si="206"/>
        <v>7.407407407407407E-2</v>
      </c>
    </row>
    <row r="552" spans="1:38">
      <c r="A552" s="37">
        <v>43508</v>
      </c>
      <c r="B552" s="67">
        <v>24.22</v>
      </c>
      <c r="C552" s="67">
        <v>24.22</v>
      </c>
      <c r="D552" s="67">
        <v>3.54</v>
      </c>
      <c r="E552" s="67">
        <v>23.84</v>
      </c>
      <c r="F552" s="67">
        <v>23.76</v>
      </c>
      <c r="G552" s="67">
        <v>24.34</v>
      </c>
      <c r="H552" s="67">
        <v>306921821</v>
      </c>
      <c r="I552" s="67">
        <v>39053</v>
      </c>
      <c r="J552" s="77">
        <f t="shared" si="197"/>
        <v>0</v>
      </c>
      <c r="K552" s="77">
        <f t="shared" si="198"/>
        <v>0</v>
      </c>
      <c r="L552" s="77">
        <f t="shared" si="199"/>
        <v>0</v>
      </c>
      <c r="M552" s="77"/>
      <c r="N552" s="77">
        <f t="shared" si="184"/>
        <v>24.3</v>
      </c>
      <c r="O552" s="77">
        <f t="shared" si="185"/>
        <v>24.6</v>
      </c>
      <c r="P552" s="77">
        <f t="shared" si="186"/>
        <v>23.912818088213513</v>
      </c>
      <c r="Q552" s="77">
        <f t="shared" si="200"/>
        <v>23.886000000000003</v>
      </c>
      <c r="R552" s="77">
        <f t="shared" si="187"/>
        <v>23.893714953286569</v>
      </c>
      <c r="S552" s="77">
        <f t="shared" si="188"/>
        <v>23.612900909615419</v>
      </c>
      <c r="T552" s="77">
        <f t="shared" si="189"/>
        <v>0.2808140436711497</v>
      </c>
      <c r="U552" s="77">
        <f t="shared" si="190"/>
        <v>0.37100984634351092</v>
      </c>
      <c r="V552" s="77">
        <f t="shared" si="191"/>
        <v>-9.0195802672361214E-2</v>
      </c>
      <c r="W552" s="77"/>
      <c r="X552" s="77"/>
      <c r="Y552" s="77"/>
      <c r="Z552" s="77" t="str">
        <f t="shared" si="192"/>
        <v>ALTA</v>
      </c>
      <c r="AA552" s="77"/>
      <c r="AB552" s="77" t="str">
        <f t="shared" si="193"/>
        <v/>
      </c>
      <c r="AC552" s="77"/>
      <c r="AD552" s="78" t="b">
        <f t="shared" si="194"/>
        <v>0</v>
      </c>
      <c r="AE552" s="78" t="b">
        <f t="shared" si="195"/>
        <v>1</v>
      </c>
      <c r="AF552" s="78" t="b">
        <f t="shared" si="196"/>
        <v>0</v>
      </c>
      <c r="AG552" s="78" t="b">
        <f t="shared" si="201"/>
        <v>1</v>
      </c>
      <c r="AH552" s="38">
        <f t="shared" si="202"/>
        <v>23.11</v>
      </c>
      <c r="AI552" s="62">
        <f t="shared" si="203"/>
        <v>24.6</v>
      </c>
      <c r="AJ552" s="34">
        <f t="shared" si="204"/>
        <v>0.2</v>
      </c>
      <c r="AK552" s="34">
        <f t="shared" si="205"/>
        <v>0.15384615384615385</v>
      </c>
      <c r="AL552" s="34">
        <f t="shared" si="206"/>
        <v>7.407407407407407E-2</v>
      </c>
    </row>
    <row r="553" spans="1:38">
      <c r="A553" s="37">
        <v>43507</v>
      </c>
      <c r="B553" s="67">
        <v>23.39</v>
      </c>
      <c r="C553" s="67">
        <v>23.39</v>
      </c>
      <c r="D553" s="67">
        <v>-1.1499999999999999</v>
      </c>
      <c r="E553" s="67">
        <v>23.7</v>
      </c>
      <c r="F553" s="67">
        <v>23.11</v>
      </c>
      <c r="G553" s="67">
        <v>23.7</v>
      </c>
      <c r="H553" s="67">
        <v>342657855</v>
      </c>
      <c r="I553" s="67">
        <v>31005</v>
      </c>
      <c r="J553" s="77">
        <f t="shared" si="197"/>
        <v>1</v>
      </c>
      <c r="K553" s="77">
        <f t="shared" si="198"/>
        <v>0</v>
      </c>
      <c r="L553" s="77">
        <f t="shared" si="199"/>
        <v>0</v>
      </c>
      <c r="M553" s="77"/>
      <c r="N553" s="77">
        <f t="shared" si="184"/>
        <v>24.3</v>
      </c>
      <c r="O553" s="77">
        <f t="shared" si="185"/>
        <v>24.6</v>
      </c>
      <c r="P553" s="77">
        <f t="shared" si="186"/>
        <v>23.836022610266891</v>
      </c>
      <c r="Q553" s="77">
        <f t="shared" si="200"/>
        <v>23.845000000000002</v>
      </c>
      <c r="R553" s="77">
        <f t="shared" si="187"/>
        <v>23.834390399338673</v>
      </c>
      <c r="S553" s="77">
        <f t="shared" si="188"/>
        <v>23.564332982384652</v>
      </c>
      <c r="T553" s="77">
        <f t="shared" si="189"/>
        <v>0.27005741695402108</v>
      </c>
      <c r="U553" s="77">
        <f t="shared" si="190"/>
        <v>0.39355879701160124</v>
      </c>
      <c r="V553" s="77">
        <f t="shared" si="191"/>
        <v>-0.12350138005758016</v>
      </c>
      <c r="W553" s="77"/>
      <c r="X553" s="77"/>
      <c r="Y553" s="77"/>
      <c r="Z553" s="77" t="str">
        <f t="shared" si="192"/>
        <v>ALTA</v>
      </c>
      <c r="AA553" s="77"/>
      <c r="AB553" s="77" t="str">
        <f t="shared" si="193"/>
        <v/>
      </c>
      <c r="AC553" s="77"/>
      <c r="AD553" s="78" t="b">
        <f t="shared" si="194"/>
        <v>1</v>
      </c>
      <c r="AE553" s="78" t="b">
        <f t="shared" si="195"/>
        <v>0</v>
      </c>
      <c r="AF553" s="78" t="b">
        <f t="shared" si="196"/>
        <v>1</v>
      </c>
      <c r="AG553" s="78" t="b">
        <f t="shared" si="201"/>
        <v>0</v>
      </c>
      <c r="AH553" s="38">
        <f t="shared" si="202"/>
        <v>23.11</v>
      </c>
      <c r="AI553" s="62">
        <f t="shared" si="203"/>
        <v>24.6</v>
      </c>
      <c r="AJ553" s="34">
        <f t="shared" si="204"/>
        <v>0.2</v>
      </c>
      <c r="AK553" s="34">
        <f t="shared" si="205"/>
        <v>0.15384615384615385</v>
      </c>
      <c r="AL553" s="34">
        <f t="shared" si="206"/>
        <v>7.407407407407407E-2</v>
      </c>
    </row>
    <row r="554" spans="1:38">
      <c r="A554" s="37">
        <v>43504</v>
      </c>
      <c r="B554" s="67">
        <v>23.66</v>
      </c>
      <c r="C554" s="67">
        <v>23.66</v>
      </c>
      <c r="D554" s="67">
        <v>0.16</v>
      </c>
      <c r="E554" s="67">
        <v>23.35</v>
      </c>
      <c r="F554" s="67">
        <v>23.29</v>
      </c>
      <c r="G554" s="67">
        <v>23.81</v>
      </c>
      <c r="H554" s="67">
        <v>651555651</v>
      </c>
      <c r="I554" s="67">
        <v>31613</v>
      </c>
      <c r="J554" s="77">
        <f t="shared" si="197"/>
        <v>0</v>
      </c>
      <c r="K554" s="77">
        <f t="shared" si="198"/>
        <v>0</v>
      </c>
      <c r="L554" s="77">
        <f t="shared" si="199"/>
        <v>0</v>
      </c>
      <c r="M554" s="77"/>
      <c r="N554" s="77">
        <f t="shared" si="184"/>
        <v>24.3</v>
      </c>
      <c r="O554" s="77">
        <f t="shared" si="185"/>
        <v>24.6</v>
      </c>
      <c r="P554" s="77">
        <f t="shared" si="186"/>
        <v>23.947528262833615</v>
      </c>
      <c r="Q554" s="77">
        <f t="shared" si="200"/>
        <v>23.852000000000004</v>
      </c>
      <c r="R554" s="77">
        <f t="shared" si="187"/>
        <v>23.915188653763888</v>
      </c>
      <c r="S554" s="77">
        <f t="shared" si="188"/>
        <v>23.578279620975426</v>
      </c>
      <c r="T554" s="77">
        <f t="shared" si="189"/>
        <v>0.33690903278846207</v>
      </c>
      <c r="U554" s="77">
        <f t="shared" si="190"/>
        <v>0.42443414202599627</v>
      </c>
      <c r="V554" s="77">
        <f t="shared" si="191"/>
        <v>-8.7525109237534204E-2</v>
      </c>
      <c r="W554" s="77"/>
      <c r="X554" s="77"/>
      <c r="Y554" s="77"/>
      <c r="Z554" s="77" t="str">
        <f t="shared" si="192"/>
        <v>ALTA</v>
      </c>
      <c r="AA554" s="77"/>
      <c r="AB554" s="77" t="str">
        <f t="shared" si="193"/>
        <v/>
      </c>
      <c r="AC554" s="77"/>
      <c r="AD554" s="78" t="b">
        <f t="shared" si="194"/>
        <v>0</v>
      </c>
      <c r="AE554" s="78" t="b">
        <f t="shared" si="195"/>
        <v>0</v>
      </c>
      <c r="AF554" s="78" t="b">
        <f t="shared" si="196"/>
        <v>0</v>
      </c>
      <c r="AG554" s="78" t="b">
        <f t="shared" si="201"/>
        <v>1</v>
      </c>
      <c r="AH554" s="38">
        <f t="shared" si="202"/>
        <v>23.22</v>
      </c>
      <c r="AI554" s="62">
        <f t="shared" si="203"/>
        <v>24.6</v>
      </c>
      <c r="AJ554" s="34">
        <f t="shared" si="204"/>
        <v>0.2</v>
      </c>
      <c r="AK554" s="34">
        <f t="shared" si="205"/>
        <v>0.15384615384615385</v>
      </c>
      <c r="AL554" s="34">
        <f t="shared" si="206"/>
        <v>7.407407407407407E-2</v>
      </c>
    </row>
    <row r="555" spans="1:38">
      <c r="A555" s="37">
        <v>43503</v>
      </c>
      <c r="B555" s="67">
        <v>23.63</v>
      </c>
      <c r="C555" s="67">
        <v>23.63</v>
      </c>
      <c r="D555" s="67">
        <v>-1.57</v>
      </c>
      <c r="E555" s="67">
        <v>24.11</v>
      </c>
      <c r="F555" s="67">
        <v>23.22</v>
      </c>
      <c r="G555" s="67">
        <v>24.34</v>
      </c>
      <c r="H555" s="67">
        <v>839397400</v>
      </c>
      <c r="I555" s="67">
        <v>36984</v>
      </c>
      <c r="J555" s="77">
        <f t="shared" si="197"/>
        <v>1</v>
      </c>
      <c r="K555" s="77">
        <f t="shared" si="198"/>
        <v>0</v>
      </c>
      <c r="L555" s="77">
        <f t="shared" si="199"/>
        <v>0</v>
      </c>
      <c r="M555" s="77"/>
      <c r="N555" s="77">
        <f t="shared" si="184"/>
        <v>24.3</v>
      </c>
      <c r="O555" s="77">
        <f t="shared" si="185"/>
        <v>24.6</v>
      </c>
      <c r="P555" s="77">
        <f t="shared" si="186"/>
        <v>24.019410328542019</v>
      </c>
      <c r="Q555" s="77">
        <f t="shared" si="200"/>
        <v>23.858499999999999</v>
      </c>
      <c r="R555" s="77">
        <f t="shared" si="187"/>
        <v>23.961586590811869</v>
      </c>
      <c r="S555" s="77">
        <f t="shared" si="188"/>
        <v>23.571741990653461</v>
      </c>
      <c r="T555" s="77">
        <f t="shared" si="189"/>
        <v>0.38984460015840838</v>
      </c>
      <c r="U555" s="77">
        <f t="shared" si="190"/>
        <v>0.44631541933537983</v>
      </c>
      <c r="V555" s="77">
        <f t="shared" si="191"/>
        <v>-5.6470819176971443E-2</v>
      </c>
      <c r="W555" s="77"/>
      <c r="X555" s="77"/>
      <c r="Y555" s="77"/>
      <c r="Z555" s="77" t="str">
        <f t="shared" si="192"/>
        <v>ALTA</v>
      </c>
      <c r="AA555" s="77"/>
      <c r="AB555" s="77" t="str">
        <f t="shared" si="193"/>
        <v/>
      </c>
      <c r="AC555" s="77"/>
      <c r="AD555" s="78" t="b">
        <f t="shared" si="194"/>
        <v>0</v>
      </c>
      <c r="AE555" s="78" t="b">
        <f t="shared" si="195"/>
        <v>1</v>
      </c>
      <c r="AF555" s="78" t="b">
        <f t="shared" si="196"/>
        <v>1</v>
      </c>
      <c r="AG555" s="78" t="b">
        <f t="shared" si="201"/>
        <v>1</v>
      </c>
      <c r="AH555" s="38">
        <f t="shared" si="202"/>
        <v>23.22</v>
      </c>
      <c r="AI555" s="62">
        <f t="shared" si="203"/>
        <v>24.6</v>
      </c>
      <c r="AJ555" s="34">
        <f t="shared" si="204"/>
        <v>0.2</v>
      </c>
      <c r="AK555" s="34">
        <f t="shared" si="205"/>
        <v>0.15384615384615385</v>
      </c>
      <c r="AL555" s="34">
        <f t="shared" si="206"/>
        <v>7.407407407407407E-2</v>
      </c>
    </row>
    <row r="556" spans="1:38">
      <c r="A556" s="37">
        <v>43502</v>
      </c>
      <c r="B556" s="67">
        <v>24</v>
      </c>
      <c r="C556" s="67">
        <v>24</v>
      </c>
      <c r="D556" s="67">
        <v>-2.15</v>
      </c>
      <c r="E556" s="67">
        <v>24.29</v>
      </c>
      <c r="F556" s="67">
        <v>23.84</v>
      </c>
      <c r="G556" s="67">
        <v>24.33</v>
      </c>
      <c r="H556" s="67">
        <v>561970946</v>
      </c>
      <c r="I556" s="67">
        <v>32439</v>
      </c>
      <c r="J556" s="77">
        <f t="shared" si="197"/>
        <v>0</v>
      </c>
      <c r="K556" s="77">
        <f t="shared" si="198"/>
        <v>0</v>
      </c>
      <c r="L556" s="77">
        <f t="shared" si="199"/>
        <v>0</v>
      </c>
      <c r="M556" s="77"/>
      <c r="N556" s="77">
        <f t="shared" si="184"/>
        <v>24.3</v>
      </c>
      <c r="O556" s="77">
        <f t="shared" si="185"/>
        <v>24.6</v>
      </c>
      <c r="P556" s="77">
        <f t="shared" si="186"/>
        <v>24.116762910677522</v>
      </c>
      <c r="Q556" s="77">
        <f t="shared" si="200"/>
        <v>23.8765</v>
      </c>
      <c r="R556" s="77">
        <f t="shared" si="187"/>
        <v>24.021875061868574</v>
      </c>
      <c r="S556" s="77">
        <f t="shared" si="188"/>
        <v>23.567081349905738</v>
      </c>
      <c r="T556" s="77">
        <f t="shared" si="189"/>
        <v>0.4547937119628358</v>
      </c>
      <c r="U556" s="77">
        <f t="shared" si="190"/>
        <v>0.46043312412962267</v>
      </c>
      <c r="V556" s="77">
        <f t="shared" si="191"/>
        <v>-5.6394121667868724E-3</v>
      </c>
      <c r="W556" s="77"/>
      <c r="X556" s="77"/>
      <c r="Y556" s="77"/>
      <c r="Z556" s="77" t="str">
        <f t="shared" si="192"/>
        <v>ALTA</v>
      </c>
      <c r="AA556" s="77"/>
      <c r="AB556" s="77" t="str">
        <f t="shared" si="193"/>
        <v>VENDA</v>
      </c>
      <c r="AC556" s="77"/>
      <c r="AD556" s="78" t="b">
        <f t="shared" si="194"/>
        <v>1</v>
      </c>
      <c r="AE556" s="78" t="b">
        <f t="shared" si="195"/>
        <v>1</v>
      </c>
      <c r="AF556" s="78" t="b">
        <f t="shared" si="196"/>
        <v>1</v>
      </c>
      <c r="AG556" s="78" t="b">
        <f t="shared" si="201"/>
        <v>0</v>
      </c>
      <c r="AH556" s="38">
        <f t="shared" si="202"/>
        <v>23.22</v>
      </c>
      <c r="AI556" s="62">
        <f t="shared" si="203"/>
        <v>24.6</v>
      </c>
      <c r="AJ556" s="34">
        <f t="shared" si="204"/>
        <v>0.2</v>
      </c>
      <c r="AK556" s="34">
        <f t="shared" si="205"/>
        <v>0.15384615384615385</v>
      </c>
      <c r="AL556" s="34">
        <f t="shared" si="206"/>
        <v>7.407407407407407E-2</v>
      </c>
    </row>
    <row r="557" spans="1:38">
      <c r="A557" s="37">
        <v>43501</v>
      </c>
      <c r="B557" s="67">
        <v>24.53</v>
      </c>
      <c r="C557" s="67">
        <v>24.53</v>
      </c>
      <c r="D557" s="67">
        <v>0.08</v>
      </c>
      <c r="E557" s="67">
        <v>24.4</v>
      </c>
      <c r="F557" s="67">
        <v>24.3</v>
      </c>
      <c r="G557" s="67">
        <v>24.58</v>
      </c>
      <c r="H557" s="67">
        <v>724415554</v>
      </c>
      <c r="I557" s="67">
        <v>41197</v>
      </c>
      <c r="J557" s="77">
        <f t="shared" si="197"/>
        <v>0</v>
      </c>
      <c r="K557" s="77">
        <f t="shared" si="198"/>
        <v>0</v>
      </c>
      <c r="L557" s="77">
        <f t="shared" si="199"/>
        <v>0</v>
      </c>
      <c r="M557" s="77"/>
      <c r="N557" s="77">
        <f t="shared" si="184"/>
        <v>24.3</v>
      </c>
      <c r="O557" s="77">
        <f t="shared" si="185"/>
        <v>24.6</v>
      </c>
      <c r="P557" s="77">
        <f t="shared" si="186"/>
        <v>24.145953638346903</v>
      </c>
      <c r="Q557" s="77">
        <f t="shared" si="200"/>
        <v>23.851500000000001</v>
      </c>
      <c r="R557" s="77">
        <f t="shared" si="187"/>
        <v>24.02585234584468</v>
      </c>
      <c r="S557" s="77">
        <f t="shared" si="188"/>
        <v>23.532447857898198</v>
      </c>
      <c r="T557" s="77">
        <f t="shared" si="189"/>
        <v>0.4934044879464814</v>
      </c>
      <c r="U557" s="77">
        <f t="shared" si="190"/>
        <v>0.46184297717131939</v>
      </c>
      <c r="V557" s="77">
        <f t="shared" si="191"/>
        <v>3.1561510775162005E-2</v>
      </c>
      <c r="W557" s="77"/>
      <c r="X557" s="77"/>
      <c r="Y557" s="77"/>
      <c r="Z557" s="77" t="str">
        <f t="shared" si="192"/>
        <v>ALTA</v>
      </c>
      <c r="AA557" s="77"/>
      <c r="AB557" s="77" t="str">
        <f t="shared" si="193"/>
        <v/>
      </c>
      <c r="AC557" s="77"/>
      <c r="AD557" s="78" t="b">
        <f t="shared" si="194"/>
        <v>1</v>
      </c>
      <c r="AE557" s="78" t="b">
        <f t="shared" si="195"/>
        <v>1</v>
      </c>
      <c r="AF557" s="78" t="b">
        <f t="shared" si="196"/>
        <v>0</v>
      </c>
      <c r="AG557" s="78" t="b">
        <f t="shared" si="201"/>
        <v>1</v>
      </c>
      <c r="AH557" s="38">
        <f t="shared" si="202"/>
        <v>23.22</v>
      </c>
      <c r="AI557" s="62">
        <f t="shared" si="203"/>
        <v>24.6</v>
      </c>
      <c r="AJ557" s="34">
        <f t="shared" si="204"/>
        <v>0.2</v>
      </c>
      <c r="AK557" s="34">
        <f t="shared" si="205"/>
        <v>0.15384615384615385</v>
      </c>
      <c r="AL557" s="34">
        <f t="shared" si="206"/>
        <v>7.407407407407407E-2</v>
      </c>
    </row>
    <row r="558" spans="1:38">
      <c r="A558" s="37">
        <v>43500</v>
      </c>
      <c r="B558" s="67">
        <v>24.51</v>
      </c>
      <c r="C558" s="67">
        <v>24.51</v>
      </c>
      <c r="D558" s="67">
        <v>0.89</v>
      </c>
      <c r="E558" s="67">
        <v>24.33</v>
      </c>
      <c r="F558" s="67">
        <v>24.11</v>
      </c>
      <c r="G558" s="67">
        <v>24.6</v>
      </c>
      <c r="H558" s="67">
        <v>554640497</v>
      </c>
      <c r="I558" s="67">
        <v>31238</v>
      </c>
      <c r="J558" s="77">
        <f t="shared" si="197"/>
        <v>0</v>
      </c>
      <c r="K558" s="77">
        <f t="shared" si="198"/>
        <v>1</v>
      </c>
      <c r="L558" s="77">
        <f t="shared" si="199"/>
        <v>0</v>
      </c>
      <c r="M558" s="77"/>
      <c r="N558" s="77">
        <f t="shared" si="184"/>
        <v>24.11</v>
      </c>
      <c r="O558" s="77">
        <f t="shared" si="185"/>
        <v>24.6</v>
      </c>
      <c r="P558" s="77">
        <f t="shared" si="186"/>
        <v>24.04994204793363</v>
      </c>
      <c r="Q558" s="77">
        <f t="shared" si="200"/>
        <v>23.807499999999997</v>
      </c>
      <c r="R558" s="77">
        <f t="shared" si="187"/>
        <v>23.934189135998256</v>
      </c>
      <c r="S558" s="77">
        <f t="shared" si="188"/>
        <v>23.452643686530052</v>
      </c>
      <c r="T558" s="77">
        <f t="shared" si="189"/>
        <v>0.48154544946820366</v>
      </c>
      <c r="U558" s="77">
        <f t="shared" si="190"/>
        <v>0.45395259947752886</v>
      </c>
      <c r="V558" s="77">
        <f t="shared" si="191"/>
        <v>2.7592849990674795E-2</v>
      </c>
      <c r="W558" s="77"/>
      <c r="X558" s="77"/>
      <c r="Y558" s="77"/>
      <c r="Z558" s="77" t="str">
        <f t="shared" si="192"/>
        <v>ALTA</v>
      </c>
      <c r="AA558" s="77"/>
      <c r="AB558" s="77" t="str">
        <f t="shared" si="193"/>
        <v/>
      </c>
      <c r="AC558" s="77"/>
      <c r="AD558" s="78" t="b">
        <f t="shared" si="194"/>
        <v>1</v>
      </c>
      <c r="AE558" s="78" t="b">
        <f t="shared" si="195"/>
        <v>0</v>
      </c>
      <c r="AF558" s="78" t="b">
        <f t="shared" si="196"/>
        <v>0</v>
      </c>
      <c r="AG558" s="78" t="b">
        <f t="shared" si="201"/>
        <v>1</v>
      </c>
      <c r="AH558" s="38">
        <f t="shared" si="202"/>
        <v>23.22</v>
      </c>
      <c r="AI558" s="62">
        <f t="shared" si="203"/>
        <v>24.6</v>
      </c>
      <c r="AJ558" s="34">
        <f t="shared" si="204"/>
        <v>0.2</v>
      </c>
      <c r="AK558" s="34">
        <f t="shared" si="205"/>
        <v>0.15384615384615385</v>
      </c>
      <c r="AL558" s="34">
        <f t="shared" si="206"/>
        <v>7.407407407407407E-2</v>
      </c>
    </row>
    <row r="559" spans="1:38">
      <c r="A559" s="37">
        <v>43497</v>
      </c>
      <c r="B559" s="67">
        <v>24.29</v>
      </c>
      <c r="C559" s="67">
        <v>24.29</v>
      </c>
      <c r="D559" s="67">
        <v>0.86</v>
      </c>
      <c r="E559" s="67">
        <v>24.01</v>
      </c>
      <c r="F559" s="67">
        <v>23.89</v>
      </c>
      <c r="G559" s="67">
        <v>24.34</v>
      </c>
      <c r="H559" s="67">
        <v>328680933</v>
      </c>
      <c r="I559" s="67">
        <v>19956</v>
      </c>
      <c r="J559" s="77">
        <f t="shared" si="197"/>
        <v>0</v>
      </c>
      <c r="K559" s="77">
        <f t="shared" si="198"/>
        <v>0</v>
      </c>
      <c r="L559" s="77">
        <f t="shared" si="199"/>
        <v>0</v>
      </c>
      <c r="M559" s="77"/>
      <c r="N559" s="77">
        <f t="shared" si="184"/>
        <v>24.07</v>
      </c>
      <c r="O559" s="77">
        <f t="shared" si="185"/>
        <v>24.45</v>
      </c>
      <c r="P559" s="77">
        <f t="shared" si="186"/>
        <v>23.934927559917035</v>
      </c>
      <c r="Q559" s="77">
        <f t="shared" si="200"/>
        <v>23.745999999999999</v>
      </c>
      <c r="R559" s="77">
        <f t="shared" si="187"/>
        <v>23.829496251634303</v>
      </c>
      <c r="S559" s="77">
        <f t="shared" si="188"/>
        <v>23.368055181452455</v>
      </c>
      <c r="T559" s="77">
        <f t="shared" si="189"/>
        <v>0.46144107018184854</v>
      </c>
      <c r="U559" s="77">
        <f t="shared" si="190"/>
        <v>0.44705438697986016</v>
      </c>
      <c r="V559" s="77">
        <f t="shared" si="191"/>
        <v>1.4386683201988382E-2</v>
      </c>
      <c r="W559" s="77"/>
      <c r="X559" s="77"/>
      <c r="Y559" s="77"/>
      <c r="Z559" s="77" t="str">
        <f t="shared" si="192"/>
        <v>ALTA</v>
      </c>
      <c r="AA559" s="77"/>
      <c r="AB559" s="77" t="str">
        <f t="shared" si="193"/>
        <v/>
      </c>
      <c r="AC559" s="77"/>
      <c r="AD559" s="78" t="b">
        <f t="shared" si="194"/>
        <v>0</v>
      </c>
      <c r="AE559" s="78" t="b">
        <f t="shared" si="195"/>
        <v>0</v>
      </c>
      <c r="AF559" s="78" t="b">
        <f t="shared" si="196"/>
        <v>0</v>
      </c>
      <c r="AG559" s="78" t="b">
        <f t="shared" si="201"/>
        <v>1</v>
      </c>
      <c r="AH559" s="38">
        <f t="shared" si="202"/>
        <v>23.04</v>
      </c>
      <c r="AI559" s="62">
        <f t="shared" si="203"/>
        <v>24.45</v>
      </c>
      <c r="AJ559" s="34">
        <f t="shared" si="204"/>
        <v>0.2</v>
      </c>
      <c r="AK559" s="34">
        <f t="shared" si="205"/>
        <v>0.15384615384615385</v>
      </c>
      <c r="AL559" s="34">
        <f t="shared" si="206"/>
        <v>7.407407407407407E-2</v>
      </c>
    </row>
    <row r="560" spans="1:38">
      <c r="A560" s="37">
        <v>43496</v>
      </c>
      <c r="B560" s="67">
        <v>24.09</v>
      </c>
      <c r="C560" s="67">
        <v>24.09</v>
      </c>
      <c r="D560" s="67">
        <v>-0.16</v>
      </c>
      <c r="E560" s="67">
        <v>24.36</v>
      </c>
      <c r="F560" s="67">
        <v>24.07</v>
      </c>
      <c r="G560" s="67">
        <v>24.45</v>
      </c>
      <c r="H560" s="67">
        <v>615406307</v>
      </c>
      <c r="I560" s="67">
        <v>23176</v>
      </c>
      <c r="J560" s="77">
        <f t="shared" si="197"/>
        <v>0</v>
      </c>
      <c r="K560" s="77">
        <f t="shared" si="198"/>
        <v>1</v>
      </c>
      <c r="L560" s="77">
        <f t="shared" si="199"/>
        <v>0</v>
      </c>
      <c r="M560" s="77"/>
      <c r="N560" s="77">
        <f t="shared" si="184"/>
        <v>24.07</v>
      </c>
      <c r="O560" s="77">
        <f t="shared" si="185"/>
        <v>24.45</v>
      </c>
      <c r="P560" s="77">
        <f t="shared" si="186"/>
        <v>23.846159449896295</v>
      </c>
      <c r="Q560" s="77">
        <f t="shared" si="200"/>
        <v>23.692</v>
      </c>
      <c r="R560" s="77">
        <f t="shared" si="187"/>
        <v>23.745768297385997</v>
      </c>
      <c r="S560" s="77">
        <f t="shared" si="188"/>
        <v>23.294299595968653</v>
      </c>
      <c r="T560" s="77">
        <f t="shared" si="189"/>
        <v>0.45146870141734396</v>
      </c>
      <c r="U560" s="77">
        <f t="shared" si="190"/>
        <v>0.44345771617936308</v>
      </c>
      <c r="V560" s="77">
        <f t="shared" si="191"/>
        <v>8.0109852379808832E-3</v>
      </c>
      <c r="W560" s="77"/>
      <c r="X560" s="77"/>
      <c r="Y560" s="77"/>
      <c r="Z560" s="77" t="str">
        <f t="shared" si="192"/>
        <v>ALTA</v>
      </c>
      <c r="AA560" s="77"/>
      <c r="AB560" s="77" t="str">
        <f t="shared" si="193"/>
        <v/>
      </c>
      <c r="AC560" s="77"/>
      <c r="AD560" s="78" t="b">
        <f t="shared" si="194"/>
        <v>0</v>
      </c>
      <c r="AE560" s="78" t="b">
        <f t="shared" si="195"/>
        <v>1</v>
      </c>
      <c r="AF560" s="78" t="b">
        <f t="shared" si="196"/>
        <v>1</v>
      </c>
      <c r="AG560" s="78" t="b">
        <f t="shared" si="201"/>
        <v>0</v>
      </c>
      <c r="AH560" s="38">
        <f t="shared" si="202"/>
        <v>22.41</v>
      </c>
      <c r="AI560" s="62">
        <f t="shared" si="203"/>
        <v>24.45</v>
      </c>
      <c r="AJ560" s="34">
        <f t="shared" si="204"/>
        <v>0.2</v>
      </c>
      <c r="AK560" s="34">
        <f t="shared" si="205"/>
        <v>0.15384615384615385</v>
      </c>
      <c r="AL560" s="34">
        <f t="shared" si="206"/>
        <v>7.407407407407407E-2</v>
      </c>
    </row>
    <row r="561" spans="1:38">
      <c r="A561" s="37">
        <v>43495</v>
      </c>
      <c r="B561" s="67">
        <v>24.13</v>
      </c>
      <c r="C561" s="67">
        <v>24.13</v>
      </c>
      <c r="D561" s="67">
        <v>0.99</v>
      </c>
      <c r="E561" s="67">
        <v>24.3</v>
      </c>
      <c r="F561" s="67">
        <v>23.98</v>
      </c>
      <c r="G561" s="67">
        <v>24.42</v>
      </c>
      <c r="H561" s="67">
        <v>570478133</v>
      </c>
      <c r="I561" s="67">
        <v>32757</v>
      </c>
      <c r="J561" s="77">
        <f t="shared" si="197"/>
        <v>0</v>
      </c>
      <c r="K561" s="77">
        <f t="shared" si="198"/>
        <v>0</v>
      </c>
      <c r="L561" s="77">
        <f t="shared" si="199"/>
        <v>0</v>
      </c>
      <c r="M561" s="77"/>
      <c r="N561" s="77">
        <f t="shared" si="184"/>
        <v>23.98</v>
      </c>
      <c r="O561" s="77">
        <f t="shared" si="185"/>
        <v>24.42</v>
      </c>
      <c r="P561" s="77">
        <f t="shared" si="186"/>
        <v>23.785199312370366</v>
      </c>
      <c r="Q561" s="77">
        <f t="shared" si="200"/>
        <v>23.6205</v>
      </c>
      <c r="R561" s="77">
        <f t="shared" si="187"/>
        <v>23.68318071509254</v>
      </c>
      <c r="S561" s="77">
        <f t="shared" si="188"/>
        <v>23.230643563646144</v>
      </c>
      <c r="T561" s="77">
        <f t="shared" si="189"/>
        <v>0.45253715144639628</v>
      </c>
      <c r="U561" s="77">
        <f t="shared" si="190"/>
        <v>0.44145496986986787</v>
      </c>
      <c r="V561" s="77">
        <f t="shared" si="191"/>
        <v>1.1082181576528405E-2</v>
      </c>
      <c r="W561" s="77"/>
      <c r="X561" s="77"/>
      <c r="Y561" s="77"/>
      <c r="Z561" s="77" t="str">
        <f t="shared" si="192"/>
        <v>ALTA</v>
      </c>
      <c r="AA561" s="77"/>
      <c r="AB561" s="77" t="str">
        <f t="shared" si="193"/>
        <v/>
      </c>
      <c r="AC561" s="77"/>
      <c r="AD561" s="78" t="b">
        <f t="shared" si="194"/>
        <v>1</v>
      </c>
      <c r="AE561" s="78" t="b">
        <f t="shared" si="195"/>
        <v>0</v>
      </c>
      <c r="AF561" s="78" t="b">
        <f t="shared" si="196"/>
        <v>1</v>
      </c>
      <c r="AG561" s="78" t="b">
        <f t="shared" si="201"/>
        <v>1</v>
      </c>
      <c r="AH561" s="38">
        <f t="shared" si="202"/>
        <v>20.98</v>
      </c>
      <c r="AI561" s="62">
        <f t="shared" si="203"/>
        <v>24.45</v>
      </c>
      <c r="AJ561" s="34">
        <f t="shared" si="204"/>
        <v>0.2</v>
      </c>
      <c r="AK561" s="34">
        <f t="shared" si="205"/>
        <v>0.15384615384615385</v>
      </c>
      <c r="AL561" s="34">
        <f t="shared" si="206"/>
        <v>7.407407407407407E-2</v>
      </c>
    </row>
    <row r="562" spans="1:38">
      <c r="A562" s="37">
        <v>43494</v>
      </c>
      <c r="B562" s="67">
        <v>23.89</v>
      </c>
      <c r="C562" s="67">
        <v>23.89</v>
      </c>
      <c r="D562" s="67">
        <v>2.42</v>
      </c>
      <c r="E562" s="67">
        <v>23.78</v>
      </c>
      <c r="F562" s="67">
        <v>23.65</v>
      </c>
      <c r="G562" s="67">
        <v>24.07</v>
      </c>
      <c r="H562" s="67">
        <v>605065038</v>
      </c>
      <c r="I562" s="67">
        <v>34675</v>
      </c>
      <c r="J562" s="77">
        <f t="shared" si="197"/>
        <v>0</v>
      </c>
      <c r="K562" s="77">
        <f t="shared" si="198"/>
        <v>0</v>
      </c>
      <c r="L562" s="77">
        <f t="shared" si="199"/>
        <v>0</v>
      </c>
      <c r="M562" s="77"/>
      <c r="N562" s="77">
        <f t="shared" si="184"/>
        <v>23.84</v>
      </c>
      <c r="O562" s="77">
        <f t="shared" si="185"/>
        <v>24.07</v>
      </c>
      <c r="P562" s="77">
        <f t="shared" si="186"/>
        <v>23.698999140462959</v>
      </c>
      <c r="Q562" s="77">
        <f t="shared" si="200"/>
        <v>23.481999999999999</v>
      </c>
      <c r="R562" s="77">
        <f t="shared" si="187"/>
        <v>23.601940845109365</v>
      </c>
      <c r="S562" s="77">
        <f t="shared" si="188"/>
        <v>23.158695048737837</v>
      </c>
      <c r="T562" s="77">
        <f t="shared" si="189"/>
        <v>0.44324579637152794</v>
      </c>
      <c r="U562" s="77">
        <f t="shared" si="190"/>
        <v>0.43868442447573575</v>
      </c>
      <c r="V562" s="77">
        <f t="shared" si="191"/>
        <v>4.5613718957921989E-3</v>
      </c>
      <c r="W562" s="77"/>
      <c r="X562" s="77"/>
      <c r="Y562" s="77"/>
      <c r="Z562" s="77" t="str">
        <f t="shared" si="192"/>
        <v>ALTA</v>
      </c>
      <c r="AA562" s="77"/>
      <c r="AB562" s="77" t="str">
        <f t="shared" si="193"/>
        <v/>
      </c>
      <c r="AC562" s="77"/>
      <c r="AD562" s="78" t="b">
        <f t="shared" si="194"/>
        <v>0</v>
      </c>
      <c r="AE562" s="78" t="b">
        <f t="shared" si="195"/>
        <v>1</v>
      </c>
      <c r="AF562" s="78" t="b">
        <f t="shared" si="196"/>
        <v>0</v>
      </c>
      <c r="AG562" s="78" t="b">
        <f t="shared" si="201"/>
        <v>1</v>
      </c>
      <c r="AH562" s="38">
        <f t="shared" si="202"/>
        <v>20.79</v>
      </c>
      <c r="AI562" s="62">
        <f t="shared" si="203"/>
        <v>24.41</v>
      </c>
      <c r="AJ562" s="34">
        <f t="shared" si="204"/>
        <v>0.2</v>
      </c>
      <c r="AK562" s="34">
        <f t="shared" si="205"/>
        <v>0.15384615384615385</v>
      </c>
      <c r="AL562" s="34">
        <f t="shared" si="206"/>
        <v>7.407407407407407E-2</v>
      </c>
    </row>
    <row r="563" spans="1:38">
      <c r="A563" s="37">
        <v>43493</v>
      </c>
      <c r="B563" s="67">
        <v>23.32</v>
      </c>
      <c r="C563" s="67">
        <v>23.32</v>
      </c>
      <c r="D563" s="67">
        <v>-3.02</v>
      </c>
      <c r="E563" s="67">
        <v>23.81</v>
      </c>
      <c r="F563" s="67">
        <v>23.3</v>
      </c>
      <c r="G563" s="67">
        <v>24.04</v>
      </c>
      <c r="H563" s="67">
        <v>470538978</v>
      </c>
      <c r="I563" s="67">
        <v>27293</v>
      </c>
      <c r="J563" s="77">
        <f t="shared" si="197"/>
        <v>0</v>
      </c>
      <c r="K563" s="77">
        <f t="shared" si="198"/>
        <v>0</v>
      </c>
      <c r="L563" s="77">
        <f t="shared" si="199"/>
        <v>0</v>
      </c>
      <c r="M563" s="77"/>
      <c r="N563" s="77">
        <f t="shared" si="184"/>
        <v>23.84</v>
      </c>
      <c r="O563" s="77">
        <f t="shared" si="185"/>
        <v>24.07</v>
      </c>
      <c r="P563" s="77">
        <f t="shared" si="186"/>
        <v>23.651248925578699</v>
      </c>
      <c r="Q563" s="77">
        <f t="shared" si="200"/>
        <v>23.308</v>
      </c>
      <c r="R563" s="77">
        <f t="shared" si="187"/>
        <v>23.549566453311069</v>
      </c>
      <c r="S563" s="77">
        <f t="shared" si="188"/>
        <v>23.100190652636865</v>
      </c>
      <c r="T563" s="77">
        <f t="shared" si="189"/>
        <v>0.44937580067420413</v>
      </c>
      <c r="U563" s="77">
        <f t="shared" si="190"/>
        <v>0.4375440815017877</v>
      </c>
      <c r="V563" s="77">
        <f t="shared" si="191"/>
        <v>1.1831719172416433E-2</v>
      </c>
      <c r="W563" s="77"/>
      <c r="X563" s="77"/>
      <c r="Y563" s="77"/>
      <c r="Z563" s="77" t="str">
        <f t="shared" si="192"/>
        <v>ALTA</v>
      </c>
      <c r="AA563" s="77"/>
      <c r="AB563" s="77" t="str">
        <f t="shared" si="193"/>
        <v/>
      </c>
      <c r="AC563" s="77"/>
      <c r="AD563" s="78" t="b">
        <f t="shared" si="194"/>
        <v>1</v>
      </c>
      <c r="AE563" s="78" t="b">
        <f t="shared" si="195"/>
        <v>1</v>
      </c>
      <c r="AF563" s="78" t="b">
        <f t="shared" si="196"/>
        <v>1</v>
      </c>
      <c r="AG563" s="78" t="b">
        <f t="shared" si="201"/>
        <v>0</v>
      </c>
      <c r="AH563" s="38">
        <f t="shared" si="202"/>
        <v>19.23</v>
      </c>
      <c r="AI563" s="62">
        <f t="shared" si="203"/>
        <v>24.41</v>
      </c>
      <c r="AJ563" s="34">
        <f t="shared" si="204"/>
        <v>0.2</v>
      </c>
      <c r="AK563" s="34">
        <f t="shared" si="205"/>
        <v>0.15384615384615385</v>
      </c>
      <c r="AL563" s="34">
        <f t="shared" si="206"/>
        <v>7.407407407407407E-2</v>
      </c>
    </row>
    <row r="564" spans="1:38">
      <c r="A564" s="37">
        <v>43489</v>
      </c>
      <c r="B564" s="67">
        <v>24.05</v>
      </c>
      <c r="C564" s="67">
        <v>24.05</v>
      </c>
      <c r="D564" s="67">
        <v>0.43</v>
      </c>
      <c r="E564" s="67">
        <v>23.92</v>
      </c>
      <c r="F564" s="67">
        <v>23.84</v>
      </c>
      <c r="G564" s="67">
        <v>24.05</v>
      </c>
      <c r="H564" s="67">
        <v>683266621</v>
      </c>
      <c r="I564" s="67">
        <v>34774</v>
      </c>
      <c r="J564" s="77">
        <f t="shared" si="197"/>
        <v>0</v>
      </c>
      <c r="K564" s="77">
        <f t="shared" si="198"/>
        <v>0</v>
      </c>
      <c r="L564" s="77">
        <f t="shared" si="199"/>
        <v>0</v>
      </c>
      <c r="M564" s="77"/>
      <c r="N564" s="77">
        <f t="shared" si="184"/>
        <v>23.84</v>
      </c>
      <c r="O564" s="77">
        <f t="shared" si="185"/>
        <v>24.41</v>
      </c>
      <c r="P564" s="77">
        <f t="shared" si="186"/>
        <v>23.734061156973372</v>
      </c>
      <c r="Q564" s="77">
        <f t="shared" si="200"/>
        <v>23.163000000000004</v>
      </c>
      <c r="R564" s="77">
        <f t="shared" si="187"/>
        <v>23.591305808458536</v>
      </c>
      <c r="S564" s="77">
        <f t="shared" si="188"/>
        <v>23.082605904847814</v>
      </c>
      <c r="T564" s="77">
        <f t="shared" si="189"/>
        <v>0.50869990361072226</v>
      </c>
      <c r="U564" s="77">
        <f t="shared" si="190"/>
        <v>0.43458615170868359</v>
      </c>
      <c r="V564" s="77">
        <f t="shared" si="191"/>
        <v>7.4113751902038671E-2</v>
      </c>
      <c r="W564" s="77"/>
      <c r="X564" s="77"/>
      <c r="Y564" s="77"/>
      <c r="Z564" s="77" t="str">
        <f t="shared" si="192"/>
        <v>ALTA</v>
      </c>
      <c r="AA564" s="77"/>
      <c r="AB564" s="77" t="str">
        <f t="shared" si="193"/>
        <v/>
      </c>
      <c r="AC564" s="77"/>
      <c r="AD564" s="78" t="b">
        <f t="shared" si="194"/>
        <v>1</v>
      </c>
      <c r="AE564" s="78" t="b">
        <f t="shared" si="195"/>
        <v>0</v>
      </c>
      <c r="AF564" s="78" t="b">
        <f t="shared" si="196"/>
        <v>0</v>
      </c>
      <c r="AG564" s="78" t="b">
        <f t="shared" si="201"/>
        <v>1</v>
      </c>
      <c r="AH564" s="38">
        <f t="shared" si="202"/>
        <v>19.23</v>
      </c>
      <c r="AI564" s="62">
        <f t="shared" si="203"/>
        <v>24.41</v>
      </c>
      <c r="AJ564" s="34">
        <f t="shared" si="204"/>
        <v>0.2</v>
      </c>
      <c r="AK564" s="34">
        <f t="shared" si="205"/>
        <v>0.15384615384615385</v>
      </c>
      <c r="AL564" s="34">
        <f t="shared" si="206"/>
        <v>7.407407407407407E-2</v>
      </c>
    </row>
    <row r="565" spans="1:38">
      <c r="A565" s="37">
        <v>43488</v>
      </c>
      <c r="B565" s="67">
        <v>23.95</v>
      </c>
      <c r="C565" s="67">
        <v>23.95</v>
      </c>
      <c r="D565" s="67">
        <v>1.19</v>
      </c>
      <c r="E565" s="67">
        <v>23.85</v>
      </c>
      <c r="F565" s="67">
        <v>23.69</v>
      </c>
      <c r="G565" s="67">
        <v>24.05</v>
      </c>
      <c r="H565" s="67">
        <v>666129728</v>
      </c>
      <c r="I565" s="67">
        <v>42891</v>
      </c>
      <c r="J565" s="77">
        <f t="shared" si="197"/>
        <v>0</v>
      </c>
      <c r="K565" s="77">
        <f t="shared" si="198"/>
        <v>0</v>
      </c>
      <c r="L565" s="77">
        <f t="shared" si="199"/>
        <v>0</v>
      </c>
      <c r="M565" s="77"/>
      <c r="N565" s="77">
        <f t="shared" si="184"/>
        <v>23.81</v>
      </c>
      <c r="O565" s="77">
        <f t="shared" si="185"/>
        <v>24.41</v>
      </c>
      <c r="P565" s="77">
        <f t="shared" si="186"/>
        <v>23.655076446216714</v>
      </c>
      <c r="Q565" s="77">
        <f t="shared" si="200"/>
        <v>22.942</v>
      </c>
      <c r="R565" s="77">
        <f t="shared" si="187"/>
        <v>23.507906864541905</v>
      </c>
      <c r="S565" s="77">
        <f t="shared" si="188"/>
        <v>23.005214377235639</v>
      </c>
      <c r="T565" s="77">
        <f t="shared" si="189"/>
        <v>0.50269248730626614</v>
      </c>
      <c r="U565" s="77">
        <f t="shared" si="190"/>
        <v>0.41605771373317391</v>
      </c>
      <c r="V565" s="77">
        <f t="shared" si="191"/>
        <v>8.6634773573092239E-2</v>
      </c>
      <c r="W565" s="77"/>
      <c r="X565" s="77"/>
      <c r="Y565" s="77"/>
      <c r="Z565" s="77" t="str">
        <f t="shared" si="192"/>
        <v>ALTA</v>
      </c>
      <c r="AA565" s="77"/>
      <c r="AB565" s="77" t="str">
        <f t="shared" si="193"/>
        <v/>
      </c>
      <c r="AC565" s="77"/>
      <c r="AD565" s="78" t="b">
        <f t="shared" si="194"/>
        <v>0</v>
      </c>
      <c r="AE565" s="78" t="b">
        <f t="shared" si="195"/>
        <v>1</v>
      </c>
      <c r="AF565" s="78" t="b">
        <f t="shared" si="196"/>
        <v>0</v>
      </c>
      <c r="AG565" s="78" t="b">
        <f t="shared" si="201"/>
        <v>1</v>
      </c>
      <c r="AH565" s="38">
        <f t="shared" si="202"/>
        <v>19.23</v>
      </c>
      <c r="AI565" s="62">
        <f t="shared" si="203"/>
        <v>24.41</v>
      </c>
      <c r="AJ565" s="34">
        <f t="shared" si="204"/>
        <v>0.2</v>
      </c>
      <c r="AK565" s="34">
        <f t="shared" si="205"/>
        <v>0.15384615384615385</v>
      </c>
      <c r="AL565" s="34">
        <f t="shared" si="206"/>
        <v>7.407407407407407E-2</v>
      </c>
    </row>
    <row r="566" spans="1:38">
      <c r="A566" s="37">
        <v>43487</v>
      </c>
      <c r="B566" s="67">
        <v>23.66</v>
      </c>
      <c r="C566" s="67">
        <v>23.66</v>
      </c>
      <c r="D566" s="67">
        <v>-1.57</v>
      </c>
      <c r="E566" s="67">
        <v>23.79</v>
      </c>
      <c r="F566" s="67">
        <v>23.56</v>
      </c>
      <c r="G566" s="67">
        <v>24.01</v>
      </c>
      <c r="H566" s="67">
        <v>806185902</v>
      </c>
      <c r="I566" s="67">
        <v>60303</v>
      </c>
      <c r="J566" s="77">
        <f t="shared" si="197"/>
        <v>0</v>
      </c>
      <c r="K566" s="77">
        <f t="shared" si="198"/>
        <v>0</v>
      </c>
      <c r="L566" s="77">
        <f t="shared" si="199"/>
        <v>0</v>
      </c>
      <c r="M566" s="77"/>
      <c r="N566" s="77">
        <f t="shared" si="184"/>
        <v>23.81</v>
      </c>
      <c r="O566" s="77">
        <f t="shared" si="185"/>
        <v>24.41</v>
      </c>
      <c r="P566" s="77">
        <f t="shared" si="186"/>
        <v>23.581345557770891</v>
      </c>
      <c r="Q566" s="77">
        <f t="shared" si="200"/>
        <v>22.723499999999998</v>
      </c>
      <c r="R566" s="77">
        <f t="shared" si="187"/>
        <v>23.427526294458616</v>
      </c>
      <c r="S566" s="77">
        <f t="shared" si="188"/>
        <v>22.92963152741449</v>
      </c>
      <c r="T566" s="77">
        <f t="shared" si="189"/>
        <v>0.4978947670441265</v>
      </c>
      <c r="U566" s="77">
        <f t="shared" si="190"/>
        <v>0.39439902033990087</v>
      </c>
      <c r="V566" s="77">
        <f t="shared" si="191"/>
        <v>0.10349574670422562</v>
      </c>
      <c r="W566" s="77"/>
      <c r="X566" s="77"/>
      <c r="Y566" s="77"/>
      <c r="Z566" s="77" t="str">
        <f t="shared" si="192"/>
        <v>ALTA</v>
      </c>
      <c r="AA566" s="77"/>
      <c r="AB566" s="77" t="str">
        <f t="shared" si="193"/>
        <v/>
      </c>
      <c r="AC566" s="77"/>
      <c r="AD566" s="78" t="b">
        <f t="shared" si="194"/>
        <v>1</v>
      </c>
      <c r="AE566" s="78" t="b">
        <f t="shared" si="195"/>
        <v>0</v>
      </c>
      <c r="AF566" s="78" t="b">
        <f t="shared" si="196"/>
        <v>0</v>
      </c>
      <c r="AG566" s="78" t="b">
        <f t="shared" si="201"/>
        <v>1</v>
      </c>
      <c r="AH566" s="38">
        <f t="shared" si="202"/>
        <v>19.23</v>
      </c>
      <c r="AI566" s="62">
        <f t="shared" si="203"/>
        <v>24.41</v>
      </c>
      <c r="AJ566" s="34">
        <f t="shared" si="204"/>
        <v>0.2</v>
      </c>
      <c r="AK566" s="34">
        <f t="shared" si="205"/>
        <v>0.15384615384615385</v>
      </c>
      <c r="AL566" s="34">
        <f t="shared" si="206"/>
        <v>7.407407407407407E-2</v>
      </c>
    </row>
    <row r="567" spans="1:38">
      <c r="A567" s="37">
        <v>43486</v>
      </c>
      <c r="B567" s="67">
        <v>24.04</v>
      </c>
      <c r="C567" s="67">
        <v>24.04</v>
      </c>
      <c r="D567" s="67">
        <v>0.51</v>
      </c>
      <c r="E567" s="67">
        <v>23.83</v>
      </c>
      <c r="F567" s="67">
        <v>23.64</v>
      </c>
      <c r="G567" s="67">
        <v>24.04</v>
      </c>
      <c r="H567" s="67">
        <v>710639871</v>
      </c>
      <c r="I567" s="67">
        <v>46659</v>
      </c>
      <c r="J567" s="77">
        <f t="shared" si="197"/>
        <v>0</v>
      </c>
      <c r="K567" s="77">
        <f t="shared" si="198"/>
        <v>0</v>
      </c>
      <c r="L567" s="77">
        <f t="shared" si="199"/>
        <v>0</v>
      </c>
      <c r="M567" s="77"/>
      <c r="N567" s="77">
        <f t="shared" si="184"/>
        <v>23.81</v>
      </c>
      <c r="O567" s="77">
        <f t="shared" si="185"/>
        <v>24.41</v>
      </c>
      <c r="P567" s="77">
        <f t="shared" si="186"/>
        <v>23.561681947213614</v>
      </c>
      <c r="Q567" s="77">
        <f t="shared" si="200"/>
        <v>22.553999999999998</v>
      </c>
      <c r="R567" s="77">
        <f t="shared" si="187"/>
        <v>23.385258347996547</v>
      </c>
      <c r="S567" s="77">
        <f t="shared" si="188"/>
        <v>22.87120204960765</v>
      </c>
      <c r="T567" s="77">
        <f t="shared" si="189"/>
        <v>0.51405629838889766</v>
      </c>
      <c r="U567" s="77">
        <f t="shared" si="190"/>
        <v>0.36852508366384445</v>
      </c>
      <c r="V567" s="77">
        <f t="shared" si="191"/>
        <v>0.1455312147250532</v>
      </c>
      <c r="W567" s="77"/>
      <c r="X567" s="77"/>
      <c r="Y567" s="77"/>
      <c r="Z567" s="77" t="str">
        <f t="shared" si="192"/>
        <v>ALTA</v>
      </c>
      <c r="AA567" s="77"/>
      <c r="AB567" s="77" t="str">
        <f t="shared" si="193"/>
        <v/>
      </c>
      <c r="AC567" s="77"/>
      <c r="AD567" s="78" t="b">
        <f t="shared" si="194"/>
        <v>0</v>
      </c>
      <c r="AE567" s="78" t="b">
        <f t="shared" si="195"/>
        <v>1</v>
      </c>
      <c r="AF567" s="78" t="b">
        <f t="shared" si="196"/>
        <v>0</v>
      </c>
      <c r="AG567" s="78" t="b">
        <f t="shared" si="201"/>
        <v>1</v>
      </c>
      <c r="AH567" s="38">
        <f t="shared" si="202"/>
        <v>19.23</v>
      </c>
      <c r="AI567" s="62">
        <f t="shared" si="203"/>
        <v>24.41</v>
      </c>
      <c r="AJ567" s="34">
        <f t="shared" si="204"/>
        <v>0.2</v>
      </c>
      <c r="AK567" s="34">
        <f t="shared" si="205"/>
        <v>0.15384615384615385</v>
      </c>
      <c r="AL567" s="34">
        <f t="shared" si="206"/>
        <v>7.407407407407407E-2</v>
      </c>
    </row>
    <row r="568" spans="1:38">
      <c r="A568" s="37">
        <v>43483</v>
      </c>
      <c r="B568" s="67">
        <v>23.92</v>
      </c>
      <c r="C568" s="67">
        <v>23.92</v>
      </c>
      <c r="D568" s="67">
        <v>0.95</v>
      </c>
      <c r="E568" s="67">
        <v>23.96</v>
      </c>
      <c r="F568" s="67">
        <v>23.81</v>
      </c>
      <c r="G568" s="67">
        <v>24.07</v>
      </c>
      <c r="H568" s="67">
        <v>484192071</v>
      </c>
      <c r="I568" s="67">
        <v>41853</v>
      </c>
      <c r="J568" s="77">
        <f t="shared" si="197"/>
        <v>0</v>
      </c>
      <c r="K568" s="77">
        <f t="shared" si="198"/>
        <v>0</v>
      </c>
      <c r="L568" s="77">
        <f t="shared" si="199"/>
        <v>0</v>
      </c>
      <c r="M568" s="77"/>
      <c r="N568" s="77">
        <f t="shared" si="184"/>
        <v>23.81</v>
      </c>
      <c r="O568" s="77">
        <f t="shared" si="185"/>
        <v>24.41</v>
      </c>
      <c r="P568" s="77">
        <f t="shared" si="186"/>
        <v>23.442102434017016</v>
      </c>
      <c r="Q568" s="77">
        <f t="shared" si="200"/>
        <v>22.354000000000003</v>
      </c>
      <c r="R568" s="77">
        <f t="shared" si="187"/>
        <v>23.266214411268646</v>
      </c>
      <c r="S568" s="77">
        <f t="shared" si="188"/>
        <v>22.777698213576262</v>
      </c>
      <c r="T568" s="77">
        <f t="shared" si="189"/>
        <v>0.48851619769238397</v>
      </c>
      <c r="U568" s="77">
        <f t="shared" si="190"/>
        <v>0.33214227998258117</v>
      </c>
      <c r="V568" s="77">
        <f t="shared" si="191"/>
        <v>0.1563739177098028</v>
      </c>
      <c r="W568" s="77"/>
      <c r="X568" s="77"/>
      <c r="Y568" s="77"/>
      <c r="Z568" s="77" t="str">
        <f t="shared" si="192"/>
        <v>ALTA</v>
      </c>
      <c r="AA568" s="77"/>
      <c r="AB568" s="77" t="str">
        <f t="shared" si="193"/>
        <v/>
      </c>
      <c r="AC568" s="77"/>
      <c r="AD568" s="78" t="b">
        <f t="shared" si="194"/>
        <v>1</v>
      </c>
      <c r="AE568" s="78" t="b">
        <f t="shared" si="195"/>
        <v>1</v>
      </c>
      <c r="AF568" s="78" t="b">
        <f t="shared" si="196"/>
        <v>0</v>
      </c>
      <c r="AG568" s="78" t="b">
        <f t="shared" si="201"/>
        <v>1</v>
      </c>
      <c r="AH568" s="38">
        <f t="shared" si="202"/>
        <v>19.23</v>
      </c>
      <c r="AI568" s="62">
        <f t="shared" si="203"/>
        <v>24.41</v>
      </c>
      <c r="AJ568" s="34">
        <f t="shared" si="204"/>
        <v>0.2</v>
      </c>
      <c r="AK568" s="34">
        <f t="shared" si="205"/>
        <v>0.15384615384615385</v>
      </c>
      <c r="AL568" s="34">
        <f t="shared" si="206"/>
        <v>7.407407407407407E-2</v>
      </c>
    </row>
    <row r="569" spans="1:38">
      <c r="A569" s="37">
        <v>43482</v>
      </c>
      <c r="B569" s="67">
        <v>23.69</v>
      </c>
      <c r="C569" s="67">
        <v>23.69</v>
      </c>
      <c r="D569" s="67">
        <v>1.37</v>
      </c>
      <c r="E569" s="67">
        <v>23.31</v>
      </c>
      <c r="F569" s="67">
        <v>23.24</v>
      </c>
      <c r="G569" s="67">
        <v>23.82</v>
      </c>
      <c r="H569" s="67">
        <v>451529465</v>
      </c>
      <c r="I569" s="67">
        <v>30282</v>
      </c>
      <c r="J569" s="77">
        <f t="shared" si="197"/>
        <v>0</v>
      </c>
      <c r="K569" s="77">
        <f t="shared" si="198"/>
        <v>0</v>
      </c>
      <c r="L569" s="77">
        <f t="shared" si="199"/>
        <v>0</v>
      </c>
      <c r="M569" s="77"/>
      <c r="N569" s="77">
        <f t="shared" si="184"/>
        <v>23.68</v>
      </c>
      <c r="O569" s="77">
        <f t="shared" si="185"/>
        <v>24.41</v>
      </c>
      <c r="P569" s="77">
        <f t="shared" si="186"/>
        <v>23.32262804252127</v>
      </c>
      <c r="Q569" s="77">
        <f t="shared" si="200"/>
        <v>22.200000000000003</v>
      </c>
      <c r="R569" s="77">
        <f t="shared" si="187"/>
        <v>23.147344304226582</v>
      </c>
      <c r="S569" s="77">
        <f t="shared" si="188"/>
        <v>22.686314070662362</v>
      </c>
      <c r="T569" s="77">
        <f t="shared" si="189"/>
        <v>0.46103023356421957</v>
      </c>
      <c r="U569" s="77">
        <f t="shared" si="190"/>
        <v>0.29304880055513044</v>
      </c>
      <c r="V569" s="77">
        <f t="shared" si="191"/>
        <v>0.16798143300908913</v>
      </c>
      <c r="W569" s="77"/>
      <c r="X569" s="77"/>
      <c r="Y569" s="77"/>
      <c r="Z569" s="77" t="str">
        <f t="shared" si="192"/>
        <v>ALTA</v>
      </c>
      <c r="AA569" s="77"/>
      <c r="AB569" s="77" t="str">
        <f t="shared" si="193"/>
        <v/>
      </c>
      <c r="AC569" s="77"/>
      <c r="AD569" s="78" t="b">
        <f t="shared" si="194"/>
        <v>1</v>
      </c>
      <c r="AE569" s="78" t="b">
        <f t="shared" si="195"/>
        <v>0</v>
      </c>
      <c r="AF569" s="78" t="b">
        <f t="shared" si="196"/>
        <v>0</v>
      </c>
      <c r="AG569" s="78" t="b">
        <f t="shared" si="201"/>
        <v>1</v>
      </c>
      <c r="AH569" s="38">
        <f t="shared" si="202"/>
        <v>19.23</v>
      </c>
      <c r="AI569" s="62">
        <f t="shared" si="203"/>
        <v>24.41</v>
      </c>
      <c r="AJ569" s="34">
        <f t="shared" si="204"/>
        <v>0.2</v>
      </c>
      <c r="AK569" s="34">
        <f t="shared" si="205"/>
        <v>0.15384615384615385</v>
      </c>
      <c r="AL569" s="34">
        <f t="shared" si="206"/>
        <v>7.407407407407407E-2</v>
      </c>
    </row>
    <row r="570" spans="1:38">
      <c r="A570" s="37">
        <v>43481</v>
      </c>
      <c r="B570" s="67">
        <v>23.37</v>
      </c>
      <c r="C570" s="67">
        <v>23.37</v>
      </c>
      <c r="D570" s="67">
        <v>-0.04</v>
      </c>
      <c r="E570" s="67">
        <v>23.35</v>
      </c>
      <c r="F570" s="67">
        <v>23.22</v>
      </c>
      <c r="G570" s="67">
        <v>23.45</v>
      </c>
      <c r="H570" s="67">
        <v>304363408</v>
      </c>
      <c r="I570" s="67">
        <v>16753</v>
      </c>
      <c r="J570" s="77">
        <f t="shared" si="197"/>
        <v>0</v>
      </c>
      <c r="K570" s="77">
        <f t="shared" si="198"/>
        <v>0</v>
      </c>
      <c r="L570" s="77">
        <f t="shared" si="199"/>
        <v>0</v>
      </c>
      <c r="M570" s="77"/>
      <c r="N570" s="77">
        <f t="shared" si="184"/>
        <v>23.68</v>
      </c>
      <c r="O570" s="77">
        <f t="shared" si="185"/>
        <v>24.41</v>
      </c>
      <c r="P570" s="77">
        <f t="shared" si="186"/>
        <v>23.230785053151585</v>
      </c>
      <c r="Q570" s="77">
        <f t="shared" si="200"/>
        <v>22.065500000000004</v>
      </c>
      <c r="R570" s="77">
        <f t="shared" si="187"/>
        <v>23.048679632267778</v>
      </c>
      <c r="S570" s="77">
        <f t="shared" si="188"/>
        <v>22.606019196315351</v>
      </c>
      <c r="T570" s="77">
        <f t="shared" si="189"/>
        <v>0.44266043595242621</v>
      </c>
      <c r="U570" s="77">
        <f t="shared" si="190"/>
        <v>0.25105344230285814</v>
      </c>
      <c r="V570" s="77">
        <f t="shared" si="191"/>
        <v>0.19160699364956807</v>
      </c>
      <c r="W570" s="77"/>
      <c r="X570" s="77"/>
      <c r="Y570" s="77"/>
      <c r="Z570" s="77" t="str">
        <f t="shared" si="192"/>
        <v>ALTA</v>
      </c>
      <c r="AA570" s="77"/>
      <c r="AB570" s="77" t="str">
        <f t="shared" si="193"/>
        <v/>
      </c>
      <c r="AC570" s="77"/>
      <c r="AD570" s="78" t="b">
        <f t="shared" si="194"/>
        <v>0</v>
      </c>
      <c r="AE570" s="78" t="b">
        <f t="shared" si="195"/>
        <v>1</v>
      </c>
      <c r="AF570" s="78" t="b">
        <f t="shared" si="196"/>
        <v>0</v>
      </c>
      <c r="AG570" s="78" t="b">
        <f t="shared" si="201"/>
        <v>1</v>
      </c>
      <c r="AH570" s="38">
        <f t="shared" si="202"/>
        <v>19.23</v>
      </c>
      <c r="AI570" s="62">
        <f t="shared" si="203"/>
        <v>24.41</v>
      </c>
      <c r="AJ570" s="34">
        <f t="shared" si="204"/>
        <v>0.2</v>
      </c>
      <c r="AK570" s="34">
        <f t="shared" si="205"/>
        <v>0.15384615384615385</v>
      </c>
      <c r="AL570" s="34">
        <f t="shared" si="206"/>
        <v>7.407407407407407E-2</v>
      </c>
    </row>
    <row r="571" spans="1:38">
      <c r="A571" s="37">
        <v>43480</v>
      </c>
      <c r="B571" s="67">
        <v>23.38</v>
      </c>
      <c r="C571" s="67">
        <v>23.38</v>
      </c>
      <c r="D571" s="67">
        <v>-0.08</v>
      </c>
      <c r="E571" s="67">
        <v>23.38</v>
      </c>
      <c r="F571" s="67">
        <v>23.26</v>
      </c>
      <c r="G571" s="67">
        <v>23.65</v>
      </c>
      <c r="H571" s="67">
        <v>247909767</v>
      </c>
      <c r="I571" s="67">
        <v>18732</v>
      </c>
      <c r="J571" s="77">
        <f t="shared" si="197"/>
        <v>0</v>
      </c>
      <c r="K571" s="77">
        <f t="shared" si="198"/>
        <v>0</v>
      </c>
      <c r="L571" s="77">
        <f t="shared" si="199"/>
        <v>0</v>
      </c>
      <c r="M571" s="77"/>
      <c r="N571" s="77">
        <f t="shared" si="184"/>
        <v>23.68</v>
      </c>
      <c r="O571" s="77">
        <f t="shared" si="185"/>
        <v>24.41</v>
      </c>
      <c r="P571" s="77">
        <f t="shared" si="186"/>
        <v>23.195981316439482</v>
      </c>
      <c r="Q571" s="77">
        <f t="shared" si="200"/>
        <v>21.961000000000002</v>
      </c>
      <c r="R571" s="77">
        <f t="shared" si="187"/>
        <v>22.990257747225556</v>
      </c>
      <c r="S571" s="77">
        <f t="shared" si="188"/>
        <v>22.544900732020579</v>
      </c>
      <c r="T571" s="77">
        <f t="shared" si="189"/>
        <v>0.44535701520497639</v>
      </c>
      <c r="U571" s="77">
        <f t="shared" si="190"/>
        <v>0.20315169389046614</v>
      </c>
      <c r="V571" s="77">
        <f t="shared" si="191"/>
        <v>0.24220532131451025</v>
      </c>
      <c r="W571" s="77"/>
      <c r="X571" s="77"/>
      <c r="Y571" s="77"/>
      <c r="Z571" s="77" t="str">
        <f t="shared" si="192"/>
        <v>ALTA</v>
      </c>
      <c r="AA571" s="77"/>
      <c r="AB571" s="77" t="str">
        <f t="shared" si="193"/>
        <v/>
      </c>
      <c r="AC571" s="77"/>
      <c r="AD571" s="78" t="b">
        <f t="shared" si="194"/>
        <v>1</v>
      </c>
      <c r="AE571" s="78" t="b">
        <f t="shared" si="195"/>
        <v>0</v>
      </c>
      <c r="AF571" s="78" t="b">
        <f t="shared" si="196"/>
        <v>0</v>
      </c>
      <c r="AG571" s="78" t="b">
        <f t="shared" si="201"/>
        <v>1</v>
      </c>
      <c r="AH571" s="38">
        <f t="shared" si="202"/>
        <v>19.23</v>
      </c>
      <c r="AI571" s="62">
        <f t="shared" si="203"/>
        <v>24.41</v>
      </c>
      <c r="AJ571" s="34">
        <f t="shared" si="204"/>
        <v>0.2</v>
      </c>
      <c r="AK571" s="34">
        <f t="shared" si="205"/>
        <v>0.15384615384615385</v>
      </c>
      <c r="AL571" s="34">
        <f t="shared" si="206"/>
        <v>7.407407407407407E-2</v>
      </c>
    </row>
    <row r="572" spans="1:38">
      <c r="A572" s="37">
        <v>43479</v>
      </c>
      <c r="B572" s="67">
        <v>23.4</v>
      </c>
      <c r="C572" s="67">
        <v>23.4</v>
      </c>
      <c r="D572" s="67">
        <v>-0.56000000000000005</v>
      </c>
      <c r="E572" s="67">
        <v>23.37</v>
      </c>
      <c r="F572" s="67">
        <v>23.22</v>
      </c>
      <c r="G572" s="67">
        <v>23.63</v>
      </c>
      <c r="H572" s="67">
        <v>602225860</v>
      </c>
      <c r="I572" s="67">
        <v>40072</v>
      </c>
      <c r="J572" s="77">
        <f t="shared" si="197"/>
        <v>0</v>
      </c>
      <c r="K572" s="77">
        <f t="shared" si="198"/>
        <v>0</v>
      </c>
      <c r="L572" s="77">
        <f t="shared" si="199"/>
        <v>0</v>
      </c>
      <c r="M572" s="77"/>
      <c r="N572" s="77">
        <f t="shared" si="184"/>
        <v>23.68</v>
      </c>
      <c r="O572" s="77">
        <f t="shared" si="185"/>
        <v>24.41</v>
      </c>
      <c r="P572" s="77">
        <f t="shared" si="186"/>
        <v>23.149976645549351</v>
      </c>
      <c r="Q572" s="77">
        <f t="shared" si="200"/>
        <v>21.853499999999997</v>
      </c>
      <c r="R572" s="77">
        <f t="shared" si="187"/>
        <v>22.919395519448386</v>
      </c>
      <c r="S572" s="77">
        <f t="shared" si="188"/>
        <v>22.478092790582227</v>
      </c>
      <c r="T572" s="77">
        <f t="shared" si="189"/>
        <v>0.44130272886615884</v>
      </c>
      <c r="U572" s="77">
        <f t="shared" si="190"/>
        <v>0.14260036356183858</v>
      </c>
      <c r="V572" s="77">
        <f t="shared" si="191"/>
        <v>0.29870236530432026</v>
      </c>
      <c r="W572" s="77"/>
      <c r="X572" s="77"/>
      <c r="Y572" s="77"/>
      <c r="Z572" s="77" t="str">
        <f t="shared" si="192"/>
        <v>ALTA</v>
      </c>
      <c r="AA572" s="77"/>
      <c r="AB572" s="77" t="str">
        <f t="shared" si="193"/>
        <v/>
      </c>
      <c r="AC572" s="77"/>
      <c r="AD572" s="78" t="b">
        <f t="shared" si="194"/>
        <v>0</v>
      </c>
      <c r="AE572" s="78" t="b">
        <f t="shared" si="195"/>
        <v>0</v>
      </c>
      <c r="AF572" s="78" t="b">
        <f t="shared" si="196"/>
        <v>0</v>
      </c>
      <c r="AG572" s="78" t="b">
        <f t="shared" si="201"/>
        <v>1</v>
      </c>
      <c r="AH572" s="38">
        <f t="shared" si="202"/>
        <v>19.23</v>
      </c>
      <c r="AI572" s="62">
        <f t="shared" si="203"/>
        <v>24.41</v>
      </c>
      <c r="AJ572" s="34">
        <f t="shared" si="204"/>
        <v>0.2</v>
      </c>
      <c r="AK572" s="34">
        <f t="shared" si="205"/>
        <v>0.15384615384615385</v>
      </c>
      <c r="AL572" s="34">
        <f t="shared" si="206"/>
        <v>7.407407407407407E-2</v>
      </c>
    </row>
    <row r="573" spans="1:38">
      <c r="A573" s="37">
        <v>43476</v>
      </c>
      <c r="B573" s="67">
        <v>23.53</v>
      </c>
      <c r="C573" s="67">
        <v>23.53</v>
      </c>
      <c r="D573" s="67">
        <v>-1.07</v>
      </c>
      <c r="E573" s="67">
        <v>23.68</v>
      </c>
      <c r="F573" s="67">
        <v>23.39</v>
      </c>
      <c r="G573" s="67">
        <v>23.72</v>
      </c>
      <c r="H573" s="67">
        <v>739091826</v>
      </c>
      <c r="I573" s="67">
        <v>35238</v>
      </c>
      <c r="J573" s="77">
        <f t="shared" si="197"/>
        <v>0</v>
      </c>
      <c r="K573" s="77">
        <f t="shared" si="198"/>
        <v>0</v>
      </c>
      <c r="L573" s="77">
        <f t="shared" si="199"/>
        <v>0</v>
      </c>
      <c r="M573" s="77"/>
      <c r="N573" s="77">
        <f t="shared" si="184"/>
        <v>23.68</v>
      </c>
      <c r="O573" s="77">
        <f t="shared" si="185"/>
        <v>24.41</v>
      </c>
      <c r="P573" s="77">
        <f t="shared" si="186"/>
        <v>23.08747080693669</v>
      </c>
      <c r="Q573" s="77">
        <f t="shared" si="200"/>
        <v>21.744499999999999</v>
      </c>
      <c r="R573" s="77">
        <f t="shared" si="187"/>
        <v>22.83201288662082</v>
      </c>
      <c r="S573" s="77">
        <f t="shared" si="188"/>
        <v>22.404340213828807</v>
      </c>
      <c r="T573" s="77">
        <f t="shared" si="189"/>
        <v>0.42767267279201349</v>
      </c>
      <c r="U573" s="77">
        <f t="shared" si="190"/>
        <v>6.7924772235758518E-2</v>
      </c>
      <c r="V573" s="77">
        <f t="shared" si="191"/>
        <v>0.35974790055625494</v>
      </c>
      <c r="W573" s="77"/>
      <c r="X573" s="77"/>
      <c r="Y573" s="77"/>
      <c r="Z573" s="77" t="str">
        <f t="shared" si="192"/>
        <v>ALTA</v>
      </c>
      <c r="AA573" s="77"/>
      <c r="AB573" s="77" t="str">
        <f t="shared" si="193"/>
        <v/>
      </c>
      <c r="AC573" s="77"/>
      <c r="AD573" s="78" t="b">
        <f t="shared" si="194"/>
        <v>0</v>
      </c>
      <c r="AE573" s="78" t="b">
        <f t="shared" si="195"/>
        <v>1</v>
      </c>
      <c r="AF573" s="78" t="b">
        <f t="shared" si="196"/>
        <v>1</v>
      </c>
      <c r="AG573" s="78" t="b">
        <f t="shared" si="201"/>
        <v>1</v>
      </c>
      <c r="AH573" s="38">
        <f t="shared" si="202"/>
        <v>19.23</v>
      </c>
      <c r="AI573" s="62">
        <f t="shared" si="203"/>
        <v>24.41</v>
      </c>
      <c r="AJ573" s="34">
        <f t="shared" si="204"/>
        <v>0.2</v>
      </c>
      <c r="AK573" s="34">
        <f t="shared" si="205"/>
        <v>0.15384615384615385</v>
      </c>
      <c r="AL573" s="34">
        <f t="shared" si="206"/>
        <v>7.407407407407407E-2</v>
      </c>
    </row>
    <row r="574" spans="1:38">
      <c r="A574" s="37">
        <v>43475</v>
      </c>
      <c r="B574" s="67">
        <v>23.79</v>
      </c>
      <c r="C574" s="67">
        <v>23.79</v>
      </c>
      <c r="D574" s="67">
        <v>-0.86</v>
      </c>
      <c r="E574" s="67">
        <v>23.79</v>
      </c>
      <c r="F574" s="67">
        <v>23.61</v>
      </c>
      <c r="G574" s="67">
        <v>23.93</v>
      </c>
      <c r="H574" s="67">
        <v>613846991</v>
      </c>
      <c r="I574" s="67">
        <v>34533</v>
      </c>
      <c r="J574" s="77">
        <f t="shared" si="197"/>
        <v>0</v>
      </c>
      <c r="K574" s="77">
        <f t="shared" si="198"/>
        <v>0</v>
      </c>
      <c r="L574" s="77">
        <f t="shared" si="199"/>
        <v>0</v>
      </c>
      <c r="M574" s="77"/>
      <c r="N574" s="77">
        <f t="shared" si="184"/>
        <v>23.68</v>
      </c>
      <c r="O574" s="77">
        <f t="shared" si="185"/>
        <v>24.41</v>
      </c>
      <c r="P574" s="77">
        <f t="shared" si="186"/>
        <v>22.976838508670863</v>
      </c>
      <c r="Q574" s="77">
        <f t="shared" si="200"/>
        <v>21.636000000000003</v>
      </c>
      <c r="R574" s="77">
        <f t="shared" si="187"/>
        <v>22.705106138733697</v>
      </c>
      <c r="S574" s="77">
        <f t="shared" si="188"/>
        <v>22.31428743093511</v>
      </c>
      <c r="T574" s="77">
        <f t="shared" si="189"/>
        <v>0.39081870779858718</v>
      </c>
      <c r="U574" s="77">
        <f t="shared" si="190"/>
        <v>-2.2012202903305231E-2</v>
      </c>
      <c r="V574" s="77">
        <f t="shared" si="191"/>
        <v>0.41283091070189243</v>
      </c>
      <c r="W574" s="77"/>
      <c r="X574" s="77"/>
      <c r="Y574" s="77"/>
      <c r="Z574" s="77" t="str">
        <f t="shared" si="192"/>
        <v>ALTA</v>
      </c>
      <c r="AA574" s="77"/>
      <c r="AB574" s="77" t="str">
        <f t="shared" si="193"/>
        <v/>
      </c>
      <c r="AC574" s="77"/>
      <c r="AD574" s="78" t="b">
        <f t="shared" si="194"/>
        <v>1</v>
      </c>
      <c r="AE574" s="78" t="b">
        <f t="shared" si="195"/>
        <v>0</v>
      </c>
      <c r="AF574" s="78" t="b">
        <f t="shared" si="196"/>
        <v>0</v>
      </c>
      <c r="AG574" s="78" t="b">
        <f t="shared" si="201"/>
        <v>1</v>
      </c>
      <c r="AH574" s="38">
        <f t="shared" si="202"/>
        <v>19.23</v>
      </c>
      <c r="AI574" s="62">
        <f t="shared" si="203"/>
        <v>24.41</v>
      </c>
      <c r="AJ574" s="34">
        <f t="shared" si="204"/>
        <v>0.2</v>
      </c>
      <c r="AK574" s="34">
        <f t="shared" si="205"/>
        <v>0.15384615384615385</v>
      </c>
      <c r="AL574" s="34">
        <f t="shared" si="206"/>
        <v>7.407407407407407E-2</v>
      </c>
    </row>
    <row r="575" spans="1:38">
      <c r="A575" s="37">
        <v>43474</v>
      </c>
      <c r="B575" s="67">
        <v>23.99</v>
      </c>
      <c r="C575" s="67">
        <v>23.99</v>
      </c>
      <c r="D575" s="67">
        <v>2.08</v>
      </c>
      <c r="E575" s="67">
        <v>23.82</v>
      </c>
      <c r="F575" s="67">
        <v>23.68</v>
      </c>
      <c r="G575" s="67">
        <v>24.01</v>
      </c>
      <c r="H575" s="67">
        <v>674480853</v>
      </c>
      <c r="I575" s="67">
        <v>38668</v>
      </c>
      <c r="J575" s="77">
        <f t="shared" si="197"/>
        <v>0</v>
      </c>
      <c r="K575" s="77">
        <f t="shared" si="198"/>
        <v>0</v>
      </c>
      <c r="L575" s="77">
        <f t="shared" si="199"/>
        <v>0</v>
      </c>
      <c r="M575" s="77"/>
      <c r="N575" s="77">
        <f t="shared" si="184"/>
        <v>23.68</v>
      </c>
      <c r="O575" s="77">
        <f t="shared" si="185"/>
        <v>24.41</v>
      </c>
      <c r="P575" s="77">
        <f t="shared" si="186"/>
        <v>22.773548135838578</v>
      </c>
      <c r="Q575" s="77">
        <f t="shared" si="200"/>
        <v>21.574999999999996</v>
      </c>
      <c r="R575" s="77">
        <f t="shared" si="187"/>
        <v>22.50785270941255</v>
      </c>
      <c r="S575" s="77">
        <f t="shared" si="188"/>
        <v>22.196230425409919</v>
      </c>
      <c r="T575" s="77">
        <f t="shared" si="189"/>
        <v>0.31162228400263103</v>
      </c>
      <c r="U575" s="77">
        <f t="shared" si="190"/>
        <v>-0.12521993057877834</v>
      </c>
      <c r="V575" s="77">
        <f t="shared" si="191"/>
        <v>0.43684221458140937</v>
      </c>
      <c r="W575" s="77"/>
      <c r="X575" s="77"/>
      <c r="Y575" s="77"/>
      <c r="Z575" s="77" t="str">
        <f t="shared" si="192"/>
        <v>ALTA</v>
      </c>
      <c r="AA575" s="77"/>
      <c r="AB575" s="77" t="str">
        <f t="shared" si="193"/>
        <v/>
      </c>
      <c r="AC575" s="77"/>
      <c r="AD575" s="78" t="b">
        <f t="shared" si="194"/>
        <v>0</v>
      </c>
      <c r="AE575" s="78" t="b">
        <f t="shared" si="195"/>
        <v>1</v>
      </c>
      <c r="AF575" s="78" t="b">
        <f t="shared" si="196"/>
        <v>0</v>
      </c>
      <c r="AG575" s="78" t="b">
        <f t="shared" si="201"/>
        <v>1</v>
      </c>
      <c r="AH575" s="38">
        <f t="shared" si="202"/>
        <v>19.23</v>
      </c>
      <c r="AI575" s="62">
        <f t="shared" si="203"/>
        <v>24.41</v>
      </c>
      <c r="AJ575" s="34">
        <f t="shared" si="204"/>
        <v>0.2</v>
      </c>
      <c r="AK575" s="34">
        <f t="shared" si="205"/>
        <v>0.15384615384615385</v>
      </c>
      <c r="AL575" s="34">
        <f t="shared" si="206"/>
        <v>7.407407407407407E-2</v>
      </c>
    </row>
    <row r="576" spans="1:38">
      <c r="A576" s="37">
        <v>43473</v>
      </c>
      <c r="B576" s="67">
        <v>23.5</v>
      </c>
      <c r="C576" s="67">
        <v>23.5</v>
      </c>
      <c r="D576" s="67">
        <v>-0.6</v>
      </c>
      <c r="E576" s="67">
        <v>23.92</v>
      </c>
      <c r="F576" s="67">
        <v>23.32</v>
      </c>
      <c r="G576" s="67">
        <v>23.94</v>
      </c>
      <c r="H576" s="67">
        <v>1404322730</v>
      </c>
      <c r="I576" s="67">
        <v>83647</v>
      </c>
      <c r="J576" s="77">
        <f t="shared" si="197"/>
        <v>0</v>
      </c>
      <c r="K576" s="77">
        <f t="shared" si="198"/>
        <v>0</v>
      </c>
      <c r="L576" s="77">
        <f t="shared" si="199"/>
        <v>0</v>
      </c>
      <c r="M576" s="77"/>
      <c r="N576" s="77">
        <f t="shared" si="184"/>
        <v>23.32</v>
      </c>
      <c r="O576" s="77">
        <f t="shared" si="185"/>
        <v>24.41</v>
      </c>
      <c r="P576" s="77">
        <f t="shared" si="186"/>
        <v>22.469435169798224</v>
      </c>
      <c r="Q576" s="77">
        <f t="shared" si="200"/>
        <v>21.4955</v>
      </c>
      <c r="R576" s="77">
        <f t="shared" si="187"/>
        <v>22.238371383851195</v>
      </c>
      <c r="S576" s="77">
        <f t="shared" si="188"/>
        <v>22.052728859442713</v>
      </c>
      <c r="T576" s="77">
        <f t="shared" si="189"/>
        <v>0.1856425244084825</v>
      </c>
      <c r="U576" s="77">
        <f t="shared" si="190"/>
        <v>-0.23443048422413071</v>
      </c>
      <c r="V576" s="77">
        <f t="shared" si="191"/>
        <v>0.42007300863261321</v>
      </c>
      <c r="W576" s="77"/>
      <c r="X576" s="77"/>
      <c r="Y576" s="77"/>
      <c r="Z576" s="77" t="str">
        <f t="shared" si="192"/>
        <v>ALTA</v>
      </c>
      <c r="AA576" s="77"/>
      <c r="AB576" s="77" t="str">
        <f t="shared" si="193"/>
        <v/>
      </c>
      <c r="AC576" s="77"/>
      <c r="AD576" s="78" t="b">
        <f t="shared" si="194"/>
        <v>1</v>
      </c>
      <c r="AE576" s="78" t="b">
        <f t="shared" si="195"/>
        <v>0</v>
      </c>
      <c r="AF576" s="78" t="b">
        <f t="shared" si="196"/>
        <v>1</v>
      </c>
      <c r="AG576" s="78" t="b">
        <f t="shared" si="201"/>
        <v>0</v>
      </c>
      <c r="AH576" s="38">
        <f t="shared" si="202"/>
        <v>19.23</v>
      </c>
      <c r="AI576" s="62">
        <f t="shared" si="203"/>
        <v>24.41</v>
      </c>
      <c r="AJ576" s="34">
        <f t="shared" si="204"/>
        <v>0.2</v>
      </c>
      <c r="AK576" s="34">
        <f t="shared" si="205"/>
        <v>0.15384615384615385</v>
      </c>
      <c r="AL576" s="34">
        <f t="shared" si="206"/>
        <v>7.407407407407407E-2</v>
      </c>
    </row>
    <row r="577" spans="1:38">
      <c r="A577" s="37">
        <v>43472</v>
      </c>
      <c r="B577" s="67">
        <v>23.65</v>
      </c>
      <c r="C577" s="67">
        <v>23.65</v>
      </c>
      <c r="D577" s="67">
        <v>1.58</v>
      </c>
      <c r="E577" s="67">
        <v>23.4</v>
      </c>
      <c r="F577" s="67">
        <v>23.26</v>
      </c>
      <c r="G577" s="67">
        <v>24.41</v>
      </c>
      <c r="H577" s="67">
        <v>476561809</v>
      </c>
      <c r="I577" s="67">
        <v>30315</v>
      </c>
      <c r="J577" s="77">
        <f t="shared" si="197"/>
        <v>0</v>
      </c>
      <c r="K577" s="77">
        <f t="shared" si="198"/>
        <v>1</v>
      </c>
      <c r="L577" s="77">
        <f t="shared" si="199"/>
        <v>0</v>
      </c>
      <c r="M577" s="77"/>
      <c r="N577" s="77">
        <f t="shared" si="184"/>
        <v>23.26</v>
      </c>
      <c r="O577" s="77">
        <f t="shared" si="185"/>
        <v>24.41</v>
      </c>
      <c r="P577" s="77">
        <f t="shared" si="186"/>
        <v>22.211793962247778</v>
      </c>
      <c r="Q577" s="77">
        <f t="shared" si="200"/>
        <v>21.485000000000003</v>
      </c>
      <c r="R577" s="77">
        <f t="shared" si="187"/>
        <v>22.00898436273323</v>
      </c>
      <c r="S577" s="77">
        <f t="shared" si="188"/>
        <v>21.936947168198131</v>
      </c>
      <c r="T577" s="77">
        <f t="shared" si="189"/>
        <v>7.2037194535099047E-2</v>
      </c>
      <c r="U577" s="77">
        <f t="shared" si="190"/>
        <v>-0.33944873638228401</v>
      </c>
      <c r="V577" s="77">
        <f t="shared" si="191"/>
        <v>0.41148593091738306</v>
      </c>
      <c r="W577" s="77"/>
      <c r="X577" s="77"/>
      <c r="Y577" s="77"/>
      <c r="Z577" s="77" t="str">
        <f t="shared" si="192"/>
        <v>ALTA</v>
      </c>
      <c r="AA577" s="77"/>
      <c r="AB577" s="77" t="str">
        <f t="shared" si="193"/>
        <v/>
      </c>
      <c r="AC577" s="77"/>
      <c r="AD577" s="78" t="b">
        <f t="shared" si="194"/>
        <v>0</v>
      </c>
      <c r="AE577" s="78" t="b">
        <f t="shared" si="195"/>
        <v>1</v>
      </c>
      <c r="AF577" s="78" t="b">
        <f t="shared" si="196"/>
        <v>0</v>
      </c>
      <c r="AG577" s="78" t="b">
        <f t="shared" si="201"/>
        <v>1</v>
      </c>
      <c r="AH577" s="38">
        <f t="shared" si="202"/>
        <v>19.23</v>
      </c>
      <c r="AI577" s="62">
        <f t="shared" si="203"/>
        <v>24.41</v>
      </c>
      <c r="AJ577" s="34">
        <f t="shared" si="204"/>
        <v>0.2</v>
      </c>
      <c r="AK577" s="34">
        <f t="shared" si="205"/>
        <v>0.15384615384615385</v>
      </c>
      <c r="AL577" s="34">
        <f t="shared" si="206"/>
        <v>7.407407407407407E-2</v>
      </c>
    </row>
    <row r="578" spans="1:38">
      <c r="A578" s="37">
        <v>43469</v>
      </c>
      <c r="B578" s="67">
        <v>23.28</v>
      </c>
      <c r="C578" s="67">
        <v>23.28</v>
      </c>
      <c r="D578" s="67">
        <v>0.28000000000000003</v>
      </c>
      <c r="E578" s="67">
        <v>23.4</v>
      </c>
      <c r="F578" s="67">
        <v>23.04</v>
      </c>
      <c r="G578" s="67">
        <v>23.49</v>
      </c>
      <c r="H578" s="67">
        <v>599722639</v>
      </c>
      <c r="I578" s="67">
        <v>27267</v>
      </c>
      <c r="J578" s="77">
        <f t="shared" si="197"/>
        <v>0</v>
      </c>
      <c r="K578" s="77">
        <f t="shared" si="198"/>
        <v>0</v>
      </c>
      <c r="L578" s="77">
        <f t="shared" si="199"/>
        <v>0</v>
      </c>
      <c r="M578" s="77"/>
      <c r="N578" s="77">
        <f t="shared" si="184"/>
        <v>23.04</v>
      </c>
      <c r="O578" s="77">
        <f t="shared" si="185"/>
        <v>23.49</v>
      </c>
      <c r="P578" s="77">
        <f t="shared" si="186"/>
        <v>21.852242452809723</v>
      </c>
      <c r="Q578" s="77">
        <f t="shared" si="200"/>
        <v>21.457000000000001</v>
      </c>
      <c r="R578" s="77">
        <f t="shared" si="187"/>
        <v>21.710617883230181</v>
      </c>
      <c r="S578" s="77">
        <f t="shared" si="188"/>
        <v>21.799902941653983</v>
      </c>
      <c r="T578" s="77">
        <f t="shared" si="189"/>
        <v>-8.9285058423801189E-2</v>
      </c>
      <c r="U578" s="77">
        <f t="shared" si="190"/>
        <v>-0.44232021911162978</v>
      </c>
      <c r="V578" s="77">
        <f t="shared" si="191"/>
        <v>0.35303516068782859</v>
      </c>
      <c r="W578" s="77"/>
      <c r="X578" s="77"/>
      <c r="Y578" s="77"/>
      <c r="Z578" s="77" t="str">
        <f t="shared" si="192"/>
        <v>BAIXA</v>
      </c>
      <c r="AA578" s="77"/>
      <c r="AB578" s="77" t="str">
        <f t="shared" si="193"/>
        <v/>
      </c>
      <c r="AC578" s="77"/>
      <c r="AD578" s="78" t="b">
        <f t="shared" si="194"/>
        <v>1</v>
      </c>
      <c r="AE578" s="78" t="b">
        <f t="shared" si="195"/>
        <v>1</v>
      </c>
      <c r="AF578" s="78" t="b">
        <f t="shared" si="196"/>
        <v>1</v>
      </c>
      <c r="AG578" s="78" t="b">
        <f t="shared" si="201"/>
        <v>1</v>
      </c>
      <c r="AH578" s="38">
        <f t="shared" si="202"/>
        <v>19.23</v>
      </c>
      <c r="AI578" s="62">
        <f t="shared" si="203"/>
        <v>24.17</v>
      </c>
      <c r="AJ578" s="34">
        <f t="shared" si="204"/>
        <v>0.2</v>
      </c>
      <c r="AK578" s="34">
        <f t="shared" si="205"/>
        <v>0.15384615384615385</v>
      </c>
      <c r="AL578" s="34">
        <f t="shared" si="206"/>
        <v>7.407407407407407E-2</v>
      </c>
    </row>
    <row r="579" spans="1:38">
      <c r="A579" s="37">
        <v>43468</v>
      </c>
      <c r="B579" s="67">
        <v>23.21</v>
      </c>
      <c r="C579" s="67">
        <v>23.21</v>
      </c>
      <c r="D579" s="67">
        <v>2.4500000000000002</v>
      </c>
      <c r="E579" s="67">
        <v>22.56</v>
      </c>
      <c r="F579" s="67">
        <v>22.41</v>
      </c>
      <c r="G579" s="67">
        <v>23.37</v>
      </c>
      <c r="H579" s="67">
        <v>494702758</v>
      </c>
      <c r="I579" s="67">
        <v>25625</v>
      </c>
      <c r="J579" s="77">
        <f t="shared" si="197"/>
        <v>0</v>
      </c>
      <c r="K579" s="77">
        <f t="shared" si="198"/>
        <v>0</v>
      </c>
      <c r="L579" s="77">
        <f t="shared" si="199"/>
        <v>0</v>
      </c>
      <c r="M579" s="77"/>
      <c r="N579" s="77">
        <f t="shared" si="184"/>
        <v>22.41</v>
      </c>
      <c r="O579" s="77">
        <f t="shared" si="185"/>
        <v>23.37</v>
      </c>
      <c r="P579" s="77">
        <f t="shared" si="186"/>
        <v>21.495303066012152</v>
      </c>
      <c r="Q579" s="77">
        <f t="shared" si="200"/>
        <v>21.474499999999999</v>
      </c>
      <c r="R579" s="77">
        <f t="shared" si="187"/>
        <v>21.425275680181123</v>
      </c>
      <c r="S579" s="77">
        <f t="shared" si="188"/>
        <v>21.681495176986299</v>
      </c>
      <c r="T579" s="77">
        <f t="shared" si="189"/>
        <v>-0.25621949680517631</v>
      </c>
      <c r="U579" s="77">
        <f t="shared" si="190"/>
        <v>-0.53057900928358692</v>
      </c>
      <c r="V579" s="77">
        <f t="shared" si="191"/>
        <v>0.27435951247841062</v>
      </c>
      <c r="W579" s="77"/>
      <c r="X579" s="77"/>
      <c r="Y579" s="77"/>
      <c r="Z579" s="77" t="str">
        <f t="shared" si="192"/>
        <v>BAIXA</v>
      </c>
      <c r="AA579" s="77"/>
      <c r="AB579" s="77" t="str">
        <f t="shared" si="193"/>
        <v/>
      </c>
      <c r="AC579" s="77"/>
      <c r="AD579" s="78" t="b">
        <f t="shared" si="194"/>
        <v>1</v>
      </c>
      <c r="AE579" s="78" t="b">
        <f t="shared" si="195"/>
        <v>1</v>
      </c>
      <c r="AF579" s="78" t="b">
        <f t="shared" si="196"/>
        <v>0</v>
      </c>
      <c r="AG579" s="78" t="b">
        <f t="shared" si="201"/>
        <v>1</v>
      </c>
      <c r="AH579" s="38">
        <f t="shared" si="202"/>
        <v>19.23</v>
      </c>
      <c r="AI579" s="62">
        <f t="shared" si="203"/>
        <v>24.17</v>
      </c>
      <c r="AJ579" s="34">
        <f t="shared" si="204"/>
        <v>0.2</v>
      </c>
      <c r="AK579" s="34">
        <f t="shared" si="205"/>
        <v>0.15384615384615385</v>
      </c>
      <c r="AL579" s="34">
        <f t="shared" si="206"/>
        <v>7.407407407407407E-2</v>
      </c>
    </row>
    <row r="580" spans="1:38">
      <c r="A580" s="37">
        <v>43467</v>
      </c>
      <c r="B580" s="67">
        <v>22.66</v>
      </c>
      <c r="C580" s="67">
        <v>22.66</v>
      </c>
      <c r="D580" s="67">
        <v>6.08</v>
      </c>
      <c r="E580" s="67">
        <v>21.23</v>
      </c>
      <c r="F580" s="67">
        <v>20.98</v>
      </c>
      <c r="G580" s="67">
        <v>22.79</v>
      </c>
      <c r="H580" s="67">
        <v>688793384</v>
      </c>
      <c r="I580" s="67">
        <v>37793</v>
      </c>
      <c r="J580" s="77">
        <f t="shared" si="197"/>
        <v>0</v>
      </c>
      <c r="K580" s="77">
        <f t="shared" si="198"/>
        <v>0</v>
      </c>
      <c r="L580" s="77">
        <f t="shared" si="199"/>
        <v>0</v>
      </c>
      <c r="M580" s="77"/>
      <c r="N580" s="77">
        <f t="shared" ref="N580:N643" si="207">MAX(F580:F593)</f>
        <v>21.36</v>
      </c>
      <c r="O580" s="77">
        <f t="shared" ref="O580:O643" si="208">MAX(G580:G593)</f>
        <v>22.79</v>
      </c>
      <c r="P580" s="77">
        <f t="shared" ref="P580:P643" si="209">(($C580-$P581)*$AJ580)+$P581</f>
        <v>21.066628832515189</v>
      </c>
      <c r="Q580" s="77">
        <f t="shared" si="200"/>
        <v>21.473999999999997</v>
      </c>
      <c r="R580" s="77">
        <f t="shared" ref="R580:R643" si="210">(($C580-R581)*AK580)+R581</f>
        <v>21.100780349304962</v>
      </c>
      <c r="S580" s="77">
        <f t="shared" ref="S580:S643" si="211">((C580-S581)*AL580)+S581</f>
        <v>21.559214791145202</v>
      </c>
      <c r="T580" s="77">
        <f t="shared" ref="T580:T643" si="212">R580-S580</f>
        <v>-0.45843444184023951</v>
      </c>
      <c r="U580" s="77">
        <f t="shared" ref="U580:U643" si="213">((T580-U581)*AJ580)+U581</f>
        <v>-0.59916888740318952</v>
      </c>
      <c r="V580" s="77">
        <f t="shared" ref="V580:V643" si="214">T580-U580</f>
        <v>0.14073444556295001</v>
      </c>
      <c r="W580" s="77"/>
      <c r="X580" s="77"/>
      <c r="Y580" s="77"/>
      <c r="Z580" s="77" t="str">
        <f t="shared" ref="Z580:Z643" si="215">IF(T580&gt;0,"ALTA","BAIXA")</f>
        <v>BAIXA</v>
      </c>
      <c r="AA580" s="77"/>
      <c r="AB580" s="77" t="str">
        <f t="shared" ref="AB580:AB643" si="216">IF(AND(T581&lt;U581,T580&gt;U580),"COMPRA",IF(AND(T580&lt;U580,T581&gt;U581),"VENDA",""))</f>
        <v>COMPRA</v>
      </c>
      <c r="AC580" s="77"/>
      <c r="AD580" s="78" t="b">
        <f t="shared" ref="AD580:AD643" si="217">($E581-$C581)&lt;0</f>
        <v>1</v>
      </c>
      <c r="AE580" s="78" t="b">
        <f t="shared" ref="AE580:AE643" si="218">($E582-$C582)&lt;0</f>
        <v>1</v>
      </c>
      <c r="AF580" s="78" t="b">
        <f t="shared" ref="AF580:AF643" si="219">(($E580-$F580)/($G580-$F580)&gt;0.66)</f>
        <v>0</v>
      </c>
      <c r="AG580" s="78" t="b">
        <f t="shared" si="201"/>
        <v>1</v>
      </c>
      <c r="AH580" s="38">
        <f t="shared" si="202"/>
        <v>19.23</v>
      </c>
      <c r="AI580" s="62">
        <f t="shared" si="203"/>
        <v>24.17</v>
      </c>
      <c r="AJ580" s="34">
        <f t="shared" si="204"/>
        <v>0.2</v>
      </c>
      <c r="AK580" s="34">
        <f t="shared" si="205"/>
        <v>0.15384615384615385</v>
      </c>
      <c r="AL580" s="34">
        <f t="shared" si="206"/>
        <v>7.407407407407407E-2</v>
      </c>
    </row>
    <row r="581" spans="1:38">
      <c r="A581" s="37">
        <v>43462</v>
      </c>
      <c r="B581" s="67">
        <v>21.36</v>
      </c>
      <c r="C581" s="67">
        <v>21.36</v>
      </c>
      <c r="D581" s="67">
        <v>4.66</v>
      </c>
      <c r="E581" s="67">
        <v>20.82</v>
      </c>
      <c r="F581" s="67">
        <v>20.79</v>
      </c>
      <c r="G581" s="67">
        <v>21.5</v>
      </c>
      <c r="H581" s="67">
        <v>1033694895</v>
      </c>
      <c r="I581" s="67">
        <v>43964</v>
      </c>
      <c r="J581" s="77">
        <f t="shared" ref="J581:J644" si="220">IF($F581=IF(MIN($F581:$F601)=MIN($F582:$F602),MIN($F581:$F601),MIN($F580:$F600)),1,0)</f>
        <v>0</v>
      </c>
      <c r="K581" s="77">
        <f t="shared" ref="K581:K644" si="221">IF($G581=IF(MAX($G581:$G602)=MAX($G582:$G603),MAX($G581:$G602),MAX($G580:$G601)),1,0)</f>
        <v>0</v>
      </c>
      <c r="L581" s="77">
        <f t="shared" ref="L581:L644" si="222">IF(AND(($C582-$E582)&lt;0,($C583-$E583)&lt;0,(($E581-$F581)/($G581-$F581)&gt;0.66),(($G581-$F581)&gt;(2*($E581-$C581))),$F581=IF(MIN($F581:$F601)=MIN($F582:$F602),MIN($F581:$F601),MIN($F580:$F600)))=TRUE,1,0)</f>
        <v>0</v>
      </c>
      <c r="M581" s="77"/>
      <c r="N581" s="77">
        <f t="shared" si="207"/>
        <v>22.28</v>
      </c>
      <c r="O581" s="77">
        <f t="shared" si="208"/>
        <v>23.21</v>
      </c>
      <c r="P581" s="77">
        <f t="shared" si="209"/>
        <v>20.668286040643984</v>
      </c>
      <c r="Q581" s="77">
        <f t="shared" ref="Q581:Q644" si="223">AVERAGE(C581:C600)</f>
        <v>21.487499999999997</v>
      </c>
      <c r="R581" s="77">
        <f t="shared" si="210"/>
        <v>20.817285867360411</v>
      </c>
      <c r="S581" s="77">
        <f t="shared" si="211"/>
        <v>21.471151974436818</v>
      </c>
      <c r="T581" s="77">
        <f t="shared" si="212"/>
        <v>-0.65386610707640713</v>
      </c>
      <c r="U581" s="77">
        <f t="shared" si="213"/>
        <v>-0.63435249879392708</v>
      </c>
      <c r="V581" s="77">
        <f t="shared" si="214"/>
        <v>-1.9513608282480055E-2</v>
      </c>
      <c r="W581" s="77"/>
      <c r="X581" s="77"/>
      <c r="Y581" s="77"/>
      <c r="Z581" s="77" t="str">
        <f t="shared" si="215"/>
        <v>BAIXA</v>
      </c>
      <c r="AA581" s="77"/>
      <c r="AB581" s="77" t="str">
        <f t="shared" si="216"/>
        <v/>
      </c>
      <c r="AC581" s="77"/>
      <c r="AD581" s="78" t="b">
        <f t="shared" si="217"/>
        <v>1</v>
      </c>
      <c r="AE581" s="78" t="b">
        <f t="shared" si="218"/>
        <v>1</v>
      </c>
      <c r="AF581" s="78" t="b">
        <f t="shared" si="219"/>
        <v>0</v>
      </c>
      <c r="AG581" s="78" t="b">
        <f t="shared" ref="AG581:AG644" si="224">(($G581-$F581)&gt;(2*($E581-$C581)))</f>
        <v>1</v>
      </c>
      <c r="AH581" s="38">
        <f t="shared" ref="AH581:AH644" si="225">IF(MIN($F581:$F601)=MIN($F582:$F602),MIN($F581:$F601),MIN($F580:$F600))</f>
        <v>19.23</v>
      </c>
      <c r="AI581" s="62">
        <f t="shared" ref="AI581:AI644" si="226">IF(MAX($G581:$G601)=MAX($G582:$G602),MAX($G581:$G601),MAX($G580:$G600))</f>
        <v>24.17</v>
      </c>
      <c r="AJ581" s="34">
        <f t="shared" ref="AJ581:AJ644" si="227">2/(9+1)</f>
        <v>0.2</v>
      </c>
      <c r="AK581" s="34">
        <f t="shared" ref="AK581:AK644" si="228">2/(12+1)</f>
        <v>0.15384615384615385</v>
      </c>
      <c r="AL581" s="34">
        <f t="shared" ref="AL581:AL644" si="229">2/(26+1)</f>
        <v>7.407407407407407E-2</v>
      </c>
    </row>
    <row r="582" spans="1:38">
      <c r="A582" s="37">
        <v>43461</v>
      </c>
      <c r="B582" s="67">
        <v>20.41</v>
      </c>
      <c r="C582" s="67">
        <v>20.41</v>
      </c>
      <c r="D582" s="67">
        <v>-0.05</v>
      </c>
      <c r="E582" s="67">
        <v>20.260000000000002</v>
      </c>
      <c r="F582" s="67">
        <v>20.04</v>
      </c>
      <c r="G582" s="67">
        <v>20.7</v>
      </c>
      <c r="H582" s="67">
        <v>793731732</v>
      </c>
      <c r="I582" s="67">
        <v>44037</v>
      </c>
      <c r="J582" s="77">
        <f t="shared" si="220"/>
        <v>0</v>
      </c>
      <c r="K582" s="77">
        <f t="shared" si="221"/>
        <v>0</v>
      </c>
      <c r="L582" s="77">
        <f t="shared" si="222"/>
        <v>0</v>
      </c>
      <c r="M582" s="77"/>
      <c r="N582" s="77">
        <f t="shared" si="207"/>
        <v>22.28</v>
      </c>
      <c r="O582" s="77">
        <f t="shared" si="208"/>
        <v>23.21</v>
      </c>
      <c r="P582" s="77">
        <f t="shared" si="209"/>
        <v>20.495357550804979</v>
      </c>
      <c r="Q582" s="77">
        <f t="shared" si="223"/>
        <v>21.575499999999998</v>
      </c>
      <c r="R582" s="77">
        <f t="shared" si="210"/>
        <v>20.718610570516852</v>
      </c>
      <c r="S582" s="77">
        <f t="shared" si="211"/>
        <v>21.480044132391765</v>
      </c>
      <c r="T582" s="77">
        <f t="shared" si="212"/>
        <v>-0.76143356187491307</v>
      </c>
      <c r="U582" s="77">
        <f t="shared" si="213"/>
        <v>-0.62947409672330701</v>
      </c>
      <c r="V582" s="77">
        <f t="shared" si="214"/>
        <v>-0.13195946515160606</v>
      </c>
      <c r="W582" s="77"/>
      <c r="X582" s="77"/>
      <c r="Y582" s="77"/>
      <c r="Z582" s="77" t="str">
        <f t="shared" si="215"/>
        <v>BAIXA</v>
      </c>
      <c r="AA582" s="77"/>
      <c r="AB582" s="77" t="str">
        <f t="shared" si="216"/>
        <v/>
      </c>
      <c r="AC582" s="77"/>
      <c r="AD582" s="78" t="b">
        <f t="shared" si="217"/>
        <v>1</v>
      </c>
      <c r="AE582" s="78" t="b">
        <f t="shared" si="218"/>
        <v>1</v>
      </c>
      <c r="AF582" s="78" t="b">
        <f t="shared" si="219"/>
        <v>0</v>
      </c>
      <c r="AG582" s="78" t="b">
        <f t="shared" si="224"/>
        <v>1</v>
      </c>
      <c r="AH582" s="38">
        <f t="shared" si="225"/>
        <v>19.23</v>
      </c>
      <c r="AI582" s="62">
        <f t="shared" si="226"/>
        <v>24.17</v>
      </c>
      <c r="AJ582" s="34">
        <f t="shared" si="227"/>
        <v>0.2</v>
      </c>
      <c r="AK582" s="34">
        <f t="shared" si="228"/>
        <v>0.15384615384615385</v>
      </c>
      <c r="AL582" s="34">
        <f t="shared" si="229"/>
        <v>7.407407407407407E-2</v>
      </c>
    </row>
    <row r="583" spans="1:38">
      <c r="A583" s="37">
        <v>43460</v>
      </c>
      <c r="B583" s="67">
        <v>20.420000000000002</v>
      </c>
      <c r="C583" s="67">
        <v>20.420000000000002</v>
      </c>
      <c r="D583" s="67">
        <v>3.98</v>
      </c>
      <c r="E583" s="67">
        <v>19.39</v>
      </c>
      <c r="F583" s="67">
        <v>19.23</v>
      </c>
      <c r="G583" s="67">
        <v>20.420000000000002</v>
      </c>
      <c r="H583" s="67">
        <v>550193135</v>
      </c>
      <c r="I583" s="67">
        <v>30409</v>
      </c>
      <c r="J583" s="77">
        <f t="shared" si="220"/>
        <v>1</v>
      </c>
      <c r="K583" s="77">
        <f t="shared" si="221"/>
        <v>0</v>
      </c>
      <c r="L583" s="77">
        <f t="shared" si="222"/>
        <v>0</v>
      </c>
      <c r="M583" s="77"/>
      <c r="N583" s="77">
        <f t="shared" si="207"/>
        <v>22.73</v>
      </c>
      <c r="O583" s="77">
        <f t="shared" si="208"/>
        <v>23.43</v>
      </c>
      <c r="P583" s="77">
        <f t="shared" si="209"/>
        <v>20.516696938506222</v>
      </c>
      <c r="Q583" s="77">
        <f t="shared" si="223"/>
        <v>21.717999999999996</v>
      </c>
      <c r="R583" s="77">
        <f t="shared" si="210"/>
        <v>20.774721583338099</v>
      </c>
      <c r="S583" s="77">
        <f t="shared" si="211"/>
        <v>21.565647662983107</v>
      </c>
      <c r="T583" s="77">
        <f t="shared" si="212"/>
        <v>-0.79092607964500772</v>
      </c>
      <c r="U583" s="77">
        <f t="shared" si="213"/>
        <v>-0.59648423043540555</v>
      </c>
      <c r="V583" s="77">
        <f t="shared" si="214"/>
        <v>-0.19444184920960217</v>
      </c>
      <c r="W583" s="77"/>
      <c r="X583" s="77"/>
      <c r="Y583" s="77"/>
      <c r="Z583" s="77" t="str">
        <f t="shared" si="215"/>
        <v>BAIXA</v>
      </c>
      <c r="AA583" s="77"/>
      <c r="AB583" s="77" t="str">
        <f t="shared" si="216"/>
        <v/>
      </c>
      <c r="AC583" s="77"/>
      <c r="AD583" s="78" t="b">
        <f t="shared" si="217"/>
        <v>1</v>
      </c>
      <c r="AE583" s="78" t="b">
        <f t="shared" si="218"/>
        <v>0</v>
      </c>
      <c r="AF583" s="78" t="b">
        <f t="shared" si="219"/>
        <v>0</v>
      </c>
      <c r="AG583" s="78" t="b">
        <f t="shared" si="224"/>
        <v>1</v>
      </c>
      <c r="AH583" s="38">
        <f t="shared" si="225"/>
        <v>19.23</v>
      </c>
      <c r="AI583" s="62">
        <f t="shared" si="226"/>
        <v>24.17</v>
      </c>
      <c r="AJ583" s="34">
        <f t="shared" si="227"/>
        <v>0.2</v>
      </c>
      <c r="AK583" s="34">
        <f t="shared" si="228"/>
        <v>0.15384615384615385</v>
      </c>
      <c r="AL583" s="34">
        <f t="shared" si="229"/>
        <v>7.407407407407407E-2</v>
      </c>
    </row>
    <row r="584" spans="1:38">
      <c r="A584" s="37">
        <v>43455</v>
      </c>
      <c r="B584" s="67">
        <v>19.63</v>
      </c>
      <c r="C584" s="67">
        <v>19.63</v>
      </c>
      <c r="D584" s="67">
        <v>0.28000000000000003</v>
      </c>
      <c r="E584" s="67">
        <v>19.5</v>
      </c>
      <c r="F584" s="67">
        <v>19.36</v>
      </c>
      <c r="G584" s="67">
        <v>20.03</v>
      </c>
      <c r="H584" s="67">
        <v>660787853</v>
      </c>
      <c r="I584" s="67">
        <v>37111</v>
      </c>
      <c r="J584" s="77">
        <f t="shared" si="220"/>
        <v>0</v>
      </c>
      <c r="K584" s="77">
        <f t="shared" si="221"/>
        <v>0</v>
      </c>
      <c r="L584" s="77">
        <f t="shared" si="222"/>
        <v>0</v>
      </c>
      <c r="M584" s="77"/>
      <c r="N584" s="77">
        <f t="shared" si="207"/>
        <v>23.09</v>
      </c>
      <c r="O584" s="77">
        <f t="shared" si="208"/>
        <v>23.99</v>
      </c>
      <c r="P584" s="77">
        <f t="shared" si="209"/>
        <v>20.540871173132778</v>
      </c>
      <c r="Q584" s="77">
        <f t="shared" si="223"/>
        <v>21.801499999999997</v>
      </c>
      <c r="R584" s="77">
        <f t="shared" si="210"/>
        <v>20.839216416672301</v>
      </c>
      <c r="S584" s="77">
        <f t="shared" si="211"/>
        <v>21.657299476021755</v>
      </c>
      <c r="T584" s="77">
        <f t="shared" si="212"/>
        <v>-0.8180830593494548</v>
      </c>
      <c r="U584" s="77">
        <f t="shared" si="213"/>
        <v>-0.54787376813300503</v>
      </c>
      <c r="V584" s="77">
        <f t="shared" si="214"/>
        <v>-0.27020929121644977</v>
      </c>
      <c r="W584" s="77"/>
      <c r="X584" s="77"/>
      <c r="Y584" s="77"/>
      <c r="Z584" s="77" t="str">
        <f t="shared" si="215"/>
        <v>BAIXA</v>
      </c>
      <c r="AA584" s="77"/>
      <c r="AB584" s="77" t="str">
        <f t="shared" si="216"/>
        <v/>
      </c>
      <c r="AC584" s="77"/>
      <c r="AD584" s="78" t="b">
        <f t="shared" si="217"/>
        <v>0</v>
      </c>
      <c r="AE584" s="78" t="b">
        <f t="shared" si="218"/>
        <v>0</v>
      </c>
      <c r="AF584" s="78" t="b">
        <f t="shared" si="219"/>
        <v>0</v>
      </c>
      <c r="AG584" s="78" t="b">
        <f t="shared" si="224"/>
        <v>1</v>
      </c>
      <c r="AH584" s="38">
        <f t="shared" si="225"/>
        <v>19.23</v>
      </c>
      <c r="AI584" s="62">
        <f t="shared" si="226"/>
        <v>24.17</v>
      </c>
      <c r="AJ584" s="34">
        <f t="shared" si="227"/>
        <v>0.2</v>
      </c>
      <c r="AK584" s="34">
        <f t="shared" si="228"/>
        <v>0.15384615384615385</v>
      </c>
      <c r="AL584" s="34">
        <f t="shared" si="229"/>
        <v>7.407407407407407E-2</v>
      </c>
    </row>
    <row r="585" spans="1:38">
      <c r="A585" s="37">
        <v>43454</v>
      </c>
      <c r="B585" s="67">
        <v>19.579999999999998</v>
      </c>
      <c r="C585" s="67">
        <v>19.579999999999998</v>
      </c>
      <c r="D585" s="67">
        <v>-3.42</v>
      </c>
      <c r="E585" s="67">
        <v>20.329999999999998</v>
      </c>
      <c r="F585" s="67">
        <v>19.45</v>
      </c>
      <c r="G585" s="67">
        <v>20.34</v>
      </c>
      <c r="H585" s="67">
        <v>542617551</v>
      </c>
      <c r="I585" s="67">
        <v>29478</v>
      </c>
      <c r="J585" s="77">
        <f t="shared" si="220"/>
        <v>0</v>
      </c>
      <c r="K585" s="77">
        <f t="shared" si="221"/>
        <v>0</v>
      </c>
      <c r="L585" s="77">
        <f t="shared" si="222"/>
        <v>0</v>
      </c>
      <c r="M585" s="77"/>
      <c r="N585" s="77">
        <f t="shared" si="207"/>
        <v>23.51</v>
      </c>
      <c r="O585" s="77">
        <f t="shared" si="208"/>
        <v>24.17</v>
      </c>
      <c r="P585" s="77">
        <f t="shared" si="209"/>
        <v>20.768588966415972</v>
      </c>
      <c r="Q585" s="77">
        <f t="shared" si="223"/>
        <v>21.929999999999996</v>
      </c>
      <c r="R585" s="77">
        <f t="shared" si="210"/>
        <v>21.059073946976355</v>
      </c>
      <c r="S585" s="77">
        <f t="shared" si="211"/>
        <v>21.819483434103496</v>
      </c>
      <c r="T585" s="77">
        <f t="shared" si="212"/>
        <v>-0.7604094871271414</v>
      </c>
      <c r="U585" s="77">
        <f t="shared" si="213"/>
        <v>-0.48032144532889265</v>
      </c>
      <c r="V585" s="77">
        <f t="shared" si="214"/>
        <v>-0.28008804179824875</v>
      </c>
      <c r="W585" s="77"/>
      <c r="X585" s="77"/>
      <c r="Y585" s="77"/>
      <c r="Z585" s="77" t="str">
        <f t="shared" si="215"/>
        <v>BAIXA</v>
      </c>
      <c r="AA585" s="77"/>
      <c r="AB585" s="77" t="str">
        <f t="shared" si="216"/>
        <v/>
      </c>
      <c r="AC585" s="77"/>
      <c r="AD585" s="78" t="b">
        <f t="shared" si="217"/>
        <v>0</v>
      </c>
      <c r="AE585" s="78" t="b">
        <f t="shared" si="218"/>
        <v>0</v>
      </c>
      <c r="AF585" s="78" t="b">
        <f t="shared" si="219"/>
        <v>1</v>
      </c>
      <c r="AG585" s="78" t="b">
        <f t="shared" si="224"/>
        <v>0</v>
      </c>
      <c r="AH585" s="38">
        <f t="shared" si="225"/>
        <v>19.36</v>
      </c>
      <c r="AI585" s="62">
        <f t="shared" si="226"/>
        <v>24.17</v>
      </c>
      <c r="AJ585" s="34">
        <f t="shared" si="227"/>
        <v>0.2</v>
      </c>
      <c r="AK585" s="34">
        <f t="shared" si="228"/>
        <v>0.15384615384615385</v>
      </c>
      <c r="AL585" s="34">
        <f t="shared" si="229"/>
        <v>7.407407407407407E-2</v>
      </c>
    </row>
    <row r="586" spans="1:38">
      <c r="A586" s="37">
        <v>43453</v>
      </c>
      <c r="B586" s="67">
        <v>20.27</v>
      </c>
      <c r="C586" s="67">
        <v>20.27</v>
      </c>
      <c r="D586" s="67">
        <v>1.1399999999999999</v>
      </c>
      <c r="E586" s="67">
        <v>20.5</v>
      </c>
      <c r="F586" s="67">
        <v>20.100000000000001</v>
      </c>
      <c r="G586" s="67">
        <v>21</v>
      </c>
      <c r="H586" s="67">
        <v>937168340</v>
      </c>
      <c r="I586" s="67">
        <v>42503</v>
      </c>
      <c r="J586" s="77">
        <f t="shared" si="220"/>
        <v>0</v>
      </c>
      <c r="K586" s="77">
        <f t="shared" si="221"/>
        <v>0</v>
      </c>
      <c r="L586" s="77">
        <f t="shared" si="222"/>
        <v>0</v>
      </c>
      <c r="M586" s="77"/>
      <c r="N586" s="77">
        <f t="shared" si="207"/>
        <v>23.51</v>
      </c>
      <c r="O586" s="77">
        <f t="shared" si="208"/>
        <v>24.17</v>
      </c>
      <c r="P586" s="77">
        <f t="shared" si="209"/>
        <v>21.065736208019967</v>
      </c>
      <c r="Q586" s="77">
        <f t="shared" si="223"/>
        <v>22.096499999999999</v>
      </c>
      <c r="R586" s="77">
        <f t="shared" si="210"/>
        <v>21.327996482790237</v>
      </c>
      <c r="S586" s="77">
        <f t="shared" si="211"/>
        <v>21.998642108831778</v>
      </c>
      <c r="T586" s="77">
        <f t="shared" si="212"/>
        <v>-0.67064562604154077</v>
      </c>
      <c r="U586" s="77">
        <f t="shared" si="213"/>
        <v>-0.41029943487933046</v>
      </c>
      <c r="V586" s="77">
        <f t="shared" si="214"/>
        <v>-0.26034619116221031</v>
      </c>
      <c r="W586" s="77"/>
      <c r="X586" s="77"/>
      <c r="Y586" s="77"/>
      <c r="Z586" s="77" t="str">
        <f t="shared" si="215"/>
        <v>BAIXA</v>
      </c>
      <c r="AA586" s="77"/>
      <c r="AB586" s="77" t="str">
        <f t="shared" si="216"/>
        <v/>
      </c>
      <c r="AC586" s="77"/>
      <c r="AD586" s="78" t="b">
        <f t="shared" si="217"/>
        <v>0</v>
      </c>
      <c r="AE586" s="78" t="b">
        <f t="shared" si="218"/>
        <v>0</v>
      </c>
      <c r="AF586" s="78" t="b">
        <f t="shared" si="219"/>
        <v>0</v>
      </c>
      <c r="AG586" s="78" t="b">
        <f t="shared" si="224"/>
        <v>1</v>
      </c>
      <c r="AH586" s="38">
        <f t="shared" si="225"/>
        <v>20.04</v>
      </c>
      <c r="AI586" s="62">
        <f t="shared" si="226"/>
        <v>24.17</v>
      </c>
      <c r="AJ586" s="34">
        <f t="shared" si="227"/>
        <v>0.2</v>
      </c>
      <c r="AK586" s="34">
        <f t="shared" si="228"/>
        <v>0.15384615384615385</v>
      </c>
      <c r="AL586" s="34">
        <f t="shared" si="229"/>
        <v>7.407407407407407E-2</v>
      </c>
    </row>
    <row r="587" spans="1:38">
      <c r="A587" s="37">
        <v>43452</v>
      </c>
      <c r="B587" s="67">
        <v>20.04</v>
      </c>
      <c r="C587" s="67">
        <v>20.04</v>
      </c>
      <c r="D587" s="67">
        <v>-3.8</v>
      </c>
      <c r="E587" s="67">
        <v>20.75</v>
      </c>
      <c r="F587" s="67">
        <v>20.04</v>
      </c>
      <c r="G587" s="67">
        <v>20.77</v>
      </c>
      <c r="H587" s="67">
        <v>773960391</v>
      </c>
      <c r="I587" s="67">
        <v>45264</v>
      </c>
      <c r="J587" s="77">
        <f t="shared" si="220"/>
        <v>1</v>
      </c>
      <c r="K587" s="77">
        <f t="shared" si="221"/>
        <v>0</v>
      </c>
      <c r="L587" s="77">
        <f t="shared" si="222"/>
        <v>0</v>
      </c>
      <c r="M587" s="77"/>
      <c r="N587" s="77">
        <f t="shared" si="207"/>
        <v>23.51</v>
      </c>
      <c r="O587" s="77">
        <f t="shared" si="208"/>
        <v>24.17</v>
      </c>
      <c r="P587" s="77">
        <f t="shared" si="209"/>
        <v>21.264670260024957</v>
      </c>
      <c r="Q587" s="77">
        <f t="shared" si="223"/>
        <v>22.224999999999998</v>
      </c>
      <c r="R587" s="77">
        <f t="shared" si="210"/>
        <v>21.520359479661188</v>
      </c>
      <c r="S587" s="77">
        <f t="shared" si="211"/>
        <v>22.136933477538321</v>
      </c>
      <c r="T587" s="77">
        <f t="shared" si="212"/>
        <v>-0.61657399787713274</v>
      </c>
      <c r="U587" s="77">
        <f t="shared" si="213"/>
        <v>-0.3452128870887779</v>
      </c>
      <c r="V587" s="77">
        <f t="shared" si="214"/>
        <v>-0.27136111078835484</v>
      </c>
      <c r="W587" s="77"/>
      <c r="X587" s="77"/>
      <c r="Y587" s="77"/>
      <c r="Z587" s="77" t="str">
        <f t="shared" si="215"/>
        <v>BAIXA</v>
      </c>
      <c r="AA587" s="77"/>
      <c r="AB587" s="77" t="str">
        <f t="shared" si="216"/>
        <v/>
      </c>
      <c r="AC587" s="77"/>
      <c r="AD587" s="78" t="b">
        <f t="shared" si="217"/>
        <v>0</v>
      </c>
      <c r="AE587" s="78" t="b">
        <f t="shared" si="218"/>
        <v>0</v>
      </c>
      <c r="AF587" s="78" t="b">
        <f t="shared" si="219"/>
        <v>1</v>
      </c>
      <c r="AG587" s="78" t="b">
        <f t="shared" si="224"/>
        <v>0</v>
      </c>
      <c r="AH587" s="38">
        <f t="shared" si="225"/>
        <v>20.04</v>
      </c>
      <c r="AI587" s="62">
        <f t="shared" si="226"/>
        <v>24.17</v>
      </c>
      <c r="AJ587" s="34">
        <f t="shared" si="227"/>
        <v>0.2</v>
      </c>
      <c r="AK587" s="34">
        <f t="shared" si="228"/>
        <v>0.15384615384615385</v>
      </c>
      <c r="AL587" s="34">
        <f t="shared" si="229"/>
        <v>7.407407407407407E-2</v>
      </c>
    </row>
    <row r="588" spans="1:38">
      <c r="A588" s="37">
        <v>43451</v>
      </c>
      <c r="B588" s="67">
        <v>20.84</v>
      </c>
      <c r="C588" s="67">
        <v>20.84</v>
      </c>
      <c r="D588" s="67">
        <v>-0.78</v>
      </c>
      <c r="E588" s="67">
        <v>21.16</v>
      </c>
      <c r="F588" s="67">
        <v>20.77</v>
      </c>
      <c r="G588" s="67">
        <v>21.2</v>
      </c>
      <c r="H588" s="67">
        <v>634774995</v>
      </c>
      <c r="I588" s="67">
        <v>43856</v>
      </c>
      <c r="J588" s="77">
        <f t="shared" si="220"/>
        <v>0</v>
      </c>
      <c r="K588" s="77">
        <f t="shared" si="221"/>
        <v>0</v>
      </c>
      <c r="L588" s="77">
        <f t="shared" si="222"/>
        <v>0</v>
      </c>
      <c r="M588" s="77"/>
      <c r="N588" s="77">
        <f t="shared" si="207"/>
        <v>23.51</v>
      </c>
      <c r="O588" s="77">
        <f t="shared" si="208"/>
        <v>24.17</v>
      </c>
      <c r="P588" s="77">
        <f t="shared" si="209"/>
        <v>21.570837825031198</v>
      </c>
      <c r="Q588" s="77">
        <f t="shared" si="223"/>
        <v>22.402499999999996</v>
      </c>
      <c r="R588" s="77">
        <f t="shared" si="210"/>
        <v>21.789515748690494</v>
      </c>
      <c r="S588" s="77">
        <f t="shared" si="211"/>
        <v>22.304688155741388</v>
      </c>
      <c r="T588" s="77">
        <f t="shared" si="212"/>
        <v>-0.51517240705089407</v>
      </c>
      <c r="U588" s="77">
        <f t="shared" si="213"/>
        <v>-0.27737260939168917</v>
      </c>
      <c r="V588" s="77">
        <f t="shared" si="214"/>
        <v>-0.23779979765920489</v>
      </c>
      <c r="W588" s="77"/>
      <c r="X588" s="77"/>
      <c r="Y588" s="77"/>
      <c r="Z588" s="77" t="str">
        <f t="shared" si="215"/>
        <v>BAIXA</v>
      </c>
      <c r="AA588" s="77"/>
      <c r="AB588" s="77" t="str">
        <f t="shared" si="216"/>
        <v/>
      </c>
      <c r="AC588" s="77"/>
      <c r="AD588" s="78" t="b">
        <f t="shared" si="217"/>
        <v>0</v>
      </c>
      <c r="AE588" s="78" t="b">
        <f t="shared" si="218"/>
        <v>1</v>
      </c>
      <c r="AF588" s="78" t="b">
        <f t="shared" si="219"/>
        <v>1</v>
      </c>
      <c r="AG588" s="78" t="b">
        <f t="shared" si="224"/>
        <v>0</v>
      </c>
      <c r="AH588" s="38">
        <f t="shared" si="225"/>
        <v>20.04</v>
      </c>
      <c r="AI588" s="62">
        <f t="shared" si="226"/>
        <v>24.17</v>
      </c>
      <c r="AJ588" s="34">
        <f t="shared" si="227"/>
        <v>0.2</v>
      </c>
      <c r="AK588" s="34">
        <f t="shared" si="228"/>
        <v>0.15384615384615385</v>
      </c>
      <c r="AL588" s="34">
        <f t="shared" si="229"/>
        <v>7.407407407407407E-2</v>
      </c>
    </row>
    <row r="589" spans="1:38">
      <c r="A589" s="37">
        <v>43448</v>
      </c>
      <c r="B589" s="67">
        <v>21</v>
      </c>
      <c r="C589" s="67">
        <v>21</v>
      </c>
      <c r="D589" s="67">
        <v>-1.33</v>
      </c>
      <c r="E589" s="67">
        <v>21.03</v>
      </c>
      <c r="F589" s="67">
        <v>20.92</v>
      </c>
      <c r="G589" s="67">
        <v>21.26</v>
      </c>
      <c r="H589" s="67">
        <v>622846482</v>
      </c>
      <c r="I589" s="67">
        <v>25112</v>
      </c>
      <c r="J589" s="77">
        <f t="shared" si="220"/>
        <v>1</v>
      </c>
      <c r="K589" s="77">
        <f t="shared" si="221"/>
        <v>0</v>
      </c>
      <c r="L589" s="77">
        <f t="shared" si="222"/>
        <v>0</v>
      </c>
      <c r="M589" s="77"/>
      <c r="N589" s="77">
        <f t="shared" si="207"/>
        <v>23.51</v>
      </c>
      <c r="O589" s="77">
        <f t="shared" si="208"/>
        <v>24.17</v>
      </c>
      <c r="P589" s="77">
        <f t="shared" si="209"/>
        <v>21.753547281288999</v>
      </c>
      <c r="Q589" s="77">
        <f t="shared" si="223"/>
        <v>22.530999999999999</v>
      </c>
      <c r="R589" s="77">
        <f t="shared" si="210"/>
        <v>21.962154975725131</v>
      </c>
      <c r="S589" s="77">
        <f t="shared" si="211"/>
        <v>22.421863208200701</v>
      </c>
      <c r="T589" s="77">
        <f t="shared" si="212"/>
        <v>-0.45970823247557036</v>
      </c>
      <c r="U589" s="77">
        <f t="shared" si="213"/>
        <v>-0.21792265997688798</v>
      </c>
      <c r="V589" s="77">
        <f t="shared" si="214"/>
        <v>-0.24178557249868238</v>
      </c>
      <c r="W589" s="77"/>
      <c r="X589" s="77"/>
      <c r="Y589" s="77"/>
      <c r="Z589" s="77" t="str">
        <f t="shared" si="215"/>
        <v>BAIXA</v>
      </c>
      <c r="AA589" s="77"/>
      <c r="AB589" s="77" t="str">
        <f t="shared" si="216"/>
        <v/>
      </c>
      <c r="AC589" s="77"/>
      <c r="AD589" s="78" t="b">
        <f t="shared" si="217"/>
        <v>1</v>
      </c>
      <c r="AE589" s="78" t="b">
        <f t="shared" si="218"/>
        <v>0</v>
      </c>
      <c r="AF589" s="78" t="b">
        <f t="shared" si="219"/>
        <v>0</v>
      </c>
      <c r="AG589" s="78" t="b">
        <f t="shared" si="224"/>
        <v>1</v>
      </c>
      <c r="AH589" s="38">
        <f t="shared" si="225"/>
        <v>20.92</v>
      </c>
      <c r="AI589" s="62">
        <f t="shared" si="226"/>
        <v>24.17</v>
      </c>
      <c r="AJ589" s="34">
        <f t="shared" si="227"/>
        <v>0.2</v>
      </c>
      <c r="AK589" s="34">
        <f t="shared" si="228"/>
        <v>0.15384615384615385</v>
      </c>
      <c r="AL589" s="34">
        <f t="shared" si="229"/>
        <v>7.407407407407407E-2</v>
      </c>
    </row>
    <row r="590" spans="1:38">
      <c r="A590" s="37">
        <v>43447</v>
      </c>
      <c r="B590" s="67">
        <v>21.28</v>
      </c>
      <c r="C590" s="67">
        <v>21.28</v>
      </c>
      <c r="D590" s="67">
        <v>0.26</v>
      </c>
      <c r="E590" s="67">
        <v>21.22</v>
      </c>
      <c r="F590" s="67">
        <v>20.92</v>
      </c>
      <c r="G590" s="67">
        <v>21.36</v>
      </c>
      <c r="H590" s="67">
        <v>755262916</v>
      </c>
      <c r="I590" s="67">
        <v>39059</v>
      </c>
      <c r="J590" s="77">
        <f t="shared" si="220"/>
        <v>1</v>
      </c>
      <c r="K590" s="77">
        <f t="shared" si="221"/>
        <v>0</v>
      </c>
      <c r="L590" s="77">
        <f t="shared" si="222"/>
        <v>1</v>
      </c>
      <c r="M590" s="77"/>
      <c r="N590" s="77">
        <f t="shared" si="207"/>
        <v>23.51</v>
      </c>
      <c r="O590" s="77">
        <f t="shared" si="208"/>
        <v>24.17</v>
      </c>
      <c r="P590" s="77">
        <f t="shared" si="209"/>
        <v>21.941934101611249</v>
      </c>
      <c r="Q590" s="77">
        <f t="shared" si="223"/>
        <v>22.619999999999997</v>
      </c>
      <c r="R590" s="77">
        <f t="shared" si="210"/>
        <v>22.13709224403879</v>
      </c>
      <c r="S590" s="77">
        <f t="shared" si="211"/>
        <v>22.535612264856759</v>
      </c>
      <c r="T590" s="77">
        <f t="shared" si="212"/>
        <v>-0.39852002081796911</v>
      </c>
      <c r="U590" s="77">
        <f t="shared" si="213"/>
        <v>-0.15747626685221738</v>
      </c>
      <c r="V590" s="77">
        <f t="shared" si="214"/>
        <v>-0.24104375396575173</v>
      </c>
      <c r="W590" s="77"/>
      <c r="X590" s="77"/>
      <c r="Y590" s="77"/>
      <c r="Z590" s="77" t="str">
        <f t="shared" si="215"/>
        <v>BAIXA</v>
      </c>
      <c r="AA590" s="77"/>
      <c r="AB590" s="77" t="str">
        <f t="shared" si="216"/>
        <v/>
      </c>
      <c r="AC590" s="77"/>
      <c r="AD590" s="78" t="b">
        <f t="shared" si="217"/>
        <v>0</v>
      </c>
      <c r="AE590" s="78" t="b">
        <f t="shared" si="218"/>
        <v>0</v>
      </c>
      <c r="AF590" s="78" t="b">
        <f t="shared" si="219"/>
        <v>1</v>
      </c>
      <c r="AG590" s="78" t="b">
        <f t="shared" si="224"/>
        <v>1</v>
      </c>
      <c r="AH590" s="38">
        <f t="shared" si="225"/>
        <v>20.92</v>
      </c>
      <c r="AI590" s="62">
        <f t="shared" si="226"/>
        <v>24.17</v>
      </c>
      <c r="AJ590" s="34">
        <f t="shared" si="227"/>
        <v>0.2</v>
      </c>
      <c r="AK590" s="34">
        <f t="shared" si="228"/>
        <v>0.15384615384615385</v>
      </c>
      <c r="AL590" s="34">
        <f t="shared" si="229"/>
        <v>7.407407407407407E-2</v>
      </c>
    </row>
    <row r="591" spans="1:38">
      <c r="A591" s="37">
        <v>43446</v>
      </c>
      <c r="B591" s="67">
        <v>21.23</v>
      </c>
      <c r="C591" s="67">
        <v>21.23</v>
      </c>
      <c r="D591" s="67">
        <v>0.04</v>
      </c>
      <c r="E591" s="67">
        <v>21.63</v>
      </c>
      <c r="F591" s="67">
        <v>21.14</v>
      </c>
      <c r="G591" s="67">
        <v>21.77</v>
      </c>
      <c r="H591" s="67">
        <v>476553486</v>
      </c>
      <c r="I591" s="67">
        <v>32985</v>
      </c>
      <c r="J591" s="77">
        <f t="shared" si="220"/>
        <v>0</v>
      </c>
      <c r="K591" s="77">
        <f t="shared" si="221"/>
        <v>0</v>
      </c>
      <c r="L591" s="77">
        <f t="shared" si="222"/>
        <v>0</v>
      </c>
      <c r="M591" s="77"/>
      <c r="N591" s="77">
        <f t="shared" si="207"/>
        <v>23.51</v>
      </c>
      <c r="O591" s="77">
        <f t="shared" si="208"/>
        <v>24.17</v>
      </c>
      <c r="P591" s="77">
        <f t="shared" si="209"/>
        <v>22.107417627014062</v>
      </c>
      <c r="Q591" s="77">
        <f t="shared" si="223"/>
        <v>22.655999999999999</v>
      </c>
      <c r="R591" s="77">
        <f t="shared" si="210"/>
        <v>22.29292719750039</v>
      </c>
      <c r="S591" s="77">
        <f t="shared" si="211"/>
        <v>22.636061246045301</v>
      </c>
      <c r="T591" s="77">
        <f t="shared" si="212"/>
        <v>-0.34313404854491125</v>
      </c>
      <c r="U591" s="77">
        <f t="shared" si="213"/>
        <v>-9.7215328360779452E-2</v>
      </c>
      <c r="V591" s="77">
        <f t="shared" si="214"/>
        <v>-0.2459187201841318</v>
      </c>
      <c r="W591" s="77"/>
      <c r="X591" s="77"/>
      <c r="Y591" s="77"/>
      <c r="Z591" s="77" t="str">
        <f t="shared" si="215"/>
        <v>BAIXA</v>
      </c>
      <c r="AA591" s="77"/>
      <c r="AB591" s="77" t="str">
        <f t="shared" si="216"/>
        <v/>
      </c>
      <c r="AC591" s="77"/>
      <c r="AD591" s="78" t="b">
        <f t="shared" si="217"/>
        <v>0</v>
      </c>
      <c r="AE591" s="78" t="b">
        <f t="shared" si="218"/>
        <v>0</v>
      </c>
      <c r="AF591" s="78" t="b">
        <f t="shared" si="219"/>
        <v>1</v>
      </c>
      <c r="AG591" s="78" t="b">
        <f t="shared" si="224"/>
        <v>0</v>
      </c>
      <c r="AH591" s="38">
        <f t="shared" si="225"/>
        <v>21.02</v>
      </c>
      <c r="AI591" s="62">
        <f t="shared" si="226"/>
        <v>24.17</v>
      </c>
      <c r="AJ591" s="34">
        <f t="shared" si="227"/>
        <v>0.2</v>
      </c>
      <c r="AK591" s="34">
        <f t="shared" si="228"/>
        <v>0.15384615384615385</v>
      </c>
      <c r="AL591" s="34">
        <f t="shared" si="229"/>
        <v>7.407407407407407E-2</v>
      </c>
    </row>
    <row r="592" spans="1:38">
      <c r="A592" s="37">
        <v>43445</v>
      </c>
      <c r="B592" s="67">
        <v>21.22</v>
      </c>
      <c r="C592" s="67">
        <v>21.22</v>
      </c>
      <c r="D592" s="67">
        <v>-0.64</v>
      </c>
      <c r="E592" s="67">
        <v>21.79</v>
      </c>
      <c r="F592" s="67">
        <v>21.02</v>
      </c>
      <c r="G592" s="67">
        <v>21.93</v>
      </c>
      <c r="H592" s="67">
        <v>528213737</v>
      </c>
      <c r="I592" s="67">
        <v>33133</v>
      </c>
      <c r="J592" s="77">
        <f t="shared" si="220"/>
        <v>1</v>
      </c>
      <c r="K592" s="77">
        <f t="shared" si="221"/>
        <v>0</v>
      </c>
      <c r="L592" s="77">
        <f t="shared" si="222"/>
        <v>0</v>
      </c>
      <c r="M592" s="77"/>
      <c r="N592" s="77">
        <f t="shared" si="207"/>
        <v>23.51</v>
      </c>
      <c r="O592" s="77">
        <f t="shared" si="208"/>
        <v>24.17</v>
      </c>
      <c r="P592" s="77">
        <f t="shared" si="209"/>
        <v>22.326772033767579</v>
      </c>
      <c r="Q592" s="77">
        <f t="shared" si="223"/>
        <v>22.744</v>
      </c>
      <c r="R592" s="77">
        <f t="shared" si="210"/>
        <v>22.486186687955005</v>
      </c>
      <c r="S592" s="77">
        <f t="shared" si="211"/>
        <v>22.748546145728927</v>
      </c>
      <c r="T592" s="77">
        <f t="shared" si="212"/>
        <v>-0.26235945777392189</v>
      </c>
      <c r="U592" s="77">
        <f t="shared" si="213"/>
        <v>-3.5735648314746508E-2</v>
      </c>
      <c r="V592" s="77">
        <f t="shared" si="214"/>
        <v>-0.22662380945917537</v>
      </c>
      <c r="W592" s="77"/>
      <c r="X592" s="77"/>
      <c r="Y592" s="77"/>
      <c r="Z592" s="77" t="str">
        <f t="shared" si="215"/>
        <v>BAIXA</v>
      </c>
      <c r="AA592" s="77"/>
      <c r="AB592" s="77" t="str">
        <f t="shared" si="216"/>
        <v/>
      </c>
      <c r="AC592" s="77"/>
      <c r="AD592" s="78" t="b">
        <f t="shared" si="217"/>
        <v>0</v>
      </c>
      <c r="AE592" s="78" t="b">
        <f t="shared" si="218"/>
        <v>1</v>
      </c>
      <c r="AF592" s="78" t="b">
        <f t="shared" si="219"/>
        <v>1</v>
      </c>
      <c r="AG592" s="78" t="b">
        <f t="shared" si="224"/>
        <v>0</v>
      </c>
      <c r="AH592" s="38">
        <f t="shared" si="225"/>
        <v>21.02</v>
      </c>
      <c r="AI592" s="62">
        <f t="shared" si="226"/>
        <v>24.17</v>
      </c>
      <c r="AJ592" s="34">
        <f t="shared" si="227"/>
        <v>0.2</v>
      </c>
      <c r="AK592" s="34">
        <f t="shared" si="228"/>
        <v>0.15384615384615385</v>
      </c>
      <c r="AL592" s="34">
        <f t="shared" si="229"/>
        <v>7.407407407407407E-2</v>
      </c>
    </row>
    <row r="593" spans="1:38">
      <c r="A593" s="37">
        <v>43444</v>
      </c>
      <c r="B593" s="67">
        <v>21.36</v>
      </c>
      <c r="C593" s="67">
        <v>21.36</v>
      </c>
      <c r="D593" s="67">
        <v>-5.37</v>
      </c>
      <c r="E593" s="67">
        <v>22.57</v>
      </c>
      <c r="F593" s="67">
        <v>21.36</v>
      </c>
      <c r="G593" s="67">
        <v>22.69</v>
      </c>
      <c r="H593" s="67">
        <v>395933123</v>
      </c>
      <c r="I593" s="67">
        <v>18544</v>
      </c>
      <c r="J593" s="77">
        <f t="shared" si="220"/>
        <v>0</v>
      </c>
      <c r="K593" s="77">
        <f t="shared" si="221"/>
        <v>0</v>
      </c>
      <c r="L593" s="77">
        <f t="shared" si="222"/>
        <v>0</v>
      </c>
      <c r="M593" s="77"/>
      <c r="N593" s="77">
        <f t="shared" si="207"/>
        <v>23.51</v>
      </c>
      <c r="O593" s="77">
        <f t="shared" si="208"/>
        <v>24.17</v>
      </c>
      <c r="P593" s="77">
        <f t="shared" si="209"/>
        <v>22.603465042209475</v>
      </c>
      <c r="Q593" s="77">
        <f t="shared" si="223"/>
        <v>22.838000000000001</v>
      </c>
      <c r="R593" s="77">
        <f t="shared" si="210"/>
        <v>22.716402449401372</v>
      </c>
      <c r="S593" s="77">
        <f t="shared" si="211"/>
        <v>22.870829837387241</v>
      </c>
      <c r="T593" s="77">
        <f t="shared" si="212"/>
        <v>-0.1544273879858693</v>
      </c>
      <c r="U593" s="77">
        <f t="shared" si="213"/>
        <v>2.0920304050047342E-2</v>
      </c>
      <c r="V593" s="77">
        <f t="shared" si="214"/>
        <v>-0.17534769203591666</v>
      </c>
      <c r="W593" s="77"/>
      <c r="X593" s="77"/>
      <c r="Y593" s="77"/>
      <c r="Z593" s="77" t="str">
        <f t="shared" si="215"/>
        <v>BAIXA</v>
      </c>
      <c r="AA593" s="77"/>
      <c r="AB593" s="77" t="str">
        <f t="shared" si="216"/>
        <v/>
      </c>
      <c r="AC593" s="77"/>
      <c r="AD593" s="78" t="b">
        <f t="shared" si="217"/>
        <v>1</v>
      </c>
      <c r="AE593" s="78" t="b">
        <f t="shared" si="218"/>
        <v>0</v>
      </c>
      <c r="AF593" s="78" t="b">
        <f t="shared" si="219"/>
        <v>1</v>
      </c>
      <c r="AG593" s="78" t="b">
        <f t="shared" si="224"/>
        <v>0</v>
      </c>
      <c r="AH593" s="38">
        <f t="shared" si="225"/>
        <v>21.02</v>
      </c>
      <c r="AI593" s="62">
        <f t="shared" si="226"/>
        <v>24.17</v>
      </c>
      <c r="AJ593" s="34">
        <f t="shared" si="227"/>
        <v>0.2</v>
      </c>
      <c r="AK593" s="34">
        <f t="shared" si="228"/>
        <v>0.15384615384615385</v>
      </c>
      <c r="AL593" s="34">
        <f t="shared" si="229"/>
        <v>7.407407407407407E-2</v>
      </c>
    </row>
    <row r="594" spans="1:38">
      <c r="A594" s="37">
        <v>43441</v>
      </c>
      <c r="B594" s="67">
        <v>22.57</v>
      </c>
      <c r="C594" s="67">
        <v>22.57</v>
      </c>
      <c r="D594" s="67">
        <v>0.73</v>
      </c>
      <c r="E594" s="67">
        <v>22.34</v>
      </c>
      <c r="F594" s="67">
        <v>22.28</v>
      </c>
      <c r="G594" s="67">
        <v>23.21</v>
      </c>
      <c r="H594" s="67">
        <v>416365688</v>
      </c>
      <c r="I594" s="67">
        <v>34843</v>
      </c>
      <c r="J594" s="77">
        <f t="shared" si="220"/>
        <v>0</v>
      </c>
      <c r="K594" s="77">
        <f t="shared" si="221"/>
        <v>0</v>
      </c>
      <c r="L594" s="77">
        <f t="shared" si="222"/>
        <v>0</v>
      </c>
      <c r="M594" s="77"/>
      <c r="N594" s="77">
        <f t="shared" si="207"/>
        <v>23.51</v>
      </c>
      <c r="O594" s="77">
        <f t="shared" si="208"/>
        <v>24.17</v>
      </c>
      <c r="P594" s="77">
        <f t="shared" si="209"/>
        <v>22.914331302761845</v>
      </c>
      <c r="Q594" s="77">
        <f t="shared" si="223"/>
        <v>22.919999999999998</v>
      </c>
      <c r="R594" s="77">
        <f t="shared" si="210"/>
        <v>22.963021076565258</v>
      </c>
      <c r="S594" s="77">
        <f t="shared" si="211"/>
        <v>22.99169622437822</v>
      </c>
      <c r="T594" s="77">
        <f t="shared" si="212"/>
        <v>-2.8675147812961654E-2</v>
      </c>
      <c r="U594" s="77">
        <f t="shared" si="213"/>
        <v>6.4757227059026506E-2</v>
      </c>
      <c r="V594" s="77">
        <f t="shared" si="214"/>
        <v>-9.3432374871988161E-2</v>
      </c>
      <c r="W594" s="77"/>
      <c r="X594" s="77"/>
      <c r="Y594" s="77"/>
      <c r="Z594" s="77" t="str">
        <f t="shared" si="215"/>
        <v>BAIXA</v>
      </c>
      <c r="AA594" s="77"/>
      <c r="AB594" s="77" t="str">
        <f t="shared" si="216"/>
        <v/>
      </c>
      <c r="AC594" s="77"/>
      <c r="AD594" s="78" t="b">
        <f t="shared" si="217"/>
        <v>0</v>
      </c>
      <c r="AE594" s="78" t="b">
        <f t="shared" si="218"/>
        <v>1</v>
      </c>
      <c r="AF594" s="78" t="b">
        <f t="shared" si="219"/>
        <v>0</v>
      </c>
      <c r="AG594" s="78" t="b">
        <f t="shared" si="224"/>
        <v>1</v>
      </c>
      <c r="AH594" s="38">
        <f t="shared" si="225"/>
        <v>21.7</v>
      </c>
      <c r="AI594" s="62">
        <f t="shared" si="226"/>
        <v>24.53</v>
      </c>
      <c r="AJ594" s="34">
        <f t="shared" si="227"/>
        <v>0.2</v>
      </c>
      <c r="AK594" s="34">
        <f t="shared" si="228"/>
        <v>0.15384615384615385</v>
      </c>
      <c r="AL594" s="34">
        <f t="shared" si="229"/>
        <v>7.407407407407407E-2</v>
      </c>
    </row>
    <row r="595" spans="1:38">
      <c r="A595" s="37">
        <v>43440</v>
      </c>
      <c r="B595" s="67">
        <v>22.4</v>
      </c>
      <c r="C595" s="67">
        <v>22.4</v>
      </c>
      <c r="D595" s="67">
        <v>-3.79</v>
      </c>
      <c r="E595" s="67">
        <v>22.77</v>
      </c>
      <c r="F595" s="67">
        <v>22.15</v>
      </c>
      <c r="G595" s="67">
        <v>22.89</v>
      </c>
      <c r="H595" s="67">
        <v>411901359</v>
      </c>
      <c r="I595" s="67">
        <v>27413</v>
      </c>
      <c r="J595" s="77">
        <f t="shared" si="220"/>
        <v>0</v>
      </c>
      <c r="K595" s="77">
        <f t="shared" si="221"/>
        <v>0</v>
      </c>
      <c r="L595" s="77">
        <f t="shared" si="222"/>
        <v>0</v>
      </c>
      <c r="M595" s="77"/>
      <c r="N595" s="77">
        <f t="shared" si="207"/>
        <v>23.51</v>
      </c>
      <c r="O595" s="77">
        <f t="shared" si="208"/>
        <v>24.17</v>
      </c>
      <c r="P595" s="77">
        <f t="shared" si="209"/>
        <v>23.000414128452306</v>
      </c>
      <c r="Q595" s="77">
        <f t="shared" si="223"/>
        <v>22.985000000000003</v>
      </c>
      <c r="R595" s="77">
        <f t="shared" si="210"/>
        <v>23.034479454122579</v>
      </c>
      <c r="S595" s="77">
        <f t="shared" si="211"/>
        <v>23.02543192232848</v>
      </c>
      <c r="T595" s="77">
        <f t="shared" si="212"/>
        <v>9.0475317940992284E-3</v>
      </c>
      <c r="U595" s="77">
        <f t="shared" si="213"/>
        <v>8.811532077702354E-2</v>
      </c>
      <c r="V595" s="77">
        <f t="shared" si="214"/>
        <v>-7.9067788982924311E-2</v>
      </c>
      <c r="W595" s="77"/>
      <c r="X595" s="77"/>
      <c r="Y595" s="77"/>
      <c r="Z595" s="77" t="str">
        <f t="shared" si="215"/>
        <v>ALTA</v>
      </c>
      <c r="AA595" s="77"/>
      <c r="AB595" s="77" t="str">
        <f t="shared" si="216"/>
        <v/>
      </c>
      <c r="AC595" s="77"/>
      <c r="AD595" s="78" t="b">
        <f t="shared" si="217"/>
        <v>1</v>
      </c>
      <c r="AE595" s="78" t="b">
        <f t="shared" si="218"/>
        <v>0</v>
      </c>
      <c r="AF595" s="78" t="b">
        <f t="shared" si="219"/>
        <v>1</v>
      </c>
      <c r="AG595" s="78" t="b">
        <f t="shared" si="224"/>
        <v>0</v>
      </c>
      <c r="AH595" s="38">
        <f t="shared" si="225"/>
        <v>21.7</v>
      </c>
      <c r="AI595" s="62">
        <f t="shared" si="226"/>
        <v>25.68</v>
      </c>
      <c r="AJ595" s="34">
        <f t="shared" si="227"/>
        <v>0.2</v>
      </c>
      <c r="AK595" s="34">
        <f t="shared" si="228"/>
        <v>0.15384615384615385</v>
      </c>
      <c r="AL595" s="34">
        <f t="shared" si="229"/>
        <v>7.407407407407407E-2</v>
      </c>
    </row>
    <row r="596" spans="1:38">
      <c r="A596" s="37">
        <v>43439</v>
      </c>
      <c r="B596" s="67">
        <v>23.29</v>
      </c>
      <c r="C596" s="67">
        <v>23.29</v>
      </c>
      <c r="D596" s="67">
        <v>0.87</v>
      </c>
      <c r="E596" s="67">
        <v>23.21</v>
      </c>
      <c r="F596" s="67">
        <v>22.73</v>
      </c>
      <c r="G596" s="67">
        <v>23.43</v>
      </c>
      <c r="H596" s="67">
        <v>720674050</v>
      </c>
      <c r="I596" s="67">
        <v>29888</v>
      </c>
      <c r="J596" s="77">
        <f t="shared" si="220"/>
        <v>0</v>
      </c>
      <c r="K596" s="77">
        <f t="shared" si="221"/>
        <v>0</v>
      </c>
      <c r="L596" s="77">
        <f t="shared" si="222"/>
        <v>0</v>
      </c>
      <c r="M596" s="77"/>
      <c r="N596" s="77">
        <f t="shared" si="207"/>
        <v>23.51</v>
      </c>
      <c r="O596" s="77">
        <f t="shared" si="208"/>
        <v>24.17</v>
      </c>
      <c r="P596" s="77">
        <f t="shared" si="209"/>
        <v>23.150517660565384</v>
      </c>
      <c r="Q596" s="77">
        <f t="shared" si="223"/>
        <v>23.098500000000005</v>
      </c>
      <c r="R596" s="77">
        <f t="shared" si="210"/>
        <v>23.149839354872139</v>
      </c>
      <c r="S596" s="77">
        <f t="shared" si="211"/>
        <v>23.075466476114759</v>
      </c>
      <c r="T596" s="77">
        <f t="shared" si="212"/>
        <v>7.4372878757380079E-2</v>
      </c>
      <c r="U596" s="77">
        <f t="shared" si="213"/>
        <v>0.10788226802275462</v>
      </c>
      <c r="V596" s="77">
        <f t="shared" si="214"/>
        <v>-3.3509389265374542E-2</v>
      </c>
      <c r="W596" s="77"/>
      <c r="X596" s="77"/>
      <c r="Y596" s="77"/>
      <c r="Z596" s="77" t="str">
        <f t="shared" si="215"/>
        <v>ALTA</v>
      </c>
      <c r="AA596" s="77"/>
      <c r="AB596" s="77" t="str">
        <f t="shared" si="216"/>
        <v/>
      </c>
      <c r="AC596" s="77"/>
      <c r="AD596" s="78" t="b">
        <f t="shared" si="217"/>
        <v>0</v>
      </c>
      <c r="AE596" s="78" t="b">
        <f t="shared" si="218"/>
        <v>0</v>
      </c>
      <c r="AF596" s="78" t="b">
        <f t="shared" si="219"/>
        <v>1</v>
      </c>
      <c r="AG596" s="78" t="b">
        <f t="shared" si="224"/>
        <v>1</v>
      </c>
      <c r="AH596" s="38">
        <f t="shared" si="225"/>
        <v>21.7</v>
      </c>
      <c r="AI596" s="62">
        <f t="shared" si="226"/>
        <v>25.68</v>
      </c>
      <c r="AJ596" s="34">
        <f t="shared" si="227"/>
        <v>0.2</v>
      </c>
      <c r="AK596" s="34">
        <f t="shared" si="228"/>
        <v>0.15384615384615385</v>
      </c>
      <c r="AL596" s="34">
        <f t="shared" si="229"/>
        <v>7.407407407407407E-2</v>
      </c>
    </row>
    <row r="597" spans="1:38">
      <c r="A597" s="37">
        <v>43438</v>
      </c>
      <c r="B597" s="67">
        <v>23.09</v>
      </c>
      <c r="C597" s="67">
        <v>23.09</v>
      </c>
      <c r="D597" s="67">
        <v>-2.31</v>
      </c>
      <c r="E597" s="67">
        <v>23.92</v>
      </c>
      <c r="F597" s="67">
        <v>23.09</v>
      </c>
      <c r="G597" s="67">
        <v>23.99</v>
      </c>
      <c r="H597" s="67">
        <v>386924123</v>
      </c>
      <c r="I597" s="67">
        <v>22333</v>
      </c>
      <c r="J597" s="77">
        <f t="shared" si="220"/>
        <v>0</v>
      </c>
      <c r="K597" s="77">
        <f t="shared" si="221"/>
        <v>0</v>
      </c>
      <c r="L597" s="77">
        <f t="shared" si="222"/>
        <v>0</v>
      </c>
      <c r="M597" s="77"/>
      <c r="N597" s="77">
        <f t="shared" si="207"/>
        <v>23.51</v>
      </c>
      <c r="O597" s="77">
        <f t="shared" si="208"/>
        <v>24.17</v>
      </c>
      <c r="P597" s="77">
        <f t="shared" si="209"/>
        <v>23.115647075706729</v>
      </c>
      <c r="Q597" s="77">
        <f t="shared" si="223"/>
        <v>23.211500000000001</v>
      </c>
      <c r="R597" s="77">
        <f t="shared" si="210"/>
        <v>23.124355601212528</v>
      </c>
      <c r="S597" s="77">
        <f t="shared" si="211"/>
        <v>23.05830379420394</v>
      </c>
      <c r="T597" s="77">
        <f t="shared" si="212"/>
        <v>6.6051807008587815E-2</v>
      </c>
      <c r="U597" s="77">
        <f t="shared" si="213"/>
        <v>0.11625961533909826</v>
      </c>
      <c r="V597" s="77">
        <f t="shared" si="214"/>
        <v>-5.0207808330510445E-2</v>
      </c>
      <c r="W597" s="77"/>
      <c r="X597" s="77"/>
      <c r="Y597" s="77"/>
      <c r="Z597" s="77" t="str">
        <f t="shared" si="215"/>
        <v>ALTA</v>
      </c>
      <c r="AA597" s="77"/>
      <c r="AB597" s="77" t="str">
        <f t="shared" si="216"/>
        <v/>
      </c>
      <c r="AC597" s="77"/>
      <c r="AD597" s="78" t="b">
        <f t="shared" si="217"/>
        <v>0</v>
      </c>
      <c r="AE597" s="78" t="b">
        <f t="shared" si="218"/>
        <v>1</v>
      </c>
      <c r="AF597" s="78" t="b">
        <f t="shared" si="219"/>
        <v>1</v>
      </c>
      <c r="AG597" s="78" t="b">
        <f t="shared" si="224"/>
        <v>0</v>
      </c>
      <c r="AH597" s="38">
        <f t="shared" si="225"/>
        <v>21.7</v>
      </c>
      <c r="AI597" s="62">
        <f t="shared" si="226"/>
        <v>25.68</v>
      </c>
      <c r="AJ597" s="34">
        <f t="shared" si="227"/>
        <v>0.2</v>
      </c>
      <c r="AK597" s="34">
        <f t="shared" si="228"/>
        <v>0.15384615384615385</v>
      </c>
      <c r="AL597" s="34">
        <f t="shared" si="229"/>
        <v>7.407407407407407E-2</v>
      </c>
    </row>
    <row r="598" spans="1:38">
      <c r="A598" s="37">
        <v>43437</v>
      </c>
      <c r="B598" s="67">
        <v>23.63</v>
      </c>
      <c r="C598" s="67">
        <v>23.63</v>
      </c>
      <c r="D598" s="67">
        <v>1.88</v>
      </c>
      <c r="E598" s="67">
        <v>23.96</v>
      </c>
      <c r="F598" s="67">
        <v>23.51</v>
      </c>
      <c r="G598" s="67">
        <v>24.17</v>
      </c>
      <c r="H598" s="67">
        <v>649520481</v>
      </c>
      <c r="I598" s="67">
        <v>29978</v>
      </c>
      <c r="J598" s="77">
        <f t="shared" si="220"/>
        <v>0</v>
      </c>
      <c r="K598" s="77">
        <f t="shared" si="221"/>
        <v>0</v>
      </c>
      <c r="L598" s="77">
        <f t="shared" si="222"/>
        <v>0</v>
      </c>
      <c r="M598" s="77"/>
      <c r="N598" s="77">
        <f t="shared" si="207"/>
        <v>23.51</v>
      </c>
      <c r="O598" s="77">
        <f t="shared" si="208"/>
        <v>24.17</v>
      </c>
      <c r="P598" s="77">
        <f t="shared" si="209"/>
        <v>23.122058844633411</v>
      </c>
      <c r="Q598" s="77">
        <f t="shared" si="223"/>
        <v>23.296500000000002</v>
      </c>
      <c r="R598" s="77">
        <f t="shared" si="210"/>
        <v>23.130602074160262</v>
      </c>
      <c r="S598" s="77">
        <f t="shared" si="211"/>
        <v>23.055768097740255</v>
      </c>
      <c r="T598" s="77">
        <f t="shared" si="212"/>
        <v>7.483397642000611E-2</v>
      </c>
      <c r="U598" s="77">
        <f t="shared" si="213"/>
        <v>0.12881156742172586</v>
      </c>
      <c r="V598" s="77">
        <f t="shared" si="214"/>
        <v>-5.3977591001719755E-2</v>
      </c>
      <c r="W598" s="77"/>
      <c r="X598" s="77"/>
      <c r="Y598" s="77"/>
      <c r="Z598" s="77" t="str">
        <f t="shared" si="215"/>
        <v>ALTA</v>
      </c>
      <c r="AA598" s="77"/>
      <c r="AB598" s="77" t="str">
        <f t="shared" si="216"/>
        <v/>
      </c>
      <c r="AC598" s="77"/>
      <c r="AD598" s="78" t="b">
        <f t="shared" si="217"/>
        <v>1</v>
      </c>
      <c r="AE598" s="78" t="b">
        <f t="shared" si="218"/>
        <v>1</v>
      </c>
      <c r="AF598" s="78" t="b">
        <f t="shared" si="219"/>
        <v>1</v>
      </c>
      <c r="AG598" s="78" t="b">
        <f t="shared" si="224"/>
        <v>0</v>
      </c>
      <c r="AH598" s="38">
        <f t="shared" si="225"/>
        <v>21.7</v>
      </c>
      <c r="AI598" s="62">
        <f t="shared" si="226"/>
        <v>25.71</v>
      </c>
      <c r="AJ598" s="34">
        <f t="shared" si="227"/>
        <v>0.2</v>
      </c>
      <c r="AK598" s="34">
        <f t="shared" si="228"/>
        <v>0.15384615384615385</v>
      </c>
      <c r="AL598" s="34">
        <f t="shared" si="229"/>
        <v>7.407407407407407E-2</v>
      </c>
    </row>
    <row r="599" spans="1:38">
      <c r="A599" s="37">
        <v>43434</v>
      </c>
      <c r="B599" s="67">
        <v>23.2</v>
      </c>
      <c r="C599" s="67">
        <v>23.2</v>
      </c>
      <c r="D599" s="67">
        <v>1.1499999999999999</v>
      </c>
      <c r="E599" s="67">
        <v>22.88</v>
      </c>
      <c r="F599" s="67">
        <v>22.84</v>
      </c>
      <c r="G599" s="67">
        <v>23.29</v>
      </c>
      <c r="H599" s="67">
        <v>756066329</v>
      </c>
      <c r="I599" s="67">
        <v>35170</v>
      </c>
      <c r="J599" s="77">
        <f t="shared" si="220"/>
        <v>0</v>
      </c>
      <c r="K599" s="77">
        <f t="shared" si="221"/>
        <v>0</v>
      </c>
      <c r="L599" s="77">
        <f t="shared" si="222"/>
        <v>0</v>
      </c>
      <c r="M599" s="77"/>
      <c r="N599" s="77">
        <f t="shared" si="207"/>
        <v>23.08</v>
      </c>
      <c r="O599" s="77">
        <f t="shared" si="208"/>
        <v>23.86</v>
      </c>
      <c r="P599" s="77">
        <f t="shared" si="209"/>
        <v>22.995073555791762</v>
      </c>
      <c r="Q599" s="77">
        <f t="shared" si="223"/>
        <v>23.368000000000006</v>
      </c>
      <c r="R599" s="77">
        <f t="shared" si="210"/>
        <v>23.039802451280309</v>
      </c>
      <c r="S599" s="77">
        <f t="shared" si="211"/>
        <v>23.009829545559477</v>
      </c>
      <c r="T599" s="77">
        <f t="shared" si="212"/>
        <v>2.9972905720832443E-2</v>
      </c>
      <c r="U599" s="77">
        <f t="shared" si="213"/>
        <v>0.1423059651721558</v>
      </c>
      <c r="V599" s="77">
        <f t="shared" si="214"/>
        <v>-0.11233305945132335</v>
      </c>
      <c r="W599" s="77"/>
      <c r="X599" s="77"/>
      <c r="Y599" s="77"/>
      <c r="Z599" s="77" t="str">
        <f t="shared" si="215"/>
        <v>ALTA</v>
      </c>
      <c r="AA599" s="77"/>
      <c r="AB599" s="77" t="str">
        <f t="shared" si="216"/>
        <v/>
      </c>
      <c r="AC599" s="77"/>
      <c r="AD599" s="78" t="b">
        <f t="shared" si="217"/>
        <v>1</v>
      </c>
      <c r="AE599" s="78" t="b">
        <f t="shared" si="218"/>
        <v>0</v>
      </c>
      <c r="AF599" s="78" t="b">
        <f t="shared" si="219"/>
        <v>0</v>
      </c>
      <c r="AG599" s="78" t="b">
        <f t="shared" si="224"/>
        <v>1</v>
      </c>
      <c r="AH599" s="38">
        <f t="shared" si="225"/>
        <v>21.7</v>
      </c>
      <c r="AI599" s="62">
        <f t="shared" si="226"/>
        <v>25.71</v>
      </c>
      <c r="AJ599" s="34">
        <f t="shared" si="227"/>
        <v>0.2</v>
      </c>
      <c r="AK599" s="34">
        <f t="shared" si="228"/>
        <v>0.15384615384615385</v>
      </c>
      <c r="AL599" s="34">
        <f t="shared" si="229"/>
        <v>7.407407407407407E-2</v>
      </c>
    </row>
    <row r="600" spans="1:38">
      <c r="A600" s="37">
        <v>43433</v>
      </c>
      <c r="B600" s="67">
        <v>22.93</v>
      </c>
      <c r="C600" s="67">
        <v>22.93</v>
      </c>
      <c r="D600" s="67">
        <v>-0.83</v>
      </c>
      <c r="E600" s="67">
        <v>22.74</v>
      </c>
      <c r="F600" s="67">
        <v>22.67</v>
      </c>
      <c r="G600" s="67">
        <v>23.23</v>
      </c>
      <c r="H600" s="67">
        <v>434244816</v>
      </c>
      <c r="I600" s="67">
        <v>21129</v>
      </c>
      <c r="J600" s="77">
        <f t="shared" si="220"/>
        <v>0</v>
      </c>
      <c r="K600" s="77">
        <f t="shared" si="221"/>
        <v>0</v>
      </c>
      <c r="L600" s="77">
        <f t="shared" si="222"/>
        <v>0</v>
      </c>
      <c r="M600" s="77"/>
      <c r="N600" s="77">
        <f t="shared" si="207"/>
        <v>23.08</v>
      </c>
      <c r="O600" s="77">
        <f t="shared" si="208"/>
        <v>24.53</v>
      </c>
      <c r="P600" s="77">
        <f t="shared" si="209"/>
        <v>22.943841944739702</v>
      </c>
      <c r="Q600" s="77">
        <f t="shared" si="223"/>
        <v>23.478500000000004</v>
      </c>
      <c r="R600" s="77">
        <f t="shared" si="210"/>
        <v>23.010675624240363</v>
      </c>
      <c r="S600" s="77">
        <f t="shared" si="211"/>
        <v>22.994615909204235</v>
      </c>
      <c r="T600" s="77">
        <f t="shared" si="212"/>
        <v>1.6059715036128352E-2</v>
      </c>
      <c r="U600" s="77">
        <f t="shared" si="213"/>
        <v>0.17038923003498663</v>
      </c>
      <c r="V600" s="77">
        <f t="shared" si="214"/>
        <v>-0.15432951499885827</v>
      </c>
      <c r="W600" s="77"/>
      <c r="X600" s="77"/>
      <c r="Y600" s="77"/>
      <c r="Z600" s="77" t="str">
        <f t="shared" si="215"/>
        <v>ALTA</v>
      </c>
      <c r="AA600" s="77"/>
      <c r="AB600" s="77" t="str">
        <f t="shared" si="216"/>
        <v/>
      </c>
      <c r="AC600" s="77"/>
      <c r="AD600" s="78" t="b">
        <f t="shared" si="217"/>
        <v>0</v>
      </c>
      <c r="AE600" s="78" t="b">
        <f t="shared" si="218"/>
        <v>1</v>
      </c>
      <c r="AF600" s="78" t="b">
        <f t="shared" si="219"/>
        <v>0</v>
      </c>
      <c r="AG600" s="78" t="b">
        <f t="shared" si="224"/>
        <v>1</v>
      </c>
      <c r="AH600" s="38">
        <f t="shared" si="225"/>
        <v>21.7</v>
      </c>
      <c r="AI600" s="62">
        <f t="shared" si="226"/>
        <v>26.08</v>
      </c>
      <c r="AJ600" s="34">
        <f t="shared" si="227"/>
        <v>0.2</v>
      </c>
      <c r="AK600" s="34">
        <f t="shared" si="228"/>
        <v>0.15384615384615385</v>
      </c>
      <c r="AL600" s="34">
        <f t="shared" si="229"/>
        <v>7.407407407407407E-2</v>
      </c>
    </row>
    <row r="601" spans="1:38">
      <c r="A601" s="37">
        <v>43432</v>
      </c>
      <c r="B601" s="67">
        <v>23.12</v>
      </c>
      <c r="C601" s="67">
        <v>23.12</v>
      </c>
      <c r="D601" s="67">
        <v>-0.59</v>
      </c>
      <c r="E601" s="67">
        <v>23.23</v>
      </c>
      <c r="F601" s="67">
        <v>22.82</v>
      </c>
      <c r="G601" s="67">
        <v>23.57</v>
      </c>
      <c r="H601" s="67">
        <v>649597532</v>
      </c>
      <c r="I601" s="67">
        <v>36535</v>
      </c>
      <c r="J601" s="77">
        <f t="shared" si="220"/>
        <v>0</v>
      </c>
      <c r="K601" s="77">
        <f t="shared" si="221"/>
        <v>0</v>
      </c>
      <c r="L601" s="77">
        <f t="shared" si="222"/>
        <v>0</v>
      </c>
      <c r="M601" s="77"/>
      <c r="N601" s="77">
        <f t="shared" si="207"/>
        <v>23.83</v>
      </c>
      <c r="O601" s="77">
        <f t="shared" si="208"/>
        <v>25.09</v>
      </c>
      <c r="P601" s="77">
        <f t="shared" si="209"/>
        <v>22.947302430924626</v>
      </c>
      <c r="Q601" s="77">
        <f t="shared" si="223"/>
        <v>23.530500000000007</v>
      </c>
      <c r="R601" s="77">
        <f t="shared" si="210"/>
        <v>23.025343919556793</v>
      </c>
      <c r="S601" s="77">
        <f t="shared" si="211"/>
        <v>22.999785181940574</v>
      </c>
      <c r="T601" s="77">
        <f t="shared" si="212"/>
        <v>2.5558737616218963E-2</v>
      </c>
      <c r="U601" s="77">
        <f t="shared" si="213"/>
        <v>0.2089716087847012</v>
      </c>
      <c r="V601" s="77">
        <f t="shared" si="214"/>
        <v>-0.18341287116848223</v>
      </c>
      <c r="W601" s="77"/>
      <c r="X601" s="77"/>
      <c r="Y601" s="77"/>
      <c r="Z601" s="77" t="str">
        <f t="shared" si="215"/>
        <v>ALTA</v>
      </c>
      <c r="AA601" s="77"/>
      <c r="AB601" s="77" t="str">
        <f t="shared" si="216"/>
        <v/>
      </c>
      <c r="AC601" s="77"/>
      <c r="AD601" s="78" t="b">
        <f t="shared" si="217"/>
        <v>1</v>
      </c>
      <c r="AE601" s="78" t="b">
        <f t="shared" si="218"/>
        <v>0</v>
      </c>
      <c r="AF601" s="78" t="b">
        <f t="shared" si="219"/>
        <v>0</v>
      </c>
      <c r="AG601" s="78" t="b">
        <f t="shared" si="224"/>
        <v>1</v>
      </c>
      <c r="AH601" s="38">
        <f t="shared" si="225"/>
        <v>21.7</v>
      </c>
      <c r="AI601" s="62">
        <f t="shared" si="226"/>
        <v>26.08</v>
      </c>
      <c r="AJ601" s="34">
        <f t="shared" si="227"/>
        <v>0.2</v>
      </c>
      <c r="AK601" s="34">
        <f t="shared" si="228"/>
        <v>0.15384615384615385</v>
      </c>
      <c r="AL601" s="34">
        <f t="shared" si="229"/>
        <v>7.407407407407407E-2</v>
      </c>
    </row>
    <row r="602" spans="1:38">
      <c r="A602" s="37">
        <v>43431</v>
      </c>
      <c r="B602" s="67">
        <v>23.26</v>
      </c>
      <c r="C602" s="67">
        <v>23.26</v>
      </c>
      <c r="D602" s="67">
        <v>5.28</v>
      </c>
      <c r="E602" s="67">
        <v>22.2</v>
      </c>
      <c r="F602" s="67">
        <v>22.11</v>
      </c>
      <c r="G602" s="67">
        <v>23.41</v>
      </c>
      <c r="H602" s="67">
        <v>876354878</v>
      </c>
      <c r="I602" s="67">
        <v>42013</v>
      </c>
      <c r="J602" s="77">
        <f t="shared" si="220"/>
        <v>0</v>
      </c>
      <c r="K602" s="77">
        <f t="shared" si="221"/>
        <v>0</v>
      </c>
      <c r="L602" s="77">
        <f t="shared" si="222"/>
        <v>0</v>
      </c>
      <c r="M602" s="77"/>
      <c r="N602" s="77">
        <f t="shared" si="207"/>
        <v>24.49</v>
      </c>
      <c r="O602" s="77">
        <f t="shared" si="208"/>
        <v>25.68</v>
      </c>
      <c r="P602" s="77">
        <f t="shared" si="209"/>
        <v>22.904128038655781</v>
      </c>
      <c r="Q602" s="77">
        <f t="shared" si="223"/>
        <v>23.627000000000002</v>
      </c>
      <c r="R602" s="77">
        <f t="shared" si="210"/>
        <v>23.008133723112575</v>
      </c>
      <c r="S602" s="77">
        <f t="shared" si="211"/>
        <v>22.990167996495821</v>
      </c>
      <c r="T602" s="77">
        <f t="shared" si="212"/>
        <v>1.7965726616754552E-2</v>
      </c>
      <c r="U602" s="77">
        <f t="shared" si="213"/>
        <v>0.25482482657682176</v>
      </c>
      <c r="V602" s="77">
        <f t="shared" si="214"/>
        <v>-0.23685909996006721</v>
      </c>
      <c r="W602" s="77"/>
      <c r="X602" s="77"/>
      <c r="Y602" s="77"/>
      <c r="Z602" s="77" t="str">
        <f t="shared" si="215"/>
        <v>ALTA</v>
      </c>
      <c r="AA602" s="77"/>
      <c r="AB602" s="77" t="str">
        <f t="shared" si="216"/>
        <v/>
      </c>
      <c r="AC602" s="77"/>
      <c r="AD602" s="78" t="b">
        <f t="shared" si="217"/>
        <v>0</v>
      </c>
      <c r="AE602" s="78" t="b">
        <f t="shared" si="218"/>
        <v>0</v>
      </c>
      <c r="AF602" s="78" t="b">
        <f t="shared" si="219"/>
        <v>0</v>
      </c>
      <c r="AG602" s="78" t="b">
        <f t="shared" si="224"/>
        <v>1</v>
      </c>
      <c r="AH602" s="38">
        <f t="shared" si="225"/>
        <v>21.7</v>
      </c>
      <c r="AI602" s="62">
        <f t="shared" si="226"/>
        <v>26.08</v>
      </c>
      <c r="AJ602" s="34">
        <f t="shared" si="227"/>
        <v>0.2</v>
      </c>
      <c r="AK602" s="34">
        <f t="shared" si="228"/>
        <v>0.15384615384615385</v>
      </c>
      <c r="AL602" s="34">
        <f t="shared" si="229"/>
        <v>7.407407407407407E-2</v>
      </c>
    </row>
    <row r="603" spans="1:38">
      <c r="A603" s="37">
        <v>43430</v>
      </c>
      <c r="B603" s="67">
        <v>22.09</v>
      </c>
      <c r="C603" s="67">
        <v>22.09</v>
      </c>
      <c r="D603" s="67">
        <v>-0.49</v>
      </c>
      <c r="E603" s="67">
        <v>22.59</v>
      </c>
      <c r="F603" s="67">
        <v>21.91</v>
      </c>
      <c r="G603" s="67">
        <v>22.77</v>
      </c>
      <c r="H603" s="67">
        <v>750123714</v>
      </c>
      <c r="I603" s="67">
        <v>32116</v>
      </c>
      <c r="J603" s="77">
        <f t="shared" si="220"/>
        <v>0</v>
      </c>
      <c r="K603" s="77">
        <f t="shared" si="221"/>
        <v>0</v>
      </c>
      <c r="L603" s="77">
        <f t="shared" si="222"/>
        <v>0</v>
      </c>
      <c r="M603" s="77"/>
      <c r="N603" s="77">
        <f t="shared" si="207"/>
        <v>24.87</v>
      </c>
      <c r="O603" s="77">
        <f t="shared" si="208"/>
        <v>25.68</v>
      </c>
      <c r="P603" s="77">
        <f t="shared" si="209"/>
        <v>22.815160048319726</v>
      </c>
      <c r="Q603" s="77">
        <f t="shared" si="223"/>
        <v>23.658000000000008</v>
      </c>
      <c r="R603" s="77">
        <f t="shared" si="210"/>
        <v>22.96233985458759</v>
      </c>
      <c r="S603" s="77">
        <f t="shared" si="211"/>
        <v>22.968581436215487</v>
      </c>
      <c r="T603" s="77">
        <f t="shared" si="212"/>
        <v>-6.2415816278971192E-3</v>
      </c>
      <c r="U603" s="77">
        <f t="shared" si="213"/>
        <v>0.31403960156683858</v>
      </c>
      <c r="V603" s="77">
        <f t="shared" si="214"/>
        <v>-0.3202811831947357</v>
      </c>
      <c r="W603" s="77"/>
      <c r="X603" s="77"/>
      <c r="Y603" s="77"/>
      <c r="Z603" s="77" t="str">
        <f t="shared" si="215"/>
        <v>BAIXA</v>
      </c>
      <c r="AA603" s="77"/>
      <c r="AB603" s="77" t="str">
        <f t="shared" si="216"/>
        <v/>
      </c>
      <c r="AC603" s="77"/>
      <c r="AD603" s="78" t="b">
        <f t="shared" si="217"/>
        <v>0</v>
      </c>
      <c r="AE603" s="78" t="b">
        <f t="shared" si="218"/>
        <v>0</v>
      </c>
      <c r="AF603" s="78" t="b">
        <f t="shared" si="219"/>
        <v>1</v>
      </c>
      <c r="AG603" s="78" t="b">
        <f t="shared" si="224"/>
        <v>0</v>
      </c>
      <c r="AH603" s="38">
        <f t="shared" si="225"/>
        <v>21.7</v>
      </c>
      <c r="AI603" s="62">
        <f t="shared" si="226"/>
        <v>26.08</v>
      </c>
      <c r="AJ603" s="34">
        <f t="shared" si="227"/>
        <v>0.2</v>
      </c>
      <c r="AK603" s="34">
        <f t="shared" si="228"/>
        <v>0.15384615384615385</v>
      </c>
      <c r="AL603" s="34">
        <f t="shared" si="229"/>
        <v>7.407407407407407E-2</v>
      </c>
    </row>
    <row r="604" spans="1:38">
      <c r="A604" s="37">
        <v>43427</v>
      </c>
      <c r="B604" s="67">
        <v>22.2</v>
      </c>
      <c r="C604" s="67">
        <v>22.2</v>
      </c>
      <c r="D604" s="67">
        <v>-3.1</v>
      </c>
      <c r="E604" s="67">
        <v>22.46</v>
      </c>
      <c r="F604" s="67">
        <v>21.87</v>
      </c>
      <c r="G604" s="67">
        <v>22.59</v>
      </c>
      <c r="H604" s="67">
        <v>795836591</v>
      </c>
      <c r="I604" s="67">
        <v>39576</v>
      </c>
      <c r="J604" s="77">
        <f t="shared" si="220"/>
        <v>0</v>
      </c>
      <c r="K604" s="77">
        <f t="shared" si="221"/>
        <v>0</v>
      </c>
      <c r="L604" s="77">
        <f t="shared" si="222"/>
        <v>0</v>
      </c>
      <c r="M604" s="77"/>
      <c r="N604" s="77">
        <f t="shared" si="207"/>
        <v>24.87</v>
      </c>
      <c r="O604" s="77">
        <f t="shared" si="208"/>
        <v>25.68</v>
      </c>
      <c r="P604" s="77">
        <f t="shared" si="209"/>
        <v>22.996450060399656</v>
      </c>
      <c r="Q604" s="77">
        <f t="shared" si="223"/>
        <v>23.718500000000006</v>
      </c>
      <c r="R604" s="77">
        <f t="shared" si="210"/>
        <v>23.120947100876243</v>
      </c>
      <c r="S604" s="77">
        <f t="shared" si="211"/>
        <v>23.038867951112724</v>
      </c>
      <c r="T604" s="77">
        <f t="shared" si="212"/>
        <v>8.2079149763519155E-2</v>
      </c>
      <c r="U604" s="77">
        <f t="shared" si="213"/>
        <v>0.39410989736552249</v>
      </c>
      <c r="V604" s="77">
        <f t="shared" si="214"/>
        <v>-0.31203074760200333</v>
      </c>
      <c r="W604" s="77"/>
      <c r="X604" s="77"/>
      <c r="Y604" s="77"/>
      <c r="Z604" s="77" t="str">
        <f t="shared" si="215"/>
        <v>ALTA</v>
      </c>
      <c r="AA604" s="77"/>
      <c r="AB604" s="77" t="str">
        <f t="shared" si="216"/>
        <v/>
      </c>
      <c r="AC604" s="77"/>
      <c r="AD604" s="78" t="b">
        <f t="shared" si="217"/>
        <v>0</v>
      </c>
      <c r="AE604" s="78" t="b">
        <f t="shared" si="218"/>
        <v>0</v>
      </c>
      <c r="AF604" s="78" t="b">
        <f t="shared" si="219"/>
        <v>1</v>
      </c>
      <c r="AG604" s="78" t="b">
        <f t="shared" si="224"/>
        <v>1</v>
      </c>
      <c r="AH604" s="38">
        <f t="shared" si="225"/>
        <v>21.7</v>
      </c>
      <c r="AI604" s="62">
        <f t="shared" si="226"/>
        <v>26.08</v>
      </c>
      <c r="AJ604" s="34">
        <f t="shared" si="227"/>
        <v>0.2</v>
      </c>
      <c r="AK604" s="34">
        <f t="shared" si="228"/>
        <v>0.15384615384615385</v>
      </c>
      <c r="AL604" s="34">
        <f t="shared" si="229"/>
        <v>7.407407407407407E-2</v>
      </c>
    </row>
    <row r="605" spans="1:38">
      <c r="A605" s="37">
        <v>43426</v>
      </c>
      <c r="B605" s="67">
        <v>22.91</v>
      </c>
      <c r="C605" s="67">
        <v>22.91</v>
      </c>
      <c r="D605" s="67">
        <v>0.32</v>
      </c>
      <c r="E605" s="67">
        <v>23.03</v>
      </c>
      <c r="F605" s="67">
        <v>22.84</v>
      </c>
      <c r="G605" s="67">
        <v>23.1</v>
      </c>
      <c r="H605" s="67">
        <v>451678662</v>
      </c>
      <c r="I605" s="67">
        <v>27921</v>
      </c>
      <c r="J605" s="77">
        <f t="shared" si="220"/>
        <v>0</v>
      </c>
      <c r="K605" s="77">
        <f t="shared" si="221"/>
        <v>0</v>
      </c>
      <c r="L605" s="77">
        <f t="shared" si="222"/>
        <v>0</v>
      </c>
      <c r="M605" s="77"/>
      <c r="N605" s="77">
        <f t="shared" si="207"/>
        <v>24.87</v>
      </c>
      <c r="O605" s="77">
        <f t="shared" si="208"/>
        <v>25.71</v>
      </c>
      <c r="P605" s="77">
        <f t="shared" si="209"/>
        <v>23.195562575499569</v>
      </c>
      <c r="Q605" s="77">
        <f t="shared" si="223"/>
        <v>23.797500000000003</v>
      </c>
      <c r="R605" s="77">
        <f t="shared" si="210"/>
        <v>23.288392028308287</v>
      </c>
      <c r="S605" s="77">
        <f t="shared" si="211"/>
        <v>23.105977387201744</v>
      </c>
      <c r="T605" s="77">
        <f t="shared" si="212"/>
        <v>0.18241464110654348</v>
      </c>
      <c r="U605" s="77">
        <f t="shared" si="213"/>
        <v>0.47211758426602329</v>
      </c>
      <c r="V605" s="77">
        <f t="shared" si="214"/>
        <v>-0.28970294315947981</v>
      </c>
      <c r="W605" s="77"/>
      <c r="X605" s="77"/>
      <c r="Y605" s="77"/>
      <c r="Z605" s="77" t="str">
        <f t="shared" si="215"/>
        <v>ALTA</v>
      </c>
      <c r="AA605" s="77"/>
      <c r="AB605" s="77" t="str">
        <f t="shared" si="216"/>
        <v/>
      </c>
      <c r="AC605" s="77"/>
      <c r="AD605" s="78" t="b">
        <f t="shared" si="217"/>
        <v>0</v>
      </c>
      <c r="AE605" s="78" t="b">
        <f t="shared" si="218"/>
        <v>1</v>
      </c>
      <c r="AF605" s="78" t="b">
        <f t="shared" si="219"/>
        <v>1</v>
      </c>
      <c r="AG605" s="78" t="b">
        <f t="shared" si="224"/>
        <v>1</v>
      </c>
      <c r="AH605" s="38">
        <f t="shared" si="225"/>
        <v>21.7</v>
      </c>
      <c r="AI605" s="62">
        <f t="shared" si="226"/>
        <v>26.08</v>
      </c>
      <c r="AJ605" s="34">
        <f t="shared" si="227"/>
        <v>0.2</v>
      </c>
      <c r="AK605" s="34">
        <f t="shared" si="228"/>
        <v>0.15384615384615385</v>
      </c>
      <c r="AL605" s="34">
        <f t="shared" si="229"/>
        <v>7.407407407407407E-2</v>
      </c>
    </row>
    <row r="606" spans="1:38">
      <c r="A606" s="37">
        <v>43425</v>
      </c>
      <c r="B606" s="67">
        <v>22.84</v>
      </c>
      <c r="C606" s="67">
        <v>22.84</v>
      </c>
      <c r="D606" s="67">
        <v>-3.19</v>
      </c>
      <c r="E606" s="67">
        <v>22.84</v>
      </c>
      <c r="F606" s="67">
        <v>22.7</v>
      </c>
      <c r="G606" s="67">
        <v>23.12</v>
      </c>
      <c r="H606" s="67">
        <v>437040465</v>
      </c>
      <c r="I606" s="67">
        <v>24469</v>
      </c>
      <c r="J606" s="77">
        <f t="shared" si="220"/>
        <v>0</v>
      </c>
      <c r="K606" s="77">
        <f t="shared" si="221"/>
        <v>0</v>
      </c>
      <c r="L606" s="77">
        <f t="shared" si="222"/>
        <v>0</v>
      </c>
      <c r="M606" s="77"/>
      <c r="N606" s="77">
        <f t="shared" si="207"/>
        <v>24.87</v>
      </c>
      <c r="O606" s="77">
        <f t="shared" si="208"/>
        <v>25.71</v>
      </c>
      <c r="P606" s="77">
        <f t="shared" si="209"/>
        <v>23.266953219374461</v>
      </c>
      <c r="Q606" s="77">
        <f t="shared" si="223"/>
        <v>23.855500000000003</v>
      </c>
      <c r="R606" s="77">
        <f t="shared" si="210"/>
        <v>23.357190578909794</v>
      </c>
      <c r="S606" s="77">
        <f t="shared" si="211"/>
        <v>23.121655578177883</v>
      </c>
      <c r="T606" s="77">
        <f t="shared" si="212"/>
        <v>0.23553500073191103</v>
      </c>
      <c r="U606" s="77">
        <f t="shared" si="213"/>
        <v>0.54454332005589323</v>
      </c>
      <c r="V606" s="77">
        <f t="shared" si="214"/>
        <v>-0.30900831932398221</v>
      </c>
      <c r="W606" s="77"/>
      <c r="X606" s="77"/>
      <c r="Y606" s="77"/>
      <c r="Z606" s="77" t="str">
        <f t="shared" si="215"/>
        <v>ALTA</v>
      </c>
      <c r="AA606" s="77"/>
      <c r="AB606" s="77" t="str">
        <f t="shared" si="216"/>
        <v/>
      </c>
      <c r="AC606" s="77"/>
      <c r="AD606" s="78" t="b">
        <f t="shared" si="217"/>
        <v>1</v>
      </c>
      <c r="AE606" s="78" t="b">
        <f t="shared" si="218"/>
        <v>1</v>
      </c>
      <c r="AF606" s="78" t="b">
        <f t="shared" si="219"/>
        <v>0</v>
      </c>
      <c r="AG606" s="78" t="b">
        <f t="shared" si="224"/>
        <v>1</v>
      </c>
      <c r="AH606" s="38">
        <f t="shared" si="225"/>
        <v>21.7</v>
      </c>
      <c r="AI606" s="62">
        <f t="shared" si="226"/>
        <v>26.08</v>
      </c>
      <c r="AJ606" s="34">
        <f t="shared" si="227"/>
        <v>0.2</v>
      </c>
      <c r="AK606" s="34">
        <f t="shared" si="228"/>
        <v>0.15384615384615385</v>
      </c>
      <c r="AL606" s="34">
        <f t="shared" si="229"/>
        <v>7.407407407407407E-2</v>
      </c>
    </row>
    <row r="607" spans="1:38">
      <c r="A607" s="37">
        <v>43423</v>
      </c>
      <c r="B607" s="67">
        <v>23.59</v>
      </c>
      <c r="C607" s="67">
        <v>23.59</v>
      </c>
      <c r="D607" s="67">
        <v>0.78</v>
      </c>
      <c r="E607" s="67">
        <v>23.19</v>
      </c>
      <c r="F607" s="67">
        <v>23.08</v>
      </c>
      <c r="G607" s="67">
        <v>23.86</v>
      </c>
      <c r="H607" s="67">
        <v>516972075</v>
      </c>
      <c r="I607" s="67">
        <v>30728</v>
      </c>
      <c r="J607" s="77">
        <f t="shared" si="220"/>
        <v>0</v>
      </c>
      <c r="K607" s="77">
        <f t="shared" si="221"/>
        <v>0</v>
      </c>
      <c r="L607" s="77">
        <f t="shared" si="222"/>
        <v>0</v>
      </c>
      <c r="M607" s="77"/>
      <c r="N607" s="77">
        <f t="shared" si="207"/>
        <v>24.87</v>
      </c>
      <c r="O607" s="77">
        <f t="shared" si="208"/>
        <v>26.08</v>
      </c>
      <c r="P607" s="77">
        <f t="shared" si="209"/>
        <v>23.373691524218078</v>
      </c>
      <c r="Q607" s="77">
        <f t="shared" si="223"/>
        <v>23.889500000000002</v>
      </c>
      <c r="R607" s="77">
        <f t="shared" si="210"/>
        <v>23.451225229620665</v>
      </c>
      <c r="S607" s="77">
        <f t="shared" si="211"/>
        <v>23.144188024432115</v>
      </c>
      <c r="T607" s="77">
        <f t="shared" si="212"/>
        <v>0.30703720518854993</v>
      </c>
      <c r="U607" s="77">
        <f t="shared" si="213"/>
        <v>0.62179539988688881</v>
      </c>
      <c r="V607" s="77">
        <f t="shared" si="214"/>
        <v>-0.31475819469833888</v>
      </c>
      <c r="W607" s="77"/>
      <c r="X607" s="77"/>
      <c r="Y607" s="77"/>
      <c r="Z607" s="77" t="str">
        <f t="shared" si="215"/>
        <v>ALTA</v>
      </c>
      <c r="AA607" s="77"/>
      <c r="AB607" s="77" t="str">
        <f t="shared" si="216"/>
        <v/>
      </c>
      <c r="AC607" s="77"/>
      <c r="AD607" s="78" t="b">
        <f t="shared" si="217"/>
        <v>1</v>
      </c>
      <c r="AE607" s="78" t="b">
        <f t="shared" si="218"/>
        <v>1</v>
      </c>
      <c r="AF607" s="78" t="b">
        <f t="shared" si="219"/>
        <v>0</v>
      </c>
      <c r="AG607" s="78" t="b">
        <f t="shared" si="224"/>
        <v>1</v>
      </c>
      <c r="AH607" s="38">
        <f t="shared" si="225"/>
        <v>21.7</v>
      </c>
      <c r="AI607" s="62">
        <f t="shared" si="226"/>
        <v>26.08</v>
      </c>
      <c r="AJ607" s="34">
        <f t="shared" si="227"/>
        <v>0.2</v>
      </c>
      <c r="AK607" s="34">
        <f t="shared" si="228"/>
        <v>0.15384615384615385</v>
      </c>
      <c r="AL607" s="34">
        <f t="shared" si="229"/>
        <v>7.407407407407407E-2</v>
      </c>
    </row>
    <row r="608" spans="1:38">
      <c r="A608" s="37">
        <v>43420</v>
      </c>
      <c r="B608" s="67">
        <v>23.41</v>
      </c>
      <c r="C608" s="67">
        <v>23.41</v>
      </c>
      <c r="D608" s="67">
        <v>2.79</v>
      </c>
      <c r="E608" s="67">
        <v>23.04</v>
      </c>
      <c r="F608" s="67">
        <v>22.84</v>
      </c>
      <c r="G608" s="67">
        <v>23.63</v>
      </c>
      <c r="H608" s="67">
        <v>637455923</v>
      </c>
      <c r="I608" s="67">
        <v>29442</v>
      </c>
      <c r="J608" s="77">
        <f t="shared" si="220"/>
        <v>0</v>
      </c>
      <c r="K608" s="77">
        <f t="shared" si="221"/>
        <v>0</v>
      </c>
      <c r="L608" s="77">
        <f t="shared" si="222"/>
        <v>0</v>
      </c>
      <c r="M608" s="77"/>
      <c r="N608" s="77">
        <f t="shared" si="207"/>
        <v>24.87</v>
      </c>
      <c r="O608" s="77">
        <f t="shared" si="208"/>
        <v>26.08</v>
      </c>
      <c r="P608" s="77">
        <f t="shared" si="209"/>
        <v>23.319614405272599</v>
      </c>
      <c r="Q608" s="77">
        <f t="shared" si="223"/>
        <v>23.875999999999998</v>
      </c>
      <c r="R608" s="77">
        <f t="shared" si="210"/>
        <v>23.42599345318806</v>
      </c>
      <c r="S608" s="77">
        <f t="shared" si="211"/>
        <v>23.108523066386685</v>
      </c>
      <c r="T608" s="77">
        <f t="shared" si="212"/>
        <v>0.31747038680137507</v>
      </c>
      <c r="U608" s="77">
        <f t="shared" si="213"/>
        <v>0.70048494856147359</v>
      </c>
      <c r="V608" s="77">
        <f t="shared" si="214"/>
        <v>-0.38301456176009852</v>
      </c>
      <c r="W608" s="77"/>
      <c r="X608" s="77"/>
      <c r="Y608" s="77"/>
      <c r="Z608" s="77" t="str">
        <f t="shared" si="215"/>
        <v>ALTA</v>
      </c>
      <c r="AA608" s="77"/>
      <c r="AB608" s="77" t="str">
        <f t="shared" si="216"/>
        <v/>
      </c>
      <c r="AC608" s="77"/>
      <c r="AD608" s="78" t="b">
        <f t="shared" si="217"/>
        <v>1</v>
      </c>
      <c r="AE608" s="78" t="b">
        <f t="shared" si="218"/>
        <v>0</v>
      </c>
      <c r="AF608" s="78" t="b">
        <f t="shared" si="219"/>
        <v>0</v>
      </c>
      <c r="AG608" s="78" t="b">
        <f t="shared" si="224"/>
        <v>1</v>
      </c>
      <c r="AH608" s="38">
        <f t="shared" si="225"/>
        <v>21.7</v>
      </c>
      <c r="AI608" s="62">
        <f t="shared" si="226"/>
        <v>26.08</v>
      </c>
      <c r="AJ608" s="34">
        <f t="shared" si="227"/>
        <v>0.2</v>
      </c>
      <c r="AK608" s="34">
        <f t="shared" si="228"/>
        <v>0.15384615384615385</v>
      </c>
      <c r="AL608" s="34">
        <f t="shared" si="229"/>
        <v>7.407407407407407E-2</v>
      </c>
    </row>
    <row r="609" spans="1:38">
      <c r="A609" s="37">
        <v>43418</v>
      </c>
      <c r="B609" s="67">
        <v>22.78</v>
      </c>
      <c r="C609" s="67">
        <v>22.78</v>
      </c>
      <c r="D609" s="67">
        <v>3.55</v>
      </c>
      <c r="E609" s="67">
        <v>22</v>
      </c>
      <c r="F609" s="67">
        <v>21.7</v>
      </c>
      <c r="G609" s="67">
        <v>22.86</v>
      </c>
      <c r="H609" s="67">
        <v>591431237</v>
      </c>
      <c r="I609" s="67">
        <v>28114</v>
      </c>
      <c r="J609" s="77">
        <f t="shared" si="220"/>
        <v>1</v>
      </c>
      <c r="K609" s="77">
        <f t="shared" si="221"/>
        <v>0</v>
      </c>
      <c r="L609" s="77">
        <f t="shared" si="222"/>
        <v>0</v>
      </c>
      <c r="M609" s="77"/>
      <c r="N609" s="77">
        <f t="shared" si="207"/>
        <v>24.87</v>
      </c>
      <c r="O609" s="77">
        <f t="shared" si="208"/>
        <v>26.08</v>
      </c>
      <c r="P609" s="77">
        <f t="shared" si="209"/>
        <v>23.297018006590751</v>
      </c>
      <c r="Q609" s="77">
        <f t="shared" si="223"/>
        <v>23.9055</v>
      </c>
      <c r="R609" s="77">
        <f t="shared" si="210"/>
        <v>23.428901353767706</v>
      </c>
      <c r="S609" s="77">
        <f t="shared" si="211"/>
        <v>23.084404911697618</v>
      </c>
      <c r="T609" s="77">
        <f t="shared" si="212"/>
        <v>0.34449644207008845</v>
      </c>
      <c r="U609" s="77">
        <f t="shared" si="213"/>
        <v>0.79623858900149824</v>
      </c>
      <c r="V609" s="77">
        <f t="shared" si="214"/>
        <v>-0.45174214693140979</v>
      </c>
      <c r="W609" s="77"/>
      <c r="X609" s="77"/>
      <c r="Y609" s="77"/>
      <c r="Z609" s="77" t="str">
        <f t="shared" si="215"/>
        <v>ALTA</v>
      </c>
      <c r="AA609" s="77"/>
      <c r="AB609" s="77" t="str">
        <f t="shared" si="216"/>
        <v/>
      </c>
      <c r="AC609" s="77"/>
      <c r="AD609" s="78" t="b">
        <f t="shared" si="217"/>
        <v>0</v>
      </c>
      <c r="AE609" s="78" t="b">
        <f t="shared" si="218"/>
        <v>0</v>
      </c>
      <c r="AF609" s="78" t="b">
        <f t="shared" si="219"/>
        <v>0</v>
      </c>
      <c r="AG609" s="78" t="b">
        <f t="shared" si="224"/>
        <v>1</v>
      </c>
      <c r="AH609" s="38">
        <f t="shared" si="225"/>
        <v>21.7</v>
      </c>
      <c r="AI609" s="62">
        <f t="shared" si="226"/>
        <v>26.08</v>
      </c>
      <c r="AJ609" s="34">
        <f t="shared" si="227"/>
        <v>0.2</v>
      </c>
      <c r="AK609" s="34">
        <f t="shared" si="228"/>
        <v>0.15384615384615385</v>
      </c>
      <c r="AL609" s="34">
        <f t="shared" si="229"/>
        <v>7.407407407407407E-2</v>
      </c>
    </row>
    <row r="610" spans="1:38">
      <c r="A610" s="37">
        <v>43417</v>
      </c>
      <c r="B610" s="67">
        <v>22</v>
      </c>
      <c r="C610" s="67">
        <v>22</v>
      </c>
      <c r="D610" s="67">
        <v>-4.3</v>
      </c>
      <c r="E610" s="67">
        <v>22.98</v>
      </c>
      <c r="F610" s="67">
        <v>21.73</v>
      </c>
      <c r="G610" s="67">
        <v>22.98</v>
      </c>
      <c r="H610" s="67">
        <v>574734315</v>
      </c>
      <c r="I610" s="67">
        <v>29007</v>
      </c>
      <c r="J610" s="77">
        <f t="shared" si="220"/>
        <v>0</v>
      </c>
      <c r="K610" s="77">
        <f t="shared" si="221"/>
        <v>0</v>
      </c>
      <c r="L610" s="77">
        <f t="shared" si="222"/>
        <v>0</v>
      </c>
      <c r="M610" s="77"/>
      <c r="N610" s="77">
        <f t="shared" si="207"/>
        <v>24.87</v>
      </c>
      <c r="O610" s="77">
        <f t="shared" si="208"/>
        <v>26.08</v>
      </c>
      <c r="P610" s="77">
        <f t="shared" si="209"/>
        <v>23.426272508238437</v>
      </c>
      <c r="Q610" s="77">
        <f t="shared" si="223"/>
        <v>23.979499999999994</v>
      </c>
      <c r="R610" s="77">
        <f t="shared" si="210"/>
        <v>23.546883418089109</v>
      </c>
      <c r="S610" s="77">
        <f t="shared" si="211"/>
        <v>23.108757304633428</v>
      </c>
      <c r="T610" s="77">
        <f t="shared" si="212"/>
        <v>0.43812611345568087</v>
      </c>
      <c r="U610" s="77">
        <f t="shared" si="213"/>
        <v>0.90917412573435075</v>
      </c>
      <c r="V610" s="77">
        <f t="shared" si="214"/>
        <v>-0.47104801227866988</v>
      </c>
      <c r="W610" s="77"/>
      <c r="X610" s="77"/>
      <c r="Y610" s="77"/>
      <c r="Z610" s="77" t="str">
        <f t="shared" si="215"/>
        <v>ALTA</v>
      </c>
      <c r="AA610" s="77"/>
      <c r="AB610" s="77" t="str">
        <f t="shared" si="216"/>
        <v/>
      </c>
      <c r="AC610" s="77"/>
      <c r="AD610" s="78" t="b">
        <f t="shared" si="217"/>
        <v>0</v>
      </c>
      <c r="AE610" s="78" t="b">
        <f t="shared" si="218"/>
        <v>1</v>
      </c>
      <c r="AF610" s="78" t="b">
        <f t="shared" si="219"/>
        <v>1</v>
      </c>
      <c r="AG610" s="78" t="b">
        <f t="shared" si="224"/>
        <v>0</v>
      </c>
      <c r="AH610" s="38">
        <f t="shared" si="225"/>
        <v>21.7</v>
      </c>
      <c r="AI610" s="62">
        <f t="shared" si="226"/>
        <v>26.08</v>
      </c>
      <c r="AJ610" s="34">
        <f t="shared" si="227"/>
        <v>0.2</v>
      </c>
      <c r="AK610" s="34">
        <f t="shared" si="228"/>
        <v>0.15384615384615385</v>
      </c>
      <c r="AL610" s="34">
        <f t="shared" si="229"/>
        <v>7.407407407407407E-2</v>
      </c>
    </row>
    <row r="611" spans="1:38">
      <c r="A611" s="37">
        <v>43416</v>
      </c>
      <c r="B611" s="67">
        <v>22.99</v>
      </c>
      <c r="C611" s="67">
        <v>22.99</v>
      </c>
      <c r="D611" s="67">
        <v>-0.51</v>
      </c>
      <c r="E611" s="67">
        <v>23.18</v>
      </c>
      <c r="F611" s="67">
        <v>22.95</v>
      </c>
      <c r="G611" s="67">
        <v>23.52</v>
      </c>
      <c r="H611" s="67">
        <v>637606589</v>
      </c>
      <c r="I611" s="67">
        <v>31366</v>
      </c>
      <c r="J611" s="77">
        <f t="shared" si="220"/>
        <v>0</v>
      </c>
      <c r="K611" s="77">
        <f t="shared" si="221"/>
        <v>0</v>
      </c>
      <c r="L611" s="77">
        <f t="shared" si="222"/>
        <v>0</v>
      </c>
      <c r="M611" s="77"/>
      <c r="N611" s="77">
        <f t="shared" si="207"/>
        <v>24.87</v>
      </c>
      <c r="O611" s="77">
        <f t="shared" si="208"/>
        <v>26.08</v>
      </c>
      <c r="P611" s="77">
        <f t="shared" si="209"/>
        <v>23.782840635298047</v>
      </c>
      <c r="Q611" s="77">
        <f t="shared" si="223"/>
        <v>24.048999999999996</v>
      </c>
      <c r="R611" s="77">
        <f t="shared" si="210"/>
        <v>23.828134948650767</v>
      </c>
      <c r="S611" s="77">
        <f t="shared" si="211"/>
        <v>23.197457889004102</v>
      </c>
      <c r="T611" s="77">
        <f t="shared" si="212"/>
        <v>0.63067705964666487</v>
      </c>
      <c r="U611" s="77">
        <f t="shared" si="213"/>
        <v>1.0269361288040182</v>
      </c>
      <c r="V611" s="77">
        <f t="shared" si="214"/>
        <v>-0.39625906915735332</v>
      </c>
      <c r="W611" s="77"/>
      <c r="X611" s="77"/>
      <c r="Y611" s="77"/>
      <c r="Z611" s="77" t="str">
        <f t="shared" si="215"/>
        <v>ALTA</v>
      </c>
      <c r="AA611" s="77"/>
      <c r="AB611" s="77" t="str">
        <f t="shared" si="216"/>
        <v/>
      </c>
      <c r="AC611" s="77"/>
      <c r="AD611" s="78" t="b">
        <f t="shared" si="217"/>
        <v>1</v>
      </c>
      <c r="AE611" s="78" t="b">
        <f t="shared" si="218"/>
        <v>0</v>
      </c>
      <c r="AF611" s="78" t="b">
        <f t="shared" si="219"/>
        <v>0</v>
      </c>
      <c r="AG611" s="78" t="b">
        <f t="shared" si="224"/>
        <v>1</v>
      </c>
      <c r="AH611" s="38">
        <f t="shared" si="225"/>
        <v>22.4</v>
      </c>
      <c r="AI611" s="62">
        <f t="shared" si="226"/>
        <v>26.08</v>
      </c>
      <c r="AJ611" s="34">
        <f t="shared" si="227"/>
        <v>0.2</v>
      </c>
      <c r="AK611" s="34">
        <f t="shared" si="228"/>
        <v>0.15384615384615385</v>
      </c>
      <c r="AL611" s="34">
        <f t="shared" si="229"/>
        <v>7.407407407407407E-2</v>
      </c>
    </row>
    <row r="612" spans="1:38">
      <c r="A612" s="37">
        <v>43413</v>
      </c>
      <c r="B612" s="67">
        <v>23.1</v>
      </c>
      <c r="C612" s="67">
        <v>23.1</v>
      </c>
      <c r="D612" s="67">
        <v>0.43</v>
      </c>
      <c r="E612" s="67">
        <v>22.87</v>
      </c>
      <c r="F612" s="67">
        <v>22.4</v>
      </c>
      <c r="G612" s="67">
        <v>23.34</v>
      </c>
      <c r="H612" s="67">
        <v>726377513</v>
      </c>
      <c r="I612" s="67">
        <v>40626</v>
      </c>
      <c r="J612" s="77">
        <f t="shared" si="220"/>
        <v>1</v>
      </c>
      <c r="K612" s="77">
        <f t="shared" si="221"/>
        <v>0</v>
      </c>
      <c r="L612" s="77">
        <f t="shared" si="222"/>
        <v>0</v>
      </c>
      <c r="M612" s="77"/>
      <c r="N612" s="77">
        <f t="shared" si="207"/>
        <v>24.87</v>
      </c>
      <c r="O612" s="77">
        <f t="shared" si="208"/>
        <v>26.08</v>
      </c>
      <c r="P612" s="77">
        <f t="shared" si="209"/>
        <v>23.981050794122559</v>
      </c>
      <c r="Q612" s="77">
        <f t="shared" si="223"/>
        <v>24.047000000000001</v>
      </c>
      <c r="R612" s="77">
        <f t="shared" si="210"/>
        <v>23.980523121132727</v>
      </c>
      <c r="S612" s="77">
        <f t="shared" si="211"/>
        <v>23.214054520124431</v>
      </c>
      <c r="T612" s="77">
        <f t="shared" si="212"/>
        <v>0.76646860100829528</v>
      </c>
      <c r="U612" s="77">
        <f t="shared" si="213"/>
        <v>1.1260008960933565</v>
      </c>
      <c r="V612" s="77">
        <f t="shared" si="214"/>
        <v>-0.35953229508506124</v>
      </c>
      <c r="W612" s="77"/>
      <c r="X612" s="77"/>
      <c r="Y612" s="77"/>
      <c r="Z612" s="77" t="str">
        <f t="shared" si="215"/>
        <v>ALTA</v>
      </c>
      <c r="AA612" s="77"/>
      <c r="AB612" s="77" t="str">
        <f t="shared" si="216"/>
        <v/>
      </c>
      <c r="AC612" s="77"/>
      <c r="AD612" s="78" t="b">
        <f t="shared" si="217"/>
        <v>0</v>
      </c>
      <c r="AE612" s="78" t="b">
        <f t="shared" si="218"/>
        <v>0</v>
      </c>
      <c r="AF612" s="78" t="b">
        <f t="shared" si="219"/>
        <v>0</v>
      </c>
      <c r="AG612" s="78" t="b">
        <f t="shared" si="224"/>
        <v>1</v>
      </c>
      <c r="AH612" s="38">
        <f t="shared" si="225"/>
        <v>22.4</v>
      </c>
      <c r="AI612" s="62">
        <f t="shared" si="226"/>
        <v>26.08</v>
      </c>
      <c r="AJ612" s="34">
        <f t="shared" si="227"/>
        <v>0.2</v>
      </c>
      <c r="AK612" s="34">
        <f t="shared" si="228"/>
        <v>0.15384615384615385</v>
      </c>
      <c r="AL612" s="34">
        <f t="shared" si="229"/>
        <v>7.407407407407407E-2</v>
      </c>
    </row>
    <row r="613" spans="1:38">
      <c r="A613" s="37">
        <v>43412</v>
      </c>
      <c r="B613" s="67">
        <v>23</v>
      </c>
      <c r="C613" s="67">
        <v>23</v>
      </c>
      <c r="D613" s="67">
        <v>-3.61</v>
      </c>
      <c r="E613" s="67">
        <v>24.32</v>
      </c>
      <c r="F613" s="67">
        <v>23</v>
      </c>
      <c r="G613" s="67">
        <v>24.53</v>
      </c>
      <c r="H613" s="67">
        <v>1235108161</v>
      </c>
      <c r="I613" s="67">
        <v>66723</v>
      </c>
      <c r="J613" s="77">
        <f t="shared" si="220"/>
        <v>0</v>
      </c>
      <c r="K613" s="77">
        <f t="shared" si="221"/>
        <v>0</v>
      </c>
      <c r="L613" s="77">
        <f t="shared" si="222"/>
        <v>0</v>
      </c>
      <c r="M613" s="77"/>
      <c r="N613" s="77">
        <f t="shared" si="207"/>
        <v>24.87</v>
      </c>
      <c r="O613" s="77">
        <f t="shared" si="208"/>
        <v>26.08</v>
      </c>
      <c r="P613" s="77">
        <f t="shared" si="209"/>
        <v>24.201313492653199</v>
      </c>
      <c r="Q613" s="77">
        <f t="shared" si="223"/>
        <v>24.073999999999998</v>
      </c>
      <c r="R613" s="77">
        <f t="shared" si="210"/>
        <v>24.140618234065951</v>
      </c>
      <c r="S613" s="77">
        <f t="shared" si="211"/>
        <v>23.223178881734384</v>
      </c>
      <c r="T613" s="77">
        <f t="shared" si="212"/>
        <v>0.91743935233156648</v>
      </c>
      <c r="U613" s="77">
        <f t="shared" si="213"/>
        <v>1.2158839698646218</v>
      </c>
      <c r="V613" s="77">
        <f t="shared" si="214"/>
        <v>-0.29844461753305529</v>
      </c>
      <c r="W613" s="77"/>
      <c r="X613" s="77"/>
      <c r="Y613" s="77"/>
      <c r="Z613" s="77" t="str">
        <f t="shared" si="215"/>
        <v>ALTA</v>
      </c>
      <c r="AA613" s="77"/>
      <c r="AB613" s="77" t="str">
        <f t="shared" si="216"/>
        <v/>
      </c>
      <c r="AC613" s="77"/>
      <c r="AD613" s="78" t="b">
        <f t="shared" si="217"/>
        <v>0</v>
      </c>
      <c r="AE613" s="78" t="b">
        <f t="shared" si="218"/>
        <v>0</v>
      </c>
      <c r="AF613" s="78" t="b">
        <f t="shared" si="219"/>
        <v>1</v>
      </c>
      <c r="AG613" s="78" t="b">
        <f t="shared" si="224"/>
        <v>0</v>
      </c>
      <c r="AH613" s="38">
        <f t="shared" si="225"/>
        <v>22.74</v>
      </c>
      <c r="AI613" s="62">
        <f t="shared" si="226"/>
        <v>26.08</v>
      </c>
      <c r="AJ613" s="34">
        <f t="shared" si="227"/>
        <v>0.2</v>
      </c>
      <c r="AK613" s="34">
        <f t="shared" si="228"/>
        <v>0.15384615384615385</v>
      </c>
      <c r="AL613" s="34">
        <f t="shared" si="229"/>
        <v>7.407407407407407E-2</v>
      </c>
    </row>
    <row r="614" spans="1:38">
      <c r="A614" s="37">
        <v>43411</v>
      </c>
      <c r="B614" s="67">
        <v>23.87</v>
      </c>
      <c r="C614" s="67">
        <v>23.87</v>
      </c>
      <c r="D614" s="67">
        <v>-3.27</v>
      </c>
      <c r="E614" s="67">
        <v>25.05</v>
      </c>
      <c r="F614" s="67">
        <v>23.83</v>
      </c>
      <c r="G614" s="67">
        <v>25.09</v>
      </c>
      <c r="H614" s="67">
        <v>535421229</v>
      </c>
      <c r="I614" s="67">
        <v>33766</v>
      </c>
      <c r="J614" s="77">
        <f t="shared" si="220"/>
        <v>0</v>
      </c>
      <c r="K614" s="77">
        <f t="shared" si="221"/>
        <v>0</v>
      </c>
      <c r="L614" s="77">
        <f t="shared" si="222"/>
        <v>0</v>
      </c>
      <c r="M614" s="77"/>
      <c r="N614" s="77">
        <f t="shared" si="207"/>
        <v>24.87</v>
      </c>
      <c r="O614" s="77">
        <f t="shared" si="208"/>
        <v>26.08</v>
      </c>
      <c r="P614" s="77">
        <f t="shared" si="209"/>
        <v>24.501641865816499</v>
      </c>
      <c r="Q614" s="77">
        <f t="shared" si="223"/>
        <v>24.140999999999998</v>
      </c>
      <c r="R614" s="77">
        <f t="shared" si="210"/>
        <v>24.348003367532488</v>
      </c>
      <c r="S614" s="77">
        <f t="shared" si="211"/>
        <v>23.241033192273136</v>
      </c>
      <c r="T614" s="77">
        <f t="shared" si="212"/>
        <v>1.1069701752593524</v>
      </c>
      <c r="U614" s="77">
        <f t="shared" si="213"/>
        <v>1.2904951242478857</v>
      </c>
      <c r="V614" s="77">
        <f t="shared" si="214"/>
        <v>-0.18352494898853333</v>
      </c>
      <c r="W614" s="77"/>
      <c r="X614" s="77"/>
      <c r="Y614" s="77"/>
      <c r="Z614" s="77" t="str">
        <f t="shared" si="215"/>
        <v>ALTA</v>
      </c>
      <c r="AA614" s="77"/>
      <c r="AB614" s="77" t="str">
        <f t="shared" si="216"/>
        <v/>
      </c>
      <c r="AC614" s="77"/>
      <c r="AD614" s="78" t="b">
        <f t="shared" si="217"/>
        <v>0</v>
      </c>
      <c r="AE614" s="78" t="b">
        <f t="shared" si="218"/>
        <v>1</v>
      </c>
      <c r="AF614" s="78" t="b">
        <f t="shared" si="219"/>
        <v>1</v>
      </c>
      <c r="AG614" s="78" t="b">
        <f t="shared" si="224"/>
        <v>0</v>
      </c>
      <c r="AH614" s="38">
        <f t="shared" si="225"/>
        <v>22.74</v>
      </c>
      <c r="AI614" s="62">
        <f t="shared" si="226"/>
        <v>26.08</v>
      </c>
      <c r="AJ614" s="34">
        <f t="shared" si="227"/>
        <v>0.2</v>
      </c>
      <c r="AK614" s="34">
        <f t="shared" si="228"/>
        <v>0.15384615384615385</v>
      </c>
      <c r="AL614" s="34">
        <f t="shared" si="229"/>
        <v>7.407407407407407E-2</v>
      </c>
    </row>
    <row r="615" spans="1:38">
      <c r="A615" s="37">
        <v>43410</v>
      </c>
      <c r="B615" s="67">
        <v>24.67</v>
      </c>
      <c r="C615" s="67">
        <v>24.67</v>
      </c>
      <c r="D615" s="67">
        <v>-3.44</v>
      </c>
      <c r="E615" s="67">
        <v>24.77</v>
      </c>
      <c r="F615" s="67">
        <v>24.49</v>
      </c>
      <c r="G615" s="67">
        <v>25.68</v>
      </c>
      <c r="H615" s="67">
        <v>709932291</v>
      </c>
      <c r="I615" s="67">
        <v>38318</v>
      </c>
      <c r="J615" s="77">
        <f t="shared" si="220"/>
        <v>0</v>
      </c>
      <c r="K615" s="77">
        <f t="shared" si="221"/>
        <v>0</v>
      </c>
      <c r="L615" s="77">
        <f t="shared" si="222"/>
        <v>0</v>
      </c>
      <c r="M615" s="77"/>
      <c r="N615" s="77">
        <f t="shared" si="207"/>
        <v>24.87</v>
      </c>
      <c r="O615" s="77">
        <f t="shared" si="208"/>
        <v>26.08</v>
      </c>
      <c r="P615" s="77">
        <f t="shared" si="209"/>
        <v>24.659552332270625</v>
      </c>
      <c r="Q615" s="77">
        <f t="shared" si="223"/>
        <v>24.154499999999995</v>
      </c>
      <c r="R615" s="77">
        <f t="shared" si="210"/>
        <v>24.434913070720214</v>
      </c>
      <c r="S615" s="77">
        <f t="shared" si="211"/>
        <v>23.190715847654985</v>
      </c>
      <c r="T615" s="77">
        <f t="shared" si="212"/>
        <v>1.2441972230652283</v>
      </c>
      <c r="U615" s="77">
        <f t="shared" si="213"/>
        <v>1.336376361495019</v>
      </c>
      <c r="V615" s="77">
        <f t="shared" si="214"/>
        <v>-9.2179138429790752E-2</v>
      </c>
      <c r="W615" s="77"/>
      <c r="X615" s="77"/>
      <c r="Y615" s="77"/>
      <c r="Z615" s="77" t="str">
        <f t="shared" si="215"/>
        <v>ALTA</v>
      </c>
      <c r="AA615" s="77"/>
      <c r="AB615" s="77" t="str">
        <f t="shared" si="216"/>
        <v/>
      </c>
      <c r="AC615" s="77"/>
      <c r="AD615" s="78" t="b">
        <f t="shared" si="217"/>
        <v>1</v>
      </c>
      <c r="AE615" s="78" t="b">
        <f t="shared" si="218"/>
        <v>0</v>
      </c>
      <c r="AF615" s="78" t="b">
        <f t="shared" si="219"/>
        <v>0</v>
      </c>
      <c r="AG615" s="78" t="b">
        <f t="shared" si="224"/>
        <v>1</v>
      </c>
      <c r="AH615" s="38">
        <f t="shared" si="225"/>
        <v>22.74</v>
      </c>
      <c r="AI615" s="62">
        <f t="shared" si="226"/>
        <v>26.08</v>
      </c>
      <c r="AJ615" s="34">
        <f t="shared" si="227"/>
        <v>0.2</v>
      </c>
      <c r="AK615" s="34">
        <f t="shared" si="228"/>
        <v>0.15384615384615385</v>
      </c>
      <c r="AL615" s="34">
        <f t="shared" si="229"/>
        <v>7.407407407407407E-2</v>
      </c>
    </row>
    <row r="616" spans="1:38">
      <c r="A616" s="37">
        <v>43409</v>
      </c>
      <c r="B616" s="67">
        <v>25.55</v>
      </c>
      <c r="C616" s="67">
        <v>25.55</v>
      </c>
      <c r="D616" s="67">
        <v>3.07</v>
      </c>
      <c r="E616" s="67">
        <v>24.95</v>
      </c>
      <c r="F616" s="67">
        <v>24.87</v>
      </c>
      <c r="G616" s="67">
        <v>25.55</v>
      </c>
      <c r="H616" s="67">
        <v>715410857</v>
      </c>
      <c r="I616" s="67">
        <v>35940</v>
      </c>
      <c r="J616" s="77">
        <f t="shared" si="220"/>
        <v>0</v>
      </c>
      <c r="K616" s="77">
        <f t="shared" si="221"/>
        <v>0</v>
      </c>
      <c r="L616" s="77">
        <f t="shared" si="222"/>
        <v>0</v>
      </c>
      <c r="M616" s="77"/>
      <c r="N616" s="77">
        <f t="shared" si="207"/>
        <v>24.87</v>
      </c>
      <c r="O616" s="77">
        <f t="shared" si="208"/>
        <v>26.08</v>
      </c>
      <c r="P616" s="77">
        <f t="shared" si="209"/>
        <v>24.65694041533828</v>
      </c>
      <c r="Q616" s="77">
        <f t="shared" si="223"/>
        <v>24.007999999999996</v>
      </c>
      <c r="R616" s="77">
        <f t="shared" si="210"/>
        <v>24.392169992669345</v>
      </c>
      <c r="S616" s="77">
        <f t="shared" si="211"/>
        <v>23.072373115467386</v>
      </c>
      <c r="T616" s="77">
        <f t="shared" si="212"/>
        <v>1.3197968772019593</v>
      </c>
      <c r="U616" s="77">
        <f t="shared" si="213"/>
        <v>1.3594211461024668</v>
      </c>
      <c r="V616" s="77">
        <f t="shared" si="214"/>
        <v>-3.962426890050752E-2</v>
      </c>
      <c r="W616" s="77"/>
      <c r="X616" s="77"/>
      <c r="Y616" s="77"/>
      <c r="Z616" s="77" t="str">
        <f t="shared" si="215"/>
        <v>ALTA</v>
      </c>
      <c r="AA616" s="77"/>
      <c r="AB616" s="77" t="str">
        <f t="shared" si="216"/>
        <v/>
      </c>
      <c r="AC616" s="77"/>
      <c r="AD616" s="78" t="b">
        <f t="shared" si="217"/>
        <v>0</v>
      </c>
      <c r="AE616" s="78" t="b">
        <f t="shared" si="218"/>
        <v>0</v>
      </c>
      <c r="AF616" s="78" t="b">
        <f t="shared" si="219"/>
        <v>0</v>
      </c>
      <c r="AG616" s="78" t="b">
        <f t="shared" si="224"/>
        <v>1</v>
      </c>
      <c r="AH616" s="38">
        <f t="shared" si="225"/>
        <v>21.06</v>
      </c>
      <c r="AI616" s="62">
        <f t="shared" si="226"/>
        <v>26.08</v>
      </c>
      <c r="AJ616" s="34">
        <f t="shared" si="227"/>
        <v>0.2</v>
      </c>
      <c r="AK616" s="34">
        <f t="shared" si="228"/>
        <v>0.15384615384615385</v>
      </c>
      <c r="AL616" s="34">
        <f t="shared" si="229"/>
        <v>7.407407407407407E-2</v>
      </c>
    </row>
    <row r="617" spans="1:38">
      <c r="A617" s="37">
        <v>43405</v>
      </c>
      <c r="B617" s="67">
        <v>24.79</v>
      </c>
      <c r="C617" s="67">
        <v>24.79</v>
      </c>
      <c r="D617" s="67">
        <v>-1.0900000000000001</v>
      </c>
      <c r="E617" s="67">
        <v>25.19</v>
      </c>
      <c r="F617" s="67">
        <v>24.6</v>
      </c>
      <c r="G617" s="67">
        <v>25.43</v>
      </c>
      <c r="H617" s="67">
        <v>515099234</v>
      </c>
      <c r="I617" s="67">
        <v>43003</v>
      </c>
      <c r="J617" s="77">
        <f t="shared" si="220"/>
        <v>0</v>
      </c>
      <c r="K617" s="77">
        <f t="shared" si="221"/>
        <v>0</v>
      </c>
      <c r="L617" s="77">
        <f t="shared" si="222"/>
        <v>0</v>
      </c>
      <c r="M617" s="77"/>
      <c r="N617" s="77">
        <f t="shared" si="207"/>
        <v>24.77</v>
      </c>
      <c r="O617" s="77">
        <f t="shared" si="208"/>
        <v>26.08</v>
      </c>
      <c r="P617" s="77">
        <f t="shared" si="209"/>
        <v>24.433675519172851</v>
      </c>
      <c r="Q617" s="77">
        <f t="shared" si="223"/>
        <v>23.820499999999999</v>
      </c>
      <c r="R617" s="77">
        <f t="shared" si="210"/>
        <v>24.181655445881951</v>
      </c>
      <c r="S617" s="77">
        <f t="shared" si="211"/>
        <v>22.874162964704777</v>
      </c>
      <c r="T617" s="77">
        <f t="shared" si="212"/>
        <v>1.3074924811771744</v>
      </c>
      <c r="U617" s="77">
        <f t="shared" si="213"/>
        <v>1.3693272133275936</v>
      </c>
      <c r="V617" s="77">
        <f t="shared" si="214"/>
        <v>-6.1834732150419125E-2</v>
      </c>
      <c r="W617" s="77"/>
      <c r="X617" s="77"/>
      <c r="Y617" s="77"/>
      <c r="Z617" s="77" t="str">
        <f t="shared" si="215"/>
        <v>ALTA</v>
      </c>
      <c r="AA617" s="77"/>
      <c r="AB617" s="77" t="str">
        <f t="shared" si="216"/>
        <v/>
      </c>
      <c r="AC617" s="77"/>
      <c r="AD617" s="78" t="b">
        <f t="shared" si="217"/>
        <v>0</v>
      </c>
      <c r="AE617" s="78" t="b">
        <f t="shared" si="218"/>
        <v>1</v>
      </c>
      <c r="AF617" s="78" t="b">
        <f t="shared" si="219"/>
        <v>1</v>
      </c>
      <c r="AG617" s="78" t="b">
        <f t="shared" si="224"/>
        <v>1</v>
      </c>
      <c r="AH617" s="38">
        <f t="shared" si="225"/>
        <v>21.06</v>
      </c>
      <c r="AI617" s="62">
        <f t="shared" si="226"/>
        <v>26.08</v>
      </c>
      <c r="AJ617" s="34">
        <f t="shared" si="227"/>
        <v>0.2</v>
      </c>
      <c r="AK617" s="34">
        <f t="shared" si="228"/>
        <v>0.15384615384615385</v>
      </c>
      <c r="AL617" s="34">
        <f t="shared" si="229"/>
        <v>7.407407407407407E-2</v>
      </c>
    </row>
    <row r="618" spans="1:38">
      <c r="A618" s="37">
        <v>43404</v>
      </c>
      <c r="B618" s="67">
        <v>25.06</v>
      </c>
      <c r="C618" s="67">
        <v>25.06</v>
      </c>
      <c r="D618" s="67">
        <v>-1.36</v>
      </c>
      <c r="E618" s="67">
        <v>25.64</v>
      </c>
      <c r="F618" s="67">
        <v>24.77</v>
      </c>
      <c r="G618" s="67">
        <v>25.71</v>
      </c>
      <c r="H618" s="67">
        <v>551549890</v>
      </c>
      <c r="I618" s="67">
        <v>36432</v>
      </c>
      <c r="J618" s="77">
        <f t="shared" si="220"/>
        <v>0</v>
      </c>
      <c r="K618" s="77">
        <f t="shared" si="221"/>
        <v>0</v>
      </c>
      <c r="L618" s="77">
        <f t="shared" si="222"/>
        <v>0</v>
      </c>
      <c r="M618" s="77"/>
      <c r="N618" s="77">
        <f t="shared" si="207"/>
        <v>24.77</v>
      </c>
      <c r="O618" s="77">
        <f t="shared" si="208"/>
        <v>26.08</v>
      </c>
      <c r="P618" s="77">
        <f t="shared" si="209"/>
        <v>24.344594398966066</v>
      </c>
      <c r="Q618" s="77">
        <f t="shared" si="223"/>
        <v>23.660499999999995</v>
      </c>
      <c r="R618" s="77">
        <f t="shared" si="210"/>
        <v>24.071047345133216</v>
      </c>
      <c r="S618" s="77">
        <f t="shared" si="211"/>
        <v>22.720896001881158</v>
      </c>
      <c r="T618" s="77">
        <f t="shared" si="212"/>
        <v>1.3501513432520582</v>
      </c>
      <c r="U618" s="77">
        <f t="shared" si="213"/>
        <v>1.3847858963651982</v>
      </c>
      <c r="V618" s="77">
        <f t="shared" si="214"/>
        <v>-3.463455311314001E-2</v>
      </c>
      <c r="W618" s="77"/>
      <c r="X618" s="77"/>
      <c r="Y618" s="77"/>
      <c r="Z618" s="77" t="str">
        <f t="shared" si="215"/>
        <v>ALTA</v>
      </c>
      <c r="AA618" s="77"/>
      <c r="AB618" s="77" t="str">
        <f t="shared" si="216"/>
        <v/>
      </c>
      <c r="AC618" s="77"/>
      <c r="AD618" s="78" t="b">
        <f t="shared" si="217"/>
        <v>1</v>
      </c>
      <c r="AE618" s="78" t="b">
        <f t="shared" si="218"/>
        <v>0</v>
      </c>
      <c r="AF618" s="78" t="b">
        <f t="shared" si="219"/>
        <v>1</v>
      </c>
      <c r="AG618" s="78" t="b">
        <f t="shared" si="224"/>
        <v>0</v>
      </c>
      <c r="AH618" s="38">
        <f t="shared" si="225"/>
        <v>21.06</v>
      </c>
      <c r="AI618" s="62">
        <f t="shared" si="226"/>
        <v>26.08</v>
      </c>
      <c r="AJ618" s="34">
        <f t="shared" si="227"/>
        <v>0.2</v>
      </c>
      <c r="AK618" s="34">
        <f t="shared" si="228"/>
        <v>0.15384615384615385</v>
      </c>
      <c r="AL618" s="34">
        <f t="shared" si="229"/>
        <v>7.407407407407407E-2</v>
      </c>
    </row>
    <row r="619" spans="1:38">
      <c r="A619" s="37">
        <v>43403</v>
      </c>
      <c r="B619" s="67">
        <v>25.41</v>
      </c>
      <c r="C619" s="67">
        <v>25.41</v>
      </c>
      <c r="D619" s="67">
        <v>5.98</v>
      </c>
      <c r="E619" s="67">
        <v>24.23</v>
      </c>
      <c r="F619" s="67">
        <v>23.97</v>
      </c>
      <c r="G619" s="67">
        <v>25.41</v>
      </c>
      <c r="H619" s="67">
        <v>742175441</v>
      </c>
      <c r="I619" s="67">
        <v>33941</v>
      </c>
      <c r="J619" s="77">
        <f t="shared" si="220"/>
        <v>0</v>
      </c>
      <c r="K619" s="77">
        <f t="shared" si="221"/>
        <v>0</v>
      </c>
      <c r="L619" s="77">
        <f t="shared" si="222"/>
        <v>0</v>
      </c>
      <c r="M619" s="77"/>
      <c r="N619" s="77">
        <f t="shared" si="207"/>
        <v>23.97</v>
      </c>
      <c r="O619" s="77">
        <f t="shared" si="208"/>
        <v>26.08</v>
      </c>
      <c r="P619" s="77">
        <f t="shared" si="209"/>
        <v>24.165742998707582</v>
      </c>
      <c r="Q619" s="77">
        <f t="shared" si="223"/>
        <v>23.442999999999994</v>
      </c>
      <c r="R619" s="77">
        <f t="shared" si="210"/>
        <v>23.891237771521073</v>
      </c>
      <c r="S619" s="77">
        <f t="shared" si="211"/>
        <v>22.533767682031652</v>
      </c>
      <c r="T619" s="77">
        <f t="shared" si="212"/>
        <v>1.3574700894894214</v>
      </c>
      <c r="U619" s="77">
        <f t="shared" si="213"/>
        <v>1.3934445346434832</v>
      </c>
      <c r="V619" s="77">
        <f t="shared" si="214"/>
        <v>-3.5974445154061785E-2</v>
      </c>
      <c r="W619" s="77"/>
      <c r="X619" s="77"/>
      <c r="Y619" s="77"/>
      <c r="Z619" s="77" t="str">
        <f t="shared" si="215"/>
        <v>ALTA</v>
      </c>
      <c r="AA619" s="77"/>
      <c r="AB619" s="77" t="str">
        <f t="shared" si="216"/>
        <v/>
      </c>
      <c r="AC619" s="77"/>
      <c r="AD619" s="78" t="b">
        <f t="shared" si="217"/>
        <v>0</v>
      </c>
      <c r="AE619" s="78" t="b">
        <f t="shared" si="218"/>
        <v>1</v>
      </c>
      <c r="AF619" s="78" t="b">
        <f t="shared" si="219"/>
        <v>0</v>
      </c>
      <c r="AG619" s="78" t="b">
        <f t="shared" si="224"/>
        <v>1</v>
      </c>
      <c r="AH619" s="38">
        <f t="shared" si="225"/>
        <v>18.88</v>
      </c>
      <c r="AI619" s="62">
        <f t="shared" si="226"/>
        <v>26.08</v>
      </c>
      <c r="AJ619" s="34">
        <f t="shared" si="227"/>
        <v>0.2</v>
      </c>
      <c r="AK619" s="34">
        <f t="shared" si="228"/>
        <v>0.15384615384615385</v>
      </c>
      <c r="AL619" s="34">
        <f t="shared" si="229"/>
        <v>7.407407407407407E-2</v>
      </c>
    </row>
    <row r="620" spans="1:38">
      <c r="A620" s="37">
        <v>43402</v>
      </c>
      <c r="B620" s="67">
        <v>23.97</v>
      </c>
      <c r="C620" s="67">
        <v>23.97</v>
      </c>
      <c r="D620" s="67">
        <v>-4.28</v>
      </c>
      <c r="E620" s="67">
        <v>26.07</v>
      </c>
      <c r="F620" s="67">
        <v>23.57</v>
      </c>
      <c r="G620" s="67">
        <v>26.08</v>
      </c>
      <c r="H620" s="67">
        <v>519911573</v>
      </c>
      <c r="I620" s="67">
        <v>28531</v>
      </c>
      <c r="J620" s="77">
        <f t="shared" si="220"/>
        <v>0</v>
      </c>
      <c r="K620" s="77">
        <f t="shared" si="221"/>
        <v>1</v>
      </c>
      <c r="L620" s="77">
        <f t="shared" si="222"/>
        <v>0</v>
      </c>
      <c r="M620" s="77"/>
      <c r="N620" s="77">
        <f t="shared" si="207"/>
        <v>23.85</v>
      </c>
      <c r="O620" s="77">
        <f t="shared" si="208"/>
        <v>26.08</v>
      </c>
      <c r="P620" s="77">
        <f t="shared" si="209"/>
        <v>23.85467874838448</v>
      </c>
      <c r="Q620" s="77">
        <f t="shared" si="223"/>
        <v>23.125499999999995</v>
      </c>
      <c r="R620" s="77">
        <f t="shared" si="210"/>
        <v>23.615099184524905</v>
      </c>
      <c r="S620" s="77">
        <f t="shared" si="211"/>
        <v>22.303669096594184</v>
      </c>
      <c r="T620" s="77">
        <f t="shared" si="212"/>
        <v>1.3114300879307201</v>
      </c>
      <c r="U620" s="77">
        <f t="shared" si="213"/>
        <v>1.4024381459319986</v>
      </c>
      <c r="V620" s="77">
        <f t="shared" si="214"/>
        <v>-9.1008058001278425E-2</v>
      </c>
      <c r="W620" s="77"/>
      <c r="X620" s="77"/>
      <c r="Y620" s="77"/>
      <c r="Z620" s="77" t="str">
        <f t="shared" si="215"/>
        <v>ALTA</v>
      </c>
      <c r="AA620" s="77"/>
      <c r="AB620" s="77" t="str">
        <f t="shared" si="216"/>
        <v/>
      </c>
      <c r="AC620" s="77"/>
      <c r="AD620" s="78" t="b">
        <f t="shared" si="217"/>
        <v>1</v>
      </c>
      <c r="AE620" s="78" t="b">
        <f t="shared" si="218"/>
        <v>1</v>
      </c>
      <c r="AF620" s="78" t="b">
        <f t="shared" si="219"/>
        <v>1</v>
      </c>
      <c r="AG620" s="78" t="b">
        <f t="shared" si="224"/>
        <v>0</v>
      </c>
      <c r="AH620" s="38">
        <f t="shared" si="225"/>
        <v>18.88</v>
      </c>
      <c r="AI620" s="62">
        <f t="shared" si="226"/>
        <v>26.08</v>
      </c>
      <c r="AJ620" s="34">
        <f t="shared" si="227"/>
        <v>0.2</v>
      </c>
      <c r="AK620" s="34">
        <f t="shared" si="228"/>
        <v>0.15384615384615385</v>
      </c>
      <c r="AL620" s="34">
        <f t="shared" si="229"/>
        <v>7.407407407407407E-2</v>
      </c>
    </row>
    <row r="621" spans="1:38">
      <c r="A621" s="37">
        <v>43399</v>
      </c>
      <c r="B621" s="67">
        <v>25.05</v>
      </c>
      <c r="C621" s="67">
        <v>25.05</v>
      </c>
      <c r="D621" s="67">
        <v>4.8600000000000003</v>
      </c>
      <c r="E621" s="67">
        <v>24.18</v>
      </c>
      <c r="F621" s="67">
        <v>23.7</v>
      </c>
      <c r="G621" s="67">
        <v>25.05</v>
      </c>
      <c r="H621" s="67">
        <v>527619643</v>
      </c>
      <c r="I621" s="67">
        <v>29780</v>
      </c>
      <c r="J621" s="77">
        <f t="shared" si="220"/>
        <v>0</v>
      </c>
      <c r="K621" s="77">
        <f t="shared" si="221"/>
        <v>0</v>
      </c>
      <c r="L621" s="77">
        <f t="shared" si="222"/>
        <v>0</v>
      </c>
      <c r="M621" s="77"/>
      <c r="N621" s="77">
        <f t="shared" si="207"/>
        <v>23.85</v>
      </c>
      <c r="O621" s="77">
        <f t="shared" si="208"/>
        <v>25.05</v>
      </c>
      <c r="P621" s="77">
        <f t="shared" si="209"/>
        <v>23.825848435480598</v>
      </c>
      <c r="Q621" s="77">
        <f t="shared" si="223"/>
        <v>22.883999999999993</v>
      </c>
      <c r="R621" s="77">
        <f t="shared" si="210"/>
        <v>23.550571763529433</v>
      </c>
      <c r="S621" s="77">
        <f t="shared" si="211"/>
        <v>22.170362624321719</v>
      </c>
      <c r="T621" s="77">
        <f t="shared" si="212"/>
        <v>1.3802091392077145</v>
      </c>
      <c r="U621" s="77">
        <f t="shared" si="213"/>
        <v>1.4251901604323181</v>
      </c>
      <c r="V621" s="77">
        <f t="shared" si="214"/>
        <v>-4.4981021224603568E-2</v>
      </c>
      <c r="W621" s="77"/>
      <c r="X621" s="77"/>
      <c r="Y621" s="77"/>
      <c r="Z621" s="77" t="str">
        <f t="shared" si="215"/>
        <v>ALTA</v>
      </c>
      <c r="AA621" s="77"/>
      <c r="AB621" s="77" t="str">
        <f t="shared" si="216"/>
        <v/>
      </c>
      <c r="AC621" s="77"/>
      <c r="AD621" s="78" t="b">
        <f t="shared" si="217"/>
        <v>1</v>
      </c>
      <c r="AE621" s="78" t="b">
        <f t="shared" si="218"/>
        <v>0</v>
      </c>
      <c r="AF621" s="78" t="b">
        <f t="shared" si="219"/>
        <v>0</v>
      </c>
      <c r="AG621" s="78" t="b">
        <f t="shared" si="224"/>
        <v>1</v>
      </c>
      <c r="AH621" s="38">
        <f t="shared" si="225"/>
        <v>18.88</v>
      </c>
      <c r="AI621" s="62">
        <f t="shared" si="226"/>
        <v>26.08</v>
      </c>
      <c r="AJ621" s="34">
        <f t="shared" si="227"/>
        <v>0.2</v>
      </c>
      <c r="AK621" s="34">
        <f t="shared" si="228"/>
        <v>0.15384615384615385</v>
      </c>
      <c r="AL621" s="34">
        <f t="shared" si="229"/>
        <v>7.407407407407407E-2</v>
      </c>
    </row>
    <row r="622" spans="1:38">
      <c r="A622" s="37">
        <v>43398</v>
      </c>
      <c r="B622" s="67">
        <v>23.88</v>
      </c>
      <c r="C622" s="67">
        <v>23.88</v>
      </c>
      <c r="D622" s="67">
        <v>2.4900000000000002</v>
      </c>
      <c r="E622" s="67">
        <v>23.76</v>
      </c>
      <c r="F622" s="67">
        <v>23.31</v>
      </c>
      <c r="G622" s="67">
        <v>24.17</v>
      </c>
      <c r="H622" s="67">
        <v>999855183</v>
      </c>
      <c r="I622" s="67">
        <v>63545</v>
      </c>
      <c r="J622" s="77">
        <f t="shared" si="220"/>
        <v>0</v>
      </c>
      <c r="K622" s="77">
        <f t="shared" si="221"/>
        <v>0</v>
      </c>
      <c r="L622" s="77">
        <f t="shared" si="222"/>
        <v>0</v>
      </c>
      <c r="M622" s="77"/>
      <c r="N622" s="77">
        <f t="shared" si="207"/>
        <v>23.85</v>
      </c>
      <c r="O622" s="77">
        <f t="shared" si="208"/>
        <v>24.5</v>
      </c>
      <c r="P622" s="77">
        <f t="shared" si="209"/>
        <v>23.519810544350747</v>
      </c>
      <c r="Q622" s="77">
        <f t="shared" si="223"/>
        <v>22.604999999999997</v>
      </c>
      <c r="R622" s="77">
        <f t="shared" si="210"/>
        <v>23.27794844780751</v>
      </c>
      <c r="S622" s="77">
        <f t="shared" si="211"/>
        <v>21.939991634267457</v>
      </c>
      <c r="T622" s="77">
        <f t="shared" si="212"/>
        <v>1.3379568135400532</v>
      </c>
      <c r="U622" s="77">
        <f t="shared" si="213"/>
        <v>1.4364354157384689</v>
      </c>
      <c r="V622" s="77">
        <f t="shared" si="214"/>
        <v>-9.8478602198415643E-2</v>
      </c>
      <c r="W622" s="77"/>
      <c r="X622" s="77"/>
      <c r="Y622" s="77"/>
      <c r="Z622" s="77" t="str">
        <f t="shared" si="215"/>
        <v>ALTA</v>
      </c>
      <c r="AA622" s="77"/>
      <c r="AB622" s="77" t="str">
        <f t="shared" si="216"/>
        <v/>
      </c>
      <c r="AC622" s="77"/>
      <c r="AD622" s="78" t="b">
        <f t="shared" si="217"/>
        <v>0</v>
      </c>
      <c r="AE622" s="78" t="b">
        <f t="shared" si="218"/>
        <v>1</v>
      </c>
      <c r="AF622" s="78" t="b">
        <f t="shared" si="219"/>
        <v>0</v>
      </c>
      <c r="AG622" s="78" t="b">
        <f t="shared" si="224"/>
        <v>1</v>
      </c>
      <c r="AH622" s="38">
        <f t="shared" si="225"/>
        <v>18.579999999999998</v>
      </c>
      <c r="AI622" s="62">
        <f t="shared" si="226"/>
        <v>24.5</v>
      </c>
      <c r="AJ622" s="34">
        <f t="shared" si="227"/>
        <v>0.2</v>
      </c>
      <c r="AK622" s="34">
        <f t="shared" si="228"/>
        <v>0.15384615384615385</v>
      </c>
      <c r="AL622" s="34">
        <f t="shared" si="229"/>
        <v>7.407407407407407E-2</v>
      </c>
    </row>
    <row r="623" spans="1:38">
      <c r="A623" s="37">
        <v>43397</v>
      </c>
      <c r="B623" s="67">
        <v>23.3</v>
      </c>
      <c r="C623" s="67">
        <v>23.3</v>
      </c>
      <c r="D623" s="67">
        <v>-1.98</v>
      </c>
      <c r="E623" s="67">
        <v>23.97</v>
      </c>
      <c r="F623" s="67">
        <v>23.3</v>
      </c>
      <c r="G623" s="67">
        <v>24.49</v>
      </c>
      <c r="H623" s="67">
        <v>811274062</v>
      </c>
      <c r="I623" s="67">
        <v>39967</v>
      </c>
      <c r="J623" s="77">
        <f t="shared" si="220"/>
        <v>0</v>
      </c>
      <c r="K623" s="77">
        <f t="shared" si="221"/>
        <v>0</v>
      </c>
      <c r="L623" s="77">
        <f t="shared" si="222"/>
        <v>0</v>
      </c>
      <c r="M623" s="77"/>
      <c r="N623" s="77">
        <f t="shared" si="207"/>
        <v>23.85</v>
      </c>
      <c r="O623" s="77">
        <f t="shared" si="208"/>
        <v>24.5</v>
      </c>
      <c r="P623" s="77">
        <f t="shared" si="209"/>
        <v>23.429763180438435</v>
      </c>
      <c r="Q623" s="77">
        <f t="shared" si="223"/>
        <v>22.326999999999995</v>
      </c>
      <c r="R623" s="77">
        <f t="shared" si="210"/>
        <v>23.168484529227058</v>
      </c>
      <c r="S623" s="77">
        <f t="shared" si="211"/>
        <v>21.784790965008852</v>
      </c>
      <c r="T623" s="77">
        <f t="shared" si="212"/>
        <v>1.3836935642182056</v>
      </c>
      <c r="U623" s="77">
        <f t="shared" si="213"/>
        <v>1.4610550662880728</v>
      </c>
      <c r="V623" s="77">
        <f t="shared" si="214"/>
        <v>-7.736150206986725E-2</v>
      </c>
      <c r="W623" s="77"/>
      <c r="X623" s="77"/>
      <c r="Y623" s="77"/>
      <c r="Z623" s="77" t="str">
        <f t="shared" si="215"/>
        <v>ALTA</v>
      </c>
      <c r="AA623" s="77"/>
      <c r="AB623" s="77" t="str">
        <f t="shared" si="216"/>
        <v>VENDA</v>
      </c>
      <c r="AC623" s="77"/>
      <c r="AD623" s="78" t="b">
        <f t="shared" si="217"/>
        <v>1</v>
      </c>
      <c r="AE623" s="78" t="b">
        <f t="shared" si="218"/>
        <v>1</v>
      </c>
      <c r="AF623" s="78" t="b">
        <f t="shared" si="219"/>
        <v>0</v>
      </c>
      <c r="AG623" s="78" t="b">
        <f t="shared" si="224"/>
        <v>0</v>
      </c>
      <c r="AH623" s="38">
        <f t="shared" si="225"/>
        <v>17.72</v>
      </c>
      <c r="AI623" s="62">
        <f t="shared" si="226"/>
        <v>24.5</v>
      </c>
      <c r="AJ623" s="34">
        <f t="shared" si="227"/>
        <v>0.2</v>
      </c>
      <c r="AK623" s="34">
        <f t="shared" si="228"/>
        <v>0.15384615384615385</v>
      </c>
      <c r="AL623" s="34">
        <f t="shared" si="229"/>
        <v>7.407407407407407E-2</v>
      </c>
    </row>
    <row r="624" spans="1:38">
      <c r="A624" s="37">
        <v>43396</v>
      </c>
      <c r="B624" s="67">
        <v>23.78</v>
      </c>
      <c r="C624" s="67">
        <v>23.78</v>
      </c>
      <c r="D624" s="67">
        <v>-1.24</v>
      </c>
      <c r="E624" s="67">
        <v>23.73</v>
      </c>
      <c r="F624" s="67">
        <v>23.42</v>
      </c>
      <c r="G624" s="67">
        <v>24.03</v>
      </c>
      <c r="H624" s="67">
        <v>253330636</v>
      </c>
      <c r="I624" s="67">
        <v>19082</v>
      </c>
      <c r="J624" s="77">
        <f t="shared" si="220"/>
        <v>0</v>
      </c>
      <c r="K624" s="77">
        <f t="shared" si="221"/>
        <v>0</v>
      </c>
      <c r="L624" s="77">
        <f t="shared" si="222"/>
        <v>0</v>
      </c>
      <c r="M624" s="77"/>
      <c r="N624" s="77">
        <f t="shared" si="207"/>
        <v>23.85</v>
      </c>
      <c r="O624" s="77">
        <f t="shared" si="208"/>
        <v>24.5</v>
      </c>
      <c r="P624" s="77">
        <f t="shared" si="209"/>
        <v>23.462203975548043</v>
      </c>
      <c r="Q624" s="77">
        <f t="shared" si="223"/>
        <v>22.072999999999997</v>
      </c>
      <c r="R624" s="77">
        <f t="shared" si="210"/>
        <v>23.144572625450159</v>
      </c>
      <c r="S624" s="77">
        <f t="shared" si="211"/>
        <v>21.66357424220956</v>
      </c>
      <c r="T624" s="77">
        <f t="shared" si="212"/>
        <v>1.4809983832405997</v>
      </c>
      <c r="U624" s="77">
        <f t="shared" si="213"/>
        <v>1.4803954418055396</v>
      </c>
      <c r="V624" s="77">
        <f t="shared" si="214"/>
        <v>6.0294143506012254E-4</v>
      </c>
      <c r="W624" s="77"/>
      <c r="X624" s="77"/>
      <c r="Y624" s="77"/>
      <c r="Z624" s="77" t="str">
        <f t="shared" si="215"/>
        <v>ALTA</v>
      </c>
      <c r="AA624" s="77"/>
      <c r="AB624" s="77" t="str">
        <f t="shared" si="216"/>
        <v/>
      </c>
      <c r="AC624" s="77"/>
      <c r="AD624" s="78" t="b">
        <f t="shared" si="217"/>
        <v>1</v>
      </c>
      <c r="AE624" s="78" t="b">
        <f t="shared" si="218"/>
        <v>0</v>
      </c>
      <c r="AF624" s="78" t="b">
        <f t="shared" si="219"/>
        <v>0</v>
      </c>
      <c r="AG624" s="78" t="b">
        <f t="shared" si="224"/>
        <v>1</v>
      </c>
      <c r="AH624" s="38">
        <f t="shared" si="225"/>
        <v>17.72</v>
      </c>
      <c r="AI624" s="62">
        <f t="shared" si="226"/>
        <v>24.5</v>
      </c>
      <c r="AJ624" s="34">
        <f t="shared" si="227"/>
        <v>0.2</v>
      </c>
      <c r="AK624" s="34">
        <f t="shared" si="228"/>
        <v>0.15384615384615385</v>
      </c>
      <c r="AL624" s="34">
        <f t="shared" si="229"/>
        <v>7.407407407407407E-2</v>
      </c>
    </row>
    <row r="625" spans="1:38">
      <c r="A625" s="37">
        <v>43395</v>
      </c>
      <c r="B625" s="67">
        <v>24.07</v>
      </c>
      <c r="C625" s="67">
        <v>24.07</v>
      </c>
      <c r="D625" s="67">
        <v>2.35</v>
      </c>
      <c r="E625" s="67">
        <v>23.84</v>
      </c>
      <c r="F625" s="67">
        <v>23.84</v>
      </c>
      <c r="G625" s="67">
        <v>24.14</v>
      </c>
      <c r="H625" s="67">
        <v>840919384</v>
      </c>
      <c r="I625" s="67">
        <v>45978</v>
      </c>
      <c r="J625" s="77">
        <f t="shared" si="220"/>
        <v>0</v>
      </c>
      <c r="K625" s="77">
        <f t="shared" si="221"/>
        <v>0</v>
      </c>
      <c r="L625" s="77">
        <f t="shared" si="222"/>
        <v>0</v>
      </c>
      <c r="M625" s="77"/>
      <c r="N625" s="77">
        <f t="shared" si="207"/>
        <v>23.85</v>
      </c>
      <c r="O625" s="77">
        <f t="shared" si="208"/>
        <v>24.5</v>
      </c>
      <c r="P625" s="77">
        <f t="shared" si="209"/>
        <v>23.382754969435052</v>
      </c>
      <c r="Q625" s="77">
        <f t="shared" si="223"/>
        <v>21.791499999999996</v>
      </c>
      <c r="R625" s="77">
        <f t="shared" si="210"/>
        <v>23.029040375532006</v>
      </c>
      <c r="S625" s="77">
        <f t="shared" si="211"/>
        <v>21.494260181586323</v>
      </c>
      <c r="T625" s="77">
        <f t="shared" si="212"/>
        <v>1.5347801939456822</v>
      </c>
      <c r="U625" s="77">
        <f t="shared" si="213"/>
        <v>1.4802447064467745</v>
      </c>
      <c r="V625" s="77">
        <f t="shared" si="214"/>
        <v>5.4535487498907687E-2</v>
      </c>
      <c r="W625" s="77"/>
      <c r="X625" s="77"/>
      <c r="Y625" s="77"/>
      <c r="Z625" s="77" t="str">
        <f t="shared" si="215"/>
        <v>ALTA</v>
      </c>
      <c r="AA625" s="77"/>
      <c r="AB625" s="77" t="str">
        <f t="shared" si="216"/>
        <v/>
      </c>
      <c r="AC625" s="77"/>
      <c r="AD625" s="78" t="b">
        <f t="shared" si="217"/>
        <v>0</v>
      </c>
      <c r="AE625" s="78" t="b">
        <f t="shared" si="218"/>
        <v>0</v>
      </c>
      <c r="AF625" s="78" t="b">
        <f t="shared" si="219"/>
        <v>0</v>
      </c>
      <c r="AG625" s="78" t="b">
        <f t="shared" si="224"/>
        <v>1</v>
      </c>
      <c r="AH625" s="38">
        <f t="shared" si="225"/>
        <v>17.72</v>
      </c>
      <c r="AI625" s="62">
        <f t="shared" si="226"/>
        <v>24.5</v>
      </c>
      <c r="AJ625" s="34">
        <f t="shared" si="227"/>
        <v>0.2</v>
      </c>
      <c r="AK625" s="34">
        <f t="shared" si="228"/>
        <v>0.15384615384615385</v>
      </c>
      <c r="AL625" s="34">
        <f t="shared" si="229"/>
        <v>7.407407407407407E-2</v>
      </c>
    </row>
    <row r="626" spans="1:38">
      <c r="A626" s="37">
        <v>43392</v>
      </c>
      <c r="B626" s="67">
        <v>23.52</v>
      </c>
      <c r="C626" s="67">
        <v>23.52</v>
      </c>
      <c r="D626" s="67">
        <v>0.86</v>
      </c>
      <c r="E626" s="67">
        <v>23.73</v>
      </c>
      <c r="F626" s="67">
        <v>23.34</v>
      </c>
      <c r="G626" s="67">
        <v>23.87</v>
      </c>
      <c r="H626" s="67">
        <v>1127334175</v>
      </c>
      <c r="I626" s="67">
        <v>36404</v>
      </c>
      <c r="J626" s="77">
        <f t="shared" si="220"/>
        <v>0</v>
      </c>
      <c r="K626" s="77">
        <f t="shared" si="221"/>
        <v>0</v>
      </c>
      <c r="L626" s="77">
        <f t="shared" si="222"/>
        <v>0</v>
      </c>
      <c r="M626" s="77"/>
      <c r="N626" s="77">
        <f t="shared" si="207"/>
        <v>23.85</v>
      </c>
      <c r="O626" s="77">
        <f t="shared" si="208"/>
        <v>24.5</v>
      </c>
      <c r="P626" s="77">
        <f t="shared" si="209"/>
        <v>23.210943711793814</v>
      </c>
      <c r="Q626" s="77">
        <f t="shared" si="223"/>
        <v>21.501999999999992</v>
      </c>
      <c r="R626" s="77">
        <f t="shared" si="210"/>
        <v>22.839774989265099</v>
      </c>
      <c r="S626" s="77">
        <f t="shared" si="211"/>
        <v>21.288200996113229</v>
      </c>
      <c r="T626" s="77">
        <f t="shared" si="212"/>
        <v>1.5515739931518695</v>
      </c>
      <c r="U626" s="77">
        <f t="shared" si="213"/>
        <v>1.4666108345720477</v>
      </c>
      <c r="V626" s="77">
        <f t="shared" si="214"/>
        <v>8.496315857982184E-2</v>
      </c>
      <c r="W626" s="77"/>
      <c r="X626" s="77"/>
      <c r="Y626" s="77"/>
      <c r="Z626" s="77" t="str">
        <f t="shared" si="215"/>
        <v>ALTA</v>
      </c>
      <c r="AA626" s="77"/>
      <c r="AB626" s="77" t="str">
        <f t="shared" si="216"/>
        <v/>
      </c>
      <c r="AC626" s="77"/>
      <c r="AD626" s="78" t="b">
        <f t="shared" si="217"/>
        <v>0</v>
      </c>
      <c r="AE626" s="78" t="b">
        <f t="shared" si="218"/>
        <v>1</v>
      </c>
      <c r="AF626" s="78" t="b">
        <f t="shared" si="219"/>
        <v>1</v>
      </c>
      <c r="AG626" s="78" t="b">
        <f t="shared" si="224"/>
        <v>1</v>
      </c>
      <c r="AH626" s="38">
        <f t="shared" si="225"/>
        <v>17.72</v>
      </c>
      <c r="AI626" s="62">
        <f t="shared" si="226"/>
        <v>24.5</v>
      </c>
      <c r="AJ626" s="34">
        <f t="shared" si="227"/>
        <v>0.2</v>
      </c>
      <c r="AK626" s="34">
        <f t="shared" si="228"/>
        <v>0.15384615384615385</v>
      </c>
      <c r="AL626" s="34">
        <f t="shared" si="229"/>
        <v>7.407407407407407E-2</v>
      </c>
    </row>
    <row r="627" spans="1:38">
      <c r="A627" s="37">
        <v>43391</v>
      </c>
      <c r="B627" s="67">
        <v>23.32</v>
      </c>
      <c r="C627" s="67">
        <v>23.32</v>
      </c>
      <c r="D627" s="67">
        <v>-2.83</v>
      </c>
      <c r="E627" s="67">
        <v>23.86</v>
      </c>
      <c r="F627" s="67">
        <v>23.32</v>
      </c>
      <c r="G627" s="67">
        <v>23.9</v>
      </c>
      <c r="H627" s="67">
        <v>792365081</v>
      </c>
      <c r="I627" s="67">
        <v>35536</v>
      </c>
      <c r="J627" s="77">
        <f t="shared" si="220"/>
        <v>0</v>
      </c>
      <c r="K627" s="77">
        <f t="shared" si="221"/>
        <v>0</v>
      </c>
      <c r="L627" s="77">
        <f t="shared" si="222"/>
        <v>0</v>
      </c>
      <c r="M627" s="77"/>
      <c r="N627" s="77">
        <f t="shared" si="207"/>
        <v>23.85</v>
      </c>
      <c r="O627" s="77">
        <f t="shared" si="208"/>
        <v>24.5</v>
      </c>
      <c r="P627" s="77">
        <f t="shared" si="209"/>
        <v>23.133679639742269</v>
      </c>
      <c r="Q627" s="77">
        <f t="shared" si="223"/>
        <v>21.227499999999999</v>
      </c>
      <c r="R627" s="77">
        <f t="shared" si="210"/>
        <v>22.716097714586027</v>
      </c>
      <c r="S627" s="77">
        <f t="shared" si="211"/>
        <v>21.109657075802286</v>
      </c>
      <c r="T627" s="77">
        <f t="shared" si="212"/>
        <v>1.6064406387837415</v>
      </c>
      <c r="U627" s="77">
        <f t="shared" si="213"/>
        <v>1.4453700449270923</v>
      </c>
      <c r="V627" s="77">
        <f t="shared" si="214"/>
        <v>0.16107059385664924</v>
      </c>
      <c r="W627" s="77"/>
      <c r="X627" s="77"/>
      <c r="Y627" s="77"/>
      <c r="Z627" s="77" t="str">
        <f t="shared" si="215"/>
        <v>ALTA</v>
      </c>
      <c r="AA627" s="77"/>
      <c r="AB627" s="77" t="str">
        <f t="shared" si="216"/>
        <v/>
      </c>
      <c r="AC627" s="77"/>
      <c r="AD627" s="78" t="b">
        <f t="shared" si="217"/>
        <v>1</v>
      </c>
      <c r="AE627" s="78" t="b">
        <f t="shared" si="218"/>
        <v>1</v>
      </c>
      <c r="AF627" s="78" t="b">
        <f t="shared" si="219"/>
        <v>1</v>
      </c>
      <c r="AG627" s="78" t="b">
        <f t="shared" si="224"/>
        <v>0</v>
      </c>
      <c r="AH627" s="38">
        <f t="shared" si="225"/>
        <v>17.72</v>
      </c>
      <c r="AI627" s="62">
        <f t="shared" si="226"/>
        <v>24.5</v>
      </c>
      <c r="AJ627" s="34">
        <f t="shared" si="227"/>
        <v>0.2</v>
      </c>
      <c r="AK627" s="34">
        <f t="shared" si="228"/>
        <v>0.15384615384615385</v>
      </c>
      <c r="AL627" s="34">
        <f t="shared" si="229"/>
        <v>7.407407407407407E-2</v>
      </c>
    </row>
    <row r="628" spans="1:38">
      <c r="A628" s="37">
        <v>43390</v>
      </c>
      <c r="B628" s="67">
        <v>24</v>
      </c>
      <c r="C628" s="67">
        <v>24</v>
      </c>
      <c r="D628" s="67">
        <v>-1.05</v>
      </c>
      <c r="E628" s="67">
        <v>23.99</v>
      </c>
      <c r="F628" s="67">
        <v>23.83</v>
      </c>
      <c r="G628" s="67">
        <v>24.17</v>
      </c>
      <c r="H628" s="67">
        <v>372961613</v>
      </c>
      <c r="I628" s="67">
        <v>19058</v>
      </c>
      <c r="J628" s="77">
        <f t="shared" si="220"/>
        <v>0</v>
      </c>
      <c r="K628" s="77">
        <f t="shared" si="221"/>
        <v>0</v>
      </c>
      <c r="L628" s="77">
        <f t="shared" si="222"/>
        <v>0</v>
      </c>
      <c r="M628" s="77"/>
      <c r="N628" s="77">
        <f t="shared" si="207"/>
        <v>23.85</v>
      </c>
      <c r="O628" s="77">
        <f t="shared" si="208"/>
        <v>24.5</v>
      </c>
      <c r="P628" s="77">
        <f t="shared" si="209"/>
        <v>23.087099549677838</v>
      </c>
      <c r="Q628" s="77">
        <f t="shared" si="223"/>
        <v>20.967999999999996</v>
      </c>
      <c r="R628" s="77">
        <f t="shared" si="210"/>
        <v>22.606297299056216</v>
      </c>
      <c r="S628" s="77">
        <f t="shared" si="211"/>
        <v>20.932829641866469</v>
      </c>
      <c r="T628" s="77">
        <f t="shared" si="212"/>
        <v>1.6734676571897467</v>
      </c>
      <c r="U628" s="77">
        <f t="shared" si="213"/>
        <v>1.4051023964629299</v>
      </c>
      <c r="V628" s="77">
        <f t="shared" si="214"/>
        <v>0.26836526072681677</v>
      </c>
      <c r="W628" s="77"/>
      <c r="X628" s="77"/>
      <c r="Y628" s="77"/>
      <c r="Z628" s="77" t="str">
        <f t="shared" si="215"/>
        <v>ALTA</v>
      </c>
      <c r="AA628" s="77"/>
      <c r="AB628" s="77" t="str">
        <f t="shared" si="216"/>
        <v/>
      </c>
      <c r="AC628" s="77"/>
      <c r="AD628" s="78" t="b">
        <f t="shared" si="217"/>
        <v>1</v>
      </c>
      <c r="AE628" s="78" t="b">
        <f t="shared" si="218"/>
        <v>0</v>
      </c>
      <c r="AF628" s="78" t="b">
        <f t="shared" si="219"/>
        <v>0</v>
      </c>
      <c r="AG628" s="78" t="b">
        <f t="shared" si="224"/>
        <v>1</v>
      </c>
      <c r="AH628" s="38">
        <f t="shared" si="225"/>
        <v>17.72</v>
      </c>
      <c r="AI628" s="62">
        <f t="shared" si="226"/>
        <v>24.5</v>
      </c>
      <c r="AJ628" s="34">
        <f t="shared" si="227"/>
        <v>0.2</v>
      </c>
      <c r="AK628" s="34">
        <f t="shared" si="228"/>
        <v>0.15384615384615385</v>
      </c>
      <c r="AL628" s="34">
        <f t="shared" si="229"/>
        <v>7.407407407407407E-2</v>
      </c>
    </row>
    <row r="629" spans="1:38">
      <c r="A629" s="37">
        <v>43389</v>
      </c>
      <c r="B629" s="67">
        <v>24.26</v>
      </c>
      <c r="C629" s="67">
        <v>24.26</v>
      </c>
      <c r="D629" s="67">
        <v>3.73</v>
      </c>
      <c r="E629" s="67">
        <v>23.78</v>
      </c>
      <c r="F629" s="67">
        <v>23.68</v>
      </c>
      <c r="G629" s="67">
        <v>24.26</v>
      </c>
      <c r="H629" s="67">
        <v>375722226</v>
      </c>
      <c r="I629" s="67">
        <v>18653</v>
      </c>
      <c r="J629" s="77">
        <f t="shared" si="220"/>
        <v>0</v>
      </c>
      <c r="K629" s="77">
        <f t="shared" si="221"/>
        <v>0</v>
      </c>
      <c r="L629" s="77">
        <f t="shared" si="222"/>
        <v>0</v>
      </c>
      <c r="M629" s="77"/>
      <c r="N629" s="77">
        <f t="shared" si="207"/>
        <v>23.85</v>
      </c>
      <c r="O629" s="77">
        <f t="shared" si="208"/>
        <v>24.5</v>
      </c>
      <c r="P629" s="77">
        <f t="shared" si="209"/>
        <v>22.858874437097295</v>
      </c>
      <c r="Q629" s="77">
        <f t="shared" si="223"/>
        <v>20.686999999999994</v>
      </c>
      <c r="R629" s="77">
        <f t="shared" si="210"/>
        <v>22.352896807975529</v>
      </c>
      <c r="S629" s="77">
        <f t="shared" si="211"/>
        <v>20.687456013215787</v>
      </c>
      <c r="T629" s="77">
        <f t="shared" si="212"/>
        <v>1.6654407947597427</v>
      </c>
      <c r="U629" s="77">
        <f t="shared" si="213"/>
        <v>1.3380110812812256</v>
      </c>
      <c r="V629" s="77">
        <f t="shared" si="214"/>
        <v>0.32742971347851713</v>
      </c>
      <c r="W629" s="77"/>
      <c r="X629" s="77"/>
      <c r="Y629" s="77"/>
      <c r="Z629" s="77" t="str">
        <f t="shared" si="215"/>
        <v>ALTA</v>
      </c>
      <c r="AA629" s="77"/>
      <c r="AB629" s="77" t="str">
        <f t="shared" si="216"/>
        <v/>
      </c>
      <c r="AC629" s="77"/>
      <c r="AD629" s="78" t="b">
        <f t="shared" si="217"/>
        <v>0</v>
      </c>
      <c r="AE629" s="78" t="b">
        <f t="shared" si="218"/>
        <v>0</v>
      </c>
      <c r="AF629" s="78" t="b">
        <f t="shared" si="219"/>
        <v>0</v>
      </c>
      <c r="AG629" s="78" t="b">
        <f t="shared" si="224"/>
        <v>1</v>
      </c>
      <c r="AH629" s="38">
        <f t="shared" si="225"/>
        <v>17.670000000000002</v>
      </c>
      <c r="AI629" s="62">
        <f t="shared" si="226"/>
        <v>24.5</v>
      </c>
      <c r="AJ629" s="34">
        <f t="shared" si="227"/>
        <v>0.2</v>
      </c>
      <c r="AK629" s="34">
        <f t="shared" si="228"/>
        <v>0.15384615384615385</v>
      </c>
      <c r="AL629" s="34">
        <f t="shared" si="229"/>
        <v>7.407407407407407E-2</v>
      </c>
    </row>
    <row r="630" spans="1:38">
      <c r="A630" s="37">
        <v>43388</v>
      </c>
      <c r="B630" s="67">
        <v>23.39</v>
      </c>
      <c r="C630" s="67">
        <v>23.39</v>
      </c>
      <c r="D630" s="67">
        <v>1.9</v>
      </c>
      <c r="E630" s="67">
        <v>23.5</v>
      </c>
      <c r="F630" s="67">
        <v>23.19</v>
      </c>
      <c r="G630" s="67">
        <v>23.7</v>
      </c>
      <c r="H630" s="67">
        <v>333701392</v>
      </c>
      <c r="I630" s="67">
        <v>16393</v>
      </c>
      <c r="J630" s="77">
        <f t="shared" si="220"/>
        <v>0</v>
      </c>
      <c r="K630" s="77">
        <f t="shared" si="221"/>
        <v>0</v>
      </c>
      <c r="L630" s="77">
        <f t="shared" si="222"/>
        <v>0</v>
      </c>
      <c r="M630" s="77"/>
      <c r="N630" s="77">
        <f t="shared" si="207"/>
        <v>23.85</v>
      </c>
      <c r="O630" s="77">
        <f t="shared" si="208"/>
        <v>24.5</v>
      </c>
      <c r="P630" s="77">
        <f t="shared" si="209"/>
        <v>22.508593046371619</v>
      </c>
      <c r="Q630" s="77">
        <f t="shared" si="223"/>
        <v>20.353999999999996</v>
      </c>
      <c r="R630" s="77">
        <f t="shared" si="210"/>
        <v>22.006150773061989</v>
      </c>
      <c r="S630" s="77">
        <f t="shared" si="211"/>
        <v>20.401652494273048</v>
      </c>
      <c r="T630" s="77">
        <f t="shared" si="212"/>
        <v>1.6044982787889417</v>
      </c>
      <c r="U630" s="77">
        <f t="shared" si="213"/>
        <v>1.2561536529115962</v>
      </c>
      <c r="V630" s="77">
        <f t="shared" si="214"/>
        <v>0.34834462587734549</v>
      </c>
      <c r="W630" s="77"/>
      <c r="X630" s="77"/>
      <c r="Y630" s="77"/>
      <c r="Z630" s="77" t="str">
        <f t="shared" si="215"/>
        <v>ALTA</v>
      </c>
      <c r="AA630" s="77"/>
      <c r="AB630" s="77" t="str">
        <f t="shared" si="216"/>
        <v/>
      </c>
      <c r="AC630" s="77"/>
      <c r="AD630" s="78" t="b">
        <f t="shared" si="217"/>
        <v>0</v>
      </c>
      <c r="AE630" s="78" t="b">
        <f t="shared" si="218"/>
        <v>0</v>
      </c>
      <c r="AF630" s="78" t="b">
        <f t="shared" si="219"/>
        <v>0</v>
      </c>
      <c r="AG630" s="78" t="b">
        <f t="shared" si="224"/>
        <v>1</v>
      </c>
      <c r="AH630" s="38">
        <f t="shared" si="225"/>
        <v>16.77</v>
      </c>
      <c r="AI630" s="62">
        <f t="shared" si="226"/>
        <v>24.5</v>
      </c>
      <c r="AJ630" s="34">
        <f t="shared" si="227"/>
        <v>0.2</v>
      </c>
      <c r="AK630" s="34">
        <f t="shared" si="228"/>
        <v>0.15384615384615385</v>
      </c>
      <c r="AL630" s="34">
        <f t="shared" si="229"/>
        <v>7.407407407407407E-2</v>
      </c>
    </row>
    <row r="631" spans="1:38">
      <c r="A631" s="37">
        <v>43384</v>
      </c>
      <c r="B631" s="67">
        <v>22.95</v>
      </c>
      <c r="C631" s="67">
        <v>22.95</v>
      </c>
      <c r="D631" s="67">
        <v>-2.92</v>
      </c>
      <c r="E631" s="67">
        <v>24.09</v>
      </c>
      <c r="F631" s="67">
        <v>22.74</v>
      </c>
      <c r="G631" s="67">
        <v>24.27</v>
      </c>
      <c r="H631" s="67">
        <v>441464458</v>
      </c>
      <c r="I631" s="67">
        <v>30735</v>
      </c>
      <c r="J631" s="77">
        <f t="shared" si="220"/>
        <v>0</v>
      </c>
      <c r="K631" s="77">
        <f t="shared" si="221"/>
        <v>0</v>
      </c>
      <c r="L631" s="77">
        <f t="shared" si="222"/>
        <v>0</v>
      </c>
      <c r="M631" s="77"/>
      <c r="N631" s="77">
        <f t="shared" si="207"/>
        <v>23.85</v>
      </c>
      <c r="O631" s="77">
        <f t="shared" si="208"/>
        <v>24.5</v>
      </c>
      <c r="P631" s="77">
        <f t="shared" si="209"/>
        <v>22.288241307964523</v>
      </c>
      <c r="Q631" s="77">
        <f t="shared" si="223"/>
        <v>20.036999999999999</v>
      </c>
      <c r="R631" s="77">
        <f t="shared" si="210"/>
        <v>21.754541822709623</v>
      </c>
      <c r="S631" s="77">
        <f t="shared" si="211"/>
        <v>20.162584693814892</v>
      </c>
      <c r="T631" s="77">
        <f t="shared" si="212"/>
        <v>1.5919571288947303</v>
      </c>
      <c r="U631" s="77">
        <f t="shared" si="213"/>
        <v>1.1690674964422598</v>
      </c>
      <c r="V631" s="77">
        <f t="shared" si="214"/>
        <v>0.42288963245247047</v>
      </c>
      <c r="W631" s="77"/>
      <c r="X631" s="77"/>
      <c r="Y631" s="77"/>
      <c r="Z631" s="77" t="str">
        <f t="shared" si="215"/>
        <v>ALTA</v>
      </c>
      <c r="AA631" s="77"/>
      <c r="AB631" s="77" t="str">
        <f t="shared" si="216"/>
        <v/>
      </c>
      <c r="AC631" s="77"/>
      <c r="AD631" s="78" t="b">
        <f t="shared" si="217"/>
        <v>0</v>
      </c>
      <c r="AE631" s="78" t="b">
        <f t="shared" si="218"/>
        <v>1</v>
      </c>
      <c r="AF631" s="78" t="b">
        <f t="shared" si="219"/>
        <v>1</v>
      </c>
      <c r="AG631" s="78" t="b">
        <f t="shared" si="224"/>
        <v>0</v>
      </c>
      <c r="AH631" s="38">
        <f t="shared" si="225"/>
        <v>16.77</v>
      </c>
      <c r="AI631" s="62">
        <f t="shared" si="226"/>
        <v>24.5</v>
      </c>
      <c r="AJ631" s="34">
        <f t="shared" si="227"/>
        <v>0.2</v>
      </c>
      <c r="AK631" s="34">
        <f t="shared" si="228"/>
        <v>0.15384615384615385</v>
      </c>
      <c r="AL631" s="34">
        <f t="shared" si="229"/>
        <v>7.407407407407407E-2</v>
      </c>
    </row>
    <row r="632" spans="1:38">
      <c r="A632" s="37">
        <v>43383</v>
      </c>
      <c r="B632" s="67">
        <v>23.64</v>
      </c>
      <c r="C632" s="67">
        <v>23.64</v>
      </c>
      <c r="D632" s="67">
        <v>-2.87</v>
      </c>
      <c r="E632" s="67">
        <v>23.88</v>
      </c>
      <c r="F632" s="67">
        <v>23.28</v>
      </c>
      <c r="G632" s="67">
        <v>23.95</v>
      </c>
      <c r="H632" s="67">
        <v>655401189</v>
      </c>
      <c r="I632" s="67">
        <v>27168</v>
      </c>
      <c r="J632" s="77">
        <f t="shared" si="220"/>
        <v>0</v>
      </c>
      <c r="K632" s="77">
        <f t="shared" si="221"/>
        <v>0</v>
      </c>
      <c r="L632" s="77">
        <f t="shared" si="222"/>
        <v>0</v>
      </c>
      <c r="M632" s="77"/>
      <c r="N632" s="77">
        <f t="shared" si="207"/>
        <v>23.85</v>
      </c>
      <c r="O632" s="77">
        <f t="shared" si="208"/>
        <v>24.5</v>
      </c>
      <c r="P632" s="77">
        <f t="shared" si="209"/>
        <v>22.122801634955653</v>
      </c>
      <c r="Q632" s="77">
        <f t="shared" si="223"/>
        <v>19.738500000000002</v>
      </c>
      <c r="R632" s="77">
        <f t="shared" si="210"/>
        <v>21.537185790475007</v>
      </c>
      <c r="S632" s="77">
        <f t="shared" si="211"/>
        <v>19.939591469320085</v>
      </c>
      <c r="T632" s="77">
        <f t="shared" si="212"/>
        <v>1.5975943211549222</v>
      </c>
      <c r="U632" s="77">
        <f t="shared" si="213"/>
        <v>1.0633450883291422</v>
      </c>
      <c r="V632" s="77">
        <f t="shared" si="214"/>
        <v>0.53424923282577996</v>
      </c>
      <c r="W632" s="77"/>
      <c r="X632" s="77"/>
      <c r="Y632" s="77"/>
      <c r="Z632" s="77" t="str">
        <f t="shared" si="215"/>
        <v>ALTA</v>
      </c>
      <c r="AA632" s="77"/>
      <c r="AB632" s="77" t="str">
        <f t="shared" si="216"/>
        <v/>
      </c>
      <c r="AC632" s="77"/>
      <c r="AD632" s="78" t="b">
        <f t="shared" si="217"/>
        <v>1</v>
      </c>
      <c r="AE632" s="78" t="b">
        <f t="shared" si="218"/>
        <v>0</v>
      </c>
      <c r="AF632" s="78" t="b">
        <f t="shared" si="219"/>
        <v>1</v>
      </c>
      <c r="AG632" s="78" t="b">
        <f t="shared" si="224"/>
        <v>1</v>
      </c>
      <c r="AH632" s="38">
        <f t="shared" si="225"/>
        <v>16.77</v>
      </c>
      <c r="AI632" s="62">
        <f t="shared" si="226"/>
        <v>24.5</v>
      </c>
      <c r="AJ632" s="34">
        <f t="shared" si="227"/>
        <v>0.2</v>
      </c>
      <c r="AK632" s="34">
        <f t="shared" si="228"/>
        <v>0.15384615384615385</v>
      </c>
      <c r="AL632" s="34">
        <f t="shared" si="229"/>
        <v>7.407407407407407E-2</v>
      </c>
    </row>
    <row r="633" spans="1:38">
      <c r="A633" s="37">
        <v>43382</v>
      </c>
      <c r="B633" s="67">
        <v>24.34</v>
      </c>
      <c r="C633" s="67">
        <v>24.34</v>
      </c>
      <c r="D633" s="67">
        <v>0.83</v>
      </c>
      <c r="E633" s="67">
        <v>24.03</v>
      </c>
      <c r="F633" s="67">
        <v>23.85</v>
      </c>
      <c r="G633" s="67">
        <v>24.5</v>
      </c>
      <c r="H633" s="67">
        <v>753725243</v>
      </c>
      <c r="I633" s="67">
        <v>34109</v>
      </c>
      <c r="J633" s="77">
        <f t="shared" si="220"/>
        <v>0</v>
      </c>
      <c r="K633" s="77">
        <f t="shared" si="221"/>
        <v>1</v>
      </c>
      <c r="L633" s="77">
        <f t="shared" si="222"/>
        <v>0</v>
      </c>
      <c r="M633" s="77"/>
      <c r="N633" s="77">
        <f t="shared" si="207"/>
        <v>23.85</v>
      </c>
      <c r="O633" s="77">
        <f t="shared" si="208"/>
        <v>24.5</v>
      </c>
      <c r="P633" s="77">
        <f t="shared" si="209"/>
        <v>21.743502043694566</v>
      </c>
      <c r="Q633" s="77">
        <f t="shared" si="223"/>
        <v>19.416500000000003</v>
      </c>
      <c r="R633" s="77">
        <f t="shared" si="210"/>
        <v>21.154855934197734</v>
      </c>
      <c r="S633" s="77">
        <f t="shared" si="211"/>
        <v>19.643558786865693</v>
      </c>
      <c r="T633" s="77">
        <f t="shared" si="212"/>
        <v>1.5112971473320407</v>
      </c>
      <c r="U633" s="77">
        <f t="shared" si="213"/>
        <v>0.92978278012269722</v>
      </c>
      <c r="V633" s="77">
        <f t="shared" si="214"/>
        <v>0.58151436720934346</v>
      </c>
      <c r="W633" s="77"/>
      <c r="X633" s="77"/>
      <c r="Y633" s="77"/>
      <c r="Z633" s="77" t="str">
        <f t="shared" si="215"/>
        <v>ALTA</v>
      </c>
      <c r="AA633" s="77"/>
      <c r="AB633" s="77" t="str">
        <f t="shared" si="216"/>
        <v/>
      </c>
      <c r="AC633" s="77"/>
      <c r="AD633" s="78" t="b">
        <f t="shared" si="217"/>
        <v>0</v>
      </c>
      <c r="AE633" s="78" t="b">
        <f t="shared" si="218"/>
        <v>0</v>
      </c>
      <c r="AF633" s="78" t="b">
        <f t="shared" si="219"/>
        <v>0</v>
      </c>
      <c r="AG633" s="78" t="b">
        <f t="shared" si="224"/>
        <v>1</v>
      </c>
      <c r="AH633" s="38">
        <f t="shared" si="225"/>
        <v>16.72</v>
      </c>
      <c r="AI633" s="62">
        <f t="shared" si="226"/>
        <v>24.5</v>
      </c>
      <c r="AJ633" s="34">
        <f t="shared" si="227"/>
        <v>0.2</v>
      </c>
      <c r="AK633" s="34">
        <f t="shared" si="228"/>
        <v>0.15384615384615385</v>
      </c>
      <c r="AL633" s="34">
        <f t="shared" si="229"/>
        <v>7.407407407407407E-2</v>
      </c>
    </row>
    <row r="634" spans="1:38">
      <c r="A634" s="37">
        <v>43381</v>
      </c>
      <c r="B634" s="67">
        <v>24.14</v>
      </c>
      <c r="C634" s="67">
        <v>24.14</v>
      </c>
      <c r="D634" s="67">
        <v>11.02</v>
      </c>
      <c r="E634" s="67">
        <v>24.45</v>
      </c>
      <c r="F634" s="67">
        <v>23.37</v>
      </c>
      <c r="G634" s="67">
        <v>24.47</v>
      </c>
      <c r="H634" s="67">
        <v>532123710</v>
      </c>
      <c r="I634" s="67">
        <v>26415</v>
      </c>
      <c r="J634" s="77">
        <f t="shared" si="220"/>
        <v>0</v>
      </c>
      <c r="K634" s="77">
        <f t="shared" si="221"/>
        <v>0</v>
      </c>
      <c r="L634" s="77">
        <f t="shared" si="222"/>
        <v>0</v>
      </c>
      <c r="M634" s="77"/>
      <c r="N634" s="77">
        <f t="shared" si="207"/>
        <v>23.37</v>
      </c>
      <c r="O634" s="77">
        <f t="shared" si="208"/>
        <v>24.47</v>
      </c>
      <c r="P634" s="77">
        <f t="shared" si="209"/>
        <v>21.094377554618209</v>
      </c>
      <c r="Q634" s="77">
        <f t="shared" si="223"/>
        <v>19.039000000000001</v>
      </c>
      <c r="R634" s="77">
        <f t="shared" si="210"/>
        <v>20.575738831324593</v>
      </c>
      <c r="S634" s="77">
        <f t="shared" si="211"/>
        <v>19.26784348981495</v>
      </c>
      <c r="T634" s="77">
        <f t="shared" si="212"/>
        <v>1.3078953415096422</v>
      </c>
      <c r="U634" s="77">
        <f t="shared" si="213"/>
        <v>0.78440418832036141</v>
      </c>
      <c r="V634" s="77">
        <f t="shared" si="214"/>
        <v>0.52349115318928074</v>
      </c>
      <c r="W634" s="77"/>
      <c r="X634" s="77"/>
      <c r="Y634" s="77"/>
      <c r="Z634" s="77" t="str">
        <f t="shared" si="215"/>
        <v>ALTA</v>
      </c>
      <c r="AA634" s="77"/>
      <c r="AB634" s="77" t="str">
        <f t="shared" si="216"/>
        <v/>
      </c>
      <c r="AC634" s="77"/>
      <c r="AD634" s="78" t="b">
        <f t="shared" si="217"/>
        <v>0</v>
      </c>
      <c r="AE634" s="78" t="b">
        <f t="shared" si="218"/>
        <v>1</v>
      </c>
      <c r="AF634" s="78" t="b">
        <f t="shared" si="219"/>
        <v>1</v>
      </c>
      <c r="AG634" s="78" t="b">
        <f t="shared" si="224"/>
        <v>1</v>
      </c>
      <c r="AH634" s="38">
        <f t="shared" si="225"/>
        <v>16.72</v>
      </c>
      <c r="AI634" s="62">
        <f t="shared" si="226"/>
        <v>24.5</v>
      </c>
      <c r="AJ634" s="34">
        <f t="shared" si="227"/>
        <v>0.2</v>
      </c>
      <c r="AK634" s="34">
        <f t="shared" si="228"/>
        <v>0.15384615384615385</v>
      </c>
      <c r="AL634" s="34">
        <f t="shared" si="229"/>
        <v>7.407407407407407E-2</v>
      </c>
    </row>
    <row r="635" spans="1:38">
      <c r="A635" s="37">
        <v>43378</v>
      </c>
      <c r="B635" s="67">
        <v>21.74</v>
      </c>
      <c r="C635" s="67">
        <v>21.74</v>
      </c>
      <c r="D635" s="67">
        <v>-0.25</v>
      </c>
      <c r="E635" s="67">
        <v>22.22</v>
      </c>
      <c r="F635" s="67">
        <v>21.47</v>
      </c>
      <c r="G635" s="67">
        <v>22.31</v>
      </c>
      <c r="H635" s="67">
        <v>883760096</v>
      </c>
      <c r="I635" s="67">
        <v>45458</v>
      </c>
      <c r="J635" s="77">
        <f t="shared" si="220"/>
        <v>0</v>
      </c>
      <c r="K635" s="77">
        <f t="shared" si="221"/>
        <v>0</v>
      </c>
      <c r="L635" s="77">
        <f t="shared" si="222"/>
        <v>0</v>
      </c>
      <c r="M635" s="77"/>
      <c r="N635" s="77">
        <f t="shared" si="207"/>
        <v>21.47</v>
      </c>
      <c r="O635" s="77">
        <f t="shared" si="208"/>
        <v>23.07</v>
      </c>
      <c r="P635" s="77">
        <f t="shared" si="209"/>
        <v>20.33297194327276</v>
      </c>
      <c r="Q635" s="77">
        <f t="shared" si="223"/>
        <v>18.706000000000003</v>
      </c>
      <c r="R635" s="77">
        <f t="shared" si="210"/>
        <v>19.927691346110883</v>
      </c>
      <c r="S635" s="77">
        <f t="shared" si="211"/>
        <v>18.878070969000145</v>
      </c>
      <c r="T635" s="77">
        <f t="shared" si="212"/>
        <v>1.0496203771107382</v>
      </c>
      <c r="U635" s="77">
        <f t="shared" si="213"/>
        <v>0.65353140002304122</v>
      </c>
      <c r="V635" s="77">
        <f t="shared" si="214"/>
        <v>0.39608897708769697</v>
      </c>
      <c r="W635" s="77"/>
      <c r="X635" s="77"/>
      <c r="Y635" s="77"/>
      <c r="Z635" s="77" t="str">
        <f t="shared" si="215"/>
        <v>ALTA</v>
      </c>
      <c r="AA635" s="77"/>
      <c r="AB635" s="77" t="str">
        <f t="shared" si="216"/>
        <v/>
      </c>
      <c r="AC635" s="77"/>
      <c r="AD635" s="78" t="b">
        <f t="shared" si="217"/>
        <v>1</v>
      </c>
      <c r="AE635" s="78" t="b">
        <f t="shared" si="218"/>
        <v>0</v>
      </c>
      <c r="AF635" s="78" t="b">
        <f t="shared" si="219"/>
        <v>1</v>
      </c>
      <c r="AG635" s="78" t="b">
        <f t="shared" si="224"/>
        <v>0</v>
      </c>
      <c r="AH635" s="38">
        <f t="shared" si="225"/>
        <v>16.72</v>
      </c>
      <c r="AI635" s="62">
        <f t="shared" si="226"/>
        <v>23.07</v>
      </c>
      <c r="AJ635" s="34">
        <f t="shared" si="227"/>
        <v>0.2</v>
      </c>
      <c r="AK635" s="34">
        <f t="shared" si="228"/>
        <v>0.15384615384615385</v>
      </c>
      <c r="AL635" s="34">
        <f t="shared" si="229"/>
        <v>7.407407407407407E-2</v>
      </c>
    </row>
    <row r="636" spans="1:38">
      <c r="A636" s="37">
        <v>43377</v>
      </c>
      <c r="B636" s="67">
        <v>21.8</v>
      </c>
      <c r="C636" s="67">
        <v>21.8</v>
      </c>
      <c r="D636" s="67">
        <v>0.97</v>
      </c>
      <c r="E636" s="67">
        <v>21.28</v>
      </c>
      <c r="F636" s="67">
        <v>21.06</v>
      </c>
      <c r="G636" s="67">
        <v>22.25</v>
      </c>
      <c r="H636" s="67">
        <v>303731767</v>
      </c>
      <c r="I636" s="67">
        <v>19880</v>
      </c>
      <c r="J636" s="77">
        <f t="shared" si="220"/>
        <v>0</v>
      </c>
      <c r="K636" s="77">
        <f t="shared" si="221"/>
        <v>0</v>
      </c>
      <c r="L636" s="77">
        <f t="shared" si="222"/>
        <v>0</v>
      </c>
      <c r="M636" s="77"/>
      <c r="N636" s="77">
        <f t="shared" si="207"/>
        <v>21.29</v>
      </c>
      <c r="O636" s="77">
        <f t="shared" si="208"/>
        <v>23.07</v>
      </c>
      <c r="P636" s="77">
        <f t="shared" si="209"/>
        <v>19.98121492909095</v>
      </c>
      <c r="Q636" s="77">
        <f t="shared" si="223"/>
        <v>18.480500000000003</v>
      </c>
      <c r="R636" s="77">
        <f t="shared" si="210"/>
        <v>19.59818068176741</v>
      </c>
      <c r="S636" s="77">
        <f t="shared" si="211"/>
        <v>18.649116646520156</v>
      </c>
      <c r="T636" s="77">
        <f t="shared" si="212"/>
        <v>0.94906403524725391</v>
      </c>
      <c r="U636" s="77">
        <f t="shared" si="213"/>
        <v>0.55450915575111703</v>
      </c>
      <c r="V636" s="77">
        <f t="shared" si="214"/>
        <v>0.39455487949613688</v>
      </c>
      <c r="W636" s="77"/>
      <c r="X636" s="77"/>
      <c r="Y636" s="77"/>
      <c r="Z636" s="77" t="str">
        <f t="shared" si="215"/>
        <v>ALTA</v>
      </c>
      <c r="AA636" s="77"/>
      <c r="AB636" s="77" t="str">
        <f t="shared" si="216"/>
        <v/>
      </c>
      <c r="AC636" s="77"/>
      <c r="AD636" s="78" t="b">
        <f t="shared" si="217"/>
        <v>0</v>
      </c>
      <c r="AE636" s="78" t="b">
        <f t="shared" si="218"/>
        <v>1</v>
      </c>
      <c r="AF636" s="78" t="b">
        <f t="shared" si="219"/>
        <v>0</v>
      </c>
      <c r="AG636" s="78" t="b">
        <f t="shared" si="224"/>
        <v>1</v>
      </c>
      <c r="AH636" s="38">
        <f t="shared" si="225"/>
        <v>16.54</v>
      </c>
      <c r="AI636" s="62">
        <f t="shared" si="226"/>
        <v>23.07</v>
      </c>
      <c r="AJ636" s="34">
        <f t="shared" si="227"/>
        <v>0.2</v>
      </c>
      <c r="AK636" s="34">
        <f t="shared" si="228"/>
        <v>0.15384615384615385</v>
      </c>
      <c r="AL636" s="34">
        <f t="shared" si="229"/>
        <v>7.407407407407407E-2</v>
      </c>
    </row>
    <row r="637" spans="1:38">
      <c r="A637" s="37">
        <v>43376</v>
      </c>
      <c r="B637" s="67">
        <v>21.59</v>
      </c>
      <c r="C637" s="67">
        <v>21.59</v>
      </c>
      <c r="D637" s="67">
        <v>4.25</v>
      </c>
      <c r="E637" s="67">
        <v>22.91</v>
      </c>
      <c r="F637" s="67">
        <v>21.29</v>
      </c>
      <c r="G637" s="67">
        <v>23.07</v>
      </c>
      <c r="H637" s="67">
        <v>593202870</v>
      </c>
      <c r="I637" s="67">
        <v>29373</v>
      </c>
      <c r="J637" s="77">
        <f t="shared" si="220"/>
        <v>0</v>
      </c>
      <c r="K637" s="77">
        <f t="shared" si="221"/>
        <v>1</v>
      </c>
      <c r="L637" s="77">
        <f t="shared" si="222"/>
        <v>0</v>
      </c>
      <c r="M637" s="77"/>
      <c r="N637" s="77">
        <f t="shared" si="207"/>
        <v>21.29</v>
      </c>
      <c r="O637" s="77">
        <f t="shared" si="208"/>
        <v>23.07</v>
      </c>
      <c r="P637" s="77">
        <f t="shared" si="209"/>
        <v>19.526518661363689</v>
      </c>
      <c r="Q637" s="77">
        <f t="shared" si="223"/>
        <v>18.236500000000003</v>
      </c>
      <c r="R637" s="77">
        <f t="shared" si="210"/>
        <v>19.19784989663421</v>
      </c>
      <c r="S637" s="77">
        <f t="shared" si="211"/>
        <v>18.397045978241767</v>
      </c>
      <c r="T637" s="77">
        <f t="shared" si="212"/>
        <v>0.80080391839244314</v>
      </c>
      <c r="U637" s="77">
        <f t="shared" si="213"/>
        <v>0.45587043587708276</v>
      </c>
      <c r="V637" s="77">
        <f t="shared" si="214"/>
        <v>0.34493348251536038</v>
      </c>
      <c r="W637" s="77"/>
      <c r="X637" s="77"/>
      <c r="Y637" s="77"/>
      <c r="Z637" s="77" t="str">
        <f t="shared" si="215"/>
        <v>ALTA</v>
      </c>
      <c r="AA637" s="77"/>
      <c r="AB637" s="77" t="str">
        <f t="shared" si="216"/>
        <v/>
      </c>
      <c r="AC637" s="77"/>
      <c r="AD637" s="78" t="b">
        <f t="shared" si="217"/>
        <v>1</v>
      </c>
      <c r="AE637" s="78" t="b">
        <f t="shared" si="218"/>
        <v>0</v>
      </c>
      <c r="AF637" s="78" t="b">
        <f t="shared" si="219"/>
        <v>1</v>
      </c>
      <c r="AG637" s="78" t="b">
        <f t="shared" si="224"/>
        <v>0</v>
      </c>
      <c r="AH637" s="38">
        <f t="shared" si="225"/>
        <v>16.54</v>
      </c>
      <c r="AI637" s="62">
        <f t="shared" si="226"/>
        <v>23.07</v>
      </c>
      <c r="AJ637" s="34">
        <f t="shared" si="227"/>
        <v>0.2</v>
      </c>
      <c r="AK637" s="34">
        <f t="shared" si="228"/>
        <v>0.15384615384615385</v>
      </c>
      <c r="AL637" s="34">
        <f t="shared" si="229"/>
        <v>7.407407407407407E-2</v>
      </c>
    </row>
    <row r="638" spans="1:38">
      <c r="A638" s="37">
        <v>43375</v>
      </c>
      <c r="B638" s="67">
        <v>20.71</v>
      </c>
      <c r="C638" s="67">
        <v>20.71</v>
      </c>
      <c r="D638" s="67">
        <v>8.67</v>
      </c>
      <c r="E638" s="67">
        <v>19.96</v>
      </c>
      <c r="F638" s="67">
        <v>19.87</v>
      </c>
      <c r="G638" s="67">
        <v>20.71</v>
      </c>
      <c r="H638" s="67">
        <v>317034045</v>
      </c>
      <c r="I638" s="67">
        <v>17743</v>
      </c>
      <c r="J638" s="77">
        <f t="shared" si="220"/>
        <v>0</v>
      </c>
      <c r="K638" s="77">
        <f t="shared" si="221"/>
        <v>0</v>
      </c>
      <c r="L638" s="77">
        <f t="shared" si="222"/>
        <v>0</v>
      </c>
      <c r="M638" s="77"/>
      <c r="N638" s="77">
        <f t="shared" si="207"/>
        <v>19.87</v>
      </c>
      <c r="O638" s="77">
        <f t="shared" si="208"/>
        <v>20.71</v>
      </c>
      <c r="P638" s="77">
        <f t="shared" si="209"/>
        <v>19.010648326704612</v>
      </c>
      <c r="Q638" s="77">
        <f t="shared" si="223"/>
        <v>18.003000000000004</v>
      </c>
      <c r="R638" s="77">
        <f t="shared" si="210"/>
        <v>18.762913514204065</v>
      </c>
      <c r="S638" s="77">
        <f t="shared" si="211"/>
        <v>18.141609656501107</v>
      </c>
      <c r="T638" s="77">
        <f t="shared" si="212"/>
        <v>0.6213038577029586</v>
      </c>
      <c r="U638" s="77">
        <f t="shared" si="213"/>
        <v>0.36963706524824269</v>
      </c>
      <c r="V638" s="77">
        <f t="shared" si="214"/>
        <v>0.2516667924547159</v>
      </c>
      <c r="W638" s="77"/>
      <c r="X638" s="77"/>
      <c r="Y638" s="77"/>
      <c r="Z638" s="77" t="str">
        <f t="shared" si="215"/>
        <v>ALTA</v>
      </c>
      <c r="AA638" s="77"/>
      <c r="AB638" s="77" t="str">
        <f t="shared" si="216"/>
        <v/>
      </c>
      <c r="AC638" s="77"/>
      <c r="AD638" s="78" t="b">
        <f t="shared" si="217"/>
        <v>0</v>
      </c>
      <c r="AE638" s="78" t="b">
        <f t="shared" si="218"/>
        <v>0</v>
      </c>
      <c r="AF638" s="78" t="b">
        <f t="shared" si="219"/>
        <v>0</v>
      </c>
      <c r="AG638" s="78" t="b">
        <f t="shared" si="224"/>
        <v>1</v>
      </c>
      <c r="AH638" s="38">
        <f t="shared" si="225"/>
        <v>16.54</v>
      </c>
      <c r="AI638" s="62">
        <f t="shared" si="226"/>
        <v>23.07</v>
      </c>
      <c r="AJ638" s="34">
        <f t="shared" si="227"/>
        <v>0.2</v>
      </c>
      <c r="AK638" s="34">
        <f t="shared" si="228"/>
        <v>0.15384615384615385</v>
      </c>
      <c r="AL638" s="34">
        <f t="shared" si="229"/>
        <v>7.407407407407407E-2</v>
      </c>
    </row>
    <row r="639" spans="1:38">
      <c r="A639" s="37">
        <v>43374</v>
      </c>
      <c r="B639" s="67">
        <v>19.059999999999999</v>
      </c>
      <c r="C639" s="67">
        <v>19.059999999999999</v>
      </c>
      <c r="D639" s="67">
        <v>-0.43</v>
      </c>
      <c r="E639" s="67">
        <v>19.28</v>
      </c>
      <c r="F639" s="67">
        <v>18.88</v>
      </c>
      <c r="G639" s="67">
        <v>19.38</v>
      </c>
      <c r="H639" s="67">
        <v>411447843</v>
      </c>
      <c r="I639" s="67">
        <v>26888</v>
      </c>
      <c r="J639" s="77">
        <f t="shared" si="220"/>
        <v>0</v>
      </c>
      <c r="K639" s="77">
        <f t="shared" si="221"/>
        <v>0</v>
      </c>
      <c r="L639" s="77">
        <f t="shared" si="222"/>
        <v>0</v>
      </c>
      <c r="M639" s="77"/>
      <c r="N639" s="77">
        <f t="shared" si="207"/>
        <v>19.07</v>
      </c>
      <c r="O639" s="77">
        <f t="shared" si="208"/>
        <v>19.91</v>
      </c>
      <c r="P639" s="77">
        <f t="shared" si="209"/>
        <v>18.585810408380766</v>
      </c>
      <c r="Q639" s="77">
        <f t="shared" si="223"/>
        <v>17.829500000000003</v>
      </c>
      <c r="R639" s="77">
        <f t="shared" si="210"/>
        <v>18.408897789513894</v>
      </c>
      <c r="S639" s="77">
        <f t="shared" si="211"/>
        <v>17.936138429021195</v>
      </c>
      <c r="T639" s="77">
        <f t="shared" si="212"/>
        <v>0.47275936049269873</v>
      </c>
      <c r="U639" s="77">
        <f t="shared" si="213"/>
        <v>0.30672036713456369</v>
      </c>
      <c r="V639" s="77">
        <f t="shared" si="214"/>
        <v>0.16603899335813505</v>
      </c>
      <c r="W639" s="77"/>
      <c r="X639" s="77"/>
      <c r="Y639" s="77"/>
      <c r="Z639" s="77" t="str">
        <f t="shared" si="215"/>
        <v>ALTA</v>
      </c>
      <c r="AA639" s="77"/>
      <c r="AB639" s="77" t="str">
        <f t="shared" si="216"/>
        <v/>
      </c>
      <c r="AC639" s="77"/>
      <c r="AD639" s="78" t="b">
        <f t="shared" si="217"/>
        <v>0</v>
      </c>
      <c r="AE639" s="78" t="b">
        <f t="shared" si="218"/>
        <v>1</v>
      </c>
      <c r="AF639" s="78" t="b">
        <f t="shared" si="219"/>
        <v>1</v>
      </c>
      <c r="AG639" s="78" t="b">
        <f t="shared" si="224"/>
        <v>1</v>
      </c>
      <c r="AH639" s="38">
        <f t="shared" si="225"/>
        <v>16.54</v>
      </c>
      <c r="AI639" s="62">
        <f t="shared" si="226"/>
        <v>19.91</v>
      </c>
      <c r="AJ639" s="34">
        <f t="shared" si="227"/>
        <v>0.2</v>
      </c>
      <c r="AK639" s="34">
        <f t="shared" si="228"/>
        <v>0.15384615384615385</v>
      </c>
      <c r="AL639" s="34">
        <f t="shared" si="229"/>
        <v>7.407407407407407E-2</v>
      </c>
    </row>
    <row r="640" spans="1:38">
      <c r="A640" s="37">
        <v>43371</v>
      </c>
      <c r="B640" s="67">
        <v>19.14</v>
      </c>
      <c r="C640" s="67">
        <v>19.14</v>
      </c>
      <c r="D640" s="67">
        <v>-1.72</v>
      </c>
      <c r="E640" s="67">
        <v>19.170000000000002</v>
      </c>
      <c r="F640" s="67">
        <v>19.07</v>
      </c>
      <c r="G640" s="67">
        <v>19.91</v>
      </c>
      <c r="H640" s="67">
        <v>548683630</v>
      </c>
      <c r="I640" s="67">
        <v>31474</v>
      </c>
      <c r="J640" s="77">
        <f t="shared" si="220"/>
        <v>0</v>
      </c>
      <c r="K640" s="77">
        <f t="shared" si="221"/>
        <v>1</v>
      </c>
      <c r="L640" s="77">
        <f t="shared" si="222"/>
        <v>0</v>
      </c>
      <c r="M640" s="77"/>
      <c r="N640" s="77">
        <f t="shared" si="207"/>
        <v>19.07</v>
      </c>
      <c r="O640" s="77">
        <f t="shared" si="208"/>
        <v>19.91</v>
      </c>
      <c r="P640" s="77">
        <f t="shared" si="209"/>
        <v>18.467263010475957</v>
      </c>
      <c r="Q640" s="77">
        <f t="shared" si="223"/>
        <v>17.750500000000002</v>
      </c>
      <c r="R640" s="77">
        <f t="shared" si="210"/>
        <v>18.290515569425512</v>
      </c>
      <c r="S640" s="77">
        <f t="shared" si="211"/>
        <v>17.84622950334289</v>
      </c>
      <c r="T640" s="77">
        <f t="shared" si="212"/>
        <v>0.444286066082622</v>
      </c>
      <c r="U640" s="77">
        <f t="shared" si="213"/>
        <v>0.26521061879502994</v>
      </c>
      <c r="V640" s="77">
        <f t="shared" si="214"/>
        <v>0.17907544728759206</v>
      </c>
      <c r="W640" s="77"/>
      <c r="X640" s="77"/>
      <c r="Y640" s="77"/>
      <c r="Z640" s="77" t="str">
        <f t="shared" si="215"/>
        <v>ALTA</v>
      </c>
      <c r="AA640" s="77"/>
      <c r="AB640" s="77" t="str">
        <f t="shared" si="216"/>
        <v/>
      </c>
      <c r="AC640" s="77"/>
      <c r="AD640" s="78" t="b">
        <f t="shared" si="217"/>
        <v>1</v>
      </c>
      <c r="AE640" s="78" t="b">
        <f t="shared" si="218"/>
        <v>0</v>
      </c>
      <c r="AF640" s="78" t="b">
        <f t="shared" si="219"/>
        <v>0</v>
      </c>
      <c r="AG640" s="78" t="b">
        <f t="shared" si="224"/>
        <v>1</v>
      </c>
      <c r="AH640" s="38">
        <f t="shared" si="225"/>
        <v>16.54</v>
      </c>
      <c r="AI640" s="62">
        <f t="shared" si="226"/>
        <v>19.91</v>
      </c>
      <c r="AJ640" s="34">
        <f t="shared" si="227"/>
        <v>0.2</v>
      </c>
      <c r="AK640" s="34">
        <f t="shared" si="228"/>
        <v>0.15384615384615385</v>
      </c>
      <c r="AL640" s="34">
        <f t="shared" si="229"/>
        <v>7.407407407407407E-2</v>
      </c>
    </row>
    <row r="641" spans="1:38">
      <c r="A641" s="37">
        <v>43370</v>
      </c>
      <c r="B641" s="67">
        <v>19.47</v>
      </c>
      <c r="C641" s="67">
        <v>19.47</v>
      </c>
      <c r="D641" s="67">
        <v>6.29</v>
      </c>
      <c r="E641" s="67">
        <v>18.600000000000001</v>
      </c>
      <c r="F641" s="67">
        <v>18.579999999999998</v>
      </c>
      <c r="G641" s="67">
        <v>19.47</v>
      </c>
      <c r="H641" s="67">
        <v>746415581</v>
      </c>
      <c r="I641" s="67">
        <v>31122</v>
      </c>
      <c r="J641" s="77">
        <f t="shared" si="220"/>
        <v>0</v>
      </c>
      <c r="K641" s="77">
        <f t="shared" si="221"/>
        <v>0</v>
      </c>
      <c r="L641" s="77">
        <f t="shared" si="222"/>
        <v>0</v>
      </c>
      <c r="M641" s="77"/>
      <c r="N641" s="77">
        <f t="shared" si="207"/>
        <v>18.579999999999998</v>
      </c>
      <c r="O641" s="77">
        <f t="shared" si="208"/>
        <v>19.47</v>
      </c>
      <c r="P641" s="77">
        <f t="shared" si="209"/>
        <v>18.299078763094947</v>
      </c>
      <c r="Q641" s="77">
        <f t="shared" si="223"/>
        <v>17.6465</v>
      </c>
      <c r="R641" s="77">
        <f t="shared" si="210"/>
        <v>18.136063854775603</v>
      </c>
      <c r="S641" s="77">
        <f t="shared" si="211"/>
        <v>17.742727863610323</v>
      </c>
      <c r="T641" s="77">
        <f t="shared" si="212"/>
        <v>0.39333599116528006</v>
      </c>
      <c r="U641" s="77">
        <f t="shared" si="213"/>
        <v>0.2204417569731319</v>
      </c>
      <c r="V641" s="77">
        <f t="shared" si="214"/>
        <v>0.17289423419214817</v>
      </c>
      <c r="W641" s="77"/>
      <c r="X641" s="77"/>
      <c r="Y641" s="77"/>
      <c r="Z641" s="77" t="str">
        <f t="shared" si="215"/>
        <v>ALTA</v>
      </c>
      <c r="AA641" s="77"/>
      <c r="AB641" s="77" t="str">
        <f t="shared" si="216"/>
        <v/>
      </c>
      <c r="AC641" s="77"/>
      <c r="AD641" s="78" t="b">
        <f t="shared" si="217"/>
        <v>0</v>
      </c>
      <c r="AE641" s="78" t="b">
        <f t="shared" si="218"/>
        <v>1</v>
      </c>
      <c r="AF641" s="78" t="b">
        <f t="shared" si="219"/>
        <v>0</v>
      </c>
      <c r="AG641" s="78" t="b">
        <f t="shared" si="224"/>
        <v>1</v>
      </c>
      <c r="AH641" s="38">
        <f t="shared" si="225"/>
        <v>16.54</v>
      </c>
      <c r="AI641" s="62">
        <f t="shared" si="226"/>
        <v>19.91</v>
      </c>
      <c r="AJ641" s="34">
        <f t="shared" si="227"/>
        <v>0.2</v>
      </c>
      <c r="AK641" s="34">
        <f t="shared" si="228"/>
        <v>0.15384615384615385</v>
      </c>
      <c r="AL641" s="34">
        <f t="shared" si="229"/>
        <v>7.407407407407407E-2</v>
      </c>
    </row>
    <row r="642" spans="1:38">
      <c r="A642" s="37">
        <v>43369</v>
      </c>
      <c r="B642" s="67">
        <v>18.32</v>
      </c>
      <c r="C642" s="67">
        <v>18.32</v>
      </c>
      <c r="D642" s="67">
        <v>0.55000000000000004</v>
      </c>
      <c r="E642" s="67">
        <v>18.37</v>
      </c>
      <c r="F642" s="67">
        <v>18.12</v>
      </c>
      <c r="G642" s="67">
        <v>18.420000000000002</v>
      </c>
      <c r="H642" s="67">
        <v>361599309</v>
      </c>
      <c r="I642" s="67">
        <v>22927</v>
      </c>
      <c r="J642" s="77">
        <f t="shared" si="220"/>
        <v>0</v>
      </c>
      <c r="K642" s="77">
        <f t="shared" si="221"/>
        <v>0</v>
      </c>
      <c r="L642" s="77">
        <f t="shared" si="222"/>
        <v>0</v>
      </c>
      <c r="M642" s="77"/>
      <c r="N642" s="77">
        <f t="shared" si="207"/>
        <v>18.12</v>
      </c>
      <c r="O642" s="77">
        <f t="shared" si="208"/>
        <v>18.57</v>
      </c>
      <c r="P642" s="77">
        <f t="shared" si="209"/>
        <v>18.006348453868682</v>
      </c>
      <c r="Q642" s="77">
        <f t="shared" si="223"/>
        <v>17.548499999999997</v>
      </c>
      <c r="R642" s="77">
        <f t="shared" si="210"/>
        <v>17.893530010189348</v>
      </c>
      <c r="S642" s="77">
        <f t="shared" si="211"/>
        <v>17.604546092699149</v>
      </c>
      <c r="T642" s="77">
        <f t="shared" si="212"/>
        <v>0.28898391749019936</v>
      </c>
      <c r="U642" s="77">
        <f t="shared" si="213"/>
        <v>0.17721819842509484</v>
      </c>
      <c r="V642" s="77">
        <f t="shared" si="214"/>
        <v>0.11176571906510452</v>
      </c>
      <c r="W642" s="77"/>
      <c r="X642" s="77"/>
      <c r="Y642" s="77"/>
      <c r="Z642" s="77" t="str">
        <f t="shared" si="215"/>
        <v>ALTA</v>
      </c>
      <c r="AA642" s="77"/>
      <c r="AB642" s="77" t="str">
        <f t="shared" si="216"/>
        <v/>
      </c>
      <c r="AC642" s="77"/>
      <c r="AD642" s="78" t="b">
        <f t="shared" si="217"/>
        <v>1</v>
      </c>
      <c r="AE642" s="78" t="b">
        <f t="shared" si="218"/>
        <v>0</v>
      </c>
      <c r="AF642" s="78" t="b">
        <f t="shared" si="219"/>
        <v>1</v>
      </c>
      <c r="AG642" s="78" t="b">
        <f t="shared" si="224"/>
        <v>1</v>
      </c>
      <c r="AH642" s="38">
        <f t="shared" si="225"/>
        <v>16.54</v>
      </c>
      <c r="AI642" s="62">
        <f t="shared" si="226"/>
        <v>18.57</v>
      </c>
      <c r="AJ642" s="34">
        <f t="shared" si="227"/>
        <v>0.2</v>
      </c>
      <c r="AK642" s="34">
        <f t="shared" si="228"/>
        <v>0.15384615384615385</v>
      </c>
      <c r="AL642" s="34">
        <f t="shared" si="229"/>
        <v>7.407407407407407E-2</v>
      </c>
    </row>
    <row r="643" spans="1:38">
      <c r="A643" s="37">
        <v>43368</v>
      </c>
      <c r="B643" s="67">
        <v>18.22</v>
      </c>
      <c r="C643" s="67">
        <v>18.22</v>
      </c>
      <c r="D643" s="67">
        <v>0.4</v>
      </c>
      <c r="E643" s="67">
        <v>17.88</v>
      </c>
      <c r="F643" s="67">
        <v>17.72</v>
      </c>
      <c r="G643" s="67">
        <v>18.29</v>
      </c>
      <c r="H643" s="67">
        <v>386454000</v>
      </c>
      <c r="I643" s="67">
        <v>25084</v>
      </c>
      <c r="J643" s="77">
        <f t="shared" si="220"/>
        <v>0</v>
      </c>
      <c r="K643" s="77">
        <f t="shared" si="221"/>
        <v>0</v>
      </c>
      <c r="L643" s="77">
        <f t="shared" si="222"/>
        <v>0</v>
      </c>
      <c r="M643" s="77"/>
      <c r="N643" s="77">
        <f t="shared" si="207"/>
        <v>18.100000000000001</v>
      </c>
      <c r="O643" s="77">
        <f t="shared" si="208"/>
        <v>18.57</v>
      </c>
      <c r="P643" s="77">
        <f t="shared" si="209"/>
        <v>17.927935567335851</v>
      </c>
      <c r="Q643" s="77">
        <f t="shared" si="223"/>
        <v>17.464999999999996</v>
      </c>
      <c r="R643" s="77">
        <f t="shared" si="210"/>
        <v>17.815990012041958</v>
      </c>
      <c r="S643" s="77">
        <f t="shared" si="211"/>
        <v>17.547309780115082</v>
      </c>
      <c r="T643" s="77">
        <f t="shared" si="212"/>
        <v>0.26868023192687573</v>
      </c>
      <c r="U643" s="77">
        <f t="shared" si="213"/>
        <v>0.14927676865881873</v>
      </c>
      <c r="V643" s="77">
        <f t="shared" si="214"/>
        <v>0.11940346326805701</v>
      </c>
      <c r="W643" s="77"/>
      <c r="X643" s="77"/>
      <c r="Y643" s="77"/>
      <c r="Z643" s="77" t="str">
        <f t="shared" si="215"/>
        <v>ALTA</v>
      </c>
      <c r="AA643" s="77"/>
      <c r="AB643" s="77" t="str">
        <f t="shared" si="216"/>
        <v/>
      </c>
      <c r="AC643" s="77"/>
      <c r="AD643" s="78" t="b">
        <f t="shared" si="217"/>
        <v>0</v>
      </c>
      <c r="AE643" s="78" t="b">
        <f t="shared" si="218"/>
        <v>0</v>
      </c>
      <c r="AF643" s="78" t="b">
        <f t="shared" si="219"/>
        <v>0</v>
      </c>
      <c r="AG643" s="78" t="b">
        <f t="shared" si="224"/>
        <v>1</v>
      </c>
      <c r="AH643" s="38">
        <f t="shared" si="225"/>
        <v>16.54</v>
      </c>
      <c r="AI643" s="62">
        <f t="shared" si="226"/>
        <v>18.57</v>
      </c>
      <c r="AJ643" s="34">
        <f t="shared" si="227"/>
        <v>0.2</v>
      </c>
      <c r="AK643" s="34">
        <f t="shared" si="228"/>
        <v>0.15384615384615385</v>
      </c>
      <c r="AL643" s="34">
        <f t="shared" si="229"/>
        <v>7.407407407407407E-2</v>
      </c>
    </row>
    <row r="644" spans="1:38">
      <c r="A644" s="37">
        <v>43367</v>
      </c>
      <c r="B644" s="67">
        <v>18.149999999999999</v>
      </c>
      <c r="C644" s="67">
        <v>18.149999999999999</v>
      </c>
      <c r="D644" s="67">
        <v>-0.7</v>
      </c>
      <c r="E644" s="67">
        <v>18.329999999999998</v>
      </c>
      <c r="F644" s="67">
        <v>18.079999999999998</v>
      </c>
      <c r="G644" s="67">
        <v>18.52</v>
      </c>
      <c r="H644" s="67">
        <v>400809268</v>
      </c>
      <c r="I644" s="67">
        <v>28934</v>
      </c>
      <c r="J644" s="77">
        <f t="shared" si="220"/>
        <v>0</v>
      </c>
      <c r="K644" s="77">
        <f t="shared" si="221"/>
        <v>0</v>
      </c>
      <c r="L644" s="77">
        <f t="shared" si="222"/>
        <v>0</v>
      </c>
      <c r="M644" s="77"/>
      <c r="N644" s="77">
        <f t="shared" ref="N644:N707" si="230">MAX(F644:F657)</f>
        <v>18.100000000000001</v>
      </c>
      <c r="O644" s="77">
        <f t="shared" ref="O644:O707" si="231">MAX(G644:G657)</f>
        <v>18.57</v>
      </c>
      <c r="P644" s="77">
        <f t="shared" ref="P644:P707" si="232">(($C644-$P645)*$AJ644)+$P645</f>
        <v>17.854919459169814</v>
      </c>
      <c r="Q644" s="77">
        <f t="shared" si="223"/>
        <v>17.402999999999999</v>
      </c>
      <c r="R644" s="77">
        <f t="shared" ref="R644:R707" si="233">(($C644-R645)*AK644)+R645</f>
        <v>17.742533650595043</v>
      </c>
      <c r="S644" s="77">
        <f t="shared" ref="S644:S707" si="234">((C644-S645)*AL644)+S645</f>
        <v>17.49349456252429</v>
      </c>
      <c r="T644" s="77">
        <f t="shared" ref="T644:T707" si="235">R644-S644</f>
        <v>0.24903908807075226</v>
      </c>
      <c r="U644" s="77">
        <f t="shared" ref="U644:U707" si="236">((T644-U645)*AJ644)+U645</f>
        <v>0.11942590284180446</v>
      </c>
      <c r="V644" s="77">
        <f t="shared" ref="V644:V707" si="237">T644-U644</f>
        <v>0.1296131852289478</v>
      </c>
      <c r="W644" s="77"/>
      <c r="X644" s="77"/>
      <c r="Y644" s="77"/>
      <c r="Z644" s="77" t="str">
        <f t="shared" ref="Z644:Z707" si="238">IF(T644&gt;0,"ALTA","BAIXA")</f>
        <v>ALTA</v>
      </c>
      <c r="AA644" s="77"/>
      <c r="AB644" s="77" t="str">
        <f t="shared" ref="AB644:AB707" si="239">IF(AND(T645&lt;U645,T644&gt;U644),"COMPRA",IF(AND(T644&lt;U644,T645&gt;U645),"VENDA",""))</f>
        <v/>
      </c>
      <c r="AC644" s="77"/>
      <c r="AD644" s="78" t="b">
        <f t="shared" ref="AD644:AD707" si="240">($E645-$C645)&lt;0</f>
        <v>0</v>
      </c>
      <c r="AE644" s="78" t="b">
        <f t="shared" ref="AE644:AE707" si="241">($E646-$C646)&lt;0</f>
        <v>0</v>
      </c>
      <c r="AF644" s="78" t="b">
        <f t="shared" ref="AF644:AF707" si="242">(($E644-$F644)/($G644-$F644)&gt;0.66)</f>
        <v>0</v>
      </c>
      <c r="AG644" s="78" t="b">
        <f t="shared" si="224"/>
        <v>1</v>
      </c>
      <c r="AH644" s="38">
        <f t="shared" si="225"/>
        <v>16.54</v>
      </c>
      <c r="AI644" s="62">
        <f t="shared" si="226"/>
        <v>18.57</v>
      </c>
      <c r="AJ644" s="34">
        <f t="shared" si="227"/>
        <v>0.2</v>
      </c>
      <c r="AK644" s="34">
        <f t="shared" si="228"/>
        <v>0.15384615384615385</v>
      </c>
      <c r="AL644" s="34">
        <f t="shared" si="229"/>
        <v>7.407407407407407E-2</v>
      </c>
    </row>
    <row r="645" spans="1:38">
      <c r="A645" s="37">
        <v>43364</v>
      </c>
      <c r="B645" s="67">
        <v>18.28</v>
      </c>
      <c r="C645" s="67">
        <v>18.28</v>
      </c>
      <c r="D645" s="67">
        <v>1.36</v>
      </c>
      <c r="E645" s="67">
        <v>18.29</v>
      </c>
      <c r="F645" s="67">
        <v>18.100000000000001</v>
      </c>
      <c r="G645" s="67">
        <v>18.420000000000002</v>
      </c>
      <c r="H645" s="67">
        <v>287162815</v>
      </c>
      <c r="I645" s="67">
        <v>21342</v>
      </c>
      <c r="J645" s="77">
        <f t="shared" ref="J645:J708" si="243">IF($F645=IF(MIN($F645:$F665)=MIN($F646:$F666),MIN($F645:$F665),MIN($F644:$F664)),1,0)</f>
        <v>0</v>
      </c>
      <c r="K645" s="77">
        <f t="shared" ref="K645:K708" si="244">IF($G645=IF(MAX($G645:$G666)=MAX($G646:$G667),MAX($G645:$G666),MAX($G644:$G665)),1,0)</f>
        <v>0</v>
      </c>
      <c r="L645" s="77">
        <f t="shared" ref="L645:L708" si="245">IF(AND(($C646-$E646)&lt;0,($C647-$E647)&lt;0,(($E645-$F645)/($G645-$F645)&gt;0.66),(($G645-$F645)&gt;(2*($E645-$C645))),$F645=IF(MIN($F645:$F665)=MIN($F646:$F666),MIN($F645:$F665),MIN($F644:$F664)))=TRUE,1,0)</f>
        <v>0</v>
      </c>
      <c r="M645" s="77"/>
      <c r="N645" s="77">
        <f t="shared" si="230"/>
        <v>18.100000000000001</v>
      </c>
      <c r="O645" s="77">
        <f t="shared" si="231"/>
        <v>18.57</v>
      </c>
      <c r="P645" s="77">
        <f t="shared" si="232"/>
        <v>17.781149323962268</v>
      </c>
      <c r="Q645" s="77">
        <f t="shared" ref="Q645:Q708" si="246">AVERAGE(C645:C664)</f>
        <v>17.326000000000001</v>
      </c>
      <c r="R645" s="77">
        <f t="shared" si="233"/>
        <v>17.668448859794143</v>
      </c>
      <c r="S645" s="77">
        <f t="shared" si="234"/>
        <v>17.440974127526236</v>
      </c>
      <c r="T645" s="77">
        <f t="shared" si="235"/>
        <v>0.2274747322679076</v>
      </c>
      <c r="U645" s="77">
        <f t="shared" si="236"/>
        <v>8.7022606534567504E-2</v>
      </c>
      <c r="V645" s="77">
        <f t="shared" si="237"/>
        <v>0.14045212573334009</v>
      </c>
      <c r="W645" s="77"/>
      <c r="X645" s="77"/>
      <c r="Y645" s="77"/>
      <c r="Z645" s="77" t="str">
        <f t="shared" si="238"/>
        <v>ALTA</v>
      </c>
      <c r="AA645" s="77"/>
      <c r="AB645" s="77" t="str">
        <f t="shared" si="239"/>
        <v/>
      </c>
      <c r="AC645" s="77"/>
      <c r="AD645" s="78" t="b">
        <f t="shared" si="240"/>
        <v>0</v>
      </c>
      <c r="AE645" s="78" t="b">
        <f t="shared" si="241"/>
        <v>1</v>
      </c>
      <c r="AF645" s="78" t="b">
        <f t="shared" si="242"/>
        <v>0</v>
      </c>
      <c r="AG645" s="78" t="b">
        <f t="shared" ref="AG645:AG708" si="247">(($G645-$F645)&gt;(2*($E645-$C645)))</f>
        <v>1</v>
      </c>
      <c r="AH645" s="38">
        <f t="shared" ref="AH645:AH708" si="248">IF(MIN($F645:$F665)=MIN($F646:$F666),MIN($F645:$F665),MIN($F644:$F664))</f>
        <v>16.38</v>
      </c>
      <c r="AI645" s="62">
        <f t="shared" ref="AI645:AI708" si="249">IF(MAX($G645:$G665)=MAX($G646:$G666),MAX($G645:$G665),MAX($G644:$G664))</f>
        <v>18.57</v>
      </c>
      <c r="AJ645" s="34">
        <f t="shared" ref="AJ645:AJ708" si="250">2/(9+1)</f>
        <v>0.2</v>
      </c>
      <c r="AK645" s="34">
        <f t="shared" ref="AK645:AK708" si="251">2/(12+1)</f>
        <v>0.15384615384615385</v>
      </c>
      <c r="AL645" s="34">
        <f t="shared" ref="AL645:AL708" si="252">2/(26+1)</f>
        <v>7.407407407407407E-2</v>
      </c>
    </row>
    <row r="646" spans="1:38">
      <c r="A646" s="37">
        <v>43363</v>
      </c>
      <c r="B646" s="67">
        <v>18.03</v>
      </c>
      <c r="C646" s="67">
        <v>18.03</v>
      </c>
      <c r="D646" s="67">
        <v>-0.55000000000000004</v>
      </c>
      <c r="E646" s="67">
        <v>18.38</v>
      </c>
      <c r="F646" s="67">
        <v>17.920000000000002</v>
      </c>
      <c r="G646" s="67">
        <v>18.47</v>
      </c>
      <c r="H646" s="67">
        <v>418139902</v>
      </c>
      <c r="I646" s="67">
        <v>29551</v>
      </c>
      <c r="J646" s="77">
        <f t="shared" si="243"/>
        <v>0</v>
      </c>
      <c r="K646" s="77">
        <f t="shared" si="244"/>
        <v>0</v>
      </c>
      <c r="L646" s="77">
        <f t="shared" si="245"/>
        <v>0</v>
      </c>
      <c r="M646" s="77"/>
      <c r="N646" s="77">
        <f t="shared" si="230"/>
        <v>17.989999999999998</v>
      </c>
      <c r="O646" s="77">
        <f t="shared" si="231"/>
        <v>18.57</v>
      </c>
      <c r="P646" s="77">
        <f t="shared" si="232"/>
        <v>17.656436654952834</v>
      </c>
      <c r="Q646" s="77">
        <f t="shared" si="246"/>
        <v>17.226499999999998</v>
      </c>
      <c r="R646" s="77">
        <f t="shared" si="233"/>
        <v>17.557257743393077</v>
      </c>
      <c r="S646" s="77">
        <f t="shared" si="234"/>
        <v>17.373852057728335</v>
      </c>
      <c r="T646" s="77">
        <f t="shared" si="235"/>
        <v>0.18340568566474147</v>
      </c>
      <c r="U646" s="77">
        <f t="shared" si="236"/>
        <v>5.1909575101232473E-2</v>
      </c>
      <c r="V646" s="77">
        <f t="shared" si="237"/>
        <v>0.13149611056350899</v>
      </c>
      <c r="W646" s="77"/>
      <c r="X646" s="77"/>
      <c r="Y646" s="77"/>
      <c r="Z646" s="77" t="str">
        <f t="shared" si="238"/>
        <v>ALTA</v>
      </c>
      <c r="AA646" s="77"/>
      <c r="AB646" s="77" t="str">
        <f t="shared" si="239"/>
        <v/>
      </c>
      <c r="AC646" s="77"/>
      <c r="AD646" s="78" t="b">
        <f t="shared" si="240"/>
        <v>1</v>
      </c>
      <c r="AE646" s="78" t="b">
        <f t="shared" si="241"/>
        <v>1</v>
      </c>
      <c r="AF646" s="78" t="b">
        <f t="shared" si="242"/>
        <v>1</v>
      </c>
      <c r="AG646" s="78" t="b">
        <f t="shared" si="247"/>
        <v>0</v>
      </c>
      <c r="AH646" s="38">
        <f t="shared" si="248"/>
        <v>16.02</v>
      </c>
      <c r="AI646" s="62">
        <f t="shared" si="249"/>
        <v>18.57</v>
      </c>
      <c r="AJ646" s="34">
        <f t="shared" si="250"/>
        <v>0.2</v>
      </c>
      <c r="AK646" s="34">
        <f t="shared" si="251"/>
        <v>0.15384615384615385</v>
      </c>
      <c r="AL646" s="34">
        <f t="shared" si="252"/>
        <v>7.407407407407407E-2</v>
      </c>
    </row>
    <row r="647" spans="1:38">
      <c r="A647" s="37">
        <v>43362</v>
      </c>
      <c r="B647" s="67">
        <v>18.13</v>
      </c>
      <c r="C647" s="67">
        <v>18.13</v>
      </c>
      <c r="D647" s="67">
        <v>-1.33</v>
      </c>
      <c r="E647" s="67">
        <v>18.09</v>
      </c>
      <c r="F647" s="67">
        <v>17.989999999999998</v>
      </c>
      <c r="G647" s="67">
        <v>18.57</v>
      </c>
      <c r="H647" s="67">
        <v>614112556</v>
      </c>
      <c r="I647" s="67">
        <v>34417</v>
      </c>
      <c r="J647" s="77">
        <f t="shared" si="243"/>
        <v>0</v>
      </c>
      <c r="K647" s="77">
        <f t="shared" si="244"/>
        <v>1</v>
      </c>
      <c r="L647" s="77">
        <f t="shared" si="245"/>
        <v>0</v>
      </c>
      <c r="M647" s="77"/>
      <c r="N647" s="77">
        <f t="shared" si="230"/>
        <v>17.989999999999998</v>
      </c>
      <c r="O647" s="77">
        <f t="shared" si="231"/>
        <v>18.57</v>
      </c>
      <c r="P647" s="77">
        <f t="shared" si="232"/>
        <v>17.563045818691041</v>
      </c>
      <c r="Q647" s="77">
        <f t="shared" si="246"/>
        <v>17.157500000000002</v>
      </c>
      <c r="R647" s="77">
        <f t="shared" si="233"/>
        <v>17.47130460582818</v>
      </c>
      <c r="S647" s="77">
        <f t="shared" si="234"/>
        <v>17.321360222346602</v>
      </c>
      <c r="T647" s="77">
        <f t="shared" si="235"/>
        <v>0.14994438348157857</v>
      </c>
      <c r="U647" s="77">
        <f t="shared" si="236"/>
        <v>1.9035547460355226E-2</v>
      </c>
      <c r="V647" s="77">
        <f t="shared" si="237"/>
        <v>0.13090883602122333</v>
      </c>
      <c r="W647" s="77"/>
      <c r="X647" s="77"/>
      <c r="Y647" s="77"/>
      <c r="Z647" s="77" t="str">
        <f t="shared" si="238"/>
        <v>ALTA</v>
      </c>
      <c r="AA647" s="77"/>
      <c r="AB647" s="77" t="str">
        <f t="shared" si="239"/>
        <v/>
      </c>
      <c r="AC647" s="77"/>
      <c r="AD647" s="78" t="b">
        <f t="shared" si="240"/>
        <v>1</v>
      </c>
      <c r="AE647" s="78" t="b">
        <f t="shared" si="241"/>
        <v>1</v>
      </c>
      <c r="AF647" s="78" t="b">
        <f t="shared" si="242"/>
        <v>0</v>
      </c>
      <c r="AG647" s="78" t="b">
        <f t="shared" si="247"/>
        <v>1</v>
      </c>
      <c r="AH647" s="38">
        <f t="shared" si="248"/>
        <v>16.02</v>
      </c>
      <c r="AI647" s="62">
        <f t="shared" si="249"/>
        <v>18.57</v>
      </c>
      <c r="AJ647" s="34">
        <f t="shared" si="250"/>
        <v>0.2</v>
      </c>
      <c r="AK647" s="34">
        <f t="shared" si="251"/>
        <v>0.15384615384615385</v>
      </c>
      <c r="AL647" s="34">
        <f t="shared" si="252"/>
        <v>7.407407407407407E-2</v>
      </c>
    </row>
    <row r="648" spans="1:38">
      <c r="A648" s="37">
        <v>43361</v>
      </c>
      <c r="B648" s="67">
        <v>18.38</v>
      </c>
      <c r="C648" s="67">
        <v>18.38</v>
      </c>
      <c r="D648" s="67">
        <v>4.38</v>
      </c>
      <c r="E648" s="67">
        <v>17.7</v>
      </c>
      <c r="F648" s="67">
        <v>17.670000000000002</v>
      </c>
      <c r="G648" s="67">
        <v>18.38</v>
      </c>
      <c r="H648" s="67">
        <v>296705520</v>
      </c>
      <c r="I648" s="67">
        <v>21897</v>
      </c>
      <c r="J648" s="77">
        <f t="shared" si="243"/>
        <v>0</v>
      </c>
      <c r="K648" s="77">
        <f t="shared" si="244"/>
        <v>0</v>
      </c>
      <c r="L648" s="77">
        <f t="shared" si="245"/>
        <v>0</v>
      </c>
      <c r="M648" s="77"/>
      <c r="N648" s="77">
        <f t="shared" si="230"/>
        <v>17.670000000000002</v>
      </c>
      <c r="O648" s="77">
        <f t="shared" si="231"/>
        <v>18.38</v>
      </c>
      <c r="P648" s="77">
        <f t="shared" si="232"/>
        <v>17.421307273363801</v>
      </c>
      <c r="Q648" s="77">
        <f t="shared" si="246"/>
        <v>17.055</v>
      </c>
      <c r="R648" s="77">
        <f t="shared" si="233"/>
        <v>17.351541806887848</v>
      </c>
      <c r="S648" s="77">
        <f t="shared" si="234"/>
        <v>17.25666904013433</v>
      </c>
      <c r="T648" s="77">
        <f t="shared" si="235"/>
        <v>9.4872766753518079E-2</v>
      </c>
      <c r="U648" s="77">
        <f t="shared" si="236"/>
        <v>-1.3691661544950613E-2</v>
      </c>
      <c r="V648" s="77">
        <f t="shared" si="237"/>
        <v>0.10856442829846868</v>
      </c>
      <c r="W648" s="77"/>
      <c r="X648" s="77"/>
      <c r="Y648" s="77"/>
      <c r="Z648" s="77" t="str">
        <f t="shared" si="238"/>
        <v>ALTA</v>
      </c>
      <c r="AA648" s="77"/>
      <c r="AB648" s="77" t="str">
        <f t="shared" si="239"/>
        <v/>
      </c>
      <c r="AC648" s="77"/>
      <c r="AD648" s="78" t="b">
        <f t="shared" si="240"/>
        <v>1</v>
      </c>
      <c r="AE648" s="78" t="b">
        <f t="shared" si="241"/>
        <v>0</v>
      </c>
      <c r="AF648" s="78" t="b">
        <f t="shared" si="242"/>
        <v>0</v>
      </c>
      <c r="AG648" s="78" t="b">
        <f t="shared" si="247"/>
        <v>1</v>
      </c>
      <c r="AH648" s="38">
        <f t="shared" si="248"/>
        <v>16.02</v>
      </c>
      <c r="AI648" s="62">
        <f t="shared" si="249"/>
        <v>18.57</v>
      </c>
      <c r="AJ648" s="34">
        <f t="shared" si="250"/>
        <v>0.2</v>
      </c>
      <c r="AK648" s="34">
        <f t="shared" si="251"/>
        <v>0.15384615384615385</v>
      </c>
      <c r="AL648" s="34">
        <f t="shared" si="252"/>
        <v>7.407407407407407E-2</v>
      </c>
    </row>
    <row r="649" spans="1:38">
      <c r="A649" s="37">
        <v>43360</v>
      </c>
      <c r="B649" s="67">
        <v>17.600000000000001</v>
      </c>
      <c r="C649" s="67">
        <v>17.600000000000001</v>
      </c>
      <c r="D649" s="67">
        <v>3.25</v>
      </c>
      <c r="E649" s="67">
        <v>16.91</v>
      </c>
      <c r="F649" s="67">
        <v>16.91</v>
      </c>
      <c r="G649" s="67">
        <v>17.690000000000001</v>
      </c>
      <c r="H649" s="67">
        <v>411400212</v>
      </c>
      <c r="I649" s="67">
        <v>24054</v>
      </c>
      <c r="J649" s="77">
        <f t="shared" si="243"/>
        <v>0</v>
      </c>
      <c r="K649" s="77">
        <f t="shared" si="244"/>
        <v>0</v>
      </c>
      <c r="L649" s="77">
        <f t="shared" si="245"/>
        <v>0</v>
      </c>
      <c r="M649" s="77"/>
      <c r="N649" s="77">
        <f t="shared" si="230"/>
        <v>17.29</v>
      </c>
      <c r="O649" s="77">
        <f t="shared" si="231"/>
        <v>17.79</v>
      </c>
      <c r="P649" s="77">
        <f t="shared" si="232"/>
        <v>17.181634091704751</v>
      </c>
      <c r="Q649" s="77">
        <f t="shared" si="246"/>
        <v>16.969000000000001</v>
      </c>
      <c r="R649" s="77">
        <f t="shared" si="233"/>
        <v>17.164549408140186</v>
      </c>
      <c r="S649" s="77">
        <f t="shared" si="234"/>
        <v>17.166802563345076</v>
      </c>
      <c r="T649" s="77">
        <f t="shared" si="235"/>
        <v>-2.2531552048903336E-3</v>
      </c>
      <c r="U649" s="77">
        <f t="shared" si="236"/>
        <v>-4.0832768619567791E-2</v>
      </c>
      <c r="V649" s="77">
        <f t="shared" si="237"/>
        <v>3.8579613414677458E-2</v>
      </c>
      <c r="W649" s="77"/>
      <c r="X649" s="77"/>
      <c r="Y649" s="77"/>
      <c r="Z649" s="77" t="str">
        <f t="shared" si="238"/>
        <v>BAIXA</v>
      </c>
      <c r="AA649" s="77"/>
      <c r="AB649" s="77" t="str">
        <f t="shared" si="239"/>
        <v/>
      </c>
      <c r="AC649" s="77"/>
      <c r="AD649" s="78" t="b">
        <f t="shared" si="240"/>
        <v>0</v>
      </c>
      <c r="AE649" s="78" t="b">
        <f t="shared" si="241"/>
        <v>0</v>
      </c>
      <c r="AF649" s="78" t="b">
        <f t="shared" si="242"/>
        <v>0</v>
      </c>
      <c r="AG649" s="78" t="b">
        <f t="shared" si="247"/>
        <v>1</v>
      </c>
      <c r="AH649" s="38">
        <f t="shared" si="248"/>
        <v>16.02</v>
      </c>
      <c r="AI649" s="62">
        <f t="shared" si="249"/>
        <v>17.79</v>
      </c>
      <c r="AJ649" s="34">
        <f t="shared" si="250"/>
        <v>0.2</v>
      </c>
      <c r="AK649" s="34">
        <f t="shared" si="251"/>
        <v>0.15384615384615385</v>
      </c>
      <c r="AL649" s="34">
        <f t="shared" si="252"/>
        <v>7.407407407407407E-2</v>
      </c>
    </row>
    <row r="650" spans="1:38">
      <c r="A650" s="37">
        <v>43357</v>
      </c>
      <c r="B650" s="67">
        <v>17.05</v>
      </c>
      <c r="C650" s="67">
        <v>17.05</v>
      </c>
      <c r="D650" s="67">
        <v>0.43</v>
      </c>
      <c r="E650" s="67">
        <v>17.059999999999999</v>
      </c>
      <c r="F650" s="67">
        <v>16.77</v>
      </c>
      <c r="G650" s="67">
        <v>17.21</v>
      </c>
      <c r="H650" s="67">
        <v>270994583</v>
      </c>
      <c r="I650" s="67">
        <v>22745</v>
      </c>
      <c r="J650" s="77">
        <f t="shared" si="243"/>
        <v>0</v>
      </c>
      <c r="K650" s="77">
        <f t="shared" si="244"/>
        <v>0</v>
      </c>
      <c r="L650" s="77">
        <f t="shared" si="245"/>
        <v>0</v>
      </c>
      <c r="M650" s="77"/>
      <c r="N650" s="77">
        <f t="shared" si="230"/>
        <v>17.29</v>
      </c>
      <c r="O650" s="77">
        <f t="shared" si="231"/>
        <v>17.79</v>
      </c>
      <c r="P650" s="77">
        <f t="shared" si="232"/>
        <v>17.077042614630937</v>
      </c>
      <c r="Q650" s="77">
        <f t="shared" si="246"/>
        <v>16.926500000000001</v>
      </c>
      <c r="R650" s="77">
        <f t="shared" si="233"/>
        <v>17.085376573256582</v>
      </c>
      <c r="S650" s="77">
        <f t="shared" si="234"/>
        <v>17.132146768412682</v>
      </c>
      <c r="T650" s="77">
        <f t="shared" si="235"/>
        <v>-4.6770195156099703E-2</v>
      </c>
      <c r="U650" s="77">
        <f t="shared" si="236"/>
        <v>-5.0477671973237159E-2</v>
      </c>
      <c r="V650" s="77">
        <f t="shared" si="237"/>
        <v>3.7074768171374561E-3</v>
      </c>
      <c r="W650" s="77"/>
      <c r="X650" s="77"/>
      <c r="Y650" s="77"/>
      <c r="Z650" s="77" t="str">
        <f t="shared" si="238"/>
        <v>BAIXA</v>
      </c>
      <c r="AA650" s="77"/>
      <c r="AB650" s="77" t="str">
        <f t="shared" si="239"/>
        <v/>
      </c>
      <c r="AC650" s="77"/>
      <c r="AD650" s="78" t="b">
        <f t="shared" si="240"/>
        <v>0</v>
      </c>
      <c r="AE650" s="78" t="b">
        <f t="shared" si="241"/>
        <v>1</v>
      </c>
      <c r="AF650" s="78" t="b">
        <f t="shared" si="242"/>
        <v>0</v>
      </c>
      <c r="AG650" s="78" t="b">
        <f t="shared" si="247"/>
        <v>1</v>
      </c>
      <c r="AH650" s="38">
        <f t="shared" si="248"/>
        <v>16.02</v>
      </c>
      <c r="AI650" s="62">
        <f t="shared" si="249"/>
        <v>17.79</v>
      </c>
      <c r="AJ650" s="34">
        <f t="shared" si="250"/>
        <v>0.2</v>
      </c>
      <c r="AK650" s="34">
        <f t="shared" si="251"/>
        <v>0.15384615384615385</v>
      </c>
      <c r="AL650" s="34">
        <f t="shared" si="252"/>
        <v>7.407407407407407E-2</v>
      </c>
    </row>
    <row r="651" spans="1:38">
      <c r="A651" s="37">
        <v>43356</v>
      </c>
      <c r="B651" s="67">
        <v>16.98</v>
      </c>
      <c r="C651" s="67">
        <v>16.98</v>
      </c>
      <c r="D651" s="67">
        <v>-1.27</v>
      </c>
      <c r="E651" s="67">
        <v>17.27</v>
      </c>
      <c r="F651" s="67">
        <v>16.899999999999999</v>
      </c>
      <c r="G651" s="67">
        <v>17.36</v>
      </c>
      <c r="H651" s="67">
        <v>280841378</v>
      </c>
      <c r="I651" s="67">
        <v>27970</v>
      </c>
      <c r="J651" s="77">
        <f t="shared" si="243"/>
        <v>0</v>
      </c>
      <c r="K651" s="77">
        <f t="shared" si="244"/>
        <v>0</v>
      </c>
      <c r="L651" s="77">
        <f t="shared" si="245"/>
        <v>0</v>
      </c>
      <c r="M651" s="77"/>
      <c r="N651" s="77">
        <f t="shared" si="230"/>
        <v>17.29</v>
      </c>
      <c r="O651" s="77">
        <f t="shared" si="231"/>
        <v>17.79</v>
      </c>
      <c r="P651" s="77">
        <f t="shared" si="232"/>
        <v>17.083803268288669</v>
      </c>
      <c r="Q651" s="77">
        <f t="shared" si="246"/>
        <v>16.934000000000001</v>
      </c>
      <c r="R651" s="77">
        <f t="shared" si="233"/>
        <v>17.091808677485052</v>
      </c>
      <c r="S651" s="77">
        <f t="shared" si="234"/>
        <v>17.138718509885695</v>
      </c>
      <c r="T651" s="77">
        <f t="shared" si="235"/>
        <v>-4.6909832400643836E-2</v>
      </c>
      <c r="U651" s="77">
        <f t="shared" si="236"/>
        <v>-5.1404541177521523E-2</v>
      </c>
      <c r="V651" s="77">
        <f t="shared" si="237"/>
        <v>4.4947087768776872E-3</v>
      </c>
      <c r="W651" s="77"/>
      <c r="X651" s="77"/>
      <c r="Y651" s="77"/>
      <c r="Z651" s="77" t="str">
        <f t="shared" si="238"/>
        <v>BAIXA</v>
      </c>
      <c r="AA651" s="77"/>
      <c r="AB651" s="77" t="str">
        <f t="shared" si="239"/>
        <v/>
      </c>
      <c r="AC651" s="77"/>
      <c r="AD651" s="78" t="b">
        <f t="shared" si="240"/>
        <v>1</v>
      </c>
      <c r="AE651" s="78" t="b">
        <f t="shared" si="241"/>
        <v>0</v>
      </c>
      <c r="AF651" s="78" t="b">
        <f t="shared" si="242"/>
        <v>1</v>
      </c>
      <c r="AG651" s="78" t="b">
        <f t="shared" si="247"/>
        <v>0</v>
      </c>
      <c r="AH651" s="38">
        <f t="shared" si="248"/>
        <v>16.02</v>
      </c>
      <c r="AI651" s="62">
        <f t="shared" si="249"/>
        <v>17.79</v>
      </c>
      <c r="AJ651" s="34">
        <f t="shared" si="250"/>
        <v>0.2</v>
      </c>
      <c r="AK651" s="34">
        <f t="shared" si="251"/>
        <v>0.15384615384615385</v>
      </c>
      <c r="AL651" s="34">
        <f t="shared" si="252"/>
        <v>7.407407407407407E-2</v>
      </c>
    </row>
    <row r="652" spans="1:38">
      <c r="A652" s="37">
        <v>43355</v>
      </c>
      <c r="B652" s="67">
        <v>17.2</v>
      </c>
      <c r="C652" s="67">
        <v>17.2</v>
      </c>
      <c r="D652" s="67">
        <v>2.4300000000000002</v>
      </c>
      <c r="E652" s="67">
        <v>17.07</v>
      </c>
      <c r="F652" s="67">
        <v>16.91</v>
      </c>
      <c r="G652" s="67">
        <v>17.440000000000001</v>
      </c>
      <c r="H652" s="67">
        <v>379670907</v>
      </c>
      <c r="I652" s="67">
        <v>19717</v>
      </c>
      <c r="J652" s="77">
        <f t="shared" si="243"/>
        <v>0</v>
      </c>
      <c r="K652" s="77">
        <f t="shared" si="244"/>
        <v>0</v>
      </c>
      <c r="L652" s="77">
        <f t="shared" si="245"/>
        <v>0</v>
      </c>
      <c r="M652" s="77"/>
      <c r="N652" s="77">
        <f t="shared" si="230"/>
        <v>17.29</v>
      </c>
      <c r="O652" s="77">
        <f t="shared" si="231"/>
        <v>17.79</v>
      </c>
      <c r="P652" s="77">
        <f t="shared" si="232"/>
        <v>17.109754085360837</v>
      </c>
      <c r="Q652" s="77">
        <f t="shared" si="246"/>
        <v>16.9495</v>
      </c>
      <c r="R652" s="77">
        <f t="shared" si="233"/>
        <v>17.112137527936877</v>
      </c>
      <c r="S652" s="77">
        <f t="shared" si="234"/>
        <v>17.151415990676551</v>
      </c>
      <c r="T652" s="77">
        <f t="shared" si="235"/>
        <v>-3.9278462739673614E-2</v>
      </c>
      <c r="U652" s="77">
        <f t="shared" si="236"/>
        <v>-5.2528218371740945E-2</v>
      </c>
      <c r="V652" s="77">
        <f t="shared" si="237"/>
        <v>1.3249755632067331E-2</v>
      </c>
      <c r="W652" s="77"/>
      <c r="X652" s="77"/>
      <c r="Y652" s="77"/>
      <c r="Z652" s="77" t="str">
        <f t="shared" si="238"/>
        <v>BAIXA</v>
      </c>
      <c r="AA652" s="77"/>
      <c r="AB652" s="77" t="str">
        <f t="shared" si="239"/>
        <v/>
      </c>
      <c r="AC652" s="77"/>
      <c r="AD652" s="78" t="b">
        <f t="shared" si="240"/>
        <v>0</v>
      </c>
      <c r="AE652" s="78" t="b">
        <f t="shared" si="241"/>
        <v>0</v>
      </c>
      <c r="AF652" s="78" t="b">
        <f t="shared" si="242"/>
        <v>0</v>
      </c>
      <c r="AG652" s="78" t="b">
        <f t="shared" si="247"/>
        <v>1</v>
      </c>
      <c r="AH652" s="38">
        <f t="shared" si="248"/>
        <v>16.02</v>
      </c>
      <c r="AI652" s="62">
        <f t="shared" si="249"/>
        <v>18.43</v>
      </c>
      <c r="AJ652" s="34">
        <f t="shared" si="250"/>
        <v>0.2</v>
      </c>
      <c r="AK652" s="34">
        <f t="shared" si="251"/>
        <v>0.15384615384615385</v>
      </c>
      <c r="AL652" s="34">
        <f t="shared" si="252"/>
        <v>7.407407407407407E-2</v>
      </c>
    </row>
    <row r="653" spans="1:38">
      <c r="A653" s="37">
        <v>43354</v>
      </c>
      <c r="B653" s="67">
        <v>16.79</v>
      </c>
      <c r="C653" s="67">
        <v>16.79</v>
      </c>
      <c r="D653" s="67">
        <v>-3.95</v>
      </c>
      <c r="E653" s="67">
        <v>17.12</v>
      </c>
      <c r="F653" s="67">
        <v>16.72</v>
      </c>
      <c r="G653" s="67">
        <v>17.14</v>
      </c>
      <c r="H653" s="67">
        <v>388914000</v>
      </c>
      <c r="I653" s="67">
        <v>22880</v>
      </c>
      <c r="J653" s="77">
        <f t="shared" si="243"/>
        <v>0</v>
      </c>
      <c r="K653" s="77">
        <f t="shared" si="244"/>
        <v>0</v>
      </c>
      <c r="L653" s="77">
        <f t="shared" si="245"/>
        <v>0</v>
      </c>
      <c r="M653" s="77"/>
      <c r="N653" s="77">
        <f t="shared" si="230"/>
        <v>17.29</v>
      </c>
      <c r="O653" s="77">
        <f t="shared" si="231"/>
        <v>17.79</v>
      </c>
      <c r="P653" s="77">
        <f t="shared" si="232"/>
        <v>17.087192606701045</v>
      </c>
      <c r="Q653" s="77">
        <f t="shared" si="246"/>
        <v>16.996000000000002</v>
      </c>
      <c r="R653" s="77">
        <f t="shared" si="233"/>
        <v>17.096162533016308</v>
      </c>
      <c r="S653" s="77">
        <f t="shared" si="234"/>
        <v>17.147529269930676</v>
      </c>
      <c r="T653" s="77">
        <f t="shared" si="235"/>
        <v>-5.136673691436755E-2</v>
      </c>
      <c r="U653" s="77">
        <f t="shared" si="236"/>
        <v>-5.5840657279757781E-2</v>
      </c>
      <c r="V653" s="77">
        <f t="shared" si="237"/>
        <v>4.4739203653902312E-3</v>
      </c>
      <c r="W653" s="77"/>
      <c r="X653" s="77"/>
      <c r="Y653" s="77"/>
      <c r="Z653" s="77" t="str">
        <f t="shared" si="238"/>
        <v>BAIXA</v>
      </c>
      <c r="AA653" s="77"/>
      <c r="AB653" s="77" t="str">
        <f t="shared" si="239"/>
        <v/>
      </c>
      <c r="AC653" s="77"/>
      <c r="AD653" s="78" t="b">
        <f t="shared" si="240"/>
        <v>0</v>
      </c>
      <c r="AE653" s="78" t="b">
        <f t="shared" si="241"/>
        <v>0</v>
      </c>
      <c r="AF653" s="78" t="b">
        <f t="shared" si="242"/>
        <v>1</v>
      </c>
      <c r="AG653" s="78" t="b">
        <f t="shared" si="247"/>
        <v>0</v>
      </c>
      <c r="AH653" s="38">
        <f t="shared" si="248"/>
        <v>16.02</v>
      </c>
      <c r="AI653" s="62">
        <f t="shared" si="249"/>
        <v>18.43</v>
      </c>
      <c r="AJ653" s="34">
        <f t="shared" si="250"/>
        <v>0.2</v>
      </c>
      <c r="AK653" s="34">
        <f t="shared" si="251"/>
        <v>0.15384615384615385</v>
      </c>
      <c r="AL653" s="34">
        <f t="shared" si="252"/>
        <v>7.407407407407407E-2</v>
      </c>
    </row>
    <row r="654" spans="1:38">
      <c r="A654" s="37">
        <v>43353</v>
      </c>
      <c r="B654" s="67">
        <v>17.48</v>
      </c>
      <c r="C654" s="67">
        <v>17.48</v>
      </c>
      <c r="D654" s="67">
        <v>1.42</v>
      </c>
      <c r="E654" s="67">
        <v>17.57</v>
      </c>
      <c r="F654" s="67">
        <v>17.29</v>
      </c>
      <c r="G654" s="67">
        <v>17.79</v>
      </c>
      <c r="H654" s="67">
        <v>207135863</v>
      </c>
      <c r="I654" s="67">
        <v>14044</v>
      </c>
      <c r="J654" s="77">
        <f t="shared" si="243"/>
        <v>0</v>
      </c>
      <c r="K654" s="77">
        <f t="shared" si="244"/>
        <v>0</v>
      </c>
      <c r="L654" s="77">
        <f t="shared" si="245"/>
        <v>0</v>
      </c>
      <c r="M654" s="77"/>
      <c r="N654" s="77">
        <f t="shared" si="230"/>
        <v>17.29</v>
      </c>
      <c r="O654" s="77">
        <f t="shared" si="231"/>
        <v>17.79</v>
      </c>
      <c r="P654" s="77">
        <f t="shared" si="232"/>
        <v>17.161490758376306</v>
      </c>
      <c r="Q654" s="77">
        <f t="shared" si="246"/>
        <v>17.063499999999998</v>
      </c>
      <c r="R654" s="77">
        <f t="shared" si="233"/>
        <v>17.151828448110184</v>
      </c>
      <c r="S654" s="77">
        <f t="shared" si="234"/>
        <v>17.176131611525129</v>
      </c>
      <c r="T654" s="77">
        <f t="shared" si="235"/>
        <v>-2.4303163414945317E-2</v>
      </c>
      <c r="U654" s="77">
        <f t="shared" si="236"/>
        <v>-5.6959137371105341E-2</v>
      </c>
      <c r="V654" s="77">
        <f t="shared" si="237"/>
        <v>3.2655973956160024E-2</v>
      </c>
      <c r="W654" s="77"/>
      <c r="X654" s="77"/>
      <c r="Y654" s="77"/>
      <c r="Z654" s="77" t="str">
        <f t="shared" si="238"/>
        <v>BAIXA</v>
      </c>
      <c r="AA654" s="77"/>
      <c r="AB654" s="77" t="str">
        <f t="shared" si="239"/>
        <v/>
      </c>
      <c r="AC654" s="77"/>
      <c r="AD654" s="78" t="b">
        <f t="shared" si="240"/>
        <v>0</v>
      </c>
      <c r="AE654" s="78" t="b">
        <f t="shared" si="241"/>
        <v>1</v>
      </c>
      <c r="AF654" s="78" t="b">
        <f t="shared" si="242"/>
        <v>0</v>
      </c>
      <c r="AG654" s="78" t="b">
        <f t="shared" si="247"/>
        <v>1</v>
      </c>
      <c r="AH654" s="38">
        <f t="shared" si="248"/>
        <v>16.02</v>
      </c>
      <c r="AI654" s="62">
        <f t="shared" si="249"/>
        <v>18.43</v>
      </c>
      <c r="AJ654" s="34">
        <f t="shared" si="250"/>
        <v>0.2</v>
      </c>
      <c r="AK654" s="34">
        <f t="shared" si="251"/>
        <v>0.15384615384615385</v>
      </c>
      <c r="AL654" s="34">
        <f t="shared" si="252"/>
        <v>7.407407407407407E-2</v>
      </c>
    </row>
    <row r="655" spans="1:38">
      <c r="A655" s="37">
        <v>43349</v>
      </c>
      <c r="B655" s="67">
        <v>17.23</v>
      </c>
      <c r="C655" s="67">
        <v>17.23</v>
      </c>
      <c r="D655" s="67">
        <v>1.82</v>
      </c>
      <c r="E655" s="67">
        <v>17.23</v>
      </c>
      <c r="F655" s="67">
        <v>16.77</v>
      </c>
      <c r="G655" s="67">
        <v>17.260000000000002</v>
      </c>
      <c r="H655" s="67">
        <v>492974376</v>
      </c>
      <c r="I655" s="67">
        <v>27192</v>
      </c>
      <c r="J655" s="77">
        <f t="shared" si="243"/>
        <v>0</v>
      </c>
      <c r="K655" s="77">
        <f t="shared" si="244"/>
        <v>0</v>
      </c>
      <c r="L655" s="77">
        <f t="shared" si="245"/>
        <v>0</v>
      </c>
      <c r="M655" s="77"/>
      <c r="N655" s="77">
        <f t="shared" si="230"/>
        <v>17.16</v>
      </c>
      <c r="O655" s="77">
        <f t="shared" si="231"/>
        <v>17.73</v>
      </c>
      <c r="P655" s="77">
        <f t="shared" si="232"/>
        <v>17.081863447970381</v>
      </c>
      <c r="Q655" s="77">
        <f t="shared" si="246"/>
        <v>17.076000000000001</v>
      </c>
      <c r="R655" s="77">
        <f t="shared" si="233"/>
        <v>17.092160893221127</v>
      </c>
      <c r="S655" s="77">
        <f t="shared" si="234"/>
        <v>17.151822140447141</v>
      </c>
      <c r="T655" s="77">
        <f t="shared" si="235"/>
        <v>-5.9661247226014069E-2</v>
      </c>
      <c r="U655" s="77">
        <f t="shared" si="236"/>
        <v>-6.5123130860145345E-2</v>
      </c>
      <c r="V655" s="77">
        <f t="shared" si="237"/>
        <v>5.461883634131276E-3</v>
      </c>
      <c r="W655" s="77"/>
      <c r="X655" s="77"/>
      <c r="Y655" s="77"/>
      <c r="Z655" s="77" t="str">
        <f t="shared" si="238"/>
        <v>BAIXA</v>
      </c>
      <c r="AA655" s="77"/>
      <c r="AB655" s="77" t="str">
        <f t="shared" si="239"/>
        <v>COMPRA</v>
      </c>
      <c r="AC655" s="77"/>
      <c r="AD655" s="78" t="b">
        <f t="shared" si="240"/>
        <v>1</v>
      </c>
      <c r="AE655" s="78" t="b">
        <f t="shared" si="241"/>
        <v>0</v>
      </c>
      <c r="AF655" s="78" t="b">
        <f t="shared" si="242"/>
        <v>1</v>
      </c>
      <c r="AG655" s="78" t="b">
        <f t="shared" si="247"/>
        <v>1</v>
      </c>
      <c r="AH655" s="38">
        <f t="shared" si="248"/>
        <v>16.02</v>
      </c>
      <c r="AI655" s="62">
        <f t="shared" si="249"/>
        <v>18.43</v>
      </c>
      <c r="AJ655" s="34">
        <f t="shared" si="250"/>
        <v>0.2</v>
      </c>
      <c r="AK655" s="34">
        <f t="shared" si="251"/>
        <v>0.15384615384615385</v>
      </c>
      <c r="AL655" s="34">
        <f t="shared" si="252"/>
        <v>7.407407407407407E-2</v>
      </c>
    </row>
    <row r="656" spans="1:38">
      <c r="A656" s="37">
        <v>43348</v>
      </c>
      <c r="B656" s="67">
        <v>16.920000000000002</v>
      </c>
      <c r="C656" s="67">
        <v>16.920000000000002</v>
      </c>
      <c r="D656" s="67">
        <v>0</v>
      </c>
      <c r="E656" s="67">
        <v>16.84</v>
      </c>
      <c r="F656" s="67">
        <v>16.54</v>
      </c>
      <c r="G656" s="67">
        <v>17.059999999999999</v>
      </c>
      <c r="H656" s="67">
        <v>390321751</v>
      </c>
      <c r="I656" s="67">
        <v>23229</v>
      </c>
      <c r="J656" s="77">
        <f t="shared" si="243"/>
        <v>0</v>
      </c>
      <c r="K656" s="77">
        <f t="shared" si="244"/>
        <v>0</v>
      </c>
      <c r="L656" s="77">
        <f t="shared" si="245"/>
        <v>0</v>
      </c>
      <c r="M656" s="77"/>
      <c r="N656" s="77">
        <f t="shared" si="230"/>
        <v>17.16</v>
      </c>
      <c r="O656" s="77">
        <f t="shared" si="231"/>
        <v>17.73</v>
      </c>
      <c r="P656" s="77">
        <f t="shared" si="232"/>
        <v>17.044829309962978</v>
      </c>
      <c r="Q656" s="77">
        <f t="shared" si="246"/>
        <v>17.134999999999998</v>
      </c>
      <c r="R656" s="77">
        <f t="shared" si="233"/>
        <v>17.067099237443148</v>
      </c>
      <c r="S656" s="77">
        <f t="shared" si="234"/>
        <v>17.145567911682914</v>
      </c>
      <c r="T656" s="77">
        <f t="shared" si="235"/>
        <v>-7.8468674239765335E-2</v>
      </c>
      <c r="U656" s="77">
        <f t="shared" si="236"/>
        <v>-6.6488601768678157E-2</v>
      </c>
      <c r="V656" s="77">
        <f t="shared" si="237"/>
        <v>-1.1980072471087178E-2</v>
      </c>
      <c r="W656" s="77"/>
      <c r="X656" s="77"/>
      <c r="Y656" s="77"/>
      <c r="Z656" s="77" t="str">
        <f t="shared" si="238"/>
        <v>BAIXA</v>
      </c>
      <c r="AA656" s="77"/>
      <c r="AB656" s="77" t="str">
        <f t="shared" si="239"/>
        <v/>
      </c>
      <c r="AC656" s="77"/>
      <c r="AD656" s="78" t="b">
        <f t="shared" si="240"/>
        <v>0</v>
      </c>
      <c r="AE656" s="78" t="b">
        <f t="shared" si="241"/>
        <v>1</v>
      </c>
      <c r="AF656" s="78" t="b">
        <f t="shared" si="242"/>
        <v>0</v>
      </c>
      <c r="AG656" s="78" t="b">
        <f t="shared" si="247"/>
        <v>1</v>
      </c>
      <c r="AH656" s="38">
        <f t="shared" si="248"/>
        <v>16.02</v>
      </c>
      <c r="AI656" s="62">
        <f t="shared" si="249"/>
        <v>18.43</v>
      </c>
      <c r="AJ656" s="34">
        <f t="shared" si="250"/>
        <v>0.2</v>
      </c>
      <c r="AK656" s="34">
        <f t="shared" si="251"/>
        <v>0.15384615384615385</v>
      </c>
      <c r="AL656" s="34">
        <f t="shared" si="252"/>
        <v>7.407407407407407E-2</v>
      </c>
    </row>
    <row r="657" spans="1:38">
      <c r="A657" s="37">
        <v>43347</v>
      </c>
      <c r="B657" s="67">
        <v>16.920000000000002</v>
      </c>
      <c r="C657" s="67">
        <v>16.920000000000002</v>
      </c>
      <c r="D657" s="67">
        <v>-1.84</v>
      </c>
      <c r="E657" s="67">
        <v>17.36</v>
      </c>
      <c r="F657" s="67">
        <v>16.899999999999999</v>
      </c>
      <c r="G657" s="67">
        <v>17.41</v>
      </c>
      <c r="H657" s="67">
        <v>476642223</v>
      </c>
      <c r="I657" s="67">
        <v>39002</v>
      </c>
      <c r="J657" s="77">
        <f t="shared" si="243"/>
        <v>0</v>
      </c>
      <c r="K657" s="77">
        <f t="shared" si="244"/>
        <v>0</v>
      </c>
      <c r="L657" s="77">
        <f t="shared" si="245"/>
        <v>0</v>
      </c>
      <c r="M657" s="77"/>
      <c r="N657" s="77">
        <f t="shared" si="230"/>
        <v>17.16</v>
      </c>
      <c r="O657" s="77">
        <f t="shared" si="231"/>
        <v>17.73</v>
      </c>
      <c r="P657" s="77">
        <f t="shared" si="232"/>
        <v>17.076036637453722</v>
      </c>
      <c r="Q657" s="77">
        <f t="shared" si="246"/>
        <v>17.200500000000002</v>
      </c>
      <c r="R657" s="77">
        <f t="shared" si="233"/>
        <v>17.093844553341903</v>
      </c>
      <c r="S657" s="77">
        <f t="shared" si="234"/>
        <v>17.163613344617549</v>
      </c>
      <c r="T657" s="77">
        <f t="shared" si="235"/>
        <v>-6.9768791275645725E-2</v>
      </c>
      <c r="U657" s="77">
        <f t="shared" si="236"/>
        <v>-6.3493583650906363E-2</v>
      </c>
      <c r="V657" s="77">
        <f t="shared" si="237"/>
        <v>-6.2752076247393623E-3</v>
      </c>
      <c r="W657" s="77"/>
      <c r="X657" s="77"/>
      <c r="Y657" s="77"/>
      <c r="Z657" s="77" t="str">
        <f t="shared" si="238"/>
        <v>BAIXA</v>
      </c>
      <c r="AA657" s="77"/>
      <c r="AB657" s="77" t="str">
        <f t="shared" si="239"/>
        <v>VENDA</v>
      </c>
      <c r="AC657" s="77"/>
      <c r="AD657" s="78" t="b">
        <f t="shared" si="240"/>
        <v>1</v>
      </c>
      <c r="AE657" s="78" t="b">
        <f t="shared" si="241"/>
        <v>1</v>
      </c>
      <c r="AF657" s="78" t="b">
        <f t="shared" si="242"/>
        <v>1</v>
      </c>
      <c r="AG657" s="78" t="b">
        <f t="shared" si="247"/>
        <v>0</v>
      </c>
      <c r="AH657" s="38">
        <f t="shared" si="248"/>
        <v>16.02</v>
      </c>
      <c r="AI657" s="62">
        <f t="shared" si="249"/>
        <v>19.43</v>
      </c>
      <c r="AJ657" s="34">
        <f t="shared" si="250"/>
        <v>0.2</v>
      </c>
      <c r="AK657" s="34">
        <f t="shared" si="251"/>
        <v>0.15384615384615385</v>
      </c>
      <c r="AL657" s="34">
        <f t="shared" si="252"/>
        <v>7.407407407407407E-2</v>
      </c>
    </row>
    <row r="658" spans="1:38">
      <c r="A658" s="37">
        <v>43346</v>
      </c>
      <c r="B658" s="67">
        <v>17.239999999999998</v>
      </c>
      <c r="C658" s="67">
        <v>17.239999999999998</v>
      </c>
      <c r="D658" s="67">
        <v>-1.35</v>
      </c>
      <c r="E658" s="67">
        <v>17.23</v>
      </c>
      <c r="F658" s="67">
        <v>17.02</v>
      </c>
      <c r="G658" s="67">
        <v>17.36</v>
      </c>
      <c r="H658" s="67">
        <v>245938515</v>
      </c>
      <c r="I658" s="67">
        <v>21376</v>
      </c>
      <c r="J658" s="77">
        <f t="shared" si="243"/>
        <v>0</v>
      </c>
      <c r="K658" s="77">
        <f t="shared" si="244"/>
        <v>0</v>
      </c>
      <c r="L658" s="77">
        <f t="shared" si="245"/>
        <v>0</v>
      </c>
      <c r="M658" s="77"/>
      <c r="N658" s="77">
        <f t="shared" si="230"/>
        <v>17.29</v>
      </c>
      <c r="O658" s="77">
        <f t="shared" si="231"/>
        <v>17.850000000000001</v>
      </c>
      <c r="P658" s="77">
        <f t="shared" si="232"/>
        <v>17.115045796817153</v>
      </c>
      <c r="Q658" s="77">
        <f t="shared" si="246"/>
        <v>17.292000000000002</v>
      </c>
      <c r="R658" s="77">
        <f t="shared" si="233"/>
        <v>17.125452653949523</v>
      </c>
      <c r="S658" s="77">
        <f t="shared" si="234"/>
        <v>17.183102412186951</v>
      </c>
      <c r="T658" s="77">
        <f t="shared" si="235"/>
        <v>-5.7649758237428017E-2</v>
      </c>
      <c r="U658" s="77">
        <f t="shared" si="236"/>
        <v>-6.1924781744721526E-2</v>
      </c>
      <c r="V658" s="77">
        <f t="shared" si="237"/>
        <v>4.2750235072935086E-3</v>
      </c>
      <c r="W658" s="77"/>
      <c r="X658" s="77"/>
      <c r="Y658" s="77"/>
      <c r="Z658" s="77" t="str">
        <f t="shared" si="238"/>
        <v>BAIXA</v>
      </c>
      <c r="AA658" s="77"/>
      <c r="AB658" s="77" t="str">
        <f t="shared" si="239"/>
        <v>COMPRA</v>
      </c>
      <c r="AC658" s="77"/>
      <c r="AD658" s="78" t="b">
        <f t="shared" si="240"/>
        <v>1</v>
      </c>
      <c r="AE658" s="78" t="b">
        <f t="shared" si="241"/>
        <v>0</v>
      </c>
      <c r="AF658" s="78" t="b">
        <f t="shared" si="242"/>
        <v>0</v>
      </c>
      <c r="AG658" s="78" t="b">
        <f t="shared" si="247"/>
        <v>1</v>
      </c>
      <c r="AH658" s="38">
        <f t="shared" si="248"/>
        <v>16.02</v>
      </c>
      <c r="AI658" s="62">
        <f t="shared" si="249"/>
        <v>19.43</v>
      </c>
      <c r="AJ658" s="34">
        <f t="shared" si="250"/>
        <v>0.2</v>
      </c>
      <c r="AK658" s="34">
        <f t="shared" si="251"/>
        <v>0.15384615384615385</v>
      </c>
      <c r="AL658" s="34">
        <f t="shared" si="252"/>
        <v>7.407407407407407E-2</v>
      </c>
    </row>
    <row r="659" spans="1:38">
      <c r="A659" s="37">
        <v>43343</v>
      </c>
      <c r="B659" s="67">
        <v>17.48</v>
      </c>
      <c r="C659" s="67">
        <v>17.48</v>
      </c>
      <c r="D659" s="67">
        <v>2.4500000000000002</v>
      </c>
      <c r="E659" s="67">
        <v>17.2</v>
      </c>
      <c r="F659" s="67">
        <v>17.16</v>
      </c>
      <c r="G659" s="67">
        <v>17.63</v>
      </c>
      <c r="H659" s="67">
        <v>361660184</v>
      </c>
      <c r="I659" s="67">
        <v>20989</v>
      </c>
      <c r="J659" s="77">
        <f t="shared" si="243"/>
        <v>0</v>
      </c>
      <c r="K659" s="77">
        <f t="shared" si="244"/>
        <v>0</v>
      </c>
      <c r="L659" s="77">
        <f t="shared" si="245"/>
        <v>0</v>
      </c>
      <c r="M659" s="77"/>
      <c r="N659" s="77">
        <f t="shared" si="230"/>
        <v>17.899999999999999</v>
      </c>
      <c r="O659" s="77">
        <f t="shared" si="231"/>
        <v>18.43</v>
      </c>
      <c r="P659" s="77">
        <f t="shared" si="232"/>
        <v>17.08380724602144</v>
      </c>
      <c r="Q659" s="77">
        <f t="shared" si="246"/>
        <v>17.3825</v>
      </c>
      <c r="R659" s="77">
        <f t="shared" si="233"/>
        <v>17.104625863758528</v>
      </c>
      <c r="S659" s="77">
        <f t="shared" si="234"/>
        <v>17.178550605161906</v>
      </c>
      <c r="T659" s="77">
        <f t="shared" si="235"/>
        <v>-7.3924741403377681E-2</v>
      </c>
      <c r="U659" s="77">
        <f t="shared" si="236"/>
        <v>-6.2993537621544901E-2</v>
      </c>
      <c r="V659" s="77">
        <f t="shared" si="237"/>
        <v>-1.093120378183278E-2</v>
      </c>
      <c r="W659" s="77"/>
      <c r="X659" s="77"/>
      <c r="Y659" s="77"/>
      <c r="Z659" s="77" t="str">
        <f t="shared" si="238"/>
        <v>BAIXA</v>
      </c>
      <c r="AA659" s="77"/>
      <c r="AB659" s="77" t="str">
        <f t="shared" si="239"/>
        <v/>
      </c>
      <c r="AC659" s="77"/>
      <c r="AD659" s="78" t="b">
        <f t="shared" si="240"/>
        <v>0</v>
      </c>
      <c r="AE659" s="78" t="b">
        <f t="shared" si="241"/>
        <v>1</v>
      </c>
      <c r="AF659" s="78" t="b">
        <f t="shared" si="242"/>
        <v>0</v>
      </c>
      <c r="AG659" s="78" t="b">
        <f t="shared" si="247"/>
        <v>1</v>
      </c>
      <c r="AH659" s="38">
        <f t="shared" si="248"/>
        <v>16.02</v>
      </c>
      <c r="AI659" s="62">
        <f t="shared" si="249"/>
        <v>19.510000000000002</v>
      </c>
      <c r="AJ659" s="34">
        <f t="shared" si="250"/>
        <v>0.2</v>
      </c>
      <c r="AK659" s="34">
        <f t="shared" si="251"/>
        <v>0.15384615384615385</v>
      </c>
      <c r="AL659" s="34">
        <f t="shared" si="252"/>
        <v>7.407407407407407E-2</v>
      </c>
    </row>
    <row r="660" spans="1:38">
      <c r="A660" s="37">
        <v>43342</v>
      </c>
      <c r="B660" s="67">
        <v>17.059999999999999</v>
      </c>
      <c r="C660" s="67">
        <v>17.059999999999999</v>
      </c>
      <c r="D660" s="67">
        <v>-2.59</v>
      </c>
      <c r="E660" s="67">
        <v>17.38</v>
      </c>
      <c r="F660" s="67">
        <v>16.95</v>
      </c>
      <c r="G660" s="67">
        <v>17.73</v>
      </c>
      <c r="H660" s="67">
        <v>465448443</v>
      </c>
      <c r="I660" s="67">
        <v>25153</v>
      </c>
      <c r="J660" s="77">
        <f t="shared" si="243"/>
        <v>0</v>
      </c>
      <c r="K660" s="77">
        <f t="shared" si="244"/>
        <v>0</v>
      </c>
      <c r="L660" s="77">
        <f t="shared" si="245"/>
        <v>0</v>
      </c>
      <c r="M660" s="77"/>
      <c r="N660" s="77">
        <f t="shared" si="230"/>
        <v>17.899999999999999</v>
      </c>
      <c r="O660" s="77">
        <f t="shared" si="231"/>
        <v>18.43</v>
      </c>
      <c r="P660" s="77">
        <f t="shared" si="232"/>
        <v>16.984759057526801</v>
      </c>
      <c r="Q660" s="77">
        <f t="shared" si="246"/>
        <v>17.463999999999999</v>
      </c>
      <c r="R660" s="77">
        <f t="shared" si="233"/>
        <v>17.036376020805534</v>
      </c>
      <c r="S660" s="77">
        <f t="shared" si="234"/>
        <v>17.15443465357486</v>
      </c>
      <c r="T660" s="77">
        <f t="shared" si="235"/>
        <v>-0.11805863276932627</v>
      </c>
      <c r="U660" s="77">
        <f t="shared" si="236"/>
        <v>-6.0260736676086703E-2</v>
      </c>
      <c r="V660" s="77">
        <f t="shared" si="237"/>
        <v>-5.7797896093239563E-2</v>
      </c>
      <c r="W660" s="77"/>
      <c r="X660" s="77"/>
      <c r="Y660" s="77"/>
      <c r="Z660" s="77" t="str">
        <f t="shared" si="238"/>
        <v>BAIXA</v>
      </c>
      <c r="AA660" s="77"/>
      <c r="AB660" s="77" t="str">
        <f t="shared" si="239"/>
        <v/>
      </c>
      <c r="AC660" s="77"/>
      <c r="AD660" s="78" t="b">
        <f t="shared" si="240"/>
        <v>1</v>
      </c>
      <c r="AE660" s="78" t="b">
        <f t="shared" si="241"/>
        <v>0</v>
      </c>
      <c r="AF660" s="78" t="b">
        <f t="shared" si="242"/>
        <v>0</v>
      </c>
      <c r="AG660" s="78" t="b">
        <f t="shared" si="247"/>
        <v>1</v>
      </c>
      <c r="AH660" s="38">
        <f t="shared" si="248"/>
        <v>16.02</v>
      </c>
      <c r="AI660" s="62">
        <f t="shared" si="249"/>
        <v>19.510000000000002</v>
      </c>
      <c r="AJ660" s="34">
        <f t="shared" si="250"/>
        <v>0.2</v>
      </c>
      <c r="AK660" s="34">
        <f t="shared" si="251"/>
        <v>0.15384615384615385</v>
      </c>
      <c r="AL660" s="34">
        <f t="shared" si="252"/>
        <v>7.407407407407407E-2</v>
      </c>
    </row>
    <row r="661" spans="1:38">
      <c r="A661" s="37">
        <v>43341</v>
      </c>
      <c r="B661" s="67">
        <v>17.510000000000002</v>
      </c>
      <c r="C661" s="67">
        <v>17.510000000000002</v>
      </c>
      <c r="D661" s="67">
        <v>5.18</v>
      </c>
      <c r="E661" s="67">
        <v>16.79</v>
      </c>
      <c r="F661" s="67">
        <v>16.739999999999998</v>
      </c>
      <c r="G661" s="67">
        <v>17.52</v>
      </c>
      <c r="H661" s="67">
        <v>423924884</v>
      </c>
      <c r="I661" s="67">
        <v>29262</v>
      </c>
      <c r="J661" s="77">
        <f t="shared" si="243"/>
        <v>0</v>
      </c>
      <c r="K661" s="77">
        <f t="shared" si="244"/>
        <v>0</v>
      </c>
      <c r="L661" s="77">
        <f t="shared" si="245"/>
        <v>0</v>
      </c>
      <c r="M661" s="77"/>
      <c r="N661" s="77">
        <f t="shared" si="230"/>
        <v>17.899999999999999</v>
      </c>
      <c r="O661" s="77">
        <f t="shared" si="231"/>
        <v>18.43</v>
      </c>
      <c r="P661" s="77">
        <f t="shared" si="232"/>
        <v>16.965948821908501</v>
      </c>
      <c r="Q661" s="77">
        <f t="shared" si="246"/>
        <v>17.534500000000001</v>
      </c>
      <c r="R661" s="77">
        <f t="shared" si="233"/>
        <v>17.032080751861088</v>
      </c>
      <c r="S661" s="77">
        <f t="shared" si="234"/>
        <v>17.161989425860849</v>
      </c>
      <c r="T661" s="77">
        <f t="shared" si="235"/>
        <v>-0.12990867399976125</v>
      </c>
      <c r="U661" s="77">
        <f t="shared" si="236"/>
        <v>-4.581126265277681E-2</v>
      </c>
      <c r="V661" s="77">
        <f t="shared" si="237"/>
        <v>-8.4097411346984438E-2</v>
      </c>
      <c r="W661" s="77"/>
      <c r="X661" s="77"/>
      <c r="Y661" s="77"/>
      <c r="Z661" s="77" t="str">
        <f t="shared" si="238"/>
        <v>BAIXA</v>
      </c>
      <c r="AA661" s="77"/>
      <c r="AB661" s="77" t="str">
        <f t="shared" si="239"/>
        <v/>
      </c>
      <c r="AC661" s="77"/>
      <c r="AD661" s="78" t="b">
        <f t="shared" si="240"/>
        <v>0</v>
      </c>
      <c r="AE661" s="78" t="b">
        <f t="shared" si="241"/>
        <v>1</v>
      </c>
      <c r="AF661" s="78" t="b">
        <f t="shared" si="242"/>
        <v>0</v>
      </c>
      <c r="AG661" s="78" t="b">
        <f t="shared" si="247"/>
        <v>1</v>
      </c>
      <c r="AH661" s="38">
        <f t="shared" si="248"/>
        <v>16.02</v>
      </c>
      <c r="AI661" s="62">
        <f t="shared" si="249"/>
        <v>19.510000000000002</v>
      </c>
      <c r="AJ661" s="34">
        <f t="shared" si="250"/>
        <v>0.2</v>
      </c>
      <c r="AK661" s="34">
        <f t="shared" si="251"/>
        <v>0.15384615384615385</v>
      </c>
      <c r="AL661" s="34">
        <f t="shared" si="252"/>
        <v>7.407407407407407E-2</v>
      </c>
    </row>
    <row r="662" spans="1:38">
      <c r="A662" s="37">
        <v>43340</v>
      </c>
      <c r="B662" s="67">
        <v>16.649999999999999</v>
      </c>
      <c r="C662" s="67">
        <v>16.649999999999999</v>
      </c>
      <c r="D662" s="67">
        <v>-1.92</v>
      </c>
      <c r="E662" s="67">
        <v>17.02</v>
      </c>
      <c r="F662" s="67">
        <v>16.64</v>
      </c>
      <c r="G662" s="67">
        <v>17.11</v>
      </c>
      <c r="H662" s="67">
        <v>841813255</v>
      </c>
      <c r="I662" s="67">
        <v>58035</v>
      </c>
      <c r="J662" s="77">
        <f t="shared" si="243"/>
        <v>0</v>
      </c>
      <c r="K662" s="77">
        <f t="shared" si="244"/>
        <v>0</v>
      </c>
      <c r="L662" s="77">
        <f t="shared" si="245"/>
        <v>0</v>
      </c>
      <c r="M662" s="77"/>
      <c r="N662" s="77">
        <f t="shared" si="230"/>
        <v>17.920000000000002</v>
      </c>
      <c r="O662" s="77">
        <f t="shared" si="231"/>
        <v>18.43</v>
      </c>
      <c r="P662" s="77">
        <f t="shared" si="232"/>
        <v>16.829936027385624</v>
      </c>
      <c r="Q662" s="77">
        <f t="shared" si="246"/>
        <v>17.564500000000002</v>
      </c>
      <c r="R662" s="77">
        <f t="shared" si="233"/>
        <v>16.94518634310856</v>
      </c>
      <c r="S662" s="77">
        <f t="shared" si="234"/>
        <v>17.134148579929718</v>
      </c>
      <c r="T662" s="77">
        <f t="shared" si="235"/>
        <v>-0.18896223682115831</v>
      </c>
      <c r="U662" s="77">
        <f t="shared" si="236"/>
        <v>-2.4786909816030697E-2</v>
      </c>
      <c r="V662" s="77">
        <f t="shared" si="237"/>
        <v>-0.1641753270051276</v>
      </c>
      <c r="W662" s="77"/>
      <c r="X662" s="77"/>
      <c r="Y662" s="77"/>
      <c r="Z662" s="77" t="str">
        <f t="shared" si="238"/>
        <v>BAIXA</v>
      </c>
      <c r="AA662" s="77"/>
      <c r="AB662" s="77" t="str">
        <f t="shared" si="239"/>
        <v/>
      </c>
      <c r="AC662" s="77"/>
      <c r="AD662" s="78" t="b">
        <f t="shared" si="240"/>
        <v>1</v>
      </c>
      <c r="AE662" s="78" t="b">
        <f t="shared" si="241"/>
        <v>0</v>
      </c>
      <c r="AF662" s="78" t="b">
        <f t="shared" si="242"/>
        <v>1</v>
      </c>
      <c r="AG662" s="78" t="b">
        <f t="shared" si="247"/>
        <v>0</v>
      </c>
      <c r="AH662" s="38">
        <f t="shared" si="248"/>
        <v>16.02</v>
      </c>
      <c r="AI662" s="62">
        <f t="shared" si="249"/>
        <v>19.510000000000002</v>
      </c>
      <c r="AJ662" s="34">
        <f t="shared" si="250"/>
        <v>0.2</v>
      </c>
      <c r="AK662" s="34">
        <f t="shared" si="251"/>
        <v>0.15384615384615385</v>
      </c>
      <c r="AL662" s="34">
        <f t="shared" si="252"/>
        <v>7.407407407407407E-2</v>
      </c>
    </row>
    <row r="663" spans="1:38">
      <c r="A663" s="37">
        <v>43339</v>
      </c>
      <c r="B663" s="67">
        <v>16.98</v>
      </c>
      <c r="C663" s="67">
        <v>16.98</v>
      </c>
      <c r="D663" s="67">
        <v>2.2400000000000002</v>
      </c>
      <c r="E663" s="67">
        <v>16.71</v>
      </c>
      <c r="F663" s="67">
        <v>16.61</v>
      </c>
      <c r="G663" s="67">
        <v>17.02</v>
      </c>
      <c r="H663" s="67">
        <v>553012171</v>
      </c>
      <c r="I663" s="67">
        <v>29344</v>
      </c>
      <c r="J663" s="77">
        <f t="shared" si="243"/>
        <v>0</v>
      </c>
      <c r="K663" s="77">
        <f t="shared" si="244"/>
        <v>0</v>
      </c>
      <c r="L663" s="77">
        <f t="shared" si="245"/>
        <v>0</v>
      </c>
      <c r="M663" s="77"/>
      <c r="N663" s="77">
        <f t="shared" si="230"/>
        <v>18.21</v>
      </c>
      <c r="O663" s="77">
        <f t="shared" si="231"/>
        <v>19.07</v>
      </c>
      <c r="P663" s="77">
        <f t="shared" si="232"/>
        <v>16.87492003423203</v>
      </c>
      <c r="Q663" s="77">
        <f t="shared" si="246"/>
        <v>17.624500000000001</v>
      </c>
      <c r="R663" s="77">
        <f t="shared" si="233"/>
        <v>16.998856587310115</v>
      </c>
      <c r="S663" s="77">
        <f t="shared" si="234"/>
        <v>17.172880466324095</v>
      </c>
      <c r="T663" s="77">
        <f t="shared" si="235"/>
        <v>-0.17402387901397987</v>
      </c>
      <c r="U663" s="77">
        <f t="shared" si="236"/>
        <v>1.625692193525121E-2</v>
      </c>
      <c r="V663" s="77">
        <f t="shared" si="237"/>
        <v>-0.19028080094923108</v>
      </c>
      <c r="W663" s="77"/>
      <c r="X663" s="77"/>
      <c r="Y663" s="77"/>
      <c r="Z663" s="77" t="str">
        <f t="shared" si="238"/>
        <v>BAIXA</v>
      </c>
      <c r="AA663" s="77"/>
      <c r="AB663" s="77" t="str">
        <f t="shared" si="239"/>
        <v/>
      </c>
      <c r="AC663" s="77"/>
      <c r="AD663" s="78" t="b">
        <f t="shared" si="240"/>
        <v>0</v>
      </c>
      <c r="AE663" s="78" t="b">
        <f t="shared" si="241"/>
        <v>0</v>
      </c>
      <c r="AF663" s="78" t="b">
        <f t="shared" si="242"/>
        <v>0</v>
      </c>
      <c r="AG663" s="78" t="b">
        <f t="shared" si="247"/>
        <v>1</v>
      </c>
      <c r="AH663" s="38">
        <f t="shared" si="248"/>
        <v>16.02</v>
      </c>
      <c r="AI663" s="62">
        <f t="shared" si="249"/>
        <v>19.510000000000002</v>
      </c>
      <c r="AJ663" s="34">
        <f t="shared" si="250"/>
        <v>0.2</v>
      </c>
      <c r="AK663" s="34">
        <f t="shared" si="251"/>
        <v>0.15384615384615385</v>
      </c>
      <c r="AL663" s="34">
        <f t="shared" si="252"/>
        <v>7.407407407407407E-2</v>
      </c>
    </row>
    <row r="664" spans="1:38">
      <c r="A664" s="37">
        <v>43336</v>
      </c>
      <c r="B664" s="67">
        <v>16.61</v>
      </c>
      <c r="C664" s="67">
        <v>16.61</v>
      </c>
      <c r="D664" s="67">
        <v>1.95</v>
      </c>
      <c r="E664" s="67">
        <v>16.649999999999999</v>
      </c>
      <c r="F664" s="67">
        <v>16.38</v>
      </c>
      <c r="G664" s="67">
        <v>16.73</v>
      </c>
      <c r="H664" s="67">
        <v>255634339</v>
      </c>
      <c r="I664" s="67">
        <v>21084</v>
      </c>
      <c r="J664" s="77">
        <f t="shared" si="243"/>
        <v>0</v>
      </c>
      <c r="K664" s="77">
        <f t="shared" si="244"/>
        <v>0</v>
      </c>
      <c r="L664" s="77">
        <f t="shared" si="245"/>
        <v>0</v>
      </c>
      <c r="M664" s="77"/>
      <c r="N664" s="77">
        <f t="shared" si="230"/>
        <v>18.62</v>
      </c>
      <c r="O664" s="77">
        <f t="shared" si="231"/>
        <v>19.43</v>
      </c>
      <c r="P664" s="77">
        <f t="shared" si="232"/>
        <v>16.848650042790037</v>
      </c>
      <c r="Q664" s="77">
        <f t="shared" si="246"/>
        <v>17.6755</v>
      </c>
      <c r="R664" s="77">
        <f t="shared" si="233"/>
        <v>17.002285057730138</v>
      </c>
      <c r="S664" s="77">
        <f t="shared" si="234"/>
        <v>17.188310903630022</v>
      </c>
      <c r="T664" s="77">
        <f t="shared" si="235"/>
        <v>-0.18602584589988425</v>
      </c>
      <c r="U664" s="77">
        <f t="shared" si="236"/>
        <v>6.3827122172558981E-2</v>
      </c>
      <c r="V664" s="77">
        <f t="shared" si="237"/>
        <v>-0.24985296807244323</v>
      </c>
      <c r="W664" s="77"/>
      <c r="X664" s="77"/>
      <c r="Y664" s="77"/>
      <c r="Z664" s="77" t="str">
        <f t="shared" si="238"/>
        <v>BAIXA</v>
      </c>
      <c r="AA664" s="77"/>
      <c r="AB664" s="77" t="str">
        <f t="shared" si="239"/>
        <v/>
      </c>
      <c r="AC664" s="77"/>
      <c r="AD664" s="78" t="b">
        <f t="shared" si="240"/>
        <v>0</v>
      </c>
      <c r="AE664" s="78" t="b">
        <f t="shared" si="241"/>
        <v>1</v>
      </c>
      <c r="AF664" s="78" t="b">
        <f t="shared" si="242"/>
        <v>1</v>
      </c>
      <c r="AG664" s="78" t="b">
        <f t="shared" si="247"/>
        <v>1</v>
      </c>
      <c r="AH664" s="38">
        <f t="shared" si="248"/>
        <v>16.02</v>
      </c>
      <c r="AI664" s="62">
        <f t="shared" si="249"/>
        <v>19.510000000000002</v>
      </c>
      <c r="AJ664" s="34">
        <f t="shared" si="250"/>
        <v>0.2</v>
      </c>
      <c r="AK664" s="34">
        <f t="shared" si="251"/>
        <v>0.15384615384615385</v>
      </c>
      <c r="AL664" s="34">
        <f t="shared" si="252"/>
        <v>7.407407407407407E-2</v>
      </c>
    </row>
    <row r="665" spans="1:38">
      <c r="A665" s="37">
        <v>43335</v>
      </c>
      <c r="B665" s="67">
        <v>16.29</v>
      </c>
      <c r="C665" s="67">
        <v>16.29</v>
      </c>
      <c r="D665" s="67">
        <v>-2.1800000000000002</v>
      </c>
      <c r="E665" s="67">
        <v>16.649999999999999</v>
      </c>
      <c r="F665" s="67">
        <v>16.23</v>
      </c>
      <c r="G665" s="67">
        <v>16.809999999999999</v>
      </c>
      <c r="H665" s="67">
        <v>507790351</v>
      </c>
      <c r="I665" s="67">
        <v>33563</v>
      </c>
      <c r="J665" s="77">
        <f t="shared" si="243"/>
        <v>0</v>
      </c>
      <c r="K665" s="77">
        <f t="shared" si="244"/>
        <v>0</v>
      </c>
      <c r="L665" s="77">
        <f t="shared" si="245"/>
        <v>0</v>
      </c>
      <c r="M665" s="77"/>
      <c r="N665" s="77">
        <f t="shared" si="230"/>
        <v>18.989999999999998</v>
      </c>
      <c r="O665" s="77">
        <f t="shared" si="231"/>
        <v>19.43</v>
      </c>
      <c r="P665" s="77">
        <f t="shared" si="232"/>
        <v>16.908312553487548</v>
      </c>
      <c r="Q665" s="77">
        <f t="shared" si="246"/>
        <v>17.739999999999998</v>
      </c>
      <c r="R665" s="77">
        <f t="shared" si="233"/>
        <v>17.073609613681072</v>
      </c>
      <c r="S665" s="77">
        <f t="shared" si="234"/>
        <v>17.234575775920423</v>
      </c>
      <c r="T665" s="77">
        <f t="shared" si="235"/>
        <v>-0.16096616223935101</v>
      </c>
      <c r="U665" s="77">
        <f t="shared" si="236"/>
        <v>0.1262903641906698</v>
      </c>
      <c r="V665" s="77">
        <f t="shared" si="237"/>
        <v>-0.28725652643002081</v>
      </c>
      <c r="W665" s="77"/>
      <c r="X665" s="77"/>
      <c r="Y665" s="77"/>
      <c r="Z665" s="77" t="str">
        <f t="shared" si="238"/>
        <v>BAIXA</v>
      </c>
      <c r="AA665" s="77"/>
      <c r="AB665" s="77" t="str">
        <f t="shared" si="239"/>
        <v/>
      </c>
      <c r="AC665" s="77"/>
      <c r="AD665" s="78" t="b">
        <f t="shared" si="240"/>
        <v>1</v>
      </c>
      <c r="AE665" s="78" t="b">
        <f t="shared" si="241"/>
        <v>0</v>
      </c>
      <c r="AF665" s="78" t="b">
        <f t="shared" si="242"/>
        <v>1</v>
      </c>
      <c r="AG665" s="78" t="b">
        <f t="shared" si="247"/>
        <v>0</v>
      </c>
      <c r="AH665" s="38">
        <f t="shared" si="248"/>
        <v>16.02</v>
      </c>
      <c r="AI665" s="62">
        <f t="shared" si="249"/>
        <v>19.510000000000002</v>
      </c>
      <c r="AJ665" s="34">
        <f t="shared" si="250"/>
        <v>0.2</v>
      </c>
      <c r="AK665" s="34">
        <f t="shared" si="251"/>
        <v>0.15384615384615385</v>
      </c>
      <c r="AL665" s="34">
        <f t="shared" si="252"/>
        <v>7.407407407407407E-2</v>
      </c>
    </row>
    <row r="666" spans="1:38">
      <c r="A666" s="37">
        <v>43334</v>
      </c>
      <c r="B666" s="67">
        <v>16.649999999999999</v>
      </c>
      <c r="C666" s="67">
        <v>16.649999999999999</v>
      </c>
      <c r="D666" s="67">
        <v>3.56</v>
      </c>
      <c r="E666" s="67">
        <v>16.059999999999999</v>
      </c>
      <c r="F666" s="67">
        <v>16.02</v>
      </c>
      <c r="G666" s="67">
        <v>16.68</v>
      </c>
      <c r="H666" s="67">
        <v>632686650</v>
      </c>
      <c r="I666" s="67">
        <v>33553</v>
      </c>
      <c r="J666" s="77">
        <f t="shared" si="243"/>
        <v>1</v>
      </c>
      <c r="K666" s="77">
        <f t="shared" si="244"/>
        <v>0</v>
      </c>
      <c r="L666" s="77">
        <f t="shared" si="245"/>
        <v>0</v>
      </c>
      <c r="M666" s="77"/>
      <c r="N666" s="77">
        <f t="shared" si="230"/>
        <v>19.09</v>
      </c>
      <c r="O666" s="77">
        <f t="shared" si="231"/>
        <v>19.510000000000002</v>
      </c>
      <c r="P666" s="77">
        <f t="shared" si="232"/>
        <v>17.062890691859433</v>
      </c>
      <c r="Q666" s="77">
        <f t="shared" si="246"/>
        <v>17.803999999999998</v>
      </c>
      <c r="R666" s="77">
        <f t="shared" si="233"/>
        <v>17.216084088895812</v>
      </c>
      <c r="S666" s="77">
        <f t="shared" si="234"/>
        <v>17.310141837994056</v>
      </c>
      <c r="T666" s="77">
        <f t="shared" si="235"/>
        <v>-9.4057749098244159E-2</v>
      </c>
      <c r="U666" s="77">
        <f t="shared" si="236"/>
        <v>0.19810449579817502</v>
      </c>
      <c r="V666" s="77">
        <f t="shared" si="237"/>
        <v>-0.29216224489641918</v>
      </c>
      <c r="W666" s="77"/>
      <c r="X666" s="77"/>
      <c r="Y666" s="77"/>
      <c r="Z666" s="77" t="str">
        <f t="shared" si="238"/>
        <v>BAIXA</v>
      </c>
      <c r="AA666" s="77"/>
      <c r="AB666" s="77" t="str">
        <f t="shared" si="239"/>
        <v/>
      </c>
      <c r="AC666" s="77"/>
      <c r="AD666" s="78" t="b">
        <f t="shared" si="240"/>
        <v>0</v>
      </c>
      <c r="AE666" s="78" t="b">
        <f t="shared" si="241"/>
        <v>0</v>
      </c>
      <c r="AF666" s="78" t="b">
        <f t="shared" si="242"/>
        <v>0</v>
      </c>
      <c r="AG666" s="78" t="b">
        <f t="shared" si="247"/>
        <v>1</v>
      </c>
      <c r="AH666" s="38">
        <f t="shared" si="248"/>
        <v>16.02</v>
      </c>
      <c r="AI666" s="62">
        <f t="shared" si="249"/>
        <v>19.510000000000002</v>
      </c>
      <c r="AJ666" s="34">
        <f t="shared" si="250"/>
        <v>0.2</v>
      </c>
      <c r="AK666" s="34">
        <f t="shared" si="251"/>
        <v>0.15384615384615385</v>
      </c>
      <c r="AL666" s="34">
        <f t="shared" si="252"/>
        <v>7.407407407407407E-2</v>
      </c>
    </row>
    <row r="667" spans="1:38">
      <c r="A667" s="37">
        <v>43333</v>
      </c>
      <c r="B667" s="67">
        <v>16.079999999999998</v>
      </c>
      <c r="C667" s="67">
        <v>16.079999999999998</v>
      </c>
      <c r="D667" s="67">
        <v>-3.49</v>
      </c>
      <c r="E667" s="67">
        <v>16.579999999999998</v>
      </c>
      <c r="F667" s="67">
        <v>16.02</v>
      </c>
      <c r="G667" s="67">
        <v>16.82</v>
      </c>
      <c r="H667" s="67">
        <v>513583970</v>
      </c>
      <c r="I667" s="67">
        <v>28049</v>
      </c>
      <c r="J667" s="77">
        <f t="shared" si="243"/>
        <v>1</v>
      </c>
      <c r="K667" s="77">
        <f t="shared" si="244"/>
        <v>0</v>
      </c>
      <c r="L667" s="77">
        <f t="shared" si="245"/>
        <v>0</v>
      </c>
      <c r="M667" s="77"/>
      <c r="N667" s="77">
        <f t="shared" si="230"/>
        <v>19.09</v>
      </c>
      <c r="O667" s="77">
        <f t="shared" si="231"/>
        <v>19.510000000000002</v>
      </c>
      <c r="P667" s="77">
        <f t="shared" si="232"/>
        <v>17.166113364824291</v>
      </c>
      <c r="Q667" s="77">
        <f t="shared" si="246"/>
        <v>17.874999999999996</v>
      </c>
      <c r="R667" s="77">
        <f t="shared" si="233"/>
        <v>17.319008468695053</v>
      </c>
      <c r="S667" s="77">
        <f t="shared" si="234"/>
        <v>17.362953185033582</v>
      </c>
      <c r="T667" s="77">
        <f t="shared" si="235"/>
        <v>-4.3944716338529588E-2</v>
      </c>
      <c r="U667" s="77">
        <f t="shared" si="236"/>
        <v>0.27114505702227981</v>
      </c>
      <c r="V667" s="77">
        <f t="shared" si="237"/>
        <v>-0.3150897733608094</v>
      </c>
      <c r="W667" s="77"/>
      <c r="X667" s="77"/>
      <c r="Y667" s="77"/>
      <c r="Z667" s="77" t="str">
        <f t="shared" si="238"/>
        <v>BAIXA</v>
      </c>
      <c r="AA667" s="77"/>
      <c r="AB667" s="77" t="str">
        <f t="shared" si="239"/>
        <v/>
      </c>
      <c r="AC667" s="77"/>
      <c r="AD667" s="78" t="b">
        <f t="shared" si="240"/>
        <v>0</v>
      </c>
      <c r="AE667" s="78" t="b">
        <f t="shared" si="241"/>
        <v>0</v>
      </c>
      <c r="AF667" s="78" t="b">
        <f t="shared" si="242"/>
        <v>1</v>
      </c>
      <c r="AG667" s="78" t="b">
        <f t="shared" si="247"/>
        <v>0</v>
      </c>
      <c r="AH667" s="38">
        <f t="shared" si="248"/>
        <v>16.02</v>
      </c>
      <c r="AI667" s="62">
        <f t="shared" si="249"/>
        <v>19.510000000000002</v>
      </c>
      <c r="AJ667" s="34">
        <f t="shared" si="250"/>
        <v>0.2</v>
      </c>
      <c r="AK667" s="34">
        <f t="shared" si="251"/>
        <v>0.15384615384615385</v>
      </c>
      <c r="AL667" s="34">
        <f t="shared" si="252"/>
        <v>7.407407407407407E-2</v>
      </c>
    </row>
    <row r="668" spans="1:38">
      <c r="A668" s="37">
        <v>43332</v>
      </c>
      <c r="B668" s="67">
        <v>16.66</v>
      </c>
      <c r="C668" s="67">
        <v>16.66</v>
      </c>
      <c r="D668" s="67">
        <v>-0.54</v>
      </c>
      <c r="E668" s="67">
        <v>16.670000000000002</v>
      </c>
      <c r="F668" s="67">
        <v>16.420000000000002</v>
      </c>
      <c r="G668" s="67">
        <v>16.8</v>
      </c>
      <c r="H668" s="67">
        <v>153960842</v>
      </c>
      <c r="I668" s="67">
        <v>11030</v>
      </c>
      <c r="J668" s="77">
        <f t="shared" si="243"/>
        <v>0</v>
      </c>
      <c r="K668" s="77">
        <f t="shared" si="244"/>
        <v>0</v>
      </c>
      <c r="L668" s="77">
        <f t="shared" si="245"/>
        <v>0</v>
      </c>
      <c r="M668" s="77"/>
      <c r="N668" s="77">
        <f t="shared" si="230"/>
        <v>19.09</v>
      </c>
      <c r="O668" s="77">
        <f t="shared" si="231"/>
        <v>19.510000000000002</v>
      </c>
      <c r="P668" s="77">
        <f t="shared" si="232"/>
        <v>17.437641706030366</v>
      </c>
      <c r="Q668" s="77">
        <f t="shared" si="246"/>
        <v>17.960999999999999</v>
      </c>
      <c r="R668" s="77">
        <f t="shared" si="233"/>
        <v>17.544282735730519</v>
      </c>
      <c r="S668" s="77">
        <f t="shared" si="234"/>
        <v>17.465589439836268</v>
      </c>
      <c r="T668" s="77">
        <f t="shared" si="235"/>
        <v>7.8693295894250781E-2</v>
      </c>
      <c r="U668" s="77">
        <f t="shared" si="236"/>
        <v>0.34991750036248215</v>
      </c>
      <c r="V668" s="77">
        <f t="shared" si="237"/>
        <v>-0.27122420446823137</v>
      </c>
      <c r="W668" s="77"/>
      <c r="X668" s="77"/>
      <c r="Y668" s="77"/>
      <c r="Z668" s="77" t="str">
        <f t="shared" si="238"/>
        <v>ALTA</v>
      </c>
      <c r="AA668" s="77"/>
      <c r="AB668" s="77" t="str">
        <f t="shared" si="239"/>
        <v/>
      </c>
      <c r="AC668" s="77"/>
      <c r="AD668" s="78" t="b">
        <f t="shared" si="240"/>
        <v>0</v>
      </c>
      <c r="AE668" s="78" t="b">
        <f t="shared" si="241"/>
        <v>0</v>
      </c>
      <c r="AF668" s="78" t="b">
        <f t="shared" si="242"/>
        <v>0</v>
      </c>
      <c r="AG668" s="78" t="b">
        <f t="shared" si="247"/>
        <v>1</v>
      </c>
      <c r="AH668" s="38">
        <f t="shared" si="248"/>
        <v>16.02</v>
      </c>
      <c r="AI668" s="62">
        <f t="shared" si="249"/>
        <v>19.510000000000002</v>
      </c>
      <c r="AJ668" s="34">
        <f t="shared" si="250"/>
        <v>0.2</v>
      </c>
      <c r="AK668" s="34">
        <f t="shared" si="251"/>
        <v>0.15384615384615385</v>
      </c>
      <c r="AL668" s="34">
        <f t="shared" si="252"/>
        <v>7.407407407407407E-2</v>
      </c>
    </row>
    <row r="669" spans="1:38">
      <c r="A669" s="37">
        <v>43329</v>
      </c>
      <c r="B669" s="67">
        <v>16.75</v>
      </c>
      <c r="C669" s="67">
        <v>16.75</v>
      </c>
      <c r="D669" s="67">
        <v>-2.58</v>
      </c>
      <c r="E669" s="67">
        <v>17.010000000000002</v>
      </c>
      <c r="F669" s="67">
        <v>16.7</v>
      </c>
      <c r="G669" s="67">
        <v>17.11</v>
      </c>
      <c r="H669" s="67">
        <v>385054662</v>
      </c>
      <c r="I669" s="67">
        <v>27111</v>
      </c>
      <c r="J669" s="77">
        <f t="shared" si="243"/>
        <v>0</v>
      </c>
      <c r="K669" s="77">
        <f t="shared" si="244"/>
        <v>0</v>
      </c>
      <c r="L669" s="77">
        <f t="shared" si="245"/>
        <v>0</v>
      </c>
      <c r="M669" s="77"/>
      <c r="N669" s="77">
        <f t="shared" si="230"/>
        <v>19.09</v>
      </c>
      <c r="O669" s="77">
        <f t="shared" si="231"/>
        <v>19.510000000000002</v>
      </c>
      <c r="P669" s="77">
        <f t="shared" si="232"/>
        <v>17.632052132537957</v>
      </c>
      <c r="Q669" s="77">
        <f t="shared" si="246"/>
        <v>17.999500000000001</v>
      </c>
      <c r="R669" s="77">
        <f t="shared" si="233"/>
        <v>17.705061414954251</v>
      </c>
      <c r="S669" s="77">
        <f t="shared" si="234"/>
        <v>17.530036595023169</v>
      </c>
      <c r="T669" s="77">
        <f t="shared" si="235"/>
        <v>0.17502481993108177</v>
      </c>
      <c r="U669" s="77">
        <f t="shared" si="236"/>
        <v>0.41772355147953999</v>
      </c>
      <c r="V669" s="77">
        <f t="shared" si="237"/>
        <v>-0.24269873154845822</v>
      </c>
      <c r="W669" s="77"/>
      <c r="X669" s="77"/>
      <c r="Y669" s="77"/>
      <c r="Z669" s="77" t="str">
        <f t="shared" si="238"/>
        <v>ALTA</v>
      </c>
      <c r="AA669" s="77"/>
      <c r="AB669" s="77" t="str">
        <f t="shared" si="239"/>
        <v/>
      </c>
      <c r="AC669" s="77"/>
      <c r="AD669" s="78" t="b">
        <f t="shared" si="240"/>
        <v>0</v>
      </c>
      <c r="AE669" s="78" t="b">
        <f t="shared" si="241"/>
        <v>0</v>
      </c>
      <c r="AF669" s="78" t="b">
        <f t="shared" si="242"/>
        <v>1</v>
      </c>
      <c r="AG669" s="78" t="b">
        <f t="shared" si="247"/>
        <v>0</v>
      </c>
      <c r="AH669" s="38">
        <f t="shared" si="248"/>
        <v>16.420000000000002</v>
      </c>
      <c r="AI669" s="62">
        <f t="shared" si="249"/>
        <v>19.510000000000002</v>
      </c>
      <c r="AJ669" s="34">
        <f t="shared" si="250"/>
        <v>0.2</v>
      </c>
      <c r="AK669" s="34">
        <f t="shared" si="251"/>
        <v>0.15384615384615385</v>
      </c>
      <c r="AL669" s="34">
        <f t="shared" si="252"/>
        <v>7.407407407407407E-2</v>
      </c>
    </row>
    <row r="670" spans="1:38">
      <c r="A670" s="37">
        <v>43328</v>
      </c>
      <c r="B670" s="67">
        <v>17.2</v>
      </c>
      <c r="C670" s="67">
        <v>17.2</v>
      </c>
      <c r="D670" s="67">
        <v>-0.53</v>
      </c>
      <c r="E670" s="67">
        <v>17.53</v>
      </c>
      <c r="F670" s="67">
        <v>17.03</v>
      </c>
      <c r="G670" s="67">
        <v>17.559999999999999</v>
      </c>
      <c r="H670" s="67">
        <v>363572554</v>
      </c>
      <c r="I670" s="67">
        <v>20688</v>
      </c>
      <c r="J670" s="77">
        <f t="shared" si="243"/>
        <v>0</v>
      </c>
      <c r="K670" s="77">
        <f t="shared" si="244"/>
        <v>0</v>
      </c>
      <c r="L670" s="77">
        <f t="shared" si="245"/>
        <v>0</v>
      </c>
      <c r="M670" s="77"/>
      <c r="N670" s="77">
        <f t="shared" si="230"/>
        <v>19.09</v>
      </c>
      <c r="O670" s="77">
        <f t="shared" si="231"/>
        <v>19.510000000000002</v>
      </c>
      <c r="P670" s="77">
        <f t="shared" si="232"/>
        <v>17.852565165672445</v>
      </c>
      <c r="Q670" s="77">
        <f t="shared" si="246"/>
        <v>18.035</v>
      </c>
      <c r="R670" s="77">
        <f t="shared" si="233"/>
        <v>17.878708944945934</v>
      </c>
      <c r="S670" s="77">
        <f t="shared" si="234"/>
        <v>17.592439522625021</v>
      </c>
      <c r="T670" s="77">
        <f t="shared" si="235"/>
        <v>0.28626942232091324</v>
      </c>
      <c r="U670" s="77">
        <f t="shared" si="236"/>
        <v>0.47839823436665457</v>
      </c>
      <c r="V670" s="77">
        <f t="shared" si="237"/>
        <v>-0.19212881204574134</v>
      </c>
      <c r="W670" s="77"/>
      <c r="X670" s="77"/>
      <c r="Y670" s="77"/>
      <c r="Z670" s="77" t="str">
        <f t="shared" si="238"/>
        <v>ALTA</v>
      </c>
      <c r="AA670" s="77"/>
      <c r="AB670" s="77" t="str">
        <f t="shared" si="239"/>
        <v/>
      </c>
      <c r="AC670" s="77"/>
      <c r="AD670" s="78" t="b">
        <f t="shared" si="240"/>
        <v>0</v>
      </c>
      <c r="AE670" s="78" t="b">
        <f t="shared" si="241"/>
        <v>0</v>
      </c>
      <c r="AF670" s="78" t="b">
        <f t="shared" si="242"/>
        <v>1</v>
      </c>
      <c r="AG670" s="78" t="b">
        <f t="shared" si="247"/>
        <v>0</v>
      </c>
      <c r="AH670" s="38">
        <f t="shared" si="248"/>
        <v>16.059999999999999</v>
      </c>
      <c r="AI670" s="62">
        <f t="shared" si="249"/>
        <v>19.510000000000002</v>
      </c>
      <c r="AJ670" s="34">
        <f t="shared" si="250"/>
        <v>0.2</v>
      </c>
      <c r="AK670" s="34">
        <f t="shared" si="251"/>
        <v>0.15384615384615385</v>
      </c>
      <c r="AL670" s="34">
        <f t="shared" si="252"/>
        <v>7.407407407407407E-2</v>
      </c>
    </row>
    <row r="671" spans="1:38">
      <c r="A671" s="37">
        <v>43327</v>
      </c>
      <c r="B671" s="67">
        <v>17.29</v>
      </c>
      <c r="C671" s="67">
        <v>17.29</v>
      </c>
      <c r="D671" s="67">
        <v>-4.6500000000000004</v>
      </c>
      <c r="E671" s="67">
        <v>17.82</v>
      </c>
      <c r="F671" s="67">
        <v>17.29</v>
      </c>
      <c r="G671" s="67">
        <v>17.850000000000001</v>
      </c>
      <c r="H671" s="67">
        <v>294770700</v>
      </c>
      <c r="I671" s="67">
        <v>23781</v>
      </c>
      <c r="J671" s="77">
        <f t="shared" si="243"/>
        <v>0</v>
      </c>
      <c r="K671" s="77">
        <f t="shared" si="244"/>
        <v>0</v>
      </c>
      <c r="L671" s="77">
        <f t="shared" si="245"/>
        <v>0</v>
      </c>
      <c r="M671" s="77"/>
      <c r="N671" s="77">
        <f t="shared" si="230"/>
        <v>19.09</v>
      </c>
      <c r="O671" s="77">
        <f t="shared" si="231"/>
        <v>19.510000000000002</v>
      </c>
      <c r="P671" s="77">
        <f t="shared" si="232"/>
        <v>18.015706457090555</v>
      </c>
      <c r="Q671" s="77">
        <f t="shared" si="246"/>
        <v>18.008000000000003</v>
      </c>
      <c r="R671" s="77">
        <f t="shared" si="233"/>
        <v>18.002110571299742</v>
      </c>
      <c r="S671" s="77">
        <f t="shared" si="234"/>
        <v>17.623834684435025</v>
      </c>
      <c r="T671" s="77">
        <f t="shared" si="235"/>
        <v>0.37827588686471714</v>
      </c>
      <c r="U671" s="77">
        <f t="shared" si="236"/>
        <v>0.52643043737808992</v>
      </c>
      <c r="V671" s="77">
        <f t="shared" si="237"/>
        <v>-0.14815455051337278</v>
      </c>
      <c r="W671" s="77"/>
      <c r="X671" s="77"/>
      <c r="Y671" s="77"/>
      <c r="Z671" s="77" t="str">
        <f t="shared" si="238"/>
        <v>ALTA</v>
      </c>
      <c r="AA671" s="77"/>
      <c r="AB671" s="77" t="str">
        <f t="shared" si="239"/>
        <v/>
      </c>
      <c r="AC671" s="77"/>
      <c r="AD671" s="78" t="b">
        <f t="shared" si="240"/>
        <v>0</v>
      </c>
      <c r="AE671" s="78" t="b">
        <f t="shared" si="241"/>
        <v>1</v>
      </c>
      <c r="AF671" s="78" t="b">
        <f t="shared" si="242"/>
        <v>1</v>
      </c>
      <c r="AG671" s="78" t="b">
        <f t="shared" si="247"/>
        <v>0</v>
      </c>
      <c r="AH671" s="38">
        <f t="shared" si="248"/>
        <v>16.059999999999999</v>
      </c>
      <c r="AI671" s="62">
        <f t="shared" si="249"/>
        <v>19.510000000000002</v>
      </c>
      <c r="AJ671" s="34">
        <f t="shared" si="250"/>
        <v>0.2</v>
      </c>
      <c r="AK671" s="34">
        <f t="shared" si="251"/>
        <v>0.15384615384615385</v>
      </c>
      <c r="AL671" s="34">
        <f t="shared" si="252"/>
        <v>7.407407407407407E-2</v>
      </c>
    </row>
    <row r="672" spans="1:38">
      <c r="A672" s="37">
        <v>43326</v>
      </c>
      <c r="B672" s="67">
        <v>18.13</v>
      </c>
      <c r="C672" s="67">
        <v>18.13</v>
      </c>
      <c r="D672" s="67">
        <v>-0.05</v>
      </c>
      <c r="E672" s="67">
        <v>18.399999999999999</v>
      </c>
      <c r="F672" s="67">
        <v>17.899999999999999</v>
      </c>
      <c r="G672" s="67">
        <v>18.43</v>
      </c>
      <c r="H672" s="67">
        <v>380151721</v>
      </c>
      <c r="I672" s="67">
        <v>31745</v>
      </c>
      <c r="J672" s="77">
        <f t="shared" si="243"/>
        <v>0</v>
      </c>
      <c r="K672" s="77">
        <f t="shared" si="244"/>
        <v>0</v>
      </c>
      <c r="L672" s="77">
        <f t="shared" si="245"/>
        <v>0</v>
      </c>
      <c r="M672" s="77"/>
      <c r="N672" s="77">
        <f t="shared" si="230"/>
        <v>19.09</v>
      </c>
      <c r="O672" s="77">
        <f t="shared" si="231"/>
        <v>19.510000000000002</v>
      </c>
      <c r="P672" s="77">
        <f t="shared" si="232"/>
        <v>18.197133071363194</v>
      </c>
      <c r="Q672" s="77">
        <f t="shared" si="246"/>
        <v>17.9605</v>
      </c>
      <c r="R672" s="77">
        <f t="shared" si="233"/>
        <v>18.131585220626967</v>
      </c>
      <c r="S672" s="77">
        <f t="shared" si="234"/>
        <v>17.650541459189828</v>
      </c>
      <c r="T672" s="77">
        <f t="shared" si="235"/>
        <v>0.48104376143713878</v>
      </c>
      <c r="U672" s="77">
        <f t="shared" si="236"/>
        <v>0.56346907500643317</v>
      </c>
      <c r="V672" s="77">
        <f t="shared" si="237"/>
        <v>-8.2425313569294389E-2</v>
      </c>
      <c r="W672" s="77"/>
      <c r="X672" s="77"/>
      <c r="Y672" s="77"/>
      <c r="Z672" s="77" t="str">
        <f t="shared" si="238"/>
        <v>ALTA</v>
      </c>
      <c r="AA672" s="77"/>
      <c r="AB672" s="77" t="str">
        <f t="shared" si="239"/>
        <v/>
      </c>
      <c r="AC672" s="77"/>
      <c r="AD672" s="78" t="b">
        <f t="shared" si="240"/>
        <v>1</v>
      </c>
      <c r="AE672" s="78" t="b">
        <f t="shared" si="241"/>
        <v>0</v>
      </c>
      <c r="AF672" s="78" t="b">
        <f t="shared" si="242"/>
        <v>1</v>
      </c>
      <c r="AG672" s="78" t="b">
        <f t="shared" si="247"/>
        <v>0</v>
      </c>
      <c r="AH672" s="38">
        <f t="shared" si="248"/>
        <v>16.059999999999999</v>
      </c>
      <c r="AI672" s="62">
        <f t="shared" si="249"/>
        <v>19.510000000000002</v>
      </c>
      <c r="AJ672" s="34">
        <f t="shared" si="250"/>
        <v>0.2</v>
      </c>
      <c r="AK672" s="34">
        <f t="shared" si="251"/>
        <v>0.15384615384615385</v>
      </c>
      <c r="AL672" s="34">
        <f t="shared" si="252"/>
        <v>7.407407407407407E-2</v>
      </c>
    </row>
    <row r="673" spans="1:38">
      <c r="A673" s="37">
        <v>43325</v>
      </c>
      <c r="B673" s="67">
        <v>18.14</v>
      </c>
      <c r="C673" s="67">
        <v>18.14</v>
      </c>
      <c r="D673" s="67">
        <v>2.2999999999999998</v>
      </c>
      <c r="E673" s="67">
        <v>17.649999999999999</v>
      </c>
      <c r="F673" s="67">
        <v>17.440000000000001</v>
      </c>
      <c r="G673" s="67">
        <v>18.14</v>
      </c>
      <c r="H673" s="67">
        <v>550844223</v>
      </c>
      <c r="I673" s="67">
        <v>36231</v>
      </c>
      <c r="J673" s="77">
        <f t="shared" si="243"/>
        <v>0</v>
      </c>
      <c r="K673" s="77">
        <f t="shared" si="244"/>
        <v>0</v>
      </c>
      <c r="L673" s="77">
        <f t="shared" si="245"/>
        <v>0</v>
      </c>
      <c r="M673" s="77"/>
      <c r="N673" s="77">
        <f t="shared" si="230"/>
        <v>19.09</v>
      </c>
      <c r="O673" s="77">
        <f t="shared" si="231"/>
        <v>19.510000000000002</v>
      </c>
      <c r="P673" s="77">
        <f t="shared" si="232"/>
        <v>18.21391633920399</v>
      </c>
      <c r="Q673" s="77">
        <f t="shared" si="246"/>
        <v>17.881999999999998</v>
      </c>
      <c r="R673" s="77">
        <f t="shared" si="233"/>
        <v>18.131873442559144</v>
      </c>
      <c r="S673" s="77">
        <f t="shared" si="234"/>
        <v>17.612184775925016</v>
      </c>
      <c r="T673" s="77">
        <f t="shared" si="235"/>
        <v>0.51968866663412783</v>
      </c>
      <c r="U673" s="77">
        <f t="shared" si="236"/>
        <v>0.58407540339875674</v>
      </c>
      <c r="V673" s="77">
        <f t="shared" si="237"/>
        <v>-6.4386736764628916E-2</v>
      </c>
      <c r="W673" s="77"/>
      <c r="X673" s="77"/>
      <c r="Y673" s="77"/>
      <c r="Z673" s="77" t="str">
        <f t="shared" si="238"/>
        <v>ALTA</v>
      </c>
      <c r="AA673" s="77"/>
      <c r="AB673" s="77" t="str">
        <f t="shared" si="239"/>
        <v/>
      </c>
      <c r="AC673" s="77"/>
      <c r="AD673" s="78" t="b">
        <f t="shared" si="240"/>
        <v>0</v>
      </c>
      <c r="AE673" s="78" t="b">
        <f t="shared" si="241"/>
        <v>1</v>
      </c>
      <c r="AF673" s="78" t="b">
        <f t="shared" si="242"/>
        <v>0</v>
      </c>
      <c r="AG673" s="78" t="b">
        <f t="shared" si="247"/>
        <v>1</v>
      </c>
      <c r="AH673" s="38">
        <f t="shared" si="248"/>
        <v>15.93</v>
      </c>
      <c r="AI673" s="62">
        <f t="shared" si="249"/>
        <v>19.510000000000002</v>
      </c>
      <c r="AJ673" s="34">
        <f t="shared" si="250"/>
        <v>0.2</v>
      </c>
      <c r="AK673" s="34">
        <f t="shared" si="251"/>
        <v>0.15384615384615385</v>
      </c>
      <c r="AL673" s="34">
        <f t="shared" si="252"/>
        <v>7.407407407407407E-2</v>
      </c>
    </row>
    <row r="674" spans="1:38">
      <c r="A674" s="37">
        <v>43322</v>
      </c>
      <c r="B674" s="67">
        <v>17.73</v>
      </c>
      <c r="C674" s="67">
        <v>17.73</v>
      </c>
      <c r="D674" s="67">
        <v>-3.69</v>
      </c>
      <c r="E674" s="67">
        <v>18.190000000000001</v>
      </c>
      <c r="F674" s="67">
        <v>17.52</v>
      </c>
      <c r="G674" s="67">
        <v>18.239999999999998</v>
      </c>
      <c r="H674" s="67">
        <v>516683229</v>
      </c>
      <c r="I674" s="67">
        <v>37804</v>
      </c>
      <c r="J674" s="77">
        <f t="shared" si="243"/>
        <v>0</v>
      </c>
      <c r="K674" s="77">
        <f t="shared" si="244"/>
        <v>0</v>
      </c>
      <c r="L674" s="77">
        <f t="shared" si="245"/>
        <v>0</v>
      </c>
      <c r="M674" s="77"/>
      <c r="N674" s="77">
        <f t="shared" si="230"/>
        <v>19.09</v>
      </c>
      <c r="O674" s="77">
        <f t="shared" si="231"/>
        <v>19.510000000000002</v>
      </c>
      <c r="P674" s="77">
        <f t="shared" si="232"/>
        <v>18.232395424004988</v>
      </c>
      <c r="Q674" s="77">
        <f t="shared" si="246"/>
        <v>17.783999999999999</v>
      </c>
      <c r="R674" s="77">
        <f t="shared" si="233"/>
        <v>18.130395886660807</v>
      </c>
      <c r="S674" s="77">
        <f t="shared" si="234"/>
        <v>17.569959557999017</v>
      </c>
      <c r="T674" s="77">
        <f t="shared" si="235"/>
        <v>0.56043632866179038</v>
      </c>
      <c r="U674" s="77">
        <f t="shared" si="236"/>
        <v>0.60017208758991392</v>
      </c>
      <c r="V674" s="77">
        <f t="shared" si="237"/>
        <v>-3.9735758928123532E-2</v>
      </c>
      <c r="W674" s="77"/>
      <c r="X674" s="77"/>
      <c r="Y674" s="77"/>
      <c r="Z674" s="77" t="str">
        <f t="shared" si="238"/>
        <v>ALTA</v>
      </c>
      <c r="AA674" s="77"/>
      <c r="AB674" s="77" t="str">
        <f t="shared" si="239"/>
        <v>VENDA</v>
      </c>
      <c r="AC674" s="77"/>
      <c r="AD674" s="78" t="b">
        <f t="shared" si="240"/>
        <v>1</v>
      </c>
      <c r="AE674" s="78" t="b">
        <f t="shared" si="241"/>
        <v>0</v>
      </c>
      <c r="AF674" s="78" t="b">
        <f t="shared" si="242"/>
        <v>1</v>
      </c>
      <c r="AG674" s="78" t="b">
        <f t="shared" si="247"/>
        <v>0</v>
      </c>
      <c r="AH674" s="38">
        <f t="shared" si="248"/>
        <v>15.93</v>
      </c>
      <c r="AI674" s="62">
        <f t="shared" si="249"/>
        <v>19.510000000000002</v>
      </c>
      <c r="AJ674" s="34">
        <f t="shared" si="250"/>
        <v>0.2</v>
      </c>
      <c r="AK674" s="34">
        <f t="shared" si="251"/>
        <v>0.15384615384615385</v>
      </c>
      <c r="AL674" s="34">
        <f t="shared" si="252"/>
        <v>7.407407407407407E-2</v>
      </c>
    </row>
    <row r="675" spans="1:38">
      <c r="A675" s="37">
        <v>43321</v>
      </c>
      <c r="B675" s="67">
        <v>18.41</v>
      </c>
      <c r="C675" s="67">
        <v>18.41</v>
      </c>
      <c r="D675" s="67">
        <v>0.99</v>
      </c>
      <c r="E675" s="67">
        <v>18.34</v>
      </c>
      <c r="F675" s="67">
        <v>17.920000000000002</v>
      </c>
      <c r="G675" s="67">
        <v>18.420000000000002</v>
      </c>
      <c r="H675" s="67">
        <v>398027422</v>
      </c>
      <c r="I675" s="67">
        <v>24580</v>
      </c>
      <c r="J675" s="77">
        <f t="shared" si="243"/>
        <v>0</v>
      </c>
      <c r="K675" s="77">
        <f t="shared" si="244"/>
        <v>0</v>
      </c>
      <c r="L675" s="77">
        <f t="shared" si="245"/>
        <v>0</v>
      </c>
      <c r="M675" s="77"/>
      <c r="N675" s="77">
        <f t="shared" si="230"/>
        <v>19.09</v>
      </c>
      <c r="O675" s="77">
        <f t="shared" si="231"/>
        <v>19.510000000000002</v>
      </c>
      <c r="P675" s="77">
        <f t="shared" si="232"/>
        <v>18.357994280006235</v>
      </c>
      <c r="Q675" s="77">
        <f t="shared" si="246"/>
        <v>17.716999999999999</v>
      </c>
      <c r="R675" s="77">
        <f t="shared" si="233"/>
        <v>18.203195138780952</v>
      </c>
      <c r="S675" s="77">
        <f t="shared" si="234"/>
        <v>17.557156322638939</v>
      </c>
      <c r="T675" s="77">
        <f t="shared" si="235"/>
        <v>0.64603881614201342</v>
      </c>
      <c r="U675" s="77">
        <f t="shared" si="236"/>
        <v>0.61010602732194485</v>
      </c>
      <c r="V675" s="77">
        <f t="shared" si="237"/>
        <v>3.5932788820068562E-2</v>
      </c>
      <c r="W675" s="77"/>
      <c r="X675" s="77"/>
      <c r="Y675" s="77"/>
      <c r="Z675" s="77" t="str">
        <f t="shared" si="238"/>
        <v>ALTA</v>
      </c>
      <c r="AA675" s="77"/>
      <c r="AB675" s="77" t="str">
        <f t="shared" si="239"/>
        <v/>
      </c>
      <c r="AC675" s="77"/>
      <c r="AD675" s="78" t="b">
        <f t="shared" si="240"/>
        <v>0</v>
      </c>
      <c r="AE675" s="78" t="b">
        <f t="shared" si="241"/>
        <v>0</v>
      </c>
      <c r="AF675" s="78" t="b">
        <f t="shared" si="242"/>
        <v>1</v>
      </c>
      <c r="AG675" s="78" t="b">
        <f t="shared" si="247"/>
        <v>1</v>
      </c>
      <c r="AH675" s="38">
        <f t="shared" si="248"/>
        <v>15.93</v>
      </c>
      <c r="AI675" s="62">
        <f t="shared" si="249"/>
        <v>19.510000000000002</v>
      </c>
      <c r="AJ675" s="34">
        <f t="shared" si="250"/>
        <v>0.2</v>
      </c>
      <c r="AK675" s="34">
        <f t="shared" si="251"/>
        <v>0.15384615384615385</v>
      </c>
      <c r="AL675" s="34">
        <f t="shared" si="252"/>
        <v>7.407407407407407E-2</v>
      </c>
    </row>
    <row r="676" spans="1:38">
      <c r="A676" s="37">
        <v>43320</v>
      </c>
      <c r="B676" s="67">
        <v>18.23</v>
      </c>
      <c r="C676" s="67">
        <v>18.23</v>
      </c>
      <c r="D676" s="67">
        <v>-2.75</v>
      </c>
      <c r="E676" s="67">
        <v>18.84</v>
      </c>
      <c r="F676" s="67">
        <v>18.21</v>
      </c>
      <c r="G676" s="67">
        <v>19.07</v>
      </c>
      <c r="H676" s="67">
        <v>499899167</v>
      </c>
      <c r="I676" s="67">
        <v>34233</v>
      </c>
      <c r="J676" s="77">
        <f t="shared" si="243"/>
        <v>0</v>
      </c>
      <c r="K676" s="77">
        <f t="shared" si="244"/>
        <v>0</v>
      </c>
      <c r="L676" s="77">
        <f t="shared" si="245"/>
        <v>0</v>
      </c>
      <c r="M676" s="77"/>
      <c r="N676" s="77">
        <f t="shared" si="230"/>
        <v>19.09</v>
      </c>
      <c r="O676" s="77">
        <f t="shared" si="231"/>
        <v>19.510000000000002</v>
      </c>
      <c r="P676" s="77">
        <f t="shared" si="232"/>
        <v>18.344992850007795</v>
      </c>
      <c r="Q676" s="77">
        <f t="shared" si="246"/>
        <v>17.609000000000002</v>
      </c>
      <c r="R676" s="77">
        <f t="shared" si="233"/>
        <v>18.165594254922944</v>
      </c>
      <c r="S676" s="77">
        <f t="shared" si="234"/>
        <v>17.488928828450053</v>
      </c>
      <c r="T676" s="77">
        <f t="shared" si="235"/>
        <v>0.67666542647289063</v>
      </c>
      <c r="U676" s="77">
        <f t="shared" si="236"/>
        <v>0.60112283011692769</v>
      </c>
      <c r="V676" s="77">
        <f t="shared" si="237"/>
        <v>7.5542596355962943E-2</v>
      </c>
      <c r="W676" s="77"/>
      <c r="X676" s="77"/>
      <c r="Y676" s="77"/>
      <c r="Z676" s="77" t="str">
        <f t="shared" si="238"/>
        <v>ALTA</v>
      </c>
      <c r="AA676" s="77"/>
      <c r="AB676" s="77" t="str">
        <f t="shared" si="239"/>
        <v/>
      </c>
      <c r="AC676" s="77"/>
      <c r="AD676" s="78" t="b">
        <f t="shared" si="240"/>
        <v>0</v>
      </c>
      <c r="AE676" s="78" t="b">
        <f t="shared" si="241"/>
        <v>0</v>
      </c>
      <c r="AF676" s="78" t="b">
        <f t="shared" si="242"/>
        <v>1</v>
      </c>
      <c r="AG676" s="78" t="b">
        <f t="shared" si="247"/>
        <v>0</v>
      </c>
      <c r="AH676" s="38">
        <f t="shared" si="248"/>
        <v>15.66</v>
      </c>
      <c r="AI676" s="62">
        <f t="shared" si="249"/>
        <v>19.510000000000002</v>
      </c>
      <c r="AJ676" s="34">
        <f t="shared" si="250"/>
        <v>0.2</v>
      </c>
      <c r="AK676" s="34">
        <f t="shared" si="251"/>
        <v>0.15384615384615385</v>
      </c>
      <c r="AL676" s="34">
        <f t="shared" si="252"/>
        <v>7.407407407407407E-2</v>
      </c>
    </row>
    <row r="677" spans="1:38">
      <c r="A677" s="37">
        <v>43319</v>
      </c>
      <c r="B677" s="67">
        <v>18.75</v>
      </c>
      <c r="C677" s="67">
        <v>18.75</v>
      </c>
      <c r="D677" s="67">
        <v>-1.57</v>
      </c>
      <c r="E677" s="67">
        <v>19.309999999999999</v>
      </c>
      <c r="F677" s="67">
        <v>18.62</v>
      </c>
      <c r="G677" s="67">
        <v>19.43</v>
      </c>
      <c r="H677" s="67">
        <v>692545615</v>
      </c>
      <c r="I677" s="67">
        <v>42623</v>
      </c>
      <c r="J677" s="77">
        <f t="shared" si="243"/>
        <v>0</v>
      </c>
      <c r="K677" s="77">
        <f t="shared" si="244"/>
        <v>0</v>
      </c>
      <c r="L677" s="77">
        <f t="shared" si="245"/>
        <v>0</v>
      </c>
      <c r="M677" s="77"/>
      <c r="N677" s="77">
        <f t="shared" si="230"/>
        <v>19.09</v>
      </c>
      <c r="O677" s="77">
        <f t="shared" si="231"/>
        <v>19.510000000000002</v>
      </c>
      <c r="P677" s="77">
        <f t="shared" si="232"/>
        <v>18.373741062509744</v>
      </c>
      <c r="Q677" s="77">
        <f t="shared" si="246"/>
        <v>17.485499999999998</v>
      </c>
      <c r="R677" s="77">
        <f t="shared" si="233"/>
        <v>18.153884119454389</v>
      </c>
      <c r="S677" s="77">
        <f t="shared" si="234"/>
        <v>17.429643134726057</v>
      </c>
      <c r="T677" s="77">
        <f t="shared" si="235"/>
        <v>0.72424098472833265</v>
      </c>
      <c r="U677" s="77">
        <f t="shared" si="236"/>
        <v>0.58223718102793698</v>
      </c>
      <c r="V677" s="77">
        <f t="shared" si="237"/>
        <v>0.14200380370039567</v>
      </c>
      <c r="W677" s="77"/>
      <c r="X677" s="77"/>
      <c r="Y677" s="77"/>
      <c r="Z677" s="77" t="str">
        <f t="shared" si="238"/>
        <v>ALTA</v>
      </c>
      <c r="AA677" s="77"/>
      <c r="AB677" s="77" t="str">
        <f t="shared" si="239"/>
        <v/>
      </c>
      <c r="AC677" s="77"/>
      <c r="AD677" s="78" t="b">
        <f t="shared" si="240"/>
        <v>0</v>
      </c>
      <c r="AE677" s="78" t="b">
        <f t="shared" si="241"/>
        <v>0</v>
      </c>
      <c r="AF677" s="78" t="b">
        <f t="shared" si="242"/>
        <v>1</v>
      </c>
      <c r="AG677" s="78" t="b">
        <f t="shared" si="247"/>
        <v>0</v>
      </c>
      <c r="AH677" s="38">
        <f t="shared" si="248"/>
        <v>15.66</v>
      </c>
      <c r="AI677" s="62">
        <f t="shared" si="249"/>
        <v>19.510000000000002</v>
      </c>
      <c r="AJ677" s="34">
        <f t="shared" si="250"/>
        <v>0.2</v>
      </c>
      <c r="AK677" s="34">
        <f t="shared" si="251"/>
        <v>0.15384615384615385</v>
      </c>
      <c r="AL677" s="34">
        <f t="shared" si="252"/>
        <v>7.407407407407407E-2</v>
      </c>
    </row>
    <row r="678" spans="1:38">
      <c r="A678" s="37">
        <v>43318</v>
      </c>
      <c r="B678" s="67">
        <v>19.05</v>
      </c>
      <c r="C678" s="67">
        <v>19.05</v>
      </c>
      <c r="D678" s="67">
        <v>-0.33</v>
      </c>
      <c r="E678" s="67">
        <v>19.14</v>
      </c>
      <c r="F678" s="67">
        <v>18.989999999999998</v>
      </c>
      <c r="G678" s="67">
        <v>19.43</v>
      </c>
      <c r="H678" s="67">
        <v>640599386</v>
      </c>
      <c r="I678" s="67">
        <v>59170</v>
      </c>
      <c r="J678" s="77">
        <f t="shared" si="243"/>
        <v>0</v>
      </c>
      <c r="K678" s="77">
        <f t="shared" si="244"/>
        <v>0</v>
      </c>
      <c r="L678" s="77">
        <f t="shared" si="245"/>
        <v>0</v>
      </c>
      <c r="M678" s="77"/>
      <c r="N678" s="77">
        <f t="shared" si="230"/>
        <v>19.09</v>
      </c>
      <c r="O678" s="77">
        <f t="shared" si="231"/>
        <v>19.510000000000002</v>
      </c>
      <c r="P678" s="77">
        <f t="shared" si="232"/>
        <v>18.279676328137182</v>
      </c>
      <c r="Q678" s="77">
        <f t="shared" si="246"/>
        <v>17.351499999999998</v>
      </c>
      <c r="R678" s="77">
        <f t="shared" si="233"/>
        <v>18.045499413900643</v>
      </c>
      <c r="S678" s="77">
        <f t="shared" si="234"/>
        <v>17.324014585504141</v>
      </c>
      <c r="T678" s="77">
        <f t="shared" si="235"/>
        <v>0.72148482839650185</v>
      </c>
      <c r="U678" s="77">
        <f t="shared" si="236"/>
        <v>0.54673623010283801</v>
      </c>
      <c r="V678" s="77">
        <f t="shared" si="237"/>
        <v>0.17474859829366385</v>
      </c>
      <c r="W678" s="77"/>
      <c r="X678" s="77"/>
      <c r="Y678" s="77"/>
      <c r="Z678" s="77" t="str">
        <f t="shared" si="238"/>
        <v>ALTA</v>
      </c>
      <c r="AA678" s="77"/>
      <c r="AB678" s="77" t="str">
        <f t="shared" si="239"/>
        <v/>
      </c>
      <c r="AC678" s="77"/>
      <c r="AD678" s="78" t="b">
        <f t="shared" si="240"/>
        <v>0</v>
      </c>
      <c r="AE678" s="78" t="b">
        <f t="shared" si="241"/>
        <v>1</v>
      </c>
      <c r="AF678" s="78" t="b">
        <f t="shared" si="242"/>
        <v>0</v>
      </c>
      <c r="AG678" s="78" t="b">
        <f t="shared" si="247"/>
        <v>1</v>
      </c>
      <c r="AH678" s="38">
        <f t="shared" si="248"/>
        <v>15.66</v>
      </c>
      <c r="AI678" s="62">
        <f t="shared" si="249"/>
        <v>19.510000000000002</v>
      </c>
      <c r="AJ678" s="34">
        <f t="shared" si="250"/>
        <v>0.2</v>
      </c>
      <c r="AK678" s="34">
        <f t="shared" si="251"/>
        <v>0.15384615384615385</v>
      </c>
      <c r="AL678" s="34">
        <f t="shared" si="252"/>
        <v>7.407407407407407E-2</v>
      </c>
    </row>
    <row r="679" spans="1:38">
      <c r="A679" s="37">
        <v>43315</v>
      </c>
      <c r="B679" s="67">
        <v>19.11</v>
      </c>
      <c r="C679" s="67">
        <v>19.11</v>
      </c>
      <c r="D679" s="67">
        <v>3.43</v>
      </c>
      <c r="E679" s="67">
        <v>19.37</v>
      </c>
      <c r="F679" s="67">
        <v>19.09</v>
      </c>
      <c r="G679" s="67">
        <v>19.510000000000002</v>
      </c>
      <c r="H679" s="67">
        <v>565797546</v>
      </c>
      <c r="I679" s="67">
        <v>34821</v>
      </c>
      <c r="J679" s="77">
        <f t="shared" si="243"/>
        <v>0</v>
      </c>
      <c r="K679" s="77">
        <f t="shared" si="244"/>
        <v>1</v>
      </c>
      <c r="L679" s="77">
        <f t="shared" si="245"/>
        <v>0</v>
      </c>
      <c r="M679" s="77"/>
      <c r="N679" s="77">
        <f t="shared" si="230"/>
        <v>19.09</v>
      </c>
      <c r="O679" s="77">
        <f t="shared" si="231"/>
        <v>19.510000000000002</v>
      </c>
      <c r="P679" s="77">
        <f t="shared" si="232"/>
        <v>18.087095410171479</v>
      </c>
      <c r="Q679" s="77">
        <f t="shared" si="246"/>
        <v>17.210999999999999</v>
      </c>
      <c r="R679" s="77">
        <f t="shared" si="233"/>
        <v>17.862862943700758</v>
      </c>
      <c r="S679" s="77">
        <f t="shared" si="234"/>
        <v>17.185935752344474</v>
      </c>
      <c r="T679" s="77">
        <f t="shared" si="235"/>
        <v>0.67692719135628465</v>
      </c>
      <c r="U679" s="77">
        <f t="shared" si="236"/>
        <v>0.5030490805294221</v>
      </c>
      <c r="V679" s="77">
        <f t="shared" si="237"/>
        <v>0.17387811082686255</v>
      </c>
      <c r="W679" s="77"/>
      <c r="X679" s="77"/>
      <c r="Y679" s="77"/>
      <c r="Z679" s="77" t="str">
        <f t="shared" si="238"/>
        <v>ALTA</v>
      </c>
      <c r="AA679" s="77"/>
      <c r="AB679" s="77" t="str">
        <f t="shared" si="239"/>
        <v/>
      </c>
      <c r="AC679" s="77"/>
      <c r="AD679" s="78" t="b">
        <f t="shared" si="240"/>
        <v>1</v>
      </c>
      <c r="AE679" s="78" t="b">
        <f t="shared" si="241"/>
        <v>1</v>
      </c>
      <c r="AF679" s="78" t="b">
        <f t="shared" si="242"/>
        <v>1</v>
      </c>
      <c r="AG679" s="78" t="b">
        <f t="shared" si="247"/>
        <v>0</v>
      </c>
      <c r="AH679" s="38">
        <f t="shared" si="248"/>
        <v>15.66</v>
      </c>
      <c r="AI679" s="62">
        <f t="shared" si="249"/>
        <v>19.510000000000002</v>
      </c>
      <c r="AJ679" s="34">
        <f t="shared" si="250"/>
        <v>0.2</v>
      </c>
      <c r="AK679" s="34">
        <f t="shared" si="251"/>
        <v>0.15384615384615385</v>
      </c>
      <c r="AL679" s="34">
        <f t="shared" si="252"/>
        <v>7.407407407407407E-2</v>
      </c>
    </row>
    <row r="680" spans="1:38">
      <c r="A680" s="37">
        <v>43314</v>
      </c>
      <c r="B680" s="67">
        <v>18.47</v>
      </c>
      <c r="C680" s="67">
        <v>18.47</v>
      </c>
      <c r="D680" s="67">
        <v>2</v>
      </c>
      <c r="E680" s="67">
        <v>18.09</v>
      </c>
      <c r="F680" s="67">
        <v>18.059999999999999</v>
      </c>
      <c r="G680" s="67">
        <v>18.809999999999999</v>
      </c>
      <c r="H680" s="67">
        <v>901036179</v>
      </c>
      <c r="I680" s="67">
        <v>43505</v>
      </c>
      <c r="J680" s="77">
        <f t="shared" si="243"/>
        <v>0</v>
      </c>
      <c r="K680" s="77">
        <f t="shared" si="244"/>
        <v>0</v>
      </c>
      <c r="L680" s="77">
        <f t="shared" si="245"/>
        <v>0</v>
      </c>
      <c r="M680" s="77"/>
      <c r="N680" s="77">
        <f t="shared" si="230"/>
        <v>18.059999999999999</v>
      </c>
      <c r="O680" s="77">
        <f t="shared" si="231"/>
        <v>18.809999999999999</v>
      </c>
      <c r="P680" s="77">
        <f t="shared" si="232"/>
        <v>17.83136926271435</v>
      </c>
      <c r="Q680" s="77">
        <f t="shared" si="246"/>
        <v>17.064</v>
      </c>
      <c r="R680" s="77">
        <f t="shared" si="233"/>
        <v>17.636110751646353</v>
      </c>
      <c r="S680" s="77">
        <f t="shared" si="234"/>
        <v>17.03201061253203</v>
      </c>
      <c r="T680" s="77">
        <f t="shared" si="235"/>
        <v>0.60410013911432259</v>
      </c>
      <c r="U680" s="77">
        <f t="shared" si="236"/>
        <v>0.45957955282270646</v>
      </c>
      <c r="V680" s="77">
        <f t="shared" si="237"/>
        <v>0.14452058629161613</v>
      </c>
      <c r="W680" s="77"/>
      <c r="X680" s="77"/>
      <c r="Y680" s="77"/>
      <c r="Z680" s="77" t="str">
        <f t="shared" si="238"/>
        <v>ALTA</v>
      </c>
      <c r="AA680" s="77"/>
      <c r="AB680" s="77" t="str">
        <f t="shared" si="239"/>
        <v/>
      </c>
      <c r="AC680" s="77"/>
      <c r="AD680" s="78" t="b">
        <f t="shared" si="240"/>
        <v>1</v>
      </c>
      <c r="AE680" s="78" t="b">
        <f t="shared" si="241"/>
        <v>1</v>
      </c>
      <c r="AF680" s="78" t="b">
        <f t="shared" si="242"/>
        <v>0</v>
      </c>
      <c r="AG680" s="78" t="b">
        <f t="shared" si="247"/>
        <v>1</v>
      </c>
      <c r="AH680" s="38">
        <f t="shared" si="248"/>
        <v>15.61</v>
      </c>
      <c r="AI680" s="62">
        <f t="shared" si="249"/>
        <v>19.510000000000002</v>
      </c>
      <c r="AJ680" s="34">
        <f t="shared" si="250"/>
        <v>0.2</v>
      </c>
      <c r="AK680" s="34">
        <f t="shared" si="251"/>
        <v>0.15384615384615385</v>
      </c>
      <c r="AL680" s="34">
        <f t="shared" si="252"/>
        <v>7.407407407407407E-2</v>
      </c>
    </row>
    <row r="681" spans="1:38">
      <c r="A681" s="37">
        <v>43313</v>
      </c>
      <c r="B681" s="67">
        <v>18.11</v>
      </c>
      <c r="C681" s="67">
        <v>18.11</v>
      </c>
      <c r="D681" s="67">
        <v>1.47</v>
      </c>
      <c r="E681" s="67">
        <v>17.73</v>
      </c>
      <c r="F681" s="67">
        <v>17.690000000000001</v>
      </c>
      <c r="G681" s="67">
        <v>18.11</v>
      </c>
      <c r="H681" s="67">
        <v>857796304</v>
      </c>
      <c r="I681" s="67">
        <v>51488</v>
      </c>
      <c r="J681" s="77">
        <f t="shared" si="243"/>
        <v>0</v>
      </c>
      <c r="K681" s="77">
        <f t="shared" si="244"/>
        <v>0</v>
      </c>
      <c r="L681" s="77">
        <f t="shared" si="245"/>
        <v>0</v>
      </c>
      <c r="M681" s="77"/>
      <c r="N681" s="77">
        <f t="shared" si="230"/>
        <v>17.829999999999998</v>
      </c>
      <c r="O681" s="77">
        <f t="shared" si="231"/>
        <v>18.190000000000001</v>
      </c>
      <c r="P681" s="77">
        <f t="shared" si="232"/>
        <v>17.671711578392937</v>
      </c>
      <c r="Q681" s="77">
        <f t="shared" si="246"/>
        <v>16.9755</v>
      </c>
      <c r="R681" s="77">
        <f t="shared" si="233"/>
        <v>17.484494524672961</v>
      </c>
      <c r="S681" s="77">
        <f t="shared" si="234"/>
        <v>16.916971461534594</v>
      </c>
      <c r="T681" s="77">
        <f t="shared" si="235"/>
        <v>0.56752306313836698</v>
      </c>
      <c r="U681" s="77">
        <f t="shared" si="236"/>
        <v>0.42344940624980243</v>
      </c>
      <c r="V681" s="77">
        <f t="shared" si="237"/>
        <v>0.14407365688856455</v>
      </c>
      <c r="W681" s="77"/>
      <c r="X681" s="77"/>
      <c r="Y681" s="77"/>
      <c r="Z681" s="77" t="str">
        <f t="shared" si="238"/>
        <v>ALTA</v>
      </c>
      <c r="AA681" s="77"/>
      <c r="AB681" s="77" t="str">
        <f t="shared" si="239"/>
        <v/>
      </c>
      <c r="AC681" s="77"/>
      <c r="AD681" s="78" t="b">
        <f t="shared" si="240"/>
        <v>1</v>
      </c>
      <c r="AE681" s="78" t="b">
        <f t="shared" si="241"/>
        <v>0</v>
      </c>
      <c r="AF681" s="78" t="b">
        <f t="shared" si="242"/>
        <v>0</v>
      </c>
      <c r="AG681" s="78" t="b">
        <f t="shared" si="247"/>
        <v>1</v>
      </c>
      <c r="AH681" s="38">
        <f t="shared" si="248"/>
        <v>15.61</v>
      </c>
      <c r="AI681" s="62">
        <f t="shared" si="249"/>
        <v>18.190000000000001</v>
      </c>
      <c r="AJ681" s="34">
        <f t="shared" si="250"/>
        <v>0.2</v>
      </c>
      <c r="AK681" s="34">
        <f t="shared" si="251"/>
        <v>0.15384615384615385</v>
      </c>
      <c r="AL681" s="34">
        <f t="shared" si="252"/>
        <v>7.407407407407407E-2</v>
      </c>
    </row>
    <row r="682" spans="1:38">
      <c r="A682" s="37">
        <v>43312</v>
      </c>
      <c r="B682" s="67">
        <v>17.850000000000001</v>
      </c>
      <c r="C682" s="67">
        <v>17.850000000000001</v>
      </c>
      <c r="D682" s="67">
        <v>-0.85</v>
      </c>
      <c r="E682" s="67">
        <v>17.760000000000002</v>
      </c>
      <c r="F682" s="67">
        <v>17.62</v>
      </c>
      <c r="G682" s="67">
        <v>17.91</v>
      </c>
      <c r="H682" s="67">
        <v>293233987</v>
      </c>
      <c r="I682" s="67">
        <v>21793</v>
      </c>
      <c r="J682" s="77">
        <f t="shared" si="243"/>
        <v>0</v>
      </c>
      <c r="K682" s="77">
        <f t="shared" si="244"/>
        <v>0</v>
      </c>
      <c r="L682" s="77">
        <f t="shared" si="245"/>
        <v>0</v>
      </c>
      <c r="M682" s="77"/>
      <c r="N682" s="77">
        <f t="shared" si="230"/>
        <v>17.829999999999998</v>
      </c>
      <c r="O682" s="77">
        <f t="shared" si="231"/>
        <v>18.190000000000001</v>
      </c>
      <c r="P682" s="77">
        <f t="shared" si="232"/>
        <v>17.56213947299117</v>
      </c>
      <c r="Q682" s="77">
        <f t="shared" si="246"/>
        <v>16.861999999999998</v>
      </c>
      <c r="R682" s="77">
        <f t="shared" si="233"/>
        <v>17.370766256431679</v>
      </c>
      <c r="S682" s="77">
        <f t="shared" si="234"/>
        <v>16.821529178457361</v>
      </c>
      <c r="T682" s="77">
        <f t="shared" si="235"/>
        <v>0.54923707797431831</v>
      </c>
      <c r="U682" s="77">
        <f t="shared" si="236"/>
        <v>0.38743099202766129</v>
      </c>
      <c r="V682" s="77">
        <f t="shared" si="237"/>
        <v>0.16180608594665702</v>
      </c>
      <c r="W682" s="77"/>
      <c r="X682" s="77"/>
      <c r="Y682" s="77"/>
      <c r="Z682" s="77" t="str">
        <f t="shared" si="238"/>
        <v>ALTA</v>
      </c>
      <c r="AA682" s="77"/>
      <c r="AB682" s="77" t="str">
        <f t="shared" si="239"/>
        <v/>
      </c>
      <c r="AC682" s="77"/>
      <c r="AD682" s="78" t="b">
        <f t="shared" si="240"/>
        <v>0</v>
      </c>
      <c r="AE682" s="78" t="b">
        <f t="shared" si="241"/>
        <v>1</v>
      </c>
      <c r="AF682" s="78" t="b">
        <f t="shared" si="242"/>
        <v>0</v>
      </c>
      <c r="AG682" s="78" t="b">
        <f t="shared" si="247"/>
        <v>1</v>
      </c>
      <c r="AH682" s="38">
        <f t="shared" si="248"/>
        <v>15.61</v>
      </c>
      <c r="AI682" s="62">
        <f t="shared" si="249"/>
        <v>18.190000000000001</v>
      </c>
      <c r="AJ682" s="34">
        <f t="shared" si="250"/>
        <v>0.2</v>
      </c>
      <c r="AK682" s="34">
        <f t="shared" si="251"/>
        <v>0.15384615384615385</v>
      </c>
      <c r="AL682" s="34">
        <f t="shared" si="252"/>
        <v>7.407407407407407E-2</v>
      </c>
    </row>
    <row r="683" spans="1:38">
      <c r="A683" s="37">
        <v>43311</v>
      </c>
      <c r="B683" s="67">
        <v>18</v>
      </c>
      <c r="C683" s="67">
        <v>18</v>
      </c>
      <c r="D683" s="67">
        <v>0.61</v>
      </c>
      <c r="E683" s="67">
        <v>18.059999999999999</v>
      </c>
      <c r="F683" s="67">
        <v>17.829999999999998</v>
      </c>
      <c r="G683" s="67">
        <v>18.190000000000001</v>
      </c>
      <c r="H683" s="67">
        <v>393118935</v>
      </c>
      <c r="I683" s="67">
        <v>27508</v>
      </c>
      <c r="J683" s="77">
        <f t="shared" si="243"/>
        <v>0</v>
      </c>
      <c r="K683" s="77">
        <f t="shared" si="244"/>
        <v>1</v>
      </c>
      <c r="L683" s="77">
        <f t="shared" si="245"/>
        <v>0</v>
      </c>
      <c r="M683" s="77"/>
      <c r="N683" s="77">
        <f t="shared" si="230"/>
        <v>17.829999999999998</v>
      </c>
      <c r="O683" s="77">
        <f t="shared" si="231"/>
        <v>18.190000000000001</v>
      </c>
      <c r="P683" s="77">
        <f t="shared" si="232"/>
        <v>17.490174341238962</v>
      </c>
      <c r="Q683" s="77">
        <f t="shared" si="246"/>
        <v>16.759999999999998</v>
      </c>
      <c r="R683" s="77">
        <f t="shared" si="233"/>
        <v>17.283632848510166</v>
      </c>
      <c r="S683" s="77">
        <f t="shared" si="234"/>
        <v>16.739251512733951</v>
      </c>
      <c r="T683" s="77">
        <f t="shared" si="235"/>
        <v>0.54438133577621528</v>
      </c>
      <c r="U683" s="77">
        <f t="shared" si="236"/>
        <v>0.34697947054099704</v>
      </c>
      <c r="V683" s="77">
        <f t="shared" si="237"/>
        <v>0.19740186523521824</v>
      </c>
      <c r="W683" s="77"/>
      <c r="X683" s="77"/>
      <c r="Y683" s="77"/>
      <c r="Z683" s="77" t="str">
        <f t="shared" si="238"/>
        <v>ALTA</v>
      </c>
      <c r="AA683" s="77"/>
      <c r="AB683" s="77" t="str">
        <f t="shared" si="239"/>
        <v/>
      </c>
      <c r="AC683" s="77"/>
      <c r="AD683" s="78" t="b">
        <f t="shared" si="240"/>
        <v>1</v>
      </c>
      <c r="AE683" s="78" t="b">
        <f t="shared" si="241"/>
        <v>0</v>
      </c>
      <c r="AF683" s="78" t="b">
        <f t="shared" si="242"/>
        <v>0</v>
      </c>
      <c r="AG683" s="78" t="b">
        <f t="shared" si="247"/>
        <v>1</v>
      </c>
      <c r="AH683" s="38">
        <f t="shared" si="248"/>
        <v>15.3</v>
      </c>
      <c r="AI683" s="62">
        <f t="shared" si="249"/>
        <v>18.190000000000001</v>
      </c>
      <c r="AJ683" s="34">
        <f t="shared" si="250"/>
        <v>0.2</v>
      </c>
      <c r="AK683" s="34">
        <f t="shared" si="251"/>
        <v>0.15384615384615385</v>
      </c>
      <c r="AL683" s="34">
        <f t="shared" si="252"/>
        <v>7.407407407407407E-2</v>
      </c>
    </row>
    <row r="684" spans="1:38">
      <c r="A684" s="37">
        <v>43308</v>
      </c>
      <c r="B684" s="67">
        <v>17.899999999999999</v>
      </c>
      <c r="C684" s="67">
        <v>17.899999999999999</v>
      </c>
      <c r="D684" s="67">
        <v>1.85</v>
      </c>
      <c r="E684" s="67">
        <v>17.739999999999998</v>
      </c>
      <c r="F684" s="67">
        <v>17.7</v>
      </c>
      <c r="G684" s="67">
        <v>17.93</v>
      </c>
      <c r="H684" s="67">
        <v>391708394</v>
      </c>
      <c r="I684" s="67">
        <v>31784</v>
      </c>
      <c r="J684" s="77">
        <f t="shared" si="243"/>
        <v>0</v>
      </c>
      <c r="K684" s="77">
        <f t="shared" si="244"/>
        <v>0</v>
      </c>
      <c r="L684" s="77">
        <f t="shared" si="245"/>
        <v>0</v>
      </c>
      <c r="M684" s="77"/>
      <c r="N684" s="77">
        <f t="shared" si="230"/>
        <v>17.75</v>
      </c>
      <c r="O684" s="77">
        <f t="shared" si="231"/>
        <v>18.100000000000001</v>
      </c>
      <c r="P684" s="77">
        <f t="shared" si="232"/>
        <v>17.362717926548701</v>
      </c>
      <c r="Q684" s="77">
        <f t="shared" si="246"/>
        <v>16.637999999999998</v>
      </c>
      <c r="R684" s="77">
        <f t="shared" si="233"/>
        <v>17.153384275512014</v>
      </c>
      <c r="S684" s="77">
        <f t="shared" si="234"/>
        <v>16.638391633752665</v>
      </c>
      <c r="T684" s="77">
        <f t="shared" si="235"/>
        <v>0.51499264175934911</v>
      </c>
      <c r="U684" s="77">
        <f t="shared" si="236"/>
        <v>0.29762900423219246</v>
      </c>
      <c r="V684" s="77">
        <f t="shared" si="237"/>
        <v>0.21736363752715665</v>
      </c>
      <c r="W684" s="77"/>
      <c r="X684" s="77"/>
      <c r="Y684" s="77"/>
      <c r="Z684" s="77" t="str">
        <f t="shared" si="238"/>
        <v>ALTA</v>
      </c>
      <c r="AA684" s="77"/>
      <c r="AB684" s="77" t="str">
        <f t="shared" si="239"/>
        <v/>
      </c>
      <c r="AC684" s="77"/>
      <c r="AD684" s="78" t="b">
        <f t="shared" si="240"/>
        <v>0</v>
      </c>
      <c r="AE684" s="78" t="b">
        <f t="shared" si="241"/>
        <v>1</v>
      </c>
      <c r="AF684" s="78" t="b">
        <f t="shared" si="242"/>
        <v>0</v>
      </c>
      <c r="AG684" s="78" t="b">
        <f t="shared" si="247"/>
        <v>1</v>
      </c>
      <c r="AH684" s="38">
        <f t="shared" si="248"/>
        <v>15.14</v>
      </c>
      <c r="AI684" s="62">
        <f t="shared" si="249"/>
        <v>18.100000000000001</v>
      </c>
      <c r="AJ684" s="34">
        <f t="shared" si="250"/>
        <v>0.2</v>
      </c>
      <c r="AK684" s="34">
        <f t="shared" si="251"/>
        <v>0.15384615384615385</v>
      </c>
      <c r="AL684" s="34">
        <f t="shared" si="252"/>
        <v>7.407407407407407E-2</v>
      </c>
    </row>
    <row r="685" spans="1:38">
      <c r="A685" s="37">
        <v>43307</v>
      </c>
      <c r="B685" s="67">
        <v>17.57</v>
      </c>
      <c r="C685" s="67">
        <v>17.57</v>
      </c>
      <c r="D685" s="67">
        <v>-2.75</v>
      </c>
      <c r="E685" s="67">
        <v>18.059999999999999</v>
      </c>
      <c r="F685" s="67">
        <v>17.53</v>
      </c>
      <c r="G685" s="67">
        <v>18.059999999999999</v>
      </c>
      <c r="H685" s="67">
        <v>353459588</v>
      </c>
      <c r="I685" s="67">
        <v>24746</v>
      </c>
      <c r="J685" s="77">
        <f t="shared" si="243"/>
        <v>0</v>
      </c>
      <c r="K685" s="77">
        <f t="shared" si="244"/>
        <v>0</v>
      </c>
      <c r="L685" s="77">
        <f t="shared" si="245"/>
        <v>0</v>
      </c>
      <c r="M685" s="77"/>
      <c r="N685" s="77">
        <f t="shared" si="230"/>
        <v>17.75</v>
      </c>
      <c r="O685" s="77">
        <f t="shared" si="231"/>
        <v>18.100000000000001</v>
      </c>
      <c r="P685" s="77">
        <f t="shared" si="232"/>
        <v>17.228397408185877</v>
      </c>
      <c r="Q685" s="77">
        <f t="shared" si="246"/>
        <v>16.494499999999999</v>
      </c>
      <c r="R685" s="77">
        <f t="shared" si="233"/>
        <v>17.017635961968743</v>
      </c>
      <c r="S685" s="77">
        <f t="shared" si="234"/>
        <v>16.537462964452878</v>
      </c>
      <c r="T685" s="77">
        <f t="shared" si="235"/>
        <v>0.48017299751586506</v>
      </c>
      <c r="U685" s="77">
        <f t="shared" si="236"/>
        <v>0.24328809485040331</v>
      </c>
      <c r="V685" s="77">
        <f t="shared" si="237"/>
        <v>0.23688490266546175</v>
      </c>
      <c r="W685" s="77"/>
      <c r="X685" s="77"/>
      <c r="Y685" s="77"/>
      <c r="Z685" s="77" t="str">
        <f t="shared" si="238"/>
        <v>ALTA</v>
      </c>
      <c r="AA685" s="77"/>
      <c r="AB685" s="77" t="str">
        <f t="shared" si="239"/>
        <v/>
      </c>
      <c r="AC685" s="77"/>
      <c r="AD685" s="78" t="b">
        <f t="shared" si="240"/>
        <v>1</v>
      </c>
      <c r="AE685" s="78" t="b">
        <f t="shared" si="241"/>
        <v>1</v>
      </c>
      <c r="AF685" s="78" t="b">
        <f t="shared" si="242"/>
        <v>1</v>
      </c>
      <c r="AG685" s="78" t="b">
        <f t="shared" si="247"/>
        <v>0</v>
      </c>
      <c r="AH685" s="38">
        <f t="shared" si="248"/>
        <v>14.78</v>
      </c>
      <c r="AI685" s="62">
        <f t="shared" si="249"/>
        <v>18.100000000000001</v>
      </c>
      <c r="AJ685" s="34">
        <f t="shared" si="250"/>
        <v>0.2</v>
      </c>
      <c r="AK685" s="34">
        <f t="shared" si="251"/>
        <v>0.15384615384615385</v>
      </c>
      <c r="AL685" s="34">
        <f t="shared" si="252"/>
        <v>7.407407407407407E-2</v>
      </c>
    </row>
    <row r="686" spans="1:38">
      <c r="A686" s="37">
        <v>43306</v>
      </c>
      <c r="B686" s="67">
        <v>18.07</v>
      </c>
      <c r="C686" s="67">
        <v>18.07</v>
      </c>
      <c r="D686" s="67">
        <v>1.53</v>
      </c>
      <c r="E686" s="67">
        <v>17.920000000000002</v>
      </c>
      <c r="F686" s="67">
        <v>17.75</v>
      </c>
      <c r="G686" s="67">
        <v>18.100000000000001</v>
      </c>
      <c r="H686" s="67">
        <v>572430249</v>
      </c>
      <c r="I686" s="67">
        <v>36366</v>
      </c>
      <c r="J686" s="77">
        <f t="shared" si="243"/>
        <v>0</v>
      </c>
      <c r="K686" s="77">
        <f t="shared" si="244"/>
        <v>1</v>
      </c>
      <c r="L686" s="77">
        <f t="shared" si="245"/>
        <v>0</v>
      </c>
      <c r="M686" s="77"/>
      <c r="N686" s="77">
        <f t="shared" si="230"/>
        <v>17.75</v>
      </c>
      <c r="O686" s="77">
        <f t="shared" si="231"/>
        <v>18.100000000000001</v>
      </c>
      <c r="P686" s="77">
        <f t="shared" si="232"/>
        <v>17.142996760232347</v>
      </c>
      <c r="Q686" s="77">
        <f t="shared" si="246"/>
        <v>16.364999999999998</v>
      </c>
      <c r="R686" s="77">
        <f t="shared" si="233"/>
        <v>16.917206136872149</v>
      </c>
      <c r="S686" s="77">
        <f t="shared" si="234"/>
        <v>16.454860001609109</v>
      </c>
      <c r="T686" s="77">
        <f t="shared" si="235"/>
        <v>0.46234613526304003</v>
      </c>
      <c r="U686" s="77">
        <f t="shared" si="236"/>
        <v>0.18406686918403789</v>
      </c>
      <c r="V686" s="77">
        <f t="shared" si="237"/>
        <v>0.27827926607900211</v>
      </c>
      <c r="W686" s="77"/>
      <c r="X686" s="77"/>
      <c r="Y686" s="77"/>
      <c r="Z686" s="77" t="str">
        <f t="shared" si="238"/>
        <v>ALTA</v>
      </c>
      <c r="AA686" s="77"/>
      <c r="AB686" s="77" t="str">
        <f t="shared" si="239"/>
        <v/>
      </c>
      <c r="AC686" s="77"/>
      <c r="AD686" s="78" t="b">
        <f t="shared" si="240"/>
        <v>1</v>
      </c>
      <c r="AE686" s="78" t="b">
        <f t="shared" si="241"/>
        <v>0</v>
      </c>
      <c r="AF686" s="78" t="b">
        <f t="shared" si="242"/>
        <v>0</v>
      </c>
      <c r="AG686" s="78" t="b">
        <f t="shared" si="247"/>
        <v>1</v>
      </c>
      <c r="AH686" s="38">
        <f t="shared" si="248"/>
        <v>14.54</v>
      </c>
      <c r="AI686" s="62">
        <f t="shared" si="249"/>
        <v>18.100000000000001</v>
      </c>
      <c r="AJ686" s="34">
        <f t="shared" si="250"/>
        <v>0.2</v>
      </c>
      <c r="AK686" s="34">
        <f t="shared" si="251"/>
        <v>0.15384615384615385</v>
      </c>
      <c r="AL686" s="34">
        <f t="shared" si="252"/>
        <v>7.407407407407407E-2</v>
      </c>
    </row>
    <row r="687" spans="1:38">
      <c r="A687" s="37">
        <v>43305</v>
      </c>
      <c r="B687" s="67">
        <v>17.8</v>
      </c>
      <c r="C687" s="67">
        <v>17.8</v>
      </c>
      <c r="D687" s="67">
        <v>2.08</v>
      </c>
      <c r="E687" s="67">
        <v>17.71</v>
      </c>
      <c r="F687" s="67">
        <v>17.68</v>
      </c>
      <c r="G687" s="67">
        <v>17.989999999999998</v>
      </c>
      <c r="H687" s="67">
        <v>465526515</v>
      </c>
      <c r="I687" s="67">
        <v>32432</v>
      </c>
      <c r="J687" s="77">
        <f t="shared" si="243"/>
        <v>0</v>
      </c>
      <c r="K687" s="77">
        <f t="shared" si="244"/>
        <v>0</v>
      </c>
      <c r="L687" s="77">
        <f t="shared" si="245"/>
        <v>0</v>
      </c>
      <c r="M687" s="77"/>
      <c r="N687" s="77">
        <f t="shared" si="230"/>
        <v>17.68</v>
      </c>
      <c r="O687" s="77">
        <f t="shared" si="231"/>
        <v>17.989999999999998</v>
      </c>
      <c r="P687" s="77">
        <f t="shared" si="232"/>
        <v>16.911245950290432</v>
      </c>
      <c r="Q687" s="77">
        <f t="shared" si="246"/>
        <v>16.187499999999996</v>
      </c>
      <c r="R687" s="77">
        <f t="shared" si="233"/>
        <v>16.707607252667085</v>
      </c>
      <c r="S687" s="77">
        <f t="shared" si="234"/>
        <v>16.325648801737838</v>
      </c>
      <c r="T687" s="77">
        <f t="shared" si="235"/>
        <v>0.38195845092924685</v>
      </c>
      <c r="U687" s="77">
        <f t="shared" si="236"/>
        <v>0.11449705266428735</v>
      </c>
      <c r="V687" s="77">
        <f t="shared" si="237"/>
        <v>0.26746139826495952</v>
      </c>
      <c r="W687" s="77"/>
      <c r="X687" s="77"/>
      <c r="Y687" s="77"/>
      <c r="Z687" s="77" t="str">
        <f t="shared" si="238"/>
        <v>ALTA</v>
      </c>
      <c r="AA687" s="77"/>
      <c r="AB687" s="77" t="str">
        <f t="shared" si="239"/>
        <v/>
      </c>
      <c r="AC687" s="77"/>
      <c r="AD687" s="78" t="b">
        <f t="shared" si="240"/>
        <v>0</v>
      </c>
      <c r="AE687" s="78" t="b">
        <f t="shared" si="241"/>
        <v>1</v>
      </c>
      <c r="AF687" s="78" t="b">
        <f t="shared" si="242"/>
        <v>0</v>
      </c>
      <c r="AG687" s="78" t="b">
        <f t="shared" si="247"/>
        <v>1</v>
      </c>
      <c r="AH687" s="38">
        <f t="shared" si="248"/>
        <v>14.06</v>
      </c>
      <c r="AI687" s="62">
        <f t="shared" si="249"/>
        <v>18.100000000000001</v>
      </c>
      <c r="AJ687" s="34">
        <f t="shared" si="250"/>
        <v>0.2</v>
      </c>
      <c r="AK687" s="34">
        <f t="shared" si="251"/>
        <v>0.15384615384615385</v>
      </c>
      <c r="AL687" s="34">
        <f t="shared" si="252"/>
        <v>7.407407407407407E-2</v>
      </c>
    </row>
    <row r="688" spans="1:38">
      <c r="A688" s="37">
        <v>43304</v>
      </c>
      <c r="B688" s="67">
        <v>17.43</v>
      </c>
      <c r="C688" s="67">
        <v>17.43</v>
      </c>
      <c r="D688" s="67">
        <v>-0.16</v>
      </c>
      <c r="E688" s="67">
        <v>17.47</v>
      </c>
      <c r="F688" s="67">
        <v>17.39</v>
      </c>
      <c r="G688" s="67">
        <v>17.62</v>
      </c>
      <c r="H688" s="67">
        <v>410176564</v>
      </c>
      <c r="I688" s="67">
        <v>29469</v>
      </c>
      <c r="J688" s="77">
        <f t="shared" si="243"/>
        <v>0</v>
      </c>
      <c r="K688" s="77">
        <f t="shared" si="244"/>
        <v>0</v>
      </c>
      <c r="L688" s="77">
        <f t="shared" si="245"/>
        <v>0</v>
      </c>
      <c r="M688" s="77"/>
      <c r="N688" s="77">
        <f t="shared" si="230"/>
        <v>17.39</v>
      </c>
      <c r="O688" s="77">
        <f t="shared" si="231"/>
        <v>17.63</v>
      </c>
      <c r="P688" s="77">
        <f t="shared" si="232"/>
        <v>16.689057437863038</v>
      </c>
      <c r="Q688" s="77">
        <f t="shared" si="246"/>
        <v>16.007999999999996</v>
      </c>
      <c r="R688" s="77">
        <f t="shared" si="233"/>
        <v>16.508990389515645</v>
      </c>
      <c r="S688" s="77">
        <f t="shared" si="234"/>
        <v>16.207700705876864</v>
      </c>
      <c r="T688" s="77">
        <f t="shared" si="235"/>
        <v>0.30128968363878172</v>
      </c>
      <c r="U688" s="77">
        <f t="shared" si="236"/>
        <v>4.763170309804747E-2</v>
      </c>
      <c r="V688" s="77">
        <f t="shared" si="237"/>
        <v>0.25365798054073424</v>
      </c>
      <c r="W688" s="77"/>
      <c r="X688" s="77"/>
      <c r="Y688" s="77"/>
      <c r="Z688" s="77" t="str">
        <f t="shared" si="238"/>
        <v>ALTA</v>
      </c>
      <c r="AA688" s="77"/>
      <c r="AB688" s="77" t="str">
        <f t="shared" si="239"/>
        <v/>
      </c>
      <c r="AC688" s="77"/>
      <c r="AD688" s="78" t="b">
        <f t="shared" si="240"/>
        <v>1</v>
      </c>
      <c r="AE688" s="78" t="b">
        <f t="shared" si="241"/>
        <v>1</v>
      </c>
      <c r="AF688" s="78" t="b">
        <f t="shared" si="242"/>
        <v>0</v>
      </c>
      <c r="AG688" s="78" t="b">
        <f t="shared" si="247"/>
        <v>1</v>
      </c>
      <c r="AH688" s="38">
        <f t="shared" si="248"/>
        <v>13.59</v>
      </c>
      <c r="AI688" s="62">
        <f t="shared" si="249"/>
        <v>17.63</v>
      </c>
      <c r="AJ688" s="34">
        <f t="shared" si="250"/>
        <v>0.2</v>
      </c>
      <c r="AK688" s="34">
        <f t="shared" si="251"/>
        <v>0.15384615384615385</v>
      </c>
      <c r="AL688" s="34">
        <f t="shared" si="252"/>
        <v>7.407407407407407E-2</v>
      </c>
    </row>
    <row r="689" spans="1:38">
      <c r="A689" s="37">
        <v>43301</v>
      </c>
      <c r="B689" s="67">
        <v>17.46</v>
      </c>
      <c r="C689" s="67">
        <v>17.46</v>
      </c>
      <c r="D689" s="67">
        <v>4.84</v>
      </c>
      <c r="E689" s="67">
        <v>17.350000000000001</v>
      </c>
      <c r="F689" s="67">
        <v>17.14</v>
      </c>
      <c r="G689" s="67">
        <v>17.63</v>
      </c>
      <c r="H689" s="67">
        <v>549295159</v>
      </c>
      <c r="I689" s="67">
        <v>35027</v>
      </c>
      <c r="J689" s="77">
        <f t="shared" si="243"/>
        <v>0</v>
      </c>
      <c r="K689" s="77">
        <f t="shared" si="244"/>
        <v>1</v>
      </c>
      <c r="L689" s="77">
        <f t="shared" si="245"/>
        <v>0</v>
      </c>
      <c r="M689" s="77"/>
      <c r="N689" s="77">
        <f t="shared" si="230"/>
        <v>17.14</v>
      </c>
      <c r="O689" s="77">
        <f t="shared" si="231"/>
        <v>17.63</v>
      </c>
      <c r="P689" s="77">
        <f t="shared" si="232"/>
        <v>16.503821797328797</v>
      </c>
      <c r="Q689" s="77">
        <f t="shared" si="246"/>
        <v>15.820500000000001</v>
      </c>
      <c r="R689" s="77">
        <f t="shared" si="233"/>
        <v>16.341534096700308</v>
      </c>
      <c r="S689" s="77">
        <f t="shared" si="234"/>
        <v>16.109916762347012</v>
      </c>
      <c r="T689" s="77">
        <f t="shared" si="235"/>
        <v>0.23161733435329523</v>
      </c>
      <c r="U689" s="77">
        <f t="shared" si="236"/>
        <v>-1.5782792037136104E-2</v>
      </c>
      <c r="V689" s="77">
        <f t="shared" si="237"/>
        <v>0.24740012639043135</v>
      </c>
      <c r="W689" s="77"/>
      <c r="X689" s="77"/>
      <c r="Y689" s="77"/>
      <c r="Z689" s="77" t="str">
        <f t="shared" si="238"/>
        <v>ALTA</v>
      </c>
      <c r="AA689" s="77"/>
      <c r="AB689" s="77" t="str">
        <f t="shared" si="239"/>
        <v/>
      </c>
      <c r="AC689" s="77"/>
      <c r="AD689" s="78" t="b">
        <f t="shared" si="240"/>
        <v>1</v>
      </c>
      <c r="AE689" s="78" t="b">
        <f t="shared" si="241"/>
        <v>0</v>
      </c>
      <c r="AF689" s="78" t="b">
        <f t="shared" si="242"/>
        <v>0</v>
      </c>
      <c r="AG689" s="78" t="b">
        <f t="shared" si="247"/>
        <v>1</v>
      </c>
      <c r="AH689" s="38">
        <f t="shared" si="248"/>
        <v>13.59</v>
      </c>
      <c r="AI689" s="62">
        <f t="shared" si="249"/>
        <v>17.63</v>
      </c>
      <c r="AJ689" s="34">
        <f t="shared" si="250"/>
        <v>0.2</v>
      </c>
      <c r="AK689" s="34">
        <f t="shared" si="251"/>
        <v>0.15384615384615385</v>
      </c>
      <c r="AL689" s="34">
        <f t="shared" si="252"/>
        <v>7.407407407407407E-2</v>
      </c>
    </row>
    <row r="690" spans="1:38">
      <c r="A690" s="37">
        <v>43300</v>
      </c>
      <c r="B690" s="67">
        <v>16.66</v>
      </c>
      <c r="C690" s="67">
        <v>16.66</v>
      </c>
      <c r="D690" s="67">
        <v>1.94</v>
      </c>
      <c r="E690" s="67">
        <v>16.149999999999999</v>
      </c>
      <c r="F690" s="67">
        <v>16.059999999999999</v>
      </c>
      <c r="G690" s="67">
        <v>16.66</v>
      </c>
      <c r="H690" s="67">
        <v>556892015</v>
      </c>
      <c r="I690" s="67">
        <v>37418</v>
      </c>
      <c r="J690" s="77">
        <f t="shared" si="243"/>
        <v>0</v>
      </c>
      <c r="K690" s="77">
        <f t="shared" si="244"/>
        <v>0</v>
      </c>
      <c r="L690" s="77">
        <f t="shared" si="245"/>
        <v>0</v>
      </c>
      <c r="M690" s="77"/>
      <c r="N690" s="77">
        <f t="shared" si="230"/>
        <v>16.239999999999998</v>
      </c>
      <c r="O690" s="77">
        <f t="shared" si="231"/>
        <v>17.02</v>
      </c>
      <c r="P690" s="77">
        <f t="shared" si="232"/>
        <v>16.264777246660998</v>
      </c>
      <c r="Q690" s="77">
        <f t="shared" si="246"/>
        <v>15.631</v>
      </c>
      <c r="R690" s="77">
        <f t="shared" si="233"/>
        <v>16.138176659736729</v>
      </c>
      <c r="S690" s="77">
        <f t="shared" si="234"/>
        <v>16.001910103334772</v>
      </c>
      <c r="T690" s="77">
        <f t="shared" si="235"/>
        <v>0.13626655640195651</v>
      </c>
      <c r="U690" s="77">
        <f t="shared" si="236"/>
        <v>-7.7632823634743942E-2</v>
      </c>
      <c r="V690" s="77">
        <f t="shared" si="237"/>
        <v>0.21389938003670045</v>
      </c>
      <c r="W690" s="77"/>
      <c r="X690" s="77"/>
      <c r="Y690" s="77"/>
      <c r="Z690" s="77" t="str">
        <f t="shared" si="238"/>
        <v>ALTA</v>
      </c>
      <c r="AA690" s="77"/>
      <c r="AB690" s="77" t="str">
        <f t="shared" si="239"/>
        <v/>
      </c>
      <c r="AC690" s="77"/>
      <c r="AD690" s="78" t="b">
        <f t="shared" si="240"/>
        <v>0</v>
      </c>
      <c r="AE690" s="78" t="b">
        <f t="shared" si="241"/>
        <v>1</v>
      </c>
      <c r="AF690" s="78" t="b">
        <f t="shared" si="242"/>
        <v>0</v>
      </c>
      <c r="AG690" s="78" t="b">
        <f t="shared" si="247"/>
        <v>1</v>
      </c>
      <c r="AH690" s="38">
        <f t="shared" si="248"/>
        <v>13.59</v>
      </c>
      <c r="AI690" s="62">
        <f t="shared" si="249"/>
        <v>17.02</v>
      </c>
      <c r="AJ690" s="34">
        <f t="shared" si="250"/>
        <v>0.2</v>
      </c>
      <c r="AK690" s="34">
        <f t="shared" si="251"/>
        <v>0.15384615384615385</v>
      </c>
      <c r="AL690" s="34">
        <f t="shared" si="252"/>
        <v>7.407407407407407E-2</v>
      </c>
    </row>
    <row r="691" spans="1:38">
      <c r="A691" s="37">
        <v>43299</v>
      </c>
      <c r="B691" s="67">
        <v>16.34</v>
      </c>
      <c r="C691" s="67">
        <v>16.34</v>
      </c>
      <c r="D691" s="67">
        <v>-1.31</v>
      </c>
      <c r="E691" s="67">
        <v>16.52</v>
      </c>
      <c r="F691" s="67">
        <v>16.239999999999998</v>
      </c>
      <c r="G691" s="67">
        <v>16.66</v>
      </c>
      <c r="H691" s="67">
        <v>584459581</v>
      </c>
      <c r="I691" s="67">
        <v>44552</v>
      </c>
      <c r="J691" s="77">
        <f t="shared" si="243"/>
        <v>0</v>
      </c>
      <c r="K691" s="77">
        <f t="shared" si="244"/>
        <v>0</v>
      </c>
      <c r="L691" s="77">
        <f t="shared" si="245"/>
        <v>0</v>
      </c>
      <c r="M691" s="77"/>
      <c r="N691" s="77">
        <f t="shared" si="230"/>
        <v>16.239999999999998</v>
      </c>
      <c r="O691" s="77">
        <f t="shared" si="231"/>
        <v>17.02</v>
      </c>
      <c r="P691" s="77">
        <f t="shared" si="232"/>
        <v>16.165971558326248</v>
      </c>
      <c r="Q691" s="77">
        <f t="shared" si="246"/>
        <v>15.531500000000003</v>
      </c>
      <c r="R691" s="77">
        <f t="shared" si="233"/>
        <v>16.043299688779769</v>
      </c>
      <c r="S691" s="77">
        <f t="shared" si="234"/>
        <v>15.949262911601554</v>
      </c>
      <c r="T691" s="77">
        <f t="shared" si="235"/>
        <v>9.4036777178214237E-2</v>
      </c>
      <c r="U691" s="77">
        <f t="shared" si="236"/>
        <v>-0.13110766864391907</v>
      </c>
      <c r="V691" s="77">
        <f t="shared" si="237"/>
        <v>0.2251444458221333</v>
      </c>
      <c r="W691" s="77"/>
      <c r="X691" s="77"/>
      <c r="Y691" s="77"/>
      <c r="Z691" s="77" t="str">
        <f t="shared" si="238"/>
        <v>ALTA</v>
      </c>
      <c r="AA691" s="77"/>
      <c r="AB691" s="77" t="str">
        <f t="shared" si="239"/>
        <v/>
      </c>
      <c r="AC691" s="77"/>
      <c r="AD691" s="78" t="b">
        <f t="shared" si="240"/>
        <v>1</v>
      </c>
      <c r="AE691" s="78" t="b">
        <f t="shared" si="241"/>
        <v>0</v>
      </c>
      <c r="AF691" s="78" t="b">
        <f t="shared" si="242"/>
        <v>1</v>
      </c>
      <c r="AG691" s="78" t="b">
        <f t="shared" si="247"/>
        <v>1</v>
      </c>
      <c r="AH691" s="38">
        <f t="shared" si="248"/>
        <v>12.83</v>
      </c>
      <c r="AI691" s="62">
        <f t="shared" si="249"/>
        <v>17.02</v>
      </c>
      <c r="AJ691" s="34">
        <f t="shared" si="250"/>
        <v>0.2</v>
      </c>
      <c r="AK691" s="34">
        <f t="shared" si="251"/>
        <v>0.15384615384615385</v>
      </c>
      <c r="AL691" s="34">
        <f t="shared" si="252"/>
        <v>7.407407407407407E-2</v>
      </c>
    </row>
    <row r="692" spans="1:38">
      <c r="A692" s="37">
        <v>43298</v>
      </c>
      <c r="B692" s="67">
        <v>16.559999999999999</v>
      </c>
      <c r="C692" s="67">
        <v>16.559999999999999</v>
      </c>
      <c r="D692" s="67">
        <v>2.29</v>
      </c>
      <c r="E692" s="67">
        <v>16.100000000000001</v>
      </c>
      <c r="F692" s="67">
        <v>16.03</v>
      </c>
      <c r="G692" s="67">
        <v>16.66</v>
      </c>
      <c r="H692" s="67">
        <v>464029132</v>
      </c>
      <c r="I692" s="67">
        <v>28349</v>
      </c>
      <c r="J692" s="77">
        <f t="shared" si="243"/>
        <v>0</v>
      </c>
      <c r="K692" s="77">
        <f t="shared" si="244"/>
        <v>0</v>
      </c>
      <c r="L692" s="77">
        <f t="shared" si="245"/>
        <v>0</v>
      </c>
      <c r="M692" s="77"/>
      <c r="N692" s="77">
        <f t="shared" si="230"/>
        <v>16.09</v>
      </c>
      <c r="O692" s="77">
        <f t="shared" si="231"/>
        <v>17.02</v>
      </c>
      <c r="P692" s="77">
        <f t="shared" si="232"/>
        <v>16.122464447907809</v>
      </c>
      <c r="Q692" s="77">
        <f t="shared" si="246"/>
        <v>15.4125</v>
      </c>
      <c r="R692" s="77">
        <f t="shared" si="233"/>
        <v>15.989354177648815</v>
      </c>
      <c r="S692" s="77">
        <f t="shared" si="234"/>
        <v>15.918003944529678</v>
      </c>
      <c r="T692" s="77">
        <f t="shared" si="235"/>
        <v>7.135023311913713E-2</v>
      </c>
      <c r="U692" s="77">
        <f t="shared" si="236"/>
        <v>-0.1873937800994524</v>
      </c>
      <c r="V692" s="77">
        <f t="shared" si="237"/>
        <v>0.25874401321858953</v>
      </c>
      <c r="W692" s="77"/>
      <c r="X692" s="77"/>
      <c r="Y692" s="77"/>
      <c r="Z692" s="77" t="str">
        <f t="shared" si="238"/>
        <v>ALTA</v>
      </c>
      <c r="AA692" s="77"/>
      <c r="AB692" s="77" t="str">
        <f t="shared" si="239"/>
        <v/>
      </c>
      <c r="AC692" s="77"/>
      <c r="AD692" s="78" t="b">
        <f t="shared" si="240"/>
        <v>0</v>
      </c>
      <c r="AE692" s="78" t="b">
        <f t="shared" si="241"/>
        <v>1</v>
      </c>
      <c r="AF692" s="78" t="b">
        <f t="shared" si="242"/>
        <v>0</v>
      </c>
      <c r="AG692" s="78" t="b">
        <f t="shared" si="247"/>
        <v>1</v>
      </c>
      <c r="AH692" s="38">
        <f t="shared" si="248"/>
        <v>12.83</v>
      </c>
      <c r="AI692" s="62">
        <f t="shared" si="249"/>
        <v>17.02</v>
      </c>
      <c r="AJ692" s="34">
        <f t="shared" si="250"/>
        <v>0.2</v>
      </c>
      <c r="AK692" s="34">
        <f t="shared" si="251"/>
        <v>0.15384615384615385</v>
      </c>
      <c r="AL692" s="34">
        <f t="shared" si="252"/>
        <v>7.407407407407407E-2</v>
      </c>
    </row>
    <row r="693" spans="1:38">
      <c r="A693" s="37">
        <v>43297</v>
      </c>
      <c r="B693" s="67">
        <v>16.18</v>
      </c>
      <c r="C693" s="67">
        <v>16.18</v>
      </c>
      <c r="D693" s="67">
        <v>-1.27</v>
      </c>
      <c r="E693" s="67">
        <v>16.25</v>
      </c>
      <c r="F693" s="67">
        <v>15.93</v>
      </c>
      <c r="G693" s="67">
        <v>16.28</v>
      </c>
      <c r="H693" s="67">
        <v>216812716</v>
      </c>
      <c r="I693" s="67">
        <v>16313</v>
      </c>
      <c r="J693" s="77">
        <f t="shared" si="243"/>
        <v>0</v>
      </c>
      <c r="K693" s="77">
        <f t="shared" si="244"/>
        <v>0</v>
      </c>
      <c r="L693" s="77">
        <f t="shared" si="245"/>
        <v>0</v>
      </c>
      <c r="M693" s="77"/>
      <c r="N693" s="77">
        <f t="shared" si="230"/>
        <v>16.09</v>
      </c>
      <c r="O693" s="77">
        <f t="shared" si="231"/>
        <v>17.02</v>
      </c>
      <c r="P693" s="77">
        <f t="shared" si="232"/>
        <v>16.013080559884763</v>
      </c>
      <c r="Q693" s="77">
        <f t="shared" si="246"/>
        <v>15.241</v>
      </c>
      <c r="R693" s="77">
        <f t="shared" si="233"/>
        <v>15.885600391766781</v>
      </c>
      <c r="S693" s="77">
        <f t="shared" si="234"/>
        <v>15.866644260092052</v>
      </c>
      <c r="T693" s="77">
        <f t="shared" si="235"/>
        <v>1.8956131674729093E-2</v>
      </c>
      <c r="U693" s="77">
        <f t="shared" si="236"/>
        <v>-0.25207978340409981</v>
      </c>
      <c r="V693" s="77">
        <f t="shared" si="237"/>
        <v>0.2710359150788289</v>
      </c>
      <c r="W693" s="77"/>
      <c r="X693" s="77"/>
      <c r="Y693" s="77"/>
      <c r="Z693" s="77" t="str">
        <f t="shared" si="238"/>
        <v>ALTA</v>
      </c>
      <c r="AA693" s="77"/>
      <c r="AB693" s="77" t="str">
        <f t="shared" si="239"/>
        <v/>
      </c>
      <c r="AC693" s="77"/>
      <c r="AD693" s="78" t="b">
        <f t="shared" si="240"/>
        <v>1</v>
      </c>
      <c r="AE693" s="78" t="b">
        <f t="shared" si="241"/>
        <v>1</v>
      </c>
      <c r="AF693" s="78" t="b">
        <f t="shared" si="242"/>
        <v>1</v>
      </c>
      <c r="AG693" s="78" t="b">
        <f t="shared" si="247"/>
        <v>1</v>
      </c>
      <c r="AH693" s="38">
        <f t="shared" si="248"/>
        <v>12.83</v>
      </c>
      <c r="AI693" s="62">
        <f t="shared" si="249"/>
        <v>17.02</v>
      </c>
      <c r="AJ693" s="34">
        <f t="shared" si="250"/>
        <v>0.2</v>
      </c>
      <c r="AK693" s="34">
        <f t="shared" si="251"/>
        <v>0.15384615384615385</v>
      </c>
      <c r="AL693" s="34">
        <f t="shared" si="252"/>
        <v>7.407407407407407E-2</v>
      </c>
    </row>
    <row r="694" spans="1:38">
      <c r="A694" s="37">
        <v>43294</v>
      </c>
      <c r="B694" s="67">
        <v>16.39</v>
      </c>
      <c r="C694" s="67">
        <v>16.39</v>
      </c>
      <c r="D694" s="67">
        <v>0.89</v>
      </c>
      <c r="E694" s="67">
        <v>16.28</v>
      </c>
      <c r="F694" s="67">
        <v>16.09</v>
      </c>
      <c r="G694" s="67">
        <v>16.46</v>
      </c>
      <c r="H694" s="67">
        <v>858044236</v>
      </c>
      <c r="I694" s="67">
        <v>58405</v>
      </c>
      <c r="J694" s="77">
        <f t="shared" si="243"/>
        <v>0</v>
      </c>
      <c r="K694" s="77">
        <f t="shared" si="244"/>
        <v>0</v>
      </c>
      <c r="L694" s="77">
        <f t="shared" si="245"/>
        <v>0</v>
      </c>
      <c r="M694" s="77"/>
      <c r="N694" s="77">
        <f t="shared" si="230"/>
        <v>16.09</v>
      </c>
      <c r="O694" s="77">
        <f t="shared" si="231"/>
        <v>17.02</v>
      </c>
      <c r="P694" s="77">
        <f t="shared" si="232"/>
        <v>15.971350699855952</v>
      </c>
      <c r="Q694" s="77">
        <f t="shared" si="246"/>
        <v>15.109500000000001</v>
      </c>
      <c r="R694" s="77">
        <f t="shared" si="233"/>
        <v>15.832073190269833</v>
      </c>
      <c r="S694" s="77">
        <f t="shared" si="234"/>
        <v>15.841575800899417</v>
      </c>
      <c r="T694" s="77">
        <f t="shared" si="235"/>
        <v>-9.5026106295836854E-3</v>
      </c>
      <c r="U694" s="77">
        <f t="shared" si="236"/>
        <v>-0.31983876217380702</v>
      </c>
      <c r="V694" s="77">
        <f t="shared" si="237"/>
        <v>0.31033615154422334</v>
      </c>
      <c r="W694" s="77"/>
      <c r="X694" s="77"/>
      <c r="Y694" s="77"/>
      <c r="Z694" s="77" t="str">
        <f t="shared" si="238"/>
        <v>BAIXA</v>
      </c>
      <c r="AA694" s="77"/>
      <c r="AB694" s="77" t="str">
        <f t="shared" si="239"/>
        <v/>
      </c>
      <c r="AC694" s="77"/>
      <c r="AD694" s="78" t="b">
        <f t="shared" si="240"/>
        <v>1</v>
      </c>
      <c r="AE694" s="78" t="b">
        <f t="shared" si="241"/>
        <v>0</v>
      </c>
      <c r="AF694" s="78" t="b">
        <f t="shared" si="242"/>
        <v>0</v>
      </c>
      <c r="AG694" s="78" t="b">
        <f t="shared" si="247"/>
        <v>1</v>
      </c>
      <c r="AH694" s="38">
        <f t="shared" si="248"/>
        <v>12.83</v>
      </c>
      <c r="AI694" s="62">
        <f t="shared" si="249"/>
        <v>17.02</v>
      </c>
      <c r="AJ694" s="34">
        <f t="shared" si="250"/>
        <v>0.2</v>
      </c>
      <c r="AK694" s="34">
        <f t="shared" si="251"/>
        <v>0.15384615384615385</v>
      </c>
      <c r="AL694" s="34">
        <f t="shared" si="252"/>
        <v>7.407407407407407E-2</v>
      </c>
    </row>
    <row r="695" spans="1:38">
      <c r="A695" s="37">
        <v>43293</v>
      </c>
      <c r="B695" s="67">
        <v>16.25</v>
      </c>
      <c r="C695" s="67">
        <v>16.25</v>
      </c>
      <c r="D695" s="67">
        <v>3.1</v>
      </c>
      <c r="E695" s="67">
        <v>15.95</v>
      </c>
      <c r="F695" s="67">
        <v>15.86</v>
      </c>
      <c r="G695" s="67">
        <v>16.309999999999999</v>
      </c>
      <c r="H695" s="67">
        <v>620916189</v>
      </c>
      <c r="I695" s="67">
        <v>44970</v>
      </c>
      <c r="J695" s="77">
        <f t="shared" si="243"/>
        <v>0</v>
      </c>
      <c r="K695" s="77">
        <f t="shared" si="244"/>
        <v>0</v>
      </c>
      <c r="L695" s="77">
        <f t="shared" si="245"/>
        <v>0</v>
      </c>
      <c r="M695" s="77"/>
      <c r="N695" s="77">
        <f t="shared" si="230"/>
        <v>15.98</v>
      </c>
      <c r="O695" s="77">
        <f t="shared" si="231"/>
        <v>17.02</v>
      </c>
      <c r="P695" s="77">
        <f t="shared" si="232"/>
        <v>15.86668837481994</v>
      </c>
      <c r="Q695" s="77">
        <f t="shared" si="246"/>
        <v>14.973500000000001</v>
      </c>
      <c r="R695" s="77">
        <f t="shared" si="233"/>
        <v>15.730631952137076</v>
      </c>
      <c r="S695" s="77">
        <f t="shared" si="234"/>
        <v>15.797701864971371</v>
      </c>
      <c r="T695" s="77">
        <f t="shared" si="235"/>
        <v>-6.7069912834295309E-2</v>
      </c>
      <c r="U695" s="77">
        <f t="shared" si="236"/>
        <v>-0.39742280005986286</v>
      </c>
      <c r="V695" s="77">
        <f t="shared" si="237"/>
        <v>0.33035288722556755</v>
      </c>
      <c r="W695" s="77"/>
      <c r="X695" s="77"/>
      <c r="Y695" s="77"/>
      <c r="Z695" s="77" t="str">
        <f t="shared" si="238"/>
        <v>BAIXA</v>
      </c>
      <c r="AA695" s="77"/>
      <c r="AB695" s="77" t="str">
        <f t="shared" si="239"/>
        <v/>
      </c>
      <c r="AC695" s="77"/>
      <c r="AD695" s="78" t="b">
        <f t="shared" si="240"/>
        <v>0</v>
      </c>
      <c r="AE695" s="78" t="b">
        <f t="shared" si="241"/>
        <v>0</v>
      </c>
      <c r="AF695" s="78" t="b">
        <f t="shared" si="242"/>
        <v>0</v>
      </c>
      <c r="AG695" s="78" t="b">
        <f t="shared" si="247"/>
        <v>1</v>
      </c>
      <c r="AH695" s="38">
        <f t="shared" si="248"/>
        <v>12.83</v>
      </c>
      <c r="AI695" s="62">
        <f t="shared" si="249"/>
        <v>17.02</v>
      </c>
      <c r="AJ695" s="34">
        <f t="shared" si="250"/>
        <v>0.2</v>
      </c>
      <c r="AK695" s="34">
        <f t="shared" si="251"/>
        <v>0.15384615384615385</v>
      </c>
      <c r="AL695" s="34">
        <f t="shared" si="252"/>
        <v>7.407407407407407E-2</v>
      </c>
    </row>
    <row r="696" spans="1:38">
      <c r="A696" s="37">
        <v>43292</v>
      </c>
      <c r="B696" s="67">
        <v>15.76</v>
      </c>
      <c r="C696" s="67">
        <v>15.76</v>
      </c>
      <c r="D696" s="67">
        <v>-1.92</v>
      </c>
      <c r="E696" s="67">
        <v>15.83</v>
      </c>
      <c r="F696" s="67">
        <v>15.66</v>
      </c>
      <c r="G696" s="67">
        <v>16.37</v>
      </c>
      <c r="H696" s="67">
        <v>749195302</v>
      </c>
      <c r="I696" s="67">
        <v>45097</v>
      </c>
      <c r="J696" s="77">
        <f t="shared" si="243"/>
        <v>0</v>
      </c>
      <c r="K696" s="77">
        <f t="shared" si="244"/>
        <v>0</v>
      </c>
      <c r="L696" s="77">
        <f t="shared" si="245"/>
        <v>0</v>
      </c>
      <c r="M696" s="77"/>
      <c r="N696" s="77">
        <f t="shared" si="230"/>
        <v>15.98</v>
      </c>
      <c r="O696" s="77">
        <f t="shared" si="231"/>
        <v>17.02</v>
      </c>
      <c r="P696" s="77">
        <f t="shared" si="232"/>
        <v>15.770860468524926</v>
      </c>
      <c r="Q696" s="77">
        <f t="shared" si="246"/>
        <v>14.847500000000002</v>
      </c>
      <c r="R696" s="77">
        <f t="shared" si="233"/>
        <v>15.63620139798018</v>
      </c>
      <c r="S696" s="77">
        <f t="shared" si="234"/>
        <v>15.761518014169081</v>
      </c>
      <c r="T696" s="77">
        <f t="shared" si="235"/>
        <v>-0.12531661618890055</v>
      </c>
      <c r="U696" s="77">
        <f t="shared" si="236"/>
        <v>-0.48001102186625477</v>
      </c>
      <c r="V696" s="77">
        <f t="shared" si="237"/>
        <v>0.35469440567735422</v>
      </c>
      <c r="W696" s="77"/>
      <c r="X696" s="77"/>
      <c r="Y696" s="77"/>
      <c r="Z696" s="77" t="str">
        <f t="shared" si="238"/>
        <v>BAIXA</v>
      </c>
      <c r="AA696" s="77"/>
      <c r="AB696" s="77" t="str">
        <f t="shared" si="239"/>
        <v/>
      </c>
      <c r="AC696" s="77"/>
      <c r="AD696" s="78" t="b">
        <f t="shared" si="240"/>
        <v>0</v>
      </c>
      <c r="AE696" s="78" t="b">
        <f t="shared" si="241"/>
        <v>0</v>
      </c>
      <c r="AF696" s="78" t="b">
        <f t="shared" si="242"/>
        <v>0</v>
      </c>
      <c r="AG696" s="78" t="b">
        <f t="shared" si="247"/>
        <v>1</v>
      </c>
      <c r="AH696" s="38">
        <f t="shared" si="248"/>
        <v>12.83</v>
      </c>
      <c r="AI696" s="62">
        <f t="shared" si="249"/>
        <v>17.02</v>
      </c>
      <c r="AJ696" s="34">
        <f t="shared" si="250"/>
        <v>0.2</v>
      </c>
      <c r="AK696" s="34">
        <f t="shared" si="251"/>
        <v>0.15384615384615385</v>
      </c>
      <c r="AL696" s="34">
        <f t="shared" si="252"/>
        <v>7.407407407407407E-2</v>
      </c>
    </row>
    <row r="697" spans="1:38">
      <c r="A697" s="37">
        <v>43291</v>
      </c>
      <c r="B697" s="67">
        <v>16.07</v>
      </c>
      <c r="C697" s="67">
        <v>16.07</v>
      </c>
      <c r="D697" s="67">
        <v>-1.06</v>
      </c>
      <c r="E697" s="67">
        <v>16.600000000000001</v>
      </c>
      <c r="F697" s="67">
        <v>15.89</v>
      </c>
      <c r="G697" s="67">
        <v>16.61</v>
      </c>
      <c r="H697" s="67">
        <v>653341085</v>
      </c>
      <c r="I697" s="67">
        <v>54458</v>
      </c>
      <c r="J697" s="77">
        <f t="shared" si="243"/>
        <v>0</v>
      </c>
      <c r="K697" s="77">
        <f t="shared" si="244"/>
        <v>0</v>
      </c>
      <c r="L697" s="77">
        <f t="shared" si="245"/>
        <v>0</v>
      </c>
      <c r="M697" s="77"/>
      <c r="N697" s="77">
        <f t="shared" si="230"/>
        <v>15.98</v>
      </c>
      <c r="O697" s="77">
        <f t="shared" si="231"/>
        <v>17.02</v>
      </c>
      <c r="P697" s="77">
        <f t="shared" si="232"/>
        <v>15.773575585656157</v>
      </c>
      <c r="Q697" s="77">
        <f t="shared" si="246"/>
        <v>14.759000000000004</v>
      </c>
      <c r="R697" s="77">
        <f t="shared" si="233"/>
        <v>15.613692561249303</v>
      </c>
      <c r="S697" s="77">
        <f t="shared" si="234"/>
        <v>15.761639455302607</v>
      </c>
      <c r="T697" s="77">
        <f t="shared" si="235"/>
        <v>-0.14794689405330352</v>
      </c>
      <c r="U697" s="77">
        <f t="shared" si="236"/>
        <v>-0.56868462328559333</v>
      </c>
      <c r="V697" s="77">
        <f t="shared" si="237"/>
        <v>0.4207377292322898</v>
      </c>
      <c r="W697" s="77"/>
      <c r="X697" s="77"/>
      <c r="Y697" s="77"/>
      <c r="Z697" s="77" t="str">
        <f t="shared" si="238"/>
        <v>BAIXA</v>
      </c>
      <c r="AA697" s="77"/>
      <c r="AB697" s="77" t="str">
        <f t="shared" si="239"/>
        <v/>
      </c>
      <c r="AC697" s="77"/>
      <c r="AD697" s="78" t="b">
        <f t="shared" si="240"/>
        <v>0</v>
      </c>
      <c r="AE697" s="78" t="b">
        <f t="shared" si="241"/>
        <v>0</v>
      </c>
      <c r="AF697" s="78" t="b">
        <f t="shared" si="242"/>
        <v>1</v>
      </c>
      <c r="AG697" s="78" t="b">
        <f t="shared" si="247"/>
        <v>0</v>
      </c>
      <c r="AH697" s="38">
        <f t="shared" si="248"/>
        <v>12.83</v>
      </c>
      <c r="AI697" s="62">
        <f t="shared" si="249"/>
        <v>17.02</v>
      </c>
      <c r="AJ697" s="34">
        <f t="shared" si="250"/>
        <v>0.2</v>
      </c>
      <c r="AK697" s="34">
        <f t="shared" si="251"/>
        <v>0.15384615384615385</v>
      </c>
      <c r="AL697" s="34">
        <f t="shared" si="252"/>
        <v>7.407407407407407E-2</v>
      </c>
    </row>
    <row r="698" spans="1:38">
      <c r="A698" s="37">
        <v>43287</v>
      </c>
      <c r="B698" s="67">
        <v>16.239999999999998</v>
      </c>
      <c r="C698" s="67">
        <v>16.239999999999998</v>
      </c>
      <c r="D698" s="67">
        <v>0.45</v>
      </c>
      <c r="E698" s="67">
        <v>16.27</v>
      </c>
      <c r="F698" s="67">
        <v>15.98</v>
      </c>
      <c r="G698" s="67">
        <v>16.37</v>
      </c>
      <c r="H698" s="67">
        <v>728579887</v>
      </c>
      <c r="I698" s="67">
        <v>65890</v>
      </c>
      <c r="J698" s="77">
        <f t="shared" si="243"/>
        <v>0</v>
      </c>
      <c r="K698" s="77">
        <f t="shared" si="244"/>
        <v>0</v>
      </c>
      <c r="L698" s="77">
        <f t="shared" si="245"/>
        <v>0</v>
      </c>
      <c r="M698" s="77"/>
      <c r="N698" s="77">
        <f t="shared" si="230"/>
        <v>15.98</v>
      </c>
      <c r="O698" s="77">
        <f t="shared" si="231"/>
        <v>17.02</v>
      </c>
      <c r="P698" s="77">
        <f t="shared" si="232"/>
        <v>15.699469482070196</v>
      </c>
      <c r="Q698" s="77">
        <f t="shared" si="246"/>
        <v>14.653</v>
      </c>
      <c r="R698" s="77">
        <f t="shared" si="233"/>
        <v>15.53072757238554</v>
      </c>
      <c r="S698" s="77">
        <f t="shared" si="234"/>
        <v>15.736970611726816</v>
      </c>
      <c r="T698" s="77">
        <f t="shared" si="235"/>
        <v>-0.20624303934127575</v>
      </c>
      <c r="U698" s="77">
        <f t="shared" si="236"/>
        <v>-0.67386905559366583</v>
      </c>
      <c r="V698" s="77">
        <f t="shared" si="237"/>
        <v>0.46762601625239009</v>
      </c>
      <c r="W698" s="77"/>
      <c r="X698" s="77"/>
      <c r="Y698" s="77"/>
      <c r="Z698" s="77" t="str">
        <f t="shared" si="238"/>
        <v>BAIXA</v>
      </c>
      <c r="AA698" s="77"/>
      <c r="AB698" s="77" t="str">
        <f t="shared" si="239"/>
        <v/>
      </c>
      <c r="AC698" s="77"/>
      <c r="AD698" s="78" t="b">
        <f t="shared" si="240"/>
        <v>0</v>
      </c>
      <c r="AE698" s="78" t="b">
        <f t="shared" si="241"/>
        <v>1</v>
      </c>
      <c r="AF698" s="78" t="b">
        <f t="shared" si="242"/>
        <v>1</v>
      </c>
      <c r="AG698" s="78" t="b">
        <f t="shared" si="247"/>
        <v>1</v>
      </c>
      <c r="AH698" s="38">
        <f t="shared" si="248"/>
        <v>12.83</v>
      </c>
      <c r="AI698" s="62">
        <f t="shared" si="249"/>
        <v>17.02</v>
      </c>
      <c r="AJ698" s="34">
        <f t="shared" si="250"/>
        <v>0.2</v>
      </c>
      <c r="AK698" s="34">
        <f t="shared" si="251"/>
        <v>0.15384615384615385</v>
      </c>
      <c r="AL698" s="34">
        <f t="shared" si="252"/>
        <v>7.407407407407407E-2</v>
      </c>
    </row>
    <row r="699" spans="1:38">
      <c r="A699" s="37">
        <v>43286</v>
      </c>
      <c r="B699" s="67">
        <v>16.170000000000002</v>
      </c>
      <c r="C699" s="67">
        <v>16.170000000000002</v>
      </c>
      <c r="D699" s="67">
        <v>-3.2</v>
      </c>
      <c r="E699" s="67">
        <v>16.84</v>
      </c>
      <c r="F699" s="67">
        <v>15.98</v>
      </c>
      <c r="G699" s="67">
        <v>17.02</v>
      </c>
      <c r="H699" s="67">
        <v>963369569</v>
      </c>
      <c r="I699" s="67">
        <v>77092</v>
      </c>
      <c r="J699" s="77">
        <f t="shared" si="243"/>
        <v>0</v>
      </c>
      <c r="K699" s="77">
        <f t="shared" si="244"/>
        <v>1</v>
      </c>
      <c r="L699" s="77">
        <f t="shared" si="245"/>
        <v>0</v>
      </c>
      <c r="M699" s="77"/>
      <c r="N699" s="77">
        <f t="shared" si="230"/>
        <v>15.98</v>
      </c>
      <c r="O699" s="77">
        <f t="shared" si="231"/>
        <v>17.02</v>
      </c>
      <c r="P699" s="77">
        <f t="shared" si="232"/>
        <v>15.564336852587745</v>
      </c>
      <c r="Q699" s="77">
        <f t="shared" si="246"/>
        <v>14.531000000000001</v>
      </c>
      <c r="R699" s="77">
        <f t="shared" si="233"/>
        <v>15.401768949182912</v>
      </c>
      <c r="S699" s="77">
        <f t="shared" si="234"/>
        <v>15.696728260664962</v>
      </c>
      <c r="T699" s="77">
        <f t="shared" si="235"/>
        <v>-0.29495931148204946</v>
      </c>
      <c r="U699" s="77">
        <f t="shared" si="236"/>
        <v>-0.79077555965676338</v>
      </c>
      <c r="V699" s="77">
        <f t="shared" si="237"/>
        <v>0.49581624817471392</v>
      </c>
      <c r="W699" s="77"/>
      <c r="X699" s="77"/>
      <c r="Y699" s="77"/>
      <c r="Z699" s="77" t="str">
        <f t="shared" si="238"/>
        <v>BAIXA</v>
      </c>
      <c r="AA699" s="77"/>
      <c r="AB699" s="77" t="str">
        <f t="shared" si="239"/>
        <v/>
      </c>
      <c r="AC699" s="77"/>
      <c r="AD699" s="78" t="b">
        <f t="shared" si="240"/>
        <v>1</v>
      </c>
      <c r="AE699" s="78" t="b">
        <f t="shared" si="241"/>
        <v>0</v>
      </c>
      <c r="AF699" s="78" t="b">
        <f t="shared" si="242"/>
        <v>1</v>
      </c>
      <c r="AG699" s="78" t="b">
        <f t="shared" si="247"/>
        <v>0</v>
      </c>
      <c r="AH699" s="38">
        <f t="shared" si="248"/>
        <v>12.83</v>
      </c>
      <c r="AI699" s="62">
        <f t="shared" si="249"/>
        <v>17.02</v>
      </c>
      <c r="AJ699" s="34">
        <f t="shared" si="250"/>
        <v>0.2</v>
      </c>
      <c r="AK699" s="34">
        <f t="shared" si="251"/>
        <v>0.15384615384615385</v>
      </c>
      <c r="AL699" s="34">
        <f t="shared" si="252"/>
        <v>7.407407407407407E-2</v>
      </c>
    </row>
    <row r="700" spans="1:38">
      <c r="A700" s="37">
        <v>43285</v>
      </c>
      <c r="B700" s="67">
        <v>16.7</v>
      </c>
      <c r="C700" s="67">
        <v>16.7</v>
      </c>
      <c r="D700" s="67">
        <v>5.43</v>
      </c>
      <c r="E700" s="67">
        <v>15.73</v>
      </c>
      <c r="F700" s="67">
        <v>15.61</v>
      </c>
      <c r="G700" s="67">
        <v>16.7</v>
      </c>
      <c r="H700" s="67">
        <v>1907705833</v>
      </c>
      <c r="I700" s="67">
        <v>67478</v>
      </c>
      <c r="J700" s="77">
        <f t="shared" si="243"/>
        <v>0</v>
      </c>
      <c r="K700" s="77">
        <f t="shared" si="244"/>
        <v>0</v>
      </c>
      <c r="L700" s="77">
        <f t="shared" si="245"/>
        <v>0</v>
      </c>
      <c r="M700" s="77"/>
      <c r="N700" s="77">
        <f t="shared" si="230"/>
        <v>15.8</v>
      </c>
      <c r="O700" s="77">
        <f t="shared" si="231"/>
        <v>16.7</v>
      </c>
      <c r="P700" s="77">
        <f t="shared" si="232"/>
        <v>15.412921065734681</v>
      </c>
      <c r="Q700" s="77">
        <f t="shared" si="246"/>
        <v>14.435999999999998</v>
      </c>
      <c r="R700" s="77">
        <f t="shared" si="233"/>
        <v>15.262090576307077</v>
      </c>
      <c r="S700" s="77">
        <f t="shared" si="234"/>
        <v>15.658866521518158</v>
      </c>
      <c r="T700" s="77">
        <f t="shared" si="235"/>
        <v>-0.39677594521108084</v>
      </c>
      <c r="U700" s="77">
        <f t="shared" si="236"/>
        <v>-0.91472962170044192</v>
      </c>
      <c r="V700" s="77">
        <f t="shared" si="237"/>
        <v>0.51795367648936108</v>
      </c>
      <c r="W700" s="77"/>
      <c r="X700" s="77"/>
      <c r="Y700" s="77"/>
      <c r="Z700" s="77" t="str">
        <f t="shared" si="238"/>
        <v>BAIXA</v>
      </c>
      <c r="AA700" s="77"/>
      <c r="AB700" s="77" t="str">
        <f t="shared" si="239"/>
        <v/>
      </c>
      <c r="AC700" s="77"/>
      <c r="AD700" s="78" t="b">
        <f t="shared" si="240"/>
        <v>0</v>
      </c>
      <c r="AE700" s="78" t="b">
        <f t="shared" si="241"/>
        <v>1</v>
      </c>
      <c r="AF700" s="78" t="b">
        <f t="shared" si="242"/>
        <v>0</v>
      </c>
      <c r="AG700" s="78" t="b">
        <f t="shared" si="247"/>
        <v>1</v>
      </c>
      <c r="AH700" s="38">
        <f t="shared" si="248"/>
        <v>12.83</v>
      </c>
      <c r="AI700" s="62">
        <f t="shared" si="249"/>
        <v>17.02</v>
      </c>
      <c r="AJ700" s="34">
        <f t="shared" si="250"/>
        <v>0.2</v>
      </c>
      <c r="AK700" s="34">
        <f t="shared" si="251"/>
        <v>0.15384615384615385</v>
      </c>
      <c r="AL700" s="34">
        <f t="shared" si="252"/>
        <v>7.407407407407407E-2</v>
      </c>
    </row>
    <row r="701" spans="1:38">
      <c r="A701" s="37">
        <v>43284</v>
      </c>
      <c r="B701" s="67">
        <v>15.84</v>
      </c>
      <c r="C701" s="67">
        <v>15.84</v>
      </c>
      <c r="D701" s="67">
        <v>0.17</v>
      </c>
      <c r="E701" s="67">
        <v>16.059999999999999</v>
      </c>
      <c r="F701" s="67">
        <v>15.8</v>
      </c>
      <c r="G701" s="67">
        <v>16.190000000000001</v>
      </c>
      <c r="H701" s="67">
        <v>465614443</v>
      </c>
      <c r="I701" s="67">
        <v>39454</v>
      </c>
      <c r="J701" s="77">
        <f t="shared" si="243"/>
        <v>0</v>
      </c>
      <c r="K701" s="77">
        <f t="shared" si="244"/>
        <v>0</v>
      </c>
      <c r="L701" s="77">
        <f t="shared" si="245"/>
        <v>0</v>
      </c>
      <c r="M701" s="77"/>
      <c r="N701" s="77">
        <f t="shared" si="230"/>
        <v>15.8</v>
      </c>
      <c r="O701" s="77">
        <f t="shared" si="231"/>
        <v>16.190000000000001</v>
      </c>
      <c r="P701" s="77">
        <f t="shared" si="232"/>
        <v>15.091151332168351</v>
      </c>
      <c r="Q701" s="77">
        <f t="shared" si="246"/>
        <v>14.339999999999995</v>
      </c>
      <c r="R701" s="77">
        <f t="shared" si="233"/>
        <v>15.000652499272</v>
      </c>
      <c r="S701" s="77">
        <f t="shared" si="234"/>
        <v>15.57557584323961</v>
      </c>
      <c r="T701" s="77">
        <f t="shared" si="235"/>
        <v>-0.57492334396761002</v>
      </c>
      <c r="U701" s="77">
        <f t="shared" si="236"/>
        <v>-1.0442180408227821</v>
      </c>
      <c r="V701" s="77">
        <f t="shared" si="237"/>
        <v>0.46929469685517211</v>
      </c>
      <c r="W701" s="77"/>
      <c r="X701" s="77"/>
      <c r="Y701" s="77"/>
      <c r="Z701" s="77" t="str">
        <f t="shared" si="238"/>
        <v>BAIXA</v>
      </c>
      <c r="AA701" s="77"/>
      <c r="AB701" s="77" t="str">
        <f t="shared" si="239"/>
        <v/>
      </c>
      <c r="AC701" s="77"/>
      <c r="AD701" s="78" t="b">
        <f t="shared" si="240"/>
        <v>1</v>
      </c>
      <c r="AE701" s="78" t="b">
        <f t="shared" si="241"/>
        <v>1</v>
      </c>
      <c r="AF701" s="78" t="b">
        <f t="shared" si="242"/>
        <v>1</v>
      </c>
      <c r="AG701" s="78" t="b">
        <f t="shared" si="247"/>
        <v>0</v>
      </c>
      <c r="AH701" s="38">
        <f t="shared" si="248"/>
        <v>12.83</v>
      </c>
      <c r="AI701" s="62">
        <f t="shared" si="249"/>
        <v>16.7</v>
      </c>
      <c r="AJ701" s="34">
        <f t="shared" si="250"/>
        <v>0.2</v>
      </c>
      <c r="AK701" s="34">
        <f t="shared" si="251"/>
        <v>0.15384615384615385</v>
      </c>
      <c r="AL701" s="34">
        <f t="shared" si="252"/>
        <v>7.407407407407407E-2</v>
      </c>
    </row>
    <row r="702" spans="1:38">
      <c r="A702" s="37">
        <v>43283</v>
      </c>
      <c r="B702" s="67">
        <v>15.81</v>
      </c>
      <c r="C702" s="67">
        <v>15.81</v>
      </c>
      <c r="D702" s="67">
        <v>1.63</v>
      </c>
      <c r="E702" s="67">
        <v>15.38</v>
      </c>
      <c r="F702" s="67">
        <v>15.3</v>
      </c>
      <c r="G702" s="67">
        <v>15.82</v>
      </c>
      <c r="H702" s="67">
        <v>534586812</v>
      </c>
      <c r="I702" s="67">
        <v>32599</v>
      </c>
      <c r="J702" s="77">
        <f t="shared" si="243"/>
        <v>0</v>
      </c>
      <c r="K702" s="77">
        <f t="shared" si="244"/>
        <v>0</v>
      </c>
      <c r="L702" s="77">
        <f t="shared" si="245"/>
        <v>0</v>
      </c>
      <c r="M702" s="77"/>
      <c r="N702" s="77">
        <f t="shared" si="230"/>
        <v>15.3</v>
      </c>
      <c r="O702" s="77">
        <f t="shared" si="231"/>
        <v>15.82</v>
      </c>
      <c r="P702" s="77">
        <f t="shared" si="232"/>
        <v>14.903939165210438</v>
      </c>
      <c r="Q702" s="77">
        <f t="shared" si="246"/>
        <v>14.298999999999998</v>
      </c>
      <c r="R702" s="77">
        <f t="shared" si="233"/>
        <v>14.848043862776001</v>
      </c>
      <c r="S702" s="77">
        <f t="shared" si="234"/>
        <v>15.554421910698778</v>
      </c>
      <c r="T702" s="77">
        <f t="shared" si="235"/>
        <v>-0.7063780479227777</v>
      </c>
      <c r="U702" s="77">
        <f t="shared" si="236"/>
        <v>-1.1615417150365752</v>
      </c>
      <c r="V702" s="77">
        <f t="shared" si="237"/>
        <v>0.45516366711379752</v>
      </c>
      <c r="W702" s="77"/>
      <c r="X702" s="77"/>
      <c r="Y702" s="77"/>
      <c r="Z702" s="77" t="str">
        <f t="shared" si="238"/>
        <v>BAIXA</v>
      </c>
      <c r="AA702" s="77"/>
      <c r="AB702" s="77" t="str">
        <f t="shared" si="239"/>
        <v/>
      </c>
      <c r="AC702" s="77"/>
      <c r="AD702" s="78" t="b">
        <f t="shared" si="240"/>
        <v>1</v>
      </c>
      <c r="AE702" s="78" t="b">
        <f t="shared" si="241"/>
        <v>0</v>
      </c>
      <c r="AF702" s="78" t="b">
        <f t="shared" si="242"/>
        <v>0</v>
      </c>
      <c r="AG702" s="78" t="b">
        <f t="shared" si="247"/>
        <v>1</v>
      </c>
      <c r="AH702" s="38">
        <f t="shared" si="248"/>
        <v>12.83</v>
      </c>
      <c r="AI702" s="62">
        <f t="shared" si="249"/>
        <v>16.190000000000001</v>
      </c>
      <c r="AJ702" s="34">
        <f t="shared" si="250"/>
        <v>0.2</v>
      </c>
      <c r="AK702" s="34">
        <f t="shared" si="251"/>
        <v>0.15384615384615385</v>
      </c>
      <c r="AL702" s="34">
        <f t="shared" si="252"/>
        <v>7.407407407407407E-2</v>
      </c>
    </row>
    <row r="703" spans="1:38">
      <c r="A703" s="37">
        <v>43280</v>
      </c>
      <c r="B703" s="67">
        <v>15.56</v>
      </c>
      <c r="C703" s="67">
        <v>15.56</v>
      </c>
      <c r="D703" s="67">
        <v>3.55</v>
      </c>
      <c r="E703" s="67">
        <v>15.25</v>
      </c>
      <c r="F703" s="67">
        <v>15.14</v>
      </c>
      <c r="G703" s="67">
        <v>15.56</v>
      </c>
      <c r="H703" s="67">
        <v>734924425</v>
      </c>
      <c r="I703" s="67">
        <v>36622</v>
      </c>
      <c r="J703" s="77">
        <f t="shared" si="243"/>
        <v>0</v>
      </c>
      <c r="K703" s="77">
        <f t="shared" si="244"/>
        <v>0</v>
      </c>
      <c r="L703" s="77">
        <f t="shared" si="245"/>
        <v>0</v>
      </c>
      <c r="M703" s="77"/>
      <c r="N703" s="77">
        <f t="shared" si="230"/>
        <v>15.14</v>
      </c>
      <c r="O703" s="77">
        <f t="shared" si="231"/>
        <v>15.56</v>
      </c>
      <c r="P703" s="77">
        <f t="shared" si="232"/>
        <v>14.677423956513048</v>
      </c>
      <c r="Q703" s="77">
        <f t="shared" si="246"/>
        <v>14.302000000000001</v>
      </c>
      <c r="R703" s="77">
        <f t="shared" si="233"/>
        <v>14.673142746917092</v>
      </c>
      <c r="S703" s="77">
        <f t="shared" si="234"/>
        <v>15.53397566355468</v>
      </c>
      <c r="T703" s="77">
        <f t="shared" si="235"/>
        <v>-0.86083291663758743</v>
      </c>
      <c r="U703" s="77">
        <f t="shared" si="236"/>
        <v>-1.2753326318150247</v>
      </c>
      <c r="V703" s="77">
        <f t="shared" si="237"/>
        <v>0.41449971517743722</v>
      </c>
      <c r="W703" s="77"/>
      <c r="X703" s="77"/>
      <c r="Y703" s="77"/>
      <c r="Z703" s="77" t="str">
        <f t="shared" si="238"/>
        <v>BAIXA</v>
      </c>
      <c r="AA703" s="77"/>
      <c r="AB703" s="77" t="str">
        <f t="shared" si="239"/>
        <v/>
      </c>
      <c r="AC703" s="77"/>
      <c r="AD703" s="78" t="b">
        <f t="shared" si="240"/>
        <v>0</v>
      </c>
      <c r="AE703" s="78" t="b">
        <f t="shared" si="241"/>
        <v>1</v>
      </c>
      <c r="AF703" s="78" t="b">
        <f t="shared" si="242"/>
        <v>0</v>
      </c>
      <c r="AG703" s="78" t="b">
        <f t="shared" si="247"/>
        <v>1</v>
      </c>
      <c r="AH703" s="38">
        <f t="shared" si="248"/>
        <v>12.83</v>
      </c>
      <c r="AI703" s="62">
        <f t="shared" si="249"/>
        <v>16.11</v>
      </c>
      <c r="AJ703" s="34">
        <f t="shared" si="250"/>
        <v>0.2</v>
      </c>
      <c r="AK703" s="34">
        <f t="shared" si="251"/>
        <v>0.15384615384615385</v>
      </c>
      <c r="AL703" s="34">
        <f t="shared" si="252"/>
        <v>7.407407407407407E-2</v>
      </c>
    </row>
    <row r="704" spans="1:38">
      <c r="A704" s="37">
        <v>43279</v>
      </c>
      <c r="B704" s="67">
        <v>15.03</v>
      </c>
      <c r="C704" s="67">
        <v>15.03</v>
      </c>
      <c r="D704" s="67">
        <v>0.3</v>
      </c>
      <c r="E704" s="67">
        <v>15.13</v>
      </c>
      <c r="F704" s="67">
        <v>14.78</v>
      </c>
      <c r="G704" s="67">
        <v>15.45</v>
      </c>
      <c r="H704" s="67">
        <v>1284107639</v>
      </c>
      <c r="I704" s="67">
        <v>67325</v>
      </c>
      <c r="J704" s="77">
        <f t="shared" si="243"/>
        <v>0</v>
      </c>
      <c r="K704" s="77">
        <f t="shared" si="244"/>
        <v>0</v>
      </c>
      <c r="L704" s="77">
        <f t="shared" si="245"/>
        <v>0</v>
      </c>
      <c r="M704" s="77"/>
      <c r="N704" s="77">
        <f t="shared" si="230"/>
        <v>14.78</v>
      </c>
      <c r="O704" s="77">
        <f t="shared" si="231"/>
        <v>15.45</v>
      </c>
      <c r="P704" s="77">
        <f t="shared" si="232"/>
        <v>14.456779945641308</v>
      </c>
      <c r="Q704" s="77">
        <f t="shared" si="246"/>
        <v>14.255500000000001</v>
      </c>
      <c r="R704" s="77">
        <f t="shared" si="233"/>
        <v>14.51189597362929</v>
      </c>
      <c r="S704" s="77">
        <f t="shared" si="234"/>
        <v>15.531893716639054</v>
      </c>
      <c r="T704" s="77">
        <f t="shared" si="235"/>
        <v>-1.019997743009764</v>
      </c>
      <c r="U704" s="77">
        <f t="shared" si="236"/>
        <v>-1.378957560609384</v>
      </c>
      <c r="V704" s="77">
        <f t="shared" si="237"/>
        <v>0.35895981759962003</v>
      </c>
      <c r="W704" s="77"/>
      <c r="X704" s="77"/>
      <c r="Y704" s="77"/>
      <c r="Z704" s="77" t="str">
        <f t="shared" si="238"/>
        <v>BAIXA</v>
      </c>
      <c r="AA704" s="77"/>
      <c r="AB704" s="77" t="str">
        <f t="shared" si="239"/>
        <v/>
      </c>
      <c r="AC704" s="77"/>
      <c r="AD704" s="78" t="b">
        <f t="shared" si="240"/>
        <v>1</v>
      </c>
      <c r="AE704" s="78" t="b">
        <f t="shared" si="241"/>
        <v>1</v>
      </c>
      <c r="AF704" s="78" t="b">
        <f t="shared" si="242"/>
        <v>0</v>
      </c>
      <c r="AG704" s="78" t="b">
        <f t="shared" si="247"/>
        <v>1</v>
      </c>
      <c r="AH704" s="38">
        <f t="shared" si="248"/>
        <v>12.83</v>
      </c>
      <c r="AI704" s="62">
        <f t="shared" si="249"/>
        <v>18.079999999999998</v>
      </c>
      <c r="AJ704" s="34">
        <f t="shared" si="250"/>
        <v>0.2</v>
      </c>
      <c r="AK704" s="34">
        <f t="shared" si="251"/>
        <v>0.15384615384615385</v>
      </c>
      <c r="AL704" s="34">
        <f t="shared" si="252"/>
        <v>7.407407407407407E-2</v>
      </c>
    </row>
    <row r="705" spans="1:38">
      <c r="A705" s="37">
        <v>43278</v>
      </c>
      <c r="B705" s="67">
        <v>14.98</v>
      </c>
      <c r="C705" s="67">
        <v>14.98</v>
      </c>
      <c r="D705" s="67">
        <v>3.18</v>
      </c>
      <c r="E705" s="67">
        <v>14.57</v>
      </c>
      <c r="F705" s="67">
        <v>14.54</v>
      </c>
      <c r="G705" s="67">
        <v>15.37</v>
      </c>
      <c r="H705" s="67">
        <v>425637571</v>
      </c>
      <c r="I705" s="67">
        <v>27398</v>
      </c>
      <c r="J705" s="77">
        <f t="shared" si="243"/>
        <v>0</v>
      </c>
      <c r="K705" s="77">
        <f t="shared" si="244"/>
        <v>0</v>
      </c>
      <c r="L705" s="77">
        <f t="shared" si="245"/>
        <v>0</v>
      </c>
      <c r="M705" s="77"/>
      <c r="N705" s="77">
        <f t="shared" si="230"/>
        <v>14.54</v>
      </c>
      <c r="O705" s="77">
        <f t="shared" si="231"/>
        <v>15.37</v>
      </c>
      <c r="P705" s="77">
        <f t="shared" si="232"/>
        <v>14.313474932051635</v>
      </c>
      <c r="Q705" s="77">
        <f t="shared" si="246"/>
        <v>14.363000000000003</v>
      </c>
      <c r="R705" s="77">
        <f t="shared" si="233"/>
        <v>14.417695241561889</v>
      </c>
      <c r="S705" s="77">
        <f t="shared" si="234"/>
        <v>15.572045213970178</v>
      </c>
      <c r="T705" s="77">
        <f t="shared" si="235"/>
        <v>-1.1543499724082888</v>
      </c>
      <c r="U705" s="77">
        <f t="shared" si="236"/>
        <v>-1.4686975150092891</v>
      </c>
      <c r="V705" s="77">
        <f t="shared" si="237"/>
        <v>0.31434754260100028</v>
      </c>
      <c r="W705" s="77"/>
      <c r="X705" s="77"/>
      <c r="Y705" s="77"/>
      <c r="Z705" s="77" t="str">
        <f t="shared" si="238"/>
        <v>BAIXA</v>
      </c>
      <c r="AA705" s="77"/>
      <c r="AB705" s="77" t="str">
        <f t="shared" si="239"/>
        <v/>
      </c>
      <c r="AC705" s="77"/>
      <c r="AD705" s="78" t="b">
        <f t="shared" si="240"/>
        <v>1</v>
      </c>
      <c r="AE705" s="78" t="b">
        <f t="shared" si="241"/>
        <v>1</v>
      </c>
      <c r="AF705" s="78" t="b">
        <f t="shared" si="242"/>
        <v>0</v>
      </c>
      <c r="AG705" s="78" t="b">
        <f t="shared" si="247"/>
        <v>1</v>
      </c>
      <c r="AH705" s="38">
        <f t="shared" si="248"/>
        <v>12.83</v>
      </c>
      <c r="AI705" s="62">
        <f t="shared" si="249"/>
        <v>18.079999999999998</v>
      </c>
      <c r="AJ705" s="34">
        <f t="shared" si="250"/>
        <v>0.2</v>
      </c>
      <c r="AK705" s="34">
        <f t="shared" si="251"/>
        <v>0.15384615384615385</v>
      </c>
      <c r="AL705" s="34">
        <f t="shared" si="252"/>
        <v>7.407407407407407E-2</v>
      </c>
    </row>
    <row r="706" spans="1:38">
      <c r="A706" s="37">
        <v>43277</v>
      </c>
      <c r="B706" s="67">
        <v>14.52</v>
      </c>
      <c r="C706" s="67">
        <v>14.52</v>
      </c>
      <c r="D706" s="67">
        <v>2.17</v>
      </c>
      <c r="E706" s="67">
        <v>14.39</v>
      </c>
      <c r="F706" s="67">
        <v>14.06</v>
      </c>
      <c r="G706" s="67">
        <v>14.59</v>
      </c>
      <c r="H706" s="67">
        <v>672417274</v>
      </c>
      <c r="I706" s="67">
        <v>45021</v>
      </c>
      <c r="J706" s="77">
        <f t="shared" si="243"/>
        <v>0</v>
      </c>
      <c r="K706" s="77">
        <f t="shared" si="244"/>
        <v>0</v>
      </c>
      <c r="L706" s="77">
        <f t="shared" si="245"/>
        <v>0</v>
      </c>
      <c r="M706" s="77"/>
      <c r="N706" s="77">
        <f t="shared" si="230"/>
        <v>14.3</v>
      </c>
      <c r="O706" s="77">
        <f t="shared" si="231"/>
        <v>14.92</v>
      </c>
      <c r="P706" s="77">
        <f t="shared" si="232"/>
        <v>14.146843665064544</v>
      </c>
      <c r="Q706" s="77">
        <f t="shared" si="246"/>
        <v>14.487500000000001</v>
      </c>
      <c r="R706" s="77">
        <f t="shared" si="233"/>
        <v>14.315458012754959</v>
      </c>
      <c r="S706" s="77">
        <f t="shared" si="234"/>
        <v>15.619408831087792</v>
      </c>
      <c r="T706" s="77">
        <f t="shared" si="235"/>
        <v>-1.303950818332833</v>
      </c>
      <c r="U706" s="77">
        <f t="shared" si="236"/>
        <v>-1.5472844006595392</v>
      </c>
      <c r="V706" s="77">
        <f t="shared" si="237"/>
        <v>0.24333358232670621</v>
      </c>
      <c r="W706" s="77"/>
      <c r="X706" s="77"/>
      <c r="Y706" s="77"/>
      <c r="Z706" s="77" t="str">
        <f t="shared" si="238"/>
        <v>BAIXA</v>
      </c>
      <c r="AA706" s="77"/>
      <c r="AB706" s="77" t="str">
        <f t="shared" si="239"/>
        <v/>
      </c>
      <c r="AC706" s="77"/>
      <c r="AD706" s="78" t="b">
        <f t="shared" si="240"/>
        <v>1</v>
      </c>
      <c r="AE706" s="78" t="b">
        <f t="shared" si="241"/>
        <v>0</v>
      </c>
      <c r="AF706" s="78" t="b">
        <f t="shared" si="242"/>
        <v>0</v>
      </c>
      <c r="AG706" s="78" t="b">
        <f t="shared" si="247"/>
        <v>1</v>
      </c>
      <c r="AH706" s="38">
        <f t="shared" si="248"/>
        <v>12.83</v>
      </c>
      <c r="AI706" s="62">
        <f t="shared" si="249"/>
        <v>18.079999999999998</v>
      </c>
      <c r="AJ706" s="34">
        <f t="shared" si="250"/>
        <v>0.2</v>
      </c>
      <c r="AK706" s="34">
        <f t="shared" si="251"/>
        <v>0.15384615384615385</v>
      </c>
      <c r="AL706" s="34">
        <f t="shared" si="252"/>
        <v>7.407407407407407E-2</v>
      </c>
    </row>
    <row r="707" spans="1:38">
      <c r="A707" s="37">
        <v>43276</v>
      </c>
      <c r="B707" s="67">
        <v>14.21</v>
      </c>
      <c r="C707" s="67">
        <v>14.21</v>
      </c>
      <c r="D707" s="67">
        <v>3.9</v>
      </c>
      <c r="E707" s="67">
        <v>13.76</v>
      </c>
      <c r="F707" s="67">
        <v>13.63</v>
      </c>
      <c r="G707" s="67">
        <v>14.29</v>
      </c>
      <c r="H707" s="67">
        <v>393081307</v>
      </c>
      <c r="I707" s="67">
        <v>22539</v>
      </c>
      <c r="J707" s="77">
        <f t="shared" si="243"/>
        <v>0</v>
      </c>
      <c r="K707" s="77">
        <f t="shared" si="244"/>
        <v>0</v>
      </c>
      <c r="L707" s="77">
        <f t="shared" si="245"/>
        <v>0</v>
      </c>
      <c r="M707" s="77"/>
      <c r="N707" s="77">
        <f t="shared" si="230"/>
        <v>14.37</v>
      </c>
      <c r="O707" s="77">
        <f t="shared" si="231"/>
        <v>15.1</v>
      </c>
      <c r="P707" s="77">
        <f t="shared" si="232"/>
        <v>14.053554581330681</v>
      </c>
      <c r="Q707" s="77">
        <f t="shared" si="246"/>
        <v>14.527000000000001</v>
      </c>
      <c r="R707" s="77">
        <f t="shared" si="233"/>
        <v>14.278268560528588</v>
      </c>
      <c r="S707" s="77">
        <f t="shared" si="234"/>
        <v>15.707361537574815</v>
      </c>
      <c r="T707" s="77">
        <f t="shared" si="235"/>
        <v>-1.4290929770462277</v>
      </c>
      <c r="U707" s="77">
        <f t="shared" si="236"/>
        <v>-1.6081177962412159</v>
      </c>
      <c r="V707" s="77">
        <f t="shared" si="237"/>
        <v>0.17902481919498814</v>
      </c>
      <c r="W707" s="77"/>
      <c r="X707" s="77"/>
      <c r="Y707" s="77"/>
      <c r="Z707" s="77" t="str">
        <f t="shared" si="238"/>
        <v>BAIXA</v>
      </c>
      <c r="AA707" s="77"/>
      <c r="AB707" s="77" t="str">
        <f t="shared" si="239"/>
        <v/>
      </c>
      <c r="AC707" s="77"/>
      <c r="AD707" s="78" t="b">
        <f t="shared" si="240"/>
        <v>0</v>
      </c>
      <c r="AE707" s="78" t="b">
        <f t="shared" si="241"/>
        <v>0</v>
      </c>
      <c r="AF707" s="78" t="b">
        <f t="shared" si="242"/>
        <v>0</v>
      </c>
      <c r="AG707" s="78" t="b">
        <f t="shared" si="247"/>
        <v>1</v>
      </c>
      <c r="AH707" s="38">
        <f t="shared" si="248"/>
        <v>12.83</v>
      </c>
      <c r="AI707" s="62">
        <f t="shared" si="249"/>
        <v>19.25</v>
      </c>
      <c r="AJ707" s="34">
        <f t="shared" si="250"/>
        <v>0.2</v>
      </c>
      <c r="AK707" s="34">
        <f t="shared" si="251"/>
        <v>0.15384615384615385</v>
      </c>
      <c r="AL707" s="34">
        <f t="shared" si="252"/>
        <v>7.407407407407407E-2</v>
      </c>
    </row>
    <row r="708" spans="1:38">
      <c r="A708" s="37">
        <v>43273</v>
      </c>
      <c r="B708" s="67">
        <v>13.68</v>
      </c>
      <c r="C708" s="67">
        <v>13.68</v>
      </c>
      <c r="D708" s="67">
        <v>7.0000000000000007E-2</v>
      </c>
      <c r="E708" s="67">
        <v>13.95</v>
      </c>
      <c r="F708" s="67">
        <v>13.59</v>
      </c>
      <c r="G708" s="67">
        <v>14.19</v>
      </c>
      <c r="H708" s="67">
        <v>513769627</v>
      </c>
      <c r="I708" s="67">
        <v>26437</v>
      </c>
      <c r="J708" s="77">
        <f t="shared" si="243"/>
        <v>0</v>
      </c>
      <c r="K708" s="77">
        <f t="shared" si="244"/>
        <v>0</v>
      </c>
      <c r="L708" s="77">
        <f t="shared" si="245"/>
        <v>0</v>
      </c>
      <c r="M708" s="77"/>
      <c r="N708" s="77">
        <f t="shared" ref="N708:N771" si="253">MAX(F708:F721)</f>
        <v>15.02</v>
      </c>
      <c r="O708" s="77">
        <f t="shared" ref="O708:O771" si="254">MAX(G708:G721)</f>
        <v>16.11</v>
      </c>
      <c r="P708" s="77">
        <f t="shared" ref="P708:P771" si="255">(($C708-$P709)*$AJ708)+$P709</f>
        <v>14.014443226663351</v>
      </c>
      <c r="Q708" s="77">
        <f t="shared" si="246"/>
        <v>14.712500000000002</v>
      </c>
      <c r="R708" s="77">
        <f t="shared" ref="R708:R771" si="256">(($C708-R709)*AK708)+R709</f>
        <v>14.290681026079239</v>
      </c>
      <c r="S708" s="77">
        <f t="shared" ref="S708:S771" si="257">((C708-S709)*AL708)+S709</f>
        <v>15.827150460580802</v>
      </c>
      <c r="T708" s="77">
        <f t="shared" ref="T708:T771" si="258">R708-S708</f>
        <v>-1.5364694345015621</v>
      </c>
      <c r="U708" s="77">
        <f t="shared" ref="U708:U771" si="259">((T708-U709)*AJ708)+U709</f>
        <v>-1.652874001039963</v>
      </c>
      <c r="V708" s="77">
        <f t="shared" ref="V708:V771" si="260">T708-U708</f>
        <v>0.11640456653840081</v>
      </c>
      <c r="W708" s="77"/>
      <c r="X708" s="77"/>
      <c r="Y708" s="77"/>
      <c r="Z708" s="77" t="str">
        <f t="shared" ref="Z708:Z771" si="261">IF(T708&gt;0,"ALTA","BAIXA")</f>
        <v>BAIXA</v>
      </c>
      <c r="AA708" s="77"/>
      <c r="AB708" s="77" t="str">
        <f t="shared" ref="AB708:AB771" si="262">IF(AND(T709&lt;U709,T708&gt;U708),"COMPRA",IF(AND(T708&lt;U708,T709&gt;U709),"VENDA",""))</f>
        <v/>
      </c>
      <c r="AC708" s="77"/>
      <c r="AD708" s="78" t="b">
        <f t="shared" ref="AD708:AD771" si="263">($E709-$C709)&lt;0</f>
        <v>0</v>
      </c>
      <c r="AE708" s="78" t="b">
        <f t="shared" ref="AE708:AE771" si="264">($E710-$C710)&lt;0</f>
        <v>1</v>
      </c>
      <c r="AF708" s="78" t="b">
        <f t="shared" ref="AF708:AF771" si="265">(($E708-$F708)/($G708-$F708)&gt;0.66)</f>
        <v>0</v>
      </c>
      <c r="AG708" s="78" t="b">
        <f t="shared" si="247"/>
        <v>1</v>
      </c>
      <c r="AH708" s="38">
        <f t="shared" si="248"/>
        <v>12.83</v>
      </c>
      <c r="AI708" s="62">
        <f t="shared" si="249"/>
        <v>19.25</v>
      </c>
      <c r="AJ708" s="34">
        <f t="shared" si="250"/>
        <v>0.2</v>
      </c>
      <c r="AK708" s="34">
        <f t="shared" si="251"/>
        <v>0.15384615384615385</v>
      </c>
      <c r="AL708" s="34">
        <f t="shared" si="252"/>
        <v>7.407407407407407E-2</v>
      </c>
    </row>
    <row r="709" spans="1:38">
      <c r="A709" s="37">
        <v>43272</v>
      </c>
      <c r="B709" s="67">
        <v>13.67</v>
      </c>
      <c r="C709" s="67">
        <v>13.67</v>
      </c>
      <c r="D709" s="67">
        <v>-6.85</v>
      </c>
      <c r="E709" s="67">
        <v>14.56</v>
      </c>
      <c r="F709" s="67">
        <v>13.67</v>
      </c>
      <c r="G709" s="67">
        <v>14.77</v>
      </c>
      <c r="H709" s="67">
        <v>456568411</v>
      </c>
      <c r="I709" s="67">
        <v>26719</v>
      </c>
      <c r="J709" s="77">
        <f t="shared" ref="J709:J772" si="266">IF($F709=IF(MIN($F709:$F729)=MIN($F710:$F730),MIN($F709:$F729),MIN($F708:$F728)),1,0)</f>
        <v>0</v>
      </c>
      <c r="K709" s="77">
        <f t="shared" ref="K709:K772" si="267">IF($G709=IF(MAX($G709:$G730)=MAX($G710:$G731),MAX($G709:$G730),MAX($G708:$G729)),1,0)</f>
        <v>0</v>
      </c>
      <c r="L709" s="77">
        <f t="shared" ref="L709:L772" si="268">IF(AND(($C710-$E710)&lt;0,($C711-$E711)&lt;0,(($E709-$F709)/($G709-$F709)&gt;0.66),(($G709-$F709)&gt;(2*($E709-$C709))),$F709=IF(MIN($F709:$F729)=MIN($F710:$F730),MIN($F709:$F729),MIN($F708:$F728)))=TRUE,1,0)</f>
        <v>0</v>
      </c>
      <c r="M709" s="77"/>
      <c r="N709" s="77">
        <f t="shared" si="253"/>
        <v>15.43</v>
      </c>
      <c r="O709" s="77">
        <f t="shared" si="254"/>
        <v>16.11</v>
      </c>
      <c r="P709" s="77">
        <f t="shared" si="255"/>
        <v>14.098054033329189</v>
      </c>
      <c r="Q709" s="77">
        <f t="shared" ref="Q709:Q772" si="269">AVERAGE(C709:C728)</f>
        <v>14.937500000000004</v>
      </c>
      <c r="R709" s="77">
        <f t="shared" si="256"/>
        <v>14.401713939911827</v>
      </c>
      <c r="S709" s="77">
        <f t="shared" si="257"/>
        <v>15.998922497427266</v>
      </c>
      <c r="T709" s="77">
        <f t="shared" si="258"/>
        <v>-1.5972085575154384</v>
      </c>
      <c r="U709" s="77">
        <f t="shared" si="259"/>
        <v>-1.6819751426745633</v>
      </c>
      <c r="V709" s="77">
        <f t="shared" si="260"/>
        <v>8.476658515912483E-2</v>
      </c>
      <c r="W709" s="77"/>
      <c r="X709" s="77"/>
      <c r="Y709" s="77"/>
      <c r="Z709" s="77" t="str">
        <f t="shared" si="261"/>
        <v>BAIXA</v>
      </c>
      <c r="AA709" s="77"/>
      <c r="AB709" s="77" t="str">
        <f t="shared" si="262"/>
        <v/>
      </c>
      <c r="AC709" s="77"/>
      <c r="AD709" s="78" t="b">
        <f t="shared" si="263"/>
        <v>1</v>
      </c>
      <c r="AE709" s="78" t="b">
        <f t="shared" si="264"/>
        <v>1</v>
      </c>
      <c r="AF709" s="78" t="b">
        <f t="shared" si="265"/>
        <v>1</v>
      </c>
      <c r="AG709" s="78" t="b">
        <f t="shared" ref="AG709:AG772" si="270">(($G709-$F709)&gt;(2*($E709-$C709)))</f>
        <v>0</v>
      </c>
      <c r="AH709" s="38">
        <f t="shared" ref="AH709:AH772" si="271">IF(MIN($F709:$F729)=MIN($F710:$F730),MIN($F709:$F729),MIN($F708:$F728))</f>
        <v>12.83</v>
      </c>
      <c r="AI709" s="62">
        <f t="shared" ref="AI709:AI772" si="272">IF(MAX($G709:$G729)=MAX($G710:$G730),MAX($G709:$G729),MAX($G708:$G728))</f>
        <v>19.25</v>
      </c>
      <c r="AJ709" s="34">
        <f t="shared" ref="AJ709:AJ772" si="273">2/(9+1)</f>
        <v>0.2</v>
      </c>
      <c r="AK709" s="34">
        <f t="shared" ref="AK709:AK772" si="274">2/(12+1)</f>
        <v>0.15384615384615385</v>
      </c>
      <c r="AL709" s="34">
        <f t="shared" ref="AL709:AL772" si="275">2/(26+1)</f>
        <v>7.407407407407407E-2</v>
      </c>
    </row>
    <row r="710" spans="1:38">
      <c r="A710" s="37">
        <v>43271</v>
      </c>
      <c r="B710" s="67">
        <v>14.67</v>
      </c>
      <c r="C710" s="67">
        <v>14.67</v>
      </c>
      <c r="D710" s="67">
        <v>5.12</v>
      </c>
      <c r="E710" s="67">
        <v>14.34</v>
      </c>
      <c r="F710" s="67">
        <v>14.3</v>
      </c>
      <c r="G710" s="67">
        <v>14.92</v>
      </c>
      <c r="H710" s="67">
        <v>514534581</v>
      </c>
      <c r="I710" s="67">
        <v>34316</v>
      </c>
      <c r="J710" s="77">
        <f t="shared" si="266"/>
        <v>0</v>
      </c>
      <c r="K710" s="77">
        <f t="shared" si="267"/>
        <v>0</v>
      </c>
      <c r="L710" s="77">
        <f t="shared" si="268"/>
        <v>0</v>
      </c>
      <c r="M710" s="77"/>
      <c r="N710" s="77">
        <f t="shared" si="253"/>
        <v>15.43</v>
      </c>
      <c r="O710" s="77">
        <f t="shared" si="254"/>
        <v>17.88</v>
      </c>
      <c r="P710" s="77">
        <f t="shared" si="255"/>
        <v>14.205067541661487</v>
      </c>
      <c r="Q710" s="77">
        <f t="shared" si="269"/>
        <v>15.307000000000002</v>
      </c>
      <c r="R710" s="77">
        <f t="shared" si="256"/>
        <v>14.534752838077614</v>
      </c>
      <c r="S710" s="77">
        <f t="shared" si="257"/>
        <v>16.185236297221447</v>
      </c>
      <c r="T710" s="77">
        <f t="shared" si="258"/>
        <v>-1.6504834591438335</v>
      </c>
      <c r="U710" s="77">
        <f t="shared" si="259"/>
        <v>-1.7031667889643445</v>
      </c>
      <c r="V710" s="77">
        <f t="shared" si="260"/>
        <v>5.2683329820510938E-2</v>
      </c>
      <c r="W710" s="77"/>
      <c r="X710" s="77"/>
      <c r="Y710" s="77"/>
      <c r="Z710" s="77" t="str">
        <f t="shared" si="261"/>
        <v>BAIXA</v>
      </c>
      <c r="AA710" s="77"/>
      <c r="AB710" s="77" t="str">
        <f t="shared" si="262"/>
        <v>COMPRA</v>
      </c>
      <c r="AC710" s="77"/>
      <c r="AD710" s="78" t="b">
        <f t="shared" si="263"/>
        <v>1</v>
      </c>
      <c r="AE710" s="78" t="b">
        <f t="shared" si="264"/>
        <v>0</v>
      </c>
      <c r="AF710" s="78" t="b">
        <f t="shared" si="265"/>
        <v>0</v>
      </c>
      <c r="AG710" s="78" t="b">
        <f t="shared" si="270"/>
        <v>1</v>
      </c>
      <c r="AH710" s="38">
        <f t="shared" si="271"/>
        <v>12.83</v>
      </c>
      <c r="AI710" s="62">
        <f t="shared" si="272"/>
        <v>22.16</v>
      </c>
      <c r="AJ710" s="34">
        <f t="shared" si="273"/>
        <v>0.2</v>
      </c>
      <c r="AK710" s="34">
        <f t="shared" si="274"/>
        <v>0.15384615384615385</v>
      </c>
      <c r="AL710" s="34">
        <f t="shared" si="275"/>
        <v>7.407407407407407E-2</v>
      </c>
    </row>
    <row r="711" spans="1:38">
      <c r="A711" s="37">
        <v>43270</v>
      </c>
      <c r="B711" s="67">
        <v>13.96</v>
      </c>
      <c r="C711" s="67">
        <v>13.96</v>
      </c>
      <c r="D711" s="67">
        <v>6.35</v>
      </c>
      <c r="E711" s="67">
        <v>12.91</v>
      </c>
      <c r="F711" s="67">
        <v>12.83</v>
      </c>
      <c r="G711" s="67">
        <v>14.23</v>
      </c>
      <c r="H711" s="67">
        <v>531863602</v>
      </c>
      <c r="I711" s="67">
        <v>29317</v>
      </c>
      <c r="J711" s="77">
        <f t="shared" si="266"/>
        <v>1</v>
      </c>
      <c r="K711" s="77">
        <f t="shared" si="267"/>
        <v>0</v>
      </c>
      <c r="L711" s="77">
        <f t="shared" si="268"/>
        <v>0</v>
      </c>
      <c r="M711" s="77"/>
      <c r="N711" s="77">
        <f t="shared" si="253"/>
        <v>16.41</v>
      </c>
      <c r="O711" s="77">
        <f t="shared" si="254"/>
        <v>18.079999999999998</v>
      </c>
      <c r="P711" s="77">
        <f t="shared" si="255"/>
        <v>14.088834427076858</v>
      </c>
      <c r="Q711" s="77">
        <f t="shared" si="269"/>
        <v>15.692000000000002</v>
      </c>
      <c r="R711" s="77">
        <f t="shared" si="256"/>
        <v>14.510162445000816</v>
      </c>
      <c r="S711" s="77">
        <f t="shared" si="257"/>
        <v>16.306455200999164</v>
      </c>
      <c r="T711" s="77">
        <f t="shared" si="258"/>
        <v>-1.7962927559983477</v>
      </c>
      <c r="U711" s="77">
        <f t="shared" si="259"/>
        <v>-1.7163376214194721</v>
      </c>
      <c r="V711" s="77">
        <f t="shared" si="260"/>
        <v>-7.9955134578875597E-2</v>
      </c>
      <c r="W711" s="77"/>
      <c r="X711" s="77"/>
      <c r="Y711" s="77"/>
      <c r="Z711" s="77" t="str">
        <f t="shared" si="261"/>
        <v>BAIXA</v>
      </c>
      <c r="AA711" s="77"/>
      <c r="AB711" s="77" t="str">
        <f t="shared" si="262"/>
        <v/>
      </c>
      <c r="AC711" s="77"/>
      <c r="AD711" s="78" t="b">
        <f t="shared" si="263"/>
        <v>0</v>
      </c>
      <c r="AE711" s="78" t="b">
        <f t="shared" si="264"/>
        <v>0</v>
      </c>
      <c r="AF711" s="78" t="b">
        <f t="shared" si="265"/>
        <v>0</v>
      </c>
      <c r="AG711" s="78" t="b">
        <f t="shared" si="270"/>
        <v>1</v>
      </c>
      <c r="AH711" s="38">
        <f t="shared" si="271"/>
        <v>12.83</v>
      </c>
      <c r="AI711" s="62">
        <f t="shared" si="272"/>
        <v>23.75</v>
      </c>
      <c r="AJ711" s="34">
        <f t="shared" si="273"/>
        <v>0.2</v>
      </c>
      <c r="AK711" s="34">
        <f t="shared" si="274"/>
        <v>0.15384615384615385</v>
      </c>
      <c r="AL711" s="34">
        <f t="shared" si="275"/>
        <v>7.407407407407407E-2</v>
      </c>
    </row>
    <row r="712" spans="1:38">
      <c r="A712" s="37">
        <v>43269</v>
      </c>
      <c r="B712" s="67">
        <v>13.13</v>
      </c>
      <c r="C712" s="67">
        <v>13.13</v>
      </c>
      <c r="D712" s="67">
        <v>-3.14</v>
      </c>
      <c r="E712" s="67">
        <v>13.37</v>
      </c>
      <c r="F712" s="67">
        <v>13.13</v>
      </c>
      <c r="G712" s="67">
        <v>13.48</v>
      </c>
      <c r="H712" s="67">
        <v>530775421</v>
      </c>
      <c r="I712" s="67">
        <v>45564</v>
      </c>
      <c r="J712" s="77">
        <f t="shared" si="266"/>
        <v>0</v>
      </c>
      <c r="K712" s="77">
        <f t="shared" si="267"/>
        <v>0</v>
      </c>
      <c r="L712" s="77">
        <f t="shared" si="268"/>
        <v>0</v>
      </c>
      <c r="M712" s="77"/>
      <c r="N712" s="77">
        <f t="shared" si="253"/>
        <v>16.41</v>
      </c>
      <c r="O712" s="77">
        <f t="shared" si="254"/>
        <v>18.079999999999998</v>
      </c>
      <c r="P712" s="77">
        <f t="shared" si="255"/>
        <v>14.121043033846073</v>
      </c>
      <c r="Q712" s="77">
        <f t="shared" si="269"/>
        <v>16.125499999999999</v>
      </c>
      <c r="R712" s="77">
        <f t="shared" si="256"/>
        <v>14.610191980455509</v>
      </c>
      <c r="S712" s="77">
        <f t="shared" si="257"/>
        <v>16.494171617079097</v>
      </c>
      <c r="T712" s="77">
        <f t="shared" si="258"/>
        <v>-1.8839796366235877</v>
      </c>
      <c r="U712" s="77">
        <f t="shared" si="259"/>
        <v>-1.6963488377747533</v>
      </c>
      <c r="V712" s="77">
        <f t="shared" si="260"/>
        <v>-0.18763079884883438</v>
      </c>
      <c r="W712" s="77"/>
      <c r="X712" s="77"/>
      <c r="Y712" s="77"/>
      <c r="Z712" s="77" t="str">
        <f t="shared" si="261"/>
        <v>BAIXA</v>
      </c>
      <c r="AA712" s="77"/>
      <c r="AB712" s="77" t="str">
        <f t="shared" si="262"/>
        <v/>
      </c>
      <c r="AC712" s="77"/>
      <c r="AD712" s="78" t="b">
        <f t="shared" si="263"/>
        <v>0</v>
      </c>
      <c r="AE712" s="78" t="b">
        <f t="shared" si="264"/>
        <v>0</v>
      </c>
      <c r="AF712" s="78" t="b">
        <f t="shared" si="265"/>
        <v>1</v>
      </c>
      <c r="AG712" s="78" t="b">
        <f t="shared" si="270"/>
        <v>0</v>
      </c>
      <c r="AH712" s="38">
        <f t="shared" si="271"/>
        <v>13.1</v>
      </c>
      <c r="AI712" s="62">
        <f t="shared" si="272"/>
        <v>23.75</v>
      </c>
      <c r="AJ712" s="34">
        <f t="shared" si="273"/>
        <v>0.2</v>
      </c>
      <c r="AK712" s="34">
        <f t="shared" si="274"/>
        <v>0.15384615384615385</v>
      </c>
      <c r="AL712" s="34">
        <f t="shared" si="275"/>
        <v>7.407407407407407E-2</v>
      </c>
    </row>
    <row r="713" spans="1:38">
      <c r="A713" s="37">
        <v>43266</v>
      </c>
      <c r="B713" s="67">
        <v>13.55</v>
      </c>
      <c r="C713" s="67">
        <v>13.55</v>
      </c>
      <c r="D713" s="67">
        <v>-0.86</v>
      </c>
      <c r="E713" s="67">
        <v>13.6</v>
      </c>
      <c r="F713" s="67">
        <v>13.1</v>
      </c>
      <c r="G713" s="67">
        <v>13.64</v>
      </c>
      <c r="H713" s="67">
        <v>430932156</v>
      </c>
      <c r="I713" s="67">
        <v>20356</v>
      </c>
      <c r="J713" s="77">
        <f t="shared" si="266"/>
        <v>1</v>
      </c>
      <c r="K713" s="77">
        <f t="shared" si="267"/>
        <v>0</v>
      </c>
      <c r="L713" s="77">
        <f t="shared" si="268"/>
        <v>1</v>
      </c>
      <c r="M713" s="77"/>
      <c r="N713" s="77">
        <f t="shared" si="253"/>
        <v>16.41</v>
      </c>
      <c r="O713" s="77">
        <f t="shared" si="254"/>
        <v>18.079999999999998</v>
      </c>
      <c r="P713" s="77">
        <f t="shared" si="255"/>
        <v>14.368803792307592</v>
      </c>
      <c r="Q713" s="77">
        <f t="shared" si="269"/>
        <v>16.627500000000001</v>
      </c>
      <c r="R713" s="77">
        <f t="shared" si="256"/>
        <v>14.879317795083784</v>
      </c>
      <c r="S713" s="77">
        <f t="shared" si="257"/>
        <v>16.763305346445424</v>
      </c>
      <c r="T713" s="77">
        <f t="shared" si="258"/>
        <v>-1.8839875513616402</v>
      </c>
      <c r="U713" s="77">
        <f t="shared" si="259"/>
        <v>-1.6494411380625447</v>
      </c>
      <c r="V713" s="77">
        <f t="shared" si="260"/>
        <v>-0.23454641329909554</v>
      </c>
      <c r="W713" s="77"/>
      <c r="X713" s="77"/>
      <c r="Y713" s="77"/>
      <c r="Z713" s="77" t="str">
        <f t="shared" si="261"/>
        <v>BAIXA</v>
      </c>
      <c r="AA713" s="77"/>
      <c r="AB713" s="77" t="str">
        <f t="shared" si="262"/>
        <v/>
      </c>
      <c r="AC713" s="77"/>
      <c r="AD713" s="78" t="b">
        <f t="shared" si="263"/>
        <v>0</v>
      </c>
      <c r="AE713" s="78" t="b">
        <f t="shared" si="264"/>
        <v>0</v>
      </c>
      <c r="AF713" s="78" t="b">
        <f t="shared" si="265"/>
        <v>1</v>
      </c>
      <c r="AG713" s="78" t="b">
        <f t="shared" si="270"/>
        <v>1</v>
      </c>
      <c r="AH713" s="38">
        <f t="shared" si="271"/>
        <v>13.1</v>
      </c>
      <c r="AI713" s="62">
        <f t="shared" si="272"/>
        <v>24.93</v>
      </c>
      <c r="AJ713" s="34">
        <f t="shared" si="273"/>
        <v>0.2</v>
      </c>
      <c r="AK713" s="34">
        <f t="shared" si="274"/>
        <v>0.15384615384615385</v>
      </c>
      <c r="AL713" s="34">
        <f t="shared" si="275"/>
        <v>7.407407407407407E-2</v>
      </c>
    </row>
    <row r="714" spans="1:38">
      <c r="A714" s="37">
        <v>43265</v>
      </c>
      <c r="B714" s="67">
        <v>13.67</v>
      </c>
      <c r="C714" s="67">
        <v>13.67</v>
      </c>
      <c r="D714" s="67">
        <v>-0.46</v>
      </c>
      <c r="E714" s="67">
        <v>13.88</v>
      </c>
      <c r="F714" s="67">
        <v>13.62</v>
      </c>
      <c r="G714" s="67">
        <v>14.08</v>
      </c>
      <c r="H714" s="67">
        <v>398038771</v>
      </c>
      <c r="I714" s="67">
        <v>23722</v>
      </c>
      <c r="J714" s="77">
        <f t="shared" si="266"/>
        <v>0</v>
      </c>
      <c r="K714" s="77">
        <f t="shared" si="267"/>
        <v>0</v>
      </c>
      <c r="L714" s="77">
        <f t="shared" si="268"/>
        <v>0</v>
      </c>
      <c r="M714" s="77"/>
      <c r="N714" s="77">
        <f t="shared" si="253"/>
        <v>17.8</v>
      </c>
      <c r="O714" s="77">
        <f t="shared" si="254"/>
        <v>19.25</v>
      </c>
      <c r="P714" s="77">
        <f t="shared" si="255"/>
        <v>14.57350474038449</v>
      </c>
      <c r="Q714" s="77">
        <f t="shared" si="269"/>
        <v>17.122</v>
      </c>
      <c r="R714" s="77">
        <f t="shared" si="256"/>
        <v>15.121011939644472</v>
      </c>
      <c r="S714" s="77">
        <f t="shared" si="257"/>
        <v>17.020369774161058</v>
      </c>
      <c r="T714" s="77">
        <f t="shared" si="258"/>
        <v>-1.8993578345165858</v>
      </c>
      <c r="U714" s="77">
        <f t="shared" si="259"/>
        <v>-1.5908045347377708</v>
      </c>
      <c r="V714" s="77">
        <f t="shared" si="260"/>
        <v>-0.30855329977881496</v>
      </c>
      <c r="W714" s="77"/>
      <c r="X714" s="77"/>
      <c r="Y714" s="77"/>
      <c r="Z714" s="77" t="str">
        <f t="shared" si="261"/>
        <v>BAIXA</v>
      </c>
      <c r="AA714" s="77"/>
      <c r="AB714" s="77" t="str">
        <f t="shared" si="262"/>
        <v/>
      </c>
      <c r="AC714" s="77"/>
      <c r="AD714" s="78" t="b">
        <f t="shared" si="263"/>
        <v>0</v>
      </c>
      <c r="AE714" s="78" t="b">
        <f t="shared" si="264"/>
        <v>0</v>
      </c>
      <c r="AF714" s="78" t="b">
        <f t="shared" si="265"/>
        <v>0</v>
      </c>
      <c r="AG714" s="78" t="b">
        <f t="shared" si="270"/>
        <v>1</v>
      </c>
      <c r="AH714" s="38">
        <f t="shared" si="271"/>
        <v>13.34</v>
      </c>
      <c r="AI714" s="62">
        <f t="shared" si="272"/>
        <v>24.93</v>
      </c>
      <c r="AJ714" s="34">
        <f t="shared" si="273"/>
        <v>0.2</v>
      </c>
      <c r="AK714" s="34">
        <f t="shared" si="274"/>
        <v>0.15384615384615385</v>
      </c>
      <c r="AL714" s="34">
        <f t="shared" si="275"/>
        <v>7.407407407407407E-2</v>
      </c>
    </row>
    <row r="715" spans="1:38">
      <c r="A715" s="37">
        <v>43264</v>
      </c>
      <c r="B715" s="67">
        <v>13.73</v>
      </c>
      <c r="C715" s="67">
        <v>13.73</v>
      </c>
      <c r="D715" s="67">
        <v>-1.88</v>
      </c>
      <c r="E715" s="67">
        <v>13.96</v>
      </c>
      <c r="F715" s="67">
        <v>13.34</v>
      </c>
      <c r="G715" s="67">
        <v>14.03</v>
      </c>
      <c r="H715" s="67">
        <v>522416698</v>
      </c>
      <c r="I715" s="67">
        <v>28055</v>
      </c>
      <c r="J715" s="77">
        <f t="shared" si="266"/>
        <v>1</v>
      </c>
      <c r="K715" s="77">
        <f t="shared" si="267"/>
        <v>0</v>
      </c>
      <c r="L715" s="77">
        <f t="shared" si="268"/>
        <v>1</v>
      </c>
      <c r="M715" s="77"/>
      <c r="N715" s="77">
        <f t="shared" si="253"/>
        <v>17.8</v>
      </c>
      <c r="O715" s="77">
        <f t="shared" si="254"/>
        <v>19.25</v>
      </c>
      <c r="P715" s="77">
        <f t="shared" si="255"/>
        <v>14.799380925480612</v>
      </c>
      <c r="Q715" s="77">
        <f t="shared" si="269"/>
        <v>17.675500000000003</v>
      </c>
      <c r="R715" s="77">
        <f t="shared" si="256"/>
        <v>15.384832292307102</v>
      </c>
      <c r="S715" s="77">
        <f t="shared" si="257"/>
        <v>17.288399356093944</v>
      </c>
      <c r="T715" s="77">
        <f t="shared" si="258"/>
        <v>-1.9035670637868414</v>
      </c>
      <c r="U715" s="77">
        <f t="shared" si="259"/>
        <v>-1.5136662097930671</v>
      </c>
      <c r="V715" s="77">
        <f t="shared" si="260"/>
        <v>-0.38990085399377428</v>
      </c>
      <c r="W715" s="77"/>
      <c r="X715" s="77"/>
      <c r="Y715" s="77"/>
      <c r="Z715" s="77" t="str">
        <f t="shared" si="261"/>
        <v>BAIXA</v>
      </c>
      <c r="AA715" s="77"/>
      <c r="AB715" s="77" t="str">
        <f t="shared" si="262"/>
        <v/>
      </c>
      <c r="AC715" s="77"/>
      <c r="AD715" s="78" t="b">
        <f t="shared" si="263"/>
        <v>0</v>
      </c>
      <c r="AE715" s="78" t="b">
        <f t="shared" si="264"/>
        <v>0</v>
      </c>
      <c r="AF715" s="78" t="b">
        <f t="shared" si="265"/>
        <v>1</v>
      </c>
      <c r="AG715" s="78" t="b">
        <f t="shared" si="270"/>
        <v>1</v>
      </c>
      <c r="AH715" s="38">
        <f t="shared" si="271"/>
        <v>13.34</v>
      </c>
      <c r="AI715" s="62">
        <f t="shared" si="272"/>
        <v>24.93</v>
      </c>
      <c r="AJ715" s="34">
        <f t="shared" si="273"/>
        <v>0.2</v>
      </c>
      <c r="AK715" s="34">
        <f t="shared" si="274"/>
        <v>0.15384615384615385</v>
      </c>
      <c r="AL715" s="34">
        <f t="shared" si="275"/>
        <v>7.407407407407407E-2</v>
      </c>
    </row>
    <row r="716" spans="1:38">
      <c r="A716" s="37">
        <v>43263</v>
      </c>
      <c r="B716" s="67">
        <v>13.99</v>
      </c>
      <c r="C716" s="67">
        <v>13.99</v>
      </c>
      <c r="D716" s="67">
        <v>0.32</v>
      </c>
      <c r="E716" s="67">
        <v>14.01</v>
      </c>
      <c r="F716" s="67">
        <v>13.8</v>
      </c>
      <c r="G716" s="67">
        <v>14.19</v>
      </c>
      <c r="H716" s="67">
        <v>448442550</v>
      </c>
      <c r="I716" s="67">
        <v>24691</v>
      </c>
      <c r="J716" s="77">
        <f t="shared" si="266"/>
        <v>0</v>
      </c>
      <c r="K716" s="77">
        <f t="shared" si="267"/>
        <v>0</v>
      </c>
      <c r="L716" s="77">
        <f t="shared" si="268"/>
        <v>0</v>
      </c>
      <c r="M716" s="77"/>
      <c r="N716" s="77">
        <f t="shared" si="253"/>
        <v>21.06</v>
      </c>
      <c r="O716" s="77">
        <f t="shared" si="254"/>
        <v>22.16</v>
      </c>
      <c r="P716" s="77">
        <f t="shared" si="255"/>
        <v>15.066726156850766</v>
      </c>
      <c r="Q716" s="77">
        <f t="shared" si="269"/>
        <v>18.199000000000002</v>
      </c>
      <c r="R716" s="77">
        <f t="shared" si="256"/>
        <v>15.685710890908393</v>
      </c>
      <c r="S716" s="77">
        <f t="shared" si="257"/>
        <v>17.573071304581461</v>
      </c>
      <c r="T716" s="77">
        <f t="shared" si="258"/>
        <v>-1.8873604136730684</v>
      </c>
      <c r="U716" s="77">
        <f t="shared" si="259"/>
        <v>-1.4161909962946235</v>
      </c>
      <c r="V716" s="77">
        <f t="shared" si="260"/>
        <v>-0.47116941737844487</v>
      </c>
      <c r="W716" s="77"/>
      <c r="X716" s="77"/>
      <c r="Y716" s="77"/>
      <c r="Z716" s="77" t="str">
        <f t="shared" si="261"/>
        <v>BAIXA</v>
      </c>
      <c r="AA716" s="77"/>
      <c r="AB716" s="77" t="str">
        <f t="shared" si="262"/>
        <v/>
      </c>
      <c r="AC716" s="77"/>
      <c r="AD716" s="78" t="b">
        <f t="shared" si="263"/>
        <v>0</v>
      </c>
      <c r="AE716" s="78" t="b">
        <f t="shared" si="264"/>
        <v>0</v>
      </c>
      <c r="AF716" s="78" t="b">
        <f t="shared" si="265"/>
        <v>0</v>
      </c>
      <c r="AG716" s="78" t="b">
        <f t="shared" si="270"/>
        <v>1</v>
      </c>
      <c r="AH716" s="38">
        <f t="shared" si="271"/>
        <v>13.49</v>
      </c>
      <c r="AI716" s="62">
        <f t="shared" si="272"/>
        <v>24.93</v>
      </c>
      <c r="AJ716" s="34">
        <f t="shared" si="273"/>
        <v>0.2</v>
      </c>
      <c r="AK716" s="34">
        <f t="shared" si="274"/>
        <v>0.15384615384615385</v>
      </c>
      <c r="AL716" s="34">
        <f t="shared" si="275"/>
        <v>7.407407407407407E-2</v>
      </c>
    </row>
    <row r="717" spans="1:38">
      <c r="A717" s="37">
        <v>43262</v>
      </c>
      <c r="B717" s="67">
        <v>13.95</v>
      </c>
      <c r="C717" s="67">
        <v>13.95</v>
      </c>
      <c r="D717" s="67">
        <v>1.05</v>
      </c>
      <c r="E717" s="67">
        <v>14.03</v>
      </c>
      <c r="F717" s="67">
        <v>13.7</v>
      </c>
      <c r="G717" s="67">
        <v>14.3</v>
      </c>
      <c r="H717" s="67">
        <v>383580396</v>
      </c>
      <c r="I717" s="67">
        <v>21027</v>
      </c>
      <c r="J717" s="77">
        <f t="shared" si="266"/>
        <v>0</v>
      </c>
      <c r="K717" s="77">
        <f t="shared" si="267"/>
        <v>0</v>
      </c>
      <c r="L717" s="77">
        <f t="shared" si="268"/>
        <v>0</v>
      </c>
      <c r="M717" s="77"/>
      <c r="N717" s="77">
        <f t="shared" si="253"/>
        <v>21.86</v>
      </c>
      <c r="O717" s="77">
        <f t="shared" si="254"/>
        <v>22.89</v>
      </c>
      <c r="P717" s="77">
        <f t="shared" si="255"/>
        <v>15.335907696063458</v>
      </c>
      <c r="Q717" s="77">
        <f t="shared" si="269"/>
        <v>18.6845</v>
      </c>
      <c r="R717" s="77">
        <f t="shared" si="256"/>
        <v>15.994021961982646</v>
      </c>
      <c r="S717" s="77">
        <f t="shared" si="257"/>
        <v>17.859717008947978</v>
      </c>
      <c r="T717" s="77">
        <f t="shared" si="258"/>
        <v>-1.8656950469653317</v>
      </c>
      <c r="U717" s="77">
        <f t="shared" si="259"/>
        <v>-1.2983986419500124</v>
      </c>
      <c r="V717" s="77">
        <f t="shared" si="260"/>
        <v>-0.5672964050153193</v>
      </c>
      <c r="W717" s="77"/>
      <c r="X717" s="77"/>
      <c r="Y717" s="77"/>
      <c r="Z717" s="77" t="str">
        <f t="shared" si="261"/>
        <v>BAIXA</v>
      </c>
      <c r="AA717" s="77"/>
      <c r="AB717" s="77" t="str">
        <f t="shared" si="262"/>
        <v/>
      </c>
      <c r="AC717" s="77"/>
      <c r="AD717" s="78" t="b">
        <f t="shared" si="263"/>
        <v>0</v>
      </c>
      <c r="AE717" s="78" t="b">
        <f t="shared" si="264"/>
        <v>0</v>
      </c>
      <c r="AF717" s="78" t="b">
        <f t="shared" si="265"/>
        <v>0</v>
      </c>
      <c r="AG717" s="78" t="b">
        <f t="shared" si="270"/>
        <v>1</v>
      </c>
      <c r="AH717" s="38">
        <f t="shared" si="271"/>
        <v>13.49</v>
      </c>
      <c r="AI717" s="62">
        <f t="shared" si="272"/>
        <v>24.93</v>
      </c>
      <c r="AJ717" s="34">
        <f t="shared" si="273"/>
        <v>0.2</v>
      </c>
      <c r="AK717" s="34">
        <f t="shared" si="274"/>
        <v>0.15384615384615385</v>
      </c>
      <c r="AL717" s="34">
        <f t="shared" si="275"/>
        <v>7.407407407407407E-2</v>
      </c>
    </row>
    <row r="718" spans="1:38">
      <c r="A718" s="37">
        <v>43259</v>
      </c>
      <c r="B718" s="67">
        <v>13.8</v>
      </c>
      <c r="C718" s="67">
        <v>13.8</v>
      </c>
      <c r="D718" s="67">
        <v>-3.24</v>
      </c>
      <c r="E718" s="67">
        <v>14.31</v>
      </c>
      <c r="F718" s="67">
        <v>13.63</v>
      </c>
      <c r="G718" s="67">
        <v>14.65</v>
      </c>
      <c r="H718" s="67">
        <v>384483895</v>
      </c>
      <c r="I718" s="67">
        <v>22878</v>
      </c>
      <c r="J718" s="77">
        <f t="shared" si="266"/>
        <v>0</v>
      </c>
      <c r="K718" s="77">
        <f t="shared" si="267"/>
        <v>0</v>
      </c>
      <c r="L718" s="77">
        <f t="shared" si="268"/>
        <v>0</v>
      </c>
      <c r="M718" s="77"/>
      <c r="N718" s="77">
        <f t="shared" si="253"/>
        <v>22.53</v>
      </c>
      <c r="O718" s="77">
        <f t="shared" si="254"/>
        <v>23.75</v>
      </c>
      <c r="P718" s="77">
        <f t="shared" si="255"/>
        <v>15.682384620079322</v>
      </c>
      <c r="Q718" s="77">
        <f t="shared" si="269"/>
        <v>19.136000000000003</v>
      </c>
      <c r="R718" s="77">
        <f t="shared" si="256"/>
        <v>16.365662318706764</v>
      </c>
      <c r="S718" s="77">
        <f t="shared" si="257"/>
        <v>18.172494369663816</v>
      </c>
      <c r="T718" s="77">
        <f t="shared" si="258"/>
        <v>-1.8068320509570519</v>
      </c>
      <c r="U718" s="77">
        <f t="shared" si="259"/>
        <v>-1.1565745406961827</v>
      </c>
      <c r="V718" s="77">
        <f t="shared" si="260"/>
        <v>-0.6502575102608692</v>
      </c>
      <c r="W718" s="77"/>
      <c r="X718" s="77"/>
      <c r="Y718" s="77"/>
      <c r="Z718" s="77" t="str">
        <f t="shared" si="261"/>
        <v>BAIXA</v>
      </c>
      <c r="AA718" s="77"/>
      <c r="AB718" s="77" t="str">
        <f t="shared" si="262"/>
        <v/>
      </c>
      <c r="AC718" s="77"/>
      <c r="AD718" s="78" t="b">
        <f t="shared" si="263"/>
        <v>0</v>
      </c>
      <c r="AE718" s="78" t="b">
        <f t="shared" si="264"/>
        <v>0</v>
      </c>
      <c r="AF718" s="78" t="b">
        <f t="shared" si="265"/>
        <v>1</v>
      </c>
      <c r="AG718" s="78" t="b">
        <f t="shared" si="270"/>
        <v>0</v>
      </c>
      <c r="AH718" s="38">
        <f t="shared" si="271"/>
        <v>13.49</v>
      </c>
      <c r="AI718" s="62">
        <f t="shared" si="272"/>
        <v>24.93</v>
      </c>
      <c r="AJ718" s="34">
        <f t="shared" si="273"/>
        <v>0.2</v>
      </c>
      <c r="AK718" s="34">
        <f t="shared" si="274"/>
        <v>0.15384615384615385</v>
      </c>
      <c r="AL718" s="34">
        <f t="shared" si="275"/>
        <v>7.407407407407407E-2</v>
      </c>
    </row>
    <row r="719" spans="1:38">
      <c r="A719" s="37">
        <v>43258</v>
      </c>
      <c r="B719" s="67">
        <v>14.27</v>
      </c>
      <c r="C719" s="67">
        <v>14.27</v>
      </c>
      <c r="D719" s="67">
        <v>-3.49</v>
      </c>
      <c r="E719" s="67">
        <v>14.48</v>
      </c>
      <c r="F719" s="67">
        <v>13.51</v>
      </c>
      <c r="G719" s="67">
        <v>14.63</v>
      </c>
      <c r="H719" s="67">
        <v>565169891</v>
      </c>
      <c r="I719" s="67">
        <v>37737</v>
      </c>
      <c r="J719" s="77">
        <f t="shared" si="266"/>
        <v>0</v>
      </c>
      <c r="K719" s="77">
        <f t="shared" si="267"/>
        <v>0</v>
      </c>
      <c r="L719" s="77">
        <f t="shared" si="268"/>
        <v>0</v>
      </c>
      <c r="M719" s="77"/>
      <c r="N719" s="77">
        <f t="shared" si="253"/>
        <v>22.55</v>
      </c>
      <c r="O719" s="77">
        <f t="shared" si="254"/>
        <v>23.75</v>
      </c>
      <c r="P719" s="77">
        <f t="shared" si="255"/>
        <v>16.152980775099152</v>
      </c>
      <c r="Q719" s="77">
        <f t="shared" si="269"/>
        <v>19.609000000000002</v>
      </c>
      <c r="R719" s="77">
        <f t="shared" si="256"/>
        <v>16.832146376653448</v>
      </c>
      <c r="S719" s="77">
        <f t="shared" si="257"/>
        <v>18.522293919236922</v>
      </c>
      <c r="T719" s="77">
        <f t="shared" si="258"/>
        <v>-1.6901475425834747</v>
      </c>
      <c r="U719" s="77">
        <f t="shared" si="259"/>
        <v>-0.99401016313096546</v>
      </c>
      <c r="V719" s="77">
        <f t="shared" si="260"/>
        <v>-0.6961373794525092</v>
      </c>
      <c r="W719" s="77"/>
      <c r="X719" s="77"/>
      <c r="Y719" s="77"/>
      <c r="Z719" s="77" t="str">
        <f t="shared" si="261"/>
        <v>BAIXA</v>
      </c>
      <c r="AA719" s="77"/>
      <c r="AB719" s="77" t="str">
        <f t="shared" si="262"/>
        <v/>
      </c>
      <c r="AC719" s="77"/>
      <c r="AD719" s="78" t="b">
        <f t="shared" si="263"/>
        <v>0</v>
      </c>
      <c r="AE719" s="78" t="b">
        <f t="shared" si="264"/>
        <v>0</v>
      </c>
      <c r="AF719" s="78" t="b">
        <f t="shared" si="265"/>
        <v>1</v>
      </c>
      <c r="AG719" s="78" t="b">
        <f t="shared" si="270"/>
        <v>1</v>
      </c>
      <c r="AH719" s="38">
        <f t="shared" si="271"/>
        <v>13.49</v>
      </c>
      <c r="AI719" s="62">
        <f t="shared" si="272"/>
        <v>24.93</v>
      </c>
      <c r="AJ719" s="34">
        <f t="shared" si="273"/>
        <v>0.2</v>
      </c>
      <c r="AK719" s="34">
        <f t="shared" si="274"/>
        <v>0.15384615384615385</v>
      </c>
      <c r="AL719" s="34">
        <f t="shared" si="275"/>
        <v>7.407407407407407E-2</v>
      </c>
    </row>
    <row r="720" spans="1:38">
      <c r="A720" s="37">
        <v>43257</v>
      </c>
      <c r="B720" s="67">
        <v>14.78</v>
      </c>
      <c r="C720" s="67">
        <v>14.78</v>
      </c>
      <c r="D720" s="67">
        <v>-1.57</v>
      </c>
      <c r="E720" s="67">
        <v>14.91</v>
      </c>
      <c r="F720" s="67">
        <v>14.37</v>
      </c>
      <c r="G720" s="67">
        <v>15.1</v>
      </c>
      <c r="H720" s="67">
        <v>640335609</v>
      </c>
      <c r="I720" s="67">
        <v>42294</v>
      </c>
      <c r="J720" s="77">
        <f t="shared" si="266"/>
        <v>0</v>
      </c>
      <c r="K720" s="77">
        <f t="shared" si="267"/>
        <v>0</v>
      </c>
      <c r="L720" s="77">
        <f t="shared" si="268"/>
        <v>0</v>
      </c>
      <c r="M720" s="77"/>
      <c r="N720" s="77">
        <f t="shared" si="253"/>
        <v>23.01</v>
      </c>
      <c r="O720" s="77">
        <f t="shared" si="254"/>
        <v>24.93</v>
      </c>
      <c r="P720" s="77">
        <f t="shared" si="255"/>
        <v>16.623725968873941</v>
      </c>
      <c r="Q720" s="77">
        <f t="shared" si="269"/>
        <v>20.015000000000001</v>
      </c>
      <c r="R720" s="77">
        <f t="shared" si="256"/>
        <v>17.297991172408622</v>
      </c>
      <c r="S720" s="77">
        <f t="shared" si="257"/>
        <v>18.862477432775876</v>
      </c>
      <c r="T720" s="77">
        <f t="shared" si="258"/>
        <v>-1.5644862603672536</v>
      </c>
      <c r="U720" s="77">
        <f t="shared" si="259"/>
        <v>-0.81997581826783816</v>
      </c>
      <c r="V720" s="77">
        <f t="shared" si="260"/>
        <v>-0.74451044209941541</v>
      </c>
      <c r="W720" s="77"/>
      <c r="X720" s="77"/>
      <c r="Y720" s="77"/>
      <c r="Z720" s="77" t="str">
        <f t="shared" si="261"/>
        <v>BAIXA</v>
      </c>
      <c r="AA720" s="77"/>
      <c r="AB720" s="77" t="str">
        <f t="shared" si="262"/>
        <v/>
      </c>
      <c r="AC720" s="77"/>
      <c r="AD720" s="78" t="b">
        <f t="shared" si="263"/>
        <v>0</v>
      </c>
      <c r="AE720" s="78" t="b">
        <f t="shared" si="264"/>
        <v>1</v>
      </c>
      <c r="AF720" s="78" t="b">
        <f t="shared" si="265"/>
        <v>1</v>
      </c>
      <c r="AG720" s="78" t="b">
        <f t="shared" si="270"/>
        <v>1</v>
      </c>
      <c r="AH720" s="38">
        <f t="shared" si="271"/>
        <v>13.49</v>
      </c>
      <c r="AI720" s="62">
        <f t="shared" si="272"/>
        <v>24.93</v>
      </c>
      <c r="AJ720" s="34">
        <f t="shared" si="273"/>
        <v>0.2</v>
      </c>
      <c r="AK720" s="34">
        <f t="shared" si="274"/>
        <v>0.15384615384615385</v>
      </c>
      <c r="AL720" s="34">
        <f t="shared" si="275"/>
        <v>7.407407407407407E-2</v>
      </c>
    </row>
    <row r="721" spans="1:38">
      <c r="A721" s="37">
        <v>43256</v>
      </c>
      <c r="B721" s="67">
        <v>15.02</v>
      </c>
      <c r="C721" s="67">
        <v>15.02</v>
      </c>
      <c r="D721" s="67">
        <v>-5.36</v>
      </c>
      <c r="E721" s="67">
        <v>15.71</v>
      </c>
      <c r="F721" s="67">
        <v>15.02</v>
      </c>
      <c r="G721" s="67">
        <v>16.11</v>
      </c>
      <c r="H721" s="67">
        <v>653380091</v>
      </c>
      <c r="I721" s="67">
        <v>31102</v>
      </c>
      <c r="J721" s="77">
        <f t="shared" si="266"/>
        <v>0</v>
      </c>
      <c r="K721" s="77">
        <f t="shared" si="267"/>
        <v>0</v>
      </c>
      <c r="L721" s="77">
        <f t="shared" si="268"/>
        <v>0</v>
      </c>
      <c r="M721" s="77"/>
      <c r="N721" s="77">
        <f t="shared" si="253"/>
        <v>24.25</v>
      </c>
      <c r="O721" s="77">
        <f t="shared" si="254"/>
        <v>24.93</v>
      </c>
      <c r="P721" s="77">
        <f t="shared" si="255"/>
        <v>17.084657461092426</v>
      </c>
      <c r="Q721" s="77">
        <f t="shared" si="269"/>
        <v>20.311</v>
      </c>
      <c r="R721" s="77">
        <f t="shared" si="256"/>
        <v>17.755807749210192</v>
      </c>
      <c r="S721" s="77">
        <f t="shared" si="257"/>
        <v>19.189075627397948</v>
      </c>
      <c r="T721" s="77">
        <f t="shared" si="258"/>
        <v>-1.4332678781877561</v>
      </c>
      <c r="U721" s="77">
        <f t="shared" si="259"/>
        <v>-0.63384820774298434</v>
      </c>
      <c r="V721" s="77">
        <f t="shared" si="260"/>
        <v>-0.7994196704447718</v>
      </c>
      <c r="W721" s="77"/>
      <c r="X721" s="77"/>
      <c r="Y721" s="77"/>
      <c r="Z721" s="77" t="str">
        <f t="shared" si="261"/>
        <v>BAIXA</v>
      </c>
      <c r="AA721" s="77"/>
      <c r="AB721" s="77" t="str">
        <f t="shared" si="262"/>
        <v/>
      </c>
      <c r="AC721" s="77"/>
      <c r="AD721" s="78" t="b">
        <f t="shared" si="263"/>
        <v>1</v>
      </c>
      <c r="AE721" s="78" t="b">
        <f t="shared" si="264"/>
        <v>0</v>
      </c>
      <c r="AF721" s="78" t="b">
        <f t="shared" si="265"/>
        <v>0</v>
      </c>
      <c r="AG721" s="78" t="b">
        <f t="shared" si="270"/>
        <v>0</v>
      </c>
      <c r="AH721" s="38">
        <f t="shared" si="271"/>
        <v>13.49</v>
      </c>
      <c r="AI721" s="62">
        <f t="shared" si="272"/>
        <v>24.93</v>
      </c>
      <c r="AJ721" s="34">
        <f t="shared" si="273"/>
        <v>0.2</v>
      </c>
      <c r="AK721" s="34">
        <f t="shared" si="274"/>
        <v>0.15384615384615385</v>
      </c>
      <c r="AL721" s="34">
        <f t="shared" si="275"/>
        <v>7.407407407407407E-2</v>
      </c>
    </row>
    <row r="722" spans="1:38">
      <c r="A722" s="37">
        <v>43255</v>
      </c>
      <c r="B722" s="67">
        <v>15.87</v>
      </c>
      <c r="C722" s="67">
        <v>15.87</v>
      </c>
      <c r="D722" s="67">
        <v>8.48</v>
      </c>
      <c r="E722" s="67">
        <v>15.65</v>
      </c>
      <c r="F722" s="67">
        <v>15.43</v>
      </c>
      <c r="G722" s="67">
        <v>15.97</v>
      </c>
      <c r="H722" s="67">
        <v>634388960</v>
      </c>
      <c r="I722" s="67">
        <v>28908</v>
      </c>
      <c r="J722" s="77">
        <f t="shared" si="266"/>
        <v>0</v>
      </c>
      <c r="K722" s="77">
        <f t="shared" si="267"/>
        <v>0</v>
      </c>
      <c r="L722" s="77">
        <f t="shared" si="268"/>
        <v>0</v>
      </c>
      <c r="M722" s="77"/>
      <c r="N722" s="77">
        <f t="shared" si="253"/>
        <v>24.25</v>
      </c>
      <c r="O722" s="77">
        <f t="shared" si="254"/>
        <v>24.93</v>
      </c>
      <c r="P722" s="77">
        <f t="shared" si="255"/>
        <v>17.600821826365532</v>
      </c>
      <c r="Q722" s="77">
        <f t="shared" si="269"/>
        <v>20.582999999999998</v>
      </c>
      <c r="R722" s="77">
        <f t="shared" si="256"/>
        <v>18.25322733997568</v>
      </c>
      <c r="S722" s="77">
        <f t="shared" si="257"/>
        <v>19.522601677589783</v>
      </c>
      <c r="T722" s="77">
        <f t="shared" si="258"/>
        <v>-1.2693743376141029</v>
      </c>
      <c r="U722" s="77">
        <f t="shared" si="259"/>
        <v>-0.43399329013179139</v>
      </c>
      <c r="V722" s="77">
        <f t="shared" si="260"/>
        <v>-0.83538104748231157</v>
      </c>
      <c r="W722" s="77"/>
      <c r="X722" s="77"/>
      <c r="Y722" s="77"/>
      <c r="Z722" s="77" t="str">
        <f t="shared" si="261"/>
        <v>BAIXA</v>
      </c>
      <c r="AA722" s="77"/>
      <c r="AB722" s="77" t="str">
        <f t="shared" si="262"/>
        <v/>
      </c>
      <c r="AC722" s="77"/>
      <c r="AD722" s="78" t="b">
        <f t="shared" si="263"/>
        <v>0</v>
      </c>
      <c r="AE722" s="78" t="b">
        <f t="shared" si="264"/>
        <v>1</v>
      </c>
      <c r="AF722" s="78" t="b">
        <f t="shared" si="265"/>
        <v>0</v>
      </c>
      <c r="AG722" s="78" t="b">
        <f t="shared" si="270"/>
        <v>1</v>
      </c>
      <c r="AH722" s="38">
        <f t="shared" si="271"/>
        <v>13.49</v>
      </c>
      <c r="AI722" s="62">
        <f t="shared" si="272"/>
        <v>24.93</v>
      </c>
      <c r="AJ722" s="34">
        <f t="shared" si="273"/>
        <v>0.2</v>
      </c>
      <c r="AK722" s="34">
        <f t="shared" si="274"/>
        <v>0.15384615384615385</v>
      </c>
      <c r="AL722" s="34">
        <f t="shared" si="275"/>
        <v>7.407407407407407E-2</v>
      </c>
    </row>
    <row r="723" spans="1:38">
      <c r="A723" s="37">
        <v>43252</v>
      </c>
      <c r="B723" s="67">
        <v>14.63</v>
      </c>
      <c r="C723" s="67">
        <v>14.63</v>
      </c>
      <c r="D723" s="67">
        <v>-14.86</v>
      </c>
      <c r="E723" s="67">
        <v>17.71</v>
      </c>
      <c r="F723" s="67">
        <v>13.49</v>
      </c>
      <c r="G723" s="67">
        <v>17.88</v>
      </c>
      <c r="H723" s="67">
        <v>624795254</v>
      </c>
      <c r="I723" s="67">
        <v>26903</v>
      </c>
      <c r="J723" s="77">
        <f t="shared" si="266"/>
        <v>1</v>
      </c>
      <c r="K723" s="77">
        <f t="shared" si="267"/>
        <v>0</v>
      </c>
      <c r="L723" s="77">
        <f t="shared" si="268"/>
        <v>0</v>
      </c>
      <c r="M723" s="77"/>
      <c r="N723" s="77">
        <f t="shared" si="253"/>
        <v>24.25</v>
      </c>
      <c r="O723" s="77">
        <f t="shared" si="254"/>
        <v>24.93</v>
      </c>
      <c r="P723" s="77">
        <f t="shared" si="255"/>
        <v>18.033527282956914</v>
      </c>
      <c r="Q723" s="77">
        <f t="shared" si="269"/>
        <v>20.795499999999997</v>
      </c>
      <c r="R723" s="77">
        <f t="shared" si="256"/>
        <v>18.686541401789441</v>
      </c>
      <c r="S723" s="77">
        <f t="shared" si="257"/>
        <v>19.814809811796966</v>
      </c>
      <c r="T723" s="77">
        <f t="shared" si="258"/>
        <v>-1.1282684100075251</v>
      </c>
      <c r="U723" s="77">
        <f t="shared" si="259"/>
        <v>-0.2251480282612135</v>
      </c>
      <c r="V723" s="77">
        <f t="shared" si="260"/>
        <v>-0.9031203817463116</v>
      </c>
      <c r="W723" s="77"/>
      <c r="X723" s="77"/>
      <c r="Y723" s="77"/>
      <c r="Z723" s="77" t="str">
        <f t="shared" si="261"/>
        <v>BAIXA</v>
      </c>
      <c r="AA723" s="77"/>
      <c r="AB723" s="77" t="str">
        <f t="shared" si="262"/>
        <v/>
      </c>
      <c r="AC723" s="77"/>
      <c r="AD723" s="78" t="b">
        <f t="shared" si="263"/>
        <v>1</v>
      </c>
      <c r="AE723" s="78" t="b">
        <f t="shared" si="264"/>
        <v>1</v>
      </c>
      <c r="AF723" s="78" t="b">
        <f t="shared" si="265"/>
        <v>1</v>
      </c>
      <c r="AG723" s="78" t="b">
        <f t="shared" si="270"/>
        <v>0</v>
      </c>
      <c r="AH723" s="38">
        <f t="shared" si="271"/>
        <v>13.49</v>
      </c>
      <c r="AI723" s="62">
        <f t="shared" si="272"/>
        <v>24.93</v>
      </c>
      <c r="AJ723" s="34">
        <f t="shared" si="273"/>
        <v>0.2</v>
      </c>
      <c r="AK723" s="34">
        <f t="shared" si="274"/>
        <v>0.15384615384615385</v>
      </c>
      <c r="AL723" s="34">
        <f t="shared" si="275"/>
        <v>7.407407407407407E-2</v>
      </c>
    </row>
    <row r="724" spans="1:38">
      <c r="A724" s="37">
        <v>43250</v>
      </c>
      <c r="B724" s="67">
        <v>17.18</v>
      </c>
      <c r="C724" s="67">
        <v>17.18</v>
      </c>
      <c r="D724" s="67">
        <v>-1.66</v>
      </c>
      <c r="E724" s="67">
        <v>16.649999999999999</v>
      </c>
      <c r="F724" s="67">
        <v>16.41</v>
      </c>
      <c r="G724" s="67">
        <v>18.079999999999998</v>
      </c>
      <c r="H724" s="67">
        <v>566769390</v>
      </c>
      <c r="I724" s="67">
        <v>30111</v>
      </c>
      <c r="J724" s="77">
        <f t="shared" si="266"/>
        <v>0</v>
      </c>
      <c r="K724" s="77">
        <f t="shared" si="267"/>
        <v>0</v>
      </c>
      <c r="L724" s="77">
        <f t="shared" si="268"/>
        <v>0</v>
      </c>
      <c r="M724" s="77"/>
      <c r="N724" s="77">
        <f t="shared" si="253"/>
        <v>24.25</v>
      </c>
      <c r="O724" s="77">
        <f t="shared" si="254"/>
        <v>24.93</v>
      </c>
      <c r="P724" s="77">
        <f t="shared" si="255"/>
        <v>18.884409103696143</v>
      </c>
      <c r="Q724" s="77">
        <f t="shared" si="269"/>
        <v>21.077999999999996</v>
      </c>
      <c r="R724" s="77">
        <f t="shared" si="256"/>
        <v>19.424094383932974</v>
      </c>
      <c r="S724" s="77">
        <f t="shared" si="257"/>
        <v>20.229594596740725</v>
      </c>
      <c r="T724" s="77">
        <f t="shared" si="258"/>
        <v>-0.80550021280775042</v>
      </c>
      <c r="U724" s="77">
        <f t="shared" si="259"/>
        <v>6.320671753644036E-4</v>
      </c>
      <c r="V724" s="77">
        <f t="shared" si="260"/>
        <v>-0.80613227998311476</v>
      </c>
      <c r="W724" s="77"/>
      <c r="X724" s="77"/>
      <c r="Y724" s="77"/>
      <c r="Z724" s="77" t="str">
        <f t="shared" si="261"/>
        <v>BAIXA</v>
      </c>
      <c r="AA724" s="77"/>
      <c r="AB724" s="77" t="str">
        <f t="shared" si="262"/>
        <v/>
      </c>
      <c r="AC724" s="77"/>
      <c r="AD724" s="78" t="b">
        <f t="shared" si="263"/>
        <v>1</v>
      </c>
      <c r="AE724" s="78" t="b">
        <f t="shared" si="264"/>
        <v>0</v>
      </c>
      <c r="AF724" s="78" t="b">
        <f t="shared" si="265"/>
        <v>0</v>
      </c>
      <c r="AG724" s="78" t="b">
        <f t="shared" si="270"/>
        <v>1</v>
      </c>
      <c r="AH724" s="38">
        <f t="shared" si="271"/>
        <v>15.31</v>
      </c>
      <c r="AI724" s="62">
        <f t="shared" si="272"/>
        <v>24.93</v>
      </c>
      <c r="AJ724" s="34">
        <f t="shared" si="273"/>
        <v>0.2</v>
      </c>
      <c r="AK724" s="34">
        <f t="shared" si="274"/>
        <v>0.15384615384615385</v>
      </c>
      <c r="AL724" s="34">
        <f t="shared" si="275"/>
        <v>7.407407407407407E-2</v>
      </c>
    </row>
    <row r="725" spans="1:38">
      <c r="A725" s="37">
        <v>43249</v>
      </c>
      <c r="B725" s="67">
        <v>17.47</v>
      </c>
      <c r="C725" s="67">
        <v>17.47</v>
      </c>
      <c r="D725" s="67">
        <v>14.13</v>
      </c>
      <c r="E725" s="67">
        <v>16.29</v>
      </c>
      <c r="F725" s="67">
        <v>15.93</v>
      </c>
      <c r="G725" s="67">
        <v>17.600000000000001</v>
      </c>
      <c r="H725" s="67">
        <v>557354115</v>
      </c>
      <c r="I725" s="67">
        <v>21970</v>
      </c>
      <c r="J725" s="77">
        <f t="shared" si="266"/>
        <v>0</v>
      </c>
      <c r="K725" s="77">
        <f t="shared" si="267"/>
        <v>0</v>
      </c>
      <c r="L725" s="77">
        <f t="shared" si="268"/>
        <v>0</v>
      </c>
      <c r="M725" s="77"/>
      <c r="N725" s="77">
        <f t="shared" si="253"/>
        <v>24.25</v>
      </c>
      <c r="O725" s="77">
        <f t="shared" si="254"/>
        <v>24.93</v>
      </c>
      <c r="P725" s="77">
        <f t="shared" si="255"/>
        <v>19.310511379620181</v>
      </c>
      <c r="Q725" s="77">
        <f t="shared" si="269"/>
        <v>21.240000000000002</v>
      </c>
      <c r="R725" s="77">
        <f t="shared" si="256"/>
        <v>19.832111544648061</v>
      </c>
      <c r="S725" s="77">
        <f t="shared" si="257"/>
        <v>20.473562164479983</v>
      </c>
      <c r="T725" s="77">
        <f t="shared" si="258"/>
        <v>-0.64145061983192164</v>
      </c>
      <c r="U725" s="77">
        <f t="shared" si="259"/>
        <v>0.20216513717114315</v>
      </c>
      <c r="V725" s="77">
        <f t="shared" si="260"/>
        <v>-0.84361575700306479</v>
      </c>
      <c r="W725" s="77"/>
      <c r="X725" s="77"/>
      <c r="Y725" s="77"/>
      <c r="Z725" s="77" t="str">
        <f t="shared" si="261"/>
        <v>BAIXA</v>
      </c>
      <c r="AA725" s="77"/>
      <c r="AB725" s="77" t="str">
        <f t="shared" si="262"/>
        <v/>
      </c>
      <c r="AC725" s="77"/>
      <c r="AD725" s="78" t="b">
        <f t="shared" si="263"/>
        <v>0</v>
      </c>
      <c r="AE725" s="78" t="b">
        <f t="shared" si="264"/>
        <v>0</v>
      </c>
      <c r="AF725" s="78" t="b">
        <f t="shared" si="265"/>
        <v>0</v>
      </c>
      <c r="AG725" s="78" t="b">
        <f t="shared" si="270"/>
        <v>1</v>
      </c>
      <c r="AH725" s="38">
        <f t="shared" si="271"/>
        <v>15.31</v>
      </c>
      <c r="AI725" s="62">
        <f t="shared" si="272"/>
        <v>24.93</v>
      </c>
      <c r="AJ725" s="34">
        <f t="shared" si="273"/>
        <v>0.2</v>
      </c>
      <c r="AK725" s="34">
        <f t="shared" si="274"/>
        <v>0.15384615384615385</v>
      </c>
      <c r="AL725" s="34">
        <f t="shared" si="275"/>
        <v>7.407407407407407E-2</v>
      </c>
    </row>
    <row r="726" spans="1:38">
      <c r="A726" s="37">
        <v>43248</v>
      </c>
      <c r="B726" s="67">
        <v>15.31</v>
      </c>
      <c r="C726" s="67">
        <v>15.31</v>
      </c>
      <c r="D726" s="67">
        <v>-14.6</v>
      </c>
      <c r="E726" s="67">
        <v>17.38</v>
      </c>
      <c r="F726" s="67">
        <v>15.31</v>
      </c>
      <c r="G726" s="67">
        <v>17.38</v>
      </c>
      <c r="H726" s="67">
        <v>486397462</v>
      </c>
      <c r="I726" s="67">
        <v>32933</v>
      </c>
      <c r="J726" s="77">
        <f t="shared" si="266"/>
        <v>1</v>
      </c>
      <c r="K726" s="77">
        <f t="shared" si="267"/>
        <v>0</v>
      </c>
      <c r="L726" s="77">
        <f t="shared" si="268"/>
        <v>0</v>
      </c>
      <c r="M726" s="77"/>
      <c r="N726" s="77">
        <f t="shared" si="253"/>
        <v>24.25</v>
      </c>
      <c r="O726" s="77">
        <f t="shared" si="254"/>
        <v>24.93</v>
      </c>
      <c r="P726" s="77">
        <f t="shared" si="255"/>
        <v>19.770639224525226</v>
      </c>
      <c r="Q726" s="77">
        <f t="shared" si="269"/>
        <v>21.404</v>
      </c>
      <c r="R726" s="77">
        <f t="shared" si="256"/>
        <v>20.261586370947708</v>
      </c>
      <c r="S726" s="77">
        <f t="shared" si="257"/>
        <v>20.713847137638382</v>
      </c>
      <c r="T726" s="77">
        <f t="shared" si="258"/>
        <v>-0.45226076669067439</v>
      </c>
      <c r="U726" s="77">
        <f t="shared" si="259"/>
        <v>0.41306907642190938</v>
      </c>
      <c r="V726" s="77">
        <f t="shared" si="260"/>
        <v>-0.86532984311258376</v>
      </c>
      <c r="W726" s="77"/>
      <c r="X726" s="77"/>
      <c r="Y726" s="77"/>
      <c r="Z726" s="77" t="str">
        <f t="shared" si="261"/>
        <v>BAIXA</v>
      </c>
      <c r="AA726" s="77"/>
      <c r="AB726" s="77" t="str">
        <f t="shared" si="262"/>
        <v/>
      </c>
      <c r="AC726" s="77"/>
      <c r="AD726" s="78" t="b">
        <f t="shared" si="263"/>
        <v>0</v>
      </c>
      <c r="AE726" s="78" t="b">
        <f t="shared" si="264"/>
        <v>1</v>
      </c>
      <c r="AF726" s="78" t="b">
        <f t="shared" si="265"/>
        <v>1</v>
      </c>
      <c r="AG726" s="78" t="b">
        <f t="shared" si="270"/>
        <v>0</v>
      </c>
      <c r="AH726" s="38">
        <f t="shared" si="271"/>
        <v>15.31</v>
      </c>
      <c r="AI726" s="62">
        <f t="shared" si="272"/>
        <v>24.93</v>
      </c>
      <c r="AJ726" s="34">
        <f t="shared" si="273"/>
        <v>0.2</v>
      </c>
      <c r="AK726" s="34">
        <f t="shared" si="274"/>
        <v>0.15384615384615385</v>
      </c>
      <c r="AL726" s="34">
        <f t="shared" si="275"/>
        <v>7.407407407407407E-2</v>
      </c>
    </row>
    <row r="727" spans="1:38">
      <c r="A727" s="37">
        <v>43245</v>
      </c>
      <c r="B727" s="67">
        <v>17.920000000000002</v>
      </c>
      <c r="C727" s="67">
        <v>17.920000000000002</v>
      </c>
      <c r="D727" s="67">
        <v>-1.4</v>
      </c>
      <c r="E727" s="67">
        <v>18.690000000000001</v>
      </c>
      <c r="F727" s="67">
        <v>17.8</v>
      </c>
      <c r="G727" s="67">
        <v>19.25</v>
      </c>
      <c r="H727" s="67">
        <v>503843936</v>
      </c>
      <c r="I727" s="67">
        <v>27497</v>
      </c>
      <c r="J727" s="77">
        <f t="shared" si="266"/>
        <v>0</v>
      </c>
      <c r="K727" s="77">
        <f t="shared" si="267"/>
        <v>0</v>
      </c>
      <c r="L727" s="77">
        <f t="shared" si="268"/>
        <v>0</v>
      </c>
      <c r="M727" s="77"/>
      <c r="N727" s="77">
        <f t="shared" si="253"/>
        <v>24.25</v>
      </c>
      <c r="O727" s="77">
        <f t="shared" si="254"/>
        <v>24.93</v>
      </c>
      <c r="P727" s="77">
        <f t="shared" si="255"/>
        <v>20.885799030656532</v>
      </c>
      <c r="Q727" s="77">
        <f t="shared" si="269"/>
        <v>21.664499999999997</v>
      </c>
      <c r="R727" s="77">
        <f t="shared" si="256"/>
        <v>21.161874802029111</v>
      </c>
      <c r="S727" s="77">
        <f t="shared" si="257"/>
        <v>21.146154908649454</v>
      </c>
      <c r="T727" s="77">
        <f t="shared" si="258"/>
        <v>1.5719893379657179E-2</v>
      </c>
      <c r="U727" s="77">
        <f t="shared" si="259"/>
        <v>0.62940153720005532</v>
      </c>
      <c r="V727" s="77">
        <f t="shared" si="260"/>
        <v>-0.61368164382039814</v>
      </c>
      <c r="W727" s="77"/>
      <c r="X727" s="77"/>
      <c r="Y727" s="77"/>
      <c r="Z727" s="77" t="str">
        <f t="shared" si="261"/>
        <v>ALTA</v>
      </c>
      <c r="AA727" s="77"/>
      <c r="AB727" s="77" t="str">
        <f t="shared" si="262"/>
        <v/>
      </c>
      <c r="AC727" s="77"/>
      <c r="AD727" s="78" t="b">
        <f t="shared" si="263"/>
        <v>1</v>
      </c>
      <c r="AE727" s="78" t="b">
        <f t="shared" si="264"/>
        <v>0</v>
      </c>
      <c r="AF727" s="78" t="b">
        <f t="shared" si="265"/>
        <v>0</v>
      </c>
      <c r="AG727" s="78" t="b">
        <f t="shared" si="270"/>
        <v>0</v>
      </c>
      <c r="AH727" s="38">
        <f t="shared" si="271"/>
        <v>17.79</v>
      </c>
      <c r="AI727" s="62">
        <f t="shared" si="272"/>
        <v>24.93</v>
      </c>
      <c r="AJ727" s="34">
        <f t="shared" si="273"/>
        <v>0.2</v>
      </c>
      <c r="AK727" s="34">
        <f t="shared" si="274"/>
        <v>0.15384615384615385</v>
      </c>
      <c r="AL727" s="34">
        <f t="shared" si="275"/>
        <v>7.407407407407407E-2</v>
      </c>
    </row>
    <row r="728" spans="1:38">
      <c r="A728" s="37">
        <v>43244</v>
      </c>
      <c r="B728" s="67">
        <v>18.18</v>
      </c>
      <c r="C728" s="67">
        <v>18.18</v>
      </c>
      <c r="D728" s="67">
        <v>-13.71</v>
      </c>
      <c r="E728" s="67">
        <v>18.149999999999999</v>
      </c>
      <c r="F728" s="67">
        <v>17.79</v>
      </c>
      <c r="G728" s="67">
        <v>18.78</v>
      </c>
      <c r="H728" s="67">
        <v>740890668</v>
      </c>
      <c r="I728" s="67">
        <v>49247</v>
      </c>
      <c r="J728" s="77">
        <f t="shared" si="266"/>
        <v>1</v>
      </c>
      <c r="K728" s="77">
        <f t="shared" si="267"/>
        <v>0</v>
      </c>
      <c r="L728" s="77">
        <f t="shared" si="268"/>
        <v>0</v>
      </c>
      <c r="M728" s="77"/>
      <c r="N728" s="77">
        <f t="shared" si="253"/>
        <v>24.25</v>
      </c>
      <c r="O728" s="77">
        <f t="shared" si="254"/>
        <v>24.93</v>
      </c>
      <c r="P728" s="77">
        <f t="shared" si="255"/>
        <v>21.627248788320664</v>
      </c>
      <c r="Q728" s="77">
        <f t="shared" si="269"/>
        <v>21.790499999999998</v>
      </c>
      <c r="R728" s="77">
        <f t="shared" si="256"/>
        <v>21.751306584216223</v>
      </c>
      <c r="S728" s="77">
        <f t="shared" si="257"/>
        <v>21.40424730134141</v>
      </c>
      <c r="T728" s="77">
        <f t="shared" si="258"/>
        <v>0.34705928287481314</v>
      </c>
      <c r="U728" s="77">
        <f t="shared" si="259"/>
        <v>0.78282194815515482</v>
      </c>
      <c r="V728" s="77">
        <f t="shared" si="260"/>
        <v>-0.43576266528034169</v>
      </c>
      <c r="W728" s="77"/>
      <c r="X728" s="77"/>
      <c r="Y728" s="77"/>
      <c r="Z728" s="77" t="str">
        <f t="shared" si="261"/>
        <v>ALTA</v>
      </c>
      <c r="AA728" s="77"/>
      <c r="AB728" s="77" t="str">
        <f t="shared" si="262"/>
        <v/>
      </c>
      <c r="AC728" s="77"/>
      <c r="AD728" s="78" t="b">
        <f t="shared" si="263"/>
        <v>0</v>
      </c>
      <c r="AE728" s="78" t="b">
        <f t="shared" si="264"/>
        <v>0</v>
      </c>
      <c r="AF728" s="78" t="b">
        <f t="shared" si="265"/>
        <v>0</v>
      </c>
      <c r="AG728" s="78" t="b">
        <f t="shared" si="270"/>
        <v>1</v>
      </c>
      <c r="AH728" s="38">
        <f t="shared" si="271"/>
        <v>17.79</v>
      </c>
      <c r="AI728" s="62">
        <f t="shared" si="272"/>
        <v>24.93</v>
      </c>
      <c r="AJ728" s="34">
        <f t="shared" si="273"/>
        <v>0.2</v>
      </c>
      <c r="AK728" s="34">
        <f t="shared" si="274"/>
        <v>0.15384615384615385</v>
      </c>
      <c r="AL728" s="34">
        <f t="shared" si="275"/>
        <v>7.407407407407407E-2</v>
      </c>
    </row>
    <row r="729" spans="1:38">
      <c r="A729" s="37">
        <v>43243</v>
      </c>
      <c r="B729" s="67">
        <v>21.06</v>
      </c>
      <c r="C729" s="67">
        <v>21.06</v>
      </c>
      <c r="D729" s="67">
        <v>-5.83</v>
      </c>
      <c r="E729" s="67">
        <v>21.93</v>
      </c>
      <c r="F729" s="67">
        <v>21.06</v>
      </c>
      <c r="G729" s="67">
        <v>22.16</v>
      </c>
      <c r="H729" s="67">
        <v>352918198</v>
      </c>
      <c r="I729" s="67">
        <v>21985</v>
      </c>
      <c r="J729" s="77">
        <f t="shared" si="266"/>
        <v>0</v>
      </c>
      <c r="K729" s="77">
        <f t="shared" si="267"/>
        <v>0</v>
      </c>
      <c r="L729" s="77">
        <f t="shared" si="268"/>
        <v>0</v>
      </c>
      <c r="M729" s="77"/>
      <c r="N729" s="77">
        <f t="shared" si="253"/>
        <v>24.25</v>
      </c>
      <c r="O729" s="77">
        <f t="shared" si="254"/>
        <v>24.93</v>
      </c>
      <c r="P729" s="77">
        <f t="shared" si="255"/>
        <v>22.48906098540083</v>
      </c>
      <c r="Q729" s="77">
        <f t="shared" si="269"/>
        <v>21.862999999999992</v>
      </c>
      <c r="R729" s="77">
        <f t="shared" si="256"/>
        <v>22.400635054073717</v>
      </c>
      <c r="S729" s="77">
        <f t="shared" si="257"/>
        <v>21.662187085448725</v>
      </c>
      <c r="T729" s="77">
        <f t="shared" si="258"/>
        <v>0.73844796862499251</v>
      </c>
      <c r="U729" s="77">
        <f t="shared" si="259"/>
        <v>0.89176261447524019</v>
      </c>
      <c r="V729" s="77">
        <f t="shared" si="260"/>
        <v>-0.15331464585024768</v>
      </c>
      <c r="W729" s="77"/>
      <c r="X729" s="77"/>
      <c r="Y729" s="77"/>
      <c r="Z729" s="77" t="str">
        <f t="shared" si="261"/>
        <v>ALTA</v>
      </c>
      <c r="AA729" s="77"/>
      <c r="AB729" s="77" t="str">
        <f t="shared" si="262"/>
        <v>VENDA</v>
      </c>
      <c r="AC729" s="77"/>
      <c r="AD729" s="78" t="b">
        <f t="shared" si="263"/>
        <v>0</v>
      </c>
      <c r="AE729" s="78" t="b">
        <f t="shared" si="264"/>
        <v>0</v>
      </c>
      <c r="AF729" s="78" t="b">
        <f t="shared" si="265"/>
        <v>1</v>
      </c>
      <c r="AG729" s="78" t="b">
        <f t="shared" si="270"/>
        <v>0</v>
      </c>
      <c r="AH729" s="38">
        <f t="shared" si="271"/>
        <v>19.579999999999998</v>
      </c>
      <c r="AI729" s="62">
        <f t="shared" si="272"/>
        <v>24.93</v>
      </c>
      <c r="AJ729" s="34">
        <f t="shared" si="273"/>
        <v>0.2</v>
      </c>
      <c r="AK729" s="34">
        <f t="shared" si="274"/>
        <v>0.15384615384615385</v>
      </c>
      <c r="AL729" s="34">
        <f t="shared" si="275"/>
        <v>7.407407407407407E-2</v>
      </c>
    </row>
    <row r="730" spans="1:38">
      <c r="A730" s="37">
        <v>43242</v>
      </c>
      <c r="B730" s="67">
        <v>22.37</v>
      </c>
      <c r="C730" s="67">
        <v>22.37</v>
      </c>
      <c r="D730" s="67">
        <v>-1.1599999999999999</v>
      </c>
      <c r="E730" s="67">
        <v>22.46</v>
      </c>
      <c r="F730" s="67">
        <v>21.86</v>
      </c>
      <c r="G730" s="67">
        <v>22.89</v>
      </c>
      <c r="H730" s="67">
        <v>573379493</v>
      </c>
      <c r="I730" s="67">
        <v>31381</v>
      </c>
      <c r="J730" s="77">
        <f t="shared" si="266"/>
        <v>0</v>
      </c>
      <c r="K730" s="77">
        <f t="shared" si="267"/>
        <v>0</v>
      </c>
      <c r="L730" s="77">
        <f t="shared" si="268"/>
        <v>0</v>
      </c>
      <c r="M730" s="77"/>
      <c r="N730" s="77">
        <f t="shared" si="253"/>
        <v>24.25</v>
      </c>
      <c r="O730" s="77">
        <f t="shared" si="254"/>
        <v>24.93</v>
      </c>
      <c r="P730" s="77">
        <f t="shared" si="255"/>
        <v>22.846326231751039</v>
      </c>
      <c r="Q730" s="77">
        <f t="shared" si="269"/>
        <v>21.821999999999996</v>
      </c>
      <c r="R730" s="77">
        <f t="shared" si="256"/>
        <v>22.644386882087119</v>
      </c>
      <c r="S730" s="77">
        <f t="shared" si="257"/>
        <v>21.710362052284623</v>
      </c>
      <c r="T730" s="77">
        <f t="shared" si="258"/>
        <v>0.93402482980249601</v>
      </c>
      <c r="U730" s="77">
        <f t="shared" si="259"/>
        <v>0.93009127593780205</v>
      </c>
      <c r="V730" s="77">
        <f t="shared" si="260"/>
        <v>3.9335538646939616E-3</v>
      </c>
      <c r="W730" s="77"/>
      <c r="X730" s="77"/>
      <c r="Y730" s="77"/>
      <c r="Z730" s="77" t="str">
        <f t="shared" si="261"/>
        <v>ALTA</v>
      </c>
      <c r="AA730" s="77"/>
      <c r="AB730" s="77" t="str">
        <f t="shared" si="262"/>
        <v/>
      </c>
      <c r="AC730" s="77"/>
      <c r="AD730" s="78" t="b">
        <f t="shared" si="263"/>
        <v>0</v>
      </c>
      <c r="AE730" s="78" t="b">
        <f t="shared" si="264"/>
        <v>1</v>
      </c>
      <c r="AF730" s="78" t="b">
        <f t="shared" si="265"/>
        <v>0</v>
      </c>
      <c r="AG730" s="78" t="b">
        <f t="shared" si="270"/>
        <v>1</v>
      </c>
      <c r="AH730" s="38">
        <f t="shared" si="271"/>
        <v>19.579999999999998</v>
      </c>
      <c r="AI730" s="62">
        <f t="shared" si="272"/>
        <v>24.93</v>
      </c>
      <c r="AJ730" s="34">
        <f t="shared" si="273"/>
        <v>0.2</v>
      </c>
      <c r="AK730" s="34">
        <f t="shared" si="274"/>
        <v>0.15384615384615385</v>
      </c>
      <c r="AL730" s="34">
        <f t="shared" si="275"/>
        <v>7.407407407407407E-2</v>
      </c>
    </row>
    <row r="731" spans="1:38">
      <c r="A731" s="37">
        <v>43241</v>
      </c>
      <c r="B731" s="67">
        <v>22.63</v>
      </c>
      <c r="C731" s="67">
        <v>22.63</v>
      </c>
      <c r="D731" s="67">
        <v>-2.34</v>
      </c>
      <c r="E731" s="67">
        <v>23.58</v>
      </c>
      <c r="F731" s="67">
        <v>22.53</v>
      </c>
      <c r="G731" s="67">
        <v>23.75</v>
      </c>
      <c r="H731" s="67">
        <v>485358809</v>
      </c>
      <c r="I731" s="67">
        <v>22471</v>
      </c>
      <c r="J731" s="77">
        <f t="shared" si="266"/>
        <v>0</v>
      </c>
      <c r="K731" s="77">
        <f t="shared" si="267"/>
        <v>0</v>
      </c>
      <c r="L731" s="77">
        <f t="shared" si="268"/>
        <v>0</v>
      </c>
      <c r="M731" s="77"/>
      <c r="N731" s="77">
        <f t="shared" si="253"/>
        <v>24.25</v>
      </c>
      <c r="O731" s="77">
        <f t="shared" si="254"/>
        <v>24.93</v>
      </c>
      <c r="P731" s="77">
        <f t="shared" si="255"/>
        <v>22.9654077896888</v>
      </c>
      <c r="Q731" s="77">
        <f t="shared" si="269"/>
        <v>21.718999999999998</v>
      </c>
      <c r="R731" s="77">
        <f t="shared" si="256"/>
        <v>22.694275406102957</v>
      </c>
      <c r="S731" s="77">
        <f t="shared" si="257"/>
        <v>21.657591016467393</v>
      </c>
      <c r="T731" s="77">
        <f t="shared" si="258"/>
        <v>1.036684389635564</v>
      </c>
      <c r="U731" s="77">
        <f t="shared" si="259"/>
        <v>0.92910788747162854</v>
      </c>
      <c r="V731" s="77">
        <f t="shared" si="260"/>
        <v>0.10757650216393544</v>
      </c>
      <c r="W731" s="77"/>
      <c r="X731" s="77"/>
      <c r="Y731" s="77"/>
      <c r="Z731" s="77" t="str">
        <f t="shared" si="261"/>
        <v>ALTA</v>
      </c>
      <c r="AA731" s="77"/>
      <c r="AB731" s="77" t="str">
        <f t="shared" si="262"/>
        <v/>
      </c>
      <c r="AC731" s="77"/>
      <c r="AD731" s="78" t="b">
        <f t="shared" si="263"/>
        <v>1</v>
      </c>
      <c r="AE731" s="78" t="b">
        <f t="shared" si="264"/>
        <v>0</v>
      </c>
      <c r="AF731" s="78" t="b">
        <f t="shared" si="265"/>
        <v>1</v>
      </c>
      <c r="AG731" s="78" t="b">
        <f t="shared" si="270"/>
        <v>0</v>
      </c>
      <c r="AH731" s="38">
        <f t="shared" si="271"/>
        <v>19.579999999999998</v>
      </c>
      <c r="AI731" s="62">
        <f t="shared" si="272"/>
        <v>24.93</v>
      </c>
      <c r="AJ731" s="34">
        <f t="shared" si="273"/>
        <v>0.2</v>
      </c>
      <c r="AK731" s="34">
        <f t="shared" si="274"/>
        <v>0.15384615384615385</v>
      </c>
      <c r="AL731" s="34">
        <f t="shared" si="275"/>
        <v>7.407407407407407E-2</v>
      </c>
    </row>
    <row r="732" spans="1:38">
      <c r="A732" s="37">
        <v>43238</v>
      </c>
      <c r="B732" s="67">
        <v>23.17</v>
      </c>
      <c r="C732" s="67">
        <v>23.17</v>
      </c>
      <c r="D732" s="67">
        <v>-1.1599999999999999</v>
      </c>
      <c r="E732" s="67">
        <v>22.59</v>
      </c>
      <c r="F732" s="67">
        <v>22.55</v>
      </c>
      <c r="G732" s="67">
        <v>23.64</v>
      </c>
      <c r="H732" s="67">
        <v>474026455</v>
      </c>
      <c r="I732" s="67">
        <v>29437</v>
      </c>
      <c r="J732" s="77">
        <f t="shared" si="266"/>
        <v>0</v>
      </c>
      <c r="K732" s="77">
        <f t="shared" si="267"/>
        <v>0</v>
      </c>
      <c r="L732" s="77">
        <f t="shared" si="268"/>
        <v>0</v>
      </c>
      <c r="M732" s="77"/>
      <c r="N732" s="77">
        <f t="shared" si="253"/>
        <v>24.25</v>
      </c>
      <c r="O732" s="77">
        <f t="shared" si="254"/>
        <v>24.93</v>
      </c>
      <c r="P732" s="77">
        <f t="shared" si="255"/>
        <v>23.049259737111001</v>
      </c>
      <c r="Q732" s="77">
        <f t="shared" si="269"/>
        <v>21.5975</v>
      </c>
      <c r="R732" s="77">
        <f t="shared" si="256"/>
        <v>22.705961843576222</v>
      </c>
      <c r="S732" s="77">
        <f t="shared" si="257"/>
        <v>21.579798297784784</v>
      </c>
      <c r="T732" s="77">
        <f t="shared" si="258"/>
        <v>1.1261635457914387</v>
      </c>
      <c r="U732" s="77">
        <f t="shared" si="259"/>
        <v>0.90221376193064462</v>
      </c>
      <c r="V732" s="77">
        <f t="shared" si="260"/>
        <v>0.22394978386079412</v>
      </c>
      <c r="W732" s="77"/>
      <c r="X732" s="77"/>
      <c r="Y732" s="77"/>
      <c r="Z732" s="77" t="str">
        <f t="shared" si="261"/>
        <v>ALTA</v>
      </c>
      <c r="AA732" s="77"/>
      <c r="AB732" s="77" t="str">
        <f t="shared" si="262"/>
        <v/>
      </c>
      <c r="AC732" s="77"/>
      <c r="AD732" s="78" t="b">
        <f t="shared" si="263"/>
        <v>0</v>
      </c>
      <c r="AE732" s="78" t="b">
        <f t="shared" si="264"/>
        <v>1</v>
      </c>
      <c r="AF732" s="78" t="b">
        <f t="shared" si="265"/>
        <v>0</v>
      </c>
      <c r="AG732" s="78" t="b">
        <f t="shared" si="270"/>
        <v>1</v>
      </c>
      <c r="AH732" s="38">
        <f t="shared" si="271"/>
        <v>19.579999999999998</v>
      </c>
      <c r="AI732" s="62">
        <f t="shared" si="272"/>
        <v>24.93</v>
      </c>
      <c r="AJ732" s="34">
        <f t="shared" si="273"/>
        <v>0.2</v>
      </c>
      <c r="AK732" s="34">
        <f t="shared" si="274"/>
        <v>0.15384615384615385</v>
      </c>
      <c r="AL732" s="34">
        <f t="shared" si="275"/>
        <v>7.407407407407407E-2</v>
      </c>
    </row>
    <row r="733" spans="1:38">
      <c r="A733" s="37">
        <v>43237</v>
      </c>
      <c r="B733" s="67">
        <v>23.44</v>
      </c>
      <c r="C733" s="67">
        <v>23.44</v>
      </c>
      <c r="D733" s="67">
        <v>-5.26</v>
      </c>
      <c r="E733" s="67">
        <v>24.71</v>
      </c>
      <c r="F733" s="67">
        <v>23.01</v>
      </c>
      <c r="G733" s="67">
        <v>24.93</v>
      </c>
      <c r="H733" s="67">
        <v>611176864</v>
      </c>
      <c r="I733" s="67">
        <v>45194</v>
      </c>
      <c r="J733" s="77">
        <f t="shared" si="266"/>
        <v>0</v>
      </c>
      <c r="K733" s="77">
        <f t="shared" si="267"/>
        <v>1</v>
      </c>
      <c r="L733" s="77">
        <f t="shared" si="268"/>
        <v>0</v>
      </c>
      <c r="M733" s="77"/>
      <c r="N733" s="77">
        <f t="shared" si="253"/>
        <v>24.25</v>
      </c>
      <c r="O733" s="77">
        <f t="shared" si="254"/>
        <v>24.93</v>
      </c>
      <c r="P733" s="77">
        <f t="shared" si="255"/>
        <v>23.019074671388751</v>
      </c>
      <c r="Q733" s="77">
        <f t="shared" si="269"/>
        <v>21.442</v>
      </c>
      <c r="R733" s="77">
        <f t="shared" si="256"/>
        <v>22.621591269680991</v>
      </c>
      <c r="S733" s="77">
        <f t="shared" si="257"/>
        <v>21.452582161607566</v>
      </c>
      <c r="T733" s="77">
        <f t="shared" si="258"/>
        <v>1.1690091080734248</v>
      </c>
      <c r="U733" s="77">
        <f t="shared" si="259"/>
        <v>0.84622631596544606</v>
      </c>
      <c r="V733" s="77">
        <f t="shared" si="260"/>
        <v>0.32278279210797878</v>
      </c>
      <c r="W733" s="77"/>
      <c r="X733" s="77"/>
      <c r="Y733" s="77"/>
      <c r="Z733" s="77" t="str">
        <f t="shared" si="261"/>
        <v>ALTA</v>
      </c>
      <c r="AA733" s="77"/>
      <c r="AB733" s="77" t="str">
        <f t="shared" si="262"/>
        <v/>
      </c>
      <c r="AC733" s="77"/>
      <c r="AD733" s="78" t="b">
        <f t="shared" si="263"/>
        <v>1</v>
      </c>
      <c r="AE733" s="78" t="b">
        <f t="shared" si="264"/>
        <v>1</v>
      </c>
      <c r="AF733" s="78" t="b">
        <f t="shared" si="265"/>
        <v>1</v>
      </c>
      <c r="AG733" s="78" t="b">
        <f t="shared" si="270"/>
        <v>0</v>
      </c>
      <c r="AH733" s="38">
        <f t="shared" si="271"/>
        <v>19.579999999999998</v>
      </c>
      <c r="AI733" s="62">
        <f t="shared" si="272"/>
        <v>24.93</v>
      </c>
      <c r="AJ733" s="34">
        <f t="shared" si="273"/>
        <v>0.2</v>
      </c>
      <c r="AK733" s="34">
        <f t="shared" si="274"/>
        <v>0.15384615384615385</v>
      </c>
      <c r="AL733" s="34">
        <f t="shared" si="275"/>
        <v>7.407407407407407E-2</v>
      </c>
    </row>
    <row r="734" spans="1:38">
      <c r="A734" s="37">
        <v>43236</v>
      </c>
      <c r="B734" s="67">
        <v>24.74</v>
      </c>
      <c r="C734" s="67">
        <v>24.74</v>
      </c>
      <c r="D734" s="67">
        <v>2.2400000000000002</v>
      </c>
      <c r="E734" s="67">
        <v>24.27</v>
      </c>
      <c r="F734" s="67">
        <v>24.25</v>
      </c>
      <c r="G734" s="67">
        <v>24.87</v>
      </c>
      <c r="H734" s="67">
        <v>625540593</v>
      </c>
      <c r="I734" s="67">
        <v>45131</v>
      </c>
      <c r="J734" s="77">
        <f t="shared" si="266"/>
        <v>0</v>
      </c>
      <c r="K734" s="77">
        <f t="shared" si="267"/>
        <v>0</v>
      </c>
      <c r="L734" s="77">
        <f t="shared" si="268"/>
        <v>0</v>
      </c>
      <c r="M734" s="77"/>
      <c r="N734" s="77">
        <f t="shared" si="253"/>
        <v>24.25</v>
      </c>
      <c r="O734" s="77">
        <f t="shared" si="254"/>
        <v>24.87</v>
      </c>
      <c r="P734" s="77">
        <f t="shared" si="255"/>
        <v>22.913843339235939</v>
      </c>
      <c r="Q734" s="77">
        <f t="shared" si="269"/>
        <v>21.2545</v>
      </c>
      <c r="R734" s="77">
        <f t="shared" si="256"/>
        <v>22.47278968235026</v>
      </c>
      <c r="S734" s="77">
        <f t="shared" si="257"/>
        <v>21.293588734536172</v>
      </c>
      <c r="T734" s="77">
        <f t="shared" si="258"/>
        <v>1.1792009478140884</v>
      </c>
      <c r="U734" s="77">
        <f t="shared" si="259"/>
        <v>0.76553061793845134</v>
      </c>
      <c r="V734" s="77">
        <f t="shared" si="260"/>
        <v>0.41367032987563701</v>
      </c>
      <c r="W734" s="77"/>
      <c r="X734" s="77"/>
      <c r="Y734" s="77"/>
      <c r="Z734" s="77" t="str">
        <f t="shared" si="261"/>
        <v>ALTA</v>
      </c>
      <c r="AA734" s="77"/>
      <c r="AB734" s="77" t="str">
        <f t="shared" si="262"/>
        <v/>
      </c>
      <c r="AC734" s="77"/>
      <c r="AD734" s="78" t="b">
        <f t="shared" si="263"/>
        <v>1</v>
      </c>
      <c r="AE734" s="78" t="b">
        <f t="shared" si="264"/>
        <v>1</v>
      </c>
      <c r="AF734" s="78" t="b">
        <f t="shared" si="265"/>
        <v>0</v>
      </c>
      <c r="AG734" s="78" t="b">
        <f t="shared" si="270"/>
        <v>1</v>
      </c>
      <c r="AH734" s="38">
        <f t="shared" si="271"/>
        <v>19.25</v>
      </c>
      <c r="AI734" s="62">
        <f t="shared" si="272"/>
        <v>24.93</v>
      </c>
      <c r="AJ734" s="34">
        <f t="shared" si="273"/>
        <v>0.2</v>
      </c>
      <c r="AK734" s="34">
        <f t="shared" si="274"/>
        <v>0.15384615384615385</v>
      </c>
      <c r="AL734" s="34">
        <f t="shared" si="275"/>
        <v>7.407407407407407E-2</v>
      </c>
    </row>
    <row r="735" spans="1:38">
      <c r="A735" s="37">
        <v>43235</v>
      </c>
      <c r="B735" s="67">
        <v>24.2</v>
      </c>
      <c r="C735" s="67">
        <v>24.2</v>
      </c>
      <c r="D735" s="67">
        <v>2.1</v>
      </c>
      <c r="E735" s="67">
        <v>23.8</v>
      </c>
      <c r="F735" s="67">
        <v>23.39</v>
      </c>
      <c r="G735" s="67">
        <v>24.3</v>
      </c>
      <c r="H735" s="67">
        <v>427580445</v>
      </c>
      <c r="I735" s="67">
        <v>29713</v>
      </c>
      <c r="J735" s="77">
        <f t="shared" si="266"/>
        <v>0</v>
      </c>
      <c r="K735" s="77">
        <f t="shared" si="267"/>
        <v>0</v>
      </c>
      <c r="L735" s="77">
        <f t="shared" si="268"/>
        <v>0</v>
      </c>
      <c r="M735" s="77"/>
      <c r="N735" s="77">
        <f t="shared" si="253"/>
        <v>23.39</v>
      </c>
      <c r="O735" s="77">
        <f t="shared" si="254"/>
        <v>24.3</v>
      </c>
      <c r="P735" s="77">
        <f t="shared" si="255"/>
        <v>22.457304174044925</v>
      </c>
      <c r="Q735" s="77">
        <f t="shared" si="269"/>
        <v>20.967499999999998</v>
      </c>
      <c r="R735" s="77">
        <f t="shared" si="256"/>
        <v>22.060569624595765</v>
      </c>
      <c r="S735" s="77">
        <f t="shared" si="257"/>
        <v>21.017875833299065</v>
      </c>
      <c r="T735" s="77">
        <f t="shared" si="258"/>
        <v>1.0426937912966991</v>
      </c>
      <c r="U735" s="77">
        <f t="shared" si="259"/>
        <v>0.66211303546954203</v>
      </c>
      <c r="V735" s="77">
        <f t="shared" si="260"/>
        <v>0.38058075582715711</v>
      </c>
      <c r="W735" s="77"/>
      <c r="X735" s="77"/>
      <c r="Y735" s="77"/>
      <c r="Z735" s="77" t="str">
        <f t="shared" si="261"/>
        <v>ALTA</v>
      </c>
      <c r="AA735" s="77"/>
      <c r="AB735" s="77" t="str">
        <f t="shared" si="262"/>
        <v/>
      </c>
      <c r="AC735" s="77"/>
      <c r="AD735" s="78" t="b">
        <f t="shared" si="263"/>
        <v>1</v>
      </c>
      <c r="AE735" s="78" t="b">
        <f t="shared" si="264"/>
        <v>0</v>
      </c>
      <c r="AF735" s="78" t="b">
        <f t="shared" si="265"/>
        <v>0</v>
      </c>
      <c r="AG735" s="78" t="b">
        <f t="shared" si="270"/>
        <v>1</v>
      </c>
      <c r="AH735" s="38">
        <f t="shared" si="271"/>
        <v>18.61</v>
      </c>
      <c r="AI735" s="62">
        <f t="shared" si="272"/>
        <v>24.87</v>
      </c>
      <c r="AJ735" s="34">
        <f t="shared" si="273"/>
        <v>0.2</v>
      </c>
      <c r="AK735" s="34">
        <f t="shared" si="274"/>
        <v>0.15384615384615385</v>
      </c>
      <c r="AL735" s="34">
        <f t="shared" si="275"/>
        <v>7.407407407407407E-2</v>
      </c>
    </row>
    <row r="736" spans="1:38">
      <c r="A736" s="37">
        <v>43234</v>
      </c>
      <c r="B736" s="67">
        <v>23.7</v>
      </c>
      <c r="C736" s="67">
        <v>23.7</v>
      </c>
      <c r="D736" s="67">
        <v>3.14</v>
      </c>
      <c r="E736" s="67">
        <v>23.35</v>
      </c>
      <c r="F736" s="67">
        <v>23.32</v>
      </c>
      <c r="G736" s="67">
        <v>23.92</v>
      </c>
      <c r="H736" s="67">
        <v>404140670</v>
      </c>
      <c r="I736" s="67">
        <v>36193</v>
      </c>
      <c r="J736" s="77">
        <f t="shared" si="266"/>
        <v>0</v>
      </c>
      <c r="K736" s="77">
        <f t="shared" si="267"/>
        <v>0</v>
      </c>
      <c r="L736" s="77">
        <f t="shared" si="268"/>
        <v>0</v>
      </c>
      <c r="M736" s="77"/>
      <c r="N736" s="77">
        <f t="shared" si="253"/>
        <v>23.32</v>
      </c>
      <c r="O736" s="77">
        <f t="shared" si="254"/>
        <v>23.93</v>
      </c>
      <c r="P736" s="77">
        <f t="shared" si="255"/>
        <v>22.021630217556154</v>
      </c>
      <c r="Q736" s="77">
        <f t="shared" si="269"/>
        <v>20.689</v>
      </c>
      <c r="R736" s="77">
        <f t="shared" si="256"/>
        <v>21.671582283613176</v>
      </c>
      <c r="S736" s="77">
        <f t="shared" si="257"/>
        <v>20.76330589996299</v>
      </c>
      <c r="T736" s="77">
        <f t="shared" si="258"/>
        <v>0.90827638365018615</v>
      </c>
      <c r="U736" s="77">
        <f t="shared" si="259"/>
        <v>0.56696784651275278</v>
      </c>
      <c r="V736" s="77">
        <f t="shared" si="260"/>
        <v>0.34130853713743337</v>
      </c>
      <c r="W736" s="77"/>
      <c r="X736" s="77"/>
      <c r="Y736" s="77"/>
      <c r="Z736" s="77" t="str">
        <f t="shared" si="261"/>
        <v>ALTA</v>
      </c>
      <c r="AA736" s="77"/>
      <c r="AB736" s="77" t="str">
        <f t="shared" si="262"/>
        <v/>
      </c>
      <c r="AC736" s="77"/>
      <c r="AD736" s="78" t="b">
        <f t="shared" si="263"/>
        <v>0</v>
      </c>
      <c r="AE736" s="78" t="b">
        <f t="shared" si="264"/>
        <v>1</v>
      </c>
      <c r="AF736" s="78" t="b">
        <f t="shared" si="265"/>
        <v>0</v>
      </c>
      <c r="AG736" s="78" t="b">
        <f t="shared" si="270"/>
        <v>1</v>
      </c>
      <c r="AH736" s="38">
        <f t="shared" si="271"/>
        <v>18.61</v>
      </c>
      <c r="AI736" s="62">
        <f t="shared" si="272"/>
        <v>23.93</v>
      </c>
      <c r="AJ736" s="34">
        <f t="shared" si="273"/>
        <v>0.2</v>
      </c>
      <c r="AK736" s="34">
        <f t="shared" si="274"/>
        <v>0.15384615384615385</v>
      </c>
      <c r="AL736" s="34">
        <f t="shared" si="275"/>
        <v>7.407407407407407E-2</v>
      </c>
    </row>
    <row r="737" spans="1:38">
      <c r="A737" s="37">
        <v>43231</v>
      </c>
      <c r="B737" s="67">
        <v>22.98</v>
      </c>
      <c r="C737" s="67">
        <v>22.98</v>
      </c>
      <c r="D737" s="67">
        <v>-1.2</v>
      </c>
      <c r="E737" s="67">
        <v>23.33</v>
      </c>
      <c r="F737" s="67">
        <v>22.96</v>
      </c>
      <c r="G737" s="67">
        <v>23.77</v>
      </c>
      <c r="H737" s="67">
        <v>495122697</v>
      </c>
      <c r="I737" s="67">
        <v>33031</v>
      </c>
      <c r="J737" s="77">
        <f t="shared" si="266"/>
        <v>0</v>
      </c>
      <c r="K737" s="77">
        <f t="shared" si="267"/>
        <v>0</v>
      </c>
      <c r="L737" s="77">
        <f t="shared" si="268"/>
        <v>0</v>
      </c>
      <c r="M737" s="77"/>
      <c r="N737" s="77">
        <f t="shared" si="253"/>
        <v>22.96</v>
      </c>
      <c r="O737" s="77">
        <f t="shared" si="254"/>
        <v>23.93</v>
      </c>
      <c r="P737" s="77">
        <f t="shared" si="255"/>
        <v>21.602037771945195</v>
      </c>
      <c r="Q737" s="77">
        <f t="shared" si="269"/>
        <v>20.461499999999997</v>
      </c>
      <c r="R737" s="77">
        <f t="shared" si="256"/>
        <v>21.302779062451936</v>
      </c>
      <c r="S737" s="77">
        <f t="shared" si="257"/>
        <v>20.52837037196003</v>
      </c>
      <c r="T737" s="77">
        <f t="shared" si="258"/>
        <v>0.77440869049190653</v>
      </c>
      <c r="U737" s="77">
        <f t="shared" si="259"/>
        <v>0.48164071222839444</v>
      </c>
      <c r="V737" s="77">
        <f t="shared" si="260"/>
        <v>0.29276797826351209</v>
      </c>
      <c r="W737" s="77"/>
      <c r="X737" s="77"/>
      <c r="Y737" s="77"/>
      <c r="Z737" s="77" t="str">
        <f t="shared" si="261"/>
        <v>ALTA</v>
      </c>
      <c r="AA737" s="77"/>
      <c r="AB737" s="77" t="str">
        <f t="shared" si="262"/>
        <v/>
      </c>
      <c r="AC737" s="77"/>
      <c r="AD737" s="78" t="b">
        <f t="shared" si="263"/>
        <v>1</v>
      </c>
      <c r="AE737" s="78" t="b">
        <f t="shared" si="264"/>
        <v>1</v>
      </c>
      <c r="AF737" s="78" t="b">
        <f t="shared" si="265"/>
        <v>0</v>
      </c>
      <c r="AG737" s="78" t="b">
        <f t="shared" si="270"/>
        <v>1</v>
      </c>
      <c r="AH737" s="38">
        <f t="shared" si="271"/>
        <v>18.61</v>
      </c>
      <c r="AI737" s="62">
        <f t="shared" si="272"/>
        <v>23.93</v>
      </c>
      <c r="AJ737" s="34">
        <f t="shared" si="273"/>
        <v>0.2</v>
      </c>
      <c r="AK737" s="34">
        <f t="shared" si="274"/>
        <v>0.15384615384615385</v>
      </c>
      <c r="AL737" s="34">
        <f t="shared" si="275"/>
        <v>7.407407407407407E-2</v>
      </c>
    </row>
    <row r="738" spans="1:38">
      <c r="A738" s="37">
        <v>43230</v>
      </c>
      <c r="B738" s="67">
        <v>23.26</v>
      </c>
      <c r="C738" s="67">
        <v>23.26</v>
      </c>
      <c r="D738" s="67">
        <v>3.91</v>
      </c>
      <c r="E738" s="67">
        <v>22.71</v>
      </c>
      <c r="F738" s="67">
        <v>22.51</v>
      </c>
      <c r="G738" s="67">
        <v>23.93</v>
      </c>
      <c r="H738" s="67">
        <v>835171658</v>
      </c>
      <c r="I738" s="67">
        <v>75730</v>
      </c>
      <c r="J738" s="77">
        <f t="shared" si="266"/>
        <v>0</v>
      </c>
      <c r="K738" s="77">
        <f t="shared" si="267"/>
        <v>1</v>
      </c>
      <c r="L738" s="77">
        <f t="shared" si="268"/>
        <v>0</v>
      </c>
      <c r="M738" s="77"/>
      <c r="N738" s="77">
        <f t="shared" si="253"/>
        <v>22.51</v>
      </c>
      <c r="O738" s="77">
        <f t="shared" si="254"/>
        <v>23.93</v>
      </c>
      <c r="P738" s="77">
        <f t="shared" si="255"/>
        <v>21.257547214931492</v>
      </c>
      <c r="Q738" s="77">
        <f t="shared" si="269"/>
        <v>20.291999999999994</v>
      </c>
      <c r="R738" s="77">
        <f t="shared" si="256"/>
        <v>20.997829801079561</v>
      </c>
      <c r="S738" s="77">
        <f t="shared" si="257"/>
        <v>20.332240001716833</v>
      </c>
      <c r="T738" s="77">
        <f t="shared" si="258"/>
        <v>0.66558979936272777</v>
      </c>
      <c r="U738" s="77">
        <f t="shared" si="259"/>
        <v>0.40844871766251645</v>
      </c>
      <c r="V738" s="77">
        <f t="shared" si="260"/>
        <v>0.25714108170021133</v>
      </c>
      <c r="W738" s="77"/>
      <c r="X738" s="77"/>
      <c r="Y738" s="77"/>
      <c r="Z738" s="77" t="str">
        <f t="shared" si="261"/>
        <v>ALTA</v>
      </c>
      <c r="AA738" s="77"/>
      <c r="AB738" s="77" t="str">
        <f t="shared" si="262"/>
        <v/>
      </c>
      <c r="AC738" s="77"/>
      <c r="AD738" s="78" t="b">
        <f t="shared" si="263"/>
        <v>1</v>
      </c>
      <c r="AE738" s="78" t="b">
        <f t="shared" si="264"/>
        <v>0</v>
      </c>
      <c r="AF738" s="78" t="b">
        <f t="shared" si="265"/>
        <v>0</v>
      </c>
      <c r="AG738" s="78" t="b">
        <f t="shared" si="270"/>
        <v>1</v>
      </c>
      <c r="AH738" s="38">
        <f t="shared" si="271"/>
        <v>18.61</v>
      </c>
      <c r="AI738" s="62">
        <f t="shared" si="272"/>
        <v>23.93</v>
      </c>
      <c r="AJ738" s="34">
        <f t="shared" si="273"/>
        <v>0.2</v>
      </c>
      <c r="AK738" s="34">
        <f t="shared" si="274"/>
        <v>0.15384615384615385</v>
      </c>
      <c r="AL738" s="34">
        <f t="shared" si="275"/>
        <v>7.407407407407407E-2</v>
      </c>
    </row>
    <row r="739" spans="1:38">
      <c r="A739" s="37">
        <v>43229</v>
      </c>
      <c r="B739" s="67">
        <v>22.39</v>
      </c>
      <c r="C739" s="67">
        <v>22.39</v>
      </c>
      <c r="D739" s="67">
        <v>8.16</v>
      </c>
      <c r="E739" s="67">
        <v>21.05</v>
      </c>
      <c r="F739" s="67">
        <v>20.98</v>
      </c>
      <c r="G739" s="67">
        <v>22.4</v>
      </c>
      <c r="H739" s="67">
        <v>604873258</v>
      </c>
      <c r="I739" s="67">
        <v>57508</v>
      </c>
      <c r="J739" s="77">
        <f t="shared" si="266"/>
        <v>0</v>
      </c>
      <c r="K739" s="77">
        <f t="shared" si="267"/>
        <v>0</v>
      </c>
      <c r="L739" s="77">
        <f t="shared" si="268"/>
        <v>0</v>
      </c>
      <c r="M739" s="77"/>
      <c r="N739" s="77">
        <f t="shared" si="253"/>
        <v>20.98</v>
      </c>
      <c r="O739" s="77">
        <f t="shared" si="254"/>
        <v>22.4</v>
      </c>
      <c r="P739" s="77">
        <f t="shared" si="255"/>
        <v>20.756934018664364</v>
      </c>
      <c r="Q739" s="77">
        <f t="shared" si="269"/>
        <v>20.113499999999998</v>
      </c>
      <c r="R739" s="77">
        <f t="shared" si="256"/>
        <v>20.586526128548574</v>
      </c>
      <c r="S739" s="77">
        <f t="shared" si="257"/>
        <v>20.098019201854179</v>
      </c>
      <c r="T739" s="77">
        <f t="shared" si="258"/>
        <v>0.4885069266943951</v>
      </c>
      <c r="U739" s="77">
        <f t="shared" si="259"/>
        <v>0.34416344723746362</v>
      </c>
      <c r="V739" s="77">
        <f t="shared" si="260"/>
        <v>0.14434347945693149</v>
      </c>
      <c r="W739" s="77"/>
      <c r="X739" s="77"/>
      <c r="Y739" s="77"/>
      <c r="Z739" s="77" t="str">
        <f t="shared" si="261"/>
        <v>ALTA</v>
      </c>
      <c r="AA739" s="77"/>
      <c r="AB739" s="77" t="str">
        <f t="shared" si="262"/>
        <v/>
      </c>
      <c r="AC739" s="77"/>
      <c r="AD739" s="78" t="b">
        <f t="shared" si="263"/>
        <v>0</v>
      </c>
      <c r="AE739" s="78" t="b">
        <f t="shared" si="264"/>
        <v>1</v>
      </c>
      <c r="AF739" s="78" t="b">
        <f t="shared" si="265"/>
        <v>0</v>
      </c>
      <c r="AG739" s="78" t="b">
        <f t="shared" si="270"/>
        <v>1</v>
      </c>
      <c r="AH739" s="38">
        <f t="shared" si="271"/>
        <v>18.61</v>
      </c>
      <c r="AI739" s="62">
        <f t="shared" si="272"/>
        <v>23.93</v>
      </c>
      <c r="AJ739" s="34">
        <f t="shared" si="273"/>
        <v>0.2</v>
      </c>
      <c r="AK739" s="34">
        <f t="shared" si="274"/>
        <v>0.15384615384615385</v>
      </c>
      <c r="AL739" s="34">
        <f t="shared" si="275"/>
        <v>7.407407407407407E-2</v>
      </c>
    </row>
    <row r="740" spans="1:38">
      <c r="A740" s="37">
        <v>43228</v>
      </c>
      <c r="B740" s="67">
        <v>20.7</v>
      </c>
      <c r="C740" s="67">
        <v>20.7</v>
      </c>
      <c r="D740" s="67">
        <v>1.1499999999999999</v>
      </c>
      <c r="E740" s="67">
        <v>20.83</v>
      </c>
      <c r="F740" s="67">
        <v>20.34</v>
      </c>
      <c r="G740" s="67">
        <v>20.91</v>
      </c>
      <c r="H740" s="67">
        <v>696885374</v>
      </c>
      <c r="I740" s="67">
        <v>46941</v>
      </c>
      <c r="J740" s="77">
        <f t="shared" si="266"/>
        <v>0</v>
      </c>
      <c r="K740" s="77">
        <f t="shared" si="267"/>
        <v>0</v>
      </c>
      <c r="L740" s="77">
        <f t="shared" si="268"/>
        <v>0</v>
      </c>
      <c r="M740" s="77"/>
      <c r="N740" s="77">
        <f t="shared" si="253"/>
        <v>20.47</v>
      </c>
      <c r="O740" s="77">
        <f t="shared" si="254"/>
        <v>20.93</v>
      </c>
      <c r="P740" s="77">
        <f t="shared" si="255"/>
        <v>20.348667523330455</v>
      </c>
      <c r="Q740" s="77">
        <f t="shared" si="269"/>
        <v>19.960499999999996</v>
      </c>
      <c r="R740" s="77">
        <f t="shared" si="256"/>
        <v>20.258621788284678</v>
      </c>
      <c r="S740" s="77">
        <f t="shared" si="257"/>
        <v>19.914660738002514</v>
      </c>
      <c r="T740" s="77">
        <f t="shared" si="258"/>
        <v>0.34396105028216439</v>
      </c>
      <c r="U740" s="77">
        <f t="shared" si="259"/>
        <v>0.30807757737323072</v>
      </c>
      <c r="V740" s="77">
        <f t="shared" si="260"/>
        <v>3.5883472908933678E-2</v>
      </c>
      <c r="W740" s="77"/>
      <c r="X740" s="77"/>
      <c r="Y740" s="77"/>
      <c r="Z740" s="77" t="str">
        <f t="shared" si="261"/>
        <v>ALTA</v>
      </c>
      <c r="AA740" s="77"/>
      <c r="AB740" s="77" t="str">
        <f t="shared" si="262"/>
        <v/>
      </c>
      <c r="AC740" s="77"/>
      <c r="AD740" s="78" t="b">
        <f t="shared" si="263"/>
        <v>1</v>
      </c>
      <c r="AE740" s="78" t="b">
        <f t="shared" si="264"/>
        <v>0</v>
      </c>
      <c r="AF740" s="78" t="b">
        <f t="shared" si="265"/>
        <v>1</v>
      </c>
      <c r="AG740" s="78" t="b">
        <f t="shared" si="270"/>
        <v>1</v>
      </c>
      <c r="AH740" s="38">
        <f t="shared" si="271"/>
        <v>18.55</v>
      </c>
      <c r="AI740" s="62">
        <f t="shared" si="272"/>
        <v>20.93</v>
      </c>
      <c r="AJ740" s="34">
        <f t="shared" si="273"/>
        <v>0.2</v>
      </c>
      <c r="AK740" s="34">
        <f t="shared" si="274"/>
        <v>0.15384615384615385</v>
      </c>
      <c r="AL740" s="34">
        <f t="shared" si="275"/>
        <v>7.407407407407407E-2</v>
      </c>
    </row>
    <row r="741" spans="1:38">
      <c r="A741" s="37">
        <v>43227</v>
      </c>
      <c r="B741" s="67">
        <v>20.46</v>
      </c>
      <c r="C741" s="67">
        <v>20.46</v>
      </c>
      <c r="D741" s="67">
        <v>1.71</v>
      </c>
      <c r="E741" s="67">
        <v>20.39</v>
      </c>
      <c r="F741" s="67">
        <v>20.32</v>
      </c>
      <c r="G741" s="67">
        <v>20.93</v>
      </c>
      <c r="H741" s="67">
        <v>1085024423</v>
      </c>
      <c r="I741" s="67">
        <v>82061</v>
      </c>
      <c r="J741" s="77">
        <f t="shared" si="266"/>
        <v>0</v>
      </c>
      <c r="K741" s="77">
        <f t="shared" si="267"/>
        <v>1</v>
      </c>
      <c r="L741" s="77">
        <f t="shared" si="268"/>
        <v>0</v>
      </c>
      <c r="M741" s="77"/>
      <c r="N741" s="77">
        <f t="shared" si="253"/>
        <v>20.47</v>
      </c>
      <c r="O741" s="77">
        <f t="shared" si="254"/>
        <v>20.93</v>
      </c>
      <c r="P741" s="77">
        <f t="shared" si="255"/>
        <v>20.26083440416307</v>
      </c>
      <c r="Q741" s="77">
        <f t="shared" si="269"/>
        <v>19.852999999999998</v>
      </c>
      <c r="R741" s="77">
        <f t="shared" si="256"/>
        <v>20.178371204336436</v>
      </c>
      <c r="S741" s="77">
        <f t="shared" si="257"/>
        <v>19.851833597042717</v>
      </c>
      <c r="T741" s="77">
        <f t="shared" si="258"/>
        <v>0.32653760729371939</v>
      </c>
      <c r="U741" s="77">
        <f t="shared" si="259"/>
        <v>0.2991067091459973</v>
      </c>
      <c r="V741" s="77">
        <f t="shared" si="260"/>
        <v>2.7430898147722094E-2</v>
      </c>
      <c r="W741" s="77"/>
      <c r="X741" s="77"/>
      <c r="Y741" s="77"/>
      <c r="Z741" s="77" t="str">
        <f t="shared" si="261"/>
        <v>ALTA</v>
      </c>
      <c r="AA741" s="77"/>
      <c r="AB741" s="77" t="str">
        <f t="shared" si="262"/>
        <v/>
      </c>
      <c r="AC741" s="77"/>
      <c r="AD741" s="78" t="b">
        <f t="shared" si="263"/>
        <v>0</v>
      </c>
      <c r="AE741" s="78" t="b">
        <f t="shared" si="264"/>
        <v>0</v>
      </c>
      <c r="AF741" s="78" t="b">
        <f t="shared" si="265"/>
        <v>0</v>
      </c>
      <c r="AG741" s="78" t="b">
        <f t="shared" si="270"/>
        <v>1</v>
      </c>
      <c r="AH741" s="38">
        <f t="shared" si="271"/>
        <v>18.55</v>
      </c>
      <c r="AI741" s="62">
        <f t="shared" si="272"/>
        <v>20.93</v>
      </c>
      <c r="AJ741" s="34">
        <f t="shared" si="273"/>
        <v>0.2</v>
      </c>
      <c r="AK741" s="34">
        <f t="shared" si="274"/>
        <v>0.15384615384615385</v>
      </c>
      <c r="AL741" s="34">
        <f t="shared" si="275"/>
        <v>7.407407407407407E-2</v>
      </c>
    </row>
    <row r="742" spans="1:38">
      <c r="A742" s="37">
        <v>43224</v>
      </c>
      <c r="B742" s="67">
        <v>20.12</v>
      </c>
      <c r="C742" s="67">
        <v>20.12</v>
      </c>
      <c r="D742" s="67">
        <v>-0.8</v>
      </c>
      <c r="E742" s="67">
        <v>20.28</v>
      </c>
      <c r="F742" s="67">
        <v>20.12</v>
      </c>
      <c r="G742" s="67">
        <v>20.45</v>
      </c>
      <c r="H742" s="67">
        <v>488646421</v>
      </c>
      <c r="I742" s="67">
        <v>41439</v>
      </c>
      <c r="J742" s="77">
        <f t="shared" si="266"/>
        <v>0</v>
      </c>
      <c r="K742" s="77">
        <f t="shared" si="267"/>
        <v>0</v>
      </c>
      <c r="L742" s="77">
        <f t="shared" si="268"/>
        <v>0</v>
      </c>
      <c r="M742" s="77"/>
      <c r="N742" s="77">
        <f t="shared" si="253"/>
        <v>20.47</v>
      </c>
      <c r="O742" s="77">
        <f t="shared" si="254"/>
        <v>20.8</v>
      </c>
      <c r="P742" s="77">
        <f t="shared" si="255"/>
        <v>20.211043005203837</v>
      </c>
      <c r="Q742" s="77">
        <f t="shared" si="269"/>
        <v>19.790999999999997</v>
      </c>
      <c r="R742" s="77">
        <f t="shared" si="256"/>
        <v>20.127165968761243</v>
      </c>
      <c r="S742" s="77">
        <f t="shared" si="257"/>
        <v>19.803180284806135</v>
      </c>
      <c r="T742" s="77">
        <f t="shared" si="258"/>
        <v>0.32398568395510807</v>
      </c>
      <c r="U742" s="77">
        <f t="shared" si="259"/>
        <v>0.29224898460906679</v>
      </c>
      <c r="V742" s="77">
        <f t="shared" si="260"/>
        <v>3.1736699346041286E-2</v>
      </c>
      <c r="W742" s="77"/>
      <c r="X742" s="77"/>
      <c r="Y742" s="77"/>
      <c r="Z742" s="77" t="str">
        <f t="shared" si="261"/>
        <v>ALTA</v>
      </c>
      <c r="AA742" s="77"/>
      <c r="AB742" s="77" t="str">
        <f t="shared" si="262"/>
        <v/>
      </c>
      <c r="AC742" s="77"/>
      <c r="AD742" s="78" t="b">
        <f t="shared" si="263"/>
        <v>0</v>
      </c>
      <c r="AE742" s="78" t="b">
        <f t="shared" si="264"/>
        <v>0</v>
      </c>
      <c r="AF742" s="78" t="b">
        <f t="shared" si="265"/>
        <v>0</v>
      </c>
      <c r="AG742" s="78" t="b">
        <f t="shared" si="270"/>
        <v>1</v>
      </c>
      <c r="AH742" s="38">
        <f t="shared" si="271"/>
        <v>18.55</v>
      </c>
      <c r="AI742" s="62">
        <f t="shared" si="272"/>
        <v>20.8</v>
      </c>
      <c r="AJ742" s="34">
        <f t="shared" si="273"/>
        <v>0.2</v>
      </c>
      <c r="AK742" s="34">
        <f t="shared" si="274"/>
        <v>0.15384615384615385</v>
      </c>
      <c r="AL742" s="34">
        <f t="shared" si="275"/>
        <v>7.407407407407407E-2</v>
      </c>
    </row>
    <row r="743" spans="1:38">
      <c r="A743" s="37">
        <v>43223</v>
      </c>
      <c r="B743" s="67">
        <v>20.28</v>
      </c>
      <c r="C743" s="67">
        <v>20.28</v>
      </c>
      <c r="D743" s="67">
        <v>-0.66</v>
      </c>
      <c r="E743" s="67">
        <v>20.36</v>
      </c>
      <c r="F743" s="67">
        <v>19.850000000000001</v>
      </c>
      <c r="G743" s="67">
        <v>20.45</v>
      </c>
      <c r="H743" s="67">
        <v>764846785</v>
      </c>
      <c r="I743" s="67">
        <v>51293</v>
      </c>
      <c r="J743" s="77">
        <f t="shared" si="266"/>
        <v>0</v>
      </c>
      <c r="K743" s="77">
        <f t="shared" si="267"/>
        <v>0</v>
      </c>
      <c r="L743" s="77">
        <f t="shared" si="268"/>
        <v>0</v>
      </c>
      <c r="M743" s="77"/>
      <c r="N743" s="77">
        <f t="shared" si="253"/>
        <v>20.47</v>
      </c>
      <c r="O743" s="77">
        <f t="shared" si="254"/>
        <v>20.8</v>
      </c>
      <c r="P743" s="77">
        <f t="shared" si="255"/>
        <v>20.233803756504795</v>
      </c>
      <c r="Q743" s="77">
        <f t="shared" si="269"/>
        <v>19.740499999999997</v>
      </c>
      <c r="R743" s="77">
        <f t="shared" si="256"/>
        <v>20.128468872172377</v>
      </c>
      <c r="S743" s="77">
        <f t="shared" si="257"/>
        <v>19.777834707590625</v>
      </c>
      <c r="T743" s="77">
        <f t="shared" si="258"/>
        <v>0.35063416458175212</v>
      </c>
      <c r="U743" s="77">
        <f t="shared" si="259"/>
        <v>0.28431480977255646</v>
      </c>
      <c r="V743" s="77">
        <f t="shared" si="260"/>
        <v>6.6319354809195652E-2</v>
      </c>
      <c r="W743" s="77"/>
      <c r="X743" s="77"/>
      <c r="Y743" s="77"/>
      <c r="Z743" s="77" t="str">
        <f t="shared" si="261"/>
        <v>ALTA</v>
      </c>
      <c r="AA743" s="77"/>
      <c r="AB743" s="77" t="str">
        <f t="shared" si="262"/>
        <v/>
      </c>
      <c r="AC743" s="77"/>
      <c r="AD743" s="78" t="b">
        <f t="shared" si="263"/>
        <v>0</v>
      </c>
      <c r="AE743" s="78" t="b">
        <f t="shared" si="264"/>
        <v>1</v>
      </c>
      <c r="AF743" s="78" t="b">
        <f t="shared" si="265"/>
        <v>1</v>
      </c>
      <c r="AG743" s="78" t="b">
        <f t="shared" si="270"/>
        <v>1</v>
      </c>
      <c r="AH743" s="38">
        <f t="shared" si="271"/>
        <v>18.170000000000002</v>
      </c>
      <c r="AI743" s="62">
        <f t="shared" si="272"/>
        <v>20.8</v>
      </c>
      <c r="AJ743" s="34">
        <f t="shared" si="273"/>
        <v>0.2</v>
      </c>
      <c r="AK743" s="34">
        <f t="shared" si="274"/>
        <v>0.15384615384615385</v>
      </c>
      <c r="AL743" s="34">
        <f t="shared" si="275"/>
        <v>7.407407407407407E-2</v>
      </c>
    </row>
    <row r="744" spans="1:38">
      <c r="A744" s="37">
        <v>43222</v>
      </c>
      <c r="B744" s="67">
        <v>20.420000000000002</v>
      </c>
      <c r="C744" s="67">
        <v>20.420000000000002</v>
      </c>
      <c r="D744" s="67">
        <v>-1.61</v>
      </c>
      <c r="E744" s="67">
        <v>20.48</v>
      </c>
      <c r="F744" s="67">
        <v>20.34</v>
      </c>
      <c r="G744" s="67">
        <v>20.71</v>
      </c>
      <c r="H744" s="67">
        <v>916913515</v>
      </c>
      <c r="I744" s="67">
        <v>58543</v>
      </c>
      <c r="J744" s="77">
        <f t="shared" si="266"/>
        <v>0</v>
      </c>
      <c r="K744" s="77">
        <f t="shared" si="267"/>
        <v>0</v>
      </c>
      <c r="L744" s="77">
        <f t="shared" si="268"/>
        <v>0</v>
      </c>
      <c r="M744" s="77"/>
      <c r="N744" s="77">
        <f t="shared" si="253"/>
        <v>20.47</v>
      </c>
      <c r="O744" s="77">
        <f t="shared" si="254"/>
        <v>20.8</v>
      </c>
      <c r="P744" s="77">
        <f t="shared" si="255"/>
        <v>20.222254695630994</v>
      </c>
      <c r="Q744" s="77">
        <f t="shared" si="269"/>
        <v>19.646999999999998</v>
      </c>
      <c r="R744" s="77">
        <f t="shared" si="256"/>
        <v>20.1009177580219</v>
      </c>
      <c r="S744" s="77">
        <f t="shared" si="257"/>
        <v>19.737661484197876</v>
      </c>
      <c r="T744" s="77">
        <f t="shared" si="258"/>
        <v>0.36325627382402459</v>
      </c>
      <c r="U744" s="77">
        <f t="shared" si="259"/>
        <v>0.26773497107025757</v>
      </c>
      <c r="V744" s="77">
        <f t="shared" si="260"/>
        <v>9.5521302753767023E-2</v>
      </c>
      <c r="W744" s="77"/>
      <c r="X744" s="77"/>
      <c r="Y744" s="77"/>
      <c r="Z744" s="77" t="str">
        <f t="shared" si="261"/>
        <v>ALTA</v>
      </c>
      <c r="AA744" s="77"/>
      <c r="AB744" s="77" t="str">
        <f t="shared" si="262"/>
        <v/>
      </c>
      <c r="AC744" s="77"/>
      <c r="AD744" s="78" t="b">
        <f t="shared" si="263"/>
        <v>1</v>
      </c>
      <c r="AE744" s="78" t="b">
        <f t="shared" si="264"/>
        <v>0</v>
      </c>
      <c r="AF744" s="78" t="b">
        <f t="shared" si="265"/>
        <v>0</v>
      </c>
      <c r="AG744" s="78" t="b">
        <f t="shared" si="270"/>
        <v>1</v>
      </c>
      <c r="AH744" s="38">
        <f t="shared" si="271"/>
        <v>18.170000000000002</v>
      </c>
      <c r="AI744" s="62">
        <f t="shared" si="272"/>
        <v>20.8</v>
      </c>
      <c r="AJ744" s="34">
        <f t="shared" si="273"/>
        <v>0.2</v>
      </c>
      <c r="AK744" s="34">
        <f t="shared" si="274"/>
        <v>0.15384615384615385</v>
      </c>
      <c r="AL744" s="34">
        <f t="shared" si="275"/>
        <v>7.407407407407407E-2</v>
      </c>
    </row>
    <row r="745" spans="1:38">
      <c r="A745" s="37">
        <v>43220</v>
      </c>
      <c r="B745" s="67">
        <v>20.75</v>
      </c>
      <c r="C745" s="67">
        <v>20.75</v>
      </c>
      <c r="D745" s="67">
        <v>1.1399999999999999</v>
      </c>
      <c r="E745" s="67">
        <v>20.53</v>
      </c>
      <c r="F745" s="67">
        <v>20.440000000000001</v>
      </c>
      <c r="G745" s="67">
        <v>20.8</v>
      </c>
      <c r="H745" s="67">
        <v>399803751</v>
      </c>
      <c r="I745" s="67">
        <v>31120</v>
      </c>
      <c r="J745" s="77">
        <f t="shared" si="266"/>
        <v>0</v>
      </c>
      <c r="K745" s="77">
        <f t="shared" si="267"/>
        <v>1</v>
      </c>
      <c r="L745" s="77">
        <f t="shared" si="268"/>
        <v>0</v>
      </c>
      <c r="M745" s="77"/>
      <c r="N745" s="77">
        <f t="shared" si="253"/>
        <v>20.47</v>
      </c>
      <c r="O745" s="77">
        <f t="shared" si="254"/>
        <v>20.8</v>
      </c>
      <c r="P745" s="77">
        <f t="shared" si="255"/>
        <v>20.172818369538742</v>
      </c>
      <c r="Q745" s="77">
        <f t="shared" si="269"/>
        <v>19.561500000000002</v>
      </c>
      <c r="R745" s="77">
        <f t="shared" si="256"/>
        <v>20.042902804934972</v>
      </c>
      <c r="S745" s="77">
        <f t="shared" si="257"/>
        <v>19.683074402933705</v>
      </c>
      <c r="T745" s="77">
        <f t="shared" si="258"/>
        <v>0.35982840200126631</v>
      </c>
      <c r="U745" s="77">
        <f t="shared" si="259"/>
        <v>0.24385464538181584</v>
      </c>
      <c r="V745" s="77">
        <f t="shared" si="260"/>
        <v>0.11597375661945047</v>
      </c>
      <c r="W745" s="77"/>
      <c r="X745" s="77"/>
      <c r="Y745" s="77"/>
      <c r="Z745" s="77" t="str">
        <f t="shared" si="261"/>
        <v>ALTA</v>
      </c>
      <c r="AA745" s="77"/>
      <c r="AB745" s="77" t="str">
        <f t="shared" si="262"/>
        <v/>
      </c>
      <c r="AC745" s="77"/>
      <c r="AD745" s="78" t="b">
        <f t="shared" si="263"/>
        <v>0</v>
      </c>
      <c r="AE745" s="78" t="b">
        <f t="shared" si="264"/>
        <v>1</v>
      </c>
      <c r="AF745" s="78" t="b">
        <f t="shared" si="265"/>
        <v>0</v>
      </c>
      <c r="AG745" s="78" t="b">
        <f t="shared" si="270"/>
        <v>1</v>
      </c>
      <c r="AH745" s="38">
        <f t="shared" si="271"/>
        <v>18.170000000000002</v>
      </c>
      <c r="AI745" s="62">
        <f t="shared" si="272"/>
        <v>20.8</v>
      </c>
      <c r="AJ745" s="34">
        <f t="shared" si="273"/>
        <v>0.2</v>
      </c>
      <c r="AK745" s="34">
        <f t="shared" si="274"/>
        <v>0.15384615384615385</v>
      </c>
      <c r="AL745" s="34">
        <f t="shared" si="275"/>
        <v>7.407407407407407E-2</v>
      </c>
    </row>
    <row r="746" spans="1:38">
      <c r="A746" s="37">
        <v>43217</v>
      </c>
      <c r="B746" s="67">
        <v>20.52</v>
      </c>
      <c r="C746" s="67">
        <v>20.52</v>
      </c>
      <c r="D746" s="67">
        <v>0.35</v>
      </c>
      <c r="E746" s="67">
        <v>20.63</v>
      </c>
      <c r="F746" s="67">
        <v>20.47</v>
      </c>
      <c r="G746" s="67">
        <v>20.71</v>
      </c>
      <c r="H746" s="67">
        <v>614151939</v>
      </c>
      <c r="I746" s="67">
        <v>36024</v>
      </c>
      <c r="J746" s="77">
        <f t="shared" si="266"/>
        <v>0</v>
      </c>
      <c r="K746" s="77">
        <f t="shared" si="267"/>
        <v>0</v>
      </c>
      <c r="L746" s="77">
        <f t="shared" si="268"/>
        <v>0</v>
      </c>
      <c r="M746" s="77"/>
      <c r="N746" s="77">
        <f t="shared" si="253"/>
        <v>20.47</v>
      </c>
      <c r="O746" s="77">
        <f t="shared" si="254"/>
        <v>20.71</v>
      </c>
      <c r="P746" s="77">
        <f t="shared" si="255"/>
        <v>20.028522961923429</v>
      </c>
      <c r="Q746" s="77">
        <f t="shared" si="269"/>
        <v>19.468</v>
      </c>
      <c r="R746" s="77">
        <f t="shared" si="256"/>
        <v>19.914339678559511</v>
      </c>
      <c r="S746" s="77">
        <f t="shared" si="257"/>
        <v>19.597720355168402</v>
      </c>
      <c r="T746" s="77">
        <f t="shared" si="258"/>
        <v>0.31661932339110876</v>
      </c>
      <c r="U746" s="77">
        <f t="shared" si="259"/>
        <v>0.21486120622695321</v>
      </c>
      <c r="V746" s="77">
        <f t="shared" si="260"/>
        <v>0.10175811716415556</v>
      </c>
      <c r="W746" s="77"/>
      <c r="X746" s="77"/>
      <c r="Y746" s="77"/>
      <c r="Z746" s="77" t="str">
        <f t="shared" si="261"/>
        <v>ALTA</v>
      </c>
      <c r="AA746" s="77"/>
      <c r="AB746" s="77" t="str">
        <f t="shared" si="262"/>
        <v/>
      </c>
      <c r="AC746" s="77"/>
      <c r="AD746" s="78" t="b">
        <f t="shared" si="263"/>
        <v>1</v>
      </c>
      <c r="AE746" s="78" t="b">
        <f t="shared" si="264"/>
        <v>0</v>
      </c>
      <c r="AF746" s="78" t="b">
        <f t="shared" si="265"/>
        <v>1</v>
      </c>
      <c r="AG746" s="78" t="b">
        <f t="shared" si="270"/>
        <v>1</v>
      </c>
      <c r="AH746" s="38">
        <f t="shared" si="271"/>
        <v>18.170000000000002</v>
      </c>
      <c r="AI746" s="62">
        <f t="shared" si="272"/>
        <v>20.8</v>
      </c>
      <c r="AJ746" s="34">
        <f t="shared" si="273"/>
        <v>0.2</v>
      </c>
      <c r="AK746" s="34">
        <f t="shared" si="274"/>
        <v>0.15384615384615385</v>
      </c>
      <c r="AL746" s="34">
        <f t="shared" si="275"/>
        <v>7.407407407407407E-2</v>
      </c>
    </row>
    <row r="747" spans="1:38">
      <c r="A747" s="37">
        <v>43216</v>
      </c>
      <c r="B747" s="67">
        <v>20.440000000000001</v>
      </c>
      <c r="C747" s="67">
        <v>20.440000000000001</v>
      </c>
      <c r="D747" s="67">
        <v>4.1399999999999997</v>
      </c>
      <c r="E747" s="67">
        <v>19.87</v>
      </c>
      <c r="F747" s="67">
        <v>19.850000000000001</v>
      </c>
      <c r="G747" s="67">
        <v>20.440000000000001</v>
      </c>
      <c r="H747" s="67">
        <v>665827153</v>
      </c>
      <c r="I747" s="67">
        <v>44025</v>
      </c>
      <c r="J747" s="77">
        <f t="shared" si="266"/>
        <v>0</v>
      </c>
      <c r="K747" s="77">
        <f t="shared" si="267"/>
        <v>0</v>
      </c>
      <c r="L747" s="77">
        <f t="shared" si="268"/>
        <v>0</v>
      </c>
      <c r="M747" s="77"/>
      <c r="N747" s="77">
        <f t="shared" si="253"/>
        <v>20.079999999999998</v>
      </c>
      <c r="O747" s="77">
        <f t="shared" si="254"/>
        <v>20.57</v>
      </c>
      <c r="P747" s="77">
        <f t="shared" si="255"/>
        <v>19.905653702404287</v>
      </c>
      <c r="Q747" s="77">
        <f t="shared" si="269"/>
        <v>19.408999999999999</v>
      </c>
      <c r="R747" s="77">
        <f t="shared" si="256"/>
        <v>19.804219620115784</v>
      </c>
      <c r="S747" s="77">
        <f t="shared" si="257"/>
        <v>19.523937983581874</v>
      </c>
      <c r="T747" s="77">
        <f t="shared" si="258"/>
        <v>0.28028163653391047</v>
      </c>
      <c r="U747" s="77">
        <f t="shared" si="259"/>
        <v>0.18942167693591433</v>
      </c>
      <c r="V747" s="77">
        <f t="shared" si="260"/>
        <v>9.0859959597996143E-2</v>
      </c>
      <c r="W747" s="77"/>
      <c r="X747" s="77"/>
      <c r="Y747" s="77"/>
      <c r="Z747" s="77" t="str">
        <f t="shared" si="261"/>
        <v>ALTA</v>
      </c>
      <c r="AA747" s="77"/>
      <c r="AB747" s="77" t="str">
        <f t="shared" si="262"/>
        <v/>
      </c>
      <c r="AC747" s="77"/>
      <c r="AD747" s="78" t="b">
        <f t="shared" si="263"/>
        <v>0</v>
      </c>
      <c r="AE747" s="78" t="b">
        <f t="shared" si="264"/>
        <v>0</v>
      </c>
      <c r="AF747" s="78" t="b">
        <f t="shared" si="265"/>
        <v>0</v>
      </c>
      <c r="AG747" s="78" t="b">
        <f t="shared" si="270"/>
        <v>1</v>
      </c>
      <c r="AH747" s="38">
        <f t="shared" si="271"/>
        <v>18.170000000000002</v>
      </c>
      <c r="AI747" s="62">
        <f t="shared" si="272"/>
        <v>20.57</v>
      </c>
      <c r="AJ747" s="34">
        <f t="shared" si="273"/>
        <v>0.2</v>
      </c>
      <c r="AK747" s="34">
        <f t="shared" si="274"/>
        <v>0.15384615384615385</v>
      </c>
      <c r="AL747" s="34">
        <f t="shared" si="275"/>
        <v>7.407407407407407E-2</v>
      </c>
    </row>
    <row r="748" spans="1:38">
      <c r="A748" s="37">
        <v>43215</v>
      </c>
      <c r="B748" s="67">
        <v>19.63</v>
      </c>
      <c r="C748" s="67">
        <v>19.63</v>
      </c>
      <c r="D748" s="67">
        <v>-2.99</v>
      </c>
      <c r="E748" s="67">
        <v>19.88</v>
      </c>
      <c r="F748" s="67">
        <v>19.579999999999998</v>
      </c>
      <c r="G748" s="67">
        <v>19.989999999999998</v>
      </c>
      <c r="H748" s="67">
        <v>729536853</v>
      </c>
      <c r="I748" s="67">
        <v>73370</v>
      </c>
      <c r="J748" s="77">
        <f t="shared" si="266"/>
        <v>0</v>
      </c>
      <c r="K748" s="77">
        <f t="shared" si="267"/>
        <v>0</v>
      </c>
      <c r="L748" s="77">
        <f t="shared" si="268"/>
        <v>0</v>
      </c>
      <c r="M748" s="77"/>
      <c r="N748" s="77">
        <f t="shared" si="253"/>
        <v>20.079999999999998</v>
      </c>
      <c r="O748" s="77">
        <f t="shared" si="254"/>
        <v>20.57</v>
      </c>
      <c r="P748" s="77">
        <f t="shared" si="255"/>
        <v>19.772067128005357</v>
      </c>
      <c r="Q748" s="77">
        <f t="shared" si="269"/>
        <v>19.344499999999996</v>
      </c>
      <c r="R748" s="77">
        <f t="shared" si="256"/>
        <v>19.688623187409565</v>
      </c>
      <c r="S748" s="77">
        <f t="shared" si="257"/>
        <v>19.450653022268423</v>
      </c>
      <c r="T748" s="77">
        <f t="shared" si="258"/>
        <v>0.23797016514114233</v>
      </c>
      <c r="U748" s="77">
        <f t="shared" si="259"/>
        <v>0.16670668703641528</v>
      </c>
      <c r="V748" s="77">
        <f t="shared" si="260"/>
        <v>7.1263478104727052E-2</v>
      </c>
      <c r="W748" s="77"/>
      <c r="X748" s="77"/>
      <c r="Y748" s="77"/>
      <c r="Z748" s="77" t="str">
        <f t="shared" si="261"/>
        <v>ALTA</v>
      </c>
      <c r="AA748" s="77"/>
      <c r="AB748" s="77" t="str">
        <f t="shared" si="262"/>
        <v/>
      </c>
      <c r="AC748" s="77"/>
      <c r="AD748" s="78" t="b">
        <f t="shared" si="263"/>
        <v>0</v>
      </c>
      <c r="AE748" s="78" t="b">
        <f t="shared" si="264"/>
        <v>1</v>
      </c>
      <c r="AF748" s="78" t="b">
        <f t="shared" si="265"/>
        <v>1</v>
      </c>
      <c r="AG748" s="78" t="b">
        <f t="shared" si="270"/>
        <v>0</v>
      </c>
      <c r="AH748" s="38">
        <f t="shared" si="271"/>
        <v>18.170000000000002</v>
      </c>
      <c r="AI748" s="62">
        <f t="shared" si="272"/>
        <v>20.57</v>
      </c>
      <c r="AJ748" s="34">
        <f t="shared" si="273"/>
        <v>0.2</v>
      </c>
      <c r="AK748" s="34">
        <f t="shared" si="274"/>
        <v>0.15384615384615385</v>
      </c>
      <c r="AL748" s="34">
        <f t="shared" si="275"/>
        <v>7.407407407407407E-2</v>
      </c>
    </row>
    <row r="749" spans="1:38">
      <c r="A749" s="37">
        <v>43214</v>
      </c>
      <c r="B749" s="67">
        <v>20.239999999999998</v>
      </c>
      <c r="C749" s="67">
        <v>20.239999999999998</v>
      </c>
      <c r="D749" s="67">
        <v>-0.36</v>
      </c>
      <c r="E749" s="67">
        <v>20.420000000000002</v>
      </c>
      <c r="F749" s="67">
        <v>20.079999999999998</v>
      </c>
      <c r="G749" s="67">
        <v>20.57</v>
      </c>
      <c r="H749" s="67">
        <v>470817331</v>
      </c>
      <c r="I749" s="67">
        <v>31702</v>
      </c>
      <c r="J749" s="77">
        <f t="shared" si="266"/>
        <v>0</v>
      </c>
      <c r="K749" s="77">
        <f t="shared" si="267"/>
        <v>1</v>
      </c>
      <c r="L749" s="77">
        <f t="shared" si="268"/>
        <v>0</v>
      </c>
      <c r="M749" s="77"/>
      <c r="N749" s="77">
        <f t="shared" si="253"/>
        <v>20.079999999999998</v>
      </c>
      <c r="O749" s="77">
        <f t="shared" si="254"/>
        <v>20.57</v>
      </c>
      <c r="P749" s="77">
        <f t="shared" si="255"/>
        <v>19.807583910006695</v>
      </c>
      <c r="Q749" s="77">
        <f t="shared" si="269"/>
        <v>19.331499999999998</v>
      </c>
      <c r="R749" s="77">
        <f t="shared" si="256"/>
        <v>19.699281948756759</v>
      </c>
      <c r="S749" s="77">
        <f t="shared" si="257"/>
        <v>19.436305264049896</v>
      </c>
      <c r="T749" s="77">
        <f t="shared" si="258"/>
        <v>0.26297668470686375</v>
      </c>
      <c r="U749" s="77">
        <f t="shared" si="259"/>
        <v>0.1488908175102335</v>
      </c>
      <c r="V749" s="77">
        <f t="shared" si="260"/>
        <v>0.11408586719663025</v>
      </c>
      <c r="W749" s="77"/>
      <c r="X749" s="77"/>
      <c r="Y749" s="77"/>
      <c r="Z749" s="77" t="str">
        <f t="shared" si="261"/>
        <v>ALTA</v>
      </c>
      <c r="AA749" s="77"/>
      <c r="AB749" s="77" t="str">
        <f t="shared" si="262"/>
        <v/>
      </c>
      <c r="AC749" s="77"/>
      <c r="AD749" s="78" t="b">
        <f t="shared" si="263"/>
        <v>1</v>
      </c>
      <c r="AE749" s="78" t="b">
        <f t="shared" si="264"/>
        <v>1</v>
      </c>
      <c r="AF749" s="78" t="b">
        <f t="shared" si="265"/>
        <v>1</v>
      </c>
      <c r="AG749" s="78" t="b">
        <f t="shared" si="270"/>
        <v>1</v>
      </c>
      <c r="AH749" s="38">
        <f t="shared" si="271"/>
        <v>18.170000000000002</v>
      </c>
      <c r="AI749" s="62">
        <f t="shared" si="272"/>
        <v>20.57</v>
      </c>
      <c r="AJ749" s="34">
        <f t="shared" si="273"/>
        <v>0.2</v>
      </c>
      <c r="AK749" s="34">
        <f t="shared" si="274"/>
        <v>0.15384615384615385</v>
      </c>
      <c r="AL749" s="34">
        <f t="shared" si="275"/>
        <v>7.407407407407407E-2</v>
      </c>
    </row>
    <row r="750" spans="1:38">
      <c r="A750" s="37">
        <v>43213</v>
      </c>
      <c r="B750" s="67">
        <v>20.309999999999999</v>
      </c>
      <c r="C750" s="67">
        <v>20.309999999999999</v>
      </c>
      <c r="D750" s="67">
        <v>0.54</v>
      </c>
      <c r="E750" s="67">
        <v>19.96</v>
      </c>
      <c r="F750" s="67">
        <v>19.82</v>
      </c>
      <c r="G750" s="67">
        <v>20.309999999999999</v>
      </c>
      <c r="H750" s="67">
        <v>354337315</v>
      </c>
      <c r="I750" s="67">
        <v>25812</v>
      </c>
      <c r="J750" s="77">
        <f t="shared" si="266"/>
        <v>0</v>
      </c>
      <c r="K750" s="77">
        <f t="shared" si="267"/>
        <v>0</v>
      </c>
      <c r="L750" s="77">
        <f t="shared" si="268"/>
        <v>0</v>
      </c>
      <c r="M750" s="77"/>
      <c r="N750" s="77">
        <f t="shared" si="253"/>
        <v>19.82</v>
      </c>
      <c r="O750" s="77">
        <f t="shared" si="254"/>
        <v>20.309999999999999</v>
      </c>
      <c r="P750" s="77">
        <f t="shared" si="255"/>
        <v>19.699479887508371</v>
      </c>
      <c r="Q750" s="77">
        <f t="shared" si="269"/>
        <v>19.314499999999995</v>
      </c>
      <c r="R750" s="77">
        <f t="shared" si="256"/>
        <v>19.600969575803443</v>
      </c>
      <c r="S750" s="77">
        <f t="shared" si="257"/>
        <v>19.372009685173886</v>
      </c>
      <c r="T750" s="77">
        <f t="shared" si="258"/>
        <v>0.22895989062955735</v>
      </c>
      <c r="U750" s="77">
        <f t="shared" si="259"/>
        <v>0.12036935071107593</v>
      </c>
      <c r="V750" s="77">
        <f t="shared" si="260"/>
        <v>0.10859053991848142</v>
      </c>
      <c r="W750" s="77"/>
      <c r="X750" s="77"/>
      <c r="Y750" s="77"/>
      <c r="Z750" s="77" t="str">
        <f t="shared" si="261"/>
        <v>ALTA</v>
      </c>
      <c r="AA750" s="77"/>
      <c r="AB750" s="77" t="str">
        <f t="shared" si="262"/>
        <v/>
      </c>
      <c r="AC750" s="77"/>
      <c r="AD750" s="78" t="b">
        <f t="shared" si="263"/>
        <v>1</v>
      </c>
      <c r="AE750" s="78" t="b">
        <f t="shared" si="264"/>
        <v>1</v>
      </c>
      <c r="AF750" s="78" t="b">
        <f t="shared" si="265"/>
        <v>0</v>
      </c>
      <c r="AG750" s="78" t="b">
        <f t="shared" si="270"/>
        <v>1</v>
      </c>
      <c r="AH750" s="38">
        <f t="shared" si="271"/>
        <v>18.170000000000002</v>
      </c>
      <c r="AI750" s="62">
        <f t="shared" si="272"/>
        <v>20.57</v>
      </c>
      <c r="AJ750" s="34">
        <f t="shared" si="273"/>
        <v>0.2</v>
      </c>
      <c r="AK750" s="34">
        <f t="shared" si="274"/>
        <v>0.15384615384615385</v>
      </c>
      <c r="AL750" s="34">
        <f t="shared" si="275"/>
        <v>7.407407407407407E-2</v>
      </c>
    </row>
    <row r="751" spans="1:38">
      <c r="A751" s="37">
        <v>43210</v>
      </c>
      <c r="B751" s="67">
        <v>20.2</v>
      </c>
      <c r="C751" s="67">
        <v>20.2</v>
      </c>
      <c r="D751" s="67">
        <v>0.72</v>
      </c>
      <c r="E751" s="67">
        <v>19.93</v>
      </c>
      <c r="F751" s="67">
        <v>19.78</v>
      </c>
      <c r="G751" s="67">
        <v>20.29</v>
      </c>
      <c r="H751" s="67">
        <v>373078109</v>
      </c>
      <c r="I751" s="67">
        <v>24201</v>
      </c>
      <c r="J751" s="77">
        <f t="shared" si="266"/>
        <v>0</v>
      </c>
      <c r="K751" s="77">
        <f t="shared" si="267"/>
        <v>0</v>
      </c>
      <c r="L751" s="77">
        <f t="shared" si="268"/>
        <v>0</v>
      </c>
      <c r="M751" s="77"/>
      <c r="N751" s="77">
        <f t="shared" si="253"/>
        <v>19.809999999999999</v>
      </c>
      <c r="O751" s="77">
        <f t="shared" si="254"/>
        <v>20.29</v>
      </c>
      <c r="P751" s="77">
        <f t="shared" si="255"/>
        <v>19.546849859385464</v>
      </c>
      <c r="Q751" s="77">
        <f t="shared" si="269"/>
        <v>19.281499999999994</v>
      </c>
      <c r="R751" s="77">
        <f t="shared" si="256"/>
        <v>19.472054953222251</v>
      </c>
      <c r="S751" s="77">
        <f t="shared" si="257"/>
        <v>19.296970459987797</v>
      </c>
      <c r="T751" s="77">
        <f t="shared" si="258"/>
        <v>0.17508449323445419</v>
      </c>
      <c r="U751" s="77">
        <f t="shared" si="259"/>
        <v>9.3221715731455573E-2</v>
      </c>
      <c r="V751" s="77">
        <f t="shared" si="260"/>
        <v>8.1862777502998613E-2</v>
      </c>
      <c r="W751" s="77"/>
      <c r="X751" s="77"/>
      <c r="Y751" s="77"/>
      <c r="Z751" s="77" t="str">
        <f t="shared" si="261"/>
        <v>ALTA</v>
      </c>
      <c r="AA751" s="77"/>
      <c r="AB751" s="77" t="str">
        <f t="shared" si="262"/>
        <v/>
      </c>
      <c r="AC751" s="77"/>
      <c r="AD751" s="78" t="b">
        <f t="shared" si="263"/>
        <v>1</v>
      </c>
      <c r="AE751" s="78" t="b">
        <f t="shared" si="264"/>
        <v>1</v>
      </c>
      <c r="AF751" s="78" t="b">
        <f t="shared" si="265"/>
        <v>0</v>
      </c>
      <c r="AG751" s="78" t="b">
        <f t="shared" si="270"/>
        <v>1</v>
      </c>
      <c r="AH751" s="38">
        <f t="shared" si="271"/>
        <v>18.170000000000002</v>
      </c>
      <c r="AI751" s="62">
        <f t="shared" si="272"/>
        <v>20.309999999999999</v>
      </c>
      <c r="AJ751" s="34">
        <f t="shared" si="273"/>
        <v>0.2</v>
      </c>
      <c r="AK751" s="34">
        <f t="shared" si="274"/>
        <v>0.15384615384615385</v>
      </c>
      <c r="AL751" s="34">
        <f t="shared" si="275"/>
        <v>7.407407407407407E-2</v>
      </c>
    </row>
    <row r="752" spans="1:38">
      <c r="A752" s="37">
        <v>43209</v>
      </c>
      <c r="B752" s="67">
        <v>20.059999999999999</v>
      </c>
      <c r="C752" s="67">
        <v>20.059999999999999</v>
      </c>
      <c r="D752" s="67">
        <v>1.84</v>
      </c>
      <c r="E752" s="67">
        <v>19.940000000000001</v>
      </c>
      <c r="F752" s="67">
        <v>19.809999999999999</v>
      </c>
      <c r="G752" s="67">
        <v>20.239999999999998</v>
      </c>
      <c r="H752" s="67">
        <v>583557092</v>
      </c>
      <c r="I752" s="67">
        <v>38983</v>
      </c>
      <c r="J752" s="77">
        <f t="shared" si="266"/>
        <v>0</v>
      </c>
      <c r="K752" s="77">
        <f t="shared" si="267"/>
        <v>0</v>
      </c>
      <c r="L752" s="77">
        <f t="shared" si="268"/>
        <v>0</v>
      </c>
      <c r="M752" s="77"/>
      <c r="N752" s="77">
        <f t="shared" si="253"/>
        <v>19.809999999999999</v>
      </c>
      <c r="O752" s="77">
        <f t="shared" si="254"/>
        <v>20.239999999999998</v>
      </c>
      <c r="P752" s="77">
        <f t="shared" si="255"/>
        <v>19.383562324231828</v>
      </c>
      <c r="Q752" s="77">
        <f t="shared" si="269"/>
        <v>19.252499999999994</v>
      </c>
      <c r="R752" s="77">
        <f t="shared" si="256"/>
        <v>19.339701308353568</v>
      </c>
      <c r="S752" s="77">
        <f t="shared" si="257"/>
        <v>19.224728096786819</v>
      </c>
      <c r="T752" s="77">
        <f t="shared" si="258"/>
        <v>0.114973211566749</v>
      </c>
      <c r="U752" s="77">
        <f t="shared" si="259"/>
        <v>7.2756021355705927E-2</v>
      </c>
      <c r="V752" s="77">
        <f t="shared" si="260"/>
        <v>4.2217190211043074E-2</v>
      </c>
      <c r="W752" s="77"/>
      <c r="X752" s="77"/>
      <c r="Y752" s="77"/>
      <c r="Z752" s="77" t="str">
        <f t="shared" si="261"/>
        <v>ALTA</v>
      </c>
      <c r="AA752" s="77"/>
      <c r="AB752" s="77" t="str">
        <f t="shared" si="262"/>
        <v>COMPRA</v>
      </c>
      <c r="AC752" s="77"/>
      <c r="AD752" s="78" t="b">
        <f t="shared" si="263"/>
        <v>1</v>
      </c>
      <c r="AE752" s="78" t="b">
        <f t="shared" si="264"/>
        <v>1</v>
      </c>
      <c r="AF752" s="78" t="b">
        <f t="shared" si="265"/>
        <v>0</v>
      </c>
      <c r="AG752" s="78" t="b">
        <f t="shared" si="270"/>
        <v>1</v>
      </c>
      <c r="AH752" s="38">
        <f t="shared" si="271"/>
        <v>18.170000000000002</v>
      </c>
      <c r="AI752" s="62">
        <f t="shared" si="272"/>
        <v>20.29</v>
      </c>
      <c r="AJ752" s="34">
        <f t="shared" si="273"/>
        <v>0.2</v>
      </c>
      <c r="AK752" s="34">
        <f t="shared" si="274"/>
        <v>0.15384615384615385</v>
      </c>
      <c r="AL752" s="34">
        <f t="shared" si="275"/>
        <v>7.407407407407407E-2</v>
      </c>
    </row>
    <row r="753" spans="1:38">
      <c r="A753" s="37">
        <v>43208</v>
      </c>
      <c r="B753" s="67">
        <v>19.690000000000001</v>
      </c>
      <c r="C753" s="67">
        <v>19.690000000000001</v>
      </c>
      <c r="D753" s="67">
        <v>3.66</v>
      </c>
      <c r="E753" s="67">
        <v>19.29</v>
      </c>
      <c r="F753" s="67">
        <v>19.25</v>
      </c>
      <c r="G753" s="67">
        <v>19.760000000000002</v>
      </c>
      <c r="H753" s="67">
        <v>397238039</v>
      </c>
      <c r="I753" s="67">
        <v>26166</v>
      </c>
      <c r="J753" s="77">
        <f t="shared" si="266"/>
        <v>0</v>
      </c>
      <c r="K753" s="77">
        <f t="shared" si="267"/>
        <v>0</v>
      </c>
      <c r="L753" s="77">
        <f t="shared" si="268"/>
        <v>0</v>
      </c>
      <c r="M753" s="77"/>
      <c r="N753" s="77">
        <f t="shared" si="253"/>
        <v>19.59</v>
      </c>
      <c r="O753" s="77">
        <f t="shared" si="254"/>
        <v>19.82</v>
      </c>
      <c r="P753" s="77">
        <f t="shared" si="255"/>
        <v>19.214452905289786</v>
      </c>
      <c r="Q753" s="77">
        <f t="shared" si="269"/>
        <v>19.245499999999996</v>
      </c>
      <c r="R753" s="77">
        <f t="shared" si="256"/>
        <v>19.208737909872397</v>
      </c>
      <c r="S753" s="77">
        <f t="shared" si="257"/>
        <v>19.157906344529763</v>
      </c>
      <c r="T753" s="77">
        <f t="shared" si="258"/>
        <v>5.0831565342633667E-2</v>
      </c>
      <c r="U753" s="77">
        <f t="shared" si="259"/>
        <v>6.2201723802945155E-2</v>
      </c>
      <c r="V753" s="77">
        <f t="shared" si="260"/>
        <v>-1.1370158460311489E-2</v>
      </c>
      <c r="W753" s="77"/>
      <c r="X753" s="77"/>
      <c r="Y753" s="77"/>
      <c r="Z753" s="77" t="str">
        <f t="shared" si="261"/>
        <v>ALTA</v>
      </c>
      <c r="AA753" s="77"/>
      <c r="AB753" s="77" t="str">
        <f t="shared" si="262"/>
        <v/>
      </c>
      <c r="AC753" s="77"/>
      <c r="AD753" s="78" t="b">
        <f t="shared" si="263"/>
        <v>1</v>
      </c>
      <c r="AE753" s="78" t="b">
        <f t="shared" si="264"/>
        <v>0</v>
      </c>
      <c r="AF753" s="78" t="b">
        <f t="shared" si="265"/>
        <v>0</v>
      </c>
      <c r="AG753" s="78" t="b">
        <f t="shared" si="270"/>
        <v>1</v>
      </c>
      <c r="AH753" s="38">
        <f t="shared" si="271"/>
        <v>18.170000000000002</v>
      </c>
      <c r="AI753" s="62">
        <f t="shared" si="272"/>
        <v>20.059999999999999</v>
      </c>
      <c r="AJ753" s="34">
        <f t="shared" si="273"/>
        <v>0.2</v>
      </c>
      <c r="AK753" s="34">
        <f t="shared" si="274"/>
        <v>0.15384615384615385</v>
      </c>
      <c r="AL753" s="34">
        <f t="shared" si="275"/>
        <v>7.407407407407407E-2</v>
      </c>
    </row>
    <row r="754" spans="1:38">
      <c r="A754" s="37">
        <v>43207</v>
      </c>
      <c r="B754" s="67">
        <v>19</v>
      </c>
      <c r="C754" s="67">
        <v>19</v>
      </c>
      <c r="D754" s="67">
        <v>1.99</v>
      </c>
      <c r="E754" s="67">
        <v>18.7</v>
      </c>
      <c r="F754" s="67">
        <v>18.63</v>
      </c>
      <c r="G754" s="67">
        <v>19.04</v>
      </c>
      <c r="H754" s="67">
        <v>463634465</v>
      </c>
      <c r="I754" s="67">
        <v>32097</v>
      </c>
      <c r="J754" s="77">
        <f t="shared" si="266"/>
        <v>0</v>
      </c>
      <c r="K754" s="77">
        <f t="shared" si="267"/>
        <v>0</v>
      </c>
      <c r="L754" s="77">
        <f t="shared" si="268"/>
        <v>0</v>
      </c>
      <c r="M754" s="77"/>
      <c r="N754" s="77">
        <f t="shared" si="253"/>
        <v>19.59</v>
      </c>
      <c r="O754" s="77">
        <f t="shared" si="254"/>
        <v>19.82</v>
      </c>
      <c r="P754" s="77">
        <f t="shared" si="255"/>
        <v>19.09556613161223</v>
      </c>
      <c r="Q754" s="77">
        <f t="shared" si="269"/>
        <v>19.216999999999999</v>
      </c>
      <c r="R754" s="77">
        <f t="shared" si="256"/>
        <v>19.121235711667378</v>
      </c>
      <c r="S754" s="77">
        <f t="shared" si="257"/>
        <v>19.115338852092144</v>
      </c>
      <c r="T754" s="77">
        <f t="shared" si="258"/>
        <v>5.8968595752340036E-3</v>
      </c>
      <c r="U754" s="77">
        <f t="shared" si="259"/>
        <v>6.5044263418023024E-2</v>
      </c>
      <c r="V754" s="77">
        <f t="shared" si="260"/>
        <v>-5.914740384278902E-2</v>
      </c>
      <c r="W754" s="77"/>
      <c r="X754" s="77"/>
      <c r="Y754" s="77"/>
      <c r="Z754" s="77" t="str">
        <f t="shared" si="261"/>
        <v>ALTA</v>
      </c>
      <c r="AA754" s="77"/>
      <c r="AB754" s="77" t="str">
        <f t="shared" si="262"/>
        <v/>
      </c>
      <c r="AC754" s="77"/>
      <c r="AD754" s="78" t="b">
        <f t="shared" si="263"/>
        <v>0</v>
      </c>
      <c r="AE754" s="78" t="b">
        <f t="shared" si="264"/>
        <v>0</v>
      </c>
      <c r="AF754" s="78" t="b">
        <f t="shared" si="265"/>
        <v>0</v>
      </c>
      <c r="AG754" s="78" t="b">
        <f t="shared" si="270"/>
        <v>1</v>
      </c>
      <c r="AH754" s="38">
        <f t="shared" si="271"/>
        <v>18.170000000000002</v>
      </c>
      <c r="AI754" s="62">
        <f t="shared" si="272"/>
        <v>20.059999999999999</v>
      </c>
      <c r="AJ754" s="34">
        <f t="shared" si="273"/>
        <v>0.2</v>
      </c>
      <c r="AK754" s="34">
        <f t="shared" si="274"/>
        <v>0.15384615384615385</v>
      </c>
      <c r="AL754" s="34">
        <f t="shared" si="275"/>
        <v>7.407407407407407E-2</v>
      </c>
    </row>
    <row r="755" spans="1:38">
      <c r="A755" s="37">
        <v>43206</v>
      </c>
      <c r="B755" s="67">
        <v>18.63</v>
      </c>
      <c r="C755" s="67">
        <v>18.63</v>
      </c>
      <c r="D755" s="67">
        <v>-2.74</v>
      </c>
      <c r="E755" s="67">
        <v>19.02</v>
      </c>
      <c r="F755" s="67">
        <v>18.61</v>
      </c>
      <c r="G755" s="67">
        <v>19.190000000000001</v>
      </c>
      <c r="H755" s="67">
        <v>649188816</v>
      </c>
      <c r="I755" s="67">
        <v>38407</v>
      </c>
      <c r="J755" s="77">
        <f t="shared" si="266"/>
        <v>0</v>
      </c>
      <c r="K755" s="77">
        <f t="shared" si="267"/>
        <v>0</v>
      </c>
      <c r="L755" s="77">
        <f t="shared" si="268"/>
        <v>0</v>
      </c>
      <c r="M755" s="77"/>
      <c r="N755" s="77">
        <f t="shared" si="253"/>
        <v>19.59</v>
      </c>
      <c r="O755" s="77">
        <f t="shared" si="254"/>
        <v>20.04</v>
      </c>
      <c r="P755" s="77">
        <f t="shared" si="255"/>
        <v>19.119457664515288</v>
      </c>
      <c r="Q755" s="77">
        <f t="shared" si="269"/>
        <v>19.212499999999999</v>
      </c>
      <c r="R755" s="77">
        <f t="shared" si="256"/>
        <v>19.143278568334175</v>
      </c>
      <c r="S755" s="77">
        <f t="shared" si="257"/>
        <v>19.124565960259517</v>
      </c>
      <c r="T755" s="77">
        <f t="shared" si="258"/>
        <v>1.8712608074658021E-2</v>
      </c>
      <c r="U755" s="77">
        <f t="shared" si="259"/>
        <v>7.9831114378720286E-2</v>
      </c>
      <c r="V755" s="77">
        <f t="shared" si="260"/>
        <v>-6.1118506304062264E-2</v>
      </c>
      <c r="W755" s="77"/>
      <c r="X755" s="77"/>
      <c r="Y755" s="77"/>
      <c r="Z755" s="77" t="str">
        <f t="shared" si="261"/>
        <v>ALTA</v>
      </c>
      <c r="AA755" s="77"/>
      <c r="AB755" s="77" t="str">
        <f t="shared" si="262"/>
        <v/>
      </c>
      <c r="AC755" s="77"/>
      <c r="AD755" s="78" t="b">
        <f t="shared" si="263"/>
        <v>0</v>
      </c>
      <c r="AE755" s="78" t="b">
        <f t="shared" si="264"/>
        <v>0</v>
      </c>
      <c r="AF755" s="78" t="b">
        <f t="shared" si="265"/>
        <v>1</v>
      </c>
      <c r="AG755" s="78" t="b">
        <f t="shared" si="270"/>
        <v>0</v>
      </c>
      <c r="AH755" s="38">
        <f t="shared" si="271"/>
        <v>18.170000000000002</v>
      </c>
      <c r="AI755" s="62">
        <f t="shared" si="272"/>
        <v>20.059999999999999</v>
      </c>
      <c r="AJ755" s="34">
        <f t="shared" si="273"/>
        <v>0.2</v>
      </c>
      <c r="AK755" s="34">
        <f t="shared" si="274"/>
        <v>0.15384615384615385</v>
      </c>
      <c r="AL755" s="34">
        <f t="shared" si="275"/>
        <v>7.407407407407407E-2</v>
      </c>
    </row>
    <row r="756" spans="1:38">
      <c r="A756" s="37">
        <v>43203</v>
      </c>
      <c r="B756" s="67">
        <v>19.149999999999999</v>
      </c>
      <c r="C756" s="67">
        <v>19.149999999999999</v>
      </c>
      <c r="D756" s="67">
        <v>-2.21</v>
      </c>
      <c r="E756" s="67">
        <v>19.55</v>
      </c>
      <c r="F756" s="67">
        <v>19.03</v>
      </c>
      <c r="G756" s="67">
        <v>19.64</v>
      </c>
      <c r="H756" s="67">
        <v>713306823</v>
      </c>
      <c r="I756" s="67">
        <v>42845</v>
      </c>
      <c r="J756" s="77">
        <f t="shared" si="266"/>
        <v>0</v>
      </c>
      <c r="K756" s="77">
        <f t="shared" si="267"/>
        <v>0</v>
      </c>
      <c r="L756" s="77">
        <f t="shared" si="268"/>
        <v>0</v>
      </c>
      <c r="M756" s="77"/>
      <c r="N756" s="77">
        <f t="shared" si="253"/>
        <v>19.73</v>
      </c>
      <c r="O756" s="77">
        <f t="shared" si="254"/>
        <v>20.059999999999999</v>
      </c>
      <c r="P756" s="77">
        <f t="shared" si="255"/>
        <v>19.241822080644109</v>
      </c>
      <c r="Q756" s="77">
        <f t="shared" si="269"/>
        <v>19.249000000000002</v>
      </c>
      <c r="R756" s="77">
        <f t="shared" si="256"/>
        <v>19.236601944394934</v>
      </c>
      <c r="S756" s="77">
        <f t="shared" si="257"/>
        <v>19.16413123708028</v>
      </c>
      <c r="T756" s="77">
        <f t="shared" si="258"/>
        <v>7.2470707314653993E-2</v>
      </c>
      <c r="U756" s="77">
        <f t="shared" si="259"/>
        <v>9.5110740954735859E-2</v>
      </c>
      <c r="V756" s="77">
        <f t="shared" si="260"/>
        <v>-2.2640033640081866E-2</v>
      </c>
      <c r="W756" s="77"/>
      <c r="X756" s="77"/>
      <c r="Y756" s="77"/>
      <c r="Z756" s="77" t="str">
        <f t="shared" si="261"/>
        <v>ALTA</v>
      </c>
      <c r="AA756" s="77"/>
      <c r="AB756" s="77" t="str">
        <f t="shared" si="262"/>
        <v/>
      </c>
      <c r="AC756" s="77"/>
      <c r="AD756" s="78" t="b">
        <f t="shared" si="263"/>
        <v>0</v>
      </c>
      <c r="AE756" s="78" t="b">
        <f t="shared" si="264"/>
        <v>1</v>
      </c>
      <c r="AF756" s="78" t="b">
        <f t="shared" si="265"/>
        <v>1</v>
      </c>
      <c r="AG756" s="78" t="b">
        <f t="shared" si="270"/>
        <v>0</v>
      </c>
      <c r="AH756" s="38">
        <f t="shared" si="271"/>
        <v>18.170000000000002</v>
      </c>
      <c r="AI756" s="62">
        <f t="shared" si="272"/>
        <v>20.059999999999999</v>
      </c>
      <c r="AJ756" s="34">
        <f t="shared" si="273"/>
        <v>0.2</v>
      </c>
      <c r="AK756" s="34">
        <f t="shared" si="274"/>
        <v>0.15384615384615385</v>
      </c>
      <c r="AL756" s="34">
        <f t="shared" si="275"/>
        <v>7.407407407407407E-2</v>
      </c>
    </row>
    <row r="757" spans="1:38">
      <c r="A757" s="37">
        <v>43202</v>
      </c>
      <c r="B757" s="67">
        <v>19.59</v>
      </c>
      <c r="C757" s="67">
        <v>19.59</v>
      </c>
      <c r="D757" s="67">
        <v>-0.55000000000000004</v>
      </c>
      <c r="E757" s="67">
        <v>19.68</v>
      </c>
      <c r="F757" s="67">
        <v>19.59</v>
      </c>
      <c r="G757" s="67">
        <v>19.82</v>
      </c>
      <c r="H757" s="67">
        <v>543204751</v>
      </c>
      <c r="I757" s="67">
        <v>32007</v>
      </c>
      <c r="J757" s="77">
        <f t="shared" si="266"/>
        <v>0</v>
      </c>
      <c r="K757" s="77">
        <f t="shared" si="267"/>
        <v>0</v>
      </c>
      <c r="L757" s="77">
        <f t="shared" si="268"/>
        <v>0</v>
      </c>
      <c r="M757" s="77"/>
      <c r="N757" s="77">
        <f t="shared" si="253"/>
        <v>19.73</v>
      </c>
      <c r="O757" s="77">
        <f t="shared" si="254"/>
        <v>20.059999999999999</v>
      </c>
      <c r="P757" s="77">
        <f t="shared" si="255"/>
        <v>19.264777600805136</v>
      </c>
      <c r="Q757" s="77">
        <f t="shared" si="269"/>
        <v>19.254000000000005</v>
      </c>
      <c r="R757" s="77">
        <f t="shared" si="256"/>
        <v>19.25234775246674</v>
      </c>
      <c r="S757" s="77">
        <f t="shared" si="257"/>
        <v>19.165261736046702</v>
      </c>
      <c r="T757" s="77">
        <f t="shared" si="258"/>
        <v>8.7086016420037993E-2</v>
      </c>
      <c r="U757" s="77">
        <f t="shared" si="259"/>
        <v>0.10077074936475633</v>
      </c>
      <c r="V757" s="77">
        <f t="shared" si="260"/>
        <v>-1.3684732944718336E-2</v>
      </c>
      <c r="W757" s="77"/>
      <c r="X757" s="77"/>
      <c r="Y757" s="77"/>
      <c r="Z757" s="77" t="str">
        <f t="shared" si="261"/>
        <v>ALTA</v>
      </c>
      <c r="AA757" s="77"/>
      <c r="AB757" s="77" t="str">
        <f t="shared" si="262"/>
        <v/>
      </c>
      <c r="AC757" s="77"/>
      <c r="AD757" s="78" t="b">
        <f t="shared" si="263"/>
        <v>1</v>
      </c>
      <c r="AE757" s="78" t="b">
        <f t="shared" si="264"/>
        <v>1</v>
      </c>
      <c r="AF757" s="78" t="b">
        <f t="shared" si="265"/>
        <v>0</v>
      </c>
      <c r="AG757" s="78" t="b">
        <f t="shared" si="270"/>
        <v>1</v>
      </c>
      <c r="AH757" s="38">
        <f t="shared" si="271"/>
        <v>18.170000000000002</v>
      </c>
      <c r="AI757" s="62">
        <f t="shared" si="272"/>
        <v>20.059999999999999</v>
      </c>
      <c r="AJ757" s="34">
        <f t="shared" si="273"/>
        <v>0.2</v>
      </c>
      <c r="AK757" s="34">
        <f t="shared" si="274"/>
        <v>0.15384615384615385</v>
      </c>
      <c r="AL757" s="34">
        <f t="shared" si="275"/>
        <v>7.407407407407407E-2</v>
      </c>
    </row>
    <row r="758" spans="1:38">
      <c r="A758" s="37">
        <v>43201</v>
      </c>
      <c r="B758" s="67">
        <v>19.690000000000001</v>
      </c>
      <c r="C758" s="67">
        <v>19.690000000000001</v>
      </c>
      <c r="D758" s="67">
        <v>1.87</v>
      </c>
      <c r="E758" s="67">
        <v>19.29</v>
      </c>
      <c r="F758" s="67">
        <v>19.27</v>
      </c>
      <c r="G758" s="67">
        <v>19.78</v>
      </c>
      <c r="H758" s="67">
        <v>529703059</v>
      </c>
      <c r="I758" s="67">
        <v>25672</v>
      </c>
      <c r="J758" s="77">
        <f t="shared" si="266"/>
        <v>0</v>
      </c>
      <c r="K758" s="77">
        <f t="shared" si="267"/>
        <v>0</v>
      </c>
      <c r="L758" s="77">
        <f t="shared" si="268"/>
        <v>0</v>
      </c>
      <c r="M758" s="77"/>
      <c r="N758" s="77">
        <f t="shared" si="253"/>
        <v>19.73</v>
      </c>
      <c r="O758" s="77">
        <f t="shared" si="254"/>
        <v>20.059999999999999</v>
      </c>
      <c r="P758" s="77">
        <f t="shared" si="255"/>
        <v>19.183472001006418</v>
      </c>
      <c r="Q758" s="77">
        <f t="shared" si="269"/>
        <v>19.285500000000003</v>
      </c>
      <c r="R758" s="77">
        <f t="shared" si="256"/>
        <v>19.190956434733419</v>
      </c>
      <c r="S758" s="77">
        <f t="shared" si="257"/>
        <v>19.131282674930439</v>
      </c>
      <c r="T758" s="77">
        <f t="shared" si="258"/>
        <v>5.9673759802979731E-2</v>
      </c>
      <c r="U758" s="77">
        <f t="shared" si="259"/>
        <v>0.10419193260093591</v>
      </c>
      <c r="V758" s="77">
        <f t="shared" si="260"/>
        <v>-4.4518172797956182E-2</v>
      </c>
      <c r="W758" s="77"/>
      <c r="X758" s="77"/>
      <c r="Y758" s="77"/>
      <c r="Z758" s="77" t="str">
        <f t="shared" si="261"/>
        <v>ALTA</v>
      </c>
      <c r="AA758" s="77"/>
      <c r="AB758" s="77" t="str">
        <f t="shared" si="262"/>
        <v/>
      </c>
      <c r="AC758" s="77"/>
      <c r="AD758" s="78" t="b">
        <f t="shared" si="263"/>
        <v>1</v>
      </c>
      <c r="AE758" s="78" t="b">
        <f t="shared" si="264"/>
        <v>0</v>
      </c>
      <c r="AF758" s="78" t="b">
        <f t="shared" si="265"/>
        <v>0</v>
      </c>
      <c r="AG758" s="78" t="b">
        <f t="shared" si="270"/>
        <v>1</v>
      </c>
      <c r="AH758" s="38">
        <f t="shared" si="271"/>
        <v>18.170000000000002</v>
      </c>
      <c r="AI758" s="62">
        <f t="shared" si="272"/>
        <v>20.27</v>
      </c>
      <c r="AJ758" s="34">
        <f t="shared" si="273"/>
        <v>0.2</v>
      </c>
      <c r="AK758" s="34">
        <f t="shared" si="274"/>
        <v>0.15384615384615385</v>
      </c>
      <c r="AL758" s="34">
        <f t="shared" si="275"/>
        <v>7.407407407407407E-2</v>
      </c>
    </row>
    <row r="759" spans="1:38">
      <c r="A759" s="37">
        <v>43200</v>
      </c>
      <c r="B759" s="67">
        <v>19.329999999999998</v>
      </c>
      <c r="C759" s="67">
        <v>19.329999999999998</v>
      </c>
      <c r="D759" s="67">
        <v>4.24</v>
      </c>
      <c r="E759" s="67">
        <v>18.89</v>
      </c>
      <c r="F759" s="67">
        <v>18.75</v>
      </c>
      <c r="G759" s="67">
        <v>19.43</v>
      </c>
      <c r="H759" s="67">
        <v>389855624</v>
      </c>
      <c r="I759" s="67">
        <v>21052</v>
      </c>
      <c r="J759" s="77">
        <f t="shared" si="266"/>
        <v>0</v>
      </c>
      <c r="K759" s="77">
        <f t="shared" si="267"/>
        <v>0</v>
      </c>
      <c r="L759" s="77">
        <f t="shared" si="268"/>
        <v>0</v>
      </c>
      <c r="M759" s="77"/>
      <c r="N759" s="77">
        <f t="shared" si="253"/>
        <v>19.73</v>
      </c>
      <c r="O759" s="77">
        <f t="shared" si="254"/>
        <v>20.059999999999999</v>
      </c>
      <c r="P759" s="77">
        <f t="shared" si="255"/>
        <v>19.056840001258024</v>
      </c>
      <c r="Q759" s="77">
        <f t="shared" si="269"/>
        <v>19.299500000000005</v>
      </c>
      <c r="R759" s="77">
        <f t="shared" si="256"/>
        <v>19.100221241048587</v>
      </c>
      <c r="S759" s="77">
        <f t="shared" si="257"/>
        <v>19.086585288924873</v>
      </c>
      <c r="T759" s="77">
        <f t="shared" si="258"/>
        <v>1.3635952123713935E-2</v>
      </c>
      <c r="U759" s="77">
        <f t="shared" si="259"/>
        <v>0.11532147580042496</v>
      </c>
      <c r="V759" s="77">
        <f t="shared" si="260"/>
        <v>-0.10168552367671102</v>
      </c>
      <c r="W759" s="77"/>
      <c r="X759" s="77"/>
      <c r="Y759" s="77"/>
      <c r="Z759" s="77" t="str">
        <f t="shared" si="261"/>
        <v>ALTA</v>
      </c>
      <c r="AA759" s="77"/>
      <c r="AB759" s="77" t="str">
        <f t="shared" si="262"/>
        <v/>
      </c>
      <c r="AC759" s="77"/>
      <c r="AD759" s="78" t="b">
        <f t="shared" si="263"/>
        <v>0</v>
      </c>
      <c r="AE759" s="78" t="b">
        <f t="shared" si="264"/>
        <v>1</v>
      </c>
      <c r="AF759" s="78" t="b">
        <f t="shared" si="265"/>
        <v>0</v>
      </c>
      <c r="AG759" s="78" t="b">
        <f t="shared" si="270"/>
        <v>1</v>
      </c>
      <c r="AH759" s="38">
        <f t="shared" si="271"/>
        <v>18.170000000000002</v>
      </c>
      <c r="AI759" s="62">
        <f t="shared" si="272"/>
        <v>20.41</v>
      </c>
      <c r="AJ759" s="34">
        <f t="shared" si="273"/>
        <v>0.2</v>
      </c>
      <c r="AK759" s="34">
        <f t="shared" si="274"/>
        <v>0.15384615384615385</v>
      </c>
      <c r="AL759" s="34">
        <f t="shared" si="275"/>
        <v>7.407407407407407E-2</v>
      </c>
    </row>
    <row r="760" spans="1:38">
      <c r="A760" s="37">
        <v>43199</v>
      </c>
      <c r="B760" s="67">
        <v>18.55</v>
      </c>
      <c r="C760" s="67">
        <v>18.55</v>
      </c>
      <c r="D760" s="67">
        <v>-3.52</v>
      </c>
      <c r="E760" s="67">
        <v>19.36</v>
      </c>
      <c r="F760" s="67">
        <v>18.55</v>
      </c>
      <c r="G760" s="67">
        <v>19.37</v>
      </c>
      <c r="H760" s="67">
        <v>593031944</v>
      </c>
      <c r="I760" s="67">
        <v>34961</v>
      </c>
      <c r="J760" s="77">
        <f t="shared" si="266"/>
        <v>0</v>
      </c>
      <c r="K760" s="77">
        <f t="shared" si="267"/>
        <v>0</v>
      </c>
      <c r="L760" s="77">
        <f t="shared" si="268"/>
        <v>0</v>
      </c>
      <c r="M760" s="77"/>
      <c r="N760" s="77">
        <f t="shared" si="253"/>
        <v>19.73</v>
      </c>
      <c r="O760" s="77">
        <f t="shared" si="254"/>
        <v>20.059999999999999</v>
      </c>
      <c r="P760" s="77">
        <f t="shared" si="255"/>
        <v>18.988550001572531</v>
      </c>
      <c r="Q760" s="77">
        <f t="shared" si="269"/>
        <v>19.341500000000003</v>
      </c>
      <c r="R760" s="77">
        <f t="shared" si="256"/>
        <v>19.058443284875604</v>
      </c>
      <c r="S760" s="77">
        <f t="shared" si="257"/>
        <v>19.067112112038863</v>
      </c>
      <c r="T760" s="77">
        <f t="shared" si="258"/>
        <v>-8.6688271632588965E-3</v>
      </c>
      <c r="U760" s="77">
        <f t="shared" si="259"/>
        <v>0.14074285671960271</v>
      </c>
      <c r="V760" s="77">
        <f t="shared" si="260"/>
        <v>-0.14941168388286161</v>
      </c>
      <c r="W760" s="77"/>
      <c r="X760" s="77"/>
      <c r="Y760" s="77"/>
      <c r="Z760" s="77" t="str">
        <f t="shared" si="261"/>
        <v>BAIXA</v>
      </c>
      <c r="AA760" s="77"/>
      <c r="AB760" s="77" t="str">
        <f t="shared" si="262"/>
        <v/>
      </c>
      <c r="AC760" s="77"/>
      <c r="AD760" s="78" t="b">
        <f t="shared" si="263"/>
        <v>1</v>
      </c>
      <c r="AE760" s="78" t="b">
        <f t="shared" si="264"/>
        <v>0</v>
      </c>
      <c r="AF760" s="78" t="b">
        <f t="shared" si="265"/>
        <v>1</v>
      </c>
      <c r="AG760" s="78" t="b">
        <f t="shared" si="270"/>
        <v>0</v>
      </c>
      <c r="AH760" s="38">
        <f t="shared" si="271"/>
        <v>18.170000000000002</v>
      </c>
      <c r="AI760" s="62">
        <f t="shared" si="272"/>
        <v>20.41</v>
      </c>
      <c r="AJ760" s="34">
        <f t="shared" si="273"/>
        <v>0.2</v>
      </c>
      <c r="AK760" s="34">
        <f t="shared" si="274"/>
        <v>0.15384615384615385</v>
      </c>
      <c r="AL760" s="34">
        <f t="shared" si="275"/>
        <v>7.407407407407407E-2</v>
      </c>
    </row>
    <row r="761" spans="1:38">
      <c r="A761" s="37">
        <v>43196</v>
      </c>
      <c r="B761" s="67">
        <v>19.22</v>
      </c>
      <c r="C761" s="67">
        <v>19.22</v>
      </c>
      <c r="D761" s="67">
        <v>0.61</v>
      </c>
      <c r="E761" s="67">
        <v>18.95</v>
      </c>
      <c r="F761" s="67">
        <v>18.82</v>
      </c>
      <c r="G761" s="67">
        <v>19.22</v>
      </c>
      <c r="H761" s="67">
        <v>763938572</v>
      </c>
      <c r="I761" s="67">
        <v>51252</v>
      </c>
      <c r="J761" s="77">
        <f t="shared" si="266"/>
        <v>0</v>
      </c>
      <c r="K761" s="77">
        <f t="shared" si="267"/>
        <v>0</v>
      </c>
      <c r="L761" s="77">
        <f t="shared" si="268"/>
        <v>0</v>
      </c>
      <c r="M761" s="77"/>
      <c r="N761" s="77">
        <f t="shared" si="253"/>
        <v>19.73</v>
      </c>
      <c r="O761" s="77">
        <f t="shared" si="254"/>
        <v>20.059999999999999</v>
      </c>
      <c r="P761" s="77">
        <f t="shared" si="255"/>
        <v>19.098187501965665</v>
      </c>
      <c r="Q761" s="77">
        <f t="shared" si="269"/>
        <v>19.425500000000007</v>
      </c>
      <c r="R761" s="77">
        <f t="shared" si="256"/>
        <v>19.150887518489352</v>
      </c>
      <c r="S761" s="77">
        <f t="shared" si="257"/>
        <v>19.108481081001973</v>
      </c>
      <c r="T761" s="77">
        <f t="shared" si="258"/>
        <v>4.2406437487379378E-2</v>
      </c>
      <c r="U761" s="77">
        <f t="shared" si="259"/>
        <v>0.17809577769031812</v>
      </c>
      <c r="V761" s="77">
        <f t="shared" si="260"/>
        <v>-0.13568934020293874</v>
      </c>
      <c r="W761" s="77"/>
      <c r="X761" s="77"/>
      <c r="Y761" s="77"/>
      <c r="Z761" s="77" t="str">
        <f t="shared" si="261"/>
        <v>ALTA</v>
      </c>
      <c r="AA761" s="77"/>
      <c r="AB761" s="77" t="str">
        <f t="shared" si="262"/>
        <v/>
      </c>
      <c r="AC761" s="77"/>
      <c r="AD761" s="78" t="b">
        <f t="shared" si="263"/>
        <v>0</v>
      </c>
      <c r="AE761" s="78" t="b">
        <f t="shared" si="264"/>
        <v>1</v>
      </c>
      <c r="AF761" s="78" t="b">
        <f t="shared" si="265"/>
        <v>0</v>
      </c>
      <c r="AG761" s="78" t="b">
        <f t="shared" si="270"/>
        <v>1</v>
      </c>
      <c r="AH761" s="38">
        <f t="shared" si="271"/>
        <v>18.170000000000002</v>
      </c>
      <c r="AI761" s="62">
        <f t="shared" si="272"/>
        <v>20.41</v>
      </c>
      <c r="AJ761" s="34">
        <f t="shared" si="273"/>
        <v>0.2</v>
      </c>
      <c r="AK761" s="34">
        <f t="shared" si="274"/>
        <v>0.15384615384615385</v>
      </c>
      <c r="AL761" s="34">
        <f t="shared" si="275"/>
        <v>7.407407407407407E-2</v>
      </c>
    </row>
    <row r="762" spans="1:38">
      <c r="A762" s="37">
        <v>43195</v>
      </c>
      <c r="B762" s="67">
        <v>19.11</v>
      </c>
      <c r="C762" s="67">
        <v>19.11</v>
      </c>
      <c r="D762" s="67">
        <v>3.78</v>
      </c>
      <c r="E762" s="67">
        <v>19.11</v>
      </c>
      <c r="F762" s="67">
        <v>19</v>
      </c>
      <c r="G762" s="67">
        <v>19.27</v>
      </c>
      <c r="H762" s="67">
        <v>543006356</v>
      </c>
      <c r="I762" s="67">
        <v>45249</v>
      </c>
      <c r="J762" s="77">
        <f t="shared" si="266"/>
        <v>0</v>
      </c>
      <c r="K762" s="77">
        <f t="shared" si="267"/>
        <v>0</v>
      </c>
      <c r="L762" s="77">
        <f t="shared" si="268"/>
        <v>0</v>
      </c>
      <c r="M762" s="77"/>
      <c r="N762" s="77">
        <f t="shared" si="253"/>
        <v>19.73</v>
      </c>
      <c r="O762" s="77">
        <f t="shared" si="254"/>
        <v>20.059999999999999</v>
      </c>
      <c r="P762" s="77">
        <f t="shared" si="255"/>
        <v>19.067734377457082</v>
      </c>
      <c r="Q762" s="77">
        <f t="shared" si="269"/>
        <v>19.444500000000001</v>
      </c>
      <c r="R762" s="77">
        <f t="shared" si="256"/>
        <v>19.138321612760144</v>
      </c>
      <c r="S762" s="77">
        <f t="shared" si="257"/>
        <v>19.099559567482132</v>
      </c>
      <c r="T762" s="77">
        <f t="shared" si="258"/>
        <v>3.8762045278012636E-2</v>
      </c>
      <c r="U762" s="77">
        <f t="shared" si="259"/>
        <v>0.21201811274105281</v>
      </c>
      <c r="V762" s="77">
        <f t="shared" si="260"/>
        <v>-0.17325606746304018</v>
      </c>
      <c r="W762" s="77"/>
      <c r="X762" s="77"/>
      <c r="Y762" s="77"/>
      <c r="Z762" s="77" t="str">
        <f t="shared" si="261"/>
        <v>ALTA</v>
      </c>
      <c r="AA762" s="77"/>
      <c r="AB762" s="77" t="str">
        <f t="shared" si="262"/>
        <v/>
      </c>
      <c r="AC762" s="77"/>
      <c r="AD762" s="78" t="b">
        <f t="shared" si="263"/>
        <v>1</v>
      </c>
      <c r="AE762" s="78" t="b">
        <f t="shared" si="264"/>
        <v>0</v>
      </c>
      <c r="AF762" s="78" t="b">
        <f t="shared" si="265"/>
        <v>0</v>
      </c>
      <c r="AG762" s="78" t="b">
        <f t="shared" si="270"/>
        <v>1</v>
      </c>
      <c r="AH762" s="38">
        <f t="shared" si="271"/>
        <v>18.170000000000002</v>
      </c>
      <c r="AI762" s="62">
        <f t="shared" si="272"/>
        <v>20.41</v>
      </c>
      <c r="AJ762" s="34">
        <f t="shared" si="273"/>
        <v>0.2</v>
      </c>
      <c r="AK762" s="34">
        <f t="shared" si="274"/>
        <v>0.15384615384615385</v>
      </c>
      <c r="AL762" s="34">
        <f t="shared" si="275"/>
        <v>7.407407407407407E-2</v>
      </c>
    </row>
    <row r="763" spans="1:38">
      <c r="A763" s="37">
        <v>43194</v>
      </c>
      <c r="B763" s="67">
        <v>18.41</v>
      </c>
      <c r="C763" s="67">
        <v>18.41</v>
      </c>
      <c r="D763" s="67">
        <v>-1.59</v>
      </c>
      <c r="E763" s="67">
        <v>18.350000000000001</v>
      </c>
      <c r="F763" s="67">
        <v>18.170000000000002</v>
      </c>
      <c r="G763" s="67">
        <v>18.61</v>
      </c>
      <c r="H763" s="67">
        <v>572453222</v>
      </c>
      <c r="I763" s="67">
        <v>40705</v>
      </c>
      <c r="J763" s="77">
        <f t="shared" si="266"/>
        <v>1</v>
      </c>
      <c r="K763" s="77">
        <f t="shared" si="267"/>
        <v>0</v>
      </c>
      <c r="L763" s="77">
        <f t="shared" si="268"/>
        <v>0</v>
      </c>
      <c r="M763" s="77"/>
      <c r="N763" s="77">
        <f t="shared" si="253"/>
        <v>19.73</v>
      </c>
      <c r="O763" s="77">
        <f t="shared" si="254"/>
        <v>20.059999999999999</v>
      </c>
      <c r="P763" s="77">
        <f t="shared" si="255"/>
        <v>19.057167971821354</v>
      </c>
      <c r="Q763" s="77">
        <f t="shared" si="269"/>
        <v>19.468000000000007</v>
      </c>
      <c r="R763" s="77">
        <f t="shared" si="256"/>
        <v>19.143470996898351</v>
      </c>
      <c r="S763" s="77">
        <f t="shared" si="257"/>
        <v>19.098724332880703</v>
      </c>
      <c r="T763" s="77">
        <f t="shared" si="258"/>
        <v>4.474666401764793E-2</v>
      </c>
      <c r="U763" s="77">
        <f t="shared" si="259"/>
        <v>0.25533212960681284</v>
      </c>
      <c r="V763" s="77">
        <f t="shared" si="260"/>
        <v>-0.21058546558916491</v>
      </c>
      <c r="W763" s="77"/>
      <c r="X763" s="77"/>
      <c r="Y763" s="77"/>
      <c r="Z763" s="77" t="str">
        <f t="shared" si="261"/>
        <v>ALTA</v>
      </c>
      <c r="AA763" s="77"/>
      <c r="AB763" s="77" t="str">
        <f t="shared" si="262"/>
        <v/>
      </c>
      <c r="AC763" s="77"/>
      <c r="AD763" s="78" t="b">
        <f t="shared" si="263"/>
        <v>0</v>
      </c>
      <c r="AE763" s="78" t="b">
        <f t="shared" si="264"/>
        <v>0</v>
      </c>
      <c r="AF763" s="78" t="b">
        <f t="shared" si="265"/>
        <v>0</v>
      </c>
      <c r="AG763" s="78" t="b">
        <f t="shared" si="270"/>
        <v>1</v>
      </c>
      <c r="AH763" s="38">
        <f t="shared" si="271"/>
        <v>18.170000000000002</v>
      </c>
      <c r="AI763" s="62">
        <f t="shared" si="272"/>
        <v>20.440000000000001</v>
      </c>
      <c r="AJ763" s="34">
        <f t="shared" si="273"/>
        <v>0.2</v>
      </c>
      <c r="AK763" s="34">
        <f t="shared" si="274"/>
        <v>0.15384615384615385</v>
      </c>
      <c r="AL763" s="34">
        <f t="shared" si="275"/>
        <v>7.407407407407407E-2</v>
      </c>
    </row>
    <row r="764" spans="1:38">
      <c r="A764" s="37">
        <v>43193</v>
      </c>
      <c r="B764" s="67">
        <v>18.71</v>
      </c>
      <c r="C764" s="67">
        <v>18.71</v>
      </c>
      <c r="D764" s="67">
        <v>-0.91</v>
      </c>
      <c r="E764" s="67">
        <v>19.07</v>
      </c>
      <c r="F764" s="67">
        <v>18.66</v>
      </c>
      <c r="G764" s="67">
        <v>19.14</v>
      </c>
      <c r="H764" s="67">
        <v>685404114</v>
      </c>
      <c r="I764" s="67">
        <v>46594</v>
      </c>
      <c r="J764" s="77">
        <f t="shared" si="266"/>
        <v>0</v>
      </c>
      <c r="K764" s="77">
        <f t="shared" si="267"/>
        <v>0</v>
      </c>
      <c r="L764" s="77">
        <f t="shared" si="268"/>
        <v>0</v>
      </c>
      <c r="M764" s="77"/>
      <c r="N764" s="77">
        <f t="shared" si="253"/>
        <v>19.96</v>
      </c>
      <c r="O764" s="77">
        <f t="shared" si="254"/>
        <v>20.27</v>
      </c>
      <c r="P764" s="77">
        <f t="shared" si="255"/>
        <v>19.21895996477669</v>
      </c>
      <c r="Q764" s="77">
        <f t="shared" si="269"/>
        <v>19.5365</v>
      </c>
      <c r="R764" s="77">
        <f t="shared" si="256"/>
        <v>19.27682935997078</v>
      </c>
      <c r="S764" s="77">
        <f t="shared" si="257"/>
        <v>19.153822279511161</v>
      </c>
      <c r="T764" s="77">
        <f t="shared" si="258"/>
        <v>0.12300708045961883</v>
      </c>
      <c r="U764" s="77">
        <f t="shared" si="259"/>
        <v>0.30797849600410404</v>
      </c>
      <c r="V764" s="77">
        <f t="shared" si="260"/>
        <v>-0.18497141554448521</v>
      </c>
      <c r="W764" s="77"/>
      <c r="X764" s="77"/>
      <c r="Y764" s="77"/>
      <c r="Z764" s="77" t="str">
        <f t="shared" si="261"/>
        <v>ALTA</v>
      </c>
      <c r="AA764" s="77"/>
      <c r="AB764" s="77" t="str">
        <f t="shared" si="262"/>
        <v/>
      </c>
      <c r="AC764" s="77"/>
      <c r="AD764" s="78" t="b">
        <f t="shared" si="263"/>
        <v>0</v>
      </c>
      <c r="AE764" s="78" t="b">
        <f t="shared" si="264"/>
        <v>1</v>
      </c>
      <c r="AF764" s="78" t="b">
        <f t="shared" si="265"/>
        <v>1</v>
      </c>
      <c r="AG764" s="78" t="b">
        <f t="shared" si="270"/>
        <v>0</v>
      </c>
      <c r="AH764" s="38">
        <f t="shared" si="271"/>
        <v>18.170000000000002</v>
      </c>
      <c r="AI764" s="62">
        <f t="shared" si="272"/>
        <v>20.440000000000001</v>
      </c>
      <c r="AJ764" s="34">
        <f t="shared" si="273"/>
        <v>0.2</v>
      </c>
      <c r="AK764" s="34">
        <f t="shared" si="274"/>
        <v>0.15384615384615385</v>
      </c>
      <c r="AL764" s="34">
        <f t="shared" si="275"/>
        <v>7.407407407407407E-2</v>
      </c>
    </row>
    <row r="765" spans="1:38">
      <c r="A765" s="37">
        <v>43192</v>
      </c>
      <c r="B765" s="67">
        <v>18.88</v>
      </c>
      <c r="C765" s="67">
        <v>18.88</v>
      </c>
      <c r="D765" s="67">
        <v>-2.38</v>
      </c>
      <c r="E765" s="67">
        <v>19.3</v>
      </c>
      <c r="F765" s="67">
        <v>18.760000000000002</v>
      </c>
      <c r="G765" s="67">
        <v>19.39</v>
      </c>
      <c r="H765" s="67">
        <v>511618512</v>
      </c>
      <c r="I765" s="67">
        <v>28440</v>
      </c>
      <c r="J765" s="77">
        <f t="shared" si="266"/>
        <v>0</v>
      </c>
      <c r="K765" s="77">
        <f t="shared" si="267"/>
        <v>0</v>
      </c>
      <c r="L765" s="77">
        <f t="shared" si="268"/>
        <v>0</v>
      </c>
      <c r="M765" s="77"/>
      <c r="N765" s="77">
        <f t="shared" si="253"/>
        <v>19.96</v>
      </c>
      <c r="O765" s="77">
        <f t="shared" si="254"/>
        <v>20.36</v>
      </c>
      <c r="P765" s="77">
        <f t="shared" si="255"/>
        <v>19.346199955970864</v>
      </c>
      <c r="Q765" s="77">
        <f t="shared" si="269"/>
        <v>19.600000000000001</v>
      </c>
      <c r="R765" s="77">
        <f t="shared" si="256"/>
        <v>19.379889243601831</v>
      </c>
      <c r="S765" s="77">
        <f t="shared" si="257"/>
        <v>19.189328061872054</v>
      </c>
      <c r="T765" s="77">
        <f t="shared" si="258"/>
        <v>0.19056118172977676</v>
      </c>
      <c r="U765" s="77">
        <f t="shared" si="259"/>
        <v>0.35422134989022536</v>
      </c>
      <c r="V765" s="77">
        <f t="shared" si="260"/>
        <v>-0.16366016816044859</v>
      </c>
      <c r="W765" s="77"/>
      <c r="X765" s="77"/>
      <c r="Y765" s="77"/>
      <c r="Z765" s="77" t="str">
        <f t="shared" si="261"/>
        <v>ALTA</v>
      </c>
      <c r="AA765" s="77"/>
      <c r="AB765" s="77" t="str">
        <f t="shared" si="262"/>
        <v/>
      </c>
      <c r="AC765" s="77"/>
      <c r="AD765" s="78" t="b">
        <f t="shared" si="263"/>
        <v>1</v>
      </c>
      <c r="AE765" s="78" t="b">
        <f t="shared" si="264"/>
        <v>0</v>
      </c>
      <c r="AF765" s="78" t="b">
        <f t="shared" si="265"/>
        <v>1</v>
      </c>
      <c r="AG765" s="78" t="b">
        <f t="shared" si="270"/>
        <v>0</v>
      </c>
      <c r="AH765" s="38">
        <f t="shared" si="271"/>
        <v>18.53</v>
      </c>
      <c r="AI765" s="62">
        <f t="shared" si="272"/>
        <v>20.440000000000001</v>
      </c>
      <c r="AJ765" s="34">
        <f t="shared" si="273"/>
        <v>0.2</v>
      </c>
      <c r="AK765" s="34">
        <f t="shared" si="274"/>
        <v>0.15384615384615385</v>
      </c>
      <c r="AL765" s="34">
        <f t="shared" si="275"/>
        <v>7.407407407407407E-2</v>
      </c>
    </row>
    <row r="766" spans="1:38">
      <c r="A766" s="37">
        <v>43188</v>
      </c>
      <c r="B766" s="67">
        <v>19.34</v>
      </c>
      <c r="C766" s="67">
        <v>19.34</v>
      </c>
      <c r="D766" s="67">
        <v>0.99</v>
      </c>
      <c r="E766" s="67">
        <v>19.21</v>
      </c>
      <c r="F766" s="67">
        <v>19.18</v>
      </c>
      <c r="G766" s="67">
        <v>19.48</v>
      </c>
      <c r="H766" s="67">
        <v>861209873</v>
      </c>
      <c r="I766" s="67">
        <v>54174</v>
      </c>
      <c r="J766" s="77">
        <f t="shared" si="266"/>
        <v>0</v>
      </c>
      <c r="K766" s="77">
        <f t="shared" si="267"/>
        <v>0</v>
      </c>
      <c r="L766" s="77">
        <f t="shared" si="268"/>
        <v>0</v>
      </c>
      <c r="M766" s="77"/>
      <c r="N766" s="77">
        <f t="shared" si="253"/>
        <v>20.079999999999998</v>
      </c>
      <c r="O766" s="77">
        <f t="shared" si="254"/>
        <v>20.41</v>
      </c>
      <c r="P766" s="77">
        <f t="shared" si="255"/>
        <v>19.46274994496358</v>
      </c>
      <c r="Q766" s="77">
        <f t="shared" si="269"/>
        <v>19.627500000000001</v>
      </c>
      <c r="R766" s="77">
        <f t="shared" si="256"/>
        <v>19.470778196983982</v>
      </c>
      <c r="S766" s="77">
        <f t="shared" si="257"/>
        <v>19.214074306821818</v>
      </c>
      <c r="T766" s="77">
        <f t="shared" si="258"/>
        <v>0.25670389016216433</v>
      </c>
      <c r="U766" s="77">
        <f t="shared" si="259"/>
        <v>0.3951363919303375</v>
      </c>
      <c r="V766" s="77">
        <f t="shared" si="260"/>
        <v>-0.13843250176817318</v>
      </c>
      <c r="W766" s="77"/>
      <c r="X766" s="77"/>
      <c r="Y766" s="77"/>
      <c r="Z766" s="77" t="str">
        <f t="shared" si="261"/>
        <v>ALTA</v>
      </c>
      <c r="AA766" s="77"/>
      <c r="AB766" s="77" t="str">
        <f t="shared" si="262"/>
        <v/>
      </c>
      <c r="AC766" s="77"/>
      <c r="AD766" s="78" t="b">
        <f t="shared" si="263"/>
        <v>0</v>
      </c>
      <c r="AE766" s="78" t="b">
        <f t="shared" si="264"/>
        <v>0</v>
      </c>
      <c r="AF766" s="78" t="b">
        <f t="shared" si="265"/>
        <v>0</v>
      </c>
      <c r="AG766" s="78" t="b">
        <f t="shared" si="270"/>
        <v>1</v>
      </c>
      <c r="AH766" s="38">
        <f t="shared" si="271"/>
        <v>18.53</v>
      </c>
      <c r="AI766" s="62">
        <f t="shared" si="272"/>
        <v>20.440000000000001</v>
      </c>
      <c r="AJ766" s="34">
        <f t="shared" si="273"/>
        <v>0.2</v>
      </c>
      <c r="AK766" s="34">
        <f t="shared" si="274"/>
        <v>0.15384615384615385</v>
      </c>
      <c r="AL766" s="34">
        <f t="shared" si="275"/>
        <v>7.407407407407407E-2</v>
      </c>
    </row>
    <row r="767" spans="1:38">
      <c r="A767" s="37">
        <v>43187</v>
      </c>
      <c r="B767" s="67">
        <v>19.149999999999999</v>
      </c>
      <c r="C767" s="67">
        <v>19.149999999999999</v>
      </c>
      <c r="D767" s="67">
        <v>-1.1200000000000001</v>
      </c>
      <c r="E767" s="67">
        <v>19.21</v>
      </c>
      <c r="F767" s="67">
        <v>18.96</v>
      </c>
      <c r="G767" s="67">
        <v>19.34</v>
      </c>
      <c r="H767" s="67">
        <v>434009614</v>
      </c>
      <c r="I767" s="67">
        <v>25002</v>
      </c>
      <c r="J767" s="77">
        <f t="shared" si="266"/>
        <v>0</v>
      </c>
      <c r="K767" s="77">
        <f t="shared" si="267"/>
        <v>0</v>
      </c>
      <c r="L767" s="77">
        <f t="shared" si="268"/>
        <v>0</v>
      </c>
      <c r="M767" s="77"/>
      <c r="N767" s="77">
        <f t="shared" si="253"/>
        <v>20.079999999999998</v>
      </c>
      <c r="O767" s="77">
        <f t="shared" si="254"/>
        <v>20.41</v>
      </c>
      <c r="P767" s="77">
        <f t="shared" si="255"/>
        <v>19.493437431204477</v>
      </c>
      <c r="Q767" s="77">
        <f t="shared" si="269"/>
        <v>19.610500000000005</v>
      </c>
      <c r="R767" s="77">
        <f t="shared" si="256"/>
        <v>19.494556050981071</v>
      </c>
      <c r="S767" s="77">
        <f t="shared" si="257"/>
        <v>19.204000251367564</v>
      </c>
      <c r="T767" s="77">
        <f t="shared" si="258"/>
        <v>0.2905557996135073</v>
      </c>
      <c r="U767" s="77">
        <f t="shared" si="259"/>
        <v>0.42974451737238079</v>
      </c>
      <c r="V767" s="77">
        <f t="shared" si="260"/>
        <v>-0.13918871775887348</v>
      </c>
      <c r="W767" s="77"/>
      <c r="X767" s="77"/>
      <c r="Y767" s="77"/>
      <c r="Z767" s="77" t="str">
        <f t="shared" si="261"/>
        <v>ALTA</v>
      </c>
      <c r="AA767" s="77"/>
      <c r="AB767" s="77" t="str">
        <f t="shared" si="262"/>
        <v/>
      </c>
      <c r="AC767" s="77"/>
      <c r="AD767" s="78" t="b">
        <f t="shared" si="263"/>
        <v>0</v>
      </c>
      <c r="AE767" s="78" t="b">
        <f t="shared" si="264"/>
        <v>0</v>
      </c>
      <c r="AF767" s="78" t="b">
        <f t="shared" si="265"/>
        <v>0</v>
      </c>
      <c r="AG767" s="78" t="b">
        <f t="shared" si="270"/>
        <v>1</v>
      </c>
      <c r="AH767" s="38">
        <f t="shared" si="271"/>
        <v>18.53</v>
      </c>
      <c r="AI767" s="62">
        <f t="shared" si="272"/>
        <v>20.440000000000001</v>
      </c>
      <c r="AJ767" s="34">
        <f t="shared" si="273"/>
        <v>0.2</v>
      </c>
      <c r="AK767" s="34">
        <f t="shared" si="274"/>
        <v>0.15384615384615385</v>
      </c>
      <c r="AL767" s="34">
        <f t="shared" si="275"/>
        <v>7.407407407407407E-2</v>
      </c>
    </row>
    <row r="768" spans="1:38">
      <c r="A768" s="37">
        <v>43186</v>
      </c>
      <c r="B768" s="67">
        <v>19.37</v>
      </c>
      <c r="C768" s="67">
        <v>19.37</v>
      </c>
      <c r="D768" s="67">
        <v>-2.68</v>
      </c>
      <c r="E768" s="67">
        <v>20</v>
      </c>
      <c r="F768" s="67">
        <v>19.309999999999999</v>
      </c>
      <c r="G768" s="67">
        <v>20.04</v>
      </c>
      <c r="H768" s="67">
        <v>450522285</v>
      </c>
      <c r="I768" s="67">
        <v>52583</v>
      </c>
      <c r="J768" s="77">
        <f t="shared" si="266"/>
        <v>0</v>
      </c>
      <c r="K768" s="77">
        <f t="shared" si="267"/>
        <v>0</v>
      </c>
      <c r="L768" s="77">
        <f t="shared" si="268"/>
        <v>0</v>
      </c>
      <c r="M768" s="77"/>
      <c r="N768" s="77">
        <f t="shared" si="253"/>
        <v>20.079999999999998</v>
      </c>
      <c r="O768" s="77">
        <f t="shared" si="254"/>
        <v>20.41</v>
      </c>
      <c r="P768" s="77">
        <f t="shared" si="255"/>
        <v>19.579296789005596</v>
      </c>
      <c r="Q768" s="77">
        <f t="shared" si="269"/>
        <v>19.622499999999999</v>
      </c>
      <c r="R768" s="77">
        <f t="shared" si="256"/>
        <v>19.557202605704902</v>
      </c>
      <c r="S768" s="77">
        <f t="shared" si="257"/>
        <v>19.208320271476968</v>
      </c>
      <c r="T768" s="77">
        <f t="shared" si="258"/>
        <v>0.34888233422793391</v>
      </c>
      <c r="U768" s="77">
        <f t="shared" si="259"/>
        <v>0.46454169681209917</v>
      </c>
      <c r="V768" s="77">
        <f t="shared" si="260"/>
        <v>-0.11565936258416526</v>
      </c>
      <c r="W768" s="77"/>
      <c r="X768" s="77"/>
      <c r="Y768" s="77"/>
      <c r="Z768" s="77" t="str">
        <f t="shared" si="261"/>
        <v>ALTA</v>
      </c>
      <c r="AA768" s="77"/>
      <c r="AB768" s="77" t="str">
        <f t="shared" si="262"/>
        <v/>
      </c>
      <c r="AC768" s="77"/>
      <c r="AD768" s="78" t="b">
        <f t="shared" si="263"/>
        <v>0</v>
      </c>
      <c r="AE768" s="78" t="b">
        <f t="shared" si="264"/>
        <v>1</v>
      </c>
      <c r="AF768" s="78" t="b">
        <f t="shared" si="265"/>
        <v>1</v>
      </c>
      <c r="AG768" s="78" t="b">
        <f t="shared" si="270"/>
        <v>0</v>
      </c>
      <c r="AH768" s="38">
        <f t="shared" si="271"/>
        <v>18.53</v>
      </c>
      <c r="AI768" s="62">
        <f t="shared" si="272"/>
        <v>20.440000000000001</v>
      </c>
      <c r="AJ768" s="34">
        <f t="shared" si="273"/>
        <v>0.2</v>
      </c>
      <c r="AK768" s="34">
        <f t="shared" si="274"/>
        <v>0.15384615384615385</v>
      </c>
      <c r="AL768" s="34">
        <f t="shared" si="275"/>
        <v>7.407407407407407E-2</v>
      </c>
    </row>
    <row r="769" spans="1:38">
      <c r="A769" s="37">
        <v>43185</v>
      </c>
      <c r="B769" s="67">
        <v>19.899999999999999</v>
      </c>
      <c r="C769" s="67">
        <v>19.899999999999999</v>
      </c>
      <c r="D769" s="67">
        <v>1.29</v>
      </c>
      <c r="E769" s="67">
        <v>19.940000000000001</v>
      </c>
      <c r="F769" s="67">
        <v>19.73</v>
      </c>
      <c r="G769" s="67">
        <v>20.059999999999999</v>
      </c>
      <c r="H769" s="67">
        <v>609655914</v>
      </c>
      <c r="I769" s="67">
        <v>40870</v>
      </c>
      <c r="J769" s="77">
        <f t="shared" si="266"/>
        <v>0</v>
      </c>
      <c r="K769" s="77">
        <f t="shared" si="267"/>
        <v>0</v>
      </c>
      <c r="L769" s="77">
        <f t="shared" si="268"/>
        <v>0</v>
      </c>
      <c r="M769" s="77"/>
      <c r="N769" s="77">
        <f t="shared" si="253"/>
        <v>20.079999999999998</v>
      </c>
      <c r="O769" s="77">
        <f t="shared" si="254"/>
        <v>20.41</v>
      </c>
      <c r="P769" s="77">
        <f t="shared" si="255"/>
        <v>19.631620986256994</v>
      </c>
      <c r="Q769" s="77">
        <f t="shared" si="269"/>
        <v>19.625</v>
      </c>
      <c r="R769" s="77">
        <f t="shared" si="256"/>
        <v>19.591239443105792</v>
      </c>
      <c r="S769" s="77">
        <f t="shared" si="257"/>
        <v>19.195385893195127</v>
      </c>
      <c r="T769" s="77">
        <f t="shared" si="258"/>
        <v>0.39585354991066524</v>
      </c>
      <c r="U769" s="77">
        <f t="shared" si="259"/>
        <v>0.4934565374581405</v>
      </c>
      <c r="V769" s="77">
        <f t="shared" si="260"/>
        <v>-9.7602987547475262E-2</v>
      </c>
      <c r="W769" s="77"/>
      <c r="X769" s="77"/>
      <c r="Y769" s="77"/>
      <c r="Z769" s="77" t="str">
        <f t="shared" si="261"/>
        <v>ALTA</v>
      </c>
      <c r="AA769" s="77"/>
      <c r="AB769" s="77" t="str">
        <f t="shared" si="262"/>
        <v/>
      </c>
      <c r="AC769" s="77"/>
      <c r="AD769" s="78" t="b">
        <f t="shared" si="263"/>
        <v>1</v>
      </c>
      <c r="AE769" s="78" t="b">
        <f t="shared" si="264"/>
        <v>0</v>
      </c>
      <c r="AF769" s="78" t="b">
        <f t="shared" si="265"/>
        <v>0</v>
      </c>
      <c r="AG769" s="78" t="b">
        <f t="shared" si="270"/>
        <v>1</v>
      </c>
      <c r="AH769" s="38">
        <f t="shared" si="271"/>
        <v>18.53</v>
      </c>
      <c r="AI769" s="62">
        <f t="shared" si="272"/>
        <v>20.440000000000001</v>
      </c>
      <c r="AJ769" s="34">
        <f t="shared" si="273"/>
        <v>0.2</v>
      </c>
      <c r="AK769" s="34">
        <f t="shared" si="274"/>
        <v>0.15384615384615385</v>
      </c>
      <c r="AL769" s="34">
        <f t="shared" si="275"/>
        <v>7.407407407407407E-2</v>
      </c>
    </row>
    <row r="770" spans="1:38">
      <c r="A770" s="37">
        <v>43182</v>
      </c>
      <c r="B770" s="67">
        <v>19.649999999999999</v>
      </c>
      <c r="C770" s="67">
        <v>19.649999999999999</v>
      </c>
      <c r="D770" s="67">
        <v>0.14000000000000001</v>
      </c>
      <c r="E770" s="67">
        <v>19.52</v>
      </c>
      <c r="F770" s="67">
        <v>19.45</v>
      </c>
      <c r="G770" s="67">
        <v>19.97</v>
      </c>
      <c r="H770" s="67">
        <v>590933188</v>
      </c>
      <c r="I770" s="67">
        <v>37746</v>
      </c>
      <c r="J770" s="77">
        <f t="shared" si="266"/>
        <v>0</v>
      </c>
      <c r="K770" s="77">
        <f t="shared" si="267"/>
        <v>0</v>
      </c>
      <c r="L770" s="77">
        <f t="shared" si="268"/>
        <v>0</v>
      </c>
      <c r="M770" s="77"/>
      <c r="N770" s="77">
        <f t="shared" si="253"/>
        <v>20.079999999999998</v>
      </c>
      <c r="O770" s="77">
        <f t="shared" si="254"/>
        <v>20.440000000000001</v>
      </c>
      <c r="P770" s="77">
        <f t="shared" si="255"/>
        <v>19.564526232821244</v>
      </c>
      <c r="Q770" s="77">
        <f t="shared" si="269"/>
        <v>19.602</v>
      </c>
      <c r="R770" s="77">
        <f t="shared" si="256"/>
        <v>19.535101160034117</v>
      </c>
      <c r="S770" s="77">
        <f t="shared" si="257"/>
        <v>19.139016764650737</v>
      </c>
      <c r="T770" s="77">
        <f t="shared" si="258"/>
        <v>0.39608439538337947</v>
      </c>
      <c r="U770" s="77">
        <f t="shared" si="259"/>
        <v>0.51785728434500933</v>
      </c>
      <c r="V770" s="77">
        <f t="shared" si="260"/>
        <v>-0.12177288896162985</v>
      </c>
      <c r="W770" s="77"/>
      <c r="X770" s="77"/>
      <c r="Y770" s="77"/>
      <c r="Z770" s="77" t="str">
        <f t="shared" si="261"/>
        <v>ALTA</v>
      </c>
      <c r="AA770" s="77"/>
      <c r="AB770" s="77" t="str">
        <f t="shared" si="262"/>
        <v/>
      </c>
      <c r="AC770" s="77"/>
      <c r="AD770" s="78" t="b">
        <f t="shared" si="263"/>
        <v>0</v>
      </c>
      <c r="AE770" s="78" t="b">
        <f t="shared" si="264"/>
        <v>1</v>
      </c>
      <c r="AF770" s="78" t="b">
        <f t="shared" si="265"/>
        <v>0</v>
      </c>
      <c r="AG770" s="78" t="b">
        <f t="shared" si="270"/>
        <v>1</v>
      </c>
      <c r="AH770" s="38">
        <f t="shared" si="271"/>
        <v>18.53</v>
      </c>
      <c r="AI770" s="62">
        <f t="shared" si="272"/>
        <v>20.440000000000001</v>
      </c>
      <c r="AJ770" s="34">
        <f t="shared" si="273"/>
        <v>0.2</v>
      </c>
      <c r="AK770" s="34">
        <f t="shared" si="274"/>
        <v>0.15384615384615385</v>
      </c>
      <c r="AL770" s="34">
        <f t="shared" si="275"/>
        <v>7.407407407407407E-2</v>
      </c>
    </row>
    <row r="771" spans="1:38">
      <c r="A771" s="37">
        <v>43181</v>
      </c>
      <c r="B771" s="67">
        <v>19.62</v>
      </c>
      <c r="C771" s="67">
        <v>19.62</v>
      </c>
      <c r="D771" s="67">
        <v>-1.5</v>
      </c>
      <c r="E771" s="67">
        <v>19.75</v>
      </c>
      <c r="F771" s="67">
        <v>19.489999999999998</v>
      </c>
      <c r="G771" s="67">
        <v>19.91</v>
      </c>
      <c r="H771" s="67">
        <v>544015805</v>
      </c>
      <c r="I771" s="67">
        <v>32237</v>
      </c>
      <c r="J771" s="77">
        <f t="shared" si="266"/>
        <v>0</v>
      </c>
      <c r="K771" s="77">
        <f t="shared" si="267"/>
        <v>0</v>
      </c>
      <c r="L771" s="77">
        <f t="shared" si="268"/>
        <v>0</v>
      </c>
      <c r="M771" s="77"/>
      <c r="N771" s="77">
        <f t="shared" si="253"/>
        <v>20.079999999999998</v>
      </c>
      <c r="O771" s="77">
        <f t="shared" si="254"/>
        <v>20.440000000000001</v>
      </c>
      <c r="P771" s="77">
        <f t="shared" si="255"/>
        <v>19.543157791026555</v>
      </c>
      <c r="Q771" s="77">
        <f t="shared" si="269"/>
        <v>19.573499999999999</v>
      </c>
      <c r="R771" s="77">
        <f t="shared" si="256"/>
        <v>19.514210461858504</v>
      </c>
      <c r="S771" s="77">
        <f t="shared" si="257"/>
        <v>19.098138105822795</v>
      </c>
      <c r="T771" s="77">
        <f t="shared" si="258"/>
        <v>0.41607235603570913</v>
      </c>
      <c r="U771" s="77">
        <f t="shared" si="259"/>
        <v>0.54830050658541674</v>
      </c>
      <c r="V771" s="77">
        <f t="shared" si="260"/>
        <v>-0.1322281505497076</v>
      </c>
      <c r="W771" s="77"/>
      <c r="X771" s="77"/>
      <c r="Y771" s="77"/>
      <c r="Z771" s="77" t="str">
        <f t="shared" si="261"/>
        <v>ALTA</v>
      </c>
      <c r="AA771" s="77"/>
      <c r="AB771" s="77" t="str">
        <f t="shared" si="262"/>
        <v/>
      </c>
      <c r="AC771" s="77"/>
      <c r="AD771" s="78" t="b">
        <f t="shared" si="263"/>
        <v>1</v>
      </c>
      <c r="AE771" s="78" t="b">
        <f t="shared" si="264"/>
        <v>0</v>
      </c>
      <c r="AF771" s="78" t="b">
        <f t="shared" si="265"/>
        <v>0</v>
      </c>
      <c r="AG771" s="78" t="b">
        <f t="shared" si="270"/>
        <v>1</v>
      </c>
      <c r="AH771" s="38">
        <f t="shared" si="271"/>
        <v>18.53</v>
      </c>
      <c r="AI771" s="62">
        <f t="shared" si="272"/>
        <v>20.440000000000001</v>
      </c>
      <c r="AJ771" s="34">
        <f t="shared" si="273"/>
        <v>0.2</v>
      </c>
      <c r="AK771" s="34">
        <f t="shared" si="274"/>
        <v>0.15384615384615385</v>
      </c>
      <c r="AL771" s="34">
        <f t="shared" si="275"/>
        <v>7.407407407407407E-2</v>
      </c>
    </row>
    <row r="772" spans="1:38">
      <c r="A772" s="37">
        <v>43180</v>
      </c>
      <c r="B772" s="67">
        <v>19.920000000000002</v>
      </c>
      <c r="C772" s="67">
        <v>19.920000000000002</v>
      </c>
      <c r="D772" s="67">
        <v>4.21</v>
      </c>
      <c r="E772" s="67">
        <v>19.2</v>
      </c>
      <c r="F772" s="67">
        <v>19.149999999999999</v>
      </c>
      <c r="G772" s="67">
        <v>19.96</v>
      </c>
      <c r="H772" s="67">
        <v>466453226</v>
      </c>
      <c r="I772" s="67">
        <v>37108</v>
      </c>
      <c r="J772" s="77">
        <f t="shared" si="266"/>
        <v>0</v>
      </c>
      <c r="K772" s="77">
        <f t="shared" si="267"/>
        <v>0</v>
      </c>
      <c r="L772" s="77">
        <f t="shared" si="268"/>
        <v>0</v>
      </c>
      <c r="M772" s="77"/>
      <c r="N772" s="77">
        <f t="shared" ref="N772:N835" si="276">MAX(F772:F785)</f>
        <v>20.079999999999998</v>
      </c>
      <c r="O772" s="77">
        <f t="shared" ref="O772:O835" si="277">MAX(G772:G785)</f>
        <v>20.440000000000001</v>
      </c>
      <c r="P772" s="77">
        <f t="shared" ref="P772:P835" si="278">(($C772-$P773)*$AJ772)+$P773</f>
        <v>19.523947238783194</v>
      </c>
      <c r="Q772" s="77">
        <f t="shared" si="269"/>
        <v>19.529499999999999</v>
      </c>
      <c r="R772" s="77">
        <f t="shared" ref="R772:R835" si="279">(($C772-R773)*AK772)+R773</f>
        <v>19.49497600037823</v>
      </c>
      <c r="S772" s="77">
        <f t="shared" ref="S772:S835" si="280">((C772-S773)*AL772)+S773</f>
        <v>19.056389154288617</v>
      </c>
      <c r="T772" s="77">
        <f t="shared" ref="T772:T835" si="281">R772-S772</f>
        <v>0.4385868460896134</v>
      </c>
      <c r="U772" s="77">
        <f t="shared" ref="U772:U835" si="282">((T772-U773)*AJ772)+U773</f>
        <v>0.58135754422284358</v>
      </c>
      <c r="V772" s="77">
        <f t="shared" ref="V772:V835" si="283">T772-U772</f>
        <v>-0.14277069813323018</v>
      </c>
      <c r="W772" s="77"/>
      <c r="X772" s="77"/>
      <c r="Y772" s="77"/>
      <c r="Z772" s="77" t="str">
        <f t="shared" ref="Z772:Z835" si="284">IF(T772&gt;0,"ALTA","BAIXA")</f>
        <v>ALTA</v>
      </c>
      <c r="AA772" s="77"/>
      <c r="AB772" s="77" t="str">
        <f t="shared" ref="AB772:AB835" si="285">IF(AND(T773&lt;U773,T772&gt;U772),"COMPRA",IF(AND(T772&lt;U772,T773&gt;U773),"VENDA",""))</f>
        <v/>
      </c>
      <c r="AC772" s="77"/>
      <c r="AD772" s="78" t="b">
        <f t="shared" ref="AD772:AD835" si="286">($E773-$C773)&lt;0</f>
        <v>0</v>
      </c>
      <c r="AE772" s="78" t="b">
        <f t="shared" ref="AE772:AE835" si="287">($E774-$C774)&lt;0</f>
        <v>0</v>
      </c>
      <c r="AF772" s="78" t="b">
        <f t="shared" ref="AF772:AF835" si="288">(($E772-$F772)/($G772-$F772)&gt;0.66)</f>
        <v>0</v>
      </c>
      <c r="AG772" s="78" t="b">
        <f t="shared" si="270"/>
        <v>1</v>
      </c>
      <c r="AH772" s="38">
        <f t="shared" si="271"/>
        <v>18.53</v>
      </c>
      <c r="AI772" s="62">
        <f t="shared" si="272"/>
        <v>20.440000000000001</v>
      </c>
      <c r="AJ772" s="34">
        <f t="shared" si="273"/>
        <v>0.2</v>
      </c>
      <c r="AK772" s="34">
        <f t="shared" si="274"/>
        <v>0.15384615384615385</v>
      </c>
      <c r="AL772" s="34">
        <f t="shared" si="275"/>
        <v>7.407407407407407E-2</v>
      </c>
    </row>
    <row r="773" spans="1:38">
      <c r="A773" s="37">
        <v>43179</v>
      </c>
      <c r="B773" s="67">
        <v>19.12</v>
      </c>
      <c r="C773" s="67">
        <v>19.12</v>
      </c>
      <c r="D773" s="67">
        <v>1.1000000000000001</v>
      </c>
      <c r="E773" s="67">
        <v>19.13</v>
      </c>
      <c r="F773" s="67">
        <v>19.07</v>
      </c>
      <c r="G773" s="67">
        <v>19.34</v>
      </c>
      <c r="H773" s="67">
        <v>404592675</v>
      </c>
      <c r="I773" s="67">
        <v>41856</v>
      </c>
      <c r="J773" s="77">
        <f t="shared" ref="J773:J836" si="289">IF($F773=IF(MIN($F773:$F793)=MIN($F774:$F794),MIN($F773:$F793),MIN($F772:$F792)),1,0)</f>
        <v>0</v>
      </c>
      <c r="K773" s="77">
        <f t="shared" ref="K773:K836" si="290">IF($G773=IF(MAX($G773:$G794)=MAX($G774:$G795),MAX($G773:$G794),MAX($G772:$G793)),1,0)</f>
        <v>0</v>
      </c>
      <c r="L773" s="77">
        <f t="shared" ref="L773:L836" si="291">IF(AND(($C774-$E774)&lt;0,($C775-$E775)&lt;0,(($E773-$F773)/($G773-$F773)&gt;0.66),(($G773-$F773)&gt;(2*($E773-$C773))),$F773=IF(MIN($F773:$F793)=MIN($F774:$F794),MIN($F773:$F793),MIN($F772:$F792)))=TRUE,1,0)</f>
        <v>0</v>
      </c>
      <c r="M773" s="77"/>
      <c r="N773" s="77">
        <f t="shared" si="276"/>
        <v>20.079999999999998</v>
      </c>
      <c r="O773" s="77">
        <f t="shared" si="277"/>
        <v>20.440000000000001</v>
      </c>
      <c r="P773" s="77">
        <f t="shared" si="278"/>
        <v>19.424934048478992</v>
      </c>
      <c r="Q773" s="77">
        <f t="shared" ref="Q773:Q836" si="292">AVERAGE(C773:C792)</f>
        <v>19.448</v>
      </c>
      <c r="R773" s="77">
        <f t="shared" si="279"/>
        <v>19.417698909537908</v>
      </c>
      <c r="S773" s="77">
        <f t="shared" si="280"/>
        <v>18.987300286631704</v>
      </c>
      <c r="T773" s="77">
        <f t="shared" si="281"/>
        <v>0.43039862290620334</v>
      </c>
      <c r="U773" s="77">
        <f t="shared" si="282"/>
        <v>0.61705021875615107</v>
      </c>
      <c r="V773" s="77">
        <f t="shared" si="283"/>
        <v>-0.18665159584994773</v>
      </c>
      <c r="W773" s="77"/>
      <c r="X773" s="77"/>
      <c r="Y773" s="77"/>
      <c r="Z773" s="77" t="str">
        <f t="shared" si="284"/>
        <v>ALTA</v>
      </c>
      <c r="AA773" s="77"/>
      <c r="AB773" s="77" t="str">
        <f t="shared" si="285"/>
        <v/>
      </c>
      <c r="AC773" s="77"/>
      <c r="AD773" s="78" t="b">
        <f t="shared" si="286"/>
        <v>0</v>
      </c>
      <c r="AE773" s="78" t="b">
        <f t="shared" si="287"/>
        <v>0</v>
      </c>
      <c r="AF773" s="78" t="b">
        <f t="shared" si="288"/>
        <v>0</v>
      </c>
      <c r="AG773" s="78" t="b">
        <f t="shared" ref="AG773:AG836" si="293">(($G773-$F773)&gt;(2*($E773-$C773)))</f>
        <v>1</v>
      </c>
      <c r="AH773" s="38">
        <f t="shared" ref="AH773:AH836" si="294">IF(MIN($F773:$F793)=MIN($F774:$F794),MIN($F773:$F793),MIN($F772:$F792))</f>
        <v>18.29</v>
      </c>
      <c r="AI773" s="62">
        <f t="shared" ref="AI773:AI836" si="295">IF(MAX($G773:$G793)=MAX($G774:$G794),MAX($G773:$G793),MAX($G772:$G792))</f>
        <v>20.440000000000001</v>
      </c>
      <c r="AJ773" s="34">
        <f t="shared" ref="AJ773:AJ836" si="296">2/(9+1)</f>
        <v>0.2</v>
      </c>
      <c r="AK773" s="34">
        <f t="shared" ref="AK773:AK836" si="297">2/(12+1)</f>
        <v>0.15384615384615385</v>
      </c>
      <c r="AL773" s="34">
        <f t="shared" ref="AL773:AL836" si="298">2/(26+1)</f>
        <v>7.407407407407407E-2</v>
      </c>
    </row>
    <row r="774" spans="1:38">
      <c r="A774" s="37">
        <v>43178</v>
      </c>
      <c r="B774" s="67">
        <v>18.91</v>
      </c>
      <c r="C774" s="67">
        <v>18.91</v>
      </c>
      <c r="D774" s="67">
        <v>-2.33</v>
      </c>
      <c r="E774" s="67">
        <v>19.21</v>
      </c>
      <c r="F774" s="67">
        <v>18.84</v>
      </c>
      <c r="G774" s="67">
        <v>19.3</v>
      </c>
      <c r="H774" s="67">
        <v>364881549</v>
      </c>
      <c r="I774" s="67">
        <v>30818</v>
      </c>
      <c r="J774" s="77">
        <f t="shared" si="289"/>
        <v>0</v>
      </c>
      <c r="K774" s="77">
        <f t="shared" si="290"/>
        <v>0</v>
      </c>
      <c r="L774" s="77">
        <f t="shared" si="291"/>
        <v>0</v>
      </c>
      <c r="M774" s="77"/>
      <c r="N774" s="77">
        <f t="shared" si="276"/>
        <v>20.079999999999998</v>
      </c>
      <c r="O774" s="77">
        <f t="shared" si="277"/>
        <v>20.440000000000001</v>
      </c>
      <c r="P774" s="77">
        <f t="shared" si="278"/>
        <v>19.501167560598738</v>
      </c>
      <c r="Q774" s="77">
        <f t="shared" si="292"/>
        <v>19.415499999999998</v>
      </c>
      <c r="R774" s="77">
        <f t="shared" si="279"/>
        <v>19.471825983999345</v>
      </c>
      <c r="S774" s="77">
        <f t="shared" si="280"/>
        <v>18.976684309562241</v>
      </c>
      <c r="T774" s="77">
        <f t="shared" si="281"/>
        <v>0.49514167443710377</v>
      </c>
      <c r="U774" s="77">
        <f t="shared" si="282"/>
        <v>0.66371311771863806</v>
      </c>
      <c r="V774" s="77">
        <f t="shared" si="283"/>
        <v>-0.16857144328153428</v>
      </c>
      <c r="W774" s="77"/>
      <c r="X774" s="77"/>
      <c r="Y774" s="77"/>
      <c r="Z774" s="77" t="str">
        <f t="shared" si="284"/>
        <v>ALTA</v>
      </c>
      <c r="AA774" s="77"/>
      <c r="AB774" s="77" t="str">
        <f t="shared" si="285"/>
        <v/>
      </c>
      <c r="AC774" s="77"/>
      <c r="AD774" s="78" t="b">
        <f t="shared" si="286"/>
        <v>0</v>
      </c>
      <c r="AE774" s="78" t="b">
        <f t="shared" si="287"/>
        <v>0</v>
      </c>
      <c r="AF774" s="78" t="b">
        <f t="shared" si="288"/>
        <v>1</v>
      </c>
      <c r="AG774" s="78" t="b">
        <f t="shared" si="293"/>
        <v>0</v>
      </c>
      <c r="AH774" s="38">
        <f t="shared" si="294"/>
        <v>17.899999999999999</v>
      </c>
      <c r="AI774" s="62">
        <f t="shared" si="295"/>
        <v>20.440000000000001</v>
      </c>
      <c r="AJ774" s="34">
        <f t="shared" si="296"/>
        <v>0.2</v>
      </c>
      <c r="AK774" s="34">
        <f t="shared" si="297"/>
        <v>0.15384615384615385</v>
      </c>
      <c r="AL774" s="34">
        <f t="shared" si="298"/>
        <v>7.407407407407407E-2</v>
      </c>
    </row>
    <row r="775" spans="1:38">
      <c r="A775" s="37">
        <v>43175</v>
      </c>
      <c r="B775" s="67">
        <v>19.36</v>
      </c>
      <c r="C775" s="67">
        <v>19.36</v>
      </c>
      <c r="D775" s="67">
        <v>0.56000000000000005</v>
      </c>
      <c r="E775" s="67">
        <v>19.399999999999999</v>
      </c>
      <c r="F775" s="67">
        <v>19.18</v>
      </c>
      <c r="G775" s="67">
        <v>19.64</v>
      </c>
      <c r="H775" s="67">
        <v>597099756</v>
      </c>
      <c r="I775" s="67">
        <v>41385</v>
      </c>
      <c r="J775" s="77">
        <f t="shared" si="289"/>
        <v>0</v>
      </c>
      <c r="K775" s="77">
        <f t="shared" si="290"/>
        <v>0</v>
      </c>
      <c r="L775" s="77">
        <f t="shared" si="291"/>
        <v>0</v>
      </c>
      <c r="M775" s="77"/>
      <c r="N775" s="77">
        <f t="shared" si="276"/>
        <v>20.079999999999998</v>
      </c>
      <c r="O775" s="77">
        <f t="shared" si="277"/>
        <v>20.440000000000001</v>
      </c>
      <c r="P775" s="77">
        <f t="shared" si="278"/>
        <v>19.648959450748421</v>
      </c>
      <c r="Q775" s="77">
        <f t="shared" si="292"/>
        <v>19.375499999999999</v>
      </c>
      <c r="R775" s="77">
        <f t="shared" si="279"/>
        <v>19.573976162908316</v>
      </c>
      <c r="S775" s="77">
        <f t="shared" si="280"/>
        <v>18.982019054327221</v>
      </c>
      <c r="T775" s="77">
        <f t="shared" si="281"/>
        <v>0.59195710858109507</v>
      </c>
      <c r="U775" s="77">
        <f t="shared" si="282"/>
        <v>0.7058559785390216</v>
      </c>
      <c r="V775" s="77">
        <f t="shared" si="283"/>
        <v>-0.11389886995792653</v>
      </c>
      <c r="W775" s="77"/>
      <c r="X775" s="77"/>
      <c r="Y775" s="77"/>
      <c r="Z775" s="77" t="str">
        <f t="shared" si="284"/>
        <v>ALTA</v>
      </c>
      <c r="AA775" s="77"/>
      <c r="AB775" s="77" t="str">
        <f t="shared" si="285"/>
        <v/>
      </c>
      <c r="AC775" s="77"/>
      <c r="AD775" s="78" t="b">
        <f t="shared" si="286"/>
        <v>0</v>
      </c>
      <c r="AE775" s="78" t="b">
        <f t="shared" si="287"/>
        <v>1</v>
      </c>
      <c r="AF775" s="78" t="b">
        <f t="shared" si="288"/>
        <v>0</v>
      </c>
      <c r="AG775" s="78" t="b">
        <f t="shared" si="293"/>
        <v>1</v>
      </c>
      <c r="AH775" s="38">
        <f t="shared" si="294"/>
        <v>17.66</v>
      </c>
      <c r="AI775" s="62">
        <f t="shared" si="295"/>
        <v>20.440000000000001</v>
      </c>
      <c r="AJ775" s="34">
        <f t="shared" si="296"/>
        <v>0.2</v>
      </c>
      <c r="AK775" s="34">
        <f t="shared" si="297"/>
        <v>0.15384615384615385</v>
      </c>
      <c r="AL775" s="34">
        <f t="shared" si="298"/>
        <v>7.407407407407407E-2</v>
      </c>
    </row>
    <row r="776" spans="1:38">
      <c r="A776" s="37">
        <v>43174</v>
      </c>
      <c r="B776" s="67">
        <v>19.25</v>
      </c>
      <c r="C776" s="67">
        <v>19.25</v>
      </c>
      <c r="D776" s="67">
        <v>-4.78</v>
      </c>
      <c r="E776" s="67">
        <v>19.920000000000002</v>
      </c>
      <c r="F776" s="67">
        <v>19.25</v>
      </c>
      <c r="G776" s="67">
        <v>20.04</v>
      </c>
      <c r="H776" s="67">
        <v>805622019</v>
      </c>
      <c r="I776" s="67">
        <v>50520</v>
      </c>
      <c r="J776" s="77">
        <f t="shared" si="289"/>
        <v>0</v>
      </c>
      <c r="K776" s="77">
        <f t="shared" si="290"/>
        <v>0</v>
      </c>
      <c r="L776" s="77">
        <f t="shared" si="291"/>
        <v>0</v>
      </c>
      <c r="M776" s="77"/>
      <c r="N776" s="77">
        <f t="shared" si="276"/>
        <v>20.079999999999998</v>
      </c>
      <c r="O776" s="77">
        <f t="shared" si="277"/>
        <v>20.440000000000001</v>
      </c>
      <c r="P776" s="77">
        <f t="shared" si="278"/>
        <v>19.721199313435527</v>
      </c>
      <c r="Q776" s="77">
        <f t="shared" si="292"/>
        <v>19.284500000000001</v>
      </c>
      <c r="R776" s="77">
        <f t="shared" si="279"/>
        <v>19.612880919800737</v>
      </c>
      <c r="S776" s="77">
        <f t="shared" si="280"/>
        <v>18.9517805786734</v>
      </c>
      <c r="T776" s="77">
        <f t="shared" si="281"/>
        <v>0.66110034112733729</v>
      </c>
      <c r="U776" s="77">
        <f t="shared" si="282"/>
        <v>0.7343306960285032</v>
      </c>
      <c r="V776" s="77">
        <f t="shared" si="283"/>
        <v>-7.3230354901165917E-2</v>
      </c>
      <c r="W776" s="77"/>
      <c r="X776" s="77"/>
      <c r="Y776" s="77"/>
      <c r="Z776" s="77" t="str">
        <f t="shared" si="284"/>
        <v>ALTA</v>
      </c>
      <c r="AA776" s="77"/>
      <c r="AB776" s="77" t="str">
        <f t="shared" si="285"/>
        <v/>
      </c>
      <c r="AC776" s="77"/>
      <c r="AD776" s="78" t="b">
        <f t="shared" si="286"/>
        <v>1</v>
      </c>
      <c r="AE776" s="78" t="b">
        <f t="shared" si="287"/>
        <v>0</v>
      </c>
      <c r="AF776" s="78" t="b">
        <f t="shared" si="288"/>
        <v>1</v>
      </c>
      <c r="AG776" s="78" t="b">
        <f t="shared" si="293"/>
        <v>0</v>
      </c>
      <c r="AH776" s="38">
        <f t="shared" si="294"/>
        <v>17.440000000000001</v>
      </c>
      <c r="AI776" s="62">
        <f t="shared" si="295"/>
        <v>20.440000000000001</v>
      </c>
      <c r="AJ776" s="34">
        <f t="shared" si="296"/>
        <v>0.2</v>
      </c>
      <c r="AK776" s="34">
        <f t="shared" si="297"/>
        <v>0.15384615384615385</v>
      </c>
      <c r="AL776" s="34">
        <f t="shared" si="298"/>
        <v>7.407407407407407E-2</v>
      </c>
    </row>
    <row r="777" spans="1:38">
      <c r="A777" s="37">
        <v>43173</v>
      </c>
      <c r="B777" s="67">
        <v>20.22</v>
      </c>
      <c r="C777" s="67">
        <v>20.22</v>
      </c>
      <c r="D777" s="67">
        <v>1.22</v>
      </c>
      <c r="E777" s="67">
        <v>20.149999999999999</v>
      </c>
      <c r="F777" s="67">
        <v>19.96</v>
      </c>
      <c r="G777" s="67">
        <v>20.27</v>
      </c>
      <c r="H777" s="67">
        <v>401372150</v>
      </c>
      <c r="I777" s="67">
        <v>27681</v>
      </c>
      <c r="J777" s="77">
        <f t="shared" si="289"/>
        <v>0</v>
      </c>
      <c r="K777" s="77">
        <f t="shared" si="290"/>
        <v>0</v>
      </c>
      <c r="L777" s="77">
        <f t="shared" si="291"/>
        <v>0</v>
      </c>
      <c r="M777" s="77"/>
      <c r="N777" s="77">
        <f t="shared" si="276"/>
        <v>20.079999999999998</v>
      </c>
      <c r="O777" s="77">
        <f t="shared" si="277"/>
        <v>20.440000000000001</v>
      </c>
      <c r="P777" s="77">
        <f t="shared" si="278"/>
        <v>19.83899914179441</v>
      </c>
      <c r="Q777" s="77">
        <f t="shared" si="292"/>
        <v>19.198500000000006</v>
      </c>
      <c r="R777" s="77">
        <f t="shared" si="279"/>
        <v>19.678859268855415</v>
      </c>
      <c r="S777" s="77">
        <f t="shared" si="280"/>
        <v>18.927923024967271</v>
      </c>
      <c r="T777" s="77">
        <f t="shared" si="281"/>
        <v>0.75093624388814462</v>
      </c>
      <c r="U777" s="77">
        <f t="shared" si="282"/>
        <v>0.75263828475379468</v>
      </c>
      <c r="V777" s="77">
        <f t="shared" si="283"/>
        <v>-1.7020408656500674E-3</v>
      </c>
      <c r="W777" s="77"/>
      <c r="X777" s="77"/>
      <c r="Y777" s="77"/>
      <c r="Z777" s="77" t="str">
        <f t="shared" si="284"/>
        <v>ALTA</v>
      </c>
      <c r="AA777" s="77"/>
      <c r="AB777" s="77" t="str">
        <f t="shared" si="285"/>
        <v>VENDA</v>
      </c>
      <c r="AC777" s="77"/>
      <c r="AD777" s="78" t="b">
        <f t="shared" si="286"/>
        <v>0</v>
      </c>
      <c r="AE777" s="78" t="b">
        <f t="shared" si="287"/>
        <v>0</v>
      </c>
      <c r="AF777" s="78" t="b">
        <f t="shared" si="288"/>
        <v>0</v>
      </c>
      <c r="AG777" s="78" t="b">
        <f t="shared" si="293"/>
        <v>1</v>
      </c>
      <c r="AH777" s="38">
        <f t="shared" si="294"/>
        <v>17.32</v>
      </c>
      <c r="AI777" s="62">
        <f t="shared" si="295"/>
        <v>20.440000000000001</v>
      </c>
      <c r="AJ777" s="34">
        <f t="shared" si="296"/>
        <v>0.2</v>
      </c>
      <c r="AK777" s="34">
        <f t="shared" si="297"/>
        <v>0.15384615384615385</v>
      </c>
      <c r="AL777" s="34">
        <f t="shared" si="298"/>
        <v>7.407407407407407E-2</v>
      </c>
    </row>
    <row r="778" spans="1:38">
      <c r="A778" s="37">
        <v>43172</v>
      </c>
      <c r="B778" s="67">
        <v>19.97</v>
      </c>
      <c r="C778" s="67">
        <v>19.97</v>
      </c>
      <c r="D778" s="67">
        <v>-0.99</v>
      </c>
      <c r="E778" s="67">
        <v>20.28</v>
      </c>
      <c r="F778" s="67">
        <v>19.93</v>
      </c>
      <c r="G778" s="67">
        <v>20.36</v>
      </c>
      <c r="H778" s="67">
        <v>558667203</v>
      </c>
      <c r="I778" s="67">
        <v>37513</v>
      </c>
      <c r="J778" s="77">
        <f t="shared" si="289"/>
        <v>0</v>
      </c>
      <c r="K778" s="77">
        <f t="shared" si="290"/>
        <v>0</v>
      </c>
      <c r="L778" s="77">
        <f t="shared" si="291"/>
        <v>0</v>
      </c>
      <c r="M778" s="77"/>
      <c r="N778" s="77">
        <f t="shared" si="276"/>
        <v>20.079999999999998</v>
      </c>
      <c r="O778" s="77">
        <f t="shared" si="277"/>
        <v>20.440000000000001</v>
      </c>
      <c r="P778" s="77">
        <f t="shared" si="278"/>
        <v>19.743748927243011</v>
      </c>
      <c r="Q778" s="77">
        <f t="shared" si="292"/>
        <v>19.057000000000006</v>
      </c>
      <c r="R778" s="77">
        <f t="shared" si="279"/>
        <v>19.580470045010944</v>
      </c>
      <c r="S778" s="77">
        <f t="shared" si="280"/>
        <v>18.824556866964652</v>
      </c>
      <c r="T778" s="77">
        <f t="shared" si="281"/>
        <v>0.75591317804629199</v>
      </c>
      <c r="U778" s="77">
        <f t="shared" si="282"/>
        <v>0.75306379497020726</v>
      </c>
      <c r="V778" s="77">
        <f t="shared" si="283"/>
        <v>2.8493830760847327E-3</v>
      </c>
      <c r="W778" s="77"/>
      <c r="X778" s="77"/>
      <c r="Y778" s="77"/>
      <c r="Z778" s="77" t="str">
        <f t="shared" si="284"/>
        <v>ALTA</v>
      </c>
      <c r="AA778" s="77"/>
      <c r="AB778" s="77" t="str">
        <f t="shared" si="285"/>
        <v/>
      </c>
      <c r="AC778" s="77"/>
      <c r="AD778" s="78" t="b">
        <f t="shared" si="286"/>
        <v>0</v>
      </c>
      <c r="AE778" s="78" t="b">
        <f t="shared" si="287"/>
        <v>1</v>
      </c>
      <c r="AF778" s="78" t="b">
        <f t="shared" si="288"/>
        <v>1</v>
      </c>
      <c r="AG778" s="78" t="b">
        <f t="shared" si="293"/>
        <v>0</v>
      </c>
      <c r="AH778" s="38">
        <f t="shared" si="294"/>
        <v>16.72</v>
      </c>
      <c r="AI778" s="62">
        <f t="shared" si="295"/>
        <v>20.440000000000001</v>
      </c>
      <c r="AJ778" s="34">
        <f t="shared" si="296"/>
        <v>0.2</v>
      </c>
      <c r="AK778" s="34">
        <f t="shared" si="297"/>
        <v>0.15384615384615385</v>
      </c>
      <c r="AL778" s="34">
        <f t="shared" si="298"/>
        <v>7.407407407407407E-2</v>
      </c>
    </row>
    <row r="779" spans="1:38">
      <c r="A779" s="37">
        <v>43171</v>
      </c>
      <c r="B779" s="67">
        <v>20.170000000000002</v>
      </c>
      <c r="C779" s="67">
        <v>20.170000000000002</v>
      </c>
      <c r="D779" s="67">
        <v>-0.27</v>
      </c>
      <c r="E779" s="67">
        <v>20.36</v>
      </c>
      <c r="F779" s="67">
        <v>20.079999999999998</v>
      </c>
      <c r="G779" s="67">
        <v>20.41</v>
      </c>
      <c r="H779" s="67">
        <v>341918356</v>
      </c>
      <c r="I779" s="67">
        <v>20572</v>
      </c>
      <c r="J779" s="77">
        <f t="shared" si="289"/>
        <v>0</v>
      </c>
      <c r="K779" s="77">
        <f t="shared" si="290"/>
        <v>0</v>
      </c>
      <c r="L779" s="77">
        <f t="shared" si="291"/>
        <v>0</v>
      </c>
      <c r="M779" s="77"/>
      <c r="N779" s="77">
        <f t="shared" si="276"/>
        <v>20.079999999999998</v>
      </c>
      <c r="O779" s="77">
        <f t="shared" si="277"/>
        <v>20.440000000000001</v>
      </c>
      <c r="P779" s="77">
        <f t="shared" si="278"/>
        <v>19.687186159053763</v>
      </c>
      <c r="Q779" s="77">
        <f t="shared" si="292"/>
        <v>18.906500000000001</v>
      </c>
      <c r="R779" s="77">
        <f t="shared" si="279"/>
        <v>19.509646416831117</v>
      </c>
      <c r="S779" s="77">
        <f t="shared" si="280"/>
        <v>18.732921416321826</v>
      </c>
      <c r="T779" s="77">
        <f t="shared" si="281"/>
        <v>0.77672500050929116</v>
      </c>
      <c r="U779" s="77">
        <f t="shared" si="282"/>
        <v>0.75235144920118613</v>
      </c>
      <c r="V779" s="77">
        <f t="shared" si="283"/>
        <v>2.4373551308105035E-2</v>
      </c>
      <c r="W779" s="77"/>
      <c r="X779" s="77"/>
      <c r="Y779" s="77"/>
      <c r="Z779" s="77" t="str">
        <f t="shared" si="284"/>
        <v>ALTA</v>
      </c>
      <c r="AA779" s="77"/>
      <c r="AB779" s="77" t="str">
        <f t="shared" si="285"/>
        <v/>
      </c>
      <c r="AC779" s="77"/>
      <c r="AD779" s="78" t="b">
        <f t="shared" si="286"/>
        <v>1</v>
      </c>
      <c r="AE779" s="78" t="b">
        <f t="shared" si="287"/>
        <v>0</v>
      </c>
      <c r="AF779" s="78" t="b">
        <f t="shared" si="288"/>
        <v>1</v>
      </c>
      <c r="AG779" s="78" t="b">
        <f t="shared" si="293"/>
        <v>0</v>
      </c>
      <c r="AH779" s="38">
        <f t="shared" si="294"/>
        <v>16.72</v>
      </c>
      <c r="AI779" s="62">
        <f t="shared" si="295"/>
        <v>20.440000000000001</v>
      </c>
      <c r="AJ779" s="34">
        <f t="shared" si="296"/>
        <v>0.2</v>
      </c>
      <c r="AK779" s="34">
        <f t="shared" si="297"/>
        <v>0.15384615384615385</v>
      </c>
      <c r="AL779" s="34">
        <f t="shared" si="298"/>
        <v>7.407407407407407E-2</v>
      </c>
    </row>
    <row r="780" spans="1:38">
      <c r="A780" s="37">
        <v>43168</v>
      </c>
      <c r="B780" s="67">
        <v>20.23</v>
      </c>
      <c r="C780" s="67">
        <v>20.23</v>
      </c>
      <c r="D780" s="67">
        <v>3.18</v>
      </c>
      <c r="E780" s="67">
        <v>19.68</v>
      </c>
      <c r="F780" s="67">
        <v>19.5</v>
      </c>
      <c r="G780" s="67">
        <v>20.23</v>
      </c>
      <c r="H780" s="67">
        <v>391422264</v>
      </c>
      <c r="I780" s="67">
        <v>24053</v>
      </c>
      <c r="J780" s="77">
        <f t="shared" si="289"/>
        <v>0</v>
      </c>
      <c r="K780" s="77">
        <f t="shared" si="290"/>
        <v>0</v>
      </c>
      <c r="L780" s="77">
        <f t="shared" si="291"/>
        <v>0</v>
      </c>
      <c r="M780" s="77"/>
      <c r="N780" s="77">
        <f t="shared" si="276"/>
        <v>19.75</v>
      </c>
      <c r="O780" s="77">
        <f t="shared" si="277"/>
        <v>20.440000000000001</v>
      </c>
      <c r="P780" s="77">
        <f t="shared" si="278"/>
        <v>19.566482698817204</v>
      </c>
      <c r="Q780" s="77">
        <f t="shared" si="292"/>
        <v>18.758499999999998</v>
      </c>
      <c r="R780" s="77">
        <f t="shared" si="279"/>
        <v>19.38958212898223</v>
      </c>
      <c r="S780" s="77">
        <f t="shared" si="280"/>
        <v>18.617955129627571</v>
      </c>
      <c r="T780" s="77">
        <f t="shared" si="281"/>
        <v>0.77162699935465895</v>
      </c>
      <c r="U780" s="77">
        <f t="shared" si="282"/>
        <v>0.74625806137415984</v>
      </c>
      <c r="V780" s="77">
        <f t="shared" si="283"/>
        <v>2.5368937980499107E-2</v>
      </c>
      <c r="W780" s="77"/>
      <c r="X780" s="77"/>
      <c r="Y780" s="77"/>
      <c r="Z780" s="77" t="str">
        <f t="shared" si="284"/>
        <v>ALTA</v>
      </c>
      <c r="AA780" s="77"/>
      <c r="AB780" s="77" t="str">
        <f t="shared" si="285"/>
        <v/>
      </c>
      <c r="AC780" s="77"/>
      <c r="AD780" s="78" t="b">
        <f t="shared" si="286"/>
        <v>0</v>
      </c>
      <c r="AE780" s="78" t="b">
        <f t="shared" si="287"/>
        <v>0</v>
      </c>
      <c r="AF780" s="78" t="b">
        <f t="shared" si="288"/>
        <v>0</v>
      </c>
      <c r="AG780" s="78" t="b">
        <f t="shared" si="293"/>
        <v>1</v>
      </c>
      <c r="AH780" s="38">
        <f t="shared" si="294"/>
        <v>16.72</v>
      </c>
      <c r="AI780" s="62">
        <f t="shared" si="295"/>
        <v>20.440000000000001</v>
      </c>
      <c r="AJ780" s="34">
        <f t="shared" si="296"/>
        <v>0.2</v>
      </c>
      <c r="AK780" s="34">
        <f t="shared" si="297"/>
        <v>0.15384615384615385</v>
      </c>
      <c r="AL780" s="34">
        <f t="shared" si="298"/>
        <v>7.407407407407407E-2</v>
      </c>
    </row>
    <row r="781" spans="1:38">
      <c r="A781" s="37">
        <v>43167</v>
      </c>
      <c r="B781" s="67">
        <v>19.600000000000001</v>
      </c>
      <c r="C781" s="67">
        <v>19.600000000000001</v>
      </c>
      <c r="D781" s="67">
        <v>0.14000000000000001</v>
      </c>
      <c r="E781" s="67">
        <v>19.739999999999998</v>
      </c>
      <c r="F781" s="67">
        <v>19.260000000000002</v>
      </c>
      <c r="G781" s="67">
        <v>19.77</v>
      </c>
      <c r="H781" s="67">
        <v>455286006</v>
      </c>
      <c r="I781" s="67">
        <v>24438</v>
      </c>
      <c r="J781" s="77">
        <f t="shared" si="289"/>
        <v>0</v>
      </c>
      <c r="K781" s="77">
        <f t="shared" si="290"/>
        <v>0</v>
      </c>
      <c r="L781" s="77">
        <f t="shared" si="291"/>
        <v>0</v>
      </c>
      <c r="M781" s="77"/>
      <c r="N781" s="77">
        <f t="shared" si="276"/>
        <v>19.75</v>
      </c>
      <c r="O781" s="77">
        <f t="shared" si="277"/>
        <v>20.440000000000001</v>
      </c>
      <c r="P781" s="77">
        <f t="shared" si="278"/>
        <v>19.400603373521506</v>
      </c>
      <c r="Q781" s="77">
        <f t="shared" si="292"/>
        <v>18.624999999999996</v>
      </c>
      <c r="R781" s="77">
        <f t="shared" si="279"/>
        <v>19.236778879706272</v>
      </c>
      <c r="S781" s="77">
        <f t="shared" si="280"/>
        <v>18.488991539997777</v>
      </c>
      <c r="T781" s="77">
        <f t="shared" si="281"/>
        <v>0.74778733970849487</v>
      </c>
      <c r="U781" s="77">
        <f t="shared" si="282"/>
        <v>0.73991582687903501</v>
      </c>
      <c r="V781" s="77">
        <f t="shared" si="283"/>
        <v>7.8715128294598591E-3</v>
      </c>
      <c r="W781" s="77"/>
      <c r="X781" s="77"/>
      <c r="Y781" s="77"/>
      <c r="Z781" s="77" t="str">
        <f t="shared" si="284"/>
        <v>ALTA</v>
      </c>
      <c r="AA781" s="77"/>
      <c r="AB781" s="77" t="str">
        <f t="shared" si="285"/>
        <v/>
      </c>
      <c r="AC781" s="77"/>
      <c r="AD781" s="78" t="b">
        <f t="shared" si="286"/>
        <v>0</v>
      </c>
      <c r="AE781" s="78" t="b">
        <f t="shared" si="287"/>
        <v>0</v>
      </c>
      <c r="AF781" s="78" t="b">
        <f t="shared" si="288"/>
        <v>1</v>
      </c>
      <c r="AG781" s="78" t="b">
        <f t="shared" si="293"/>
        <v>1</v>
      </c>
      <c r="AH781" s="38">
        <f t="shared" si="294"/>
        <v>16.72</v>
      </c>
      <c r="AI781" s="62">
        <f t="shared" si="295"/>
        <v>20.440000000000001</v>
      </c>
      <c r="AJ781" s="34">
        <f t="shared" si="296"/>
        <v>0.2</v>
      </c>
      <c r="AK781" s="34">
        <f t="shared" si="297"/>
        <v>0.15384615384615385</v>
      </c>
      <c r="AL781" s="34">
        <f t="shared" si="298"/>
        <v>7.407407407407407E-2</v>
      </c>
    </row>
    <row r="782" spans="1:38">
      <c r="A782" s="37">
        <v>43166</v>
      </c>
      <c r="B782" s="67">
        <v>19.579999999999998</v>
      </c>
      <c r="C782" s="67">
        <v>19.579999999999998</v>
      </c>
      <c r="D782" s="67">
        <v>-1.05</v>
      </c>
      <c r="E782" s="67">
        <v>19.59</v>
      </c>
      <c r="F782" s="67">
        <v>19.309999999999999</v>
      </c>
      <c r="G782" s="67">
        <v>19.850000000000001</v>
      </c>
      <c r="H782" s="67">
        <v>315096558</v>
      </c>
      <c r="I782" s="67">
        <v>13728</v>
      </c>
      <c r="J782" s="77">
        <f t="shared" si="289"/>
        <v>0</v>
      </c>
      <c r="K782" s="77">
        <f t="shared" si="290"/>
        <v>0</v>
      </c>
      <c r="L782" s="77">
        <f t="shared" si="291"/>
        <v>0</v>
      </c>
      <c r="M782" s="77"/>
      <c r="N782" s="77">
        <f t="shared" si="276"/>
        <v>19.75</v>
      </c>
      <c r="O782" s="77">
        <f t="shared" si="277"/>
        <v>20.440000000000001</v>
      </c>
      <c r="P782" s="77">
        <f t="shared" si="278"/>
        <v>19.350754216901883</v>
      </c>
      <c r="Q782" s="77">
        <f t="shared" si="292"/>
        <v>18.548000000000002</v>
      </c>
      <c r="R782" s="77">
        <f t="shared" si="279"/>
        <v>19.170738676016502</v>
      </c>
      <c r="S782" s="77">
        <f t="shared" si="280"/>
        <v>18.4001108631976</v>
      </c>
      <c r="T782" s="77">
        <f t="shared" si="281"/>
        <v>0.77062781281890125</v>
      </c>
      <c r="U782" s="77">
        <f t="shared" si="282"/>
        <v>0.73794794867167002</v>
      </c>
      <c r="V782" s="77">
        <f t="shared" si="283"/>
        <v>3.267986414723123E-2</v>
      </c>
      <c r="W782" s="77"/>
      <c r="X782" s="77"/>
      <c r="Y782" s="77"/>
      <c r="Z782" s="77" t="str">
        <f t="shared" si="284"/>
        <v>ALTA</v>
      </c>
      <c r="AA782" s="77"/>
      <c r="AB782" s="77" t="str">
        <f t="shared" si="285"/>
        <v/>
      </c>
      <c r="AC782" s="77"/>
      <c r="AD782" s="78" t="b">
        <f t="shared" si="286"/>
        <v>0</v>
      </c>
      <c r="AE782" s="78" t="b">
        <f t="shared" si="287"/>
        <v>1</v>
      </c>
      <c r="AF782" s="78" t="b">
        <f t="shared" si="288"/>
        <v>0</v>
      </c>
      <c r="AG782" s="78" t="b">
        <f t="shared" si="293"/>
        <v>1</v>
      </c>
      <c r="AH782" s="38">
        <f t="shared" si="294"/>
        <v>16.72</v>
      </c>
      <c r="AI782" s="62">
        <f t="shared" si="295"/>
        <v>20.440000000000001</v>
      </c>
      <c r="AJ782" s="34">
        <f t="shared" si="296"/>
        <v>0.2</v>
      </c>
      <c r="AK782" s="34">
        <f t="shared" si="297"/>
        <v>0.15384615384615385</v>
      </c>
      <c r="AL782" s="34">
        <f t="shared" si="298"/>
        <v>7.407407407407407E-2</v>
      </c>
    </row>
    <row r="783" spans="1:38">
      <c r="A783" s="37">
        <v>43165</v>
      </c>
      <c r="B783" s="67">
        <v>19.78</v>
      </c>
      <c r="C783" s="67">
        <v>19.78</v>
      </c>
      <c r="D783" s="67">
        <v>-0.99</v>
      </c>
      <c r="E783" s="67">
        <v>20.329999999999998</v>
      </c>
      <c r="F783" s="67">
        <v>19.75</v>
      </c>
      <c r="G783" s="67">
        <v>20.440000000000001</v>
      </c>
      <c r="H783" s="67">
        <v>540794917</v>
      </c>
      <c r="I783" s="67">
        <v>30285</v>
      </c>
      <c r="J783" s="77">
        <f t="shared" si="289"/>
        <v>0</v>
      </c>
      <c r="K783" s="77">
        <f t="shared" si="290"/>
        <v>1</v>
      </c>
      <c r="L783" s="77">
        <f t="shared" si="291"/>
        <v>0</v>
      </c>
      <c r="M783" s="77"/>
      <c r="N783" s="77">
        <f t="shared" si="276"/>
        <v>19.75</v>
      </c>
      <c r="O783" s="77">
        <f t="shared" si="277"/>
        <v>20.440000000000001</v>
      </c>
      <c r="P783" s="77">
        <f t="shared" si="278"/>
        <v>19.293442771127353</v>
      </c>
      <c r="Q783" s="77">
        <f t="shared" si="292"/>
        <v>18.428999999999995</v>
      </c>
      <c r="R783" s="77">
        <f t="shared" si="279"/>
        <v>19.096327526201321</v>
      </c>
      <c r="S783" s="77">
        <f t="shared" si="280"/>
        <v>18.305719732253408</v>
      </c>
      <c r="T783" s="77">
        <f t="shared" si="281"/>
        <v>0.79060779394791325</v>
      </c>
      <c r="U783" s="77">
        <f t="shared" si="282"/>
        <v>0.72977798263486227</v>
      </c>
      <c r="V783" s="77">
        <f t="shared" si="283"/>
        <v>6.0829811313050985E-2</v>
      </c>
      <c r="W783" s="77"/>
      <c r="X783" s="77"/>
      <c r="Y783" s="77"/>
      <c r="Z783" s="77" t="str">
        <f t="shared" si="284"/>
        <v>ALTA</v>
      </c>
      <c r="AA783" s="77"/>
      <c r="AB783" s="77" t="str">
        <f t="shared" si="285"/>
        <v/>
      </c>
      <c r="AC783" s="77"/>
      <c r="AD783" s="78" t="b">
        <f t="shared" si="286"/>
        <v>1</v>
      </c>
      <c r="AE783" s="78" t="b">
        <f t="shared" si="287"/>
        <v>1</v>
      </c>
      <c r="AF783" s="78" t="b">
        <f t="shared" si="288"/>
        <v>1</v>
      </c>
      <c r="AG783" s="78" t="b">
        <f t="shared" si="293"/>
        <v>0</v>
      </c>
      <c r="AH783" s="38">
        <f t="shared" si="294"/>
        <v>16.72</v>
      </c>
      <c r="AI783" s="62">
        <f t="shared" si="295"/>
        <v>20.440000000000001</v>
      </c>
      <c r="AJ783" s="34">
        <f t="shared" si="296"/>
        <v>0.2</v>
      </c>
      <c r="AK783" s="34">
        <f t="shared" si="297"/>
        <v>0.15384615384615385</v>
      </c>
      <c r="AL783" s="34">
        <f t="shared" si="298"/>
        <v>7.407407407407407E-2</v>
      </c>
    </row>
    <row r="784" spans="1:38">
      <c r="A784" s="37">
        <v>43164</v>
      </c>
      <c r="B784" s="67">
        <v>19.98</v>
      </c>
      <c r="C784" s="67">
        <v>19.98</v>
      </c>
      <c r="D784" s="67">
        <v>2.84</v>
      </c>
      <c r="E784" s="67">
        <v>19.41</v>
      </c>
      <c r="F784" s="67">
        <v>19.3</v>
      </c>
      <c r="G784" s="67">
        <v>20.03</v>
      </c>
      <c r="H784" s="67">
        <v>800242399</v>
      </c>
      <c r="I784" s="67">
        <v>43412</v>
      </c>
      <c r="J784" s="77">
        <f t="shared" si="289"/>
        <v>0</v>
      </c>
      <c r="K784" s="77">
        <f t="shared" si="290"/>
        <v>0</v>
      </c>
      <c r="L784" s="77">
        <f t="shared" si="291"/>
        <v>0</v>
      </c>
      <c r="M784" s="77"/>
      <c r="N784" s="77">
        <f t="shared" si="276"/>
        <v>19.309999999999999</v>
      </c>
      <c r="O784" s="77">
        <f t="shared" si="277"/>
        <v>20.03</v>
      </c>
      <c r="P784" s="77">
        <f t="shared" si="278"/>
        <v>19.171803463909189</v>
      </c>
      <c r="Q784" s="77">
        <f t="shared" si="292"/>
        <v>18.341999999999999</v>
      </c>
      <c r="R784" s="77">
        <f t="shared" si="279"/>
        <v>18.972023440056105</v>
      </c>
      <c r="S784" s="77">
        <f t="shared" si="280"/>
        <v>18.187777310833681</v>
      </c>
      <c r="T784" s="77">
        <f t="shared" si="281"/>
        <v>0.78424612922242432</v>
      </c>
      <c r="U784" s="77">
        <f t="shared" si="282"/>
        <v>0.71457052980659952</v>
      </c>
      <c r="V784" s="77">
        <f t="shared" si="283"/>
        <v>6.9675599415824796E-2</v>
      </c>
      <c r="W784" s="77"/>
      <c r="X784" s="77"/>
      <c r="Y784" s="77"/>
      <c r="Z784" s="77" t="str">
        <f t="shared" si="284"/>
        <v>ALTA</v>
      </c>
      <c r="AA784" s="77"/>
      <c r="AB784" s="77" t="str">
        <f t="shared" si="285"/>
        <v/>
      </c>
      <c r="AC784" s="77"/>
      <c r="AD784" s="78" t="b">
        <f t="shared" si="286"/>
        <v>1</v>
      </c>
      <c r="AE784" s="78" t="b">
        <f t="shared" si="287"/>
        <v>0</v>
      </c>
      <c r="AF784" s="78" t="b">
        <f t="shared" si="288"/>
        <v>0</v>
      </c>
      <c r="AG784" s="78" t="b">
        <f t="shared" si="293"/>
        <v>1</v>
      </c>
      <c r="AH784" s="38">
        <f t="shared" si="294"/>
        <v>16.72</v>
      </c>
      <c r="AI784" s="62">
        <f t="shared" si="295"/>
        <v>20.440000000000001</v>
      </c>
      <c r="AJ784" s="34">
        <f t="shared" si="296"/>
        <v>0.2</v>
      </c>
      <c r="AK784" s="34">
        <f t="shared" si="297"/>
        <v>0.15384615384615385</v>
      </c>
      <c r="AL784" s="34">
        <f t="shared" si="298"/>
        <v>7.407407407407407E-2</v>
      </c>
    </row>
    <row r="785" spans="1:38">
      <c r="A785" s="37">
        <v>43161</v>
      </c>
      <c r="B785" s="67">
        <v>19.43</v>
      </c>
      <c r="C785" s="67">
        <v>19.43</v>
      </c>
      <c r="D785" s="67">
        <v>2.2799999999999998</v>
      </c>
      <c r="E785" s="67">
        <v>18.7</v>
      </c>
      <c r="F785" s="67">
        <v>18.53</v>
      </c>
      <c r="G785" s="67">
        <v>19.43</v>
      </c>
      <c r="H785" s="67">
        <v>533930096</v>
      </c>
      <c r="I785" s="67">
        <v>27680</v>
      </c>
      <c r="J785" s="77">
        <f t="shared" si="289"/>
        <v>0</v>
      </c>
      <c r="K785" s="77">
        <f t="shared" si="290"/>
        <v>0</v>
      </c>
      <c r="L785" s="77">
        <f t="shared" si="291"/>
        <v>0</v>
      </c>
      <c r="M785" s="77"/>
      <c r="N785" s="77">
        <f t="shared" si="276"/>
        <v>19.309999999999999</v>
      </c>
      <c r="O785" s="77">
        <f t="shared" si="277"/>
        <v>19.739999999999998</v>
      </c>
      <c r="P785" s="77">
        <f t="shared" si="278"/>
        <v>18.969754329886484</v>
      </c>
      <c r="Q785" s="77">
        <f t="shared" si="292"/>
        <v>18.27</v>
      </c>
      <c r="R785" s="77">
        <f t="shared" si="279"/>
        <v>18.788754974611759</v>
      </c>
      <c r="S785" s="77">
        <f t="shared" si="280"/>
        <v>18.044399495700375</v>
      </c>
      <c r="T785" s="77">
        <f t="shared" si="281"/>
        <v>0.74435547891138398</v>
      </c>
      <c r="U785" s="77">
        <f t="shared" si="282"/>
        <v>0.69715162995264335</v>
      </c>
      <c r="V785" s="77">
        <f t="shared" si="283"/>
        <v>4.7203848958740635E-2</v>
      </c>
      <c r="W785" s="77"/>
      <c r="X785" s="77"/>
      <c r="Y785" s="77"/>
      <c r="Z785" s="77" t="str">
        <f t="shared" si="284"/>
        <v>ALTA</v>
      </c>
      <c r="AA785" s="77"/>
      <c r="AB785" s="77" t="str">
        <f t="shared" si="285"/>
        <v/>
      </c>
      <c r="AC785" s="77"/>
      <c r="AD785" s="78" t="b">
        <f t="shared" si="286"/>
        <v>0</v>
      </c>
      <c r="AE785" s="78" t="b">
        <f t="shared" si="287"/>
        <v>0</v>
      </c>
      <c r="AF785" s="78" t="b">
        <f t="shared" si="288"/>
        <v>0</v>
      </c>
      <c r="AG785" s="78" t="b">
        <f t="shared" si="293"/>
        <v>1</v>
      </c>
      <c r="AH785" s="38">
        <f t="shared" si="294"/>
        <v>16.72</v>
      </c>
      <c r="AI785" s="62">
        <f t="shared" si="295"/>
        <v>19.739999999999998</v>
      </c>
      <c r="AJ785" s="34">
        <f t="shared" si="296"/>
        <v>0.2</v>
      </c>
      <c r="AK785" s="34">
        <f t="shared" si="297"/>
        <v>0.15384615384615385</v>
      </c>
      <c r="AL785" s="34">
        <f t="shared" si="298"/>
        <v>7.407407407407407E-2</v>
      </c>
    </row>
    <row r="786" spans="1:38">
      <c r="A786" s="37">
        <v>43160</v>
      </c>
      <c r="B786" s="67">
        <v>19</v>
      </c>
      <c r="C786" s="67">
        <v>19</v>
      </c>
      <c r="D786" s="67">
        <v>-2</v>
      </c>
      <c r="E786" s="67">
        <v>19.329999999999998</v>
      </c>
      <c r="F786" s="67">
        <v>18.75</v>
      </c>
      <c r="G786" s="67">
        <v>19.39</v>
      </c>
      <c r="H786" s="67">
        <v>408290348</v>
      </c>
      <c r="I786" s="67">
        <v>31187</v>
      </c>
      <c r="J786" s="77">
        <f t="shared" si="289"/>
        <v>0</v>
      </c>
      <c r="K786" s="77">
        <f t="shared" si="290"/>
        <v>0</v>
      </c>
      <c r="L786" s="77">
        <f t="shared" si="291"/>
        <v>0</v>
      </c>
      <c r="M786" s="77"/>
      <c r="N786" s="77">
        <f t="shared" si="276"/>
        <v>19.309999999999999</v>
      </c>
      <c r="O786" s="77">
        <f t="shared" si="277"/>
        <v>19.739999999999998</v>
      </c>
      <c r="P786" s="77">
        <f t="shared" si="278"/>
        <v>18.854692912358104</v>
      </c>
      <c r="Q786" s="77">
        <f t="shared" si="292"/>
        <v>18.188500000000001</v>
      </c>
      <c r="R786" s="77">
        <f t="shared" si="279"/>
        <v>18.672164969995716</v>
      </c>
      <c r="S786" s="77">
        <f t="shared" si="280"/>
        <v>17.933551455356405</v>
      </c>
      <c r="T786" s="77">
        <f t="shared" si="281"/>
        <v>0.73861351463931157</v>
      </c>
      <c r="U786" s="77">
        <f t="shared" si="282"/>
        <v>0.68535066771295816</v>
      </c>
      <c r="V786" s="77">
        <f t="shared" si="283"/>
        <v>5.3262846926353413E-2</v>
      </c>
      <c r="W786" s="77"/>
      <c r="X786" s="77"/>
      <c r="Y786" s="77"/>
      <c r="Z786" s="77" t="str">
        <f t="shared" si="284"/>
        <v>ALTA</v>
      </c>
      <c r="AA786" s="77"/>
      <c r="AB786" s="77" t="str">
        <f t="shared" si="285"/>
        <v/>
      </c>
      <c r="AC786" s="77"/>
      <c r="AD786" s="78" t="b">
        <f t="shared" si="286"/>
        <v>0</v>
      </c>
      <c r="AE786" s="78" t="b">
        <f t="shared" si="287"/>
        <v>1</v>
      </c>
      <c r="AF786" s="78" t="b">
        <f t="shared" si="288"/>
        <v>1</v>
      </c>
      <c r="AG786" s="78" t="b">
        <f t="shared" si="293"/>
        <v>0</v>
      </c>
      <c r="AH786" s="38">
        <f t="shared" si="294"/>
        <v>16.72</v>
      </c>
      <c r="AI786" s="62">
        <f t="shared" si="295"/>
        <v>19.739999999999998</v>
      </c>
      <c r="AJ786" s="34">
        <f t="shared" si="296"/>
        <v>0.2</v>
      </c>
      <c r="AK786" s="34">
        <f t="shared" si="297"/>
        <v>0.15384615384615385</v>
      </c>
      <c r="AL786" s="34">
        <f t="shared" si="298"/>
        <v>7.407407407407407E-2</v>
      </c>
    </row>
    <row r="787" spans="1:38">
      <c r="A787" s="37">
        <v>43159</v>
      </c>
      <c r="B787" s="67">
        <v>19.39</v>
      </c>
      <c r="C787" s="67">
        <v>19.39</v>
      </c>
      <c r="D787" s="67">
        <v>-0.19</v>
      </c>
      <c r="E787" s="67">
        <v>19.54</v>
      </c>
      <c r="F787" s="67">
        <v>19.13</v>
      </c>
      <c r="G787" s="67">
        <v>19.670000000000002</v>
      </c>
      <c r="H787" s="67">
        <v>395853062</v>
      </c>
      <c r="I787" s="67">
        <v>20548</v>
      </c>
      <c r="J787" s="77">
        <f t="shared" si="289"/>
        <v>0</v>
      </c>
      <c r="K787" s="77">
        <f t="shared" si="290"/>
        <v>0</v>
      </c>
      <c r="L787" s="77">
        <f t="shared" si="291"/>
        <v>0</v>
      </c>
      <c r="M787" s="77"/>
      <c r="N787" s="77">
        <f t="shared" si="276"/>
        <v>19.309999999999999</v>
      </c>
      <c r="O787" s="77">
        <f t="shared" si="277"/>
        <v>19.739999999999998</v>
      </c>
      <c r="P787" s="77">
        <f t="shared" si="278"/>
        <v>18.81836614044763</v>
      </c>
      <c r="Q787" s="77">
        <f t="shared" si="292"/>
        <v>18.119000000000003</v>
      </c>
      <c r="R787" s="77">
        <f t="shared" si="279"/>
        <v>18.612558600904027</v>
      </c>
      <c r="S787" s="77">
        <f t="shared" si="280"/>
        <v>17.848235571784915</v>
      </c>
      <c r="T787" s="77">
        <f t="shared" si="281"/>
        <v>0.76432302911911165</v>
      </c>
      <c r="U787" s="77">
        <f t="shared" si="282"/>
        <v>0.67203495598136975</v>
      </c>
      <c r="V787" s="77">
        <f t="shared" si="283"/>
        <v>9.2288073137741899E-2</v>
      </c>
      <c r="W787" s="77"/>
      <c r="X787" s="77"/>
      <c r="Y787" s="77"/>
      <c r="Z787" s="77" t="str">
        <f t="shared" si="284"/>
        <v>ALTA</v>
      </c>
      <c r="AA787" s="77"/>
      <c r="AB787" s="77" t="str">
        <f t="shared" si="285"/>
        <v/>
      </c>
      <c r="AC787" s="77"/>
      <c r="AD787" s="78" t="b">
        <f t="shared" si="286"/>
        <v>1</v>
      </c>
      <c r="AE787" s="78" t="b">
        <f t="shared" si="287"/>
        <v>1</v>
      </c>
      <c r="AF787" s="78" t="b">
        <f t="shared" si="288"/>
        <v>1</v>
      </c>
      <c r="AG787" s="78" t="b">
        <f t="shared" si="293"/>
        <v>1</v>
      </c>
      <c r="AH787" s="38">
        <f t="shared" si="294"/>
        <v>16.72</v>
      </c>
      <c r="AI787" s="62">
        <f t="shared" si="295"/>
        <v>19.739999999999998</v>
      </c>
      <c r="AJ787" s="34">
        <f t="shared" si="296"/>
        <v>0.2</v>
      </c>
      <c r="AK787" s="34">
        <f t="shared" si="297"/>
        <v>0.15384615384615385</v>
      </c>
      <c r="AL787" s="34">
        <f t="shared" si="298"/>
        <v>7.407407407407407E-2</v>
      </c>
    </row>
    <row r="788" spans="1:38">
      <c r="A788" s="37">
        <v>43158</v>
      </c>
      <c r="B788" s="67">
        <v>19.420000000000002</v>
      </c>
      <c r="C788" s="67">
        <v>19.420000000000002</v>
      </c>
      <c r="D788" s="67">
        <v>-0.09</v>
      </c>
      <c r="E788" s="67">
        <v>19.399999999999999</v>
      </c>
      <c r="F788" s="67">
        <v>19.28</v>
      </c>
      <c r="G788" s="67">
        <v>19.739999999999998</v>
      </c>
      <c r="H788" s="67">
        <v>401383340</v>
      </c>
      <c r="I788" s="67">
        <v>28712</v>
      </c>
      <c r="J788" s="77">
        <f t="shared" si="289"/>
        <v>0</v>
      </c>
      <c r="K788" s="77">
        <f t="shared" si="290"/>
        <v>1</v>
      </c>
      <c r="L788" s="77">
        <f t="shared" si="291"/>
        <v>0</v>
      </c>
      <c r="M788" s="77"/>
      <c r="N788" s="77">
        <f t="shared" si="276"/>
        <v>19.309999999999999</v>
      </c>
      <c r="O788" s="77">
        <f t="shared" si="277"/>
        <v>19.739999999999998</v>
      </c>
      <c r="P788" s="77">
        <f t="shared" si="278"/>
        <v>18.675457675559535</v>
      </c>
      <c r="Q788" s="77">
        <f t="shared" si="292"/>
        <v>18.046000000000003</v>
      </c>
      <c r="R788" s="77">
        <f t="shared" si="279"/>
        <v>18.471205619250213</v>
      </c>
      <c r="S788" s="77">
        <f t="shared" si="280"/>
        <v>17.724894417527707</v>
      </c>
      <c r="T788" s="77">
        <f t="shared" si="281"/>
        <v>0.74631120172250576</v>
      </c>
      <c r="U788" s="77">
        <f t="shared" si="282"/>
        <v>0.64896293769693425</v>
      </c>
      <c r="V788" s="77">
        <f t="shared" si="283"/>
        <v>9.7348264025571507E-2</v>
      </c>
      <c r="W788" s="77"/>
      <c r="X788" s="77"/>
      <c r="Y788" s="77"/>
      <c r="Z788" s="77" t="str">
        <f t="shared" si="284"/>
        <v>ALTA</v>
      </c>
      <c r="AA788" s="77"/>
      <c r="AB788" s="77" t="str">
        <f t="shared" si="285"/>
        <v/>
      </c>
      <c r="AC788" s="77"/>
      <c r="AD788" s="78" t="b">
        <f t="shared" si="286"/>
        <v>1</v>
      </c>
      <c r="AE788" s="78" t="b">
        <f t="shared" si="287"/>
        <v>1</v>
      </c>
      <c r="AF788" s="78" t="b">
        <f t="shared" si="288"/>
        <v>0</v>
      </c>
      <c r="AG788" s="78" t="b">
        <f t="shared" si="293"/>
        <v>1</v>
      </c>
      <c r="AH788" s="38">
        <f t="shared" si="294"/>
        <v>16.72</v>
      </c>
      <c r="AI788" s="62">
        <f t="shared" si="295"/>
        <v>19.739999999999998</v>
      </c>
      <c r="AJ788" s="34">
        <f t="shared" si="296"/>
        <v>0.2</v>
      </c>
      <c r="AK788" s="34">
        <f t="shared" si="297"/>
        <v>0.15384615384615385</v>
      </c>
      <c r="AL788" s="34">
        <f t="shared" si="298"/>
        <v>7.407407407407407E-2</v>
      </c>
    </row>
    <row r="789" spans="1:38">
      <c r="A789" s="37">
        <v>43157</v>
      </c>
      <c r="B789" s="67">
        <v>19.440000000000001</v>
      </c>
      <c r="C789" s="67">
        <v>19.440000000000001</v>
      </c>
      <c r="D789" s="67">
        <v>1.89</v>
      </c>
      <c r="E789" s="67">
        <v>19.329999999999998</v>
      </c>
      <c r="F789" s="67">
        <v>19.309999999999999</v>
      </c>
      <c r="G789" s="67">
        <v>19.59</v>
      </c>
      <c r="H789" s="67">
        <v>750416010</v>
      </c>
      <c r="I789" s="67">
        <v>34266</v>
      </c>
      <c r="J789" s="77">
        <f t="shared" si="289"/>
        <v>0</v>
      </c>
      <c r="K789" s="77">
        <f t="shared" si="290"/>
        <v>0</v>
      </c>
      <c r="L789" s="77">
        <f t="shared" si="291"/>
        <v>0</v>
      </c>
      <c r="M789" s="77"/>
      <c r="N789" s="77">
        <f t="shared" si="276"/>
        <v>19.309999999999999</v>
      </c>
      <c r="O789" s="77">
        <f t="shared" si="277"/>
        <v>19.59</v>
      </c>
      <c r="P789" s="77">
        <f t="shared" si="278"/>
        <v>18.48932209444942</v>
      </c>
      <c r="Q789" s="77">
        <f t="shared" si="292"/>
        <v>17.975000000000001</v>
      </c>
      <c r="R789" s="77">
        <f t="shared" si="279"/>
        <v>18.298697550022979</v>
      </c>
      <c r="S789" s="77">
        <f t="shared" si="280"/>
        <v>17.589285970929925</v>
      </c>
      <c r="T789" s="77">
        <f t="shared" si="281"/>
        <v>0.70941157909305375</v>
      </c>
      <c r="U789" s="77">
        <f t="shared" si="282"/>
        <v>0.6246258716905414</v>
      </c>
      <c r="V789" s="77">
        <f t="shared" si="283"/>
        <v>8.4785707402512345E-2</v>
      </c>
      <c r="W789" s="77"/>
      <c r="X789" s="77"/>
      <c r="Y789" s="77"/>
      <c r="Z789" s="77" t="str">
        <f t="shared" si="284"/>
        <v>ALTA</v>
      </c>
      <c r="AA789" s="77"/>
      <c r="AB789" s="77" t="str">
        <f t="shared" si="285"/>
        <v/>
      </c>
      <c r="AC789" s="77"/>
      <c r="AD789" s="78" t="b">
        <f t="shared" si="286"/>
        <v>1</v>
      </c>
      <c r="AE789" s="78" t="b">
        <f t="shared" si="287"/>
        <v>1</v>
      </c>
      <c r="AF789" s="78" t="b">
        <f t="shared" si="288"/>
        <v>0</v>
      </c>
      <c r="AG789" s="78" t="b">
        <f t="shared" si="293"/>
        <v>1</v>
      </c>
      <c r="AH789" s="38">
        <f t="shared" si="294"/>
        <v>16.72</v>
      </c>
      <c r="AI789" s="62">
        <f t="shared" si="295"/>
        <v>19.739999999999998</v>
      </c>
      <c r="AJ789" s="34">
        <f t="shared" si="296"/>
        <v>0.2</v>
      </c>
      <c r="AK789" s="34">
        <f t="shared" si="297"/>
        <v>0.15384615384615385</v>
      </c>
      <c r="AL789" s="34">
        <f t="shared" si="298"/>
        <v>7.407407407407407E-2</v>
      </c>
    </row>
    <row r="790" spans="1:38">
      <c r="A790" s="37">
        <v>43154</v>
      </c>
      <c r="B790" s="67">
        <v>19.079999999999998</v>
      </c>
      <c r="C790" s="67">
        <v>19.079999999999998</v>
      </c>
      <c r="D790" s="67">
        <v>1.83</v>
      </c>
      <c r="E790" s="67">
        <v>18.93</v>
      </c>
      <c r="F790" s="67">
        <v>18.63</v>
      </c>
      <c r="G790" s="67">
        <v>19.100000000000001</v>
      </c>
      <c r="H790" s="67">
        <v>574660470</v>
      </c>
      <c r="I790" s="67">
        <v>32250</v>
      </c>
      <c r="J790" s="77">
        <f t="shared" si="289"/>
        <v>0</v>
      </c>
      <c r="K790" s="77">
        <f t="shared" si="290"/>
        <v>0</v>
      </c>
      <c r="L790" s="77">
        <f t="shared" si="291"/>
        <v>0</v>
      </c>
      <c r="M790" s="77"/>
      <c r="N790" s="77">
        <f t="shared" si="276"/>
        <v>18.63</v>
      </c>
      <c r="O790" s="77">
        <f t="shared" si="277"/>
        <v>19.100000000000001</v>
      </c>
      <c r="P790" s="77">
        <f t="shared" si="278"/>
        <v>18.251652618061776</v>
      </c>
      <c r="Q790" s="77">
        <f t="shared" si="292"/>
        <v>17.8765</v>
      </c>
      <c r="R790" s="77">
        <f t="shared" si="279"/>
        <v>18.091188013663519</v>
      </c>
      <c r="S790" s="77">
        <f t="shared" si="280"/>
        <v>17.441228848604318</v>
      </c>
      <c r="T790" s="77">
        <f t="shared" si="281"/>
        <v>0.64995916505920093</v>
      </c>
      <c r="U790" s="77">
        <f t="shared" si="282"/>
        <v>0.60342944483991334</v>
      </c>
      <c r="V790" s="77">
        <f t="shared" si="283"/>
        <v>4.6529720219287585E-2</v>
      </c>
      <c r="W790" s="77"/>
      <c r="X790" s="77"/>
      <c r="Y790" s="77"/>
      <c r="Z790" s="77" t="str">
        <f t="shared" si="284"/>
        <v>ALTA</v>
      </c>
      <c r="AA790" s="77"/>
      <c r="AB790" s="77" t="str">
        <f t="shared" si="285"/>
        <v/>
      </c>
      <c r="AC790" s="77"/>
      <c r="AD790" s="78" t="b">
        <f t="shared" si="286"/>
        <v>1</v>
      </c>
      <c r="AE790" s="78" t="b">
        <f t="shared" si="287"/>
        <v>0</v>
      </c>
      <c r="AF790" s="78" t="b">
        <f t="shared" si="288"/>
        <v>0</v>
      </c>
      <c r="AG790" s="78" t="b">
        <f t="shared" si="293"/>
        <v>1</v>
      </c>
      <c r="AH790" s="38">
        <f t="shared" si="294"/>
        <v>16.260000000000002</v>
      </c>
      <c r="AI790" s="62">
        <f t="shared" si="295"/>
        <v>19.59</v>
      </c>
      <c r="AJ790" s="34">
        <f t="shared" si="296"/>
        <v>0.2</v>
      </c>
      <c r="AK790" s="34">
        <f t="shared" si="297"/>
        <v>0.15384615384615385</v>
      </c>
      <c r="AL790" s="34">
        <f t="shared" si="298"/>
        <v>7.407407407407407E-2</v>
      </c>
    </row>
    <row r="791" spans="1:38">
      <c r="A791" s="37">
        <v>43153</v>
      </c>
      <c r="B791" s="67">
        <v>18.739999999999998</v>
      </c>
      <c r="C791" s="67">
        <v>18.739999999999998</v>
      </c>
      <c r="D791" s="67">
        <v>2.42</v>
      </c>
      <c r="E791" s="67">
        <v>18.600000000000001</v>
      </c>
      <c r="F791" s="67">
        <v>18.559999999999999</v>
      </c>
      <c r="G791" s="67">
        <v>18.809999999999999</v>
      </c>
      <c r="H791" s="67">
        <v>613726454</v>
      </c>
      <c r="I791" s="67">
        <v>37364</v>
      </c>
      <c r="J791" s="77">
        <f t="shared" si="289"/>
        <v>0</v>
      </c>
      <c r="K791" s="77">
        <f t="shared" si="290"/>
        <v>0</v>
      </c>
      <c r="L791" s="77">
        <f t="shared" si="291"/>
        <v>0</v>
      </c>
      <c r="M791" s="77"/>
      <c r="N791" s="77">
        <f t="shared" si="276"/>
        <v>18.559999999999999</v>
      </c>
      <c r="O791" s="77">
        <f t="shared" si="277"/>
        <v>18.86</v>
      </c>
      <c r="P791" s="77">
        <f t="shared" si="278"/>
        <v>18.044565772577219</v>
      </c>
      <c r="Q791" s="77">
        <f t="shared" si="292"/>
        <v>17.7485</v>
      </c>
      <c r="R791" s="77">
        <f t="shared" si="279"/>
        <v>17.911404016147795</v>
      </c>
      <c r="S791" s="77">
        <f t="shared" si="280"/>
        <v>17.310127156492666</v>
      </c>
      <c r="T791" s="77">
        <f t="shared" si="281"/>
        <v>0.60127685965512967</v>
      </c>
      <c r="U791" s="77">
        <f t="shared" si="282"/>
        <v>0.59179701478509139</v>
      </c>
      <c r="V791" s="77">
        <f t="shared" si="283"/>
        <v>9.4798448700382787E-3</v>
      </c>
      <c r="W791" s="77"/>
      <c r="X791" s="77"/>
      <c r="Y791" s="77"/>
      <c r="Z791" s="77" t="str">
        <f t="shared" si="284"/>
        <v>ALTA</v>
      </c>
      <c r="AA791" s="77"/>
      <c r="AB791" s="77" t="str">
        <f t="shared" si="285"/>
        <v>COMPRA</v>
      </c>
      <c r="AC791" s="77"/>
      <c r="AD791" s="78" t="b">
        <f t="shared" si="286"/>
        <v>0</v>
      </c>
      <c r="AE791" s="78" t="b">
        <f t="shared" si="287"/>
        <v>1</v>
      </c>
      <c r="AF791" s="78" t="b">
        <f t="shared" si="288"/>
        <v>0</v>
      </c>
      <c r="AG791" s="78" t="b">
        <f t="shared" si="293"/>
        <v>1</v>
      </c>
      <c r="AH791" s="38">
        <f t="shared" si="294"/>
        <v>16.260000000000002</v>
      </c>
      <c r="AI791" s="62">
        <f t="shared" si="295"/>
        <v>18.86</v>
      </c>
      <c r="AJ791" s="34">
        <f t="shared" si="296"/>
        <v>0.2</v>
      </c>
      <c r="AK791" s="34">
        <f t="shared" si="297"/>
        <v>0.15384615384615385</v>
      </c>
      <c r="AL791" s="34">
        <f t="shared" si="298"/>
        <v>7.407407407407407E-2</v>
      </c>
    </row>
    <row r="792" spans="1:38">
      <c r="A792" s="37">
        <v>43152</v>
      </c>
      <c r="B792" s="67">
        <v>18.29</v>
      </c>
      <c r="C792" s="67">
        <v>18.29</v>
      </c>
      <c r="D792" s="67">
        <v>-0.93</v>
      </c>
      <c r="E792" s="67">
        <v>18.600000000000001</v>
      </c>
      <c r="F792" s="67">
        <v>18.29</v>
      </c>
      <c r="G792" s="67">
        <v>18.86</v>
      </c>
      <c r="H792" s="67">
        <v>110251594</v>
      </c>
      <c r="I792" s="67">
        <v>6897</v>
      </c>
      <c r="J792" s="77">
        <f t="shared" si="289"/>
        <v>0</v>
      </c>
      <c r="K792" s="77">
        <f t="shared" si="290"/>
        <v>1</v>
      </c>
      <c r="L792" s="77">
        <f t="shared" si="291"/>
        <v>0</v>
      </c>
      <c r="M792" s="77"/>
      <c r="N792" s="77">
        <f t="shared" si="276"/>
        <v>18.29</v>
      </c>
      <c r="O792" s="77">
        <f t="shared" si="277"/>
        <v>18.86</v>
      </c>
      <c r="P792" s="77">
        <f t="shared" si="278"/>
        <v>17.870707215721524</v>
      </c>
      <c r="Q792" s="77">
        <f t="shared" si="292"/>
        <v>17.646000000000001</v>
      </c>
      <c r="R792" s="77">
        <f t="shared" si="279"/>
        <v>17.760750200901942</v>
      </c>
      <c r="S792" s="77">
        <f t="shared" si="280"/>
        <v>17.195737329012079</v>
      </c>
      <c r="T792" s="77">
        <f t="shared" si="281"/>
        <v>0.56501287188986282</v>
      </c>
      <c r="U792" s="77">
        <f t="shared" si="282"/>
        <v>0.58942705356758185</v>
      </c>
      <c r="V792" s="77">
        <f t="shared" si="283"/>
        <v>-2.4414181677719027E-2</v>
      </c>
      <c r="W792" s="77"/>
      <c r="X792" s="77"/>
      <c r="Y792" s="77"/>
      <c r="Z792" s="77" t="str">
        <f t="shared" si="284"/>
        <v>ALTA</v>
      </c>
      <c r="AA792" s="77"/>
      <c r="AB792" s="77" t="str">
        <f t="shared" si="285"/>
        <v/>
      </c>
      <c r="AC792" s="77"/>
      <c r="AD792" s="78" t="b">
        <f t="shared" si="286"/>
        <v>1</v>
      </c>
      <c r="AE792" s="78" t="b">
        <f t="shared" si="287"/>
        <v>1</v>
      </c>
      <c r="AF792" s="78" t="b">
        <f t="shared" si="288"/>
        <v>0</v>
      </c>
      <c r="AG792" s="78" t="b">
        <f t="shared" si="293"/>
        <v>0</v>
      </c>
      <c r="AH792" s="38">
        <f t="shared" si="294"/>
        <v>16.260000000000002</v>
      </c>
      <c r="AI792" s="62">
        <f t="shared" si="295"/>
        <v>18.86</v>
      </c>
      <c r="AJ792" s="34">
        <f t="shared" si="296"/>
        <v>0.2</v>
      </c>
      <c r="AK792" s="34">
        <f t="shared" si="297"/>
        <v>0.15384615384615385</v>
      </c>
      <c r="AL792" s="34">
        <f t="shared" si="298"/>
        <v>7.407407407407407E-2</v>
      </c>
    </row>
    <row r="793" spans="1:38">
      <c r="A793" s="37">
        <v>43151</v>
      </c>
      <c r="B793" s="67">
        <v>18.47</v>
      </c>
      <c r="C793" s="67">
        <v>18.47</v>
      </c>
      <c r="D793" s="67">
        <v>1.95</v>
      </c>
      <c r="E793" s="67">
        <v>17.96</v>
      </c>
      <c r="F793" s="67">
        <v>17.899999999999999</v>
      </c>
      <c r="G793" s="67">
        <v>18.809999999999999</v>
      </c>
      <c r="H793" s="67">
        <v>266439891</v>
      </c>
      <c r="I793" s="67">
        <v>19721</v>
      </c>
      <c r="J793" s="77">
        <f t="shared" si="289"/>
        <v>0</v>
      </c>
      <c r="K793" s="77">
        <f t="shared" si="290"/>
        <v>0</v>
      </c>
      <c r="L793" s="77">
        <f t="shared" si="291"/>
        <v>0</v>
      </c>
      <c r="M793" s="77"/>
      <c r="N793" s="77">
        <f t="shared" si="276"/>
        <v>17.93</v>
      </c>
      <c r="O793" s="77">
        <f t="shared" si="277"/>
        <v>18.809999999999999</v>
      </c>
      <c r="P793" s="77">
        <f t="shared" si="278"/>
        <v>17.765884019651907</v>
      </c>
      <c r="Q793" s="77">
        <f t="shared" si="292"/>
        <v>17.556499999999996</v>
      </c>
      <c r="R793" s="77">
        <f t="shared" si="279"/>
        <v>17.664522964702297</v>
      </c>
      <c r="S793" s="77">
        <f t="shared" si="280"/>
        <v>17.108196315333046</v>
      </c>
      <c r="T793" s="77">
        <f t="shared" si="281"/>
        <v>0.55632664936925025</v>
      </c>
      <c r="U793" s="77">
        <f t="shared" si="282"/>
        <v>0.59553059898701166</v>
      </c>
      <c r="V793" s="77">
        <f t="shared" si="283"/>
        <v>-3.9203949617761413E-2</v>
      </c>
      <c r="W793" s="77"/>
      <c r="X793" s="77"/>
      <c r="Y793" s="77"/>
      <c r="Z793" s="77" t="str">
        <f t="shared" si="284"/>
        <v>ALTA</v>
      </c>
      <c r="AA793" s="77"/>
      <c r="AB793" s="77" t="str">
        <f t="shared" si="285"/>
        <v/>
      </c>
      <c r="AC793" s="77"/>
      <c r="AD793" s="78" t="b">
        <f t="shared" si="286"/>
        <v>1</v>
      </c>
      <c r="AE793" s="78" t="b">
        <f t="shared" si="287"/>
        <v>0</v>
      </c>
      <c r="AF793" s="78" t="b">
        <f t="shared" si="288"/>
        <v>0</v>
      </c>
      <c r="AG793" s="78" t="b">
        <f t="shared" si="293"/>
        <v>1</v>
      </c>
      <c r="AH793" s="38">
        <f t="shared" si="294"/>
        <v>16.260000000000002</v>
      </c>
      <c r="AI793" s="62">
        <f t="shared" si="295"/>
        <v>18.86</v>
      </c>
      <c r="AJ793" s="34">
        <f t="shared" si="296"/>
        <v>0.2</v>
      </c>
      <c r="AK793" s="34">
        <f t="shared" si="297"/>
        <v>0.15384615384615385</v>
      </c>
      <c r="AL793" s="34">
        <f t="shared" si="298"/>
        <v>7.407407407407407E-2</v>
      </c>
    </row>
    <row r="794" spans="1:38">
      <c r="A794" s="37">
        <v>43150</v>
      </c>
      <c r="B794" s="67">
        <v>18.11</v>
      </c>
      <c r="C794" s="67">
        <v>18.11</v>
      </c>
      <c r="D794" s="67">
        <v>3.25</v>
      </c>
      <c r="E794" s="67">
        <v>17.66</v>
      </c>
      <c r="F794" s="67">
        <v>17.66</v>
      </c>
      <c r="G794" s="67">
        <v>18.16</v>
      </c>
      <c r="H794" s="67">
        <v>277762881</v>
      </c>
      <c r="I794" s="67">
        <v>20265</v>
      </c>
      <c r="J794" s="77">
        <f t="shared" si="289"/>
        <v>0</v>
      </c>
      <c r="K794" s="77">
        <f t="shared" si="290"/>
        <v>0</v>
      </c>
      <c r="L794" s="77">
        <f t="shared" si="291"/>
        <v>0</v>
      </c>
      <c r="M794" s="77"/>
      <c r="N794" s="77">
        <f t="shared" si="276"/>
        <v>17.93</v>
      </c>
      <c r="O794" s="77">
        <f t="shared" si="277"/>
        <v>18.63</v>
      </c>
      <c r="P794" s="77">
        <f t="shared" si="278"/>
        <v>17.589855024564883</v>
      </c>
      <c r="Q794" s="77">
        <f t="shared" si="292"/>
        <v>17.456</v>
      </c>
      <c r="R794" s="77">
        <f t="shared" si="279"/>
        <v>17.518072594648171</v>
      </c>
      <c r="S794" s="77">
        <f t="shared" si="280"/>
        <v>16.999252020559691</v>
      </c>
      <c r="T794" s="77">
        <f t="shared" si="281"/>
        <v>0.5188205740884797</v>
      </c>
      <c r="U794" s="77">
        <f t="shared" si="282"/>
        <v>0.60533158639145201</v>
      </c>
      <c r="V794" s="77">
        <f t="shared" si="283"/>
        <v>-8.6511012302972312E-2</v>
      </c>
      <c r="W794" s="77"/>
      <c r="X794" s="77"/>
      <c r="Y794" s="77"/>
      <c r="Z794" s="77" t="str">
        <f t="shared" si="284"/>
        <v>ALTA</v>
      </c>
      <c r="AA794" s="77"/>
      <c r="AB794" s="77" t="str">
        <f t="shared" si="285"/>
        <v/>
      </c>
      <c r="AC794" s="77"/>
      <c r="AD794" s="78" t="b">
        <f t="shared" si="286"/>
        <v>0</v>
      </c>
      <c r="AE794" s="78" t="b">
        <f t="shared" si="287"/>
        <v>0</v>
      </c>
      <c r="AF794" s="78" t="b">
        <f t="shared" si="288"/>
        <v>0</v>
      </c>
      <c r="AG794" s="78" t="b">
        <f t="shared" si="293"/>
        <v>1</v>
      </c>
      <c r="AH794" s="38">
        <f t="shared" si="294"/>
        <v>16.2</v>
      </c>
      <c r="AI794" s="62">
        <f t="shared" si="295"/>
        <v>18.63</v>
      </c>
      <c r="AJ794" s="34">
        <f t="shared" si="296"/>
        <v>0.2</v>
      </c>
      <c r="AK794" s="34">
        <f t="shared" si="297"/>
        <v>0.15384615384615385</v>
      </c>
      <c r="AL794" s="34">
        <f t="shared" si="298"/>
        <v>7.407407407407407E-2</v>
      </c>
    </row>
    <row r="795" spans="1:38">
      <c r="A795" s="37">
        <v>43147</v>
      </c>
      <c r="B795" s="67">
        <v>17.54</v>
      </c>
      <c r="C795" s="67">
        <v>17.54</v>
      </c>
      <c r="D795" s="67">
        <v>0.1</v>
      </c>
      <c r="E795" s="67">
        <v>17.579999999999998</v>
      </c>
      <c r="F795" s="67">
        <v>17.440000000000001</v>
      </c>
      <c r="G795" s="67">
        <v>17.690000000000001</v>
      </c>
      <c r="H795" s="67">
        <v>215534672</v>
      </c>
      <c r="I795" s="67">
        <v>13617</v>
      </c>
      <c r="J795" s="77">
        <f t="shared" si="289"/>
        <v>0</v>
      </c>
      <c r="K795" s="77">
        <f t="shared" si="290"/>
        <v>0</v>
      </c>
      <c r="L795" s="77">
        <f t="shared" si="291"/>
        <v>0</v>
      </c>
      <c r="M795" s="77"/>
      <c r="N795" s="77">
        <f t="shared" si="276"/>
        <v>17.93</v>
      </c>
      <c r="O795" s="77">
        <f t="shared" si="277"/>
        <v>18.63</v>
      </c>
      <c r="P795" s="77">
        <f t="shared" si="278"/>
        <v>17.459818780706104</v>
      </c>
      <c r="Q795" s="77">
        <f t="shared" si="292"/>
        <v>17.38</v>
      </c>
      <c r="R795" s="77">
        <f t="shared" si="279"/>
        <v>17.410449430038746</v>
      </c>
      <c r="S795" s="77">
        <f t="shared" si="280"/>
        <v>16.910392182204468</v>
      </c>
      <c r="T795" s="77">
        <f t="shared" si="281"/>
        <v>0.50005724783427752</v>
      </c>
      <c r="U795" s="77">
        <f t="shared" si="282"/>
        <v>0.62695933946719506</v>
      </c>
      <c r="V795" s="77">
        <f t="shared" si="283"/>
        <v>-0.12690209163291755</v>
      </c>
      <c r="W795" s="77"/>
      <c r="X795" s="77"/>
      <c r="Y795" s="77"/>
      <c r="Z795" s="77" t="str">
        <f t="shared" si="284"/>
        <v>ALTA</v>
      </c>
      <c r="AA795" s="77"/>
      <c r="AB795" s="77" t="str">
        <f t="shared" si="285"/>
        <v/>
      </c>
      <c r="AC795" s="77"/>
      <c r="AD795" s="78" t="b">
        <f t="shared" si="286"/>
        <v>0</v>
      </c>
      <c r="AE795" s="78" t="b">
        <f t="shared" si="287"/>
        <v>1</v>
      </c>
      <c r="AF795" s="78" t="b">
        <f t="shared" si="288"/>
        <v>0</v>
      </c>
      <c r="AG795" s="78" t="b">
        <f t="shared" si="293"/>
        <v>1</v>
      </c>
      <c r="AH795" s="38">
        <f t="shared" si="294"/>
        <v>16.09</v>
      </c>
      <c r="AI795" s="62">
        <f t="shared" si="295"/>
        <v>18.63</v>
      </c>
      <c r="AJ795" s="34">
        <f t="shared" si="296"/>
        <v>0.2</v>
      </c>
      <c r="AK795" s="34">
        <f t="shared" si="297"/>
        <v>0.15384615384615385</v>
      </c>
      <c r="AL795" s="34">
        <f t="shared" si="298"/>
        <v>7.407407407407407E-2</v>
      </c>
    </row>
    <row r="796" spans="1:38">
      <c r="A796" s="37">
        <v>43146</v>
      </c>
      <c r="B796" s="67">
        <v>17.53</v>
      </c>
      <c r="C796" s="67">
        <v>17.53</v>
      </c>
      <c r="D796" s="67">
        <v>0.78</v>
      </c>
      <c r="E796" s="67">
        <v>17.62</v>
      </c>
      <c r="F796" s="67">
        <v>17.32</v>
      </c>
      <c r="G796" s="67">
        <v>17.649999999999999</v>
      </c>
      <c r="H796" s="67">
        <v>82501537</v>
      </c>
      <c r="I796" s="67">
        <v>4840</v>
      </c>
      <c r="J796" s="77">
        <f t="shared" si="289"/>
        <v>0</v>
      </c>
      <c r="K796" s="77">
        <f t="shared" si="290"/>
        <v>0</v>
      </c>
      <c r="L796" s="77">
        <f t="shared" si="291"/>
        <v>0</v>
      </c>
      <c r="M796" s="77"/>
      <c r="N796" s="77">
        <f t="shared" si="276"/>
        <v>17.93</v>
      </c>
      <c r="O796" s="77">
        <f t="shared" si="277"/>
        <v>18.63</v>
      </c>
      <c r="P796" s="77">
        <f t="shared" si="278"/>
        <v>17.439773475882632</v>
      </c>
      <c r="Q796" s="77">
        <f t="shared" si="292"/>
        <v>17.3</v>
      </c>
      <c r="R796" s="77">
        <f t="shared" si="279"/>
        <v>17.386894780954883</v>
      </c>
      <c r="S796" s="77">
        <f t="shared" si="280"/>
        <v>16.860023556780824</v>
      </c>
      <c r="T796" s="77">
        <f t="shared" si="281"/>
        <v>0.52687122417405874</v>
      </c>
      <c r="U796" s="77">
        <f t="shared" si="282"/>
        <v>0.65868486237542445</v>
      </c>
      <c r="V796" s="77">
        <f t="shared" si="283"/>
        <v>-0.13181363820136571</v>
      </c>
      <c r="W796" s="77"/>
      <c r="X796" s="77"/>
      <c r="Y796" s="77"/>
      <c r="Z796" s="77" t="str">
        <f t="shared" si="284"/>
        <v>ALTA</v>
      </c>
      <c r="AA796" s="77"/>
      <c r="AB796" s="77" t="str">
        <f t="shared" si="285"/>
        <v/>
      </c>
      <c r="AC796" s="77"/>
      <c r="AD796" s="78" t="b">
        <f t="shared" si="286"/>
        <v>1</v>
      </c>
      <c r="AE796" s="78" t="b">
        <f t="shared" si="287"/>
        <v>0</v>
      </c>
      <c r="AF796" s="78" t="b">
        <f t="shared" si="288"/>
        <v>1</v>
      </c>
      <c r="AG796" s="78" t="b">
        <f t="shared" si="293"/>
        <v>1</v>
      </c>
      <c r="AH796" s="38">
        <f t="shared" si="294"/>
        <v>15.63</v>
      </c>
      <c r="AI796" s="62">
        <f t="shared" si="295"/>
        <v>18.63</v>
      </c>
      <c r="AJ796" s="34">
        <f t="shared" si="296"/>
        <v>0.2</v>
      </c>
      <c r="AK796" s="34">
        <f t="shared" si="297"/>
        <v>0.15384615384615385</v>
      </c>
      <c r="AL796" s="34">
        <f t="shared" si="298"/>
        <v>7.407407407407407E-2</v>
      </c>
    </row>
    <row r="797" spans="1:38">
      <c r="A797" s="37">
        <v>43145</v>
      </c>
      <c r="B797" s="67">
        <v>17.39</v>
      </c>
      <c r="C797" s="67">
        <v>17.39</v>
      </c>
      <c r="D797" s="67">
        <v>2.56</v>
      </c>
      <c r="E797" s="67">
        <v>17.170000000000002</v>
      </c>
      <c r="F797" s="67">
        <v>17.13</v>
      </c>
      <c r="G797" s="67">
        <v>17.489999999999998</v>
      </c>
      <c r="H797" s="67">
        <v>309168316</v>
      </c>
      <c r="I797" s="67">
        <v>23100</v>
      </c>
      <c r="J797" s="77">
        <f t="shared" si="289"/>
        <v>0</v>
      </c>
      <c r="K797" s="77">
        <f t="shared" si="290"/>
        <v>0</v>
      </c>
      <c r="L797" s="77">
        <f t="shared" si="291"/>
        <v>0</v>
      </c>
      <c r="M797" s="77"/>
      <c r="N797" s="77">
        <f t="shared" si="276"/>
        <v>17.93</v>
      </c>
      <c r="O797" s="77">
        <f t="shared" si="277"/>
        <v>18.63</v>
      </c>
      <c r="P797" s="77">
        <f t="shared" si="278"/>
        <v>17.417216844853289</v>
      </c>
      <c r="Q797" s="77">
        <f t="shared" si="292"/>
        <v>17.207000000000001</v>
      </c>
      <c r="R797" s="77">
        <f t="shared" si="279"/>
        <v>17.360875650219405</v>
      </c>
      <c r="S797" s="77">
        <f t="shared" si="280"/>
        <v>16.806425441323292</v>
      </c>
      <c r="T797" s="77">
        <f t="shared" si="281"/>
        <v>0.55445020889611385</v>
      </c>
      <c r="U797" s="77">
        <f t="shared" si="282"/>
        <v>0.69163827192576588</v>
      </c>
      <c r="V797" s="77">
        <f t="shared" si="283"/>
        <v>-0.13718806302965203</v>
      </c>
      <c r="W797" s="77"/>
      <c r="X797" s="77"/>
      <c r="Y797" s="77"/>
      <c r="Z797" s="77" t="str">
        <f t="shared" si="284"/>
        <v>ALTA</v>
      </c>
      <c r="AA797" s="77"/>
      <c r="AB797" s="77" t="str">
        <f t="shared" si="285"/>
        <v/>
      </c>
      <c r="AC797" s="77"/>
      <c r="AD797" s="78" t="b">
        <f t="shared" si="286"/>
        <v>0</v>
      </c>
      <c r="AE797" s="78" t="b">
        <f t="shared" si="287"/>
        <v>0</v>
      </c>
      <c r="AF797" s="78" t="b">
        <f t="shared" si="288"/>
        <v>0</v>
      </c>
      <c r="AG797" s="78" t="b">
        <f t="shared" si="293"/>
        <v>1</v>
      </c>
      <c r="AH797" s="38">
        <f t="shared" si="294"/>
        <v>15.49</v>
      </c>
      <c r="AI797" s="62">
        <f t="shared" si="295"/>
        <v>18.63</v>
      </c>
      <c r="AJ797" s="34">
        <f t="shared" si="296"/>
        <v>0.2</v>
      </c>
      <c r="AK797" s="34">
        <f t="shared" si="297"/>
        <v>0.15384615384615385</v>
      </c>
      <c r="AL797" s="34">
        <f t="shared" si="298"/>
        <v>7.407407407407407E-2</v>
      </c>
    </row>
    <row r="798" spans="1:38">
      <c r="A798" s="37">
        <v>43140</v>
      </c>
      <c r="B798" s="67">
        <v>16.96</v>
      </c>
      <c r="C798" s="67">
        <v>16.96</v>
      </c>
      <c r="D798" s="67">
        <v>-1.47</v>
      </c>
      <c r="E798" s="67">
        <v>17.190000000000001</v>
      </c>
      <c r="F798" s="67">
        <v>16.72</v>
      </c>
      <c r="G798" s="67">
        <v>17.52</v>
      </c>
      <c r="H798" s="67">
        <v>596031940</v>
      </c>
      <c r="I798" s="67">
        <v>30722</v>
      </c>
      <c r="J798" s="77">
        <f t="shared" si="289"/>
        <v>0</v>
      </c>
      <c r="K798" s="77">
        <f t="shared" si="290"/>
        <v>0</v>
      </c>
      <c r="L798" s="77">
        <f t="shared" si="291"/>
        <v>0</v>
      </c>
      <c r="M798" s="77"/>
      <c r="N798" s="77">
        <f t="shared" si="276"/>
        <v>17.93</v>
      </c>
      <c r="O798" s="77">
        <f t="shared" si="277"/>
        <v>18.63</v>
      </c>
      <c r="P798" s="77">
        <f t="shared" si="278"/>
        <v>17.424021056066611</v>
      </c>
      <c r="Q798" s="77">
        <f t="shared" si="292"/>
        <v>17.119</v>
      </c>
      <c r="R798" s="77">
        <f t="shared" si="279"/>
        <v>17.355580313895661</v>
      </c>
      <c r="S798" s="77">
        <f t="shared" si="280"/>
        <v>16.759739476629154</v>
      </c>
      <c r="T798" s="77">
        <f t="shared" si="281"/>
        <v>0.59584083726650761</v>
      </c>
      <c r="U798" s="77">
        <f t="shared" si="282"/>
        <v>0.72593528768317894</v>
      </c>
      <c r="V798" s="77">
        <f t="shared" si="283"/>
        <v>-0.13009445041667134</v>
      </c>
      <c r="W798" s="77"/>
      <c r="X798" s="77"/>
      <c r="Y798" s="77"/>
      <c r="Z798" s="77" t="str">
        <f t="shared" si="284"/>
        <v>ALTA</v>
      </c>
      <c r="AA798" s="77"/>
      <c r="AB798" s="77" t="str">
        <f t="shared" si="285"/>
        <v/>
      </c>
      <c r="AC798" s="77"/>
      <c r="AD798" s="78" t="b">
        <f t="shared" si="286"/>
        <v>0</v>
      </c>
      <c r="AE798" s="78" t="b">
        <f t="shared" si="287"/>
        <v>0</v>
      </c>
      <c r="AF798" s="78" t="b">
        <f t="shared" si="288"/>
        <v>0</v>
      </c>
      <c r="AG798" s="78" t="b">
        <f t="shared" si="293"/>
        <v>1</v>
      </c>
      <c r="AH798" s="38">
        <f t="shared" si="294"/>
        <v>15.38</v>
      </c>
      <c r="AI798" s="62">
        <f t="shared" si="295"/>
        <v>18.63</v>
      </c>
      <c r="AJ798" s="34">
        <f t="shared" si="296"/>
        <v>0.2</v>
      </c>
      <c r="AK798" s="34">
        <f t="shared" si="297"/>
        <v>0.15384615384615385</v>
      </c>
      <c r="AL798" s="34">
        <f t="shared" si="298"/>
        <v>7.407407407407407E-2</v>
      </c>
    </row>
    <row r="799" spans="1:38">
      <c r="A799" s="37">
        <v>43139</v>
      </c>
      <c r="B799" s="67">
        <v>17.21</v>
      </c>
      <c r="C799" s="67">
        <v>17.21</v>
      </c>
      <c r="D799" s="67">
        <v>-2.0099999999999998</v>
      </c>
      <c r="E799" s="67">
        <v>17.66</v>
      </c>
      <c r="F799" s="67">
        <v>16.98</v>
      </c>
      <c r="G799" s="67">
        <v>17.829999999999998</v>
      </c>
      <c r="H799" s="67">
        <v>469597065</v>
      </c>
      <c r="I799" s="67">
        <v>28238</v>
      </c>
      <c r="J799" s="77">
        <f t="shared" si="289"/>
        <v>0</v>
      </c>
      <c r="K799" s="77">
        <f t="shared" si="290"/>
        <v>0</v>
      </c>
      <c r="L799" s="77">
        <f t="shared" si="291"/>
        <v>0</v>
      </c>
      <c r="M799" s="77"/>
      <c r="N799" s="77">
        <f t="shared" si="276"/>
        <v>17.93</v>
      </c>
      <c r="O799" s="77">
        <f t="shared" si="277"/>
        <v>18.63</v>
      </c>
      <c r="P799" s="77">
        <f t="shared" si="278"/>
        <v>17.540026320083264</v>
      </c>
      <c r="Q799" s="77">
        <f t="shared" si="292"/>
        <v>17.049999999999997</v>
      </c>
      <c r="R799" s="77">
        <f t="shared" si="279"/>
        <v>17.427504007331237</v>
      </c>
      <c r="S799" s="77">
        <f t="shared" si="280"/>
        <v>16.743718634759485</v>
      </c>
      <c r="T799" s="77">
        <f t="shared" si="281"/>
        <v>0.68378537257175154</v>
      </c>
      <c r="U799" s="77">
        <f t="shared" si="282"/>
        <v>0.75845890028734675</v>
      </c>
      <c r="V799" s="77">
        <f t="shared" si="283"/>
        <v>-7.4673527715595212E-2</v>
      </c>
      <c r="W799" s="77"/>
      <c r="X799" s="77"/>
      <c r="Y799" s="77"/>
      <c r="Z799" s="77" t="str">
        <f t="shared" si="284"/>
        <v>ALTA</v>
      </c>
      <c r="AA799" s="77"/>
      <c r="AB799" s="77" t="str">
        <f t="shared" si="285"/>
        <v/>
      </c>
      <c r="AC799" s="77"/>
      <c r="AD799" s="78" t="b">
        <f t="shared" si="286"/>
        <v>0</v>
      </c>
      <c r="AE799" s="78" t="b">
        <f t="shared" si="287"/>
        <v>1</v>
      </c>
      <c r="AF799" s="78" t="b">
        <f t="shared" si="288"/>
        <v>1</v>
      </c>
      <c r="AG799" s="78" t="b">
        <f t="shared" si="293"/>
        <v>0</v>
      </c>
      <c r="AH799" s="38">
        <f t="shared" si="294"/>
        <v>15.15</v>
      </c>
      <c r="AI799" s="62">
        <f t="shared" si="295"/>
        <v>18.63</v>
      </c>
      <c r="AJ799" s="34">
        <f t="shared" si="296"/>
        <v>0.2</v>
      </c>
      <c r="AK799" s="34">
        <f t="shared" si="297"/>
        <v>0.15384615384615385</v>
      </c>
      <c r="AL799" s="34">
        <f t="shared" si="298"/>
        <v>7.407407407407407E-2</v>
      </c>
    </row>
    <row r="800" spans="1:38">
      <c r="A800" s="37">
        <v>43138</v>
      </c>
      <c r="B800" s="67">
        <v>17.559999999999999</v>
      </c>
      <c r="C800" s="67">
        <v>17.559999999999999</v>
      </c>
      <c r="D800" s="67">
        <v>-2.75</v>
      </c>
      <c r="E800" s="67">
        <v>18.04</v>
      </c>
      <c r="F800" s="67">
        <v>17.489999999999998</v>
      </c>
      <c r="G800" s="67">
        <v>18.27</v>
      </c>
      <c r="H800" s="67">
        <v>456286610</v>
      </c>
      <c r="I800" s="67">
        <v>29668</v>
      </c>
      <c r="J800" s="77">
        <f t="shared" si="289"/>
        <v>0</v>
      </c>
      <c r="K800" s="77">
        <f t="shared" si="290"/>
        <v>0</v>
      </c>
      <c r="L800" s="77">
        <f t="shared" si="291"/>
        <v>0</v>
      </c>
      <c r="M800" s="77"/>
      <c r="N800" s="77">
        <f t="shared" si="276"/>
        <v>17.93</v>
      </c>
      <c r="O800" s="77">
        <f t="shared" si="277"/>
        <v>18.63</v>
      </c>
      <c r="P800" s="77">
        <f t="shared" si="278"/>
        <v>17.62253290010408</v>
      </c>
      <c r="Q800" s="77">
        <f t="shared" si="292"/>
        <v>16.948499999999999</v>
      </c>
      <c r="R800" s="77">
        <f t="shared" si="279"/>
        <v>17.467050190482372</v>
      </c>
      <c r="S800" s="77">
        <f t="shared" si="280"/>
        <v>16.706416125540244</v>
      </c>
      <c r="T800" s="77">
        <f t="shared" si="281"/>
        <v>0.76063406494212771</v>
      </c>
      <c r="U800" s="77">
        <f t="shared" si="282"/>
        <v>0.77712728221624561</v>
      </c>
      <c r="V800" s="77">
        <f t="shared" si="283"/>
        <v>-1.64932172741179E-2</v>
      </c>
      <c r="W800" s="77"/>
      <c r="X800" s="77"/>
      <c r="Y800" s="77"/>
      <c r="Z800" s="77" t="str">
        <f t="shared" si="284"/>
        <v>ALTA</v>
      </c>
      <c r="AA800" s="77"/>
      <c r="AB800" s="77" t="str">
        <f t="shared" si="285"/>
        <v>VENDA</v>
      </c>
      <c r="AC800" s="77"/>
      <c r="AD800" s="78" t="b">
        <f t="shared" si="286"/>
        <v>1</v>
      </c>
      <c r="AE800" s="78" t="b">
        <f t="shared" si="287"/>
        <v>0</v>
      </c>
      <c r="AF800" s="78" t="b">
        <f t="shared" si="288"/>
        <v>1</v>
      </c>
      <c r="AG800" s="78" t="b">
        <f t="shared" si="293"/>
        <v>0</v>
      </c>
      <c r="AH800" s="38">
        <f t="shared" si="294"/>
        <v>15.15</v>
      </c>
      <c r="AI800" s="62">
        <f t="shared" si="295"/>
        <v>18.63</v>
      </c>
      <c r="AJ800" s="34">
        <f t="shared" si="296"/>
        <v>0.2</v>
      </c>
      <c r="AK800" s="34">
        <f t="shared" si="297"/>
        <v>0.15384615384615385</v>
      </c>
      <c r="AL800" s="34">
        <f t="shared" si="298"/>
        <v>7.407407407407407E-2</v>
      </c>
    </row>
    <row r="801" spans="1:38">
      <c r="A801" s="37">
        <v>43137</v>
      </c>
      <c r="B801" s="67">
        <v>18.059999999999999</v>
      </c>
      <c r="C801" s="67">
        <v>18.059999999999999</v>
      </c>
      <c r="D801" s="67">
        <v>4.99</v>
      </c>
      <c r="E801" s="67">
        <v>16.86</v>
      </c>
      <c r="F801" s="67">
        <v>16.82</v>
      </c>
      <c r="G801" s="67">
        <v>18.059999999999999</v>
      </c>
      <c r="H801" s="67">
        <v>571619699</v>
      </c>
      <c r="I801" s="67">
        <v>27841</v>
      </c>
      <c r="J801" s="77">
        <f t="shared" si="289"/>
        <v>0</v>
      </c>
      <c r="K801" s="77">
        <f t="shared" si="290"/>
        <v>0</v>
      </c>
      <c r="L801" s="77">
        <f t="shared" si="291"/>
        <v>0</v>
      </c>
      <c r="M801" s="77"/>
      <c r="N801" s="77">
        <f t="shared" si="276"/>
        <v>17.93</v>
      </c>
      <c r="O801" s="77">
        <f t="shared" si="277"/>
        <v>18.63</v>
      </c>
      <c r="P801" s="77">
        <f t="shared" si="278"/>
        <v>17.638166125130102</v>
      </c>
      <c r="Q801" s="77">
        <f t="shared" si="292"/>
        <v>16.839500000000001</v>
      </c>
      <c r="R801" s="77">
        <f t="shared" si="279"/>
        <v>17.450150225115532</v>
      </c>
      <c r="S801" s="77">
        <f t="shared" si="280"/>
        <v>16.638129415583464</v>
      </c>
      <c r="T801" s="77">
        <f t="shared" si="281"/>
        <v>0.81202080953206845</v>
      </c>
      <c r="U801" s="77">
        <f t="shared" si="282"/>
        <v>0.78125058653477508</v>
      </c>
      <c r="V801" s="77">
        <f t="shared" si="283"/>
        <v>3.0770222997293373E-2</v>
      </c>
      <c r="W801" s="77"/>
      <c r="X801" s="77"/>
      <c r="Y801" s="77"/>
      <c r="Z801" s="77" t="str">
        <f t="shared" si="284"/>
        <v>ALTA</v>
      </c>
      <c r="AA801" s="77"/>
      <c r="AB801" s="77" t="str">
        <f t="shared" si="285"/>
        <v/>
      </c>
      <c r="AC801" s="77"/>
      <c r="AD801" s="78" t="b">
        <f t="shared" si="286"/>
        <v>0</v>
      </c>
      <c r="AE801" s="78" t="b">
        <f t="shared" si="287"/>
        <v>0</v>
      </c>
      <c r="AF801" s="78" t="b">
        <f t="shared" si="288"/>
        <v>0</v>
      </c>
      <c r="AG801" s="78" t="b">
        <f t="shared" si="293"/>
        <v>1</v>
      </c>
      <c r="AH801" s="38">
        <f t="shared" si="294"/>
        <v>15.15</v>
      </c>
      <c r="AI801" s="62">
        <f t="shared" si="295"/>
        <v>18.63</v>
      </c>
      <c r="AJ801" s="34">
        <f t="shared" si="296"/>
        <v>0.2</v>
      </c>
      <c r="AK801" s="34">
        <f t="shared" si="297"/>
        <v>0.15384615384615385</v>
      </c>
      <c r="AL801" s="34">
        <f t="shared" si="298"/>
        <v>7.407407407407407E-2</v>
      </c>
    </row>
    <row r="802" spans="1:38">
      <c r="A802" s="37">
        <v>43136</v>
      </c>
      <c r="B802" s="67">
        <v>17.2</v>
      </c>
      <c r="C802" s="67">
        <v>17.2</v>
      </c>
      <c r="D802" s="67">
        <v>-4.66</v>
      </c>
      <c r="E802" s="67">
        <v>17.75</v>
      </c>
      <c r="F802" s="67">
        <v>17.2</v>
      </c>
      <c r="G802" s="67">
        <v>18.04</v>
      </c>
      <c r="H802" s="67">
        <v>564261035</v>
      </c>
      <c r="I802" s="67">
        <v>25998</v>
      </c>
      <c r="J802" s="77">
        <f t="shared" si="289"/>
        <v>0</v>
      </c>
      <c r="K802" s="77">
        <f t="shared" si="290"/>
        <v>0</v>
      </c>
      <c r="L802" s="77">
        <f t="shared" si="291"/>
        <v>0</v>
      </c>
      <c r="M802" s="77"/>
      <c r="N802" s="77">
        <f t="shared" si="276"/>
        <v>17.93</v>
      </c>
      <c r="O802" s="77">
        <f t="shared" si="277"/>
        <v>18.63</v>
      </c>
      <c r="P802" s="77">
        <f t="shared" si="278"/>
        <v>17.532707656412626</v>
      </c>
      <c r="Q802" s="77">
        <f t="shared" si="292"/>
        <v>16.705500000000001</v>
      </c>
      <c r="R802" s="77">
        <f t="shared" si="279"/>
        <v>17.339268447863812</v>
      </c>
      <c r="S802" s="77">
        <f t="shared" si="280"/>
        <v>16.524379768830141</v>
      </c>
      <c r="T802" s="77">
        <f t="shared" si="281"/>
        <v>0.81488867903367179</v>
      </c>
      <c r="U802" s="77">
        <f t="shared" si="282"/>
        <v>0.77355803078545171</v>
      </c>
      <c r="V802" s="77">
        <f t="shared" si="283"/>
        <v>4.1330648248220081E-2</v>
      </c>
      <c r="W802" s="77"/>
      <c r="X802" s="77"/>
      <c r="Y802" s="77"/>
      <c r="Z802" s="77" t="str">
        <f t="shared" si="284"/>
        <v>ALTA</v>
      </c>
      <c r="AA802" s="77"/>
      <c r="AB802" s="77" t="str">
        <f t="shared" si="285"/>
        <v/>
      </c>
      <c r="AC802" s="77"/>
      <c r="AD802" s="78" t="b">
        <f t="shared" si="286"/>
        <v>0</v>
      </c>
      <c r="AE802" s="78" t="b">
        <f t="shared" si="287"/>
        <v>1</v>
      </c>
      <c r="AF802" s="78" t="b">
        <f t="shared" si="288"/>
        <v>0</v>
      </c>
      <c r="AG802" s="78" t="b">
        <f t="shared" si="293"/>
        <v>0</v>
      </c>
      <c r="AH802" s="38">
        <f t="shared" si="294"/>
        <v>14.97</v>
      </c>
      <c r="AI802" s="62">
        <f t="shared" si="295"/>
        <v>18.63</v>
      </c>
      <c r="AJ802" s="34">
        <f t="shared" si="296"/>
        <v>0.2</v>
      </c>
      <c r="AK802" s="34">
        <f t="shared" si="297"/>
        <v>0.15384615384615385</v>
      </c>
      <c r="AL802" s="34">
        <f t="shared" si="298"/>
        <v>7.407407407407407E-2</v>
      </c>
    </row>
    <row r="803" spans="1:38">
      <c r="A803" s="37">
        <v>43133</v>
      </c>
      <c r="B803" s="67">
        <v>18.04</v>
      </c>
      <c r="C803" s="67">
        <v>18.04</v>
      </c>
      <c r="D803" s="67">
        <v>-2.68</v>
      </c>
      <c r="E803" s="67">
        <v>18.34</v>
      </c>
      <c r="F803" s="67">
        <v>17.93</v>
      </c>
      <c r="G803" s="67">
        <v>18.45</v>
      </c>
      <c r="H803" s="67">
        <v>633622634</v>
      </c>
      <c r="I803" s="67">
        <v>51635</v>
      </c>
      <c r="J803" s="77">
        <f t="shared" si="289"/>
        <v>0</v>
      </c>
      <c r="K803" s="77">
        <f t="shared" si="290"/>
        <v>0</v>
      </c>
      <c r="L803" s="77">
        <f t="shared" si="291"/>
        <v>0</v>
      </c>
      <c r="M803" s="77"/>
      <c r="N803" s="77">
        <f t="shared" si="276"/>
        <v>17.93</v>
      </c>
      <c r="O803" s="77">
        <f t="shared" si="277"/>
        <v>18.63</v>
      </c>
      <c r="P803" s="77">
        <f t="shared" si="278"/>
        <v>17.615884570515782</v>
      </c>
      <c r="Q803" s="77">
        <f t="shared" si="292"/>
        <v>16.605499999999999</v>
      </c>
      <c r="R803" s="77">
        <f t="shared" si="279"/>
        <v>17.36458998383905</v>
      </c>
      <c r="S803" s="77">
        <f t="shared" si="280"/>
        <v>16.470330150336551</v>
      </c>
      <c r="T803" s="77">
        <f t="shared" si="281"/>
        <v>0.89425983350249894</v>
      </c>
      <c r="U803" s="77">
        <f t="shared" si="282"/>
        <v>0.76322536872339664</v>
      </c>
      <c r="V803" s="77">
        <f t="shared" si="283"/>
        <v>0.1310344647791023</v>
      </c>
      <c r="W803" s="77"/>
      <c r="X803" s="77"/>
      <c r="Y803" s="77"/>
      <c r="Z803" s="77" t="str">
        <f t="shared" si="284"/>
        <v>ALTA</v>
      </c>
      <c r="AA803" s="77"/>
      <c r="AB803" s="77" t="str">
        <f t="shared" si="285"/>
        <v/>
      </c>
      <c r="AC803" s="77"/>
      <c r="AD803" s="78" t="b">
        <f t="shared" si="286"/>
        <v>1</v>
      </c>
      <c r="AE803" s="78" t="b">
        <f t="shared" si="287"/>
        <v>0</v>
      </c>
      <c r="AF803" s="78" t="b">
        <f t="shared" si="288"/>
        <v>1</v>
      </c>
      <c r="AG803" s="78" t="b">
        <f t="shared" si="293"/>
        <v>0</v>
      </c>
      <c r="AH803" s="38">
        <f t="shared" si="294"/>
        <v>14.97</v>
      </c>
      <c r="AI803" s="62">
        <f t="shared" si="295"/>
        <v>18.63</v>
      </c>
      <c r="AJ803" s="34">
        <f t="shared" si="296"/>
        <v>0.2</v>
      </c>
      <c r="AK803" s="34">
        <f t="shared" si="297"/>
        <v>0.15384615384615385</v>
      </c>
      <c r="AL803" s="34">
        <f t="shared" si="298"/>
        <v>7.407407407407407E-2</v>
      </c>
    </row>
    <row r="804" spans="1:38">
      <c r="A804" s="37">
        <v>43132</v>
      </c>
      <c r="B804" s="67">
        <v>18.54</v>
      </c>
      <c r="C804" s="67">
        <v>18.54</v>
      </c>
      <c r="D804" s="67">
        <v>4.16</v>
      </c>
      <c r="E804" s="67">
        <v>17.850000000000001</v>
      </c>
      <c r="F804" s="67">
        <v>17.850000000000001</v>
      </c>
      <c r="G804" s="67">
        <v>18.63</v>
      </c>
      <c r="H804" s="67">
        <v>667048842</v>
      </c>
      <c r="I804" s="67">
        <v>45559</v>
      </c>
      <c r="J804" s="77">
        <f t="shared" si="289"/>
        <v>0</v>
      </c>
      <c r="K804" s="77">
        <f t="shared" si="290"/>
        <v>1</v>
      </c>
      <c r="L804" s="77">
        <f t="shared" si="291"/>
        <v>0</v>
      </c>
      <c r="M804" s="77"/>
      <c r="N804" s="77">
        <f t="shared" si="276"/>
        <v>17.850000000000001</v>
      </c>
      <c r="O804" s="77">
        <f t="shared" si="277"/>
        <v>18.63</v>
      </c>
      <c r="P804" s="77">
        <f t="shared" si="278"/>
        <v>17.509855713144727</v>
      </c>
      <c r="Q804" s="77">
        <f t="shared" si="292"/>
        <v>16.459</v>
      </c>
      <c r="R804" s="77">
        <f t="shared" si="279"/>
        <v>17.241788162718876</v>
      </c>
      <c r="S804" s="77">
        <f t="shared" si="280"/>
        <v>16.344756562363475</v>
      </c>
      <c r="T804" s="77">
        <f t="shared" si="281"/>
        <v>0.89703160035540108</v>
      </c>
      <c r="U804" s="77">
        <f t="shared" si="282"/>
        <v>0.73046675252862103</v>
      </c>
      <c r="V804" s="77">
        <f t="shared" si="283"/>
        <v>0.16656484782678005</v>
      </c>
      <c r="W804" s="77"/>
      <c r="X804" s="77"/>
      <c r="Y804" s="77"/>
      <c r="Z804" s="77" t="str">
        <f t="shared" si="284"/>
        <v>ALTA</v>
      </c>
      <c r="AA804" s="77"/>
      <c r="AB804" s="77" t="str">
        <f t="shared" si="285"/>
        <v/>
      </c>
      <c r="AC804" s="77"/>
      <c r="AD804" s="78" t="b">
        <f t="shared" si="286"/>
        <v>0</v>
      </c>
      <c r="AE804" s="78" t="b">
        <f t="shared" si="287"/>
        <v>0</v>
      </c>
      <c r="AF804" s="78" t="b">
        <f t="shared" si="288"/>
        <v>0</v>
      </c>
      <c r="AG804" s="78" t="b">
        <f t="shared" si="293"/>
        <v>1</v>
      </c>
      <c r="AH804" s="38">
        <f t="shared" si="294"/>
        <v>14.97</v>
      </c>
      <c r="AI804" s="62">
        <f t="shared" si="295"/>
        <v>18.63</v>
      </c>
      <c r="AJ804" s="34">
        <f t="shared" si="296"/>
        <v>0.2</v>
      </c>
      <c r="AK804" s="34">
        <f t="shared" si="297"/>
        <v>0.15384615384615385</v>
      </c>
      <c r="AL804" s="34">
        <f t="shared" si="298"/>
        <v>7.407407407407407E-2</v>
      </c>
    </row>
    <row r="805" spans="1:38">
      <c r="A805" s="37">
        <v>43131</v>
      </c>
      <c r="B805" s="67">
        <v>17.8</v>
      </c>
      <c r="C805" s="67">
        <v>17.8</v>
      </c>
      <c r="D805" s="67">
        <v>1.08</v>
      </c>
      <c r="E805" s="67">
        <v>17.829999999999998</v>
      </c>
      <c r="F805" s="67">
        <v>17.78</v>
      </c>
      <c r="G805" s="67">
        <v>18</v>
      </c>
      <c r="H805" s="67">
        <v>519764575</v>
      </c>
      <c r="I805" s="67">
        <v>38294</v>
      </c>
      <c r="J805" s="77">
        <f t="shared" si="289"/>
        <v>0</v>
      </c>
      <c r="K805" s="77">
        <f t="shared" si="290"/>
        <v>0</v>
      </c>
      <c r="L805" s="77">
        <f t="shared" si="291"/>
        <v>0</v>
      </c>
      <c r="M805" s="77"/>
      <c r="N805" s="77">
        <f t="shared" si="276"/>
        <v>17.78</v>
      </c>
      <c r="O805" s="77">
        <f t="shared" si="277"/>
        <v>18.11</v>
      </c>
      <c r="P805" s="77">
        <f t="shared" si="278"/>
        <v>17.252319641430908</v>
      </c>
      <c r="Q805" s="77">
        <f t="shared" si="292"/>
        <v>16.286499999999997</v>
      </c>
      <c r="R805" s="77">
        <f t="shared" si="279"/>
        <v>17.00574964684958</v>
      </c>
      <c r="S805" s="77">
        <f t="shared" si="280"/>
        <v>16.169137087352553</v>
      </c>
      <c r="T805" s="77">
        <f t="shared" si="281"/>
        <v>0.83661255949702706</v>
      </c>
      <c r="U805" s="77">
        <f t="shared" si="282"/>
        <v>0.68882554057192602</v>
      </c>
      <c r="V805" s="77">
        <f t="shared" si="283"/>
        <v>0.14778701892510104</v>
      </c>
      <c r="W805" s="77"/>
      <c r="X805" s="77"/>
      <c r="Y805" s="77"/>
      <c r="Z805" s="77" t="str">
        <f t="shared" si="284"/>
        <v>ALTA</v>
      </c>
      <c r="AA805" s="77"/>
      <c r="AB805" s="77" t="str">
        <f t="shared" si="285"/>
        <v/>
      </c>
      <c r="AC805" s="77"/>
      <c r="AD805" s="78" t="b">
        <f t="shared" si="286"/>
        <v>0</v>
      </c>
      <c r="AE805" s="78" t="b">
        <f t="shared" si="287"/>
        <v>1</v>
      </c>
      <c r="AF805" s="78" t="b">
        <f t="shared" si="288"/>
        <v>0</v>
      </c>
      <c r="AG805" s="78" t="b">
        <f t="shared" si="293"/>
        <v>1</v>
      </c>
      <c r="AH805" s="38">
        <f t="shared" si="294"/>
        <v>14.79</v>
      </c>
      <c r="AI805" s="62">
        <f t="shared" si="295"/>
        <v>18.11</v>
      </c>
      <c r="AJ805" s="34">
        <f t="shared" si="296"/>
        <v>0.2</v>
      </c>
      <c r="AK805" s="34">
        <f t="shared" si="297"/>
        <v>0.15384615384615385</v>
      </c>
      <c r="AL805" s="34">
        <f t="shared" si="298"/>
        <v>7.407407407407407E-2</v>
      </c>
    </row>
    <row r="806" spans="1:38">
      <c r="A806" s="37">
        <v>43130</v>
      </c>
      <c r="B806" s="67">
        <v>17.61</v>
      </c>
      <c r="C806" s="67">
        <v>17.61</v>
      </c>
      <c r="D806" s="67">
        <v>-1.81</v>
      </c>
      <c r="E806" s="67">
        <v>17.86</v>
      </c>
      <c r="F806" s="67">
        <v>17.489999999999998</v>
      </c>
      <c r="G806" s="67">
        <v>17.86</v>
      </c>
      <c r="H806" s="67">
        <v>557199702</v>
      </c>
      <c r="I806" s="67">
        <v>35529</v>
      </c>
      <c r="J806" s="77">
        <f t="shared" si="289"/>
        <v>0</v>
      </c>
      <c r="K806" s="77">
        <f t="shared" si="290"/>
        <v>0</v>
      </c>
      <c r="L806" s="77">
        <f t="shared" si="291"/>
        <v>0</v>
      </c>
      <c r="M806" s="77"/>
      <c r="N806" s="77">
        <f t="shared" si="276"/>
        <v>17.68</v>
      </c>
      <c r="O806" s="77">
        <f t="shared" si="277"/>
        <v>18.11</v>
      </c>
      <c r="P806" s="77">
        <f t="shared" si="278"/>
        <v>17.115399551788634</v>
      </c>
      <c r="Q806" s="77">
        <f t="shared" si="292"/>
        <v>16.143999999999998</v>
      </c>
      <c r="R806" s="77">
        <f t="shared" si="279"/>
        <v>16.861340491731323</v>
      </c>
      <c r="S806" s="77">
        <f t="shared" si="280"/>
        <v>16.038668054340757</v>
      </c>
      <c r="T806" s="77">
        <f t="shared" si="281"/>
        <v>0.82267243739056539</v>
      </c>
      <c r="U806" s="77">
        <f t="shared" si="282"/>
        <v>0.65187878584065073</v>
      </c>
      <c r="V806" s="77">
        <f t="shared" si="283"/>
        <v>0.17079365154991466</v>
      </c>
      <c r="W806" s="77"/>
      <c r="X806" s="77"/>
      <c r="Y806" s="77"/>
      <c r="Z806" s="77" t="str">
        <f t="shared" si="284"/>
        <v>ALTA</v>
      </c>
      <c r="AA806" s="77"/>
      <c r="AB806" s="77" t="str">
        <f t="shared" si="285"/>
        <v/>
      </c>
      <c r="AC806" s="77"/>
      <c r="AD806" s="78" t="b">
        <f t="shared" si="286"/>
        <v>1</v>
      </c>
      <c r="AE806" s="78" t="b">
        <f t="shared" si="287"/>
        <v>1</v>
      </c>
      <c r="AF806" s="78" t="b">
        <f t="shared" si="288"/>
        <v>1</v>
      </c>
      <c r="AG806" s="78" t="b">
        <f t="shared" si="293"/>
        <v>0</v>
      </c>
      <c r="AH806" s="38">
        <f t="shared" si="294"/>
        <v>14.63</v>
      </c>
      <c r="AI806" s="62">
        <f t="shared" si="295"/>
        <v>18.11</v>
      </c>
      <c r="AJ806" s="34">
        <f t="shared" si="296"/>
        <v>0.2</v>
      </c>
      <c r="AK806" s="34">
        <f t="shared" si="297"/>
        <v>0.15384615384615385</v>
      </c>
      <c r="AL806" s="34">
        <f t="shared" si="298"/>
        <v>7.407407407407407E-2</v>
      </c>
    </row>
    <row r="807" spans="1:38">
      <c r="A807" s="37">
        <v>43129</v>
      </c>
      <c r="B807" s="67">
        <v>17.93</v>
      </c>
      <c r="C807" s="67">
        <v>17.93</v>
      </c>
      <c r="D807" s="67">
        <v>-0.4</v>
      </c>
      <c r="E807" s="67">
        <v>17.77</v>
      </c>
      <c r="F807" s="67">
        <v>17.68</v>
      </c>
      <c r="G807" s="67">
        <v>18.11</v>
      </c>
      <c r="H807" s="67">
        <v>584126379</v>
      </c>
      <c r="I807" s="67">
        <v>29722</v>
      </c>
      <c r="J807" s="77">
        <f t="shared" si="289"/>
        <v>0</v>
      </c>
      <c r="K807" s="77">
        <f t="shared" si="290"/>
        <v>1</v>
      </c>
      <c r="L807" s="77">
        <f t="shared" si="291"/>
        <v>0</v>
      </c>
      <c r="M807" s="77"/>
      <c r="N807" s="77">
        <f t="shared" si="276"/>
        <v>17.68</v>
      </c>
      <c r="O807" s="77">
        <f t="shared" si="277"/>
        <v>18.11</v>
      </c>
      <c r="P807" s="77">
        <f t="shared" si="278"/>
        <v>16.991749439735795</v>
      </c>
      <c r="Q807" s="77">
        <f t="shared" si="292"/>
        <v>15.990500000000001</v>
      </c>
      <c r="R807" s="77">
        <f t="shared" si="279"/>
        <v>16.725220581137016</v>
      </c>
      <c r="S807" s="77">
        <f t="shared" si="280"/>
        <v>15.912961498688016</v>
      </c>
      <c r="T807" s="77">
        <f t="shared" si="281"/>
        <v>0.81225908244899969</v>
      </c>
      <c r="U807" s="77">
        <f t="shared" si="282"/>
        <v>0.60918037295317207</v>
      </c>
      <c r="V807" s="77">
        <f t="shared" si="283"/>
        <v>0.20307870949582763</v>
      </c>
      <c r="W807" s="77"/>
      <c r="X807" s="77"/>
      <c r="Y807" s="77"/>
      <c r="Z807" s="77" t="str">
        <f t="shared" si="284"/>
        <v>ALTA</v>
      </c>
      <c r="AA807" s="77"/>
      <c r="AB807" s="77" t="str">
        <f t="shared" si="285"/>
        <v/>
      </c>
      <c r="AC807" s="77"/>
      <c r="AD807" s="78" t="b">
        <f t="shared" si="286"/>
        <v>1</v>
      </c>
      <c r="AE807" s="78" t="b">
        <f t="shared" si="287"/>
        <v>1</v>
      </c>
      <c r="AF807" s="78" t="b">
        <f t="shared" si="288"/>
        <v>0</v>
      </c>
      <c r="AG807" s="78" t="b">
        <f t="shared" si="293"/>
        <v>1</v>
      </c>
      <c r="AH807" s="38">
        <f t="shared" si="294"/>
        <v>14.45</v>
      </c>
      <c r="AI807" s="62">
        <f t="shared" si="295"/>
        <v>18.11</v>
      </c>
      <c r="AJ807" s="34">
        <f t="shared" si="296"/>
        <v>0.2</v>
      </c>
      <c r="AK807" s="34">
        <f t="shared" si="297"/>
        <v>0.15384615384615385</v>
      </c>
      <c r="AL807" s="34">
        <f t="shared" si="298"/>
        <v>7.407407407407407E-2</v>
      </c>
    </row>
    <row r="808" spans="1:38">
      <c r="A808" s="37">
        <v>43126</v>
      </c>
      <c r="B808" s="67">
        <v>18</v>
      </c>
      <c r="C808" s="67">
        <v>18</v>
      </c>
      <c r="D808" s="67">
        <v>3.05</v>
      </c>
      <c r="E808" s="67">
        <v>17.72</v>
      </c>
      <c r="F808" s="67">
        <v>17.25</v>
      </c>
      <c r="G808" s="67">
        <v>18.05</v>
      </c>
      <c r="H808" s="67">
        <v>648013110</v>
      </c>
      <c r="I808" s="67">
        <v>32380</v>
      </c>
      <c r="J808" s="77">
        <f t="shared" si="289"/>
        <v>0</v>
      </c>
      <c r="K808" s="77">
        <f t="shared" si="290"/>
        <v>0</v>
      </c>
      <c r="L808" s="77">
        <f t="shared" si="291"/>
        <v>0</v>
      </c>
      <c r="M808" s="77"/>
      <c r="N808" s="77">
        <f t="shared" si="276"/>
        <v>17.25</v>
      </c>
      <c r="O808" s="77">
        <f t="shared" si="277"/>
        <v>18.05</v>
      </c>
      <c r="P808" s="77">
        <f t="shared" si="278"/>
        <v>16.757186799669743</v>
      </c>
      <c r="Q808" s="77">
        <f t="shared" si="292"/>
        <v>15.818999999999997</v>
      </c>
      <c r="R808" s="77">
        <f t="shared" si="279"/>
        <v>16.506169777707381</v>
      </c>
      <c r="S808" s="77">
        <f t="shared" si="280"/>
        <v>15.751598418583058</v>
      </c>
      <c r="T808" s="77">
        <f t="shared" si="281"/>
        <v>0.75457135912432349</v>
      </c>
      <c r="U808" s="77">
        <f t="shared" si="282"/>
        <v>0.55841069557921519</v>
      </c>
      <c r="V808" s="77">
        <f t="shared" si="283"/>
        <v>0.1961606635451083</v>
      </c>
      <c r="W808" s="77"/>
      <c r="X808" s="77"/>
      <c r="Y808" s="77"/>
      <c r="Z808" s="77" t="str">
        <f t="shared" si="284"/>
        <v>ALTA</v>
      </c>
      <c r="AA808" s="77"/>
      <c r="AB808" s="77" t="str">
        <f t="shared" si="285"/>
        <v/>
      </c>
      <c r="AC808" s="77"/>
      <c r="AD808" s="78" t="b">
        <f t="shared" si="286"/>
        <v>1</v>
      </c>
      <c r="AE808" s="78" t="b">
        <f t="shared" si="287"/>
        <v>0</v>
      </c>
      <c r="AF808" s="78" t="b">
        <f t="shared" si="288"/>
        <v>0</v>
      </c>
      <c r="AG808" s="78" t="b">
        <f t="shared" si="293"/>
        <v>1</v>
      </c>
      <c r="AH808" s="38">
        <f t="shared" si="294"/>
        <v>14.17</v>
      </c>
      <c r="AI808" s="62">
        <f t="shared" si="295"/>
        <v>18.11</v>
      </c>
      <c r="AJ808" s="34">
        <f t="shared" si="296"/>
        <v>0.2</v>
      </c>
      <c r="AK808" s="34">
        <f t="shared" si="297"/>
        <v>0.15384615384615385</v>
      </c>
      <c r="AL808" s="34">
        <f t="shared" si="298"/>
        <v>7.407407407407407E-2</v>
      </c>
    </row>
    <row r="809" spans="1:38">
      <c r="A809" s="37">
        <v>43124</v>
      </c>
      <c r="B809" s="67">
        <v>17.47</v>
      </c>
      <c r="C809" s="67">
        <v>17.47</v>
      </c>
      <c r="D809" s="67">
        <v>5.74</v>
      </c>
      <c r="E809" s="67">
        <v>16.64</v>
      </c>
      <c r="F809" s="67">
        <v>16.64</v>
      </c>
      <c r="G809" s="67">
        <v>17.73</v>
      </c>
      <c r="H809" s="67">
        <v>802214962</v>
      </c>
      <c r="I809" s="67">
        <v>37764</v>
      </c>
      <c r="J809" s="77">
        <f t="shared" si="289"/>
        <v>0</v>
      </c>
      <c r="K809" s="77">
        <f t="shared" si="290"/>
        <v>0</v>
      </c>
      <c r="L809" s="77">
        <f t="shared" si="291"/>
        <v>0</v>
      </c>
      <c r="M809" s="77"/>
      <c r="N809" s="77">
        <f t="shared" si="276"/>
        <v>16.64</v>
      </c>
      <c r="O809" s="77">
        <f t="shared" si="277"/>
        <v>17.73</v>
      </c>
      <c r="P809" s="77">
        <f t="shared" si="278"/>
        <v>16.446483499587178</v>
      </c>
      <c r="Q809" s="77">
        <f t="shared" si="292"/>
        <v>15.640499999999999</v>
      </c>
      <c r="R809" s="77">
        <f t="shared" si="279"/>
        <v>16.234564282745087</v>
      </c>
      <c r="S809" s="77">
        <f t="shared" si="280"/>
        <v>15.571726292069702</v>
      </c>
      <c r="T809" s="77">
        <f t="shared" si="281"/>
        <v>0.66283799067538496</v>
      </c>
      <c r="U809" s="77">
        <f t="shared" si="282"/>
        <v>0.50937052969293817</v>
      </c>
      <c r="V809" s="77">
        <f t="shared" si="283"/>
        <v>0.15346746098244679</v>
      </c>
      <c r="W809" s="77"/>
      <c r="X809" s="77"/>
      <c r="Y809" s="77"/>
      <c r="Z809" s="77" t="str">
        <f t="shared" si="284"/>
        <v>ALTA</v>
      </c>
      <c r="AA809" s="77"/>
      <c r="AB809" s="77" t="str">
        <f t="shared" si="285"/>
        <v/>
      </c>
      <c r="AC809" s="77"/>
      <c r="AD809" s="78" t="b">
        <f t="shared" si="286"/>
        <v>0</v>
      </c>
      <c r="AE809" s="78" t="b">
        <f t="shared" si="287"/>
        <v>0</v>
      </c>
      <c r="AF809" s="78" t="b">
        <f t="shared" si="288"/>
        <v>0</v>
      </c>
      <c r="AG809" s="78" t="b">
        <f t="shared" si="293"/>
        <v>1</v>
      </c>
      <c r="AH809" s="38">
        <f t="shared" si="294"/>
        <v>14.17</v>
      </c>
      <c r="AI809" s="62">
        <f t="shared" si="295"/>
        <v>18.05</v>
      </c>
      <c r="AJ809" s="34">
        <f t="shared" si="296"/>
        <v>0.2</v>
      </c>
      <c r="AK809" s="34">
        <f t="shared" si="297"/>
        <v>0.15384615384615385</v>
      </c>
      <c r="AL809" s="34">
        <f t="shared" si="298"/>
        <v>7.407407407407407E-2</v>
      </c>
    </row>
    <row r="810" spans="1:38">
      <c r="A810" s="37">
        <v>43123</v>
      </c>
      <c r="B810" s="67">
        <v>16.52</v>
      </c>
      <c r="C810" s="67">
        <v>16.52</v>
      </c>
      <c r="D810" s="67">
        <v>-0.97</v>
      </c>
      <c r="E810" s="67">
        <v>16.62</v>
      </c>
      <c r="F810" s="67">
        <v>16.260000000000002</v>
      </c>
      <c r="G810" s="67">
        <v>16.68</v>
      </c>
      <c r="H810" s="67">
        <v>1023040935</v>
      </c>
      <c r="I810" s="67">
        <v>65330</v>
      </c>
      <c r="J810" s="77">
        <f t="shared" si="289"/>
        <v>0</v>
      </c>
      <c r="K810" s="77">
        <f t="shared" si="290"/>
        <v>0</v>
      </c>
      <c r="L810" s="77">
        <f t="shared" si="291"/>
        <v>0</v>
      </c>
      <c r="M810" s="77"/>
      <c r="N810" s="77">
        <f t="shared" si="276"/>
        <v>16.34</v>
      </c>
      <c r="O810" s="77">
        <f t="shared" si="277"/>
        <v>16.739999999999998</v>
      </c>
      <c r="P810" s="77">
        <f t="shared" si="278"/>
        <v>16.190604374483971</v>
      </c>
      <c r="Q810" s="77">
        <f t="shared" si="292"/>
        <v>15.4785</v>
      </c>
      <c r="R810" s="77">
        <f t="shared" si="279"/>
        <v>16.009939606880558</v>
      </c>
      <c r="S810" s="77">
        <f t="shared" si="280"/>
        <v>15.419864395435278</v>
      </c>
      <c r="T810" s="77">
        <f t="shared" si="281"/>
        <v>0.59007521144527963</v>
      </c>
      <c r="U810" s="77">
        <f t="shared" si="282"/>
        <v>0.47100366444732644</v>
      </c>
      <c r="V810" s="77">
        <f t="shared" si="283"/>
        <v>0.11907154699795319</v>
      </c>
      <c r="W810" s="77"/>
      <c r="X810" s="77"/>
      <c r="Y810" s="77"/>
      <c r="Z810" s="77" t="str">
        <f t="shared" si="284"/>
        <v>ALTA</v>
      </c>
      <c r="AA810" s="77"/>
      <c r="AB810" s="77" t="str">
        <f t="shared" si="285"/>
        <v/>
      </c>
      <c r="AC810" s="77"/>
      <c r="AD810" s="78" t="b">
        <f t="shared" si="286"/>
        <v>0</v>
      </c>
      <c r="AE810" s="78" t="b">
        <f t="shared" si="287"/>
        <v>0</v>
      </c>
      <c r="AF810" s="78" t="b">
        <f t="shared" si="288"/>
        <v>1</v>
      </c>
      <c r="AG810" s="78" t="b">
        <f t="shared" si="293"/>
        <v>1</v>
      </c>
      <c r="AH810" s="38">
        <f t="shared" si="294"/>
        <v>14.17</v>
      </c>
      <c r="AI810" s="62">
        <f t="shared" si="295"/>
        <v>16.739999999999998</v>
      </c>
      <c r="AJ810" s="34">
        <f t="shared" si="296"/>
        <v>0.2</v>
      </c>
      <c r="AK810" s="34">
        <f t="shared" si="297"/>
        <v>0.15384615384615385</v>
      </c>
      <c r="AL810" s="34">
        <f t="shared" si="298"/>
        <v>7.407407407407407E-2</v>
      </c>
    </row>
    <row r="811" spans="1:38">
      <c r="A811" s="37">
        <v>43122</v>
      </c>
      <c r="B811" s="67">
        <v>16.690000000000001</v>
      </c>
      <c r="C811" s="67">
        <v>16.690000000000001</v>
      </c>
      <c r="D811" s="67">
        <v>1.1499999999999999</v>
      </c>
      <c r="E811" s="67">
        <v>16.690000000000001</v>
      </c>
      <c r="F811" s="67">
        <v>16.34</v>
      </c>
      <c r="G811" s="67">
        <v>16.690000000000001</v>
      </c>
      <c r="H811" s="67">
        <v>752226832</v>
      </c>
      <c r="I811" s="67">
        <v>42162</v>
      </c>
      <c r="J811" s="77">
        <f t="shared" si="289"/>
        <v>0</v>
      </c>
      <c r="K811" s="77">
        <f t="shared" si="290"/>
        <v>0</v>
      </c>
      <c r="L811" s="77">
        <f t="shared" si="291"/>
        <v>0</v>
      </c>
      <c r="M811" s="77"/>
      <c r="N811" s="77">
        <f t="shared" si="276"/>
        <v>16.34</v>
      </c>
      <c r="O811" s="77">
        <f t="shared" si="277"/>
        <v>16.739999999999998</v>
      </c>
      <c r="P811" s="77">
        <f t="shared" si="278"/>
        <v>16.108255468104964</v>
      </c>
      <c r="Q811" s="77">
        <f t="shared" si="292"/>
        <v>15.369</v>
      </c>
      <c r="R811" s="77">
        <f t="shared" si="279"/>
        <v>15.917201353586114</v>
      </c>
      <c r="S811" s="77">
        <f t="shared" si="280"/>
        <v>15.3318535470701</v>
      </c>
      <c r="T811" s="77">
        <f t="shared" si="281"/>
        <v>0.58534780651601359</v>
      </c>
      <c r="U811" s="77">
        <f t="shared" si="282"/>
        <v>0.44123577769783812</v>
      </c>
      <c r="V811" s="77">
        <f t="shared" si="283"/>
        <v>0.14411202881817547</v>
      </c>
      <c r="W811" s="77"/>
      <c r="X811" s="77"/>
      <c r="Y811" s="77"/>
      <c r="Z811" s="77" t="str">
        <f t="shared" si="284"/>
        <v>ALTA</v>
      </c>
      <c r="AA811" s="77"/>
      <c r="AB811" s="77" t="str">
        <f t="shared" si="285"/>
        <v/>
      </c>
      <c r="AC811" s="77"/>
      <c r="AD811" s="78" t="b">
        <f t="shared" si="286"/>
        <v>0</v>
      </c>
      <c r="AE811" s="78" t="b">
        <f t="shared" si="287"/>
        <v>0</v>
      </c>
      <c r="AF811" s="78" t="b">
        <f t="shared" si="288"/>
        <v>1</v>
      </c>
      <c r="AG811" s="78" t="b">
        <f t="shared" si="293"/>
        <v>1</v>
      </c>
      <c r="AH811" s="38">
        <f t="shared" si="294"/>
        <v>13.82</v>
      </c>
      <c r="AI811" s="62">
        <f t="shared" si="295"/>
        <v>16.739999999999998</v>
      </c>
      <c r="AJ811" s="34">
        <f t="shared" si="296"/>
        <v>0.2</v>
      </c>
      <c r="AK811" s="34">
        <f t="shared" si="297"/>
        <v>0.15384615384615385</v>
      </c>
      <c r="AL811" s="34">
        <f t="shared" si="298"/>
        <v>7.407407407407407E-2</v>
      </c>
    </row>
    <row r="812" spans="1:38">
      <c r="A812" s="37">
        <v>43119</v>
      </c>
      <c r="B812" s="67">
        <v>16.5</v>
      </c>
      <c r="C812" s="67">
        <v>16.5</v>
      </c>
      <c r="D812" s="67">
        <v>0.22</v>
      </c>
      <c r="E812" s="67">
        <v>16.54</v>
      </c>
      <c r="F812" s="67">
        <v>16.29</v>
      </c>
      <c r="G812" s="67">
        <v>16.64</v>
      </c>
      <c r="H812" s="67">
        <v>903293010</v>
      </c>
      <c r="I812" s="67">
        <v>53501</v>
      </c>
      <c r="J812" s="77">
        <f t="shared" si="289"/>
        <v>0</v>
      </c>
      <c r="K812" s="77">
        <f t="shared" si="290"/>
        <v>0</v>
      </c>
      <c r="L812" s="77">
        <f t="shared" si="291"/>
        <v>0</v>
      </c>
      <c r="M812" s="77"/>
      <c r="N812" s="77">
        <f t="shared" si="276"/>
        <v>16.29</v>
      </c>
      <c r="O812" s="77">
        <f t="shared" si="277"/>
        <v>16.739999999999998</v>
      </c>
      <c r="P812" s="77">
        <f t="shared" si="278"/>
        <v>15.962819335131204</v>
      </c>
      <c r="Q812" s="77">
        <f t="shared" si="292"/>
        <v>15.222999999999995</v>
      </c>
      <c r="R812" s="77">
        <f t="shared" si="279"/>
        <v>15.776692508783588</v>
      </c>
      <c r="S812" s="77">
        <f t="shared" si="280"/>
        <v>15.223201830835707</v>
      </c>
      <c r="T812" s="77">
        <f t="shared" si="281"/>
        <v>0.55349067794788098</v>
      </c>
      <c r="U812" s="77">
        <f t="shared" si="282"/>
        <v>0.40520777049329426</v>
      </c>
      <c r="V812" s="77">
        <f t="shared" si="283"/>
        <v>0.14828290745458672</v>
      </c>
      <c r="W812" s="77"/>
      <c r="X812" s="77"/>
      <c r="Y812" s="77"/>
      <c r="Z812" s="77" t="str">
        <f t="shared" si="284"/>
        <v>ALTA</v>
      </c>
      <c r="AA812" s="77"/>
      <c r="AB812" s="77" t="str">
        <f t="shared" si="285"/>
        <v/>
      </c>
      <c r="AC812" s="77"/>
      <c r="AD812" s="78" t="b">
        <f t="shared" si="286"/>
        <v>0</v>
      </c>
      <c r="AE812" s="78" t="b">
        <f t="shared" si="287"/>
        <v>1</v>
      </c>
      <c r="AF812" s="78" t="b">
        <f t="shared" si="288"/>
        <v>1</v>
      </c>
      <c r="AG812" s="78" t="b">
        <f t="shared" si="293"/>
        <v>1</v>
      </c>
      <c r="AH812" s="38">
        <f t="shared" si="294"/>
        <v>13.6</v>
      </c>
      <c r="AI812" s="62">
        <f t="shared" si="295"/>
        <v>16.739999999999998</v>
      </c>
      <c r="AJ812" s="34">
        <f t="shared" si="296"/>
        <v>0.2</v>
      </c>
      <c r="AK812" s="34">
        <f t="shared" si="297"/>
        <v>0.15384615384615385</v>
      </c>
      <c r="AL812" s="34">
        <f t="shared" si="298"/>
        <v>7.407407407407407E-2</v>
      </c>
    </row>
    <row r="813" spans="1:38">
      <c r="A813" s="37">
        <v>43118</v>
      </c>
      <c r="B813" s="67">
        <v>16.46</v>
      </c>
      <c r="C813" s="67">
        <v>16.46</v>
      </c>
      <c r="D813" s="67">
        <v>-0.76</v>
      </c>
      <c r="E813" s="67">
        <v>16.579999999999998</v>
      </c>
      <c r="F813" s="67">
        <v>16.2</v>
      </c>
      <c r="G813" s="67">
        <v>16.739999999999998</v>
      </c>
      <c r="H813" s="67">
        <v>1063362857</v>
      </c>
      <c r="I813" s="67">
        <v>67139</v>
      </c>
      <c r="J813" s="77">
        <f t="shared" si="289"/>
        <v>0</v>
      </c>
      <c r="K813" s="77">
        <f t="shared" si="290"/>
        <v>1</v>
      </c>
      <c r="L813" s="77">
        <f t="shared" si="291"/>
        <v>0</v>
      </c>
      <c r="M813" s="77"/>
      <c r="N813" s="77">
        <f t="shared" si="276"/>
        <v>16.2</v>
      </c>
      <c r="O813" s="77">
        <f t="shared" si="277"/>
        <v>16.739999999999998</v>
      </c>
      <c r="P813" s="77">
        <f t="shared" si="278"/>
        <v>15.828524168914004</v>
      </c>
      <c r="Q813" s="77">
        <f t="shared" si="292"/>
        <v>15.081999999999997</v>
      </c>
      <c r="R813" s="77">
        <f t="shared" si="279"/>
        <v>15.64518205583515</v>
      </c>
      <c r="S813" s="77">
        <f t="shared" si="280"/>
        <v>15.121057977302565</v>
      </c>
      <c r="T813" s="77">
        <f t="shared" si="281"/>
        <v>0.52412407853258536</v>
      </c>
      <c r="U813" s="77">
        <f t="shared" si="282"/>
        <v>0.36813704362964755</v>
      </c>
      <c r="V813" s="77">
        <f t="shared" si="283"/>
        <v>0.1559870349029378</v>
      </c>
      <c r="W813" s="77"/>
      <c r="X813" s="77"/>
      <c r="Y813" s="77"/>
      <c r="Z813" s="77" t="str">
        <f t="shared" si="284"/>
        <v>ALTA</v>
      </c>
      <c r="AA813" s="77"/>
      <c r="AB813" s="77" t="str">
        <f t="shared" si="285"/>
        <v/>
      </c>
      <c r="AC813" s="77"/>
      <c r="AD813" s="78" t="b">
        <f t="shared" si="286"/>
        <v>1</v>
      </c>
      <c r="AE813" s="78" t="b">
        <f t="shared" si="287"/>
        <v>1</v>
      </c>
      <c r="AF813" s="78" t="b">
        <f t="shared" si="288"/>
        <v>1</v>
      </c>
      <c r="AG813" s="78" t="b">
        <f t="shared" si="293"/>
        <v>1</v>
      </c>
      <c r="AH813" s="38">
        <f t="shared" si="294"/>
        <v>13.6</v>
      </c>
      <c r="AI813" s="62">
        <f t="shared" si="295"/>
        <v>16.739999999999998</v>
      </c>
      <c r="AJ813" s="34">
        <f t="shared" si="296"/>
        <v>0.2</v>
      </c>
      <c r="AK813" s="34">
        <f t="shared" si="297"/>
        <v>0.15384615384615385</v>
      </c>
      <c r="AL813" s="34">
        <f t="shared" si="298"/>
        <v>7.407407407407407E-2</v>
      </c>
    </row>
    <row r="814" spans="1:38">
      <c r="A814" s="37">
        <v>43117</v>
      </c>
      <c r="B814" s="67">
        <v>16.59</v>
      </c>
      <c r="C814" s="67">
        <v>16.59</v>
      </c>
      <c r="D814" s="67">
        <v>4.0199999999999996</v>
      </c>
      <c r="E814" s="67">
        <v>16.190000000000001</v>
      </c>
      <c r="F814" s="67">
        <v>16.09</v>
      </c>
      <c r="G814" s="67">
        <v>16.59</v>
      </c>
      <c r="H814" s="67">
        <v>1316174668</v>
      </c>
      <c r="I814" s="67">
        <v>57759</v>
      </c>
      <c r="J814" s="77">
        <f t="shared" si="289"/>
        <v>0</v>
      </c>
      <c r="K814" s="77">
        <f t="shared" si="290"/>
        <v>0</v>
      </c>
      <c r="L814" s="77">
        <f t="shared" si="291"/>
        <v>0</v>
      </c>
      <c r="M814" s="77"/>
      <c r="N814" s="77">
        <f t="shared" si="276"/>
        <v>16.09</v>
      </c>
      <c r="O814" s="77">
        <f t="shared" si="277"/>
        <v>16.59</v>
      </c>
      <c r="P814" s="77">
        <f t="shared" si="278"/>
        <v>15.670655211142506</v>
      </c>
      <c r="Q814" s="77">
        <f t="shared" si="292"/>
        <v>14.946499999999997</v>
      </c>
      <c r="R814" s="77">
        <f t="shared" si="279"/>
        <v>15.497033338714267</v>
      </c>
      <c r="S814" s="77">
        <f t="shared" si="280"/>
        <v>15.013942615486769</v>
      </c>
      <c r="T814" s="77">
        <f t="shared" si="281"/>
        <v>0.48309072322749813</v>
      </c>
      <c r="U814" s="77">
        <f t="shared" si="282"/>
        <v>0.32914028490391312</v>
      </c>
      <c r="V814" s="77">
        <f t="shared" si="283"/>
        <v>0.15395043832358501</v>
      </c>
      <c r="W814" s="77"/>
      <c r="X814" s="77"/>
      <c r="Y814" s="77"/>
      <c r="Z814" s="77" t="str">
        <f t="shared" si="284"/>
        <v>ALTA</v>
      </c>
      <c r="AA814" s="77"/>
      <c r="AB814" s="77" t="str">
        <f t="shared" si="285"/>
        <v/>
      </c>
      <c r="AC814" s="77"/>
      <c r="AD814" s="78" t="b">
        <f t="shared" si="286"/>
        <v>1</v>
      </c>
      <c r="AE814" s="78" t="b">
        <f t="shared" si="287"/>
        <v>0</v>
      </c>
      <c r="AF814" s="78" t="b">
        <f t="shared" si="288"/>
        <v>0</v>
      </c>
      <c r="AG814" s="78" t="b">
        <f t="shared" si="293"/>
        <v>1</v>
      </c>
      <c r="AH814" s="38">
        <f t="shared" si="294"/>
        <v>13.51</v>
      </c>
      <c r="AI814" s="62">
        <f t="shared" si="295"/>
        <v>16.739999999999998</v>
      </c>
      <c r="AJ814" s="34">
        <f t="shared" si="296"/>
        <v>0.2</v>
      </c>
      <c r="AK814" s="34">
        <f t="shared" si="297"/>
        <v>0.15384615384615385</v>
      </c>
      <c r="AL814" s="34">
        <f t="shared" si="298"/>
        <v>7.407407407407407E-2</v>
      </c>
    </row>
    <row r="815" spans="1:38">
      <c r="A815" s="37">
        <v>43116</v>
      </c>
      <c r="B815" s="67">
        <v>15.94</v>
      </c>
      <c r="C815" s="67">
        <v>15.94</v>
      </c>
      <c r="D815" s="67">
        <v>1.73</v>
      </c>
      <c r="E815" s="67">
        <v>15.67</v>
      </c>
      <c r="F815" s="67">
        <v>15.63</v>
      </c>
      <c r="G815" s="67">
        <v>16.12</v>
      </c>
      <c r="H815" s="67">
        <v>803761140</v>
      </c>
      <c r="I815" s="67">
        <v>46719</v>
      </c>
      <c r="J815" s="77">
        <f t="shared" si="289"/>
        <v>0</v>
      </c>
      <c r="K815" s="77">
        <f t="shared" si="290"/>
        <v>0</v>
      </c>
      <c r="L815" s="77">
        <f t="shared" si="291"/>
        <v>0</v>
      </c>
      <c r="M815" s="77"/>
      <c r="N815" s="77">
        <f t="shared" si="276"/>
        <v>15.63</v>
      </c>
      <c r="O815" s="77">
        <f t="shared" si="277"/>
        <v>16.12</v>
      </c>
      <c r="P815" s="77">
        <f t="shared" si="278"/>
        <v>15.440819013928133</v>
      </c>
      <c r="Q815" s="77">
        <f t="shared" si="292"/>
        <v>14.792499999999999</v>
      </c>
      <c r="R815" s="77">
        <f t="shared" si="279"/>
        <v>15.298312127571407</v>
      </c>
      <c r="S815" s="77">
        <f t="shared" si="280"/>
        <v>14.887858024725711</v>
      </c>
      <c r="T815" s="77">
        <f t="shared" si="281"/>
        <v>0.41045410284569606</v>
      </c>
      <c r="U815" s="77">
        <f t="shared" si="282"/>
        <v>0.29065267532301686</v>
      </c>
      <c r="V815" s="77">
        <f t="shared" si="283"/>
        <v>0.11980142752267919</v>
      </c>
      <c r="W815" s="77"/>
      <c r="X815" s="77"/>
      <c r="Y815" s="77"/>
      <c r="Z815" s="77" t="str">
        <f t="shared" si="284"/>
        <v>ALTA</v>
      </c>
      <c r="AA815" s="77"/>
      <c r="AB815" s="77" t="str">
        <f t="shared" si="285"/>
        <v/>
      </c>
      <c r="AC815" s="77"/>
      <c r="AD815" s="78" t="b">
        <f t="shared" si="286"/>
        <v>0</v>
      </c>
      <c r="AE815" s="78" t="b">
        <f t="shared" si="287"/>
        <v>1</v>
      </c>
      <c r="AF815" s="78" t="b">
        <f t="shared" si="288"/>
        <v>0</v>
      </c>
      <c r="AG815" s="78" t="b">
        <f t="shared" si="293"/>
        <v>1</v>
      </c>
      <c r="AH815" s="38">
        <f t="shared" si="294"/>
        <v>13.51</v>
      </c>
      <c r="AI815" s="62">
        <f t="shared" si="295"/>
        <v>16.59</v>
      </c>
      <c r="AJ815" s="34">
        <f t="shared" si="296"/>
        <v>0.2</v>
      </c>
      <c r="AK815" s="34">
        <f t="shared" si="297"/>
        <v>0.15384615384615385</v>
      </c>
      <c r="AL815" s="34">
        <f t="shared" si="298"/>
        <v>7.407407407407407E-2</v>
      </c>
    </row>
    <row r="816" spans="1:38">
      <c r="A816" s="37">
        <v>43115</v>
      </c>
      <c r="B816" s="67">
        <v>15.67</v>
      </c>
      <c r="C816" s="67">
        <v>15.67</v>
      </c>
      <c r="D816" s="67">
        <v>0.28999999999999998</v>
      </c>
      <c r="E816" s="67">
        <v>15.67</v>
      </c>
      <c r="F816" s="67">
        <v>15.49</v>
      </c>
      <c r="G816" s="67">
        <v>15.75</v>
      </c>
      <c r="H816" s="67">
        <v>597826222</v>
      </c>
      <c r="I816" s="67">
        <v>37180</v>
      </c>
      <c r="J816" s="77">
        <f t="shared" si="289"/>
        <v>0</v>
      </c>
      <c r="K816" s="77">
        <f t="shared" si="290"/>
        <v>0</v>
      </c>
      <c r="L816" s="77">
        <f t="shared" si="291"/>
        <v>0</v>
      </c>
      <c r="M816" s="77"/>
      <c r="N816" s="77">
        <f t="shared" si="276"/>
        <v>15.49</v>
      </c>
      <c r="O816" s="77">
        <f t="shared" si="277"/>
        <v>15.75</v>
      </c>
      <c r="P816" s="77">
        <f t="shared" si="278"/>
        <v>15.316023767410165</v>
      </c>
      <c r="Q816" s="77">
        <f t="shared" si="292"/>
        <v>14.673499999999999</v>
      </c>
      <c r="R816" s="77">
        <f t="shared" si="279"/>
        <v>15.181641605311663</v>
      </c>
      <c r="S816" s="77">
        <f t="shared" si="280"/>
        <v>14.803686666703769</v>
      </c>
      <c r="T816" s="77">
        <f t="shared" si="281"/>
        <v>0.37795493860789442</v>
      </c>
      <c r="U816" s="77">
        <f t="shared" si="282"/>
        <v>0.26070231844234704</v>
      </c>
      <c r="V816" s="77">
        <f t="shared" si="283"/>
        <v>0.11725262016554738</v>
      </c>
      <c r="W816" s="77"/>
      <c r="X816" s="77"/>
      <c r="Y816" s="77"/>
      <c r="Z816" s="77" t="str">
        <f t="shared" si="284"/>
        <v>ALTA</v>
      </c>
      <c r="AA816" s="77"/>
      <c r="AB816" s="77" t="str">
        <f t="shared" si="285"/>
        <v/>
      </c>
      <c r="AC816" s="77"/>
      <c r="AD816" s="78" t="b">
        <f t="shared" si="286"/>
        <v>1</v>
      </c>
      <c r="AE816" s="78" t="b">
        <f t="shared" si="287"/>
        <v>1</v>
      </c>
      <c r="AF816" s="78" t="b">
        <f t="shared" si="288"/>
        <v>1</v>
      </c>
      <c r="AG816" s="78" t="b">
        <f t="shared" si="293"/>
        <v>1</v>
      </c>
      <c r="AH816" s="38">
        <f t="shared" si="294"/>
        <v>13.51</v>
      </c>
      <c r="AI816" s="62">
        <f t="shared" si="295"/>
        <v>16.12</v>
      </c>
      <c r="AJ816" s="34">
        <f t="shared" si="296"/>
        <v>0.2</v>
      </c>
      <c r="AK816" s="34">
        <f t="shared" si="297"/>
        <v>0.15384615384615385</v>
      </c>
      <c r="AL816" s="34">
        <f t="shared" si="298"/>
        <v>7.407407407407407E-2</v>
      </c>
    </row>
    <row r="817" spans="1:38">
      <c r="A817" s="37">
        <v>43112</v>
      </c>
      <c r="B817" s="67">
        <v>15.63</v>
      </c>
      <c r="C817" s="67">
        <v>15.63</v>
      </c>
      <c r="D817" s="67">
        <v>0.28999999999999998</v>
      </c>
      <c r="E817" s="67">
        <v>15.39</v>
      </c>
      <c r="F817" s="67">
        <v>15.38</v>
      </c>
      <c r="G817" s="67">
        <v>15.73</v>
      </c>
      <c r="H817" s="67">
        <v>728061368</v>
      </c>
      <c r="I817" s="67">
        <v>46168</v>
      </c>
      <c r="J817" s="77">
        <f t="shared" si="289"/>
        <v>0</v>
      </c>
      <c r="K817" s="77">
        <f t="shared" si="290"/>
        <v>0</v>
      </c>
      <c r="L817" s="77">
        <f t="shared" si="291"/>
        <v>0</v>
      </c>
      <c r="M817" s="77"/>
      <c r="N817" s="77">
        <f t="shared" si="276"/>
        <v>15.38</v>
      </c>
      <c r="O817" s="77">
        <f t="shared" si="277"/>
        <v>15.73</v>
      </c>
      <c r="P817" s="77">
        <f t="shared" si="278"/>
        <v>15.227529709262706</v>
      </c>
      <c r="Q817" s="77">
        <f t="shared" si="292"/>
        <v>14.5755</v>
      </c>
      <c r="R817" s="77">
        <f t="shared" si="279"/>
        <v>15.092849169913784</v>
      </c>
      <c r="S817" s="77">
        <f t="shared" si="280"/>
        <v>14.73438160004007</v>
      </c>
      <c r="T817" s="77">
        <f t="shared" si="281"/>
        <v>0.35846756987371364</v>
      </c>
      <c r="U817" s="77">
        <f t="shared" si="282"/>
        <v>0.23138916340096022</v>
      </c>
      <c r="V817" s="77">
        <f t="shared" si="283"/>
        <v>0.12707840647275342</v>
      </c>
      <c r="W817" s="77"/>
      <c r="X817" s="77"/>
      <c r="Y817" s="77"/>
      <c r="Z817" s="77" t="str">
        <f t="shared" si="284"/>
        <v>ALTA</v>
      </c>
      <c r="AA817" s="77"/>
      <c r="AB817" s="77" t="str">
        <f t="shared" si="285"/>
        <v/>
      </c>
      <c r="AC817" s="77"/>
      <c r="AD817" s="78" t="b">
        <f t="shared" si="286"/>
        <v>1</v>
      </c>
      <c r="AE817" s="78" t="b">
        <f t="shared" si="287"/>
        <v>0</v>
      </c>
      <c r="AF817" s="78" t="b">
        <f t="shared" si="288"/>
        <v>0</v>
      </c>
      <c r="AG817" s="78" t="b">
        <f t="shared" si="293"/>
        <v>1</v>
      </c>
      <c r="AH817" s="38">
        <f t="shared" si="294"/>
        <v>13.51</v>
      </c>
      <c r="AI817" s="62">
        <f t="shared" si="295"/>
        <v>15.75</v>
      </c>
      <c r="AJ817" s="34">
        <f t="shared" si="296"/>
        <v>0.2</v>
      </c>
      <c r="AK817" s="34">
        <f t="shared" si="297"/>
        <v>0.15384615384615385</v>
      </c>
      <c r="AL817" s="34">
        <f t="shared" si="298"/>
        <v>7.407407407407407E-2</v>
      </c>
    </row>
    <row r="818" spans="1:38">
      <c r="A818" s="37">
        <v>43111</v>
      </c>
      <c r="B818" s="67">
        <v>15.58</v>
      </c>
      <c r="C818" s="67">
        <v>15.58</v>
      </c>
      <c r="D818" s="67">
        <v>2.68</v>
      </c>
      <c r="E818" s="67">
        <v>15.25</v>
      </c>
      <c r="F818" s="67">
        <v>15.21</v>
      </c>
      <c r="G818" s="67">
        <v>15.63</v>
      </c>
      <c r="H818" s="67">
        <v>231672132</v>
      </c>
      <c r="I818" s="67">
        <v>12010</v>
      </c>
      <c r="J818" s="77">
        <f t="shared" si="289"/>
        <v>0</v>
      </c>
      <c r="K818" s="77">
        <f t="shared" si="290"/>
        <v>0</v>
      </c>
      <c r="L818" s="77">
        <f t="shared" si="291"/>
        <v>0</v>
      </c>
      <c r="M818" s="77"/>
      <c r="N818" s="77">
        <f t="shared" si="276"/>
        <v>15.32</v>
      </c>
      <c r="O818" s="77">
        <f t="shared" si="277"/>
        <v>15.63</v>
      </c>
      <c r="P818" s="77">
        <f t="shared" si="278"/>
        <v>15.126912136578381</v>
      </c>
      <c r="Q818" s="77">
        <f t="shared" si="292"/>
        <v>14.493500000000001</v>
      </c>
      <c r="R818" s="77">
        <f t="shared" si="279"/>
        <v>14.99518538262538</v>
      </c>
      <c r="S818" s="77">
        <f t="shared" si="280"/>
        <v>14.662732128043276</v>
      </c>
      <c r="T818" s="77">
        <f t="shared" si="281"/>
        <v>0.33245325458210395</v>
      </c>
      <c r="U818" s="77">
        <f t="shared" si="282"/>
        <v>0.19961956178277185</v>
      </c>
      <c r="V818" s="77">
        <f t="shared" si="283"/>
        <v>0.1328336927993321</v>
      </c>
      <c r="W818" s="77"/>
      <c r="X818" s="77"/>
      <c r="Y818" s="77"/>
      <c r="Z818" s="77" t="str">
        <f t="shared" si="284"/>
        <v>ALTA</v>
      </c>
      <c r="AA818" s="77"/>
      <c r="AB818" s="77" t="str">
        <f t="shared" si="285"/>
        <v/>
      </c>
      <c r="AC818" s="77"/>
      <c r="AD818" s="78" t="b">
        <f t="shared" si="286"/>
        <v>0</v>
      </c>
      <c r="AE818" s="78" t="b">
        <f t="shared" si="287"/>
        <v>0</v>
      </c>
      <c r="AF818" s="78" t="b">
        <f t="shared" si="288"/>
        <v>0</v>
      </c>
      <c r="AG818" s="78" t="b">
        <f t="shared" si="293"/>
        <v>1</v>
      </c>
      <c r="AH818" s="38">
        <f t="shared" si="294"/>
        <v>13.51</v>
      </c>
      <c r="AI818" s="62">
        <f t="shared" si="295"/>
        <v>15.73</v>
      </c>
      <c r="AJ818" s="34">
        <f t="shared" si="296"/>
        <v>0.2</v>
      </c>
      <c r="AK818" s="34">
        <f t="shared" si="297"/>
        <v>0.15384615384615385</v>
      </c>
      <c r="AL818" s="34">
        <f t="shared" si="298"/>
        <v>7.407407407407407E-2</v>
      </c>
    </row>
    <row r="819" spans="1:38">
      <c r="A819" s="37">
        <v>43110</v>
      </c>
      <c r="B819" s="67">
        <v>15.18</v>
      </c>
      <c r="C819" s="67">
        <v>15.18</v>
      </c>
      <c r="D819" s="67">
        <v>-1.35</v>
      </c>
      <c r="E819" s="67">
        <v>15.29</v>
      </c>
      <c r="F819" s="67">
        <v>15.15</v>
      </c>
      <c r="G819" s="67">
        <v>15.4</v>
      </c>
      <c r="H819" s="67">
        <v>671014830</v>
      </c>
      <c r="I819" s="67">
        <v>36125</v>
      </c>
      <c r="J819" s="77">
        <f t="shared" si="289"/>
        <v>0</v>
      </c>
      <c r="K819" s="77">
        <f t="shared" si="290"/>
        <v>0</v>
      </c>
      <c r="L819" s="77">
        <f t="shared" si="291"/>
        <v>0</v>
      </c>
      <c r="M819" s="77"/>
      <c r="N819" s="77">
        <f t="shared" si="276"/>
        <v>15.32</v>
      </c>
      <c r="O819" s="77">
        <f t="shared" si="277"/>
        <v>15.5</v>
      </c>
      <c r="P819" s="77">
        <f t="shared" si="278"/>
        <v>15.013640170722976</v>
      </c>
      <c r="Q819" s="77">
        <f t="shared" si="292"/>
        <v>14.409000000000001</v>
      </c>
      <c r="R819" s="77">
        <f t="shared" si="279"/>
        <v>14.88885545219363</v>
      </c>
      <c r="S819" s="77">
        <f t="shared" si="280"/>
        <v>14.589350698286738</v>
      </c>
      <c r="T819" s="77">
        <f t="shared" si="281"/>
        <v>0.29950475390689135</v>
      </c>
      <c r="U819" s="77">
        <f t="shared" si="282"/>
        <v>0.16641113858293882</v>
      </c>
      <c r="V819" s="77">
        <f t="shared" si="283"/>
        <v>0.13309361532395253</v>
      </c>
      <c r="W819" s="77"/>
      <c r="X819" s="77"/>
      <c r="Y819" s="77"/>
      <c r="Z819" s="77" t="str">
        <f t="shared" si="284"/>
        <v>ALTA</v>
      </c>
      <c r="AA819" s="77"/>
      <c r="AB819" s="77" t="str">
        <f t="shared" si="285"/>
        <v/>
      </c>
      <c r="AC819" s="77"/>
      <c r="AD819" s="78" t="b">
        <f t="shared" si="286"/>
        <v>0</v>
      </c>
      <c r="AE819" s="78" t="b">
        <f t="shared" si="287"/>
        <v>0</v>
      </c>
      <c r="AF819" s="78" t="b">
        <f t="shared" si="288"/>
        <v>0</v>
      </c>
      <c r="AG819" s="78" t="b">
        <f t="shared" si="293"/>
        <v>1</v>
      </c>
      <c r="AH819" s="38">
        <f t="shared" si="294"/>
        <v>13.51</v>
      </c>
      <c r="AI819" s="62">
        <f t="shared" si="295"/>
        <v>15.5</v>
      </c>
      <c r="AJ819" s="34">
        <f t="shared" si="296"/>
        <v>0.2</v>
      </c>
      <c r="AK819" s="34">
        <f t="shared" si="297"/>
        <v>0.15384615384615385</v>
      </c>
      <c r="AL819" s="34">
        <f t="shared" si="298"/>
        <v>7.407407407407407E-2</v>
      </c>
    </row>
    <row r="820" spans="1:38">
      <c r="A820" s="37">
        <v>43109</v>
      </c>
      <c r="B820" s="67">
        <v>15.38</v>
      </c>
      <c r="C820" s="67">
        <v>15.38</v>
      </c>
      <c r="D820" s="67">
        <v>0</v>
      </c>
      <c r="E820" s="67">
        <v>15.38</v>
      </c>
      <c r="F820" s="67">
        <v>15.32</v>
      </c>
      <c r="G820" s="67">
        <v>15.5</v>
      </c>
      <c r="H820" s="67">
        <v>925058048</v>
      </c>
      <c r="I820" s="67">
        <v>44115</v>
      </c>
      <c r="J820" s="77">
        <f t="shared" si="289"/>
        <v>0</v>
      </c>
      <c r="K820" s="77">
        <f t="shared" si="290"/>
        <v>1</v>
      </c>
      <c r="L820" s="77">
        <f t="shared" si="291"/>
        <v>0</v>
      </c>
      <c r="M820" s="77"/>
      <c r="N820" s="77">
        <f t="shared" si="276"/>
        <v>15.32</v>
      </c>
      <c r="O820" s="77">
        <f t="shared" si="277"/>
        <v>15.5</v>
      </c>
      <c r="P820" s="77">
        <f t="shared" si="278"/>
        <v>14.972050213403721</v>
      </c>
      <c r="Q820" s="77">
        <f t="shared" si="292"/>
        <v>14.343500000000001</v>
      </c>
      <c r="R820" s="77">
        <f t="shared" si="279"/>
        <v>14.835920079865199</v>
      </c>
      <c r="S820" s="77">
        <f t="shared" si="280"/>
        <v>14.542098754149677</v>
      </c>
      <c r="T820" s="77">
        <f t="shared" si="281"/>
        <v>0.29382132571552155</v>
      </c>
      <c r="U820" s="77">
        <f t="shared" si="282"/>
        <v>0.1331377347519507</v>
      </c>
      <c r="V820" s="77">
        <f t="shared" si="283"/>
        <v>0.16068359096357085</v>
      </c>
      <c r="W820" s="77"/>
      <c r="X820" s="77"/>
      <c r="Y820" s="77"/>
      <c r="Z820" s="77" t="str">
        <f t="shared" si="284"/>
        <v>ALTA</v>
      </c>
      <c r="AA820" s="77"/>
      <c r="AB820" s="77" t="str">
        <f t="shared" si="285"/>
        <v/>
      </c>
      <c r="AC820" s="77"/>
      <c r="AD820" s="78" t="b">
        <f t="shared" si="286"/>
        <v>0</v>
      </c>
      <c r="AE820" s="78" t="b">
        <f t="shared" si="287"/>
        <v>1</v>
      </c>
      <c r="AF820" s="78" t="b">
        <f t="shared" si="288"/>
        <v>0</v>
      </c>
      <c r="AG820" s="78" t="b">
        <f t="shared" si="293"/>
        <v>1</v>
      </c>
      <c r="AH820" s="38">
        <f t="shared" si="294"/>
        <v>13.51</v>
      </c>
      <c r="AI820" s="62">
        <f t="shared" si="295"/>
        <v>15.5</v>
      </c>
      <c r="AJ820" s="34">
        <f t="shared" si="296"/>
        <v>0.2</v>
      </c>
      <c r="AK820" s="34">
        <f t="shared" si="297"/>
        <v>0.15384615384615385</v>
      </c>
      <c r="AL820" s="34">
        <f t="shared" si="298"/>
        <v>7.407407407407407E-2</v>
      </c>
    </row>
    <row r="821" spans="1:38">
      <c r="A821" s="37">
        <v>43108</v>
      </c>
      <c r="B821" s="67">
        <v>15.38</v>
      </c>
      <c r="C821" s="67">
        <v>15.38</v>
      </c>
      <c r="D821" s="67">
        <v>1.19</v>
      </c>
      <c r="E821" s="67">
        <v>15.38</v>
      </c>
      <c r="F821" s="67">
        <v>15.1</v>
      </c>
      <c r="G821" s="67">
        <v>15.38</v>
      </c>
      <c r="H821" s="67">
        <v>903896161</v>
      </c>
      <c r="I821" s="67">
        <v>60252</v>
      </c>
      <c r="J821" s="77">
        <f t="shared" si="289"/>
        <v>0</v>
      </c>
      <c r="K821" s="77">
        <f t="shared" si="290"/>
        <v>0</v>
      </c>
      <c r="L821" s="77">
        <f t="shared" si="291"/>
        <v>0</v>
      </c>
      <c r="M821" s="77"/>
      <c r="N821" s="77">
        <f t="shared" si="276"/>
        <v>15.1</v>
      </c>
      <c r="O821" s="77">
        <f t="shared" si="277"/>
        <v>15.38</v>
      </c>
      <c r="P821" s="77">
        <f t="shared" si="278"/>
        <v>14.870062766754652</v>
      </c>
      <c r="Q821" s="77">
        <f t="shared" si="292"/>
        <v>14.264000000000005</v>
      </c>
      <c r="R821" s="77">
        <f t="shared" si="279"/>
        <v>14.736996458022507</v>
      </c>
      <c r="S821" s="77">
        <f t="shared" si="280"/>
        <v>14.475066654481651</v>
      </c>
      <c r="T821" s="77">
        <f t="shared" si="281"/>
        <v>0.26192980354085549</v>
      </c>
      <c r="U821" s="77">
        <f t="shared" si="282"/>
        <v>9.2966837011057984E-2</v>
      </c>
      <c r="V821" s="77">
        <f t="shared" si="283"/>
        <v>0.1689629665297975</v>
      </c>
      <c r="W821" s="77"/>
      <c r="X821" s="77"/>
      <c r="Y821" s="77"/>
      <c r="Z821" s="77" t="str">
        <f t="shared" si="284"/>
        <v>ALTA</v>
      </c>
      <c r="AA821" s="77"/>
      <c r="AB821" s="77" t="str">
        <f t="shared" si="285"/>
        <v/>
      </c>
      <c r="AC821" s="77"/>
      <c r="AD821" s="78" t="b">
        <f t="shared" si="286"/>
        <v>1</v>
      </c>
      <c r="AE821" s="78" t="b">
        <f t="shared" si="287"/>
        <v>0</v>
      </c>
      <c r="AF821" s="78" t="b">
        <f t="shared" si="288"/>
        <v>1</v>
      </c>
      <c r="AG821" s="78" t="b">
        <f t="shared" si="293"/>
        <v>1</v>
      </c>
      <c r="AH821" s="38">
        <f t="shared" si="294"/>
        <v>13.51</v>
      </c>
      <c r="AI821" s="62">
        <f t="shared" si="295"/>
        <v>15.5</v>
      </c>
      <c r="AJ821" s="34">
        <f t="shared" si="296"/>
        <v>0.2</v>
      </c>
      <c r="AK821" s="34">
        <f t="shared" si="297"/>
        <v>0.15384615384615385</v>
      </c>
      <c r="AL821" s="34">
        <f t="shared" si="298"/>
        <v>7.407407407407407E-2</v>
      </c>
    </row>
    <row r="822" spans="1:38">
      <c r="A822" s="37">
        <v>43105</v>
      </c>
      <c r="B822" s="67">
        <v>15.2</v>
      </c>
      <c r="C822" s="67">
        <v>15.2</v>
      </c>
      <c r="D822" s="67">
        <v>0.6</v>
      </c>
      <c r="E822" s="67">
        <v>15.09</v>
      </c>
      <c r="F822" s="67">
        <v>14.97</v>
      </c>
      <c r="G822" s="67">
        <v>15.23</v>
      </c>
      <c r="H822" s="67">
        <v>797766759</v>
      </c>
      <c r="I822" s="67">
        <v>46519</v>
      </c>
      <c r="J822" s="77">
        <f t="shared" si="289"/>
        <v>0</v>
      </c>
      <c r="K822" s="77">
        <f t="shared" si="290"/>
        <v>0</v>
      </c>
      <c r="L822" s="77">
        <f t="shared" si="291"/>
        <v>0</v>
      </c>
      <c r="M822" s="77"/>
      <c r="N822" s="77">
        <f t="shared" si="276"/>
        <v>15.01</v>
      </c>
      <c r="O822" s="77">
        <f t="shared" si="277"/>
        <v>15.32</v>
      </c>
      <c r="P822" s="77">
        <f t="shared" si="278"/>
        <v>14.742578458443313</v>
      </c>
      <c r="Q822" s="77">
        <f t="shared" si="292"/>
        <v>14.196000000000002</v>
      </c>
      <c r="R822" s="77">
        <f t="shared" si="279"/>
        <v>14.620086723117508</v>
      </c>
      <c r="S822" s="77">
        <f t="shared" si="280"/>
        <v>14.402671986840183</v>
      </c>
      <c r="T822" s="77">
        <f t="shared" si="281"/>
        <v>0.2174147362773251</v>
      </c>
      <c r="U822" s="77">
        <f t="shared" si="282"/>
        <v>5.0726095378608616E-2</v>
      </c>
      <c r="V822" s="77">
        <f t="shared" si="283"/>
        <v>0.16668864089871649</v>
      </c>
      <c r="W822" s="77"/>
      <c r="X822" s="77"/>
      <c r="Y822" s="77"/>
      <c r="Z822" s="77" t="str">
        <f t="shared" si="284"/>
        <v>ALTA</v>
      </c>
      <c r="AA822" s="77"/>
      <c r="AB822" s="77" t="str">
        <f t="shared" si="285"/>
        <v/>
      </c>
      <c r="AC822" s="77"/>
      <c r="AD822" s="78" t="b">
        <f t="shared" si="286"/>
        <v>0</v>
      </c>
      <c r="AE822" s="78" t="b">
        <f t="shared" si="287"/>
        <v>1</v>
      </c>
      <c r="AF822" s="78" t="b">
        <f t="shared" si="288"/>
        <v>0</v>
      </c>
      <c r="AG822" s="78" t="b">
        <f t="shared" si="293"/>
        <v>1</v>
      </c>
      <c r="AH822" s="38">
        <f t="shared" si="294"/>
        <v>13.51</v>
      </c>
      <c r="AI822" s="62">
        <f t="shared" si="295"/>
        <v>15.32</v>
      </c>
      <c r="AJ822" s="34">
        <f t="shared" si="296"/>
        <v>0.2</v>
      </c>
      <c r="AK822" s="34">
        <f t="shared" si="297"/>
        <v>0.15384615384615385</v>
      </c>
      <c r="AL822" s="34">
        <f t="shared" si="298"/>
        <v>7.407407407407407E-2</v>
      </c>
    </row>
    <row r="823" spans="1:38">
      <c r="A823" s="37">
        <v>43104</v>
      </c>
      <c r="B823" s="67">
        <v>15.11</v>
      </c>
      <c r="C823" s="67">
        <v>15.11</v>
      </c>
      <c r="D823" s="67">
        <v>0.18</v>
      </c>
      <c r="E823" s="67">
        <v>15.16</v>
      </c>
      <c r="F823" s="67">
        <v>15.01</v>
      </c>
      <c r="G823" s="67">
        <v>15.32</v>
      </c>
      <c r="H823" s="67">
        <v>769711236</v>
      </c>
      <c r="I823" s="67">
        <v>52393</v>
      </c>
      <c r="J823" s="77">
        <f t="shared" si="289"/>
        <v>0</v>
      </c>
      <c r="K823" s="77">
        <f t="shared" si="290"/>
        <v>1</v>
      </c>
      <c r="L823" s="77">
        <f t="shared" si="291"/>
        <v>0</v>
      </c>
      <c r="M823" s="77"/>
      <c r="N823" s="77">
        <f t="shared" si="276"/>
        <v>15.01</v>
      </c>
      <c r="O823" s="77">
        <f t="shared" si="277"/>
        <v>15.32</v>
      </c>
      <c r="P823" s="77">
        <f t="shared" si="278"/>
        <v>14.628223073054142</v>
      </c>
      <c r="Q823" s="77">
        <f t="shared" si="292"/>
        <v>14.127500000000001</v>
      </c>
      <c r="R823" s="77">
        <f t="shared" si="279"/>
        <v>14.51464794550251</v>
      </c>
      <c r="S823" s="77">
        <f t="shared" si="280"/>
        <v>14.338885745787397</v>
      </c>
      <c r="T823" s="77">
        <f t="shared" si="281"/>
        <v>0.17576219971511264</v>
      </c>
      <c r="U823" s="77">
        <f t="shared" si="282"/>
        <v>9.0539351539294932E-3</v>
      </c>
      <c r="V823" s="77">
        <f t="shared" si="283"/>
        <v>0.16670826456118315</v>
      </c>
      <c r="W823" s="77"/>
      <c r="X823" s="77"/>
      <c r="Y823" s="77"/>
      <c r="Z823" s="77" t="str">
        <f t="shared" si="284"/>
        <v>ALTA</v>
      </c>
      <c r="AA823" s="77"/>
      <c r="AB823" s="77" t="str">
        <f t="shared" si="285"/>
        <v/>
      </c>
      <c r="AC823" s="77"/>
      <c r="AD823" s="78" t="b">
        <f t="shared" si="286"/>
        <v>1</v>
      </c>
      <c r="AE823" s="78" t="b">
        <f t="shared" si="287"/>
        <v>1</v>
      </c>
      <c r="AF823" s="78" t="b">
        <f t="shared" si="288"/>
        <v>0</v>
      </c>
      <c r="AG823" s="78" t="b">
        <f t="shared" si="293"/>
        <v>1</v>
      </c>
      <c r="AH823" s="38">
        <f t="shared" si="294"/>
        <v>13.51</v>
      </c>
      <c r="AI823" s="62">
        <f t="shared" si="295"/>
        <v>15.32</v>
      </c>
      <c r="AJ823" s="34">
        <f t="shared" si="296"/>
        <v>0.2</v>
      </c>
      <c r="AK823" s="34">
        <f t="shared" si="297"/>
        <v>0.15384615384615385</v>
      </c>
      <c r="AL823" s="34">
        <f t="shared" si="298"/>
        <v>7.407407407407407E-2</v>
      </c>
    </row>
    <row r="824" spans="1:38">
      <c r="A824" s="37">
        <v>43103</v>
      </c>
      <c r="B824" s="67">
        <v>15.09</v>
      </c>
      <c r="C824" s="67">
        <v>15.09</v>
      </c>
      <c r="D824" s="67">
        <v>0.91</v>
      </c>
      <c r="E824" s="67">
        <v>14.9</v>
      </c>
      <c r="F824" s="67">
        <v>14.79</v>
      </c>
      <c r="G824" s="67">
        <v>15.1</v>
      </c>
      <c r="H824" s="67">
        <v>1129528308</v>
      </c>
      <c r="I824" s="67">
        <v>61599</v>
      </c>
      <c r="J824" s="77">
        <f t="shared" si="289"/>
        <v>0</v>
      </c>
      <c r="K824" s="77">
        <f t="shared" si="290"/>
        <v>0</v>
      </c>
      <c r="L824" s="77">
        <f t="shared" si="291"/>
        <v>0</v>
      </c>
      <c r="M824" s="77"/>
      <c r="N824" s="77">
        <f t="shared" si="276"/>
        <v>14.79</v>
      </c>
      <c r="O824" s="77">
        <f t="shared" si="277"/>
        <v>15.1</v>
      </c>
      <c r="P824" s="77">
        <f t="shared" si="278"/>
        <v>14.507778841317679</v>
      </c>
      <c r="Q824" s="77">
        <f t="shared" si="292"/>
        <v>14.071000000000002</v>
      </c>
      <c r="R824" s="77">
        <f t="shared" si="279"/>
        <v>14.406402117412057</v>
      </c>
      <c r="S824" s="77">
        <f t="shared" si="280"/>
        <v>14.27719660545039</v>
      </c>
      <c r="T824" s="77">
        <f t="shared" si="281"/>
        <v>0.12920551196166663</v>
      </c>
      <c r="U824" s="77">
        <f t="shared" si="282"/>
        <v>-3.2623130986366294E-2</v>
      </c>
      <c r="V824" s="77">
        <f t="shared" si="283"/>
        <v>0.16182864294803292</v>
      </c>
      <c r="W824" s="77"/>
      <c r="X824" s="77"/>
      <c r="Y824" s="77"/>
      <c r="Z824" s="77" t="str">
        <f t="shared" si="284"/>
        <v>ALTA</v>
      </c>
      <c r="AA824" s="77"/>
      <c r="AB824" s="77" t="str">
        <f t="shared" si="285"/>
        <v/>
      </c>
      <c r="AC824" s="77"/>
      <c r="AD824" s="78" t="b">
        <f t="shared" si="286"/>
        <v>1</v>
      </c>
      <c r="AE824" s="78" t="b">
        <f t="shared" si="287"/>
        <v>0</v>
      </c>
      <c r="AF824" s="78" t="b">
        <f t="shared" si="288"/>
        <v>0</v>
      </c>
      <c r="AG824" s="78" t="b">
        <f t="shared" si="293"/>
        <v>1</v>
      </c>
      <c r="AH824" s="38">
        <f t="shared" si="294"/>
        <v>13.51</v>
      </c>
      <c r="AI824" s="62">
        <f t="shared" si="295"/>
        <v>15.32</v>
      </c>
      <c r="AJ824" s="34">
        <f t="shared" si="296"/>
        <v>0.2</v>
      </c>
      <c r="AK824" s="34">
        <f t="shared" si="297"/>
        <v>0.15384615384615385</v>
      </c>
      <c r="AL824" s="34">
        <f t="shared" si="298"/>
        <v>7.407407407407407E-2</v>
      </c>
    </row>
    <row r="825" spans="1:38">
      <c r="A825" s="37">
        <v>43102</v>
      </c>
      <c r="B825" s="67">
        <v>14.95</v>
      </c>
      <c r="C825" s="67">
        <v>14.95</v>
      </c>
      <c r="D825" s="67">
        <v>2.8</v>
      </c>
      <c r="E825" s="67">
        <v>14.63</v>
      </c>
      <c r="F825" s="67">
        <v>14.63</v>
      </c>
      <c r="G825" s="67">
        <v>14.95</v>
      </c>
      <c r="H825" s="67">
        <v>1190281115</v>
      </c>
      <c r="I825" s="67">
        <v>2496</v>
      </c>
      <c r="J825" s="77">
        <f t="shared" si="289"/>
        <v>0</v>
      </c>
      <c r="K825" s="77">
        <f t="shared" si="290"/>
        <v>0</v>
      </c>
      <c r="L825" s="77">
        <f t="shared" si="291"/>
        <v>0</v>
      </c>
      <c r="M825" s="77"/>
      <c r="N825" s="77">
        <f t="shared" si="276"/>
        <v>14.63</v>
      </c>
      <c r="O825" s="77">
        <f t="shared" si="277"/>
        <v>14.95</v>
      </c>
      <c r="P825" s="77">
        <f t="shared" si="278"/>
        <v>14.362223551647098</v>
      </c>
      <c r="Q825" s="77">
        <f t="shared" si="292"/>
        <v>14.0215</v>
      </c>
      <c r="R825" s="77">
        <f t="shared" si="279"/>
        <v>14.282111593305158</v>
      </c>
      <c r="S825" s="77">
        <f t="shared" si="280"/>
        <v>14.212172333886421</v>
      </c>
      <c r="T825" s="77">
        <f t="shared" si="281"/>
        <v>6.993925941873691E-2</v>
      </c>
      <c r="U825" s="77">
        <f t="shared" si="282"/>
        <v>-7.3080291723374532E-2</v>
      </c>
      <c r="V825" s="77">
        <f t="shared" si="283"/>
        <v>0.14301955114211146</v>
      </c>
      <c r="W825" s="77"/>
      <c r="X825" s="77"/>
      <c r="Y825" s="77"/>
      <c r="Z825" s="77" t="str">
        <f t="shared" si="284"/>
        <v>ALTA</v>
      </c>
      <c r="AA825" s="77"/>
      <c r="AB825" s="77" t="str">
        <f t="shared" si="285"/>
        <v/>
      </c>
      <c r="AC825" s="77"/>
      <c r="AD825" s="78" t="b">
        <f t="shared" si="286"/>
        <v>0</v>
      </c>
      <c r="AE825" s="78" t="b">
        <f t="shared" si="287"/>
        <v>1</v>
      </c>
      <c r="AF825" s="78" t="b">
        <f t="shared" si="288"/>
        <v>0</v>
      </c>
      <c r="AG825" s="78" t="b">
        <f t="shared" si="293"/>
        <v>1</v>
      </c>
      <c r="AH825" s="38">
        <f t="shared" si="294"/>
        <v>13.51</v>
      </c>
      <c r="AI825" s="62">
        <f t="shared" si="295"/>
        <v>15.1</v>
      </c>
      <c r="AJ825" s="34">
        <f t="shared" si="296"/>
        <v>0.2</v>
      </c>
      <c r="AK825" s="34">
        <f t="shared" si="297"/>
        <v>0.15384615384615385</v>
      </c>
      <c r="AL825" s="34">
        <f t="shared" si="298"/>
        <v>7.407407407407407E-2</v>
      </c>
    </row>
    <row r="826" spans="1:38">
      <c r="A826" s="37">
        <v>43097</v>
      </c>
      <c r="B826" s="67">
        <v>14.54</v>
      </c>
      <c r="C826" s="67">
        <v>14.54</v>
      </c>
      <c r="D826" s="67">
        <v>0.31</v>
      </c>
      <c r="E826" s="67">
        <v>14.54</v>
      </c>
      <c r="F826" s="67">
        <v>14.45</v>
      </c>
      <c r="G826" s="67">
        <v>14.57</v>
      </c>
      <c r="H826" s="67">
        <v>1902200217</v>
      </c>
      <c r="I826" s="67">
        <v>44759</v>
      </c>
      <c r="J826" s="77">
        <f t="shared" si="289"/>
        <v>0</v>
      </c>
      <c r="K826" s="77">
        <f t="shared" si="290"/>
        <v>0</v>
      </c>
      <c r="L826" s="77">
        <f t="shared" si="291"/>
        <v>0</v>
      </c>
      <c r="M826" s="77"/>
      <c r="N826" s="77">
        <f t="shared" si="276"/>
        <v>14.45</v>
      </c>
      <c r="O826" s="77">
        <f t="shared" si="277"/>
        <v>14.58</v>
      </c>
      <c r="P826" s="77">
        <f t="shared" si="278"/>
        <v>14.215279439558874</v>
      </c>
      <c r="Q826" s="77">
        <f t="shared" si="292"/>
        <v>13.968500000000001</v>
      </c>
      <c r="R826" s="77">
        <f t="shared" si="279"/>
        <v>14.160677337542459</v>
      </c>
      <c r="S826" s="77">
        <f t="shared" si="280"/>
        <v>14.153146120597336</v>
      </c>
      <c r="T826" s="77">
        <f t="shared" si="281"/>
        <v>7.5312169451233757E-3</v>
      </c>
      <c r="U826" s="77">
        <f t="shared" si="282"/>
        <v>-0.1088351795089024</v>
      </c>
      <c r="V826" s="77">
        <f t="shared" si="283"/>
        <v>0.11636639645402577</v>
      </c>
      <c r="W826" s="77"/>
      <c r="X826" s="77"/>
      <c r="Y826" s="77"/>
      <c r="Z826" s="77" t="str">
        <f t="shared" si="284"/>
        <v>ALTA</v>
      </c>
      <c r="AA826" s="77"/>
      <c r="AB826" s="77" t="str">
        <f t="shared" si="285"/>
        <v/>
      </c>
      <c r="AC826" s="77"/>
      <c r="AD826" s="78" t="b">
        <f t="shared" si="286"/>
        <v>1</v>
      </c>
      <c r="AE826" s="78" t="b">
        <f t="shared" si="287"/>
        <v>1</v>
      </c>
      <c r="AF826" s="78" t="b">
        <f t="shared" si="288"/>
        <v>1</v>
      </c>
      <c r="AG826" s="78" t="b">
        <f t="shared" si="293"/>
        <v>1</v>
      </c>
      <c r="AH826" s="38">
        <f t="shared" si="294"/>
        <v>13.51</v>
      </c>
      <c r="AI826" s="62">
        <f t="shared" si="295"/>
        <v>14.58</v>
      </c>
      <c r="AJ826" s="34">
        <f t="shared" si="296"/>
        <v>0.2</v>
      </c>
      <c r="AK826" s="34">
        <f t="shared" si="297"/>
        <v>0.15384615384615385</v>
      </c>
      <c r="AL826" s="34">
        <f t="shared" si="298"/>
        <v>7.407407407407407E-2</v>
      </c>
    </row>
    <row r="827" spans="1:38">
      <c r="A827" s="37">
        <v>43096</v>
      </c>
      <c r="B827" s="67">
        <v>14.5</v>
      </c>
      <c r="C827" s="67">
        <v>14.5</v>
      </c>
      <c r="D827" s="67">
        <v>0.5</v>
      </c>
      <c r="E827" s="67">
        <v>14.45</v>
      </c>
      <c r="F827" s="67">
        <v>14.44</v>
      </c>
      <c r="G827" s="67">
        <v>14.58</v>
      </c>
      <c r="H827" s="67">
        <v>1533778609</v>
      </c>
      <c r="I827" s="67">
        <v>94293</v>
      </c>
      <c r="J827" s="77">
        <f t="shared" si="289"/>
        <v>0</v>
      </c>
      <c r="K827" s="77">
        <f t="shared" si="290"/>
        <v>1</v>
      </c>
      <c r="L827" s="77">
        <f t="shared" si="291"/>
        <v>0</v>
      </c>
      <c r="M827" s="77"/>
      <c r="N827" s="77">
        <f t="shared" si="276"/>
        <v>14.44</v>
      </c>
      <c r="O827" s="77">
        <f t="shared" si="277"/>
        <v>14.58</v>
      </c>
      <c r="P827" s="77">
        <f t="shared" si="278"/>
        <v>14.134099299448591</v>
      </c>
      <c r="Q827" s="77">
        <f t="shared" si="292"/>
        <v>13.934000000000003</v>
      </c>
      <c r="R827" s="77">
        <f t="shared" si="279"/>
        <v>14.091709580731997</v>
      </c>
      <c r="S827" s="77">
        <f t="shared" si="280"/>
        <v>14.122197810245122</v>
      </c>
      <c r="T827" s="77">
        <f t="shared" si="281"/>
        <v>-3.048822951312502E-2</v>
      </c>
      <c r="U827" s="77">
        <f t="shared" si="282"/>
        <v>-0.13792677862240885</v>
      </c>
      <c r="V827" s="77">
        <f t="shared" si="283"/>
        <v>0.10743854910928383</v>
      </c>
      <c r="W827" s="77"/>
      <c r="X827" s="77"/>
      <c r="Y827" s="77"/>
      <c r="Z827" s="77" t="str">
        <f t="shared" si="284"/>
        <v>BAIXA</v>
      </c>
      <c r="AA827" s="77"/>
      <c r="AB827" s="77" t="str">
        <f t="shared" si="285"/>
        <v/>
      </c>
      <c r="AC827" s="77"/>
      <c r="AD827" s="78" t="b">
        <f t="shared" si="286"/>
        <v>1</v>
      </c>
      <c r="AE827" s="78" t="b">
        <f t="shared" si="287"/>
        <v>0</v>
      </c>
      <c r="AF827" s="78" t="b">
        <f t="shared" si="288"/>
        <v>0</v>
      </c>
      <c r="AG827" s="78" t="b">
        <f t="shared" si="293"/>
        <v>1</v>
      </c>
      <c r="AH827" s="38">
        <f t="shared" si="294"/>
        <v>13.51</v>
      </c>
      <c r="AI827" s="62">
        <f t="shared" si="295"/>
        <v>14.58</v>
      </c>
      <c r="AJ827" s="34">
        <f t="shared" si="296"/>
        <v>0.2</v>
      </c>
      <c r="AK827" s="34">
        <f t="shared" si="297"/>
        <v>0.15384615384615385</v>
      </c>
      <c r="AL827" s="34">
        <f t="shared" si="298"/>
        <v>7.407407407407407E-2</v>
      </c>
    </row>
    <row r="828" spans="1:38">
      <c r="A828" s="37">
        <v>43095</v>
      </c>
      <c r="B828" s="67">
        <v>14.43</v>
      </c>
      <c r="C828" s="67">
        <v>14.43</v>
      </c>
      <c r="D828" s="67">
        <v>1.4</v>
      </c>
      <c r="E828" s="67">
        <v>14.23</v>
      </c>
      <c r="F828" s="67">
        <v>14.17</v>
      </c>
      <c r="G828" s="67">
        <v>14.45</v>
      </c>
      <c r="H828" s="67">
        <v>1832973107</v>
      </c>
      <c r="I828" s="67">
        <v>93707</v>
      </c>
      <c r="J828" s="77">
        <f t="shared" si="289"/>
        <v>0</v>
      </c>
      <c r="K828" s="77">
        <f t="shared" si="290"/>
        <v>0</v>
      </c>
      <c r="L828" s="77">
        <f t="shared" si="291"/>
        <v>0</v>
      </c>
      <c r="M828" s="77"/>
      <c r="N828" s="77">
        <f t="shared" si="276"/>
        <v>14.17</v>
      </c>
      <c r="O828" s="77">
        <f t="shared" si="277"/>
        <v>14.45</v>
      </c>
      <c r="P828" s="77">
        <f t="shared" si="278"/>
        <v>14.042624124310739</v>
      </c>
      <c r="Q828" s="77">
        <f t="shared" si="292"/>
        <v>13.924500000000004</v>
      </c>
      <c r="R828" s="77">
        <f t="shared" si="279"/>
        <v>14.017474959046906</v>
      </c>
      <c r="S828" s="77">
        <f t="shared" si="280"/>
        <v>14.091973635064733</v>
      </c>
      <c r="T828" s="77">
        <f t="shared" si="281"/>
        <v>-7.4498676017826782E-2</v>
      </c>
      <c r="U828" s="77">
        <f t="shared" si="282"/>
        <v>-0.16478641589972981</v>
      </c>
      <c r="V828" s="77">
        <f t="shared" si="283"/>
        <v>9.0287739881903029E-2</v>
      </c>
      <c r="W828" s="77"/>
      <c r="X828" s="77"/>
      <c r="Y828" s="77"/>
      <c r="Z828" s="77" t="str">
        <f t="shared" si="284"/>
        <v>BAIXA</v>
      </c>
      <c r="AA828" s="77"/>
      <c r="AB828" s="77" t="str">
        <f t="shared" si="285"/>
        <v/>
      </c>
      <c r="AC828" s="77"/>
      <c r="AD828" s="78" t="b">
        <f t="shared" si="286"/>
        <v>0</v>
      </c>
      <c r="AE828" s="78" t="b">
        <f t="shared" si="287"/>
        <v>1</v>
      </c>
      <c r="AF828" s="78" t="b">
        <f t="shared" si="288"/>
        <v>0</v>
      </c>
      <c r="AG828" s="78" t="b">
        <f t="shared" si="293"/>
        <v>1</v>
      </c>
      <c r="AH828" s="38">
        <f t="shared" si="294"/>
        <v>13.51</v>
      </c>
      <c r="AI828" s="62">
        <f t="shared" si="295"/>
        <v>14.58</v>
      </c>
      <c r="AJ828" s="34">
        <f t="shared" si="296"/>
        <v>0.2</v>
      </c>
      <c r="AK828" s="34">
        <f t="shared" si="297"/>
        <v>0.15384615384615385</v>
      </c>
      <c r="AL828" s="34">
        <f t="shared" si="298"/>
        <v>7.407407407407407E-2</v>
      </c>
    </row>
    <row r="829" spans="1:38">
      <c r="A829" s="37">
        <v>43091</v>
      </c>
      <c r="B829" s="67">
        <v>14.23</v>
      </c>
      <c r="C829" s="67">
        <v>14.23</v>
      </c>
      <c r="D829" s="67">
        <v>-0.69</v>
      </c>
      <c r="E829" s="67">
        <v>14.23</v>
      </c>
      <c r="F829" s="67">
        <v>14.17</v>
      </c>
      <c r="G829" s="67">
        <v>14.35</v>
      </c>
      <c r="H829" s="67">
        <v>963789126</v>
      </c>
      <c r="I829" s="67">
        <v>42871</v>
      </c>
      <c r="J829" s="77">
        <f t="shared" si="289"/>
        <v>0</v>
      </c>
      <c r="K829" s="77">
        <f t="shared" si="290"/>
        <v>0</v>
      </c>
      <c r="L829" s="77">
        <f t="shared" si="291"/>
        <v>0</v>
      </c>
      <c r="M829" s="77"/>
      <c r="N829" s="77">
        <f t="shared" si="276"/>
        <v>14.17</v>
      </c>
      <c r="O829" s="77">
        <f t="shared" si="277"/>
        <v>14.35</v>
      </c>
      <c r="P829" s="77">
        <f t="shared" si="278"/>
        <v>13.945780155388425</v>
      </c>
      <c r="Q829" s="77">
        <f t="shared" si="292"/>
        <v>13.919999999999996</v>
      </c>
      <c r="R829" s="77">
        <f t="shared" si="279"/>
        <v>13.942470406146343</v>
      </c>
      <c r="S829" s="77">
        <f t="shared" si="280"/>
        <v>14.064931525869911</v>
      </c>
      <c r="T829" s="77">
        <f t="shared" si="281"/>
        <v>-0.12246111972356744</v>
      </c>
      <c r="U829" s="77">
        <f t="shared" si="282"/>
        <v>-0.18735835087020558</v>
      </c>
      <c r="V829" s="77">
        <f t="shared" si="283"/>
        <v>6.4897231146638146E-2</v>
      </c>
      <c r="W829" s="77"/>
      <c r="X829" s="77"/>
      <c r="Y829" s="77"/>
      <c r="Z829" s="77" t="str">
        <f t="shared" si="284"/>
        <v>BAIXA</v>
      </c>
      <c r="AA829" s="77"/>
      <c r="AB829" s="77" t="str">
        <f t="shared" si="285"/>
        <v/>
      </c>
      <c r="AC829" s="77"/>
      <c r="AD829" s="78" t="b">
        <f t="shared" si="286"/>
        <v>1</v>
      </c>
      <c r="AE829" s="78" t="b">
        <f t="shared" si="287"/>
        <v>1</v>
      </c>
      <c r="AF829" s="78" t="b">
        <f t="shared" si="288"/>
        <v>0</v>
      </c>
      <c r="AG829" s="78" t="b">
        <f t="shared" si="293"/>
        <v>1</v>
      </c>
      <c r="AH829" s="38">
        <f t="shared" si="294"/>
        <v>13.51</v>
      </c>
      <c r="AI829" s="62">
        <f t="shared" si="295"/>
        <v>14.79</v>
      </c>
      <c r="AJ829" s="34">
        <f t="shared" si="296"/>
        <v>0.2</v>
      </c>
      <c r="AK829" s="34">
        <f t="shared" si="297"/>
        <v>0.15384615384615385</v>
      </c>
      <c r="AL829" s="34">
        <f t="shared" si="298"/>
        <v>7.407407407407407E-2</v>
      </c>
    </row>
    <row r="830" spans="1:38">
      <c r="A830" s="37">
        <v>43090</v>
      </c>
      <c r="B830" s="67">
        <v>14.33</v>
      </c>
      <c r="C830" s="67">
        <v>14.33</v>
      </c>
      <c r="D830" s="67">
        <v>4.07</v>
      </c>
      <c r="E830" s="67">
        <v>13.83</v>
      </c>
      <c r="F830" s="67">
        <v>13.82</v>
      </c>
      <c r="G830" s="67">
        <v>14.34</v>
      </c>
      <c r="H830" s="67">
        <v>877342569</v>
      </c>
      <c r="I830" s="67">
        <v>45553</v>
      </c>
      <c r="J830" s="77">
        <f t="shared" si="289"/>
        <v>0</v>
      </c>
      <c r="K830" s="77">
        <f t="shared" si="290"/>
        <v>0</v>
      </c>
      <c r="L830" s="77">
        <f t="shared" si="291"/>
        <v>0</v>
      </c>
      <c r="M830" s="77"/>
      <c r="N830" s="77">
        <f t="shared" si="276"/>
        <v>13.97</v>
      </c>
      <c r="O830" s="77">
        <f t="shared" si="277"/>
        <v>14.34</v>
      </c>
      <c r="P830" s="77">
        <f t="shared" si="278"/>
        <v>13.874725194235531</v>
      </c>
      <c r="Q830" s="77">
        <f t="shared" si="292"/>
        <v>13.935500000000001</v>
      </c>
      <c r="R830" s="77">
        <f t="shared" si="279"/>
        <v>13.89019229817295</v>
      </c>
      <c r="S830" s="77">
        <f t="shared" si="280"/>
        <v>14.051726047939503</v>
      </c>
      <c r="T830" s="77">
        <f t="shared" si="281"/>
        <v>-0.16153374976655321</v>
      </c>
      <c r="U830" s="77">
        <f t="shared" si="282"/>
        <v>-0.20358265865686512</v>
      </c>
      <c r="V830" s="77">
        <f t="shared" si="283"/>
        <v>4.2048908890311903E-2</v>
      </c>
      <c r="W830" s="77"/>
      <c r="X830" s="77"/>
      <c r="Y830" s="77"/>
      <c r="Z830" s="77" t="str">
        <f t="shared" si="284"/>
        <v>BAIXA</v>
      </c>
      <c r="AA830" s="77"/>
      <c r="AB830" s="77" t="str">
        <f t="shared" si="285"/>
        <v>COMPRA</v>
      </c>
      <c r="AC830" s="77"/>
      <c r="AD830" s="78" t="b">
        <f t="shared" si="286"/>
        <v>1</v>
      </c>
      <c r="AE830" s="78" t="b">
        <f t="shared" si="287"/>
        <v>0</v>
      </c>
      <c r="AF830" s="78" t="b">
        <f t="shared" si="288"/>
        <v>0</v>
      </c>
      <c r="AG830" s="78" t="b">
        <f t="shared" si="293"/>
        <v>1</v>
      </c>
      <c r="AH830" s="38">
        <f t="shared" si="294"/>
        <v>13.51</v>
      </c>
      <c r="AI830" s="62">
        <f t="shared" si="295"/>
        <v>14.79</v>
      </c>
      <c r="AJ830" s="34">
        <f t="shared" si="296"/>
        <v>0.2</v>
      </c>
      <c r="AK830" s="34">
        <f t="shared" si="297"/>
        <v>0.15384615384615385</v>
      </c>
      <c r="AL830" s="34">
        <f t="shared" si="298"/>
        <v>7.407407407407407E-2</v>
      </c>
    </row>
    <row r="831" spans="1:38">
      <c r="A831" s="37">
        <v>43089</v>
      </c>
      <c r="B831" s="67">
        <v>13.77</v>
      </c>
      <c r="C831" s="67">
        <v>13.77</v>
      </c>
      <c r="D831" s="67">
        <v>0.66</v>
      </c>
      <c r="E831" s="67">
        <v>13.74</v>
      </c>
      <c r="F831" s="67">
        <v>13.7</v>
      </c>
      <c r="G831" s="67">
        <v>13.82</v>
      </c>
      <c r="H831" s="67">
        <v>997401704</v>
      </c>
      <c r="I831" s="67">
        <v>57184</v>
      </c>
      <c r="J831" s="77">
        <f t="shared" si="289"/>
        <v>0</v>
      </c>
      <c r="K831" s="77">
        <f t="shared" si="290"/>
        <v>0</v>
      </c>
      <c r="L831" s="77">
        <f t="shared" si="291"/>
        <v>0</v>
      </c>
      <c r="M831" s="77"/>
      <c r="N831" s="77">
        <f t="shared" si="276"/>
        <v>13.97</v>
      </c>
      <c r="O831" s="77">
        <f t="shared" si="277"/>
        <v>14.3</v>
      </c>
      <c r="P831" s="77">
        <f t="shared" si="278"/>
        <v>13.760906492794414</v>
      </c>
      <c r="Q831" s="77">
        <f t="shared" si="292"/>
        <v>13.9505</v>
      </c>
      <c r="R831" s="77">
        <f t="shared" si="279"/>
        <v>13.810227261477124</v>
      </c>
      <c r="S831" s="77">
        <f t="shared" si="280"/>
        <v>14.029464131774663</v>
      </c>
      <c r="T831" s="77">
        <f t="shared" si="281"/>
        <v>-0.21923687029753935</v>
      </c>
      <c r="U831" s="77">
        <f t="shared" si="282"/>
        <v>-0.21409488587944309</v>
      </c>
      <c r="V831" s="77">
        <f t="shared" si="283"/>
        <v>-5.1419844180962682E-3</v>
      </c>
      <c r="W831" s="77"/>
      <c r="X831" s="77"/>
      <c r="Y831" s="77"/>
      <c r="Z831" s="77" t="str">
        <f t="shared" si="284"/>
        <v>BAIXA</v>
      </c>
      <c r="AA831" s="77"/>
      <c r="AB831" s="77" t="str">
        <f t="shared" si="285"/>
        <v/>
      </c>
      <c r="AC831" s="77"/>
      <c r="AD831" s="78" t="b">
        <f t="shared" si="286"/>
        <v>0</v>
      </c>
      <c r="AE831" s="78" t="b">
        <f t="shared" si="287"/>
        <v>1</v>
      </c>
      <c r="AF831" s="78" t="b">
        <f t="shared" si="288"/>
        <v>0</v>
      </c>
      <c r="AG831" s="78" t="b">
        <f t="shared" si="293"/>
        <v>1</v>
      </c>
      <c r="AH831" s="38">
        <f t="shared" si="294"/>
        <v>13.51</v>
      </c>
      <c r="AI831" s="62">
        <f t="shared" si="295"/>
        <v>14.79</v>
      </c>
      <c r="AJ831" s="34">
        <f t="shared" si="296"/>
        <v>0.2</v>
      </c>
      <c r="AK831" s="34">
        <f t="shared" si="297"/>
        <v>0.15384615384615385</v>
      </c>
      <c r="AL831" s="34">
        <f t="shared" si="298"/>
        <v>7.407407407407407E-2</v>
      </c>
    </row>
    <row r="832" spans="1:38">
      <c r="A832" s="37">
        <v>43088</v>
      </c>
      <c r="B832" s="67">
        <v>13.68</v>
      </c>
      <c r="C832" s="67">
        <v>13.68</v>
      </c>
      <c r="D832" s="67">
        <v>-0.53</v>
      </c>
      <c r="E832" s="67">
        <v>13.71</v>
      </c>
      <c r="F832" s="67">
        <v>13.6</v>
      </c>
      <c r="G832" s="67">
        <v>13.78</v>
      </c>
      <c r="H832" s="67">
        <v>937533189</v>
      </c>
      <c r="I832" s="67">
        <v>59189</v>
      </c>
      <c r="J832" s="77">
        <f t="shared" si="289"/>
        <v>0</v>
      </c>
      <c r="K832" s="77">
        <f t="shared" si="290"/>
        <v>0</v>
      </c>
      <c r="L832" s="77">
        <f t="shared" si="291"/>
        <v>0</v>
      </c>
      <c r="M832" s="77"/>
      <c r="N832" s="77">
        <f t="shared" si="276"/>
        <v>13.97</v>
      </c>
      <c r="O832" s="77">
        <f t="shared" si="277"/>
        <v>14.3</v>
      </c>
      <c r="P832" s="77">
        <f t="shared" si="278"/>
        <v>13.758633115993018</v>
      </c>
      <c r="Q832" s="77">
        <f t="shared" si="292"/>
        <v>13.989500000000001</v>
      </c>
      <c r="R832" s="77">
        <f t="shared" si="279"/>
        <v>13.81754130901842</v>
      </c>
      <c r="S832" s="77">
        <f t="shared" si="280"/>
        <v>14.050221262316636</v>
      </c>
      <c r="T832" s="77">
        <f t="shared" si="281"/>
        <v>-0.23267995329821645</v>
      </c>
      <c r="U832" s="77">
        <f t="shared" si="282"/>
        <v>-0.21280938977491903</v>
      </c>
      <c r="V832" s="77">
        <f t="shared" si="283"/>
        <v>-1.9870563523297413E-2</v>
      </c>
      <c r="W832" s="77"/>
      <c r="X832" s="77"/>
      <c r="Y832" s="77"/>
      <c r="Z832" s="77" t="str">
        <f t="shared" si="284"/>
        <v>BAIXA</v>
      </c>
      <c r="AA832" s="77"/>
      <c r="AB832" s="77" t="str">
        <f t="shared" si="285"/>
        <v/>
      </c>
      <c r="AC832" s="77"/>
      <c r="AD832" s="78" t="b">
        <f t="shared" si="286"/>
        <v>1</v>
      </c>
      <c r="AE832" s="78" t="b">
        <f t="shared" si="287"/>
        <v>0</v>
      </c>
      <c r="AF832" s="78" t="b">
        <f t="shared" si="288"/>
        <v>0</v>
      </c>
      <c r="AG832" s="78" t="b">
        <f t="shared" si="293"/>
        <v>1</v>
      </c>
      <c r="AH832" s="38">
        <f t="shared" si="294"/>
        <v>13.51</v>
      </c>
      <c r="AI832" s="62">
        <f t="shared" si="295"/>
        <v>14.79</v>
      </c>
      <c r="AJ832" s="34">
        <f t="shared" si="296"/>
        <v>0.2</v>
      </c>
      <c r="AK832" s="34">
        <f t="shared" si="297"/>
        <v>0.15384615384615385</v>
      </c>
      <c r="AL832" s="34">
        <f t="shared" si="298"/>
        <v>7.407407407407407E-2</v>
      </c>
    </row>
    <row r="833" spans="1:38">
      <c r="A833" s="37">
        <v>43087</v>
      </c>
      <c r="B833" s="67">
        <v>13.75</v>
      </c>
      <c r="C833" s="67">
        <v>13.75</v>
      </c>
      <c r="D833" s="67">
        <v>1.81</v>
      </c>
      <c r="E833" s="67">
        <v>13.7</v>
      </c>
      <c r="F833" s="67">
        <v>13.67</v>
      </c>
      <c r="G833" s="67">
        <v>13.85</v>
      </c>
      <c r="H833" s="67">
        <v>1178290171</v>
      </c>
      <c r="I833" s="67">
        <v>60241</v>
      </c>
      <c r="J833" s="77">
        <f t="shared" si="289"/>
        <v>0</v>
      </c>
      <c r="K833" s="77">
        <f t="shared" si="290"/>
        <v>0</v>
      </c>
      <c r="L833" s="77">
        <f t="shared" si="291"/>
        <v>0</v>
      </c>
      <c r="M833" s="77"/>
      <c r="N833" s="77">
        <f t="shared" si="276"/>
        <v>13.97</v>
      </c>
      <c r="O833" s="77">
        <f t="shared" si="277"/>
        <v>14.38</v>
      </c>
      <c r="P833" s="77">
        <f t="shared" si="278"/>
        <v>13.778291394991271</v>
      </c>
      <c r="Q833" s="77">
        <f t="shared" si="292"/>
        <v>14.023499999999999</v>
      </c>
      <c r="R833" s="77">
        <f t="shared" si="279"/>
        <v>13.842548819749043</v>
      </c>
      <c r="S833" s="77">
        <f t="shared" si="280"/>
        <v>14.079838963301967</v>
      </c>
      <c r="T833" s="77">
        <f t="shared" si="281"/>
        <v>-0.23729014355292399</v>
      </c>
      <c r="U833" s="77">
        <f t="shared" si="282"/>
        <v>-0.20784174889409468</v>
      </c>
      <c r="V833" s="77">
        <f t="shared" si="283"/>
        <v>-2.9448394658829313E-2</v>
      </c>
      <c r="W833" s="77"/>
      <c r="X833" s="77"/>
      <c r="Y833" s="77"/>
      <c r="Z833" s="77" t="str">
        <f t="shared" si="284"/>
        <v>BAIXA</v>
      </c>
      <c r="AA833" s="77"/>
      <c r="AB833" s="77" t="str">
        <f t="shared" si="285"/>
        <v/>
      </c>
      <c r="AC833" s="77"/>
      <c r="AD833" s="78" t="b">
        <f t="shared" si="286"/>
        <v>0</v>
      </c>
      <c r="AE833" s="78" t="b">
        <f t="shared" si="287"/>
        <v>0</v>
      </c>
      <c r="AF833" s="78" t="b">
        <f t="shared" si="288"/>
        <v>0</v>
      </c>
      <c r="AG833" s="78" t="b">
        <f t="shared" si="293"/>
        <v>1</v>
      </c>
      <c r="AH833" s="38">
        <f t="shared" si="294"/>
        <v>13.51</v>
      </c>
      <c r="AI833" s="62">
        <f t="shared" si="295"/>
        <v>14.79</v>
      </c>
      <c r="AJ833" s="34">
        <f t="shared" si="296"/>
        <v>0.2</v>
      </c>
      <c r="AK833" s="34">
        <f t="shared" si="297"/>
        <v>0.15384615384615385</v>
      </c>
      <c r="AL833" s="34">
        <f t="shared" si="298"/>
        <v>7.407407407407407E-2</v>
      </c>
    </row>
    <row r="834" spans="1:38">
      <c r="A834" s="37">
        <v>43084</v>
      </c>
      <c r="B834" s="67">
        <v>13.51</v>
      </c>
      <c r="C834" s="67">
        <v>13.51</v>
      </c>
      <c r="D834" s="67">
        <v>-0.4</v>
      </c>
      <c r="E834" s="67">
        <v>13.6</v>
      </c>
      <c r="F834" s="67">
        <v>13.51</v>
      </c>
      <c r="G834" s="67">
        <v>13.77</v>
      </c>
      <c r="H834" s="67">
        <v>748026374</v>
      </c>
      <c r="I834" s="67">
        <v>48694</v>
      </c>
      <c r="J834" s="77">
        <f t="shared" si="289"/>
        <v>1</v>
      </c>
      <c r="K834" s="77">
        <f t="shared" si="290"/>
        <v>0</v>
      </c>
      <c r="L834" s="77">
        <f t="shared" si="291"/>
        <v>0</v>
      </c>
      <c r="M834" s="77"/>
      <c r="N834" s="77">
        <f t="shared" si="276"/>
        <v>14.28</v>
      </c>
      <c r="O834" s="77">
        <f t="shared" si="277"/>
        <v>14.49</v>
      </c>
      <c r="P834" s="77">
        <f t="shared" si="278"/>
        <v>13.785364243739089</v>
      </c>
      <c r="Q834" s="77">
        <f t="shared" si="292"/>
        <v>14.0595</v>
      </c>
      <c r="R834" s="77">
        <f t="shared" si="279"/>
        <v>13.859375877885233</v>
      </c>
      <c r="S834" s="77">
        <f t="shared" si="280"/>
        <v>14.106226080366124</v>
      </c>
      <c r="T834" s="77">
        <f t="shared" si="281"/>
        <v>-0.24685020248089096</v>
      </c>
      <c r="U834" s="77">
        <f t="shared" si="282"/>
        <v>-0.20047965022938735</v>
      </c>
      <c r="V834" s="77">
        <f t="shared" si="283"/>
        <v>-4.6370552251503605E-2</v>
      </c>
      <c r="W834" s="77"/>
      <c r="X834" s="77"/>
      <c r="Y834" s="77"/>
      <c r="Z834" s="77" t="str">
        <f t="shared" si="284"/>
        <v>BAIXA</v>
      </c>
      <c r="AA834" s="77"/>
      <c r="AB834" s="77" t="str">
        <f t="shared" si="285"/>
        <v/>
      </c>
      <c r="AC834" s="77"/>
      <c r="AD834" s="78" t="b">
        <f t="shared" si="286"/>
        <v>0</v>
      </c>
      <c r="AE834" s="78" t="b">
        <f t="shared" si="287"/>
        <v>0</v>
      </c>
      <c r="AF834" s="78" t="b">
        <f t="shared" si="288"/>
        <v>0</v>
      </c>
      <c r="AG834" s="78" t="b">
        <f t="shared" si="293"/>
        <v>1</v>
      </c>
      <c r="AH834" s="38">
        <f t="shared" si="294"/>
        <v>13.51</v>
      </c>
      <c r="AI834" s="62">
        <f t="shared" si="295"/>
        <v>14.79</v>
      </c>
      <c r="AJ834" s="34">
        <f t="shared" si="296"/>
        <v>0.2</v>
      </c>
      <c r="AK834" s="34">
        <f t="shared" si="297"/>
        <v>0.15384615384615385</v>
      </c>
      <c r="AL834" s="34">
        <f t="shared" si="298"/>
        <v>7.407407407407407E-2</v>
      </c>
    </row>
    <row r="835" spans="1:38">
      <c r="A835" s="37">
        <v>43083</v>
      </c>
      <c r="B835" s="67">
        <v>13.56</v>
      </c>
      <c r="C835" s="67">
        <v>13.56</v>
      </c>
      <c r="D835" s="67">
        <v>-1.1200000000000001</v>
      </c>
      <c r="E835" s="67">
        <v>13.64</v>
      </c>
      <c r="F835" s="67">
        <v>13.55</v>
      </c>
      <c r="G835" s="67">
        <v>13.83</v>
      </c>
      <c r="H835" s="67">
        <v>683237204</v>
      </c>
      <c r="I835" s="67">
        <v>25942</v>
      </c>
      <c r="J835" s="77">
        <f t="shared" si="289"/>
        <v>0</v>
      </c>
      <c r="K835" s="77">
        <f t="shared" si="290"/>
        <v>0</v>
      </c>
      <c r="L835" s="77">
        <f t="shared" si="291"/>
        <v>0</v>
      </c>
      <c r="M835" s="77"/>
      <c r="N835" s="77">
        <f t="shared" si="276"/>
        <v>14.28</v>
      </c>
      <c r="O835" s="77">
        <f t="shared" si="277"/>
        <v>14.49</v>
      </c>
      <c r="P835" s="77">
        <f t="shared" si="278"/>
        <v>13.854205304673862</v>
      </c>
      <c r="Q835" s="77">
        <f t="shared" si="292"/>
        <v>14.097999999999999</v>
      </c>
      <c r="R835" s="77">
        <f t="shared" si="279"/>
        <v>13.922898764773457</v>
      </c>
      <c r="S835" s="77">
        <f t="shared" si="280"/>
        <v>14.153924166795413</v>
      </c>
      <c r="T835" s="77">
        <f t="shared" si="281"/>
        <v>-0.23102540202195598</v>
      </c>
      <c r="U835" s="77">
        <f t="shared" si="282"/>
        <v>-0.18888701216651146</v>
      </c>
      <c r="V835" s="77">
        <f t="shared" si="283"/>
        <v>-4.2138389855444519E-2</v>
      </c>
      <c r="W835" s="77"/>
      <c r="X835" s="77"/>
      <c r="Y835" s="77"/>
      <c r="Z835" s="77" t="str">
        <f t="shared" si="284"/>
        <v>BAIXA</v>
      </c>
      <c r="AA835" s="77"/>
      <c r="AB835" s="77" t="str">
        <f t="shared" si="285"/>
        <v/>
      </c>
      <c r="AC835" s="77"/>
      <c r="AD835" s="78" t="b">
        <f t="shared" si="286"/>
        <v>0</v>
      </c>
      <c r="AE835" s="78" t="b">
        <f t="shared" si="287"/>
        <v>1</v>
      </c>
      <c r="AF835" s="78" t="b">
        <f t="shared" si="288"/>
        <v>0</v>
      </c>
      <c r="AG835" s="78" t="b">
        <f t="shared" si="293"/>
        <v>1</v>
      </c>
      <c r="AH835" s="38">
        <f t="shared" si="294"/>
        <v>13.54</v>
      </c>
      <c r="AI835" s="62">
        <f t="shared" si="295"/>
        <v>14.79</v>
      </c>
      <c r="AJ835" s="34">
        <f t="shared" si="296"/>
        <v>0.2</v>
      </c>
      <c r="AK835" s="34">
        <f t="shared" si="297"/>
        <v>0.15384615384615385</v>
      </c>
      <c r="AL835" s="34">
        <f t="shared" si="298"/>
        <v>7.407407407407407E-2</v>
      </c>
    </row>
    <row r="836" spans="1:38">
      <c r="A836" s="37">
        <v>43082</v>
      </c>
      <c r="B836" s="67">
        <v>13.71</v>
      </c>
      <c r="C836" s="67">
        <v>13.71</v>
      </c>
      <c r="D836" s="67">
        <v>-2</v>
      </c>
      <c r="E836" s="67">
        <v>14.14</v>
      </c>
      <c r="F836" s="67">
        <v>13.65</v>
      </c>
      <c r="G836" s="67">
        <v>14.17</v>
      </c>
      <c r="H836" s="67">
        <v>798563954</v>
      </c>
      <c r="I836" s="67">
        <v>36326</v>
      </c>
      <c r="J836" s="77">
        <f t="shared" si="289"/>
        <v>0</v>
      </c>
      <c r="K836" s="77">
        <f t="shared" si="290"/>
        <v>0</v>
      </c>
      <c r="L836" s="77">
        <f t="shared" si="291"/>
        <v>0</v>
      </c>
      <c r="M836" s="77"/>
      <c r="N836" s="77">
        <f t="shared" ref="N836:N899" si="299">MAX(F836:F849)</f>
        <v>14.49</v>
      </c>
      <c r="O836" s="77">
        <f t="shared" ref="O836:O899" si="300">MAX(G836:G849)</f>
        <v>14.79</v>
      </c>
      <c r="P836" s="77">
        <f t="shared" ref="P836:P899" si="301">(($C836-$P837)*$AJ836)+$P837</f>
        <v>13.927756630842326</v>
      </c>
      <c r="Q836" s="77">
        <f t="shared" si="292"/>
        <v>14.113499999999998</v>
      </c>
      <c r="R836" s="77">
        <f t="shared" ref="R836:R899" si="302">(($C836-R837)*AK836)+R837</f>
        <v>13.988880358368631</v>
      </c>
      <c r="S836" s="77">
        <f t="shared" ref="S836:S899" si="303">((C836-S837)*AL836)+S837</f>
        <v>14.201438100139045</v>
      </c>
      <c r="T836" s="77">
        <f t="shared" ref="T836:T899" si="304">R836-S836</f>
        <v>-0.21255774177041431</v>
      </c>
      <c r="U836" s="77">
        <f t="shared" ref="U836:U899" si="305">((T836-U837)*AJ836)+U837</f>
        <v>-0.17835241470265034</v>
      </c>
      <c r="V836" s="77">
        <f t="shared" ref="V836:V899" si="306">T836-U836</f>
        <v>-3.4205327067763969E-2</v>
      </c>
      <c r="W836" s="77"/>
      <c r="X836" s="77"/>
      <c r="Y836" s="77"/>
      <c r="Z836" s="77" t="str">
        <f t="shared" ref="Z836:Z899" si="307">IF(T836&gt;0,"ALTA","BAIXA")</f>
        <v>BAIXA</v>
      </c>
      <c r="AA836" s="77"/>
      <c r="AB836" s="77" t="str">
        <f t="shared" ref="AB836:AB899" si="308">IF(AND(T837&lt;U837,T836&gt;U836),"COMPRA",IF(AND(T836&lt;U836,T837&gt;U837),"VENDA",""))</f>
        <v/>
      </c>
      <c r="AC836" s="77"/>
      <c r="AD836" s="78" t="b">
        <f t="shared" ref="AD836:AD899" si="309">($E837-$C837)&lt;0</f>
        <v>1</v>
      </c>
      <c r="AE836" s="78" t="b">
        <f t="shared" ref="AE836:AE899" si="310">($E838-$C838)&lt;0</f>
        <v>0</v>
      </c>
      <c r="AF836" s="78" t="b">
        <f t="shared" ref="AF836:AF899" si="311">(($E836-$F836)/($G836-$F836)&gt;0.66)</f>
        <v>1</v>
      </c>
      <c r="AG836" s="78" t="b">
        <f t="shared" si="293"/>
        <v>0</v>
      </c>
      <c r="AH836" s="38">
        <f t="shared" si="294"/>
        <v>13.54</v>
      </c>
      <c r="AI836" s="62">
        <f t="shared" si="295"/>
        <v>14.92</v>
      </c>
      <c r="AJ836" s="34">
        <f t="shared" si="296"/>
        <v>0.2</v>
      </c>
      <c r="AK836" s="34">
        <f t="shared" si="297"/>
        <v>0.15384615384615385</v>
      </c>
      <c r="AL836" s="34">
        <f t="shared" si="298"/>
        <v>7.407407407407407E-2</v>
      </c>
    </row>
    <row r="837" spans="1:38">
      <c r="A837" s="37">
        <v>43081</v>
      </c>
      <c r="B837" s="67">
        <v>13.99</v>
      </c>
      <c r="C837" s="67">
        <v>13.99</v>
      </c>
      <c r="D837" s="67">
        <v>0.72</v>
      </c>
      <c r="E837" s="67">
        <v>13.88</v>
      </c>
      <c r="F837" s="67">
        <v>13.71</v>
      </c>
      <c r="G837" s="67">
        <v>13.99</v>
      </c>
      <c r="H837" s="67">
        <v>925073214</v>
      </c>
      <c r="I837" s="67">
        <v>38772</v>
      </c>
      <c r="J837" s="77">
        <f t="shared" ref="J837:J900" si="312">IF($F837=IF(MIN($F837:$F857)=MIN($F838:$F858),MIN($F837:$F857),MIN($F836:$F856)),1,0)</f>
        <v>0</v>
      </c>
      <c r="K837" s="77">
        <f t="shared" ref="K837:K900" si="313">IF($G837=IF(MAX($G837:$G858)=MAX($G838:$G859),MAX($G837:$G858),MAX($G836:$G857)),1,0)</f>
        <v>0</v>
      </c>
      <c r="L837" s="77">
        <f t="shared" ref="L837:L900" si="314">IF(AND(($C838-$E838)&lt;0,($C839-$E839)&lt;0,(($E837-$F837)/($G837-$F837)&gt;0.66),(($G837-$F837)&gt;(2*($E837-$C837))),$F837=IF(MIN($F837:$F857)=MIN($F838:$F858),MIN($F837:$F857),MIN($F836:$F856)))=TRUE,1,0)</f>
        <v>0</v>
      </c>
      <c r="M837" s="77"/>
      <c r="N837" s="77">
        <f t="shared" si="299"/>
        <v>14.49</v>
      </c>
      <c r="O837" s="77">
        <f t="shared" si="300"/>
        <v>14.79</v>
      </c>
      <c r="P837" s="77">
        <f t="shared" si="301"/>
        <v>13.982195788552907</v>
      </c>
      <c r="Q837" s="77">
        <f t="shared" ref="Q837:Q900" si="315">AVERAGE(C837:C856)</f>
        <v>14.179499999999999</v>
      </c>
      <c r="R837" s="77">
        <f t="shared" si="302"/>
        <v>14.039585878072018</v>
      </c>
      <c r="S837" s="77">
        <f t="shared" si="303"/>
        <v>14.240753148150169</v>
      </c>
      <c r="T837" s="77">
        <f t="shared" si="304"/>
        <v>-0.20116727007815172</v>
      </c>
      <c r="U837" s="77">
        <f t="shared" si="305"/>
        <v>-0.16980108293570934</v>
      </c>
      <c r="V837" s="77">
        <f t="shared" si="306"/>
        <v>-3.1366187142442381E-2</v>
      </c>
      <c r="W837" s="77"/>
      <c r="X837" s="77"/>
      <c r="Y837" s="77"/>
      <c r="Z837" s="77" t="str">
        <f t="shared" si="307"/>
        <v>BAIXA</v>
      </c>
      <c r="AA837" s="77"/>
      <c r="AB837" s="77" t="str">
        <f t="shared" si="308"/>
        <v/>
      </c>
      <c r="AC837" s="77"/>
      <c r="AD837" s="78" t="b">
        <f t="shared" si="309"/>
        <v>0</v>
      </c>
      <c r="AE837" s="78" t="b">
        <f t="shared" si="310"/>
        <v>0</v>
      </c>
      <c r="AF837" s="78" t="b">
        <f t="shared" si="311"/>
        <v>0</v>
      </c>
      <c r="AG837" s="78" t="b">
        <f t="shared" ref="AG837:AG900" si="316">(($G837-$F837)&gt;(2*($E837-$C837)))</f>
        <v>1</v>
      </c>
      <c r="AH837" s="38">
        <f t="shared" ref="AH837:AH900" si="317">IF(MIN($F837:$F857)=MIN($F838:$F858),MIN($F837:$F857),MIN($F836:$F856))</f>
        <v>13.54</v>
      </c>
      <c r="AI837" s="62">
        <f t="shared" ref="AI837:AI900" si="318">IF(MAX($G837:$G857)=MAX($G838:$G858),MAX($G837:$G857),MAX($G836:$G856))</f>
        <v>15.15</v>
      </c>
      <c r="AJ837" s="34">
        <f t="shared" ref="AJ837:AJ900" si="319">2/(9+1)</f>
        <v>0.2</v>
      </c>
      <c r="AK837" s="34">
        <f t="shared" ref="AK837:AK900" si="320">2/(12+1)</f>
        <v>0.15384615384615385</v>
      </c>
      <c r="AL837" s="34">
        <f t="shared" ref="AL837:AL900" si="321">2/(26+1)</f>
        <v>7.407407407407407E-2</v>
      </c>
    </row>
    <row r="838" spans="1:38">
      <c r="A838" s="37">
        <v>43080</v>
      </c>
      <c r="B838" s="67">
        <v>13.89</v>
      </c>
      <c r="C838" s="67">
        <v>13.89</v>
      </c>
      <c r="D838" s="67">
        <v>0.2</v>
      </c>
      <c r="E838" s="67">
        <v>13.98</v>
      </c>
      <c r="F838" s="67">
        <v>13.88</v>
      </c>
      <c r="G838" s="67">
        <v>14.07</v>
      </c>
      <c r="H838" s="67">
        <v>1037308024</v>
      </c>
      <c r="I838" s="67">
        <v>52991</v>
      </c>
      <c r="J838" s="77">
        <f t="shared" si="312"/>
        <v>0</v>
      </c>
      <c r="K838" s="77">
        <f t="shared" si="313"/>
        <v>0</v>
      </c>
      <c r="L838" s="77">
        <f t="shared" si="314"/>
        <v>0</v>
      </c>
      <c r="M838" s="77"/>
      <c r="N838" s="77">
        <f t="shared" si="299"/>
        <v>14.49</v>
      </c>
      <c r="O838" s="77">
        <f t="shared" si="300"/>
        <v>14.79</v>
      </c>
      <c r="P838" s="77">
        <f t="shared" si="301"/>
        <v>13.980244735691134</v>
      </c>
      <c r="Q838" s="77">
        <f t="shared" si="315"/>
        <v>14.234999999999999</v>
      </c>
      <c r="R838" s="77">
        <f t="shared" si="302"/>
        <v>14.048601492266929</v>
      </c>
      <c r="S838" s="77">
        <f t="shared" si="303"/>
        <v>14.260813400002183</v>
      </c>
      <c r="T838" s="77">
        <f t="shared" si="304"/>
        <v>-0.212211907735254</v>
      </c>
      <c r="U838" s="77">
        <f t="shared" si="305"/>
        <v>-0.16195953615009875</v>
      </c>
      <c r="V838" s="77">
        <f t="shared" si="306"/>
        <v>-5.0252371585155248E-2</v>
      </c>
      <c r="W838" s="77"/>
      <c r="X838" s="77"/>
      <c r="Y838" s="77"/>
      <c r="Z838" s="77" t="str">
        <f t="shared" si="307"/>
        <v>BAIXA</v>
      </c>
      <c r="AA838" s="77"/>
      <c r="AB838" s="77" t="str">
        <f t="shared" si="308"/>
        <v/>
      </c>
      <c r="AC838" s="77"/>
      <c r="AD838" s="78" t="b">
        <f t="shared" si="309"/>
        <v>0</v>
      </c>
      <c r="AE838" s="78" t="b">
        <f t="shared" si="310"/>
        <v>0</v>
      </c>
      <c r="AF838" s="78" t="b">
        <f t="shared" si="311"/>
        <v>0</v>
      </c>
      <c r="AG838" s="78" t="b">
        <f t="shared" si="316"/>
        <v>1</v>
      </c>
      <c r="AH838" s="38">
        <f t="shared" si="317"/>
        <v>13.54</v>
      </c>
      <c r="AI838" s="62">
        <f t="shared" si="318"/>
        <v>15.19</v>
      </c>
      <c r="AJ838" s="34">
        <f t="shared" si="319"/>
        <v>0.2</v>
      </c>
      <c r="AK838" s="34">
        <f t="shared" si="320"/>
        <v>0.15384615384615385</v>
      </c>
      <c r="AL838" s="34">
        <f t="shared" si="321"/>
        <v>7.407407407407407E-2</v>
      </c>
    </row>
    <row r="839" spans="1:38">
      <c r="A839" s="37">
        <v>43077</v>
      </c>
      <c r="B839" s="67">
        <v>13.87</v>
      </c>
      <c r="C839" s="67">
        <v>13.87</v>
      </c>
      <c r="D839" s="67">
        <v>0.59</v>
      </c>
      <c r="E839" s="67">
        <v>14.01</v>
      </c>
      <c r="F839" s="67">
        <v>13.87</v>
      </c>
      <c r="G839" s="67">
        <v>14.17</v>
      </c>
      <c r="H839" s="67">
        <v>941395100</v>
      </c>
      <c r="I839" s="67">
        <v>50817</v>
      </c>
      <c r="J839" s="77">
        <f t="shared" si="312"/>
        <v>0</v>
      </c>
      <c r="K839" s="77">
        <f t="shared" si="313"/>
        <v>0</v>
      </c>
      <c r="L839" s="77">
        <f t="shared" si="314"/>
        <v>0</v>
      </c>
      <c r="M839" s="77"/>
      <c r="N839" s="77">
        <f t="shared" si="299"/>
        <v>14.49</v>
      </c>
      <c r="O839" s="77">
        <f t="shared" si="300"/>
        <v>14.79</v>
      </c>
      <c r="P839" s="77">
        <f t="shared" si="301"/>
        <v>14.002805919613918</v>
      </c>
      <c r="Q839" s="77">
        <f t="shared" si="315"/>
        <v>14.295500000000001</v>
      </c>
      <c r="R839" s="77">
        <f t="shared" si="302"/>
        <v>14.077438127224553</v>
      </c>
      <c r="S839" s="77">
        <f t="shared" si="303"/>
        <v>14.290478472002357</v>
      </c>
      <c r="T839" s="77">
        <f t="shared" si="304"/>
        <v>-0.21304034477780398</v>
      </c>
      <c r="U839" s="77">
        <f t="shared" si="305"/>
        <v>-0.14939644325380994</v>
      </c>
      <c r="V839" s="77">
        <f t="shared" si="306"/>
        <v>-6.3643901523994045E-2</v>
      </c>
      <c r="W839" s="77"/>
      <c r="X839" s="77"/>
      <c r="Y839" s="77"/>
      <c r="Z839" s="77" t="str">
        <f t="shared" si="307"/>
        <v>BAIXA</v>
      </c>
      <c r="AA839" s="77"/>
      <c r="AB839" s="77" t="str">
        <f t="shared" si="308"/>
        <v/>
      </c>
      <c r="AC839" s="77"/>
      <c r="AD839" s="78" t="b">
        <f t="shared" si="309"/>
        <v>0</v>
      </c>
      <c r="AE839" s="78" t="b">
        <f t="shared" si="310"/>
        <v>1</v>
      </c>
      <c r="AF839" s="78" t="b">
        <f t="shared" si="311"/>
        <v>0</v>
      </c>
      <c r="AG839" s="78" t="b">
        <f t="shared" si="316"/>
        <v>1</v>
      </c>
      <c r="AH839" s="38">
        <f t="shared" si="317"/>
        <v>13.54</v>
      </c>
      <c r="AI839" s="62">
        <f t="shared" si="318"/>
        <v>15.3</v>
      </c>
      <c r="AJ839" s="34">
        <f t="shared" si="319"/>
        <v>0.2</v>
      </c>
      <c r="AK839" s="34">
        <f t="shared" si="320"/>
        <v>0.15384615384615385</v>
      </c>
      <c r="AL839" s="34">
        <f t="shared" si="321"/>
        <v>7.407407407407407E-2</v>
      </c>
    </row>
    <row r="840" spans="1:38">
      <c r="A840" s="37">
        <v>43076</v>
      </c>
      <c r="B840" s="67">
        <v>13.79</v>
      </c>
      <c r="C840" s="67">
        <v>13.79</v>
      </c>
      <c r="D840" s="67">
        <v>-1.68</v>
      </c>
      <c r="E840" s="67">
        <v>13.82</v>
      </c>
      <c r="F840" s="67">
        <v>13.61</v>
      </c>
      <c r="G840" s="67">
        <v>13.99</v>
      </c>
      <c r="H840" s="67">
        <v>854846869</v>
      </c>
      <c r="I840" s="67">
        <v>31741</v>
      </c>
      <c r="J840" s="77">
        <f t="shared" si="312"/>
        <v>0</v>
      </c>
      <c r="K840" s="77">
        <f t="shared" si="313"/>
        <v>0</v>
      </c>
      <c r="L840" s="77">
        <f t="shared" si="314"/>
        <v>0</v>
      </c>
      <c r="M840" s="77"/>
      <c r="N840" s="77">
        <f t="shared" si="299"/>
        <v>14.49</v>
      </c>
      <c r="O840" s="77">
        <f t="shared" si="300"/>
        <v>14.79</v>
      </c>
      <c r="P840" s="77">
        <f t="shared" si="301"/>
        <v>14.036007399517398</v>
      </c>
      <c r="Q840" s="77">
        <f t="shared" si="315"/>
        <v>14.367500000000001</v>
      </c>
      <c r="R840" s="77">
        <f t="shared" si="302"/>
        <v>14.11515415035629</v>
      </c>
      <c r="S840" s="77">
        <f t="shared" si="303"/>
        <v>14.324116749762545</v>
      </c>
      <c r="T840" s="77">
        <f t="shared" si="304"/>
        <v>-0.20896259940625583</v>
      </c>
      <c r="U840" s="77">
        <f t="shared" si="305"/>
        <v>-0.13348546787281143</v>
      </c>
      <c r="V840" s="77">
        <f t="shared" si="306"/>
        <v>-7.5477131533444403E-2</v>
      </c>
      <c r="W840" s="77"/>
      <c r="X840" s="77"/>
      <c r="Y840" s="77"/>
      <c r="Z840" s="77" t="str">
        <f t="shared" si="307"/>
        <v>BAIXA</v>
      </c>
      <c r="AA840" s="77"/>
      <c r="AB840" s="77" t="str">
        <f t="shared" si="308"/>
        <v/>
      </c>
      <c r="AC840" s="77"/>
      <c r="AD840" s="78" t="b">
        <f t="shared" si="309"/>
        <v>1</v>
      </c>
      <c r="AE840" s="78" t="b">
        <f t="shared" si="310"/>
        <v>0</v>
      </c>
      <c r="AF840" s="78" t="b">
        <f t="shared" si="311"/>
        <v>0</v>
      </c>
      <c r="AG840" s="78" t="b">
        <f t="shared" si="316"/>
        <v>1</v>
      </c>
      <c r="AH840" s="38">
        <f t="shared" si="317"/>
        <v>13.54</v>
      </c>
      <c r="AI840" s="62">
        <f t="shared" si="318"/>
        <v>15.31</v>
      </c>
      <c r="AJ840" s="34">
        <f t="shared" si="319"/>
        <v>0.2</v>
      </c>
      <c r="AK840" s="34">
        <f t="shared" si="320"/>
        <v>0.15384615384615385</v>
      </c>
      <c r="AL840" s="34">
        <f t="shared" si="321"/>
        <v>7.407407407407407E-2</v>
      </c>
    </row>
    <row r="841" spans="1:38">
      <c r="A841" s="37">
        <v>43075</v>
      </c>
      <c r="B841" s="67">
        <v>14.02</v>
      </c>
      <c r="C841" s="67">
        <v>14.02</v>
      </c>
      <c r="D841" s="67">
        <v>1.37</v>
      </c>
      <c r="E841" s="67">
        <v>13.75</v>
      </c>
      <c r="F841" s="67">
        <v>13.68</v>
      </c>
      <c r="G841" s="67">
        <v>14.18</v>
      </c>
      <c r="H841" s="67">
        <v>1099335176</v>
      </c>
      <c r="I841" s="67">
        <v>48292</v>
      </c>
      <c r="J841" s="77">
        <f t="shared" si="312"/>
        <v>0</v>
      </c>
      <c r="K841" s="77">
        <f t="shared" si="313"/>
        <v>0</v>
      </c>
      <c r="L841" s="77">
        <f t="shared" si="314"/>
        <v>0</v>
      </c>
      <c r="M841" s="77"/>
      <c r="N841" s="77">
        <f t="shared" si="299"/>
        <v>14.49</v>
      </c>
      <c r="O841" s="77">
        <f t="shared" si="300"/>
        <v>14.79</v>
      </c>
      <c r="P841" s="77">
        <f t="shared" si="301"/>
        <v>14.097509249396747</v>
      </c>
      <c r="Q841" s="77">
        <f t="shared" si="315"/>
        <v>14.423500000000001</v>
      </c>
      <c r="R841" s="77">
        <f t="shared" si="302"/>
        <v>14.174273086784705</v>
      </c>
      <c r="S841" s="77">
        <f t="shared" si="303"/>
        <v>14.366846089743548</v>
      </c>
      <c r="T841" s="77">
        <f t="shared" si="304"/>
        <v>-0.19257300295884328</v>
      </c>
      <c r="U841" s="77">
        <f t="shared" si="305"/>
        <v>-0.11461618498945032</v>
      </c>
      <c r="V841" s="77">
        <f t="shared" si="306"/>
        <v>-7.7956817969392952E-2</v>
      </c>
      <c r="W841" s="77"/>
      <c r="X841" s="77"/>
      <c r="Y841" s="77"/>
      <c r="Z841" s="77" t="str">
        <f t="shared" si="307"/>
        <v>BAIXA</v>
      </c>
      <c r="AA841" s="77"/>
      <c r="AB841" s="77" t="str">
        <f t="shared" si="308"/>
        <v/>
      </c>
      <c r="AC841" s="77"/>
      <c r="AD841" s="78" t="b">
        <f t="shared" si="309"/>
        <v>0</v>
      </c>
      <c r="AE841" s="78" t="b">
        <f t="shared" si="310"/>
        <v>0</v>
      </c>
      <c r="AF841" s="78" t="b">
        <f t="shared" si="311"/>
        <v>0</v>
      </c>
      <c r="AG841" s="78" t="b">
        <f t="shared" si="316"/>
        <v>1</v>
      </c>
      <c r="AH841" s="38">
        <f t="shared" si="317"/>
        <v>13.54</v>
      </c>
      <c r="AI841" s="62">
        <f t="shared" si="318"/>
        <v>15.75</v>
      </c>
      <c r="AJ841" s="34">
        <f t="shared" si="319"/>
        <v>0.2</v>
      </c>
      <c r="AK841" s="34">
        <f t="shared" si="320"/>
        <v>0.15384615384615385</v>
      </c>
      <c r="AL841" s="34">
        <f t="shared" si="321"/>
        <v>7.407407407407407E-2</v>
      </c>
    </row>
    <row r="842" spans="1:38">
      <c r="A842" s="37">
        <v>43074</v>
      </c>
      <c r="B842" s="67">
        <v>13.83</v>
      </c>
      <c r="C842" s="67">
        <v>13.83</v>
      </c>
      <c r="D842" s="67">
        <v>-1.1000000000000001</v>
      </c>
      <c r="E842" s="67">
        <v>14</v>
      </c>
      <c r="F842" s="67">
        <v>13.74</v>
      </c>
      <c r="G842" s="67">
        <v>14.3</v>
      </c>
      <c r="H842" s="67">
        <v>1146810092</v>
      </c>
      <c r="I842" s="67">
        <v>46561</v>
      </c>
      <c r="J842" s="77">
        <f t="shared" si="312"/>
        <v>0</v>
      </c>
      <c r="K842" s="77">
        <f t="shared" si="313"/>
        <v>0</v>
      </c>
      <c r="L842" s="77">
        <f t="shared" si="314"/>
        <v>0</v>
      </c>
      <c r="M842" s="77"/>
      <c r="N842" s="77">
        <f t="shared" si="299"/>
        <v>14.49</v>
      </c>
      <c r="O842" s="77">
        <f t="shared" si="300"/>
        <v>14.92</v>
      </c>
      <c r="P842" s="77">
        <f t="shared" si="301"/>
        <v>14.116886561745934</v>
      </c>
      <c r="Q842" s="77">
        <f t="shared" si="315"/>
        <v>14.51</v>
      </c>
      <c r="R842" s="77">
        <f t="shared" si="302"/>
        <v>14.202322738927379</v>
      </c>
      <c r="S842" s="77">
        <f t="shared" si="303"/>
        <v>14.394593776923033</v>
      </c>
      <c r="T842" s="77">
        <f t="shared" si="304"/>
        <v>-0.19227103799565448</v>
      </c>
      <c r="U842" s="77">
        <f t="shared" si="305"/>
        <v>-9.5126980497102082E-2</v>
      </c>
      <c r="V842" s="77">
        <f t="shared" si="306"/>
        <v>-9.71440574985524E-2</v>
      </c>
      <c r="W842" s="77"/>
      <c r="X842" s="77"/>
      <c r="Y842" s="77"/>
      <c r="Z842" s="77" t="str">
        <f t="shared" si="307"/>
        <v>BAIXA</v>
      </c>
      <c r="AA842" s="77"/>
      <c r="AB842" s="77" t="str">
        <f t="shared" si="308"/>
        <v/>
      </c>
      <c r="AC842" s="77"/>
      <c r="AD842" s="78" t="b">
        <f t="shared" si="309"/>
        <v>0</v>
      </c>
      <c r="AE842" s="78" t="b">
        <f t="shared" si="310"/>
        <v>1</v>
      </c>
      <c r="AF842" s="78" t="b">
        <f t="shared" si="311"/>
        <v>0</v>
      </c>
      <c r="AG842" s="78" t="b">
        <f t="shared" si="316"/>
        <v>1</v>
      </c>
      <c r="AH842" s="38">
        <f t="shared" si="317"/>
        <v>13.54</v>
      </c>
      <c r="AI842" s="62">
        <f t="shared" si="318"/>
        <v>15.75</v>
      </c>
      <c r="AJ842" s="34">
        <f t="shared" si="319"/>
        <v>0.2</v>
      </c>
      <c r="AK842" s="34">
        <f t="shared" si="320"/>
        <v>0.15384615384615385</v>
      </c>
      <c r="AL842" s="34">
        <f t="shared" si="321"/>
        <v>7.407407407407407E-2</v>
      </c>
    </row>
    <row r="843" spans="1:38">
      <c r="A843" s="37">
        <v>43073</v>
      </c>
      <c r="B843" s="67">
        <v>13.98</v>
      </c>
      <c r="C843" s="67">
        <v>13.98</v>
      </c>
      <c r="D843" s="67">
        <v>-0.83</v>
      </c>
      <c r="E843" s="67">
        <v>14.14</v>
      </c>
      <c r="F843" s="67">
        <v>13.97</v>
      </c>
      <c r="G843" s="67">
        <v>14.27</v>
      </c>
      <c r="H843" s="67">
        <v>1341211618</v>
      </c>
      <c r="I843" s="67">
        <v>69547</v>
      </c>
      <c r="J843" s="77">
        <f t="shared" si="312"/>
        <v>0</v>
      </c>
      <c r="K843" s="77">
        <f t="shared" si="313"/>
        <v>0</v>
      </c>
      <c r="L843" s="77">
        <f t="shared" si="314"/>
        <v>0</v>
      </c>
      <c r="M843" s="77"/>
      <c r="N843" s="77">
        <f t="shared" si="299"/>
        <v>14.81</v>
      </c>
      <c r="O843" s="77">
        <f t="shared" si="300"/>
        <v>15.15</v>
      </c>
      <c r="P843" s="77">
        <f t="shared" si="301"/>
        <v>14.188608202182417</v>
      </c>
      <c r="Q843" s="77">
        <f t="shared" si="315"/>
        <v>14.583500000000001</v>
      </c>
      <c r="R843" s="77">
        <f t="shared" si="302"/>
        <v>14.27001778236872</v>
      </c>
      <c r="S843" s="77">
        <f t="shared" si="303"/>
        <v>14.439761279076876</v>
      </c>
      <c r="T843" s="77">
        <f t="shared" si="304"/>
        <v>-0.16974349670815592</v>
      </c>
      <c r="U843" s="77">
        <f t="shared" si="305"/>
        <v>-7.0840966122463989E-2</v>
      </c>
      <c r="V843" s="77">
        <f t="shared" si="306"/>
        <v>-9.8902530585691928E-2</v>
      </c>
      <c r="W843" s="77"/>
      <c r="X843" s="77"/>
      <c r="Y843" s="77"/>
      <c r="Z843" s="77" t="str">
        <f t="shared" si="307"/>
        <v>BAIXA</v>
      </c>
      <c r="AA843" s="77"/>
      <c r="AB843" s="77" t="str">
        <f t="shared" si="308"/>
        <v/>
      </c>
      <c r="AC843" s="77"/>
      <c r="AD843" s="78" t="b">
        <f t="shared" si="309"/>
        <v>1</v>
      </c>
      <c r="AE843" s="78" t="b">
        <f t="shared" si="310"/>
        <v>1</v>
      </c>
      <c r="AF843" s="78" t="b">
        <f t="shared" si="311"/>
        <v>0</v>
      </c>
      <c r="AG843" s="78" t="b">
        <f t="shared" si="316"/>
        <v>0</v>
      </c>
      <c r="AH843" s="38">
        <f t="shared" si="317"/>
        <v>13.54</v>
      </c>
      <c r="AI843" s="62">
        <f t="shared" si="318"/>
        <v>15.75</v>
      </c>
      <c r="AJ843" s="34">
        <f t="shared" si="319"/>
        <v>0.2</v>
      </c>
      <c r="AK843" s="34">
        <f t="shared" si="320"/>
        <v>0.15384615384615385</v>
      </c>
      <c r="AL843" s="34">
        <f t="shared" si="321"/>
        <v>7.407407407407407E-2</v>
      </c>
    </row>
    <row r="844" spans="1:38">
      <c r="A844" s="37">
        <v>43070</v>
      </c>
      <c r="B844" s="67">
        <v>14.1</v>
      </c>
      <c r="C844" s="67">
        <v>14.1</v>
      </c>
      <c r="D844" s="67">
        <v>1.5</v>
      </c>
      <c r="E844" s="67">
        <v>13.86</v>
      </c>
      <c r="F844" s="67">
        <v>13.79</v>
      </c>
      <c r="G844" s="67">
        <v>14.25</v>
      </c>
      <c r="H844" s="67">
        <v>1239306404</v>
      </c>
      <c r="I844" s="67">
        <v>66142</v>
      </c>
      <c r="J844" s="77">
        <f t="shared" si="312"/>
        <v>0</v>
      </c>
      <c r="K844" s="77">
        <f t="shared" si="313"/>
        <v>0</v>
      </c>
      <c r="L844" s="77">
        <f t="shared" si="314"/>
        <v>0</v>
      </c>
      <c r="M844" s="77"/>
      <c r="N844" s="77">
        <f t="shared" si="299"/>
        <v>14.91</v>
      </c>
      <c r="O844" s="77">
        <f t="shared" si="300"/>
        <v>15.19</v>
      </c>
      <c r="P844" s="77">
        <f t="shared" si="301"/>
        <v>14.240760252728021</v>
      </c>
      <c r="Q844" s="77">
        <f t="shared" si="315"/>
        <v>14.648</v>
      </c>
      <c r="R844" s="77">
        <f t="shared" si="302"/>
        <v>14.322748288253942</v>
      </c>
      <c r="S844" s="77">
        <f t="shared" si="303"/>
        <v>14.476542181403026</v>
      </c>
      <c r="T844" s="77">
        <f t="shared" si="304"/>
        <v>-0.15379389314908387</v>
      </c>
      <c r="U844" s="77">
        <f t="shared" si="305"/>
        <v>-4.6115333476041007E-2</v>
      </c>
      <c r="V844" s="77">
        <f t="shared" si="306"/>
        <v>-0.10767855967304286</v>
      </c>
      <c r="W844" s="77"/>
      <c r="X844" s="77"/>
      <c r="Y844" s="77"/>
      <c r="Z844" s="77" t="str">
        <f t="shared" si="307"/>
        <v>BAIXA</v>
      </c>
      <c r="AA844" s="77"/>
      <c r="AB844" s="77" t="str">
        <f t="shared" si="308"/>
        <v/>
      </c>
      <c r="AC844" s="77"/>
      <c r="AD844" s="78" t="b">
        <f t="shared" si="309"/>
        <v>1</v>
      </c>
      <c r="AE844" s="78" t="b">
        <f t="shared" si="310"/>
        <v>0</v>
      </c>
      <c r="AF844" s="78" t="b">
        <f t="shared" si="311"/>
        <v>0</v>
      </c>
      <c r="AG844" s="78" t="b">
        <f t="shared" si="316"/>
        <v>1</v>
      </c>
      <c r="AH844" s="38">
        <f t="shared" si="317"/>
        <v>13.54</v>
      </c>
      <c r="AI844" s="62">
        <f t="shared" si="318"/>
        <v>15.75</v>
      </c>
      <c r="AJ844" s="34">
        <f t="shared" si="319"/>
        <v>0.2</v>
      </c>
      <c r="AK844" s="34">
        <f t="shared" si="320"/>
        <v>0.15384615384615385</v>
      </c>
      <c r="AL844" s="34">
        <f t="shared" si="321"/>
        <v>7.407407407407407E-2</v>
      </c>
    </row>
    <row r="845" spans="1:38">
      <c r="A845" s="37">
        <v>43069</v>
      </c>
      <c r="B845" s="67">
        <v>13.89</v>
      </c>
      <c r="C845" s="67">
        <v>13.89</v>
      </c>
      <c r="D845" s="67">
        <v>0.33</v>
      </c>
      <c r="E845" s="67">
        <v>13.82</v>
      </c>
      <c r="F845" s="67">
        <v>13.54</v>
      </c>
      <c r="G845" s="67">
        <v>13.98</v>
      </c>
      <c r="H845" s="67">
        <v>1063794912</v>
      </c>
      <c r="I845" s="67">
        <v>74520</v>
      </c>
      <c r="J845" s="77">
        <f t="shared" si="312"/>
        <v>1</v>
      </c>
      <c r="K845" s="77">
        <f t="shared" si="313"/>
        <v>0</v>
      </c>
      <c r="L845" s="77">
        <f t="shared" si="314"/>
        <v>0</v>
      </c>
      <c r="M845" s="77"/>
      <c r="N845" s="77">
        <f t="shared" si="299"/>
        <v>15.1</v>
      </c>
      <c r="O845" s="77">
        <f t="shared" si="300"/>
        <v>15.3</v>
      </c>
      <c r="P845" s="77">
        <f t="shared" si="301"/>
        <v>14.275950315910027</v>
      </c>
      <c r="Q845" s="77">
        <f t="shared" si="315"/>
        <v>14.700499999999996</v>
      </c>
      <c r="R845" s="77">
        <f t="shared" si="302"/>
        <v>14.363247977027386</v>
      </c>
      <c r="S845" s="77">
        <f t="shared" si="303"/>
        <v>14.506665555915268</v>
      </c>
      <c r="T845" s="77">
        <f t="shared" si="304"/>
        <v>-0.14341757888788109</v>
      </c>
      <c r="U845" s="77">
        <f t="shared" si="305"/>
        <v>-1.919569355778029E-2</v>
      </c>
      <c r="V845" s="77">
        <f t="shared" si="306"/>
        <v>-0.1242218853301008</v>
      </c>
      <c r="W845" s="77"/>
      <c r="X845" s="77"/>
      <c r="Y845" s="77"/>
      <c r="Z845" s="77" t="str">
        <f t="shared" si="307"/>
        <v>BAIXA</v>
      </c>
      <c r="AA845" s="77"/>
      <c r="AB845" s="77" t="str">
        <f t="shared" si="308"/>
        <v/>
      </c>
      <c r="AC845" s="77"/>
      <c r="AD845" s="78" t="b">
        <f t="shared" si="309"/>
        <v>0</v>
      </c>
      <c r="AE845" s="78" t="b">
        <f t="shared" si="310"/>
        <v>0</v>
      </c>
      <c r="AF845" s="78" t="b">
        <f t="shared" si="311"/>
        <v>0</v>
      </c>
      <c r="AG845" s="78" t="b">
        <f t="shared" si="316"/>
        <v>1</v>
      </c>
      <c r="AH845" s="38">
        <f t="shared" si="317"/>
        <v>13.54</v>
      </c>
      <c r="AI845" s="62">
        <f t="shared" si="318"/>
        <v>15.75</v>
      </c>
      <c r="AJ845" s="34">
        <f t="shared" si="319"/>
        <v>0.2</v>
      </c>
      <c r="AK845" s="34">
        <f t="shared" si="320"/>
        <v>0.15384615384615385</v>
      </c>
      <c r="AL845" s="34">
        <f t="shared" si="321"/>
        <v>7.407407407407407E-2</v>
      </c>
    </row>
    <row r="846" spans="1:38">
      <c r="A846" s="37">
        <v>43068</v>
      </c>
      <c r="B846" s="67">
        <v>13.85</v>
      </c>
      <c r="C846" s="67">
        <v>13.85</v>
      </c>
      <c r="D846" s="67">
        <v>-3.22</v>
      </c>
      <c r="E846" s="67">
        <v>14.34</v>
      </c>
      <c r="F846" s="67">
        <v>13.84</v>
      </c>
      <c r="G846" s="67">
        <v>14.38</v>
      </c>
      <c r="H846" s="67">
        <v>899142382</v>
      </c>
      <c r="I846" s="67">
        <v>42897</v>
      </c>
      <c r="J846" s="77">
        <f t="shared" si="312"/>
        <v>0</v>
      </c>
      <c r="K846" s="77">
        <f t="shared" si="313"/>
        <v>0</v>
      </c>
      <c r="L846" s="77">
        <f t="shared" si="314"/>
        <v>0</v>
      </c>
      <c r="M846" s="77"/>
      <c r="N846" s="77">
        <f t="shared" si="299"/>
        <v>15.1</v>
      </c>
      <c r="O846" s="77">
        <f t="shared" si="300"/>
        <v>15.31</v>
      </c>
      <c r="P846" s="77">
        <f t="shared" si="301"/>
        <v>14.372437894887534</v>
      </c>
      <c r="Q846" s="77">
        <f t="shared" si="315"/>
        <v>14.763999999999999</v>
      </c>
      <c r="R846" s="77">
        <f t="shared" si="302"/>
        <v>14.449293063759638</v>
      </c>
      <c r="S846" s="77">
        <f t="shared" si="303"/>
        <v>14.555998800388489</v>
      </c>
      <c r="T846" s="77">
        <f t="shared" si="304"/>
        <v>-0.10670573662885019</v>
      </c>
      <c r="U846" s="77">
        <f t="shared" si="305"/>
        <v>1.1859777774744909E-2</v>
      </c>
      <c r="V846" s="77">
        <f t="shared" si="306"/>
        <v>-0.1185655144035951</v>
      </c>
      <c r="W846" s="77"/>
      <c r="X846" s="77"/>
      <c r="Y846" s="77"/>
      <c r="Z846" s="77" t="str">
        <f t="shared" si="307"/>
        <v>BAIXA</v>
      </c>
      <c r="AA846" s="77"/>
      <c r="AB846" s="77" t="str">
        <f t="shared" si="308"/>
        <v/>
      </c>
      <c r="AC846" s="77"/>
      <c r="AD846" s="78" t="b">
        <f t="shared" si="309"/>
        <v>0</v>
      </c>
      <c r="AE846" s="78" t="b">
        <f t="shared" si="310"/>
        <v>0</v>
      </c>
      <c r="AF846" s="78" t="b">
        <f t="shared" si="311"/>
        <v>1</v>
      </c>
      <c r="AG846" s="78" t="b">
        <f t="shared" si="316"/>
        <v>0</v>
      </c>
      <c r="AH846" s="38">
        <f t="shared" si="317"/>
        <v>13.8</v>
      </c>
      <c r="AI846" s="62">
        <f t="shared" si="318"/>
        <v>15.75</v>
      </c>
      <c r="AJ846" s="34">
        <f t="shared" si="319"/>
        <v>0.2</v>
      </c>
      <c r="AK846" s="34">
        <f t="shared" si="320"/>
        <v>0.15384615384615385</v>
      </c>
      <c r="AL846" s="34">
        <f t="shared" si="321"/>
        <v>7.407407407407407E-2</v>
      </c>
    </row>
    <row r="847" spans="1:38">
      <c r="A847" s="37">
        <v>43067</v>
      </c>
      <c r="B847" s="67">
        <v>14.31</v>
      </c>
      <c r="C847" s="67">
        <v>14.31</v>
      </c>
      <c r="D847" s="67">
        <v>-0.19</v>
      </c>
      <c r="E847" s="67">
        <v>14.39</v>
      </c>
      <c r="F847" s="67">
        <v>14.28</v>
      </c>
      <c r="G847" s="67">
        <v>14.49</v>
      </c>
      <c r="H847" s="67">
        <v>1047210135</v>
      </c>
      <c r="I847" s="67">
        <v>46413</v>
      </c>
      <c r="J847" s="77">
        <f t="shared" si="312"/>
        <v>0</v>
      </c>
      <c r="K847" s="77">
        <f t="shared" si="313"/>
        <v>0</v>
      </c>
      <c r="L847" s="77">
        <f t="shared" si="314"/>
        <v>0</v>
      </c>
      <c r="M847" s="77"/>
      <c r="N847" s="77">
        <f t="shared" si="299"/>
        <v>15.1</v>
      </c>
      <c r="O847" s="77">
        <f t="shared" si="300"/>
        <v>15.67</v>
      </c>
      <c r="P847" s="77">
        <f t="shared" si="301"/>
        <v>14.503047368609417</v>
      </c>
      <c r="Q847" s="77">
        <f t="shared" si="315"/>
        <v>14.8405</v>
      </c>
      <c r="R847" s="77">
        <f t="shared" si="302"/>
        <v>14.558255438988663</v>
      </c>
      <c r="S847" s="77">
        <f t="shared" si="303"/>
        <v>14.612478704419567</v>
      </c>
      <c r="T847" s="77">
        <f t="shared" si="304"/>
        <v>-5.4223265430904277E-2</v>
      </c>
      <c r="U847" s="77">
        <f t="shared" si="305"/>
        <v>4.150115637564368E-2</v>
      </c>
      <c r="V847" s="77">
        <f t="shared" si="306"/>
        <v>-9.5724421806547957E-2</v>
      </c>
      <c r="W847" s="77"/>
      <c r="X847" s="77"/>
      <c r="Y847" s="77"/>
      <c r="Z847" s="77" t="str">
        <f t="shared" si="307"/>
        <v>BAIXA</v>
      </c>
      <c r="AA847" s="77"/>
      <c r="AB847" s="77" t="str">
        <f t="shared" si="308"/>
        <v/>
      </c>
      <c r="AC847" s="77"/>
      <c r="AD847" s="78" t="b">
        <f t="shared" si="309"/>
        <v>0</v>
      </c>
      <c r="AE847" s="78" t="b">
        <f t="shared" si="310"/>
        <v>0</v>
      </c>
      <c r="AF847" s="78" t="b">
        <f t="shared" si="311"/>
        <v>0</v>
      </c>
      <c r="AG847" s="78" t="b">
        <f t="shared" si="316"/>
        <v>1</v>
      </c>
      <c r="AH847" s="38">
        <f t="shared" si="317"/>
        <v>13.8</v>
      </c>
      <c r="AI847" s="62">
        <f t="shared" si="318"/>
        <v>15.75</v>
      </c>
      <c r="AJ847" s="34">
        <f t="shared" si="319"/>
        <v>0.2</v>
      </c>
      <c r="AK847" s="34">
        <f t="shared" si="320"/>
        <v>0.15384615384615385</v>
      </c>
      <c r="AL847" s="34">
        <f t="shared" si="321"/>
        <v>7.407407407407407E-2</v>
      </c>
    </row>
    <row r="848" spans="1:38">
      <c r="A848" s="37">
        <v>43066</v>
      </c>
      <c r="B848" s="67">
        <v>14.34</v>
      </c>
      <c r="C848" s="67">
        <v>14.34</v>
      </c>
      <c r="D848" s="67">
        <v>-1.43</v>
      </c>
      <c r="E848" s="67">
        <v>14.46</v>
      </c>
      <c r="F848" s="67">
        <v>14.26</v>
      </c>
      <c r="G848" s="67">
        <v>14.47</v>
      </c>
      <c r="H848" s="67">
        <v>599703457</v>
      </c>
      <c r="I848" s="67">
        <v>34258</v>
      </c>
      <c r="J848" s="77">
        <f t="shared" si="312"/>
        <v>0</v>
      </c>
      <c r="K848" s="77">
        <f t="shared" si="313"/>
        <v>0</v>
      </c>
      <c r="L848" s="77">
        <f t="shared" si="314"/>
        <v>0</v>
      </c>
      <c r="M848" s="77"/>
      <c r="N848" s="77">
        <f t="shared" si="299"/>
        <v>15.34</v>
      </c>
      <c r="O848" s="77">
        <f t="shared" si="300"/>
        <v>15.75</v>
      </c>
      <c r="P848" s="77">
        <f t="shared" si="301"/>
        <v>14.551309210761772</v>
      </c>
      <c r="Q848" s="77">
        <f t="shared" si="315"/>
        <v>14.880500000000001</v>
      </c>
      <c r="R848" s="77">
        <f t="shared" si="302"/>
        <v>14.603392791532055</v>
      </c>
      <c r="S848" s="77">
        <f t="shared" si="303"/>
        <v>14.636677000773133</v>
      </c>
      <c r="T848" s="77">
        <f t="shared" si="304"/>
        <v>-3.3284209241077889E-2</v>
      </c>
      <c r="U848" s="77">
        <f t="shared" si="305"/>
        <v>6.5432261827280666E-2</v>
      </c>
      <c r="V848" s="77">
        <f t="shared" si="306"/>
        <v>-9.8716471068358555E-2</v>
      </c>
      <c r="W848" s="77"/>
      <c r="X848" s="77"/>
      <c r="Y848" s="77"/>
      <c r="Z848" s="77" t="str">
        <f t="shared" si="307"/>
        <v>BAIXA</v>
      </c>
      <c r="AA848" s="77"/>
      <c r="AB848" s="77" t="str">
        <f t="shared" si="308"/>
        <v/>
      </c>
      <c r="AC848" s="77"/>
      <c r="AD848" s="78" t="b">
        <f t="shared" si="309"/>
        <v>0</v>
      </c>
      <c r="AE848" s="78" t="b">
        <f t="shared" si="310"/>
        <v>1</v>
      </c>
      <c r="AF848" s="78" t="b">
        <f t="shared" si="311"/>
        <v>1</v>
      </c>
      <c r="AG848" s="78" t="b">
        <f t="shared" si="316"/>
        <v>0</v>
      </c>
      <c r="AH848" s="38">
        <f t="shared" si="317"/>
        <v>13.8</v>
      </c>
      <c r="AI848" s="62">
        <f t="shared" si="318"/>
        <v>15.75</v>
      </c>
      <c r="AJ848" s="34">
        <f t="shared" si="319"/>
        <v>0.2</v>
      </c>
      <c r="AK848" s="34">
        <f t="shared" si="320"/>
        <v>0.15384615384615385</v>
      </c>
      <c r="AL848" s="34">
        <f t="shared" si="321"/>
        <v>7.407407407407407E-2</v>
      </c>
    </row>
    <row r="849" spans="1:38">
      <c r="A849" s="37">
        <v>43063</v>
      </c>
      <c r="B849" s="67">
        <v>14.54</v>
      </c>
      <c r="C849" s="67">
        <v>14.54</v>
      </c>
      <c r="D849" s="67">
        <v>-0.56000000000000005</v>
      </c>
      <c r="E849" s="67">
        <v>14.54</v>
      </c>
      <c r="F849" s="67">
        <v>14.49</v>
      </c>
      <c r="G849" s="67">
        <v>14.79</v>
      </c>
      <c r="H849" s="67">
        <v>1090130397</v>
      </c>
      <c r="I849" s="67">
        <v>43130</v>
      </c>
      <c r="J849" s="77">
        <f t="shared" si="312"/>
        <v>0</v>
      </c>
      <c r="K849" s="77">
        <f t="shared" si="313"/>
        <v>0</v>
      </c>
      <c r="L849" s="77">
        <f t="shared" si="314"/>
        <v>0</v>
      </c>
      <c r="M849" s="77"/>
      <c r="N849" s="77">
        <f t="shared" si="299"/>
        <v>15.34</v>
      </c>
      <c r="O849" s="77">
        <f t="shared" si="300"/>
        <v>15.75</v>
      </c>
      <c r="P849" s="77">
        <f t="shared" si="301"/>
        <v>14.604136513452215</v>
      </c>
      <c r="Q849" s="77">
        <f t="shared" si="315"/>
        <v>14.918500000000003</v>
      </c>
      <c r="R849" s="77">
        <f t="shared" si="302"/>
        <v>14.65128238999243</v>
      </c>
      <c r="S849" s="77">
        <f t="shared" si="303"/>
        <v>14.660411160834984</v>
      </c>
      <c r="T849" s="77">
        <f t="shared" si="304"/>
        <v>-9.1287708425547009E-3</v>
      </c>
      <c r="U849" s="77">
        <f t="shared" si="305"/>
        <v>9.0111379594370308E-2</v>
      </c>
      <c r="V849" s="77">
        <f t="shared" si="306"/>
        <v>-9.9240150436925009E-2</v>
      </c>
      <c r="W849" s="77"/>
      <c r="X849" s="77"/>
      <c r="Y849" s="77"/>
      <c r="Z849" s="77" t="str">
        <f t="shared" si="307"/>
        <v>BAIXA</v>
      </c>
      <c r="AA849" s="77"/>
      <c r="AB849" s="77" t="str">
        <f t="shared" si="308"/>
        <v/>
      </c>
      <c r="AC849" s="77"/>
      <c r="AD849" s="78" t="b">
        <f t="shared" si="309"/>
        <v>1</v>
      </c>
      <c r="AE849" s="78" t="b">
        <f t="shared" si="310"/>
        <v>1</v>
      </c>
      <c r="AF849" s="78" t="b">
        <f t="shared" si="311"/>
        <v>0</v>
      </c>
      <c r="AG849" s="78" t="b">
        <f t="shared" si="316"/>
        <v>1</v>
      </c>
      <c r="AH849" s="38">
        <f t="shared" si="317"/>
        <v>13.8</v>
      </c>
      <c r="AI849" s="62">
        <f t="shared" si="318"/>
        <v>15.75</v>
      </c>
      <c r="AJ849" s="34">
        <f t="shared" si="319"/>
        <v>0.2</v>
      </c>
      <c r="AK849" s="34">
        <f t="shared" si="320"/>
        <v>0.15384615384615385</v>
      </c>
      <c r="AL849" s="34">
        <f t="shared" si="321"/>
        <v>7.407407407407407E-2</v>
      </c>
    </row>
    <row r="850" spans="1:38">
      <c r="A850" s="37">
        <v>43062</v>
      </c>
      <c r="B850" s="67">
        <v>14.63</v>
      </c>
      <c r="C850" s="67">
        <v>14.63</v>
      </c>
      <c r="D850" s="67">
        <v>0.5</v>
      </c>
      <c r="E850" s="67">
        <v>14.44</v>
      </c>
      <c r="F850" s="67">
        <v>14.4</v>
      </c>
      <c r="G850" s="67">
        <v>14.69</v>
      </c>
      <c r="H850" s="67">
        <v>1142794305</v>
      </c>
      <c r="I850" s="67">
        <v>44374</v>
      </c>
      <c r="J850" s="77">
        <f t="shared" si="312"/>
        <v>0</v>
      </c>
      <c r="K850" s="77">
        <f t="shared" si="313"/>
        <v>0</v>
      </c>
      <c r="L850" s="77">
        <f t="shared" si="314"/>
        <v>0</v>
      </c>
      <c r="M850" s="77"/>
      <c r="N850" s="77">
        <f t="shared" si="299"/>
        <v>15.34</v>
      </c>
      <c r="O850" s="77">
        <f t="shared" si="300"/>
        <v>15.75</v>
      </c>
      <c r="P850" s="77">
        <f t="shared" si="301"/>
        <v>14.620170641815269</v>
      </c>
      <c r="Q850" s="77">
        <f t="shared" si="315"/>
        <v>14.937000000000003</v>
      </c>
      <c r="R850" s="77">
        <f t="shared" si="302"/>
        <v>14.671515551809236</v>
      </c>
      <c r="S850" s="77">
        <f t="shared" si="303"/>
        <v>14.670044053701783</v>
      </c>
      <c r="T850" s="77">
        <f t="shared" si="304"/>
        <v>1.4714981074526179E-3</v>
      </c>
      <c r="U850" s="77">
        <f t="shared" si="305"/>
        <v>0.11492141720360156</v>
      </c>
      <c r="V850" s="77">
        <f t="shared" si="306"/>
        <v>-0.11344991909614895</v>
      </c>
      <c r="W850" s="77"/>
      <c r="X850" s="77"/>
      <c r="Y850" s="77"/>
      <c r="Z850" s="77" t="str">
        <f t="shared" si="307"/>
        <v>ALTA</v>
      </c>
      <c r="AA850" s="77"/>
      <c r="AB850" s="77" t="str">
        <f t="shared" si="308"/>
        <v/>
      </c>
      <c r="AC850" s="77"/>
      <c r="AD850" s="78" t="b">
        <f t="shared" si="309"/>
        <v>1</v>
      </c>
      <c r="AE850" s="78" t="b">
        <f t="shared" si="310"/>
        <v>0</v>
      </c>
      <c r="AF850" s="78" t="b">
        <f t="shared" si="311"/>
        <v>0</v>
      </c>
      <c r="AG850" s="78" t="b">
        <f t="shared" si="316"/>
        <v>1</v>
      </c>
      <c r="AH850" s="38">
        <f t="shared" si="317"/>
        <v>13.8</v>
      </c>
      <c r="AI850" s="62">
        <f t="shared" si="318"/>
        <v>15.75</v>
      </c>
      <c r="AJ850" s="34">
        <f t="shared" si="319"/>
        <v>0.2</v>
      </c>
      <c r="AK850" s="34">
        <f t="shared" si="320"/>
        <v>0.15384615384615385</v>
      </c>
      <c r="AL850" s="34">
        <f t="shared" si="321"/>
        <v>7.407407407407407E-2</v>
      </c>
    </row>
    <row r="851" spans="1:38">
      <c r="A851" s="37">
        <v>43061</v>
      </c>
      <c r="B851" s="67">
        <v>14.55</v>
      </c>
      <c r="C851" s="67">
        <v>14.55</v>
      </c>
      <c r="D851" s="67">
        <v>1.32</v>
      </c>
      <c r="E851" s="67">
        <v>14.54</v>
      </c>
      <c r="F851" s="67">
        <v>14.39</v>
      </c>
      <c r="G851" s="67">
        <v>14.67</v>
      </c>
      <c r="H851" s="67">
        <v>935819200</v>
      </c>
      <c r="I851" s="67">
        <v>40505</v>
      </c>
      <c r="J851" s="77">
        <f t="shared" si="312"/>
        <v>0</v>
      </c>
      <c r="K851" s="77">
        <f t="shared" si="313"/>
        <v>0</v>
      </c>
      <c r="L851" s="77">
        <f t="shared" si="314"/>
        <v>0</v>
      </c>
      <c r="M851" s="77"/>
      <c r="N851" s="77">
        <f t="shared" si="299"/>
        <v>15.34</v>
      </c>
      <c r="O851" s="77">
        <f t="shared" si="300"/>
        <v>15.75</v>
      </c>
      <c r="P851" s="77">
        <f t="shared" si="301"/>
        <v>14.617713302269086</v>
      </c>
      <c r="Q851" s="77">
        <f t="shared" si="315"/>
        <v>14.937000000000003</v>
      </c>
      <c r="R851" s="77">
        <f t="shared" si="302"/>
        <v>14.67906383395637</v>
      </c>
      <c r="S851" s="77">
        <f t="shared" si="303"/>
        <v>14.673247577997925</v>
      </c>
      <c r="T851" s="77">
        <f t="shared" si="304"/>
        <v>5.8162559584449269E-3</v>
      </c>
      <c r="U851" s="77">
        <f t="shared" si="305"/>
        <v>0.1432838969776388</v>
      </c>
      <c r="V851" s="77">
        <f t="shared" si="306"/>
        <v>-0.13746764101919387</v>
      </c>
      <c r="W851" s="77"/>
      <c r="X851" s="77"/>
      <c r="Y851" s="77"/>
      <c r="Z851" s="77" t="str">
        <f t="shared" si="307"/>
        <v>ALTA</v>
      </c>
      <c r="AA851" s="77"/>
      <c r="AB851" s="77" t="str">
        <f t="shared" si="308"/>
        <v/>
      </c>
      <c r="AC851" s="77"/>
      <c r="AD851" s="78" t="b">
        <f t="shared" si="309"/>
        <v>0</v>
      </c>
      <c r="AE851" s="78" t="b">
        <f t="shared" si="310"/>
        <v>1</v>
      </c>
      <c r="AF851" s="78" t="b">
        <f t="shared" si="311"/>
        <v>0</v>
      </c>
      <c r="AG851" s="78" t="b">
        <f t="shared" si="316"/>
        <v>1</v>
      </c>
      <c r="AH851" s="38">
        <f t="shared" si="317"/>
        <v>13.8</v>
      </c>
      <c r="AI851" s="62">
        <f t="shared" si="318"/>
        <v>15.75</v>
      </c>
      <c r="AJ851" s="34">
        <f t="shared" si="319"/>
        <v>0.2</v>
      </c>
      <c r="AK851" s="34">
        <f t="shared" si="320"/>
        <v>0.15384615384615385</v>
      </c>
      <c r="AL851" s="34">
        <f t="shared" si="321"/>
        <v>7.407407407407407E-2</v>
      </c>
    </row>
    <row r="852" spans="1:38">
      <c r="A852" s="37">
        <v>43060</v>
      </c>
      <c r="B852" s="67">
        <v>14.36</v>
      </c>
      <c r="C852" s="67">
        <v>14.36</v>
      </c>
      <c r="D852" s="67">
        <v>-0.75</v>
      </c>
      <c r="E852" s="67">
        <v>14.59</v>
      </c>
      <c r="F852" s="67">
        <v>14.32</v>
      </c>
      <c r="G852" s="67">
        <v>14.73</v>
      </c>
      <c r="H852" s="67">
        <v>547706864</v>
      </c>
      <c r="I852" s="67">
        <v>31465</v>
      </c>
      <c r="J852" s="77">
        <f t="shared" si="312"/>
        <v>0</v>
      </c>
      <c r="K852" s="77">
        <f t="shared" si="313"/>
        <v>0</v>
      </c>
      <c r="L852" s="77">
        <f t="shared" si="314"/>
        <v>0</v>
      </c>
      <c r="M852" s="77"/>
      <c r="N852" s="77">
        <f t="shared" si="299"/>
        <v>15.34</v>
      </c>
      <c r="O852" s="77">
        <f t="shared" si="300"/>
        <v>15.75</v>
      </c>
      <c r="P852" s="77">
        <f t="shared" si="301"/>
        <v>14.634641627836357</v>
      </c>
      <c r="Q852" s="77">
        <f t="shared" si="315"/>
        <v>14.941999999999998</v>
      </c>
      <c r="R852" s="77">
        <f t="shared" si="302"/>
        <v>14.702529985584802</v>
      </c>
      <c r="S852" s="77">
        <f t="shared" si="303"/>
        <v>14.68310738423776</v>
      </c>
      <c r="T852" s="77">
        <f t="shared" si="304"/>
        <v>1.942260134704199E-2</v>
      </c>
      <c r="U852" s="77">
        <f t="shared" si="305"/>
        <v>0.17765080723243726</v>
      </c>
      <c r="V852" s="77">
        <f t="shared" si="306"/>
        <v>-0.15822820588539527</v>
      </c>
      <c r="W852" s="77"/>
      <c r="X852" s="77"/>
      <c r="Y852" s="77"/>
      <c r="Z852" s="77" t="str">
        <f t="shared" si="307"/>
        <v>ALTA</v>
      </c>
      <c r="AA852" s="77"/>
      <c r="AB852" s="77" t="str">
        <f t="shared" si="308"/>
        <v/>
      </c>
      <c r="AC852" s="77"/>
      <c r="AD852" s="78" t="b">
        <f t="shared" si="309"/>
        <v>1</v>
      </c>
      <c r="AE852" s="78" t="b">
        <f t="shared" si="310"/>
        <v>1</v>
      </c>
      <c r="AF852" s="78" t="b">
        <f t="shared" si="311"/>
        <v>0</v>
      </c>
      <c r="AG852" s="78" t="b">
        <f t="shared" si="316"/>
        <v>0</v>
      </c>
      <c r="AH852" s="38">
        <f t="shared" si="317"/>
        <v>13.8</v>
      </c>
      <c r="AI852" s="62">
        <f t="shared" si="318"/>
        <v>15.75</v>
      </c>
      <c r="AJ852" s="34">
        <f t="shared" si="319"/>
        <v>0.2</v>
      </c>
      <c r="AK852" s="34">
        <f t="shared" si="320"/>
        <v>0.15384615384615385</v>
      </c>
      <c r="AL852" s="34">
        <f t="shared" si="321"/>
        <v>7.407407407407407E-2</v>
      </c>
    </row>
    <row r="853" spans="1:38">
      <c r="A853" s="37">
        <v>43056</v>
      </c>
      <c r="B853" s="67">
        <v>14.47</v>
      </c>
      <c r="C853" s="67">
        <v>14.47</v>
      </c>
      <c r="D853" s="67">
        <v>1.33</v>
      </c>
      <c r="E853" s="67">
        <v>14.38</v>
      </c>
      <c r="F853" s="67">
        <v>14.28</v>
      </c>
      <c r="G853" s="67">
        <v>14.56</v>
      </c>
      <c r="H853" s="67">
        <v>474102201</v>
      </c>
      <c r="I853" s="67">
        <v>26164</v>
      </c>
      <c r="J853" s="77">
        <f t="shared" si="312"/>
        <v>0</v>
      </c>
      <c r="K853" s="77">
        <f t="shared" si="313"/>
        <v>0</v>
      </c>
      <c r="L853" s="77">
        <f t="shared" si="314"/>
        <v>0</v>
      </c>
      <c r="M853" s="77"/>
      <c r="N853" s="77">
        <f t="shared" si="299"/>
        <v>15.34</v>
      </c>
      <c r="O853" s="77">
        <f t="shared" si="300"/>
        <v>15.75</v>
      </c>
      <c r="P853" s="77">
        <f t="shared" si="301"/>
        <v>14.703302034795447</v>
      </c>
      <c r="Q853" s="77">
        <f t="shared" si="315"/>
        <v>14.953499999999996</v>
      </c>
      <c r="R853" s="77">
        <f t="shared" si="302"/>
        <v>14.764808164782039</v>
      </c>
      <c r="S853" s="77">
        <f t="shared" si="303"/>
        <v>14.70895597497678</v>
      </c>
      <c r="T853" s="77">
        <f t="shared" si="304"/>
        <v>5.58521898052593E-2</v>
      </c>
      <c r="U853" s="77">
        <f t="shared" si="305"/>
        <v>0.21720785870378609</v>
      </c>
      <c r="V853" s="77">
        <f t="shared" si="306"/>
        <v>-0.16135566889852679</v>
      </c>
      <c r="W853" s="77"/>
      <c r="X853" s="77"/>
      <c r="Y853" s="77"/>
      <c r="Z853" s="77" t="str">
        <f t="shared" si="307"/>
        <v>ALTA</v>
      </c>
      <c r="AA853" s="77"/>
      <c r="AB853" s="77" t="str">
        <f t="shared" si="308"/>
        <v/>
      </c>
      <c r="AC853" s="77"/>
      <c r="AD853" s="78" t="b">
        <f t="shared" si="309"/>
        <v>1</v>
      </c>
      <c r="AE853" s="78" t="b">
        <f t="shared" si="310"/>
        <v>0</v>
      </c>
      <c r="AF853" s="78" t="b">
        <f t="shared" si="311"/>
        <v>0</v>
      </c>
      <c r="AG853" s="78" t="b">
        <f t="shared" si="316"/>
        <v>1</v>
      </c>
      <c r="AH853" s="38">
        <f t="shared" si="317"/>
        <v>13.8</v>
      </c>
      <c r="AI853" s="62">
        <f t="shared" si="318"/>
        <v>15.75</v>
      </c>
      <c r="AJ853" s="34">
        <f t="shared" si="319"/>
        <v>0.2</v>
      </c>
      <c r="AK853" s="34">
        <f t="shared" si="320"/>
        <v>0.15384615384615385</v>
      </c>
      <c r="AL853" s="34">
        <f t="shared" si="321"/>
        <v>7.407407407407407E-2</v>
      </c>
    </row>
    <row r="854" spans="1:38">
      <c r="A854" s="37">
        <v>43055</v>
      </c>
      <c r="B854" s="67">
        <v>14.28</v>
      </c>
      <c r="C854" s="67">
        <v>14.28</v>
      </c>
      <c r="D854" s="67">
        <v>3</v>
      </c>
      <c r="E854" s="67">
        <v>14.11</v>
      </c>
      <c r="F854" s="67">
        <v>13.98</v>
      </c>
      <c r="G854" s="67">
        <v>14.49</v>
      </c>
      <c r="H854" s="67">
        <v>528427502</v>
      </c>
      <c r="I854" s="67">
        <v>28869</v>
      </c>
      <c r="J854" s="77">
        <f t="shared" si="312"/>
        <v>0</v>
      </c>
      <c r="K854" s="77">
        <f t="shared" si="313"/>
        <v>0</v>
      </c>
      <c r="L854" s="77">
        <f t="shared" si="314"/>
        <v>0</v>
      </c>
      <c r="M854" s="77"/>
      <c r="N854" s="77">
        <f t="shared" si="299"/>
        <v>15.34</v>
      </c>
      <c r="O854" s="77">
        <f t="shared" si="300"/>
        <v>15.75</v>
      </c>
      <c r="P854" s="77">
        <f t="shared" si="301"/>
        <v>14.761627543494308</v>
      </c>
      <c r="Q854" s="77">
        <f t="shared" si="315"/>
        <v>14.959999999999999</v>
      </c>
      <c r="R854" s="77">
        <f t="shared" si="302"/>
        <v>14.818409649287865</v>
      </c>
      <c r="S854" s="77">
        <f t="shared" si="303"/>
        <v>14.728072452974923</v>
      </c>
      <c r="T854" s="77">
        <f t="shared" si="304"/>
        <v>9.033719631294268E-2</v>
      </c>
      <c r="U854" s="77">
        <f t="shared" si="305"/>
        <v>0.25754677592841779</v>
      </c>
      <c r="V854" s="77">
        <f t="shared" si="306"/>
        <v>-0.16720957961547511</v>
      </c>
      <c r="W854" s="77"/>
      <c r="X854" s="77"/>
      <c r="Y854" s="77"/>
      <c r="Z854" s="77" t="str">
        <f t="shared" si="307"/>
        <v>ALTA</v>
      </c>
      <c r="AA854" s="77"/>
      <c r="AB854" s="77" t="str">
        <f t="shared" si="308"/>
        <v/>
      </c>
      <c r="AC854" s="77"/>
      <c r="AD854" s="78" t="b">
        <f t="shared" si="309"/>
        <v>0</v>
      </c>
      <c r="AE854" s="78" t="b">
        <f t="shared" si="310"/>
        <v>0</v>
      </c>
      <c r="AF854" s="78" t="b">
        <f t="shared" si="311"/>
        <v>0</v>
      </c>
      <c r="AG854" s="78" t="b">
        <f t="shared" si="316"/>
        <v>1</v>
      </c>
      <c r="AH854" s="38">
        <f t="shared" si="317"/>
        <v>13.8</v>
      </c>
      <c r="AI854" s="62">
        <f t="shared" si="318"/>
        <v>15.75</v>
      </c>
      <c r="AJ854" s="34">
        <f t="shared" si="319"/>
        <v>0.2</v>
      </c>
      <c r="AK854" s="34">
        <f t="shared" si="320"/>
        <v>0.15384615384615385</v>
      </c>
      <c r="AL854" s="34">
        <f t="shared" si="321"/>
        <v>7.407407407407407E-2</v>
      </c>
    </row>
    <row r="855" spans="1:38">
      <c r="A855" s="37">
        <v>43053</v>
      </c>
      <c r="B855" s="67">
        <v>13.87</v>
      </c>
      <c r="C855" s="67">
        <v>13.87</v>
      </c>
      <c r="D855" s="67">
        <v>-7.75</v>
      </c>
      <c r="E855" s="67">
        <v>14.91</v>
      </c>
      <c r="F855" s="67">
        <v>13.8</v>
      </c>
      <c r="G855" s="67">
        <v>14.92</v>
      </c>
      <c r="H855" s="67">
        <v>720784063</v>
      </c>
      <c r="I855" s="67">
        <v>37730</v>
      </c>
      <c r="J855" s="77">
        <f t="shared" si="312"/>
        <v>1</v>
      </c>
      <c r="K855" s="77">
        <f t="shared" si="313"/>
        <v>0</v>
      </c>
      <c r="L855" s="77">
        <f t="shared" si="314"/>
        <v>0</v>
      </c>
      <c r="M855" s="77"/>
      <c r="N855" s="77">
        <f t="shared" si="299"/>
        <v>15.34</v>
      </c>
      <c r="O855" s="77">
        <f t="shared" si="300"/>
        <v>15.75</v>
      </c>
      <c r="P855" s="77">
        <f t="shared" si="301"/>
        <v>14.882034429367884</v>
      </c>
      <c r="Q855" s="77">
        <f t="shared" si="315"/>
        <v>14.974500000000001</v>
      </c>
      <c r="R855" s="77">
        <f t="shared" si="302"/>
        <v>14.91630231279475</v>
      </c>
      <c r="S855" s="77">
        <f t="shared" si="303"/>
        <v>14.763918249212917</v>
      </c>
      <c r="T855" s="77">
        <f t="shared" si="304"/>
        <v>0.15238406358183276</v>
      </c>
      <c r="U855" s="77">
        <f t="shared" si="305"/>
        <v>0.29934917083228657</v>
      </c>
      <c r="V855" s="77">
        <f t="shared" si="306"/>
        <v>-0.14696510725045381</v>
      </c>
      <c r="W855" s="77"/>
      <c r="X855" s="77"/>
      <c r="Y855" s="77"/>
      <c r="Z855" s="77" t="str">
        <f t="shared" si="307"/>
        <v>ALTA</v>
      </c>
      <c r="AA855" s="77"/>
      <c r="AB855" s="77" t="str">
        <f t="shared" si="308"/>
        <v/>
      </c>
      <c r="AC855" s="77"/>
      <c r="AD855" s="78" t="b">
        <f t="shared" si="309"/>
        <v>0</v>
      </c>
      <c r="AE855" s="78" t="b">
        <f t="shared" si="310"/>
        <v>0</v>
      </c>
      <c r="AF855" s="78" t="b">
        <f t="shared" si="311"/>
        <v>1</v>
      </c>
      <c r="AG855" s="78" t="b">
        <f t="shared" si="316"/>
        <v>0</v>
      </c>
      <c r="AH855" s="38">
        <f t="shared" si="317"/>
        <v>13.8</v>
      </c>
      <c r="AI855" s="62">
        <f t="shared" si="318"/>
        <v>15.75</v>
      </c>
      <c r="AJ855" s="34">
        <f t="shared" si="319"/>
        <v>0.2</v>
      </c>
      <c r="AK855" s="34">
        <f t="shared" si="320"/>
        <v>0.15384615384615385</v>
      </c>
      <c r="AL855" s="34">
        <f t="shared" si="321"/>
        <v>7.407407407407407E-2</v>
      </c>
    </row>
    <row r="856" spans="1:38">
      <c r="A856" s="37">
        <v>43052</v>
      </c>
      <c r="B856" s="67">
        <v>15.03</v>
      </c>
      <c r="C856" s="67">
        <v>15.03</v>
      </c>
      <c r="D856" s="67">
        <v>-0.48</v>
      </c>
      <c r="E856" s="67">
        <v>15.08</v>
      </c>
      <c r="F856" s="67">
        <v>14.81</v>
      </c>
      <c r="G856" s="67">
        <v>15.15</v>
      </c>
      <c r="H856" s="67">
        <v>922394482</v>
      </c>
      <c r="I856" s="67">
        <v>41757</v>
      </c>
      <c r="J856" s="77">
        <f t="shared" si="312"/>
        <v>0</v>
      </c>
      <c r="K856" s="77">
        <f t="shared" si="313"/>
        <v>0</v>
      </c>
      <c r="L856" s="77">
        <f t="shared" si="314"/>
        <v>0</v>
      </c>
      <c r="M856" s="77"/>
      <c r="N856" s="77">
        <f t="shared" si="299"/>
        <v>15.34</v>
      </c>
      <c r="O856" s="77">
        <f t="shared" si="300"/>
        <v>15.75</v>
      </c>
      <c r="P856" s="77">
        <f t="shared" si="301"/>
        <v>15.135043036709856</v>
      </c>
      <c r="Q856" s="77">
        <f t="shared" si="315"/>
        <v>15.009</v>
      </c>
      <c r="R856" s="77">
        <f t="shared" si="302"/>
        <v>15.106539096939251</v>
      </c>
      <c r="S856" s="77">
        <f t="shared" si="303"/>
        <v>14.835431709149951</v>
      </c>
      <c r="T856" s="77">
        <f t="shared" si="304"/>
        <v>0.27110738778929999</v>
      </c>
      <c r="U856" s="77">
        <f t="shared" si="305"/>
        <v>0.33609044764490004</v>
      </c>
      <c r="V856" s="77">
        <f t="shared" si="306"/>
        <v>-6.4983059855600045E-2</v>
      </c>
      <c r="W856" s="77"/>
      <c r="X856" s="77"/>
      <c r="Y856" s="77"/>
      <c r="Z856" s="77" t="str">
        <f t="shared" si="307"/>
        <v>ALTA</v>
      </c>
      <c r="AA856" s="77"/>
      <c r="AB856" s="77" t="str">
        <f t="shared" si="308"/>
        <v/>
      </c>
      <c r="AC856" s="77"/>
      <c r="AD856" s="78" t="b">
        <f t="shared" si="309"/>
        <v>0</v>
      </c>
      <c r="AE856" s="78" t="b">
        <f t="shared" si="310"/>
        <v>0</v>
      </c>
      <c r="AF856" s="78" t="b">
        <f t="shared" si="311"/>
        <v>1</v>
      </c>
      <c r="AG856" s="78" t="b">
        <f t="shared" si="316"/>
        <v>1</v>
      </c>
      <c r="AH856" s="38">
        <f t="shared" si="317"/>
        <v>14.36</v>
      </c>
      <c r="AI856" s="62">
        <f t="shared" si="318"/>
        <v>15.75</v>
      </c>
      <c r="AJ856" s="34">
        <f t="shared" si="319"/>
        <v>0.2</v>
      </c>
      <c r="AK856" s="34">
        <f t="shared" si="320"/>
        <v>0.15384615384615385</v>
      </c>
      <c r="AL856" s="34">
        <f t="shared" si="321"/>
        <v>7.407407407407407E-2</v>
      </c>
    </row>
    <row r="857" spans="1:38">
      <c r="A857" s="37">
        <v>43049</v>
      </c>
      <c r="B857" s="67">
        <v>15.1</v>
      </c>
      <c r="C857" s="67">
        <v>15.1</v>
      </c>
      <c r="D857" s="67">
        <v>0</v>
      </c>
      <c r="E857" s="67">
        <v>15.1</v>
      </c>
      <c r="F857" s="67">
        <v>14.91</v>
      </c>
      <c r="G857" s="67">
        <v>15.19</v>
      </c>
      <c r="H857" s="67">
        <v>752929953</v>
      </c>
      <c r="I857" s="67">
        <v>49778</v>
      </c>
      <c r="J857" s="77">
        <f t="shared" si="312"/>
        <v>0</v>
      </c>
      <c r="K857" s="77">
        <f t="shared" si="313"/>
        <v>0</v>
      </c>
      <c r="L857" s="77">
        <f t="shared" si="314"/>
        <v>0</v>
      </c>
      <c r="M857" s="77"/>
      <c r="N857" s="77">
        <f t="shared" si="299"/>
        <v>15.34</v>
      </c>
      <c r="O857" s="77">
        <f t="shared" si="300"/>
        <v>15.75</v>
      </c>
      <c r="P857" s="77">
        <f t="shared" si="301"/>
        <v>15.161303795887321</v>
      </c>
      <c r="Q857" s="77">
        <f t="shared" si="315"/>
        <v>14.984</v>
      </c>
      <c r="R857" s="77">
        <f t="shared" si="302"/>
        <v>15.120455296382751</v>
      </c>
      <c r="S857" s="77">
        <f t="shared" si="303"/>
        <v>14.819866245881947</v>
      </c>
      <c r="T857" s="77">
        <f t="shared" si="304"/>
        <v>0.30058905050080398</v>
      </c>
      <c r="U857" s="77">
        <f t="shared" si="305"/>
        <v>0.35233621260880005</v>
      </c>
      <c r="V857" s="77">
        <f t="shared" si="306"/>
        <v>-5.174716210799607E-2</v>
      </c>
      <c r="W857" s="77"/>
      <c r="X857" s="77"/>
      <c r="Y857" s="77"/>
      <c r="Z857" s="77" t="str">
        <f t="shared" si="307"/>
        <v>ALTA</v>
      </c>
      <c r="AA857" s="77"/>
      <c r="AB857" s="77" t="str">
        <f t="shared" si="308"/>
        <v/>
      </c>
      <c r="AC857" s="77"/>
      <c r="AD857" s="78" t="b">
        <f t="shared" si="309"/>
        <v>0</v>
      </c>
      <c r="AE857" s="78" t="b">
        <f t="shared" si="310"/>
        <v>1</v>
      </c>
      <c r="AF857" s="78" t="b">
        <f t="shared" si="311"/>
        <v>1</v>
      </c>
      <c r="AG857" s="78" t="b">
        <f t="shared" si="316"/>
        <v>1</v>
      </c>
      <c r="AH857" s="38">
        <f t="shared" si="317"/>
        <v>14.36</v>
      </c>
      <c r="AI857" s="62">
        <f t="shared" si="318"/>
        <v>15.75</v>
      </c>
      <c r="AJ857" s="34">
        <f t="shared" si="319"/>
        <v>0.2</v>
      </c>
      <c r="AK857" s="34">
        <f t="shared" si="320"/>
        <v>0.15384615384615385</v>
      </c>
      <c r="AL857" s="34">
        <f t="shared" si="321"/>
        <v>7.407407407407407E-2</v>
      </c>
    </row>
    <row r="858" spans="1:38">
      <c r="A858" s="37">
        <v>43048</v>
      </c>
      <c r="B858" s="67">
        <v>15.1</v>
      </c>
      <c r="C858" s="67">
        <v>15.1</v>
      </c>
      <c r="D858" s="67">
        <v>-1.36</v>
      </c>
      <c r="E858" s="67">
        <v>15.26</v>
      </c>
      <c r="F858" s="67">
        <v>15.1</v>
      </c>
      <c r="G858" s="67">
        <v>15.3</v>
      </c>
      <c r="H858" s="67">
        <v>477486817</v>
      </c>
      <c r="I858" s="67">
        <v>25987</v>
      </c>
      <c r="J858" s="77">
        <f t="shared" si="312"/>
        <v>0</v>
      </c>
      <c r="K858" s="77">
        <f t="shared" si="313"/>
        <v>0</v>
      </c>
      <c r="L858" s="77">
        <f t="shared" si="314"/>
        <v>0</v>
      </c>
      <c r="M858" s="77"/>
      <c r="N858" s="77">
        <f t="shared" si="299"/>
        <v>15.34</v>
      </c>
      <c r="O858" s="77">
        <f t="shared" si="300"/>
        <v>15.75</v>
      </c>
      <c r="P858" s="77">
        <f t="shared" si="301"/>
        <v>15.176629744859151</v>
      </c>
      <c r="Q858" s="77">
        <f t="shared" si="315"/>
        <v>14.955499999999995</v>
      </c>
      <c r="R858" s="77">
        <f t="shared" si="302"/>
        <v>15.124174441179616</v>
      </c>
      <c r="S858" s="77">
        <f t="shared" si="303"/>
        <v>14.797455545552502</v>
      </c>
      <c r="T858" s="77">
        <f t="shared" si="304"/>
        <v>0.32671889562711343</v>
      </c>
      <c r="U858" s="77">
        <f t="shared" si="305"/>
        <v>0.36527300313579908</v>
      </c>
      <c r="V858" s="77">
        <f t="shared" si="306"/>
        <v>-3.8554107508685653E-2</v>
      </c>
      <c r="W858" s="77"/>
      <c r="X858" s="77"/>
      <c r="Y858" s="77"/>
      <c r="Z858" s="77" t="str">
        <f t="shared" si="307"/>
        <v>ALTA</v>
      </c>
      <c r="AA858" s="77"/>
      <c r="AB858" s="77" t="str">
        <f t="shared" si="308"/>
        <v/>
      </c>
      <c r="AC858" s="77"/>
      <c r="AD858" s="78" t="b">
        <f t="shared" si="309"/>
        <v>1</v>
      </c>
      <c r="AE858" s="78" t="b">
        <f t="shared" si="310"/>
        <v>0</v>
      </c>
      <c r="AF858" s="78" t="b">
        <f t="shared" si="311"/>
        <v>1</v>
      </c>
      <c r="AG858" s="78" t="b">
        <f t="shared" si="316"/>
        <v>0</v>
      </c>
      <c r="AH858" s="38">
        <f t="shared" si="317"/>
        <v>14.36</v>
      </c>
      <c r="AI858" s="62">
        <f t="shared" si="318"/>
        <v>15.75</v>
      </c>
      <c r="AJ858" s="34">
        <f t="shared" si="319"/>
        <v>0.2</v>
      </c>
      <c r="AK858" s="34">
        <f t="shared" si="320"/>
        <v>0.15384615384615385</v>
      </c>
      <c r="AL858" s="34">
        <f t="shared" si="321"/>
        <v>7.407407407407407E-2</v>
      </c>
    </row>
    <row r="859" spans="1:38">
      <c r="A859" s="37">
        <v>43047</v>
      </c>
      <c r="B859" s="67">
        <v>15.31</v>
      </c>
      <c r="C859" s="67">
        <v>15.31</v>
      </c>
      <c r="D859" s="67">
        <v>2.73</v>
      </c>
      <c r="E859" s="67">
        <v>15.08</v>
      </c>
      <c r="F859" s="67">
        <v>14.91</v>
      </c>
      <c r="G859" s="67">
        <v>15.31</v>
      </c>
      <c r="H859" s="67">
        <v>721162532</v>
      </c>
      <c r="I859" s="67">
        <v>48631</v>
      </c>
      <c r="J859" s="77">
        <f t="shared" si="312"/>
        <v>0</v>
      </c>
      <c r="K859" s="77">
        <f t="shared" si="313"/>
        <v>0</v>
      </c>
      <c r="L859" s="77">
        <f t="shared" si="314"/>
        <v>0</v>
      </c>
      <c r="M859" s="77"/>
      <c r="N859" s="77">
        <f t="shared" si="299"/>
        <v>15.34</v>
      </c>
      <c r="O859" s="77">
        <f t="shared" si="300"/>
        <v>15.75</v>
      </c>
      <c r="P859" s="77">
        <f t="shared" si="301"/>
        <v>15.195787181073939</v>
      </c>
      <c r="Q859" s="77">
        <f t="shared" si="315"/>
        <v>14.931999999999997</v>
      </c>
      <c r="R859" s="77">
        <f t="shared" si="302"/>
        <v>15.128569794121365</v>
      </c>
      <c r="S859" s="77">
        <f t="shared" si="303"/>
        <v>14.773251989196702</v>
      </c>
      <c r="T859" s="77">
        <f t="shared" si="304"/>
        <v>0.35531780492466325</v>
      </c>
      <c r="U859" s="77">
        <f t="shared" si="305"/>
        <v>0.37491153001297051</v>
      </c>
      <c r="V859" s="77">
        <f t="shared" si="306"/>
        <v>-1.9593725088307257E-2</v>
      </c>
      <c r="W859" s="77"/>
      <c r="X859" s="77"/>
      <c r="Y859" s="77"/>
      <c r="Z859" s="77" t="str">
        <f t="shared" si="307"/>
        <v>ALTA</v>
      </c>
      <c r="AA859" s="77"/>
      <c r="AB859" s="77" t="str">
        <f t="shared" si="308"/>
        <v/>
      </c>
      <c r="AC859" s="77"/>
      <c r="AD859" s="78" t="b">
        <f t="shared" si="309"/>
        <v>0</v>
      </c>
      <c r="AE859" s="78" t="b">
        <f t="shared" si="310"/>
        <v>1</v>
      </c>
      <c r="AF859" s="78" t="b">
        <f t="shared" si="311"/>
        <v>0</v>
      </c>
      <c r="AG859" s="78" t="b">
        <f t="shared" si="316"/>
        <v>1</v>
      </c>
      <c r="AH859" s="38">
        <f t="shared" si="317"/>
        <v>14.36</v>
      </c>
      <c r="AI859" s="62">
        <f t="shared" si="318"/>
        <v>15.75</v>
      </c>
      <c r="AJ859" s="34">
        <f t="shared" si="319"/>
        <v>0.2</v>
      </c>
      <c r="AK859" s="34">
        <f t="shared" si="320"/>
        <v>0.15384615384615385</v>
      </c>
      <c r="AL859" s="34">
        <f t="shared" si="321"/>
        <v>7.407407407407407E-2</v>
      </c>
    </row>
    <row r="860" spans="1:38">
      <c r="A860" s="37">
        <v>43046</v>
      </c>
      <c r="B860" s="67">
        <v>14.91</v>
      </c>
      <c r="C860" s="67">
        <v>14.91</v>
      </c>
      <c r="D860" s="67">
        <v>-5.34</v>
      </c>
      <c r="E860" s="67">
        <v>15.64</v>
      </c>
      <c r="F860" s="67">
        <v>14.91</v>
      </c>
      <c r="G860" s="67">
        <v>15.67</v>
      </c>
      <c r="H860" s="67">
        <v>661999886</v>
      </c>
      <c r="I860" s="67">
        <v>48058</v>
      </c>
      <c r="J860" s="77">
        <f t="shared" si="312"/>
        <v>0</v>
      </c>
      <c r="K860" s="77">
        <f t="shared" si="313"/>
        <v>0</v>
      </c>
      <c r="L860" s="77">
        <f t="shared" si="314"/>
        <v>0</v>
      </c>
      <c r="M860" s="77"/>
      <c r="N860" s="77">
        <f t="shared" si="299"/>
        <v>15.34</v>
      </c>
      <c r="O860" s="77">
        <f t="shared" si="300"/>
        <v>15.75</v>
      </c>
      <c r="P860" s="77">
        <f t="shared" si="301"/>
        <v>15.167233976342423</v>
      </c>
      <c r="Q860" s="77">
        <f t="shared" si="315"/>
        <v>14.884</v>
      </c>
      <c r="R860" s="77">
        <f t="shared" si="302"/>
        <v>15.095582483961612</v>
      </c>
      <c r="S860" s="77">
        <f t="shared" si="303"/>
        <v>14.730312148332438</v>
      </c>
      <c r="T860" s="77">
        <f t="shared" si="304"/>
        <v>0.36527033562917488</v>
      </c>
      <c r="U860" s="77">
        <f t="shared" si="305"/>
        <v>0.37980996128504729</v>
      </c>
      <c r="V860" s="77">
        <f t="shared" si="306"/>
        <v>-1.4539625655872412E-2</v>
      </c>
      <c r="W860" s="77"/>
      <c r="X860" s="77"/>
      <c r="Y860" s="77"/>
      <c r="Z860" s="77" t="str">
        <f t="shared" si="307"/>
        <v>ALTA</v>
      </c>
      <c r="AA860" s="77"/>
      <c r="AB860" s="77" t="str">
        <f t="shared" si="308"/>
        <v>VENDA</v>
      </c>
      <c r="AC860" s="77"/>
      <c r="AD860" s="78" t="b">
        <f t="shared" si="309"/>
        <v>1</v>
      </c>
      <c r="AE860" s="78" t="b">
        <f t="shared" si="310"/>
        <v>0</v>
      </c>
      <c r="AF860" s="78" t="b">
        <f t="shared" si="311"/>
        <v>1</v>
      </c>
      <c r="AG860" s="78" t="b">
        <f t="shared" si="316"/>
        <v>0</v>
      </c>
      <c r="AH860" s="38">
        <f t="shared" si="317"/>
        <v>14.04</v>
      </c>
      <c r="AI860" s="62">
        <f t="shared" si="318"/>
        <v>15.75</v>
      </c>
      <c r="AJ860" s="34">
        <f t="shared" si="319"/>
        <v>0.2</v>
      </c>
      <c r="AK860" s="34">
        <f t="shared" si="320"/>
        <v>0.15384615384615385</v>
      </c>
      <c r="AL860" s="34">
        <f t="shared" si="321"/>
        <v>7.407407407407407E-2</v>
      </c>
    </row>
    <row r="861" spans="1:38">
      <c r="A861" s="37">
        <v>43045</v>
      </c>
      <c r="B861" s="67">
        <v>15.75</v>
      </c>
      <c r="C861" s="67">
        <v>15.75</v>
      </c>
      <c r="D861" s="67">
        <v>2.89</v>
      </c>
      <c r="E861" s="67">
        <v>15.4</v>
      </c>
      <c r="F861" s="67">
        <v>15.34</v>
      </c>
      <c r="G861" s="67">
        <v>15.75</v>
      </c>
      <c r="H861" s="67">
        <v>823058791</v>
      </c>
      <c r="I861" s="67">
        <v>41655</v>
      </c>
      <c r="J861" s="77">
        <f t="shared" si="312"/>
        <v>0</v>
      </c>
      <c r="K861" s="77">
        <f t="shared" si="313"/>
        <v>1</v>
      </c>
      <c r="L861" s="77">
        <f t="shared" si="314"/>
        <v>0</v>
      </c>
      <c r="M861" s="77"/>
      <c r="N861" s="77">
        <f t="shared" si="299"/>
        <v>15.34</v>
      </c>
      <c r="O861" s="77">
        <f t="shared" si="300"/>
        <v>15.75</v>
      </c>
      <c r="P861" s="77">
        <f t="shared" si="301"/>
        <v>15.231542470428028</v>
      </c>
      <c r="Q861" s="77">
        <f t="shared" si="315"/>
        <v>14.847000000000003</v>
      </c>
      <c r="R861" s="77">
        <f t="shared" si="302"/>
        <v>15.129324753772815</v>
      </c>
      <c r="S861" s="77">
        <f t="shared" si="303"/>
        <v>14.715937120199033</v>
      </c>
      <c r="T861" s="77">
        <f t="shared" si="304"/>
        <v>0.41338763357378205</v>
      </c>
      <c r="U861" s="77">
        <f t="shared" si="305"/>
        <v>0.38344486769901537</v>
      </c>
      <c r="V861" s="77">
        <f t="shared" si="306"/>
        <v>2.9942765874766686E-2</v>
      </c>
      <c r="W861" s="77"/>
      <c r="X861" s="77"/>
      <c r="Y861" s="77"/>
      <c r="Z861" s="77" t="str">
        <f t="shared" si="307"/>
        <v>ALTA</v>
      </c>
      <c r="AA861" s="77"/>
      <c r="AB861" s="77" t="str">
        <f t="shared" si="308"/>
        <v/>
      </c>
      <c r="AC861" s="77"/>
      <c r="AD861" s="78" t="b">
        <f t="shared" si="309"/>
        <v>0</v>
      </c>
      <c r="AE861" s="78" t="b">
        <f t="shared" si="310"/>
        <v>0</v>
      </c>
      <c r="AF861" s="78" t="b">
        <f t="shared" si="311"/>
        <v>0</v>
      </c>
      <c r="AG861" s="78" t="b">
        <f t="shared" si="316"/>
        <v>1</v>
      </c>
      <c r="AH861" s="38">
        <f t="shared" si="317"/>
        <v>14.04</v>
      </c>
      <c r="AI861" s="62">
        <f t="shared" si="318"/>
        <v>15.75</v>
      </c>
      <c r="AJ861" s="34">
        <f t="shared" si="319"/>
        <v>0.2</v>
      </c>
      <c r="AK861" s="34">
        <f t="shared" si="320"/>
        <v>0.15384615384615385</v>
      </c>
      <c r="AL861" s="34">
        <f t="shared" si="321"/>
        <v>7.407407407407407E-2</v>
      </c>
    </row>
    <row r="862" spans="1:38">
      <c r="A862" s="37">
        <v>43042</v>
      </c>
      <c r="B862" s="67">
        <v>15.3</v>
      </c>
      <c r="C862" s="67">
        <v>15.3</v>
      </c>
      <c r="D862" s="67">
        <v>0.24</v>
      </c>
      <c r="E862" s="67">
        <v>15.32</v>
      </c>
      <c r="F862" s="67">
        <v>15.07</v>
      </c>
      <c r="G862" s="67">
        <v>15.37</v>
      </c>
      <c r="H862" s="67">
        <v>698162076</v>
      </c>
      <c r="I862" s="67">
        <v>46265</v>
      </c>
      <c r="J862" s="77">
        <f t="shared" si="312"/>
        <v>0</v>
      </c>
      <c r="K862" s="77">
        <f t="shared" si="313"/>
        <v>0</v>
      </c>
      <c r="L862" s="77">
        <f t="shared" si="314"/>
        <v>0</v>
      </c>
      <c r="M862" s="77"/>
      <c r="N862" s="77">
        <f t="shared" si="299"/>
        <v>15.25</v>
      </c>
      <c r="O862" s="77">
        <f t="shared" si="300"/>
        <v>15.51</v>
      </c>
      <c r="P862" s="77">
        <f t="shared" si="301"/>
        <v>15.101928088035034</v>
      </c>
      <c r="Q862" s="77">
        <f t="shared" si="315"/>
        <v>14.7775</v>
      </c>
      <c r="R862" s="77">
        <f t="shared" si="302"/>
        <v>15.016474709004235</v>
      </c>
      <c r="S862" s="77">
        <f t="shared" si="303"/>
        <v>14.633212089814956</v>
      </c>
      <c r="T862" s="77">
        <f t="shared" si="304"/>
        <v>0.38326261918927962</v>
      </c>
      <c r="U862" s="77">
        <f t="shared" si="305"/>
        <v>0.37595917623032371</v>
      </c>
      <c r="V862" s="77">
        <f t="shared" si="306"/>
        <v>7.303442958955908E-3</v>
      </c>
      <c r="W862" s="77"/>
      <c r="X862" s="77"/>
      <c r="Y862" s="77"/>
      <c r="Z862" s="77" t="str">
        <f t="shared" si="307"/>
        <v>ALTA</v>
      </c>
      <c r="AA862" s="77"/>
      <c r="AB862" s="77" t="str">
        <f t="shared" si="308"/>
        <v/>
      </c>
      <c r="AC862" s="77"/>
      <c r="AD862" s="78" t="b">
        <f t="shared" si="309"/>
        <v>0</v>
      </c>
      <c r="AE862" s="78" t="b">
        <f t="shared" si="310"/>
        <v>0</v>
      </c>
      <c r="AF862" s="78" t="b">
        <f t="shared" si="311"/>
        <v>1</v>
      </c>
      <c r="AG862" s="78" t="b">
        <f t="shared" si="316"/>
        <v>1</v>
      </c>
      <c r="AH862" s="38">
        <f t="shared" si="317"/>
        <v>14.04</v>
      </c>
      <c r="AI862" s="62">
        <f t="shared" si="318"/>
        <v>15.51</v>
      </c>
      <c r="AJ862" s="34">
        <f t="shared" si="319"/>
        <v>0.2</v>
      </c>
      <c r="AK862" s="34">
        <f t="shared" si="320"/>
        <v>0.15384615384615385</v>
      </c>
      <c r="AL862" s="34">
        <f t="shared" si="321"/>
        <v>7.407407407407407E-2</v>
      </c>
    </row>
    <row r="863" spans="1:38">
      <c r="A863" s="37">
        <v>43040</v>
      </c>
      <c r="B863" s="67">
        <v>15.27</v>
      </c>
      <c r="C863" s="67">
        <v>15.27</v>
      </c>
      <c r="D863" s="67">
        <v>0.78</v>
      </c>
      <c r="E863" s="67">
        <v>15.35</v>
      </c>
      <c r="F863" s="67">
        <v>15.25</v>
      </c>
      <c r="G863" s="67">
        <v>15.45</v>
      </c>
      <c r="H863" s="67">
        <v>675605015</v>
      </c>
      <c r="I863" s="67">
        <v>34844</v>
      </c>
      <c r="J863" s="77">
        <f t="shared" si="312"/>
        <v>0</v>
      </c>
      <c r="K863" s="77">
        <f t="shared" si="313"/>
        <v>0</v>
      </c>
      <c r="L863" s="77">
        <f t="shared" si="314"/>
        <v>0</v>
      </c>
      <c r="M863" s="77"/>
      <c r="N863" s="77">
        <f t="shared" si="299"/>
        <v>15.25</v>
      </c>
      <c r="O863" s="77">
        <f t="shared" si="300"/>
        <v>15.51</v>
      </c>
      <c r="P863" s="77">
        <f t="shared" si="301"/>
        <v>15.052410110043793</v>
      </c>
      <c r="Q863" s="77">
        <f t="shared" si="315"/>
        <v>14.719999999999999</v>
      </c>
      <c r="R863" s="77">
        <f t="shared" si="302"/>
        <v>14.964924656095913</v>
      </c>
      <c r="S863" s="77">
        <f t="shared" si="303"/>
        <v>14.579869057000153</v>
      </c>
      <c r="T863" s="77">
        <f t="shared" si="304"/>
        <v>0.38505559909576093</v>
      </c>
      <c r="U863" s="77">
        <f t="shared" si="305"/>
        <v>0.37413331549058471</v>
      </c>
      <c r="V863" s="77">
        <f t="shared" si="306"/>
        <v>1.092228360517622E-2</v>
      </c>
      <c r="W863" s="77"/>
      <c r="X863" s="77"/>
      <c r="Y863" s="77"/>
      <c r="Z863" s="77" t="str">
        <f t="shared" si="307"/>
        <v>ALTA</v>
      </c>
      <c r="AA863" s="77"/>
      <c r="AB863" s="77" t="str">
        <f t="shared" si="308"/>
        <v/>
      </c>
      <c r="AC863" s="77"/>
      <c r="AD863" s="78" t="b">
        <f t="shared" si="309"/>
        <v>0</v>
      </c>
      <c r="AE863" s="78" t="b">
        <f t="shared" si="310"/>
        <v>0</v>
      </c>
      <c r="AF863" s="78" t="b">
        <f t="shared" si="311"/>
        <v>0</v>
      </c>
      <c r="AG863" s="78" t="b">
        <f t="shared" si="316"/>
        <v>1</v>
      </c>
      <c r="AH863" s="38">
        <f t="shared" si="317"/>
        <v>14.04</v>
      </c>
      <c r="AI863" s="62">
        <f t="shared" si="318"/>
        <v>15.51</v>
      </c>
      <c r="AJ863" s="34">
        <f t="shared" si="319"/>
        <v>0.2</v>
      </c>
      <c r="AK863" s="34">
        <f t="shared" si="320"/>
        <v>0.15384615384615385</v>
      </c>
      <c r="AL863" s="34">
        <f t="shared" si="321"/>
        <v>7.407407407407407E-2</v>
      </c>
    </row>
    <row r="864" spans="1:38">
      <c r="A864" s="37">
        <v>43039</v>
      </c>
      <c r="B864" s="67">
        <v>15.15</v>
      </c>
      <c r="C864" s="67">
        <v>15.15</v>
      </c>
      <c r="D864" s="67">
        <v>-0.06</v>
      </c>
      <c r="E864" s="67">
        <v>15.27</v>
      </c>
      <c r="F864" s="67">
        <v>15.1</v>
      </c>
      <c r="G864" s="67">
        <v>15.31</v>
      </c>
      <c r="H864" s="67">
        <v>588971163</v>
      </c>
      <c r="I864" s="67">
        <v>33583</v>
      </c>
      <c r="J864" s="77">
        <f t="shared" si="312"/>
        <v>0</v>
      </c>
      <c r="K864" s="77">
        <f t="shared" si="313"/>
        <v>0</v>
      </c>
      <c r="L864" s="77">
        <f t="shared" si="314"/>
        <v>0</v>
      </c>
      <c r="M864" s="77"/>
      <c r="N864" s="77">
        <f t="shared" si="299"/>
        <v>15.12</v>
      </c>
      <c r="O864" s="77">
        <f t="shared" si="300"/>
        <v>15.51</v>
      </c>
      <c r="P864" s="77">
        <f t="shared" si="301"/>
        <v>14.998012637554741</v>
      </c>
      <c r="Q864" s="77">
        <f t="shared" si="315"/>
        <v>14.678499999999996</v>
      </c>
      <c r="R864" s="77">
        <f t="shared" si="302"/>
        <v>14.909456411749716</v>
      </c>
      <c r="S864" s="77">
        <f t="shared" si="303"/>
        <v>14.524658581560164</v>
      </c>
      <c r="T864" s="77">
        <f t="shared" si="304"/>
        <v>0.3847978301895516</v>
      </c>
      <c r="U864" s="77">
        <f t="shared" si="305"/>
        <v>0.37140274458929062</v>
      </c>
      <c r="V864" s="77">
        <f t="shared" si="306"/>
        <v>1.3395085600260981E-2</v>
      </c>
      <c r="W864" s="77"/>
      <c r="X864" s="77"/>
      <c r="Y864" s="77"/>
      <c r="Z864" s="77" t="str">
        <f t="shared" si="307"/>
        <v>ALTA</v>
      </c>
      <c r="AA864" s="77"/>
      <c r="AB864" s="77" t="str">
        <f t="shared" si="308"/>
        <v/>
      </c>
      <c r="AC864" s="77"/>
      <c r="AD864" s="78" t="b">
        <f t="shared" si="309"/>
        <v>0</v>
      </c>
      <c r="AE864" s="78" t="b">
        <f t="shared" si="310"/>
        <v>1</v>
      </c>
      <c r="AF864" s="78" t="b">
        <f t="shared" si="311"/>
        <v>1</v>
      </c>
      <c r="AG864" s="78" t="b">
        <f t="shared" si="316"/>
        <v>0</v>
      </c>
      <c r="AH864" s="38">
        <f t="shared" si="317"/>
        <v>13.6</v>
      </c>
      <c r="AI864" s="62">
        <f t="shared" si="318"/>
        <v>15.51</v>
      </c>
      <c r="AJ864" s="34">
        <f t="shared" si="319"/>
        <v>0.2</v>
      </c>
      <c r="AK864" s="34">
        <f t="shared" si="320"/>
        <v>0.15384615384615385</v>
      </c>
      <c r="AL864" s="34">
        <f t="shared" si="321"/>
        <v>7.407407407407407E-2</v>
      </c>
    </row>
    <row r="865" spans="1:38">
      <c r="A865" s="37">
        <v>43038</v>
      </c>
      <c r="B865" s="67">
        <v>15.16</v>
      </c>
      <c r="C865" s="67">
        <v>15.16</v>
      </c>
      <c r="D865" s="67">
        <v>-1.47</v>
      </c>
      <c r="E865" s="67">
        <v>15.33</v>
      </c>
      <c r="F865" s="67">
        <v>15.12</v>
      </c>
      <c r="G865" s="67">
        <v>15.51</v>
      </c>
      <c r="H865" s="67">
        <v>563161894</v>
      </c>
      <c r="I865" s="67">
        <v>35298</v>
      </c>
      <c r="J865" s="77">
        <f t="shared" si="312"/>
        <v>0</v>
      </c>
      <c r="K865" s="77">
        <f t="shared" si="313"/>
        <v>1</v>
      </c>
      <c r="L865" s="77">
        <f t="shared" si="314"/>
        <v>0</v>
      </c>
      <c r="M865" s="77"/>
      <c r="N865" s="77">
        <f t="shared" si="299"/>
        <v>15.12</v>
      </c>
      <c r="O865" s="77">
        <f t="shared" si="300"/>
        <v>15.51</v>
      </c>
      <c r="P865" s="77">
        <f t="shared" si="301"/>
        <v>14.960015796943425</v>
      </c>
      <c r="Q865" s="77">
        <f t="shared" si="315"/>
        <v>14.616499999999998</v>
      </c>
      <c r="R865" s="77">
        <f t="shared" si="302"/>
        <v>14.865721213886028</v>
      </c>
      <c r="S865" s="77">
        <f t="shared" si="303"/>
        <v>14.474631268084977</v>
      </c>
      <c r="T865" s="77">
        <f t="shared" si="304"/>
        <v>0.39108994580105083</v>
      </c>
      <c r="U865" s="77">
        <f t="shared" si="305"/>
        <v>0.36805397318922539</v>
      </c>
      <c r="V865" s="77">
        <f t="shared" si="306"/>
        <v>2.3035972611825439E-2</v>
      </c>
      <c r="W865" s="77"/>
      <c r="X865" s="77"/>
      <c r="Y865" s="77"/>
      <c r="Z865" s="77" t="str">
        <f t="shared" si="307"/>
        <v>ALTA</v>
      </c>
      <c r="AA865" s="77"/>
      <c r="AB865" s="77" t="str">
        <f t="shared" si="308"/>
        <v/>
      </c>
      <c r="AC865" s="77"/>
      <c r="AD865" s="78" t="b">
        <f t="shared" si="309"/>
        <v>1</v>
      </c>
      <c r="AE865" s="78" t="b">
        <f t="shared" si="310"/>
        <v>0</v>
      </c>
      <c r="AF865" s="78" t="b">
        <f t="shared" si="311"/>
        <v>0</v>
      </c>
      <c r="AG865" s="78" t="b">
        <f t="shared" si="316"/>
        <v>1</v>
      </c>
      <c r="AH865" s="38">
        <f t="shared" si="317"/>
        <v>13.6</v>
      </c>
      <c r="AI865" s="62">
        <f t="shared" si="318"/>
        <v>15.51</v>
      </c>
      <c r="AJ865" s="34">
        <f t="shared" si="319"/>
        <v>0.2</v>
      </c>
      <c r="AK865" s="34">
        <f t="shared" si="320"/>
        <v>0.15384615384615385</v>
      </c>
      <c r="AL865" s="34">
        <f t="shared" si="321"/>
        <v>7.407407407407407E-2</v>
      </c>
    </row>
    <row r="866" spans="1:38">
      <c r="A866" s="37">
        <v>43035</v>
      </c>
      <c r="B866" s="67">
        <v>15.38</v>
      </c>
      <c r="C866" s="67">
        <v>15.38</v>
      </c>
      <c r="D866" s="67">
        <v>1.79</v>
      </c>
      <c r="E866" s="67">
        <v>15.15</v>
      </c>
      <c r="F866" s="67">
        <v>15.04</v>
      </c>
      <c r="G866" s="67">
        <v>15.44</v>
      </c>
      <c r="H866" s="67">
        <v>574176151</v>
      </c>
      <c r="I866" s="67">
        <v>36314</v>
      </c>
      <c r="J866" s="77">
        <f t="shared" si="312"/>
        <v>0</v>
      </c>
      <c r="K866" s="77">
        <f t="shared" si="313"/>
        <v>0</v>
      </c>
      <c r="L866" s="77">
        <f t="shared" si="314"/>
        <v>0</v>
      </c>
      <c r="M866" s="77"/>
      <c r="N866" s="77">
        <f t="shared" si="299"/>
        <v>15.05</v>
      </c>
      <c r="O866" s="77">
        <f t="shared" si="300"/>
        <v>15.44</v>
      </c>
      <c r="P866" s="77">
        <f t="shared" si="301"/>
        <v>14.910019746179282</v>
      </c>
      <c r="Q866" s="77">
        <f t="shared" si="315"/>
        <v>14.5495</v>
      </c>
      <c r="R866" s="77">
        <f t="shared" si="302"/>
        <v>14.812215980047124</v>
      </c>
      <c r="S866" s="77">
        <f t="shared" si="303"/>
        <v>14.419801769531775</v>
      </c>
      <c r="T866" s="77">
        <f t="shared" si="304"/>
        <v>0.39241421051534964</v>
      </c>
      <c r="U866" s="77">
        <f t="shared" si="305"/>
        <v>0.36229498003626903</v>
      </c>
      <c r="V866" s="77">
        <f t="shared" si="306"/>
        <v>3.0119230479080605E-2</v>
      </c>
      <c r="W866" s="77"/>
      <c r="X866" s="77"/>
      <c r="Y866" s="77"/>
      <c r="Z866" s="77" t="str">
        <f t="shared" si="307"/>
        <v>ALTA</v>
      </c>
      <c r="AA866" s="77"/>
      <c r="AB866" s="77" t="str">
        <f t="shared" si="308"/>
        <v/>
      </c>
      <c r="AC866" s="77"/>
      <c r="AD866" s="78" t="b">
        <f t="shared" si="309"/>
        <v>0</v>
      </c>
      <c r="AE866" s="78" t="b">
        <f t="shared" si="310"/>
        <v>1</v>
      </c>
      <c r="AF866" s="78" t="b">
        <f t="shared" si="311"/>
        <v>0</v>
      </c>
      <c r="AG866" s="78" t="b">
        <f t="shared" si="316"/>
        <v>1</v>
      </c>
      <c r="AH866" s="38">
        <f t="shared" si="317"/>
        <v>13.6</v>
      </c>
      <c r="AI866" s="62">
        <f t="shared" si="318"/>
        <v>15.51</v>
      </c>
      <c r="AJ866" s="34">
        <f t="shared" si="319"/>
        <v>0.2</v>
      </c>
      <c r="AK866" s="34">
        <f t="shared" si="320"/>
        <v>0.15384615384615385</v>
      </c>
      <c r="AL866" s="34">
        <f t="shared" si="321"/>
        <v>7.407407407407407E-2</v>
      </c>
    </row>
    <row r="867" spans="1:38">
      <c r="A867" s="37">
        <v>43034</v>
      </c>
      <c r="B867" s="67">
        <v>15.11</v>
      </c>
      <c r="C867" s="67">
        <v>15.11</v>
      </c>
      <c r="D867" s="67">
        <v>0.06</v>
      </c>
      <c r="E867" s="67">
        <v>15.11</v>
      </c>
      <c r="F867" s="67">
        <v>15.05</v>
      </c>
      <c r="G867" s="67">
        <v>15.26</v>
      </c>
      <c r="H867" s="67">
        <v>852543081</v>
      </c>
      <c r="I867" s="67">
        <v>63112</v>
      </c>
      <c r="J867" s="77">
        <f t="shared" si="312"/>
        <v>0</v>
      </c>
      <c r="K867" s="77">
        <f t="shared" si="313"/>
        <v>0</v>
      </c>
      <c r="L867" s="77">
        <f t="shared" si="314"/>
        <v>0</v>
      </c>
      <c r="M867" s="77"/>
      <c r="N867" s="77">
        <f t="shared" si="299"/>
        <v>15.05</v>
      </c>
      <c r="O867" s="77">
        <f t="shared" si="300"/>
        <v>15.26</v>
      </c>
      <c r="P867" s="77">
        <f t="shared" si="301"/>
        <v>14.792524682724103</v>
      </c>
      <c r="Q867" s="77">
        <f t="shared" si="315"/>
        <v>14.473499999999998</v>
      </c>
      <c r="R867" s="77">
        <f t="shared" si="302"/>
        <v>14.708982521873875</v>
      </c>
      <c r="S867" s="77">
        <f t="shared" si="303"/>
        <v>14.342985911094317</v>
      </c>
      <c r="T867" s="77">
        <f t="shared" si="304"/>
        <v>0.36599661077955759</v>
      </c>
      <c r="U867" s="77">
        <f t="shared" si="305"/>
        <v>0.35476517241649891</v>
      </c>
      <c r="V867" s="77">
        <f t="shared" si="306"/>
        <v>1.1231438363058677E-2</v>
      </c>
      <c r="W867" s="77"/>
      <c r="X867" s="77"/>
      <c r="Y867" s="77"/>
      <c r="Z867" s="77" t="str">
        <f t="shared" si="307"/>
        <v>ALTA</v>
      </c>
      <c r="AA867" s="77"/>
      <c r="AB867" s="77" t="str">
        <f t="shared" si="308"/>
        <v/>
      </c>
      <c r="AC867" s="77"/>
      <c r="AD867" s="78" t="b">
        <f t="shared" si="309"/>
        <v>1</v>
      </c>
      <c r="AE867" s="78" t="b">
        <f t="shared" si="310"/>
        <v>1</v>
      </c>
      <c r="AF867" s="78" t="b">
        <f t="shared" si="311"/>
        <v>0</v>
      </c>
      <c r="AG867" s="78" t="b">
        <f t="shared" si="316"/>
        <v>1</v>
      </c>
      <c r="AH867" s="38">
        <f t="shared" si="317"/>
        <v>13.6</v>
      </c>
      <c r="AI867" s="62">
        <f t="shared" si="318"/>
        <v>15.44</v>
      </c>
      <c r="AJ867" s="34">
        <f t="shared" si="319"/>
        <v>0.2</v>
      </c>
      <c r="AK867" s="34">
        <f t="shared" si="320"/>
        <v>0.15384615384615385</v>
      </c>
      <c r="AL867" s="34">
        <f t="shared" si="321"/>
        <v>7.407407407407407E-2</v>
      </c>
    </row>
    <row r="868" spans="1:38">
      <c r="A868" s="37">
        <v>43033</v>
      </c>
      <c r="B868" s="67">
        <v>15.1</v>
      </c>
      <c r="C868" s="67">
        <v>15.1</v>
      </c>
      <c r="D868" s="67">
        <v>1.27</v>
      </c>
      <c r="E868" s="67">
        <v>14.93</v>
      </c>
      <c r="F868" s="67">
        <v>14.86</v>
      </c>
      <c r="G868" s="67">
        <v>15.11</v>
      </c>
      <c r="H868" s="67">
        <v>603758058</v>
      </c>
      <c r="I868" s="67">
        <v>36988</v>
      </c>
      <c r="J868" s="77">
        <f t="shared" si="312"/>
        <v>0</v>
      </c>
      <c r="K868" s="77">
        <f t="shared" si="313"/>
        <v>0</v>
      </c>
      <c r="L868" s="77">
        <f t="shared" si="314"/>
        <v>0</v>
      </c>
      <c r="M868" s="77"/>
      <c r="N868" s="77">
        <f t="shared" si="299"/>
        <v>14.86</v>
      </c>
      <c r="O868" s="77">
        <f t="shared" si="300"/>
        <v>15.11</v>
      </c>
      <c r="P868" s="77">
        <f t="shared" si="301"/>
        <v>14.71315585340513</v>
      </c>
      <c r="Q868" s="77">
        <f t="shared" si="315"/>
        <v>14.409499999999998</v>
      </c>
      <c r="R868" s="77">
        <f t="shared" si="302"/>
        <v>14.63607025312367</v>
      </c>
      <c r="S868" s="77">
        <f t="shared" si="303"/>
        <v>14.281624783981862</v>
      </c>
      <c r="T868" s="77">
        <f t="shared" si="304"/>
        <v>0.35444546914180819</v>
      </c>
      <c r="U868" s="77">
        <f t="shared" si="305"/>
        <v>0.35195731282573423</v>
      </c>
      <c r="V868" s="77">
        <f t="shared" si="306"/>
        <v>2.4881563160739639E-3</v>
      </c>
      <c r="W868" s="77"/>
      <c r="X868" s="77"/>
      <c r="Y868" s="77"/>
      <c r="Z868" s="77" t="str">
        <f t="shared" si="307"/>
        <v>ALTA</v>
      </c>
      <c r="AA868" s="77"/>
      <c r="AB868" s="77" t="str">
        <f t="shared" si="308"/>
        <v>COMPRA</v>
      </c>
      <c r="AC868" s="77"/>
      <c r="AD868" s="78" t="b">
        <f t="shared" si="309"/>
        <v>1</v>
      </c>
      <c r="AE868" s="78" t="b">
        <f t="shared" si="310"/>
        <v>0</v>
      </c>
      <c r="AF868" s="78" t="b">
        <f t="shared" si="311"/>
        <v>0</v>
      </c>
      <c r="AG868" s="78" t="b">
        <f t="shared" si="316"/>
        <v>1</v>
      </c>
      <c r="AH868" s="38">
        <f t="shared" si="317"/>
        <v>13.6</v>
      </c>
      <c r="AI868" s="62">
        <f t="shared" si="318"/>
        <v>15.26</v>
      </c>
      <c r="AJ868" s="34">
        <f t="shared" si="319"/>
        <v>0.2</v>
      </c>
      <c r="AK868" s="34">
        <f t="shared" si="320"/>
        <v>0.15384615384615385</v>
      </c>
      <c r="AL868" s="34">
        <f t="shared" si="321"/>
        <v>7.407407407407407E-2</v>
      </c>
    </row>
    <row r="869" spans="1:38">
      <c r="A869" s="37">
        <v>43032</v>
      </c>
      <c r="B869" s="67">
        <v>14.91</v>
      </c>
      <c r="C869" s="67">
        <v>14.91</v>
      </c>
      <c r="D869" s="67">
        <v>1.91</v>
      </c>
      <c r="E869" s="67">
        <v>14.71</v>
      </c>
      <c r="F869" s="67">
        <v>14.61</v>
      </c>
      <c r="G869" s="67">
        <v>14.91</v>
      </c>
      <c r="H869" s="67">
        <v>582794508</v>
      </c>
      <c r="I869" s="67">
        <v>40785</v>
      </c>
      <c r="J869" s="77">
        <f t="shared" si="312"/>
        <v>0</v>
      </c>
      <c r="K869" s="77">
        <f t="shared" si="313"/>
        <v>0</v>
      </c>
      <c r="L869" s="77">
        <f t="shared" si="314"/>
        <v>0</v>
      </c>
      <c r="M869" s="77"/>
      <c r="N869" s="77">
        <f t="shared" si="299"/>
        <v>14.61</v>
      </c>
      <c r="O869" s="77">
        <f t="shared" si="300"/>
        <v>14.91</v>
      </c>
      <c r="P869" s="77">
        <f t="shared" si="301"/>
        <v>14.616444816756413</v>
      </c>
      <c r="Q869" s="77">
        <f t="shared" si="315"/>
        <v>14.357499999999998</v>
      </c>
      <c r="R869" s="77">
        <f t="shared" si="302"/>
        <v>14.551719390055247</v>
      </c>
      <c r="S869" s="77">
        <f t="shared" si="303"/>
        <v>14.216154766700411</v>
      </c>
      <c r="T869" s="77">
        <f t="shared" si="304"/>
        <v>0.33556462335483594</v>
      </c>
      <c r="U869" s="77">
        <f t="shared" si="305"/>
        <v>0.35133527374671575</v>
      </c>
      <c r="V869" s="77">
        <f t="shared" si="306"/>
        <v>-1.5770650391879804E-2</v>
      </c>
      <c r="W869" s="77"/>
      <c r="X869" s="77"/>
      <c r="Y869" s="77"/>
      <c r="Z869" s="77" t="str">
        <f t="shared" si="307"/>
        <v>ALTA</v>
      </c>
      <c r="AA869" s="77"/>
      <c r="AB869" s="77" t="str">
        <f t="shared" si="308"/>
        <v/>
      </c>
      <c r="AC869" s="77"/>
      <c r="AD869" s="78" t="b">
        <f t="shared" si="309"/>
        <v>0</v>
      </c>
      <c r="AE869" s="78" t="b">
        <f t="shared" si="310"/>
        <v>1</v>
      </c>
      <c r="AF869" s="78" t="b">
        <f t="shared" si="311"/>
        <v>0</v>
      </c>
      <c r="AG869" s="78" t="b">
        <f t="shared" si="316"/>
        <v>1</v>
      </c>
      <c r="AH869" s="38">
        <f t="shared" si="317"/>
        <v>13.6</v>
      </c>
      <c r="AI869" s="62">
        <f t="shared" si="318"/>
        <v>15.11</v>
      </c>
      <c r="AJ869" s="34">
        <f t="shared" si="319"/>
        <v>0.2</v>
      </c>
      <c r="AK869" s="34">
        <f t="shared" si="320"/>
        <v>0.15384615384615385</v>
      </c>
      <c r="AL869" s="34">
        <f t="shared" si="321"/>
        <v>7.407407407407407E-2</v>
      </c>
    </row>
    <row r="870" spans="1:38">
      <c r="A870" s="37">
        <v>43031</v>
      </c>
      <c r="B870" s="67">
        <v>14.63</v>
      </c>
      <c r="C870" s="67">
        <v>14.63</v>
      </c>
      <c r="D870" s="67">
        <v>-0.12</v>
      </c>
      <c r="E870" s="67">
        <v>14.72</v>
      </c>
      <c r="F870" s="67">
        <v>14.56</v>
      </c>
      <c r="G870" s="67">
        <v>14.72</v>
      </c>
      <c r="H870" s="67">
        <v>602475541</v>
      </c>
      <c r="I870" s="67">
        <v>40697</v>
      </c>
      <c r="J870" s="77">
        <f t="shared" si="312"/>
        <v>0</v>
      </c>
      <c r="K870" s="77">
        <f t="shared" si="313"/>
        <v>0</v>
      </c>
      <c r="L870" s="77">
        <f t="shared" si="314"/>
        <v>0</v>
      </c>
      <c r="M870" s="77"/>
      <c r="N870" s="77">
        <f t="shared" si="299"/>
        <v>14.61</v>
      </c>
      <c r="O870" s="77">
        <f t="shared" si="300"/>
        <v>14.81</v>
      </c>
      <c r="P870" s="77">
        <f t="shared" si="301"/>
        <v>14.543056020945516</v>
      </c>
      <c r="Q870" s="77">
        <f t="shared" si="315"/>
        <v>14.327500000000001</v>
      </c>
      <c r="R870" s="77">
        <f t="shared" si="302"/>
        <v>14.486577460974383</v>
      </c>
      <c r="S870" s="77">
        <f t="shared" si="303"/>
        <v>14.160647148036444</v>
      </c>
      <c r="T870" s="77">
        <f t="shared" si="304"/>
        <v>0.32593031293793828</v>
      </c>
      <c r="U870" s="77">
        <f t="shared" si="305"/>
        <v>0.35527793634468569</v>
      </c>
      <c r="V870" s="77">
        <f t="shared" si="306"/>
        <v>-2.9347623406747403E-2</v>
      </c>
      <c r="W870" s="77"/>
      <c r="X870" s="77"/>
      <c r="Y870" s="77"/>
      <c r="Z870" s="77" t="str">
        <f t="shared" si="307"/>
        <v>ALTA</v>
      </c>
      <c r="AA870" s="77"/>
      <c r="AB870" s="77" t="str">
        <f t="shared" si="308"/>
        <v/>
      </c>
      <c r="AC870" s="77"/>
      <c r="AD870" s="78" t="b">
        <f t="shared" si="309"/>
        <v>1</v>
      </c>
      <c r="AE870" s="78" t="b">
        <f t="shared" si="310"/>
        <v>1</v>
      </c>
      <c r="AF870" s="78" t="b">
        <f t="shared" si="311"/>
        <v>1</v>
      </c>
      <c r="AG870" s="78" t="b">
        <f t="shared" si="316"/>
        <v>0</v>
      </c>
      <c r="AH870" s="38">
        <f t="shared" si="317"/>
        <v>13.6</v>
      </c>
      <c r="AI870" s="62">
        <f t="shared" si="318"/>
        <v>14.81</v>
      </c>
      <c r="AJ870" s="34">
        <f t="shared" si="319"/>
        <v>0.2</v>
      </c>
      <c r="AK870" s="34">
        <f t="shared" si="320"/>
        <v>0.15384615384615385</v>
      </c>
      <c r="AL870" s="34">
        <f t="shared" si="321"/>
        <v>7.407407407407407E-2</v>
      </c>
    </row>
    <row r="871" spans="1:38">
      <c r="A871" s="37">
        <v>43028</v>
      </c>
      <c r="B871" s="67">
        <v>14.65</v>
      </c>
      <c r="C871" s="67">
        <v>14.65</v>
      </c>
      <c r="D871" s="67">
        <v>0.43</v>
      </c>
      <c r="E871" s="67">
        <v>14.63</v>
      </c>
      <c r="F871" s="67">
        <v>14.61</v>
      </c>
      <c r="G871" s="67">
        <v>14.81</v>
      </c>
      <c r="H871" s="67">
        <v>569623280</v>
      </c>
      <c r="I871" s="67">
        <v>29736</v>
      </c>
      <c r="J871" s="77">
        <f t="shared" si="312"/>
        <v>0</v>
      </c>
      <c r="K871" s="77">
        <f t="shared" si="313"/>
        <v>1</v>
      </c>
      <c r="L871" s="77">
        <f t="shared" si="314"/>
        <v>0</v>
      </c>
      <c r="M871" s="77"/>
      <c r="N871" s="77">
        <f t="shared" si="299"/>
        <v>14.61</v>
      </c>
      <c r="O871" s="77">
        <f t="shared" si="300"/>
        <v>14.81</v>
      </c>
      <c r="P871" s="77">
        <f t="shared" si="301"/>
        <v>14.521320026181893</v>
      </c>
      <c r="Q871" s="77">
        <f t="shared" si="315"/>
        <v>14.304499999999999</v>
      </c>
      <c r="R871" s="77">
        <f t="shared" si="302"/>
        <v>14.460500635696997</v>
      </c>
      <c r="S871" s="77">
        <f t="shared" si="303"/>
        <v>14.123098919879361</v>
      </c>
      <c r="T871" s="77">
        <f t="shared" si="304"/>
        <v>0.33740171581763612</v>
      </c>
      <c r="U871" s="77">
        <f t="shared" si="305"/>
        <v>0.36261484219637252</v>
      </c>
      <c r="V871" s="77">
        <f t="shared" si="306"/>
        <v>-2.5213126378736406E-2</v>
      </c>
      <c r="W871" s="77"/>
      <c r="X871" s="77"/>
      <c r="Y871" s="77"/>
      <c r="Z871" s="77" t="str">
        <f t="shared" si="307"/>
        <v>ALTA</v>
      </c>
      <c r="AA871" s="77"/>
      <c r="AB871" s="77" t="str">
        <f t="shared" si="308"/>
        <v/>
      </c>
      <c r="AC871" s="77"/>
      <c r="AD871" s="78" t="b">
        <f t="shared" si="309"/>
        <v>1</v>
      </c>
      <c r="AE871" s="78" t="b">
        <f t="shared" si="310"/>
        <v>1</v>
      </c>
      <c r="AF871" s="78" t="b">
        <f t="shared" si="311"/>
        <v>0</v>
      </c>
      <c r="AG871" s="78" t="b">
        <f t="shared" si="316"/>
        <v>1</v>
      </c>
      <c r="AH871" s="38">
        <f t="shared" si="317"/>
        <v>13.6</v>
      </c>
      <c r="AI871" s="62">
        <f t="shared" si="318"/>
        <v>14.81</v>
      </c>
      <c r="AJ871" s="34">
        <f t="shared" si="319"/>
        <v>0.2</v>
      </c>
      <c r="AK871" s="34">
        <f t="shared" si="320"/>
        <v>0.15384615384615385</v>
      </c>
      <c r="AL871" s="34">
        <f t="shared" si="321"/>
        <v>7.407407407407407E-2</v>
      </c>
    </row>
    <row r="872" spans="1:38">
      <c r="A872" s="37">
        <v>43027</v>
      </c>
      <c r="B872" s="67">
        <v>14.59</v>
      </c>
      <c r="C872" s="67">
        <v>14.59</v>
      </c>
      <c r="D872" s="67">
        <v>-0.06</v>
      </c>
      <c r="E872" s="67">
        <v>14.45</v>
      </c>
      <c r="F872" s="67">
        <v>14.36</v>
      </c>
      <c r="G872" s="67">
        <v>14.6</v>
      </c>
      <c r="H872" s="67">
        <v>359912266</v>
      </c>
      <c r="I872" s="67">
        <v>25656</v>
      </c>
      <c r="J872" s="77">
        <f t="shared" si="312"/>
        <v>0</v>
      </c>
      <c r="K872" s="77">
        <f t="shared" si="313"/>
        <v>0</v>
      </c>
      <c r="L872" s="77">
        <f t="shared" si="314"/>
        <v>0</v>
      </c>
      <c r="M872" s="77"/>
      <c r="N872" s="77">
        <f t="shared" si="299"/>
        <v>14.57</v>
      </c>
      <c r="O872" s="77">
        <f t="shared" si="300"/>
        <v>14.72</v>
      </c>
      <c r="P872" s="77">
        <f t="shared" si="301"/>
        <v>14.489150032727366</v>
      </c>
      <c r="Q872" s="77">
        <f t="shared" si="315"/>
        <v>14.280000000000001</v>
      </c>
      <c r="R872" s="77">
        <f t="shared" si="302"/>
        <v>14.426046205823724</v>
      </c>
      <c r="S872" s="77">
        <f t="shared" si="303"/>
        <v>14.08094683346971</v>
      </c>
      <c r="T872" s="77">
        <f t="shared" si="304"/>
        <v>0.34509937235401367</v>
      </c>
      <c r="U872" s="77">
        <f t="shared" si="305"/>
        <v>0.36891812379105665</v>
      </c>
      <c r="V872" s="77">
        <f t="shared" si="306"/>
        <v>-2.3818751437042984E-2</v>
      </c>
      <c r="W872" s="77"/>
      <c r="X872" s="77"/>
      <c r="Y872" s="77"/>
      <c r="Z872" s="77" t="str">
        <f t="shared" si="307"/>
        <v>ALTA</v>
      </c>
      <c r="AA872" s="77"/>
      <c r="AB872" s="77" t="str">
        <f t="shared" si="308"/>
        <v/>
      </c>
      <c r="AC872" s="77"/>
      <c r="AD872" s="78" t="b">
        <f t="shared" si="309"/>
        <v>1</v>
      </c>
      <c r="AE872" s="78" t="b">
        <f t="shared" si="310"/>
        <v>0</v>
      </c>
      <c r="AF872" s="78" t="b">
        <f t="shared" si="311"/>
        <v>0</v>
      </c>
      <c r="AG872" s="78" t="b">
        <f t="shared" si="316"/>
        <v>1</v>
      </c>
      <c r="AH872" s="38">
        <f t="shared" si="317"/>
        <v>13.6</v>
      </c>
      <c r="AI872" s="62">
        <f t="shared" si="318"/>
        <v>14.72</v>
      </c>
      <c r="AJ872" s="34">
        <f t="shared" si="319"/>
        <v>0.2</v>
      </c>
      <c r="AK872" s="34">
        <f t="shared" si="320"/>
        <v>0.15384615384615385</v>
      </c>
      <c r="AL872" s="34">
        <f t="shared" si="321"/>
        <v>7.407407407407407E-2</v>
      </c>
    </row>
    <row r="873" spans="1:38">
      <c r="A873" s="37">
        <v>43026</v>
      </c>
      <c r="B873" s="67">
        <v>14.6</v>
      </c>
      <c r="C873" s="67">
        <v>14.6</v>
      </c>
      <c r="D873" s="67">
        <v>0.19</v>
      </c>
      <c r="E873" s="67"/>
      <c r="F873" s="67">
        <v>14.57</v>
      </c>
      <c r="G873" s="67">
        <v>14.71</v>
      </c>
      <c r="H873" s="67">
        <v>762706325</v>
      </c>
      <c r="I873" s="67">
        <v>42116</v>
      </c>
      <c r="J873" s="77">
        <f t="shared" si="312"/>
        <v>0</v>
      </c>
      <c r="K873" s="77">
        <f t="shared" si="313"/>
        <v>0</v>
      </c>
      <c r="L873" s="77">
        <f t="shared" si="314"/>
        <v>0</v>
      </c>
      <c r="M873" s="77"/>
      <c r="N873" s="77">
        <f t="shared" si="299"/>
        <v>14.57</v>
      </c>
      <c r="O873" s="77">
        <f t="shared" si="300"/>
        <v>14.72</v>
      </c>
      <c r="P873" s="77">
        <f t="shared" si="301"/>
        <v>14.463937540909207</v>
      </c>
      <c r="Q873" s="77">
        <f t="shared" si="315"/>
        <v>14.267500000000002</v>
      </c>
      <c r="R873" s="77">
        <f t="shared" si="302"/>
        <v>14.396236425064401</v>
      </c>
      <c r="S873" s="77">
        <f t="shared" si="303"/>
        <v>14.040222580147287</v>
      </c>
      <c r="T873" s="77">
        <f t="shared" si="304"/>
        <v>0.35601384491711485</v>
      </c>
      <c r="U873" s="77">
        <f t="shared" si="305"/>
        <v>0.37487281165031738</v>
      </c>
      <c r="V873" s="77">
        <f t="shared" si="306"/>
        <v>-1.8858966733202531E-2</v>
      </c>
      <c r="W873" s="77"/>
      <c r="X873" s="77"/>
      <c r="Y873" s="77"/>
      <c r="Z873" s="77" t="str">
        <f t="shared" si="307"/>
        <v>ALTA</v>
      </c>
      <c r="AA873" s="77"/>
      <c r="AB873" s="77" t="str">
        <f t="shared" si="308"/>
        <v/>
      </c>
      <c r="AC873" s="77"/>
      <c r="AD873" s="78" t="b">
        <f t="shared" si="309"/>
        <v>0</v>
      </c>
      <c r="AE873" s="78" t="b">
        <f t="shared" si="310"/>
        <v>0</v>
      </c>
      <c r="AF873" s="78" t="b">
        <f t="shared" si="311"/>
        <v>0</v>
      </c>
      <c r="AG873" s="78" t="b">
        <f t="shared" si="316"/>
        <v>1</v>
      </c>
      <c r="AH873" s="38">
        <f t="shared" si="317"/>
        <v>13.48</v>
      </c>
      <c r="AI873" s="62">
        <f t="shared" si="318"/>
        <v>14.72</v>
      </c>
      <c r="AJ873" s="34">
        <f t="shared" si="319"/>
        <v>0.2</v>
      </c>
      <c r="AK873" s="34">
        <f t="shared" si="320"/>
        <v>0.15384615384615385</v>
      </c>
      <c r="AL873" s="34">
        <f t="shared" si="321"/>
        <v>7.407407407407407E-2</v>
      </c>
    </row>
    <row r="874" spans="1:38">
      <c r="A874" s="37">
        <v>43025</v>
      </c>
      <c r="B874" s="67">
        <v>14.57</v>
      </c>
      <c r="C874" s="67">
        <v>14.57</v>
      </c>
      <c r="D874" s="67">
        <v>0.06</v>
      </c>
      <c r="E874" s="67">
        <v>14.58</v>
      </c>
      <c r="F874" s="67">
        <v>14.52</v>
      </c>
      <c r="G874" s="67">
        <v>14.65</v>
      </c>
      <c r="H874" s="67">
        <v>585180304</v>
      </c>
      <c r="I874" s="67">
        <v>34154</v>
      </c>
      <c r="J874" s="77">
        <f t="shared" si="312"/>
        <v>0</v>
      </c>
      <c r="K874" s="77">
        <f t="shared" si="313"/>
        <v>0</v>
      </c>
      <c r="L874" s="77">
        <f t="shared" si="314"/>
        <v>0</v>
      </c>
      <c r="M874" s="77"/>
      <c r="N874" s="77">
        <f t="shared" si="299"/>
        <v>14.52</v>
      </c>
      <c r="O874" s="77">
        <f t="shared" si="300"/>
        <v>14.72</v>
      </c>
      <c r="P874" s="77">
        <f t="shared" si="301"/>
        <v>14.429921926136508</v>
      </c>
      <c r="Q874" s="77">
        <f t="shared" si="315"/>
        <v>14.221500000000001</v>
      </c>
      <c r="R874" s="77">
        <f t="shared" si="302"/>
        <v>14.359188502348838</v>
      </c>
      <c r="S874" s="77">
        <f t="shared" si="303"/>
        <v>13.99544038655907</v>
      </c>
      <c r="T874" s="77">
        <f t="shared" si="304"/>
        <v>0.36374811578976818</v>
      </c>
      <c r="U874" s="77">
        <f t="shared" si="305"/>
        <v>0.37958755333361804</v>
      </c>
      <c r="V874" s="77">
        <f t="shared" si="306"/>
        <v>-1.5839437543849866E-2</v>
      </c>
      <c r="W874" s="77"/>
      <c r="X874" s="77"/>
      <c r="Y874" s="77"/>
      <c r="Z874" s="77" t="str">
        <f t="shared" si="307"/>
        <v>ALTA</v>
      </c>
      <c r="AA874" s="77"/>
      <c r="AB874" s="77" t="str">
        <f t="shared" si="308"/>
        <v/>
      </c>
      <c r="AC874" s="77"/>
      <c r="AD874" s="78" t="b">
        <f t="shared" si="309"/>
        <v>0</v>
      </c>
      <c r="AE874" s="78" t="b">
        <f t="shared" si="310"/>
        <v>0</v>
      </c>
      <c r="AF874" s="78" t="b">
        <f t="shared" si="311"/>
        <v>0</v>
      </c>
      <c r="AG874" s="78" t="b">
        <f t="shared" si="316"/>
        <v>1</v>
      </c>
      <c r="AH874" s="38">
        <f t="shared" si="317"/>
        <v>13.48</v>
      </c>
      <c r="AI874" s="62">
        <f t="shared" si="318"/>
        <v>14.72</v>
      </c>
      <c r="AJ874" s="34">
        <f t="shared" si="319"/>
        <v>0.2</v>
      </c>
      <c r="AK874" s="34">
        <f t="shared" si="320"/>
        <v>0.15384615384615385</v>
      </c>
      <c r="AL874" s="34">
        <f t="shared" si="321"/>
        <v>7.407407407407407E-2</v>
      </c>
    </row>
    <row r="875" spans="1:38">
      <c r="A875" s="37">
        <v>43024</v>
      </c>
      <c r="B875" s="67">
        <v>14.56</v>
      </c>
      <c r="C875" s="67">
        <v>14.56</v>
      </c>
      <c r="D875" s="67">
        <v>0.25</v>
      </c>
      <c r="E875" s="67">
        <v>14.6</v>
      </c>
      <c r="F875" s="67">
        <v>14.45</v>
      </c>
      <c r="G875" s="67">
        <v>14.69</v>
      </c>
      <c r="H875" s="67">
        <v>784822234</v>
      </c>
      <c r="I875" s="67">
        <v>45622</v>
      </c>
      <c r="J875" s="77">
        <f t="shared" si="312"/>
        <v>0</v>
      </c>
      <c r="K875" s="77">
        <f t="shared" si="313"/>
        <v>0</v>
      </c>
      <c r="L875" s="77">
        <f t="shared" si="314"/>
        <v>0</v>
      </c>
      <c r="M875" s="77"/>
      <c r="N875" s="77">
        <f t="shared" si="299"/>
        <v>14.51</v>
      </c>
      <c r="O875" s="77">
        <f t="shared" si="300"/>
        <v>14.72</v>
      </c>
      <c r="P875" s="77">
        <f t="shared" si="301"/>
        <v>14.394902407670635</v>
      </c>
      <c r="Q875" s="77">
        <f t="shared" si="315"/>
        <v>14.172499999999999</v>
      </c>
      <c r="R875" s="77">
        <f t="shared" si="302"/>
        <v>14.320859139139536</v>
      </c>
      <c r="S875" s="77">
        <f t="shared" si="303"/>
        <v>13.949475617483795</v>
      </c>
      <c r="T875" s="77">
        <f t="shared" si="304"/>
        <v>0.37138352165574062</v>
      </c>
      <c r="U875" s="77">
        <f t="shared" si="305"/>
        <v>0.38354741271958048</v>
      </c>
      <c r="V875" s="77">
        <f t="shared" si="306"/>
        <v>-1.216389106383986E-2</v>
      </c>
      <c r="W875" s="77"/>
      <c r="X875" s="77"/>
      <c r="Y875" s="77"/>
      <c r="Z875" s="77" t="str">
        <f t="shared" si="307"/>
        <v>ALTA</v>
      </c>
      <c r="AA875" s="77"/>
      <c r="AB875" s="77" t="str">
        <f t="shared" si="308"/>
        <v/>
      </c>
      <c r="AC875" s="77"/>
      <c r="AD875" s="78" t="b">
        <f t="shared" si="309"/>
        <v>0</v>
      </c>
      <c r="AE875" s="78" t="b">
        <f t="shared" si="310"/>
        <v>0</v>
      </c>
      <c r="AF875" s="78" t="b">
        <f t="shared" si="311"/>
        <v>0</v>
      </c>
      <c r="AG875" s="78" t="b">
        <f t="shared" si="316"/>
        <v>1</v>
      </c>
      <c r="AH875" s="38">
        <f t="shared" si="317"/>
        <v>13.48</v>
      </c>
      <c r="AI875" s="62">
        <f t="shared" si="318"/>
        <v>14.72</v>
      </c>
      <c r="AJ875" s="34">
        <f t="shared" si="319"/>
        <v>0.2</v>
      </c>
      <c r="AK875" s="34">
        <f t="shared" si="320"/>
        <v>0.15384615384615385</v>
      </c>
      <c r="AL875" s="34">
        <f t="shared" si="321"/>
        <v>7.407407407407407E-2</v>
      </c>
    </row>
    <row r="876" spans="1:38">
      <c r="A876" s="37">
        <v>43021</v>
      </c>
      <c r="B876" s="67">
        <v>14.53</v>
      </c>
      <c r="C876" s="67">
        <v>14.53</v>
      </c>
      <c r="D876" s="67">
        <v>0</v>
      </c>
      <c r="E876" s="67">
        <v>14.66</v>
      </c>
      <c r="F876" s="67">
        <v>14.51</v>
      </c>
      <c r="G876" s="67">
        <v>14.72</v>
      </c>
      <c r="H876" s="67">
        <v>672169128</v>
      </c>
      <c r="I876" s="67">
        <v>34218</v>
      </c>
      <c r="J876" s="77">
        <f t="shared" si="312"/>
        <v>0</v>
      </c>
      <c r="K876" s="77">
        <f t="shared" si="313"/>
        <v>1</v>
      </c>
      <c r="L876" s="77">
        <f t="shared" si="314"/>
        <v>0</v>
      </c>
      <c r="M876" s="77"/>
      <c r="N876" s="77">
        <f t="shared" si="299"/>
        <v>14.51</v>
      </c>
      <c r="O876" s="77">
        <f t="shared" si="300"/>
        <v>14.72</v>
      </c>
      <c r="P876" s="77">
        <f t="shared" si="301"/>
        <v>14.353628009588293</v>
      </c>
      <c r="Q876" s="77">
        <f t="shared" si="315"/>
        <v>14.123999999999999</v>
      </c>
      <c r="R876" s="77">
        <f t="shared" si="302"/>
        <v>14.277378982619451</v>
      </c>
      <c r="S876" s="77">
        <f t="shared" si="303"/>
        <v>13.900633666882499</v>
      </c>
      <c r="T876" s="77">
        <f t="shared" si="304"/>
        <v>0.37674531573695269</v>
      </c>
      <c r="U876" s="77">
        <f t="shared" si="305"/>
        <v>0.38658838548554048</v>
      </c>
      <c r="V876" s="77">
        <f t="shared" si="306"/>
        <v>-9.8430697485877849E-3</v>
      </c>
      <c r="W876" s="77"/>
      <c r="X876" s="77"/>
      <c r="Y876" s="77"/>
      <c r="Z876" s="77" t="str">
        <f t="shared" si="307"/>
        <v>ALTA</v>
      </c>
      <c r="AA876" s="77"/>
      <c r="AB876" s="77" t="str">
        <f t="shared" si="308"/>
        <v/>
      </c>
      <c r="AC876" s="77"/>
      <c r="AD876" s="78" t="b">
        <f t="shared" si="309"/>
        <v>0</v>
      </c>
      <c r="AE876" s="78" t="b">
        <f t="shared" si="310"/>
        <v>1</v>
      </c>
      <c r="AF876" s="78" t="b">
        <f t="shared" si="311"/>
        <v>1</v>
      </c>
      <c r="AG876" s="78" t="b">
        <f t="shared" si="316"/>
        <v>0</v>
      </c>
      <c r="AH876" s="38">
        <f t="shared" si="317"/>
        <v>13.48</v>
      </c>
      <c r="AI876" s="62">
        <f t="shared" si="318"/>
        <v>14.72</v>
      </c>
      <c r="AJ876" s="34">
        <f t="shared" si="319"/>
        <v>0.2</v>
      </c>
      <c r="AK876" s="34">
        <f t="shared" si="320"/>
        <v>0.15384615384615385</v>
      </c>
      <c r="AL876" s="34">
        <f t="shared" si="321"/>
        <v>7.407407407407407E-2</v>
      </c>
    </row>
    <row r="877" spans="1:38">
      <c r="A877" s="37">
        <v>43019</v>
      </c>
      <c r="B877" s="67">
        <v>14.53</v>
      </c>
      <c r="C877" s="67">
        <v>14.53</v>
      </c>
      <c r="D877" s="67">
        <v>-0.68</v>
      </c>
      <c r="E877" s="67">
        <v>14.61</v>
      </c>
      <c r="F877" s="67">
        <v>14.46</v>
      </c>
      <c r="G877" s="67">
        <v>14.68</v>
      </c>
      <c r="H877" s="67">
        <v>468228087</v>
      </c>
      <c r="I877" s="67">
        <v>25937</v>
      </c>
      <c r="J877" s="77">
        <f t="shared" si="312"/>
        <v>0</v>
      </c>
      <c r="K877" s="77">
        <f t="shared" si="313"/>
        <v>0</v>
      </c>
      <c r="L877" s="77">
        <f t="shared" si="314"/>
        <v>0</v>
      </c>
      <c r="M877" s="77"/>
      <c r="N877" s="77">
        <f t="shared" si="299"/>
        <v>14.46</v>
      </c>
      <c r="O877" s="77">
        <f t="shared" si="300"/>
        <v>14.68</v>
      </c>
      <c r="P877" s="77">
        <f t="shared" si="301"/>
        <v>14.309535011985366</v>
      </c>
      <c r="Q877" s="77">
        <f t="shared" si="315"/>
        <v>14.076999999999998</v>
      </c>
      <c r="R877" s="77">
        <f t="shared" si="302"/>
        <v>14.23144788855026</v>
      </c>
      <c r="S877" s="77">
        <f t="shared" si="303"/>
        <v>13.850284360233099</v>
      </c>
      <c r="T877" s="77">
        <f t="shared" si="304"/>
        <v>0.38116352831716149</v>
      </c>
      <c r="U877" s="77">
        <f t="shared" si="305"/>
        <v>0.38904915292268744</v>
      </c>
      <c r="V877" s="77">
        <f t="shared" si="306"/>
        <v>-7.8856246055259427E-3</v>
      </c>
      <c r="W877" s="77"/>
      <c r="X877" s="77"/>
      <c r="Y877" s="77"/>
      <c r="Z877" s="77" t="str">
        <f t="shared" si="307"/>
        <v>ALTA</v>
      </c>
      <c r="AA877" s="77"/>
      <c r="AB877" s="77" t="str">
        <f t="shared" si="308"/>
        <v/>
      </c>
      <c r="AC877" s="77"/>
      <c r="AD877" s="78" t="b">
        <f t="shared" si="309"/>
        <v>1</v>
      </c>
      <c r="AE877" s="78" t="b">
        <f t="shared" si="310"/>
        <v>1</v>
      </c>
      <c r="AF877" s="78" t="b">
        <f t="shared" si="311"/>
        <v>1</v>
      </c>
      <c r="AG877" s="78" t="b">
        <f t="shared" si="316"/>
        <v>1</v>
      </c>
      <c r="AH877" s="38">
        <f t="shared" si="317"/>
        <v>13.38</v>
      </c>
      <c r="AI877" s="62">
        <f t="shared" si="318"/>
        <v>14.72</v>
      </c>
      <c r="AJ877" s="34">
        <f t="shared" si="319"/>
        <v>0.2</v>
      </c>
      <c r="AK877" s="34">
        <f t="shared" si="320"/>
        <v>0.15384615384615385</v>
      </c>
      <c r="AL877" s="34">
        <f t="shared" si="321"/>
        <v>7.407407407407407E-2</v>
      </c>
    </row>
    <row r="878" spans="1:38">
      <c r="A878" s="37">
        <v>43018</v>
      </c>
      <c r="B878" s="67">
        <v>14.63</v>
      </c>
      <c r="C878" s="67">
        <v>14.63</v>
      </c>
      <c r="D878" s="67">
        <v>1.89</v>
      </c>
      <c r="E878" s="67">
        <v>14.57</v>
      </c>
      <c r="F878" s="67">
        <v>14.46</v>
      </c>
      <c r="G878" s="67">
        <v>14.63</v>
      </c>
      <c r="H878" s="67">
        <v>637826972</v>
      </c>
      <c r="I878" s="67">
        <v>36459</v>
      </c>
      <c r="J878" s="77">
        <f t="shared" si="312"/>
        <v>0</v>
      </c>
      <c r="K878" s="77">
        <f t="shared" si="313"/>
        <v>0</v>
      </c>
      <c r="L878" s="77">
        <f t="shared" si="314"/>
        <v>0</v>
      </c>
      <c r="M878" s="77"/>
      <c r="N878" s="77">
        <f t="shared" si="299"/>
        <v>14.46</v>
      </c>
      <c r="O878" s="77">
        <f t="shared" si="300"/>
        <v>14.63</v>
      </c>
      <c r="P878" s="77">
        <f t="shared" si="301"/>
        <v>14.254418764981708</v>
      </c>
      <c r="Q878" s="77">
        <f t="shared" si="315"/>
        <v>14.029499999999999</v>
      </c>
      <c r="R878" s="77">
        <f t="shared" si="302"/>
        <v>14.17716568646849</v>
      </c>
      <c r="S878" s="77">
        <f t="shared" si="303"/>
        <v>13.795907109051747</v>
      </c>
      <c r="T878" s="77">
        <f t="shared" si="304"/>
        <v>0.38125857741674274</v>
      </c>
      <c r="U878" s="77">
        <f t="shared" si="305"/>
        <v>0.39102055907406891</v>
      </c>
      <c r="V878" s="77">
        <f t="shared" si="306"/>
        <v>-9.7619816573261686E-3</v>
      </c>
      <c r="W878" s="77"/>
      <c r="X878" s="77"/>
      <c r="Y878" s="77"/>
      <c r="Z878" s="77" t="str">
        <f t="shared" si="307"/>
        <v>ALTA</v>
      </c>
      <c r="AA878" s="77"/>
      <c r="AB878" s="77" t="str">
        <f t="shared" si="308"/>
        <v/>
      </c>
      <c r="AC878" s="77"/>
      <c r="AD878" s="78" t="b">
        <f t="shared" si="309"/>
        <v>1</v>
      </c>
      <c r="AE878" s="78" t="b">
        <f t="shared" si="310"/>
        <v>1</v>
      </c>
      <c r="AF878" s="78" t="b">
        <f t="shared" si="311"/>
        <v>0</v>
      </c>
      <c r="AG878" s="78" t="b">
        <f t="shared" si="316"/>
        <v>1</v>
      </c>
      <c r="AH878" s="38">
        <f t="shared" si="317"/>
        <v>13.38</v>
      </c>
      <c r="AI878" s="62">
        <f t="shared" si="318"/>
        <v>14.68</v>
      </c>
      <c r="AJ878" s="34">
        <f t="shared" si="319"/>
        <v>0.2</v>
      </c>
      <c r="AK878" s="34">
        <f t="shared" si="320"/>
        <v>0.15384615384615385</v>
      </c>
      <c r="AL878" s="34">
        <f t="shared" si="321"/>
        <v>7.407407407407407E-2</v>
      </c>
    </row>
    <row r="879" spans="1:38">
      <c r="A879" s="37">
        <v>43017</v>
      </c>
      <c r="B879" s="67">
        <v>14.35</v>
      </c>
      <c r="C879" s="67">
        <v>14.35</v>
      </c>
      <c r="D879" s="67">
        <v>1.28</v>
      </c>
      <c r="E879" s="67">
        <v>14.1</v>
      </c>
      <c r="F879" s="67">
        <v>14.08</v>
      </c>
      <c r="G879" s="67">
        <v>14.35</v>
      </c>
      <c r="H879" s="67">
        <v>503752563</v>
      </c>
      <c r="I879" s="67">
        <v>25901</v>
      </c>
      <c r="J879" s="77">
        <f t="shared" si="312"/>
        <v>0</v>
      </c>
      <c r="K879" s="77">
        <f t="shared" si="313"/>
        <v>0</v>
      </c>
      <c r="L879" s="77">
        <f t="shared" si="314"/>
        <v>0</v>
      </c>
      <c r="M879" s="77"/>
      <c r="N879" s="77">
        <f t="shared" si="299"/>
        <v>14.32</v>
      </c>
      <c r="O879" s="77">
        <f t="shared" si="300"/>
        <v>14.55</v>
      </c>
      <c r="P879" s="77">
        <f t="shared" si="301"/>
        <v>14.160523456227134</v>
      </c>
      <c r="Q879" s="77">
        <f t="shared" si="315"/>
        <v>13.9695</v>
      </c>
      <c r="R879" s="77">
        <f t="shared" si="302"/>
        <v>14.094832174917306</v>
      </c>
      <c r="S879" s="77">
        <f t="shared" si="303"/>
        <v>13.729179677775887</v>
      </c>
      <c r="T879" s="77">
        <f t="shared" si="304"/>
        <v>0.36565249714141856</v>
      </c>
      <c r="U879" s="77">
        <f t="shared" si="305"/>
        <v>0.39346105448840046</v>
      </c>
      <c r="V879" s="77">
        <f t="shared" si="306"/>
        <v>-2.7808557346981899E-2</v>
      </c>
      <c r="W879" s="77"/>
      <c r="X879" s="77"/>
      <c r="Y879" s="77"/>
      <c r="Z879" s="77" t="str">
        <f t="shared" si="307"/>
        <v>ALTA</v>
      </c>
      <c r="AA879" s="77"/>
      <c r="AB879" s="77" t="str">
        <f t="shared" si="308"/>
        <v/>
      </c>
      <c r="AC879" s="77"/>
      <c r="AD879" s="78" t="b">
        <f t="shared" si="309"/>
        <v>1</v>
      </c>
      <c r="AE879" s="78" t="b">
        <f t="shared" si="310"/>
        <v>1</v>
      </c>
      <c r="AF879" s="78" t="b">
        <f t="shared" si="311"/>
        <v>0</v>
      </c>
      <c r="AG879" s="78" t="b">
        <f t="shared" si="316"/>
        <v>1</v>
      </c>
      <c r="AH879" s="38">
        <f t="shared" si="317"/>
        <v>13.38</v>
      </c>
      <c r="AI879" s="62">
        <f t="shared" si="318"/>
        <v>14.55</v>
      </c>
      <c r="AJ879" s="34">
        <f t="shared" si="319"/>
        <v>0.2</v>
      </c>
      <c r="AK879" s="34">
        <f t="shared" si="320"/>
        <v>0.15384615384615385</v>
      </c>
      <c r="AL879" s="34">
        <f t="shared" si="321"/>
        <v>7.407407407407407E-2</v>
      </c>
    </row>
    <row r="880" spans="1:38">
      <c r="A880" s="37">
        <v>43014</v>
      </c>
      <c r="B880" s="67">
        <v>14.17</v>
      </c>
      <c r="C880" s="67">
        <v>14.17</v>
      </c>
      <c r="D880" s="67">
        <v>-1.32</v>
      </c>
      <c r="E880" s="67">
        <v>14.15</v>
      </c>
      <c r="F880" s="67">
        <v>14.04</v>
      </c>
      <c r="G880" s="67">
        <v>14.25</v>
      </c>
      <c r="H880" s="67">
        <v>549920293</v>
      </c>
      <c r="I880" s="67">
        <v>23737</v>
      </c>
      <c r="J880" s="77">
        <f t="shared" si="312"/>
        <v>0</v>
      </c>
      <c r="K880" s="77">
        <f t="shared" si="313"/>
        <v>0</v>
      </c>
      <c r="L880" s="77">
        <f t="shared" si="314"/>
        <v>0</v>
      </c>
      <c r="M880" s="77"/>
      <c r="N880" s="77">
        <f t="shared" si="299"/>
        <v>14.32</v>
      </c>
      <c r="O880" s="77">
        <f t="shared" si="300"/>
        <v>14.55</v>
      </c>
      <c r="P880" s="77">
        <f t="shared" si="301"/>
        <v>14.113154320283916</v>
      </c>
      <c r="Q880" s="77">
        <f t="shared" si="315"/>
        <v>13.929000000000002</v>
      </c>
      <c r="R880" s="77">
        <f t="shared" si="302"/>
        <v>14.048438024902271</v>
      </c>
      <c r="S880" s="77">
        <f t="shared" si="303"/>
        <v>13.679514051997959</v>
      </c>
      <c r="T880" s="77">
        <f t="shared" si="304"/>
        <v>0.36892397290431234</v>
      </c>
      <c r="U880" s="77">
        <f t="shared" si="305"/>
        <v>0.40041319382514595</v>
      </c>
      <c r="V880" s="77">
        <f t="shared" si="306"/>
        <v>-3.1489220920833616E-2</v>
      </c>
      <c r="W880" s="77"/>
      <c r="X880" s="77"/>
      <c r="Y880" s="77"/>
      <c r="Z880" s="77" t="str">
        <f t="shared" si="307"/>
        <v>ALTA</v>
      </c>
      <c r="AA880" s="77"/>
      <c r="AB880" s="77" t="str">
        <f t="shared" si="308"/>
        <v/>
      </c>
      <c r="AC880" s="77"/>
      <c r="AD880" s="78" t="b">
        <f t="shared" si="309"/>
        <v>1</v>
      </c>
      <c r="AE880" s="78" t="b">
        <f t="shared" si="310"/>
        <v>0</v>
      </c>
      <c r="AF880" s="78" t="b">
        <f t="shared" si="311"/>
        <v>0</v>
      </c>
      <c r="AG880" s="78" t="b">
        <f t="shared" si="316"/>
        <v>1</v>
      </c>
      <c r="AH880" s="38">
        <f t="shared" si="317"/>
        <v>13.38</v>
      </c>
      <c r="AI880" s="62">
        <f t="shared" si="318"/>
        <v>14.55</v>
      </c>
      <c r="AJ880" s="34">
        <f t="shared" si="319"/>
        <v>0.2</v>
      </c>
      <c r="AK880" s="34">
        <f t="shared" si="320"/>
        <v>0.15384615384615385</v>
      </c>
      <c r="AL880" s="34">
        <f t="shared" si="321"/>
        <v>7.407407407407407E-2</v>
      </c>
    </row>
    <row r="881" spans="1:38">
      <c r="A881" s="37">
        <v>43013</v>
      </c>
      <c r="B881" s="67">
        <v>14.36</v>
      </c>
      <c r="C881" s="67">
        <v>14.36</v>
      </c>
      <c r="D881" s="67">
        <v>1.53</v>
      </c>
      <c r="E881" s="67">
        <v>14.35</v>
      </c>
      <c r="F881" s="67">
        <v>14.32</v>
      </c>
      <c r="G881" s="67">
        <v>14.55</v>
      </c>
      <c r="H881" s="67">
        <v>770320346</v>
      </c>
      <c r="I881" s="67">
        <v>25664</v>
      </c>
      <c r="J881" s="77">
        <f t="shared" si="312"/>
        <v>0</v>
      </c>
      <c r="K881" s="77">
        <f t="shared" si="313"/>
        <v>1</v>
      </c>
      <c r="L881" s="77">
        <f t="shared" si="314"/>
        <v>0</v>
      </c>
      <c r="M881" s="77"/>
      <c r="N881" s="77">
        <f t="shared" si="299"/>
        <v>14.32</v>
      </c>
      <c r="O881" s="77">
        <f t="shared" si="300"/>
        <v>14.55</v>
      </c>
      <c r="P881" s="77">
        <f t="shared" si="301"/>
        <v>14.098942900354896</v>
      </c>
      <c r="Q881" s="77">
        <f t="shared" si="315"/>
        <v>13.885000000000002</v>
      </c>
      <c r="R881" s="77">
        <f t="shared" si="302"/>
        <v>14.026335847611776</v>
      </c>
      <c r="S881" s="77">
        <f t="shared" si="303"/>
        <v>13.640275176157795</v>
      </c>
      <c r="T881" s="77">
        <f t="shared" si="304"/>
        <v>0.38606067145398093</v>
      </c>
      <c r="U881" s="77">
        <f t="shared" si="305"/>
        <v>0.40828549905535438</v>
      </c>
      <c r="V881" s="77">
        <f t="shared" si="306"/>
        <v>-2.2224827601373454E-2</v>
      </c>
      <c r="W881" s="77"/>
      <c r="X881" s="77"/>
      <c r="Y881" s="77"/>
      <c r="Z881" s="77" t="str">
        <f t="shared" si="307"/>
        <v>ALTA</v>
      </c>
      <c r="AA881" s="77"/>
      <c r="AB881" s="77" t="str">
        <f t="shared" si="308"/>
        <v/>
      </c>
      <c r="AC881" s="77"/>
      <c r="AD881" s="78" t="b">
        <f t="shared" si="309"/>
        <v>0</v>
      </c>
      <c r="AE881" s="78" t="b">
        <f t="shared" si="310"/>
        <v>1</v>
      </c>
      <c r="AF881" s="78" t="b">
        <f t="shared" si="311"/>
        <v>0</v>
      </c>
      <c r="AG881" s="78" t="b">
        <f t="shared" si="316"/>
        <v>1</v>
      </c>
      <c r="AH881" s="38">
        <f t="shared" si="317"/>
        <v>13.27</v>
      </c>
      <c r="AI881" s="62">
        <f t="shared" si="318"/>
        <v>14.55</v>
      </c>
      <c r="AJ881" s="34">
        <f t="shared" si="319"/>
        <v>0.2</v>
      </c>
      <c r="AK881" s="34">
        <f t="shared" si="320"/>
        <v>0.15384615384615385</v>
      </c>
      <c r="AL881" s="34">
        <f t="shared" si="321"/>
        <v>7.407407407407407E-2</v>
      </c>
    </row>
    <row r="882" spans="1:38">
      <c r="A882" s="37">
        <v>43012</v>
      </c>
      <c r="B882" s="67">
        <v>14.15</v>
      </c>
      <c r="C882" s="67">
        <v>14.15</v>
      </c>
      <c r="D882" s="67">
        <v>-2</v>
      </c>
      <c r="E882" s="67">
        <v>14.36</v>
      </c>
      <c r="F882" s="67">
        <v>14.14</v>
      </c>
      <c r="G882" s="67">
        <v>14.4</v>
      </c>
      <c r="H882" s="67">
        <v>535449124</v>
      </c>
      <c r="I882" s="67">
        <v>28398</v>
      </c>
      <c r="J882" s="77">
        <f t="shared" si="312"/>
        <v>0</v>
      </c>
      <c r="K882" s="77">
        <f t="shared" si="313"/>
        <v>0</v>
      </c>
      <c r="L882" s="77">
        <f t="shared" si="314"/>
        <v>0</v>
      </c>
      <c r="M882" s="77"/>
      <c r="N882" s="77">
        <f t="shared" si="299"/>
        <v>14.18</v>
      </c>
      <c r="O882" s="77">
        <f t="shared" si="300"/>
        <v>14.44</v>
      </c>
      <c r="P882" s="77">
        <f t="shared" si="301"/>
        <v>14.033678625443619</v>
      </c>
      <c r="Q882" s="77">
        <f t="shared" si="315"/>
        <v>13.845500000000001</v>
      </c>
      <c r="R882" s="77">
        <f t="shared" si="302"/>
        <v>13.965669638086645</v>
      </c>
      <c r="S882" s="77">
        <f t="shared" si="303"/>
        <v>13.582697190250419</v>
      </c>
      <c r="T882" s="77">
        <f t="shared" si="304"/>
        <v>0.38297244783622553</v>
      </c>
      <c r="U882" s="77">
        <f t="shared" si="305"/>
        <v>0.41384170595569775</v>
      </c>
      <c r="V882" s="77">
        <f t="shared" si="306"/>
        <v>-3.086925811947222E-2</v>
      </c>
      <c r="W882" s="77"/>
      <c r="X882" s="77"/>
      <c r="Y882" s="77"/>
      <c r="Z882" s="77" t="str">
        <f t="shared" si="307"/>
        <v>ALTA</v>
      </c>
      <c r="AA882" s="77"/>
      <c r="AB882" s="77" t="str">
        <f t="shared" si="308"/>
        <v/>
      </c>
      <c r="AC882" s="77"/>
      <c r="AD882" s="78" t="b">
        <f t="shared" si="309"/>
        <v>1</v>
      </c>
      <c r="AE882" s="78" t="b">
        <f t="shared" si="310"/>
        <v>1</v>
      </c>
      <c r="AF882" s="78" t="b">
        <f t="shared" si="311"/>
        <v>1</v>
      </c>
      <c r="AG882" s="78" t="b">
        <f t="shared" si="316"/>
        <v>0</v>
      </c>
      <c r="AH882" s="38">
        <f t="shared" si="317"/>
        <v>13.11</v>
      </c>
      <c r="AI882" s="62">
        <f t="shared" si="318"/>
        <v>14.44</v>
      </c>
      <c r="AJ882" s="34">
        <f t="shared" si="319"/>
        <v>0.2</v>
      </c>
      <c r="AK882" s="34">
        <f t="shared" si="320"/>
        <v>0.15384615384615385</v>
      </c>
      <c r="AL882" s="34">
        <f t="shared" si="321"/>
        <v>7.407407407407407E-2</v>
      </c>
    </row>
    <row r="883" spans="1:38">
      <c r="A883" s="37">
        <v>43011</v>
      </c>
      <c r="B883" s="67">
        <v>14.44</v>
      </c>
      <c r="C883" s="67">
        <v>14.44</v>
      </c>
      <c r="D883" s="67">
        <v>3.77</v>
      </c>
      <c r="E883" s="67">
        <v>14.09</v>
      </c>
      <c r="F883" s="67">
        <v>14.02</v>
      </c>
      <c r="G883" s="67">
        <v>14.44</v>
      </c>
      <c r="H883" s="67">
        <v>425050847</v>
      </c>
      <c r="I883" s="67">
        <v>27018</v>
      </c>
      <c r="J883" s="77">
        <f t="shared" si="312"/>
        <v>0</v>
      </c>
      <c r="K883" s="77">
        <f t="shared" si="313"/>
        <v>1</v>
      </c>
      <c r="L883" s="77">
        <f t="shared" si="314"/>
        <v>0</v>
      </c>
      <c r="M883" s="77"/>
      <c r="N883" s="77">
        <f t="shared" si="299"/>
        <v>14.18</v>
      </c>
      <c r="O883" s="77">
        <f t="shared" si="300"/>
        <v>14.44</v>
      </c>
      <c r="P883" s="77">
        <f t="shared" si="301"/>
        <v>14.004598281804524</v>
      </c>
      <c r="Q883" s="77">
        <f t="shared" si="315"/>
        <v>13.789000000000001</v>
      </c>
      <c r="R883" s="77">
        <f t="shared" si="302"/>
        <v>13.932155026829671</v>
      </c>
      <c r="S883" s="77">
        <f t="shared" si="303"/>
        <v>13.537312965470452</v>
      </c>
      <c r="T883" s="77">
        <f t="shared" si="304"/>
        <v>0.39484206135921873</v>
      </c>
      <c r="U883" s="77">
        <f t="shared" si="305"/>
        <v>0.42155902048556582</v>
      </c>
      <c r="V883" s="77">
        <f t="shared" si="306"/>
        <v>-2.6716959126347084E-2</v>
      </c>
      <c r="W883" s="77"/>
      <c r="X883" s="77"/>
      <c r="Y883" s="77"/>
      <c r="Z883" s="77" t="str">
        <f t="shared" si="307"/>
        <v>ALTA</v>
      </c>
      <c r="AA883" s="77"/>
      <c r="AB883" s="77" t="str">
        <f t="shared" si="308"/>
        <v/>
      </c>
      <c r="AC883" s="77"/>
      <c r="AD883" s="78" t="b">
        <f t="shared" si="309"/>
        <v>1</v>
      </c>
      <c r="AE883" s="78" t="b">
        <f t="shared" si="310"/>
        <v>0</v>
      </c>
      <c r="AF883" s="78" t="b">
        <f t="shared" si="311"/>
        <v>0</v>
      </c>
      <c r="AG883" s="78" t="b">
        <f t="shared" si="316"/>
        <v>1</v>
      </c>
      <c r="AH883" s="38">
        <f t="shared" si="317"/>
        <v>12.86</v>
      </c>
      <c r="AI883" s="62">
        <f t="shared" si="318"/>
        <v>14.44</v>
      </c>
      <c r="AJ883" s="34">
        <f t="shared" si="319"/>
        <v>0.2</v>
      </c>
      <c r="AK883" s="34">
        <f t="shared" si="320"/>
        <v>0.15384615384615385</v>
      </c>
      <c r="AL883" s="34">
        <f t="shared" si="321"/>
        <v>7.407407407407407E-2</v>
      </c>
    </row>
    <row r="884" spans="1:38">
      <c r="A884" s="37">
        <v>43010</v>
      </c>
      <c r="B884" s="67">
        <v>13.91</v>
      </c>
      <c r="C884" s="67">
        <v>13.91</v>
      </c>
      <c r="D884" s="67">
        <v>0.65</v>
      </c>
      <c r="E884" s="67">
        <v>13.72</v>
      </c>
      <c r="F884" s="67">
        <v>13.6</v>
      </c>
      <c r="G884" s="67">
        <v>13.91</v>
      </c>
      <c r="H884" s="67">
        <v>577432970</v>
      </c>
      <c r="I884" s="67">
        <v>26443</v>
      </c>
      <c r="J884" s="77">
        <f t="shared" si="312"/>
        <v>0</v>
      </c>
      <c r="K884" s="77">
        <f t="shared" si="313"/>
        <v>0</v>
      </c>
      <c r="L884" s="77">
        <f t="shared" si="314"/>
        <v>0</v>
      </c>
      <c r="M884" s="77"/>
      <c r="N884" s="77">
        <f t="shared" si="299"/>
        <v>14.18</v>
      </c>
      <c r="O884" s="77">
        <f t="shared" si="300"/>
        <v>14.42</v>
      </c>
      <c r="P884" s="77">
        <f t="shared" si="301"/>
        <v>13.895747852255656</v>
      </c>
      <c r="Q884" s="77">
        <f t="shared" si="315"/>
        <v>13.707000000000003</v>
      </c>
      <c r="R884" s="77">
        <f t="shared" si="302"/>
        <v>13.839819577162338</v>
      </c>
      <c r="S884" s="77">
        <f t="shared" si="303"/>
        <v>13.465098002708087</v>
      </c>
      <c r="T884" s="77">
        <f t="shared" si="304"/>
        <v>0.37472157445425047</v>
      </c>
      <c r="U884" s="77">
        <f t="shared" si="305"/>
        <v>0.42823826026715256</v>
      </c>
      <c r="V884" s="77">
        <f t="shared" si="306"/>
        <v>-5.3516685812902087E-2</v>
      </c>
      <c r="W884" s="77"/>
      <c r="X884" s="77"/>
      <c r="Y884" s="77"/>
      <c r="Z884" s="77" t="str">
        <f t="shared" si="307"/>
        <v>ALTA</v>
      </c>
      <c r="AA884" s="77"/>
      <c r="AB884" s="77" t="str">
        <f t="shared" si="308"/>
        <v/>
      </c>
      <c r="AC884" s="77"/>
      <c r="AD884" s="78" t="b">
        <f t="shared" si="309"/>
        <v>0</v>
      </c>
      <c r="AE884" s="78" t="b">
        <f t="shared" si="310"/>
        <v>0</v>
      </c>
      <c r="AF884" s="78" t="b">
        <f t="shared" si="311"/>
        <v>0</v>
      </c>
      <c r="AG884" s="78" t="b">
        <f t="shared" si="316"/>
        <v>1</v>
      </c>
      <c r="AH884" s="38">
        <f t="shared" si="317"/>
        <v>12.59</v>
      </c>
      <c r="AI884" s="62">
        <f t="shared" si="318"/>
        <v>14.42</v>
      </c>
      <c r="AJ884" s="34">
        <f t="shared" si="319"/>
        <v>0.2</v>
      </c>
      <c r="AK884" s="34">
        <f t="shared" si="320"/>
        <v>0.15384615384615385</v>
      </c>
      <c r="AL884" s="34">
        <f t="shared" si="321"/>
        <v>7.407407407407407E-2</v>
      </c>
    </row>
    <row r="885" spans="1:38">
      <c r="A885" s="37">
        <v>43007</v>
      </c>
      <c r="B885" s="67">
        <v>13.82</v>
      </c>
      <c r="C885" s="67">
        <v>13.82</v>
      </c>
      <c r="D885" s="67">
        <v>-0.26</v>
      </c>
      <c r="E885" s="67">
        <v>14</v>
      </c>
      <c r="F885" s="67">
        <v>13.82</v>
      </c>
      <c r="G885" s="67">
        <v>14.02</v>
      </c>
      <c r="H885" s="67">
        <v>583107399</v>
      </c>
      <c r="I885" s="67">
        <v>34706</v>
      </c>
      <c r="J885" s="77">
        <f t="shared" si="312"/>
        <v>0</v>
      </c>
      <c r="K885" s="77">
        <f t="shared" si="313"/>
        <v>0</v>
      </c>
      <c r="L885" s="77">
        <f t="shared" si="314"/>
        <v>0</v>
      </c>
      <c r="M885" s="77"/>
      <c r="N885" s="77">
        <f t="shared" si="299"/>
        <v>14.18</v>
      </c>
      <c r="O885" s="77">
        <f t="shared" si="300"/>
        <v>14.42</v>
      </c>
      <c r="P885" s="77">
        <f t="shared" si="301"/>
        <v>13.89218481531957</v>
      </c>
      <c r="Q885" s="77">
        <f t="shared" si="315"/>
        <v>13.645000000000001</v>
      </c>
      <c r="R885" s="77">
        <f t="shared" si="302"/>
        <v>13.827059500282763</v>
      </c>
      <c r="S885" s="77">
        <f t="shared" si="303"/>
        <v>13.429505842924733</v>
      </c>
      <c r="T885" s="77">
        <f t="shared" si="304"/>
        <v>0.39755365735802961</v>
      </c>
      <c r="U885" s="77">
        <f t="shared" si="305"/>
        <v>0.4416174317203781</v>
      </c>
      <c r="V885" s="77">
        <f t="shared" si="306"/>
        <v>-4.4063774362348485E-2</v>
      </c>
      <c r="W885" s="77"/>
      <c r="X885" s="77"/>
      <c r="Y885" s="77"/>
      <c r="Z885" s="77" t="str">
        <f t="shared" si="307"/>
        <v>ALTA</v>
      </c>
      <c r="AA885" s="77"/>
      <c r="AB885" s="77" t="str">
        <f t="shared" si="308"/>
        <v/>
      </c>
      <c r="AC885" s="77"/>
      <c r="AD885" s="78" t="b">
        <f t="shared" si="309"/>
        <v>0</v>
      </c>
      <c r="AE885" s="78" t="b">
        <f t="shared" si="310"/>
        <v>0</v>
      </c>
      <c r="AF885" s="78" t="b">
        <f t="shared" si="311"/>
        <v>1</v>
      </c>
      <c r="AG885" s="78" t="b">
        <f t="shared" si="316"/>
        <v>0</v>
      </c>
      <c r="AH885" s="38">
        <f t="shared" si="317"/>
        <v>12.48</v>
      </c>
      <c r="AI885" s="62">
        <f t="shared" si="318"/>
        <v>14.42</v>
      </c>
      <c r="AJ885" s="34">
        <f t="shared" si="319"/>
        <v>0.2</v>
      </c>
      <c r="AK885" s="34">
        <f t="shared" si="320"/>
        <v>0.15384615384615385</v>
      </c>
      <c r="AL885" s="34">
        <f t="shared" si="321"/>
        <v>7.407407407407407E-2</v>
      </c>
    </row>
    <row r="886" spans="1:38">
      <c r="A886" s="37">
        <v>43006</v>
      </c>
      <c r="B886" s="67">
        <v>13.86</v>
      </c>
      <c r="C886" s="67">
        <v>13.86</v>
      </c>
      <c r="D886" s="67">
        <v>0.2</v>
      </c>
      <c r="E886" s="67">
        <v>13.88</v>
      </c>
      <c r="F886" s="67">
        <v>13.75</v>
      </c>
      <c r="G886" s="67">
        <v>14</v>
      </c>
      <c r="H886" s="67">
        <v>596410988</v>
      </c>
      <c r="I886" s="67">
        <v>34431</v>
      </c>
      <c r="J886" s="77">
        <f t="shared" si="312"/>
        <v>0</v>
      </c>
      <c r="K886" s="77">
        <f t="shared" si="313"/>
        <v>0</v>
      </c>
      <c r="L886" s="77">
        <f t="shared" si="314"/>
        <v>0</v>
      </c>
      <c r="M886" s="77"/>
      <c r="N886" s="77">
        <f t="shared" si="299"/>
        <v>14.18</v>
      </c>
      <c r="O886" s="77">
        <f t="shared" si="300"/>
        <v>14.42</v>
      </c>
      <c r="P886" s="77">
        <f t="shared" si="301"/>
        <v>13.910231019149462</v>
      </c>
      <c r="Q886" s="77">
        <f t="shared" si="315"/>
        <v>13.570500000000001</v>
      </c>
      <c r="R886" s="77">
        <f t="shared" si="302"/>
        <v>13.828343045788721</v>
      </c>
      <c r="S886" s="77">
        <f t="shared" si="303"/>
        <v>13.398266310358713</v>
      </c>
      <c r="T886" s="77">
        <f t="shared" si="304"/>
        <v>0.43007673543000813</v>
      </c>
      <c r="U886" s="77">
        <f t="shared" si="305"/>
        <v>0.4526333753109652</v>
      </c>
      <c r="V886" s="77">
        <f t="shared" si="306"/>
        <v>-2.2556639880957075E-2</v>
      </c>
      <c r="W886" s="77"/>
      <c r="X886" s="77"/>
      <c r="Y886" s="77"/>
      <c r="Z886" s="77" t="str">
        <f t="shared" si="307"/>
        <v>ALTA</v>
      </c>
      <c r="AA886" s="77"/>
      <c r="AB886" s="77" t="str">
        <f t="shared" si="308"/>
        <v>VENDA</v>
      </c>
      <c r="AC886" s="77"/>
      <c r="AD886" s="78" t="b">
        <f t="shared" si="309"/>
        <v>0</v>
      </c>
      <c r="AE886" s="78" t="b">
        <f t="shared" si="310"/>
        <v>0</v>
      </c>
      <c r="AF886" s="78" t="b">
        <f t="shared" si="311"/>
        <v>0</v>
      </c>
      <c r="AG886" s="78" t="b">
        <f t="shared" si="316"/>
        <v>1</v>
      </c>
      <c r="AH886" s="38">
        <f t="shared" si="317"/>
        <v>12.14</v>
      </c>
      <c r="AI886" s="62">
        <f t="shared" si="318"/>
        <v>14.42</v>
      </c>
      <c r="AJ886" s="34">
        <f t="shared" si="319"/>
        <v>0.2</v>
      </c>
      <c r="AK886" s="34">
        <f t="shared" si="320"/>
        <v>0.15384615384615385</v>
      </c>
      <c r="AL886" s="34">
        <f t="shared" si="321"/>
        <v>7.407407407407407E-2</v>
      </c>
    </row>
    <row r="887" spans="1:38">
      <c r="A887" s="37">
        <v>43005</v>
      </c>
      <c r="B887" s="67">
        <v>13.83</v>
      </c>
      <c r="C887" s="67">
        <v>13.83</v>
      </c>
      <c r="D887" s="67">
        <v>-1.61</v>
      </c>
      <c r="E887" s="67">
        <v>14.18</v>
      </c>
      <c r="F887" s="67">
        <v>13.65</v>
      </c>
      <c r="G887" s="67">
        <v>14.2</v>
      </c>
      <c r="H887" s="67">
        <v>654063029</v>
      </c>
      <c r="I887" s="67">
        <v>36422</v>
      </c>
      <c r="J887" s="77">
        <f t="shared" si="312"/>
        <v>0</v>
      </c>
      <c r="K887" s="77">
        <f t="shared" si="313"/>
        <v>0</v>
      </c>
      <c r="L887" s="77">
        <f t="shared" si="314"/>
        <v>0</v>
      </c>
      <c r="M887" s="77"/>
      <c r="N887" s="77">
        <f t="shared" si="299"/>
        <v>14.18</v>
      </c>
      <c r="O887" s="77">
        <f t="shared" si="300"/>
        <v>14.42</v>
      </c>
      <c r="P887" s="77">
        <f t="shared" si="301"/>
        <v>13.922788773936828</v>
      </c>
      <c r="Q887" s="77">
        <f t="shared" si="315"/>
        <v>13.484999999999999</v>
      </c>
      <c r="R887" s="77">
        <f t="shared" si="302"/>
        <v>13.822587235932124</v>
      </c>
      <c r="S887" s="77">
        <f t="shared" si="303"/>
        <v>13.36132761518741</v>
      </c>
      <c r="T887" s="77">
        <f t="shared" si="304"/>
        <v>0.46125962074471438</v>
      </c>
      <c r="U887" s="77">
        <f t="shared" si="305"/>
        <v>0.45827253528120449</v>
      </c>
      <c r="V887" s="77">
        <f t="shared" si="306"/>
        <v>2.9870854635098976E-3</v>
      </c>
      <c r="W887" s="77"/>
      <c r="X887" s="77"/>
      <c r="Y887" s="77"/>
      <c r="Z887" s="77" t="str">
        <f t="shared" si="307"/>
        <v>ALTA</v>
      </c>
      <c r="AA887" s="77"/>
      <c r="AB887" s="77" t="str">
        <f t="shared" si="308"/>
        <v/>
      </c>
      <c r="AC887" s="77"/>
      <c r="AD887" s="78" t="b">
        <f t="shared" si="309"/>
        <v>0</v>
      </c>
      <c r="AE887" s="78" t="b">
        <f t="shared" si="310"/>
        <v>1</v>
      </c>
      <c r="AF887" s="78" t="b">
        <f t="shared" si="311"/>
        <v>1</v>
      </c>
      <c r="AG887" s="78" t="b">
        <f t="shared" si="316"/>
        <v>0</v>
      </c>
      <c r="AH887" s="38">
        <f t="shared" si="317"/>
        <v>12.14</v>
      </c>
      <c r="AI887" s="62">
        <f t="shared" si="318"/>
        <v>14.42</v>
      </c>
      <c r="AJ887" s="34">
        <f t="shared" si="319"/>
        <v>0.2</v>
      </c>
      <c r="AK887" s="34">
        <f t="shared" si="320"/>
        <v>0.15384615384615385</v>
      </c>
      <c r="AL887" s="34">
        <f t="shared" si="321"/>
        <v>7.407407407407407E-2</v>
      </c>
    </row>
    <row r="888" spans="1:38">
      <c r="A888" s="37">
        <v>43004</v>
      </c>
      <c r="B888" s="67">
        <v>14.06</v>
      </c>
      <c r="C888" s="67">
        <v>14.06</v>
      </c>
      <c r="D888" s="67">
        <v>-1.77</v>
      </c>
      <c r="E888" s="67">
        <v>14.33</v>
      </c>
      <c r="F888" s="67">
        <v>14.06</v>
      </c>
      <c r="G888" s="67">
        <v>14.36</v>
      </c>
      <c r="H888" s="67">
        <v>862813313</v>
      </c>
      <c r="I888" s="67">
        <v>49390</v>
      </c>
      <c r="J888" s="77">
        <f t="shared" si="312"/>
        <v>0</v>
      </c>
      <c r="K888" s="77">
        <f t="shared" si="313"/>
        <v>0</v>
      </c>
      <c r="L888" s="77">
        <f t="shared" si="314"/>
        <v>0</v>
      </c>
      <c r="M888" s="77"/>
      <c r="N888" s="77">
        <f t="shared" si="299"/>
        <v>14.18</v>
      </c>
      <c r="O888" s="77">
        <f t="shared" si="300"/>
        <v>14.42</v>
      </c>
      <c r="P888" s="77">
        <f t="shared" si="301"/>
        <v>13.945985967421034</v>
      </c>
      <c r="Q888" s="77">
        <f t="shared" si="315"/>
        <v>13.419000000000002</v>
      </c>
      <c r="R888" s="77">
        <f t="shared" si="302"/>
        <v>13.821239460647055</v>
      </c>
      <c r="S888" s="77">
        <f t="shared" si="303"/>
        <v>13.323833824402403</v>
      </c>
      <c r="T888" s="77">
        <f t="shared" si="304"/>
        <v>0.49740563624465217</v>
      </c>
      <c r="U888" s="77">
        <f t="shared" si="305"/>
        <v>0.45752576391532701</v>
      </c>
      <c r="V888" s="77">
        <f t="shared" si="306"/>
        <v>3.9879872329325161E-2</v>
      </c>
      <c r="W888" s="77"/>
      <c r="X888" s="77"/>
      <c r="Y888" s="77"/>
      <c r="Z888" s="77" t="str">
        <f t="shared" si="307"/>
        <v>ALTA</v>
      </c>
      <c r="AA888" s="77"/>
      <c r="AB888" s="77" t="str">
        <f t="shared" si="308"/>
        <v/>
      </c>
      <c r="AC888" s="77"/>
      <c r="AD888" s="78" t="b">
        <f t="shared" si="309"/>
        <v>1</v>
      </c>
      <c r="AE888" s="78" t="b">
        <f t="shared" si="310"/>
        <v>1</v>
      </c>
      <c r="AF888" s="78" t="b">
        <f t="shared" si="311"/>
        <v>1</v>
      </c>
      <c r="AG888" s="78" t="b">
        <f t="shared" si="316"/>
        <v>0</v>
      </c>
      <c r="AH888" s="38">
        <f t="shared" si="317"/>
        <v>12.14</v>
      </c>
      <c r="AI888" s="62">
        <f t="shared" si="318"/>
        <v>14.42</v>
      </c>
      <c r="AJ888" s="34">
        <f t="shared" si="319"/>
        <v>0.2</v>
      </c>
      <c r="AK888" s="34">
        <f t="shared" si="320"/>
        <v>0.15384615384615385</v>
      </c>
      <c r="AL888" s="34">
        <f t="shared" si="321"/>
        <v>7.407407407407407E-2</v>
      </c>
    </row>
    <row r="889" spans="1:38">
      <c r="A889" s="37">
        <v>43003</v>
      </c>
      <c r="B889" s="67">
        <v>14.31</v>
      </c>
      <c r="C889" s="67">
        <v>14.31</v>
      </c>
      <c r="D889" s="67">
        <v>0.96</v>
      </c>
      <c r="E889" s="67">
        <v>14.26</v>
      </c>
      <c r="F889" s="67">
        <v>14.18</v>
      </c>
      <c r="G889" s="67">
        <v>14.42</v>
      </c>
      <c r="H889" s="67">
        <v>657752701</v>
      </c>
      <c r="I889" s="67">
        <v>49821</v>
      </c>
      <c r="J889" s="77">
        <f t="shared" si="312"/>
        <v>0</v>
      </c>
      <c r="K889" s="77">
        <f t="shared" si="313"/>
        <v>1</v>
      </c>
      <c r="L889" s="77">
        <f t="shared" si="314"/>
        <v>0</v>
      </c>
      <c r="M889" s="77"/>
      <c r="N889" s="77">
        <f t="shared" si="299"/>
        <v>14.18</v>
      </c>
      <c r="O889" s="77">
        <f t="shared" si="300"/>
        <v>14.42</v>
      </c>
      <c r="P889" s="77">
        <f t="shared" si="301"/>
        <v>13.917482459276293</v>
      </c>
      <c r="Q889" s="77">
        <f t="shared" si="315"/>
        <v>13.342499999999998</v>
      </c>
      <c r="R889" s="77">
        <f t="shared" si="302"/>
        <v>13.777828453491974</v>
      </c>
      <c r="S889" s="77">
        <f t="shared" si="303"/>
        <v>13.264940530354595</v>
      </c>
      <c r="T889" s="77">
        <f t="shared" si="304"/>
        <v>0.51288792313737908</v>
      </c>
      <c r="U889" s="77">
        <f t="shared" si="305"/>
        <v>0.44755579583299571</v>
      </c>
      <c r="V889" s="77">
        <f t="shared" si="306"/>
        <v>6.5332127304383369E-2</v>
      </c>
      <c r="W889" s="77"/>
      <c r="X889" s="77"/>
      <c r="Y889" s="77"/>
      <c r="Z889" s="77" t="str">
        <f t="shared" si="307"/>
        <v>ALTA</v>
      </c>
      <c r="AA889" s="77"/>
      <c r="AB889" s="77" t="str">
        <f t="shared" si="308"/>
        <v/>
      </c>
      <c r="AC889" s="77"/>
      <c r="AD889" s="78" t="b">
        <f t="shared" si="309"/>
        <v>1</v>
      </c>
      <c r="AE889" s="78" t="b">
        <f t="shared" si="310"/>
        <v>0</v>
      </c>
      <c r="AF889" s="78" t="b">
        <f t="shared" si="311"/>
        <v>0</v>
      </c>
      <c r="AG889" s="78" t="b">
        <f t="shared" si="316"/>
        <v>1</v>
      </c>
      <c r="AH889" s="38">
        <f t="shared" si="317"/>
        <v>12.14</v>
      </c>
      <c r="AI889" s="62">
        <f t="shared" si="318"/>
        <v>14.42</v>
      </c>
      <c r="AJ889" s="34">
        <f t="shared" si="319"/>
        <v>0.2</v>
      </c>
      <c r="AK889" s="34">
        <f t="shared" si="320"/>
        <v>0.15384615384615385</v>
      </c>
      <c r="AL889" s="34">
        <f t="shared" si="321"/>
        <v>7.407407407407407E-2</v>
      </c>
    </row>
    <row r="890" spans="1:38">
      <c r="A890" s="37">
        <v>43000</v>
      </c>
      <c r="B890" s="67">
        <v>14.17</v>
      </c>
      <c r="C890" s="67">
        <v>14.17</v>
      </c>
      <c r="D890" s="67">
        <v>0.13</v>
      </c>
      <c r="E890" s="67">
        <v>14.09</v>
      </c>
      <c r="F890" s="67">
        <v>13.94</v>
      </c>
      <c r="G890" s="67">
        <v>14.27</v>
      </c>
      <c r="H890" s="67">
        <v>483393336</v>
      </c>
      <c r="I890" s="67">
        <v>34975</v>
      </c>
      <c r="J890" s="77">
        <f t="shared" si="312"/>
        <v>0</v>
      </c>
      <c r="K890" s="77">
        <f t="shared" si="313"/>
        <v>0</v>
      </c>
      <c r="L890" s="77">
        <f t="shared" si="314"/>
        <v>0</v>
      </c>
      <c r="M890" s="77"/>
      <c r="N890" s="77">
        <f t="shared" si="299"/>
        <v>14.07</v>
      </c>
      <c r="O890" s="77">
        <f t="shared" si="300"/>
        <v>14.42</v>
      </c>
      <c r="P890" s="77">
        <f t="shared" si="301"/>
        <v>13.819353074095366</v>
      </c>
      <c r="Q890" s="77">
        <f t="shared" si="315"/>
        <v>13.254</v>
      </c>
      <c r="R890" s="77">
        <f t="shared" si="302"/>
        <v>13.681069990490515</v>
      </c>
      <c r="S890" s="77">
        <f t="shared" si="303"/>
        <v>13.181335772782962</v>
      </c>
      <c r="T890" s="77">
        <f t="shared" si="304"/>
        <v>0.49973421770755344</v>
      </c>
      <c r="U890" s="77">
        <f t="shared" si="305"/>
        <v>0.43122276400689985</v>
      </c>
      <c r="V890" s="77">
        <f t="shared" si="306"/>
        <v>6.8511453700653591E-2</v>
      </c>
      <c r="W890" s="77"/>
      <c r="X890" s="77"/>
      <c r="Y890" s="77"/>
      <c r="Z890" s="77" t="str">
        <f t="shared" si="307"/>
        <v>ALTA</v>
      </c>
      <c r="AA890" s="77"/>
      <c r="AB890" s="77" t="str">
        <f t="shared" si="308"/>
        <v/>
      </c>
      <c r="AC890" s="77"/>
      <c r="AD890" s="78" t="b">
        <f t="shared" si="309"/>
        <v>0</v>
      </c>
      <c r="AE890" s="78" t="b">
        <f t="shared" si="310"/>
        <v>1</v>
      </c>
      <c r="AF890" s="78" t="b">
        <f t="shared" si="311"/>
        <v>0</v>
      </c>
      <c r="AG890" s="78" t="b">
        <f t="shared" si="316"/>
        <v>1</v>
      </c>
      <c r="AH890" s="38">
        <f t="shared" si="317"/>
        <v>12.14</v>
      </c>
      <c r="AI890" s="62">
        <f t="shared" si="318"/>
        <v>14.42</v>
      </c>
      <c r="AJ890" s="34">
        <f t="shared" si="319"/>
        <v>0.2</v>
      </c>
      <c r="AK890" s="34">
        <f t="shared" si="320"/>
        <v>0.15384615384615385</v>
      </c>
      <c r="AL890" s="34">
        <f t="shared" si="321"/>
        <v>7.407407407407407E-2</v>
      </c>
    </row>
    <row r="891" spans="1:38">
      <c r="A891" s="37">
        <v>42999</v>
      </c>
      <c r="B891" s="67">
        <v>14.16</v>
      </c>
      <c r="C891" s="67">
        <v>14.16</v>
      </c>
      <c r="D891" s="67">
        <v>-1.26</v>
      </c>
      <c r="E891" s="67">
        <v>14.16</v>
      </c>
      <c r="F891" s="67">
        <v>14.07</v>
      </c>
      <c r="G891" s="67">
        <v>14.42</v>
      </c>
      <c r="H891" s="67">
        <v>396023523</v>
      </c>
      <c r="I891" s="67">
        <v>27510</v>
      </c>
      <c r="J891" s="77">
        <f t="shared" si="312"/>
        <v>0</v>
      </c>
      <c r="K891" s="77">
        <f t="shared" si="313"/>
        <v>1</v>
      </c>
      <c r="L891" s="77">
        <f t="shared" si="314"/>
        <v>0</v>
      </c>
      <c r="M891" s="77"/>
      <c r="N891" s="77">
        <f t="shared" si="299"/>
        <v>14.07</v>
      </c>
      <c r="O891" s="77">
        <f t="shared" si="300"/>
        <v>14.42</v>
      </c>
      <c r="P891" s="77">
        <f t="shared" si="301"/>
        <v>13.731691342619207</v>
      </c>
      <c r="Q891" s="77">
        <f t="shared" si="315"/>
        <v>13.169</v>
      </c>
      <c r="R891" s="77">
        <f t="shared" si="302"/>
        <v>13.592173625125154</v>
      </c>
      <c r="S891" s="77">
        <f t="shared" si="303"/>
        <v>13.102242634605599</v>
      </c>
      <c r="T891" s="77">
        <f t="shared" si="304"/>
        <v>0.48993099051955546</v>
      </c>
      <c r="U891" s="77">
        <f t="shared" si="305"/>
        <v>0.41409490058173648</v>
      </c>
      <c r="V891" s="77">
        <f t="shared" si="306"/>
        <v>7.5836089937818985E-2</v>
      </c>
      <c r="W891" s="77"/>
      <c r="X891" s="77"/>
      <c r="Y891" s="77"/>
      <c r="Z891" s="77" t="str">
        <f t="shared" si="307"/>
        <v>ALTA</v>
      </c>
      <c r="AA891" s="77"/>
      <c r="AB891" s="77" t="str">
        <f t="shared" si="308"/>
        <v/>
      </c>
      <c r="AC891" s="77"/>
      <c r="AD891" s="78" t="b">
        <f t="shared" si="309"/>
        <v>1</v>
      </c>
      <c r="AE891" s="78" t="b">
        <f t="shared" si="310"/>
        <v>1</v>
      </c>
      <c r="AF891" s="78" t="b">
        <f t="shared" si="311"/>
        <v>0</v>
      </c>
      <c r="AG891" s="78" t="b">
        <f t="shared" si="316"/>
        <v>1</v>
      </c>
      <c r="AH891" s="38">
        <f t="shared" si="317"/>
        <v>12.14</v>
      </c>
      <c r="AI891" s="62">
        <f t="shared" si="318"/>
        <v>14.42</v>
      </c>
      <c r="AJ891" s="34">
        <f t="shared" si="319"/>
        <v>0.2</v>
      </c>
      <c r="AK891" s="34">
        <f t="shared" si="320"/>
        <v>0.15384615384615385</v>
      </c>
      <c r="AL891" s="34">
        <f t="shared" si="321"/>
        <v>7.407407407407407E-2</v>
      </c>
    </row>
    <row r="892" spans="1:38">
      <c r="A892" s="37">
        <v>42998</v>
      </c>
      <c r="B892" s="67">
        <v>14.34</v>
      </c>
      <c r="C892" s="67">
        <v>14.34</v>
      </c>
      <c r="D892" s="67">
        <v>4.82</v>
      </c>
      <c r="E892" s="67">
        <v>13.78</v>
      </c>
      <c r="F892" s="67">
        <v>13.61</v>
      </c>
      <c r="G892" s="67">
        <v>14.35</v>
      </c>
      <c r="H892" s="67">
        <v>490430343</v>
      </c>
      <c r="I892" s="67">
        <v>26375</v>
      </c>
      <c r="J892" s="77">
        <f t="shared" si="312"/>
        <v>0</v>
      </c>
      <c r="K892" s="77">
        <f t="shared" si="313"/>
        <v>0</v>
      </c>
      <c r="L892" s="77">
        <f t="shared" si="314"/>
        <v>0</v>
      </c>
      <c r="M892" s="77"/>
      <c r="N892" s="77">
        <f t="shared" si="299"/>
        <v>13.61</v>
      </c>
      <c r="O892" s="77">
        <f t="shared" si="300"/>
        <v>14.35</v>
      </c>
      <c r="P892" s="77">
        <f t="shared" si="301"/>
        <v>13.624614178274008</v>
      </c>
      <c r="Q892" s="77">
        <f t="shared" si="315"/>
        <v>13.0825</v>
      </c>
      <c r="R892" s="77">
        <f t="shared" si="302"/>
        <v>13.488932466056999</v>
      </c>
      <c r="S892" s="77">
        <f t="shared" si="303"/>
        <v>13.017622045374047</v>
      </c>
      <c r="T892" s="77">
        <f t="shared" si="304"/>
        <v>0.47131042068295237</v>
      </c>
      <c r="U892" s="77">
        <f t="shared" si="305"/>
        <v>0.39513587809728173</v>
      </c>
      <c r="V892" s="77">
        <f t="shared" si="306"/>
        <v>7.6174542585670635E-2</v>
      </c>
      <c r="W892" s="77"/>
      <c r="X892" s="77"/>
      <c r="Y892" s="77"/>
      <c r="Z892" s="77" t="str">
        <f t="shared" si="307"/>
        <v>ALTA</v>
      </c>
      <c r="AA892" s="77"/>
      <c r="AB892" s="77" t="str">
        <f t="shared" si="308"/>
        <v/>
      </c>
      <c r="AC892" s="77"/>
      <c r="AD892" s="78" t="b">
        <f t="shared" si="309"/>
        <v>1</v>
      </c>
      <c r="AE892" s="78" t="b">
        <f t="shared" si="310"/>
        <v>0</v>
      </c>
      <c r="AF892" s="78" t="b">
        <f t="shared" si="311"/>
        <v>0</v>
      </c>
      <c r="AG892" s="78" t="b">
        <f t="shared" si="316"/>
        <v>1</v>
      </c>
      <c r="AH892" s="38">
        <f t="shared" si="317"/>
        <v>12.14</v>
      </c>
      <c r="AI892" s="62">
        <f t="shared" si="318"/>
        <v>14.42</v>
      </c>
      <c r="AJ892" s="34">
        <f t="shared" si="319"/>
        <v>0.2</v>
      </c>
      <c r="AK892" s="34">
        <f t="shared" si="320"/>
        <v>0.15384615384615385</v>
      </c>
      <c r="AL892" s="34">
        <f t="shared" si="321"/>
        <v>7.407407407407407E-2</v>
      </c>
    </row>
    <row r="893" spans="1:38">
      <c r="A893" s="37">
        <v>42997</v>
      </c>
      <c r="B893" s="67">
        <v>13.68</v>
      </c>
      <c r="C893" s="67">
        <v>13.68</v>
      </c>
      <c r="D893" s="67">
        <v>0.67</v>
      </c>
      <c r="E893" s="67">
        <v>13.64</v>
      </c>
      <c r="F893" s="67">
        <v>13.48</v>
      </c>
      <c r="G893" s="67">
        <v>13.7</v>
      </c>
      <c r="H893" s="67">
        <v>636587178</v>
      </c>
      <c r="I893" s="67">
        <v>37740</v>
      </c>
      <c r="J893" s="77">
        <f t="shared" si="312"/>
        <v>0</v>
      </c>
      <c r="K893" s="77">
        <f t="shared" si="313"/>
        <v>0</v>
      </c>
      <c r="L893" s="77">
        <f t="shared" si="314"/>
        <v>0</v>
      </c>
      <c r="M893" s="77"/>
      <c r="N893" s="77">
        <f t="shared" si="299"/>
        <v>13.57</v>
      </c>
      <c r="O893" s="77">
        <f t="shared" si="300"/>
        <v>13.79</v>
      </c>
      <c r="P893" s="77">
        <f t="shared" si="301"/>
        <v>13.445767722842511</v>
      </c>
      <c r="Q893" s="77">
        <f t="shared" si="315"/>
        <v>12.988499999999998</v>
      </c>
      <c r="R893" s="77">
        <f t="shared" si="302"/>
        <v>13.334192914431</v>
      </c>
      <c r="S893" s="77">
        <f t="shared" si="303"/>
        <v>12.911831809003971</v>
      </c>
      <c r="T893" s="77">
        <f t="shared" si="304"/>
        <v>0.42236110542702932</v>
      </c>
      <c r="U893" s="77">
        <f t="shared" si="305"/>
        <v>0.37609224245086409</v>
      </c>
      <c r="V893" s="77">
        <f t="shared" si="306"/>
        <v>4.6268862976165226E-2</v>
      </c>
      <c r="W893" s="77"/>
      <c r="X893" s="77"/>
      <c r="Y893" s="77"/>
      <c r="Z893" s="77" t="str">
        <f t="shared" si="307"/>
        <v>ALTA</v>
      </c>
      <c r="AA893" s="77"/>
      <c r="AB893" s="77" t="str">
        <f t="shared" si="308"/>
        <v/>
      </c>
      <c r="AC893" s="77"/>
      <c r="AD893" s="78" t="b">
        <f t="shared" si="309"/>
        <v>0</v>
      </c>
      <c r="AE893" s="78" t="b">
        <f t="shared" si="310"/>
        <v>0</v>
      </c>
      <c r="AF893" s="78" t="b">
        <f t="shared" si="311"/>
        <v>1</v>
      </c>
      <c r="AG893" s="78" t="b">
        <f t="shared" si="316"/>
        <v>1</v>
      </c>
      <c r="AH893" s="38">
        <f t="shared" si="317"/>
        <v>12.14</v>
      </c>
      <c r="AI893" s="62">
        <f t="shared" si="318"/>
        <v>13.79</v>
      </c>
      <c r="AJ893" s="34">
        <f t="shared" si="319"/>
        <v>0.2</v>
      </c>
      <c r="AK893" s="34">
        <f t="shared" si="320"/>
        <v>0.15384615384615385</v>
      </c>
      <c r="AL893" s="34">
        <f t="shared" si="321"/>
        <v>7.407407407407407E-2</v>
      </c>
    </row>
    <row r="894" spans="1:38">
      <c r="A894" s="37">
        <v>42996</v>
      </c>
      <c r="B894" s="67">
        <v>13.59</v>
      </c>
      <c r="C894" s="67">
        <v>13.59</v>
      </c>
      <c r="D894" s="67">
        <v>0</v>
      </c>
      <c r="E894" s="67">
        <v>13.59</v>
      </c>
      <c r="F894" s="67">
        <v>13.53</v>
      </c>
      <c r="G894" s="67">
        <v>13.72</v>
      </c>
      <c r="H894" s="67">
        <v>756652711</v>
      </c>
      <c r="I894" s="67">
        <v>44654</v>
      </c>
      <c r="J894" s="77">
        <f t="shared" si="312"/>
        <v>0</v>
      </c>
      <c r="K894" s="77">
        <f t="shared" si="313"/>
        <v>0</v>
      </c>
      <c r="L894" s="77">
        <f t="shared" si="314"/>
        <v>0</v>
      </c>
      <c r="M894" s="77"/>
      <c r="N894" s="77">
        <f t="shared" si="299"/>
        <v>13.57</v>
      </c>
      <c r="O894" s="77">
        <f t="shared" si="300"/>
        <v>13.79</v>
      </c>
      <c r="P894" s="77">
        <f t="shared" si="301"/>
        <v>13.387209653553139</v>
      </c>
      <c r="Q894" s="77">
        <f t="shared" si="315"/>
        <v>12.907</v>
      </c>
      <c r="R894" s="77">
        <f t="shared" si="302"/>
        <v>13.271318898873</v>
      </c>
      <c r="S894" s="77">
        <f t="shared" si="303"/>
        <v>12.850378353724288</v>
      </c>
      <c r="T894" s="77">
        <f t="shared" si="304"/>
        <v>0.42094054514871182</v>
      </c>
      <c r="U894" s="77">
        <f t="shared" si="305"/>
        <v>0.3645250267068228</v>
      </c>
      <c r="V894" s="77">
        <f t="shared" si="306"/>
        <v>5.6415518441889023E-2</v>
      </c>
      <c r="W894" s="77"/>
      <c r="X894" s="77"/>
      <c r="Y894" s="77"/>
      <c r="Z894" s="77" t="str">
        <f t="shared" si="307"/>
        <v>ALTA</v>
      </c>
      <c r="AA894" s="77"/>
      <c r="AB894" s="77" t="str">
        <f t="shared" si="308"/>
        <v/>
      </c>
      <c r="AC894" s="77"/>
      <c r="AD894" s="78" t="b">
        <f t="shared" si="309"/>
        <v>0</v>
      </c>
      <c r="AE894" s="78" t="b">
        <f t="shared" si="310"/>
        <v>1</v>
      </c>
      <c r="AF894" s="78" t="b">
        <f t="shared" si="311"/>
        <v>0</v>
      </c>
      <c r="AG894" s="78" t="b">
        <f t="shared" si="316"/>
        <v>1</v>
      </c>
      <c r="AH894" s="38">
        <f t="shared" si="317"/>
        <v>12</v>
      </c>
      <c r="AI894" s="62">
        <f t="shared" si="318"/>
        <v>13.79</v>
      </c>
      <c r="AJ894" s="34">
        <f t="shared" si="319"/>
        <v>0.2</v>
      </c>
      <c r="AK894" s="34">
        <f t="shared" si="320"/>
        <v>0.15384615384615385</v>
      </c>
      <c r="AL894" s="34">
        <f t="shared" si="321"/>
        <v>7.407407407407407E-2</v>
      </c>
    </row>
    <row r="895" spans="1:38">
      <c r="A895" s="37">
        <v>42993</v>
      </c>
      <c r="B895" s="67">
        <v>13.59</v>
      </c>
      <c r="C895" s="67">
        <v>13.59</v>
      </c>
      <c r="D895" s="67">
        <v>0</v>
      </c>
      <c r="E895" s="67">
        <v>13.61</v>
      </c>
      <c r="F895" s="67">
        <v>13.54</v>
      </c>
      <c r="G895" s="67">
        <v>13.7</v>
      </c>
      <c r="H895" s="67">
        <v>645302628</v>
      </c>
      <c r="I895" s="67">
        <v>47906</v>
      </c>
      <c r="J895" s="77">
        <f t="shared" si="312"/>
        <v>0</v>
      </c>
      <c r="K895" s="77">
        <f t="shared" si="313"/>
        <v>0</v>
      </c>
      <c r="L895" s="77">
        <f t="shared" si="314"/>
        <v>0</v>
      </c>
      <c r="M895" s="77"/>
      <c r="N895" s="77">
        <f t="shared" si="299"/>
        <v>13.57</v>
      </c>
      <c r="O895" s="77">
        <f t="shared" si="300"/>
        <v>13.79</v>
      </c>
      <c r="P895" s="77">
        <f t="shared" si="301"/>
        <v>13.336512066941424</v>
      </c>
      <c r="Q895" s="77">
        <f t="shared" si="315"/>
        <v>12.841999999999999</v>
      </c>
      <c r="R895" s="77">
        <f t="shared" si="302"/>
        <v>13.213376880486273</v>
      </c>
      <c r="S895" s="77">
        <f t="shared" si="303"/>
        <v>12.791208622022232</v>
      </c>
      <c r="T895" s="77">
        <f t="shared" si="304"/>
        <v>0.42216825846404049</v>
      </c>
      <c r="U895" s="77">
        <f t="shared" si="305"/>
        <v>0.35042114709635053</v>
      </c>
      <c r="V895" s="77">
        <f t="shared" si="306"/>
        <v>7.1747111367689964E-2</v>
      </c>
      <c r="W895" s="77"/>
      <c r="X895" s="77"/>
      <c r="Y895" s="77"/>
      <c r="Z895" s="77" t="str">
        <f t="shared" si="307"/>
        <v>ALTA</v>
      </c>
      <c r="AA895" s="77"/>
      <c r="AB895" s="77" t="str">
        <f t="shared" si="308"/>
        <v/>
      </c>
      <c r="AC895" s="77"/>
      <c r="AD895" s="78" t="b">
        <f t="shared" si="309"/>
        <v>1</v>
      </c>
      <c r="AE895" s="78" t="b">
        <f t="shared" si="310"/>
        <v>1</v>
      </c>
      <c r="AF895" s="78" t="b">
        <f t="shared" si="311"/>
        <v>0</v>
      </c>
      <c r="AG895" s="78" t="b">
        <f t="shared" si="316"/>
        <v>1</v>
      </c>
      <c r="AH895" s="38">
        <f t="shared" si="317"/>
        <v>11.76</v>
      </c>
      <c r="AI895" s="62">
        <f t="shared" si="318"/>
        <v>13.79</v>
      </c>
      <c r="AJ895" s="34">
        <f t="shared" si="319"/>
        <v>0.2</v>
      </c>
      <c r="AK895" s="34">
        <f t="shared" si="320"/>
        <v>0.15384615384615385</v>
      </c>
      <c r="AL895" s="34">
        <f t="shared" si="321"/>
        <v>7.407407407407407E-2</v>
      </c>
    </row>
    <row r="896" spans="1:38">
      <c r="A896" s="37">
        <v>42992</v>
      </c>
      <c r="B896" s="67">
        <v>13.59</v>
      </c>
      <c r="C896" s="67">
        <v>13.59</v>
      </c>
      <c r="D896" s="67">
        <v>7.0000000000000007E-2</v>
      </c>
      <c r="E896" s="67">
        <v>13.58</v>
      </c>
      <c r="F896" s="67">
        <v>13.57</v>
      </c>
      <c r="G896" s="67">
        <v>13.79</v>
      </c>
      <c r="H896" s="67">
        <v>551955813</v>
      </c>
      <c r="I896" s="67">
        <v>33560</v>
      </c>
      <c r="J896" s="77">
        <f t="shared" si="312"/>
        <v>0</v>
      </c>
      <c r="K896" s="77">
        <f t="shared" si="313"/>
        <v>1</v>
      </c>
      <c r="L896" s="77">
        <f t="shared" si="314"/>
        <v>0</v>
      </c>
      <c r="M896" s="77"/>
      <c r="N896" s="77">
        <f t="shared" si="299"/>
        <v>13.57</v>
      </c>
      <c r="O896" s="77">
        <f t="shared" si="300"/>
        <v>13.79</v>
      </c>
      <c r="P896" s="77">
        <f t="shared" si="301"/>
        <v>13.273140083676779</v>
      </c>
      <c r="Q896" s="77">
        <f t="shared" si="315"/>
        <v>12.751999999999999</v>
      </c>
      <c r="R896" s="77">
        <f t="shared" si="302"/>
        <v>13.144899949665595</v>
      </c>
      <c r="S896" s="77">
        <f t="shared" si="303"/>
        <v>12.727305311784011</v>
      </c>
      <c r="T896" s="77">
        <f t="shared" si="304"/>
        <v>0.41759463788158335</v>
      </c>
      <c r="U896" s="77">
        <f t="shared" si="305"/>
        <v>0.33248436925442804</v>
      </c>
      <c r="V896" s="77">
        <f t="shared" si="306"/>
        <v>8.5110268627155317E-2</v>
      </c>
      <c r="W896" s="77"/>
      <c r="X896" s="77"/>
      <c r="Y896" s="77"/>
      <c r="Z896" s="77" t="str">
        <f t="shared" si="307"/>
        <v>ALTA</v>
      </c>
      <c r="AA896" s="77"/>
      <c r="AB896" s="77" t="str">
        <f t="shared" si="308"/>
        <v/>
      </c>
      <c r="AC896" s="77"/>
      <c r="AD896" s="78" t="b">
        <f t="shared" si="309"/>
        <v>1</v>
      </c>
      <c r="AE896" s="78" t="b">
        <f t="shared" si="310"/>
        <v>0</v>
      </c>
      <c r="AF896" s="78" t="b">
        <f t="shared" si="311"/>
        <v>0</v>
      </c>
      <c r="AG896" s="78" t="b">
        <f t="shared" si="316"/>
        <v>1</v>
      </c>
      <c r="AH896" s="38">
        <f t="shared" si="317"/>
        <v>11.76</v>
      </c>
      <c r="AI896" s="62">
        <f t="shared" si="318"/>
        <v>13.79</v>
      </c>
      <c r="AJ896" s="34">
        <f t="shared" si="319"/>
        <v>0.2</v>
      </c>
      <c r="AK896" s="34">
        <f t="shared" si="320"/>
        <v>0.15384615384615385</v>
      </c>
      <c r="AL896" s="34">
        <f t="shared" si="321"/>
        <v>7.407407407407407E-2</v>
      </c>
    </row>
    <row r="897" spans="1:38">
      <c r="A897" s="37">
        <v>42991</v>
      </c>
      <c r="B897" s="67">
        <v>13.58</v>
      </c>
      <c r="C897" s="67">
        <v>13.58</v>
      </c>
      <c r="D897" s="67">
        <v>1.08</v>
      </c>
      <c r="E897" s="67">
        <v>13.5</v>
      </c>
      <c r="F897" s="67">
        <v>13.38</v>
      </c>
      <c r="G897" s="67">
        <v>13.64</v>
      </c>
      <c r="H897" s="67">
        <v>598459393</v>
      </c>
      <c r="I897" s="67">
        <v>36536</v>
      </c>
      <c r="J897" s="77">
        <f t="shared" si="312"/>
        <v>0</v>
      </c>
      <c r="K897" s="77">
        <f t="shared" si="313"/>
        <v>0</v>
      </c>
      <c r="L897" s="77">
        <f t="shared" si="314"/>
        <v>0</v>
      </c>
      <c r="M897" s="77"/>
      <c r="N897" s="77">
        <f t="shared" si="299"/>
        <v>13.42</v>
      </c>
      <c r="O897" s="77">
        <f t="shared" si="300"/>
        <v>13.7</v>
      </c>
      <c r="P897" s="77">
        <f t="shared" si="301"/>
        <v>13.193925104595975</v>
      </c>
      <c r="Q897" s="77">
        <f t="shared" si="315"/>
        <v>12.6655</v>
      </c>
      <c r="R897" s="77">
        <f t="shared" si="302"/>
        <v>13.063972667786611</v>
      </c>
      <c r="S897" s="77">
        <f t="shared" si="303"/>
        <v>12.658289736726733</v>
      </c>
      <c r="T897" s="77">
        <f t="shared" si="304"/>
        <v>0.40568293105987863</v>
      </c>
      <c r="U897" s="77">
        <f t="shared" si="305"/>
        <v>0.31120680209763923</v>
      </c>
      <c r="V897" s="77">
        <f t="shared" si="306"/>
        <v>9.4476128962239392E-2</v>
      </c>
      <c r="W897" s="77"/>
      <c r="X897" s="77"/>
      <c r="Y897" s="77"/>
      <c r="Z897" s="77" t="str">
        <f t="shared" si="307"/>
        <v>ALTA</v>
      </c>
      <c r="AA897" s="77"/>
      <c r="AB897" s="77" t="str">
        <f t="shared" si="308"/>
        <v/>
      </c>
      <c r="AC897" s="77"/>
      <c r="AD897" s="78" t="b">
        <f t="shared" si="309"/>
        <v>0</v>
      </c>
      <c r="AE897" s="78" t="b">
        <f t="shared" si="310"/>
        <v>1</v>
      </c>
      <c r="AF897" s="78" t="b">
        <f t="shared" si="311"/>
        <v>0</v>
      </c>
      <c r="AG897" s="78" t="b">
        <f t="shared" si="316"/>
        <v>1</v>
      </c>
      <c r="AH897" s="38">
        <f t="shared" si="317"/>
        <v>11.76</v>
      </c>
      <c r="AI897" s="62">
        <f t="shared" si="318"/>
        <v>13.7</v>
      </c>
      <c r="AJ897" s="34">
        <f t="shared" si="319"/>
        <v>0.2</v>
      </c>
      <c r="AK897" s="34">
        <f t="shared" si="320"/>
        <v>0.15384615384615385</v>
      </c>
      <c r="AL897" s="34">
        <f t="shared" si="321"/>
        <v>7.407407407407407E-2</v>
      </c>
    </row>
    <row r="898" spans="1:38">
      <c r="A898" s="37">
        <v>42990</v>
      </c>
      <c r="B898" s="67">
        <v>13.43</v>
      </c>
      <c r="C898" s="67">
        <v>13.43</v>
      </c>
      <c r="D898" s="67">
        <v>-0.8</v>
      </c>
      <c r="E898" s="67">
        <v>13.53</v>
      </c>
      <c r="F898" s="67">
        <v>13.42</v>
      </c>
      <c r="G898" s="67">
        <v>13.7</v>
      </c>
      <c r="H898" s="67">
        <v>714220540</v>
      </c>
      <c r="I898" s="67">
        <v>44681</v>
      </c>
      <c r="J898" s="77">
        <f t="shared" si="312"/>
        <v>0</v>
      </c>
      <c r="K898" s="77">
        <f t="shared" si="313"/>
        <v>1</v>
      </c>
      <c r="L898" s="77">
        <f t="shared" si="314"/>
        <v>0</v>
      </c>
      <c r="M898" s="77"/>
      <c r="N898" s="77">
        <f t="shared" si="299"/>
        <v>13.42</v>
      </c>
      <c r="O898" s="77">
        <f t="shared" si="300"/>
        <v>13.7</v>
      </c>
      <c r="P898" s="77">
        <f t="shared" si="301"/>
        <v>13.097406380744969</v>
      </c>
      <c r="Q898" s="77">
        <f t="shared" si="315"/>
        <v>12.580500000000001</v>
      </c>
      <c r="R898" s="77">
        <f t="shared" si="302"/>
        <v>12.970149516475086</v>
      </c>
      <c r="S898" s="77">
        <f t="shared" si="303"/>
        <v>12.584552915664872</v>
      </c>
      <c r="T898" s="77">
        <f t="shared" si="304"/>
        <v>0.38559660081021363</v>
      </c>
      <c r="U898" s="77">
        <f t="shared" si="305"/>
        <v>0.2875877698570794</v>
      </c>
      <c r="V898" s="77">
        <f t="shared" si="306"/>
        <v>9.8008830953134229E-2</v>
      </c>
      <c r="W898" s="77"/>
      <c r="X898" s="77"/>
      <c r="Y898" s="77"/>
      <c r="Z898" s="77" t="str">
        <f t="shared" si="307"/>
        <v>ALTA</v>
      </c>
      <c r="AA898" s="77"/>
      <c r="AB898" s="77" t="str">
        <f t="shared" si="308"/>
        <v/>
      </c>
      <c r="AC898" s="77"/>
      <c r="AD898" s="78" t="b">
        <f t="shared" si="309"/>
        <v>1</v>
      </c>
      <c r="AE898" s="78" t="b">
        <f t="shared" si="310"/>
        <v>0</v>
      </c>
      <c r="AF898" s="78" t="b">
        <f t="shared" si="311"/>
        <v>0</v>
      </c>
      <c r="AG898" s="78" t="b">
        <f t="shared" si="316"/>
        <v>1</v>
      </c>
      <c r="AH898" s="38">
        <f t="shared" si="317"/>
        <v>11.66</v>
      </c>
      <c r="AI898" s="62">
        <f t="shared" si="318"/>
        <v>13.7</v>
      </c>
      <c r="AJ898" s="34">
        <f t="shared" si="319"/>
        <v>0.2</v>
      </c>
      <c r="AK898" s="34">
        <f t="shared" si="320"/>
        <v>0.15384615384615385</v>
      </c>
      <c r="AL898" s="34">
        <f t="shared" si="321"/>
        <v>7.407407407407407E-2</v>
      </c>
    </row>
    <row r="899" spans="1:38">
      <c r="A899" s="37">
        <v>42989</v>
      </c>
      <c r="B899" s="67">
        <v>13.54</v>
      </c>
      <c r="C899" s="67">
        <v>13.54</v>
      </c>
      <c r="D899" s="67">
        <v>1.9</v>
      </c>
      <c r="E899" s="67">
        <v>13.44</v>
      </c>
      <c r="F899" s="67">
        <v>13.38</v>
      </c>
      <c r="G899" s="67">
        <v>13.6</v>
      </c>
      <c r="H899" s="67">
        <v>459249712</v>
      </c>
      <c r="I899" s="67">
        <v>36118</v>
      </c>
      <c r="J899" s="77">
        <f t="shared" si="312"/>
        <v>0</v>
      </c>
      <c r="K899" s="77">
        <f t="shared" si="313"/>
        <v>0</v>
      </c>
      <c r="L899" s="77">
        <f t="shared" si="314"/>
        <v>0</v>
      </c>
      <c r="M899" s="77"/>
      <c r="N899" s="77">
        <f t="shared" si="299"/>
        <v>13.38</v>
      </c>
      <c r="O899" s="77">
        <f t="shared" si="300"/>
        <v>13.69</v>
      </c>
      <c r="P899" s="77">
        <f t="shared" si="301"/>
        <v>13.014257975931212</v>
      </c>
      <c r="Q899" s="77">
        <f t="shared" si="315"/>
        <v>12.5</v>
      </c>
      <c r="R899" s="77">
        <f t="shared" si="302"/>
        <v>12.886540337652374</v>
      </c>
      <c r="S899" s="77">
        <f t="shared" si="303"/>
        <v>12.516917148918063</v>
      </c>
      <c r="T899" s="77">
        <f t="shared" si="304"/>
        <v>0.36962318873431066</v>
      </c>
      <c r="U899" s="77">
        <f t="shared" si="305"/>
        <v>0.26308556211879586</v>
      </c>
      <c r="V899" s="77">
        <f t="shared" si="306"/>
        <v>0.1065376266155148</v>
      </c>
      <c r="W899" s="77"/>
      <c r="X899" s="77"/>
      <c r="Y899" s="77"/>
      <c r="Z899" s="77" t="str">
        <f t="shared" si="307"/>
        <v>ALTA</v>
      </c>
      <c r="AA899" s="77"/>
      <c r="AB899" s="77" t="str">
        <f t="shared" si="308"/>
        <v/>
      </c>
      <c r="AC899" s="77"/>
      <c r="AD899" s="78" t="b">
        <f t="shared" si="309"/>
        <v>0</v>
      </c>
      <c r="AE899" s="78" t="b">
        <f t="shared" si="310"/>
        <v>1</v>
      </c>
      <c r="AF899" s="78" t="b">
        <f t="shared" si="311"/>
        <v>0</v>
      </c>
      <c r="AG899" s="78" t="b">
        <f t="shared" si="316"/>
        <v>1</v>
      </c>
      <c r="AH899" s="38">
        <f t="shared" si="317"/>
        <v>11.66</v>
      </c>
      <c r="AI899" s="62">
        <f t="shared" si="318"/>
        <v>13.69</v>
      </c>
      <c r="AJ899" s="34">
        <f t="shared" si="319"/>
        <v>0.2</v>
      </c>
      <c r="AK899" s="34">
        <f t="shared" si="320"/>
        <v>0.15384615384615385</v>
      </c>
      <c r="AL899" s="34">
        <f t="shared" si="321"/>
        <v>7.407407407407407E-2</v>
      </c>
    </row>
    <row r="900" spans="1:38">
      <c r="A900" s="37">
        <v>42986</v>
      </c>
      <c r="B900" s="67">
        <v>13.29</v>
      </c>
      <c r="C900" s="67">
        <v>13.29</v>
      </c>
      <c r="D900" s="67">
        <v>-2.06</v>
      </c>
      <c r="E900" s="67">
        <v>13.64</v>
      </c>
      <c r="F900" s="67">
        <v>13.27</v>
      </c>
      <c r="G900" s="67">
        <v>13.69</v>
      </c>
      <c r="H900" s="67">
        <v>603205994</v>
      </c>
      <c r="I900" s="67">
        <v>40812</v>
      </c>
      <c r="J900" s="77">
        <f t="shared" si="312"/>
        <v>0</v>
      </c>
      <c r="K900" s="77">
        <f t="shared" si="313"/>
        <v>1</v>
      </c>
      <c r="L900" s="77">
        <f t="shared" si="314"/>
        <v>0</v>
      </c>
      <c r="M900" s="77"/>
      <c r="N900" s="77">
        <f t="shared" ref="N900:N963" si="322">MAX(F900:F913)</f>
        <v>13.27</v>
      </c>
      <c r="O900" s="77">
        <f t="shared" ref="O900:O963" si="323">MAX(G900:G913)</f>
        <v>13.69</v>
      </c>
      <c r="P900" s="77">
        <f t="shared" ref="P900:P963" si="324">(($C900-$P901)*$AJ900)+$P901</f>
        <v>12.882822469914014</v>
      </c>
      <c r="Q900" s="77">
        <f t="shared" si="315"/>
        <v>12.407999999999998</v>
      </c>
      <c r="R900" s="77">
        <f t="shared" ref="R900:R963" si="325">(($C900-R901)*AK900)+R901</f>
        <v>12.767729489952806</v>
      </c>
      <c r="S900" s="77">
        <f t="shared" ref="S900:S963" si="326">((C900-S901)*AL900)+S901</f>
        <v>12.435070520831509</v>
      </c>
      <c r="T900" s="77">
        <f t="shared" ref="T900:T963" si="327">R900-S900</f>
        <v>0.33265896912129733</v>
      </c>
      <c r="U900" s="77">
        <f t="shared" ref="U900:U963" si="328">((T900-U901)*AJ900)+U901</f>
        <v>0.23645115546491718</v>
      </c>
      <c r="V900" s="77">
        <f t="shared" ref="V900:V963" si="329">T900-U900</f>
        <v>9.6207813656380148E-2</v>
      </c>
      <c r="W900" s="77"/>
      <c r="X900" s="77"/>
      <c r="Y900" s="77"/>
      <c r="Z900" s="77" t="str">
        <f t="shared" ref="Z900:Z963" si="330">IF(T900&gt;0,"ALTA","BAIXA")</f>
        <v>ALTA</v>
      </c>
      <c r="AA900" s="77"/>
      <c r="AB900" s="77" t="str">
        <f t="shared" ref="AB900:AB960" si="331">IF(AND(T901&lt;U901,T900&gt;U900),"COMPRA",IF(AND(T900&lt;U900,T901&gt;U901),"VENDA",""))</f>
        <v/>
      </c>
      <c r="AC900" s="77"/>
      <c r="AD900" s="78" t="b">
        <f t="shared" ref="AD900:AD963" si="332">($E901-$C901)&lt;0</f>
        <v>1</v>
      </c>
      <c r="AE900" s="78" t="b">
        <f t="shared" ref="AE900:AE963" si="333">($E902-$C902)&lt;0</f>
        <v>0</v>
      </c>
      <c r="AF900" s="78" t="b">
        <f t="shared" ref="AF900:AF963" si="334">(($E900-$F900)/($G900-$F900)&gt;0.66)</f>
        <v>1</v>
      </c>
      <c r="AG900" s="78" t="b">
        <f t="shared" si="316"/>
        <v>0</v>
      </c>
      <c r="AH900" s="38">
        <f t="shared" si="317"/>
        <v>11.66</v>
      </c>
      <c r="AI900" s="62">
        <f t="shared" si="318"/>
        <v>13.69</v>
      </c>
      <c r="AJ900" s="34">
        <f t="shared" si="319"/>
        <v>0.2</v>
      </c>
      <c r="AK900" s="34">
        <f t="shared" si="320"/>
        <v>0.15384615384615385</v>
      </c>
      <c r="AL900" s="34">
        <f t="shared" si="321"/>
        <v>7.407407407407407E-2</v>
      </c>
    </row>
    <row r="901" spans="1:38">
      <c r="A901" s="37">
        <v>42984</v>
      </c>
      <c r="B901" s="67">
        <v>13.57</v>
      </c>
      <c r="C901" s="67">
        <v>13.57</v>
      </c>
      <c r="D901" s="67">
        <v>4.2300000000000004</v>
      </c>
      <c r="E901" s="67">
        <v>13.23</v>
      </c>
      <c r="F901" s="67">
        <v>13.11</v>
      </c>
      <c r="G901" s="67">
        <v>13.57</v>
      </c>
      <c r="H901" s="67">
        <v>454134758</v>
      </c>
      <c r="I901" s="67">
        <v>34160</v>
      </c>
      <c r="J901" s="77">
        <f t="shared" ref="J901:J964" si="335">IF($F901=IF(MIN($F901:$F921)=MIN($F902:$F922),MIN($F901:$F921),MIN($F900:$F920)),1,0)</f>
        <v>0</v>
      </c>
      <c r="K901" s="77">
        <f t="shared" ref="K901:K964" si="336">IF($G901=IF(MAX($G901:$G922)=MAX($G902:$G923),MAX($G901:$G922),MAX($G900:$G921)),1,0)</f>
        <v>0</v>
      </c>
      <c r="L901" s="77">
        <f t="shared" ref="L901:L964" si="337">IF(AND(($C902-$E902)&lt;0,($C903-$E903)&lt;0,(($E901-$F901)/($G901-$F901)&gt;0.66),(($G901-$F901)&gt;(2*($E901-$C901))),$F901=IF(MIN($F901:$F921)=MIN($F902:$F922),MIN($F901:$F921),MIN($F900:$F920)))=TRUE,1,0)</f>
        <v>0</v>
      </c>
      <c r="M901" s="77"/>
      <c r="N901" s="77">
        <f t="shared" si="322"/>
        <v>13.11</v>
      </c>
      <c r="O901" s="77">
        <f t="shared" si="323"/>
        <v>13.57</v>
      </c>
      <c r="P901" s="77">
        <f t="shared" si="324"/>
        <v>12.781028087392519</v>
      </c>
      <c r="Q901" s="77">
        <f t="shared" ref="Q901:Q964" si="338">AVERAGE(C901:C920)</f>
        <v>12.339499999999999</v>
      </c>
      <c r="R901" s="77">
        <f t="shared" si="325"/>
        <v>12.672771215398772</v>
      </c>
      <c r="S901" s="77">
        <f t="shared" si="326"/>
        <v>12.366676162498029</v>
      </c>
      <c r="T901" s="77">
        <f t="shared" si="327"/>
        <v>0.30609505290074246</v>
      </c>
      <c r="U901" s="77">
        <f t="shared" si="328"/>
        <v>0.21239920205082213</v>
      </c>
      <c r="V901" s="77">
        <f t="shared" si="329"/>
        <v>9.3695850849920326E-2</v>
      </c>
      <c r="W901" s="77"/>
      <c r="X901" s="77"/>
      <c r="Y901" s="77"/>
      <c r="Z901" s="77" t="str">
        <f t="shared" si="330"/>
        <v>ALTA</v>
      </c>
      <c r="AA901" s="77"/>
      <c r="AB901" s="77" t="str">
        <f t="shared" si="331"/>
        <v/>
      </c>
      <c r="AC901" s="77"/>
      <c r="AD901" s="78" t="b">
        <f t="shared" si="332"/>
        <v>0</v>
      </c>
      <c r="AE901" s="78" t="b">
        <f t="shared" si="333"/>
        <v>1</v>
      </c>
      <c r="AF901" s="78" t="b">
        <f t="shared" si="334"/>
        <v>0</v>
      </c>
      <c r="AG901" s="78" t="b">
        <f t="shared" ref="AG901:AG964" si="339">(($G901-$F901)&gt;(2*($E901-$C901)))</f>
        <v>1</v>
      </c>
      <c r="AH901" s="38">
        <f t="shared" ref="AH901:AH964" si="340">IF(MIN($F901:$F921)=MIN($F902:$F922),MIN($F901:$F921),MIN($F900:$F920))</f>
        <v>11.66</v>
      </c>
      <c r="AI901" s="62">
        <f t="shared" ref="AI901:AI964" si="341">IF(MAX($G901:$G921)=MAX($G902:$G922),MAX($G901:$G921),MAX($G900:$G920))</f>
        <v>13.69</v>
      </c>
      <c r="AJ901" s="34">
        <f t="shared" ref="AJ901:AJ964" si="342">2/(9+1)</f>
        <v>0.2</v>
      </c>
      <c r="AK901" s="34">
        <f t="shared" ref="AK901:AK964" si="343">2/(12+1)</f>
        <v>0.15384615384615385</v>
      </c>
      <c r="AL901" s="34">
        <f t="shared" ref="AL901:AL964" si="344">2/(26+1)</f>
        <v>7.407407407407407E-2</v>
      </c>
    </row>
    <row r="902" spans="1:38">
      <c r="A902" s="37">
        <v>42983</v>
      </c>
      <c r="B902" s="67">
        <v>13.02</v>
      </c>
      <c r="C902" s="67">
        <v>13.02</v>
      </c>
      <c r="D902" s="67">
        <v>1.69</v>
      </c>
      <c r="E902" s="67">
        <v>13.16</v>
      </c>
      <c r="F902" s="67">
        <v>12.86</v>
      </c>
      <c r="G902" s="67">
        <v>13.23</v>
      </c>
      <c r="H902" s="67">
        <v>567393515</v>
      </c>
      <c r="I902" s="67">
        <v>37053</v>
      </c>
      <c r="J902" s="77">
        <f t="shared" si="335"/>
        <v>0</v>
      </c>
      <c r="K902" s="77">
        <f t="shared" si="336"/>
        <v>0</v>
      </c>
      <c r="L902" s="77">
        <f t="shared" si="337"/>
        <v>0</v>
      </c>
      <c r="M902" s="77"/>
      <c r="N902" s="77">
        <f t="shared" si="322"/>
        <v>12.86</v>
      </c>
      <c r="O902" s="77">
        <f t="shared" si="323"/>
        <v>13.23</v>
      </c>
      <c r="P902" s="77">
        <f t="shared" si="324"/>
        <v>12.583785109240649</v>
      </c>
      <c r="Q902" s="77">
        <f t="shared" si="338"/>
        <v>12.2715</v>
      </c>
      <c r="R902" s="77">
        <f t="shared" si="325"/>
        <v>12.509638709107639</v>
      </c>
      <c r="S902" s="77">
        <f t="shared" si="326"/>
        <v>12.270410255497872</v>
      </c>
      <c r="T902" s="77">
        <f t="shared" si="327"/>
        <v>0.2392284536097673</v>
      </c>
      <c r="U902" s="77">
        <f t="shared" si="328"/>
        <v>0.18897523933834204</v>
      </c>
      <c r="V902" s="77">
        <f t="shared" si="329"/>
        <v>5.0253214271425262E-2</v>
      </c>
      <c r="W902" s="77"/>
      <c r="X902" s="77"/>
      <c r="Y902" s="77"/>
      <c r="Z902" s="77" t="str">
        <f t="shared" si="330"/>
        <v>ALTA</v>
      </c>
      <c r="AA902" s="77"/>
      <c r="AB902" s="77" t="str">
        <f t="shared" si="331"/>
        <v/>
      </c>
      <c r="AC902" s="77"/>
      <c r="AD902" s="78" t="b">
        <f t="shared" si="332"/>
        <v>1</v>
      </c>
      <c r="AE902" s="78" t="b">
        <f t="shared" si="333"/>
        <v>1</v>
      </c>
      <c r="AF902" s="78" t="b">
        <f t="shared" si="334"/>
        <v>1</v>
      </c>
      <c r="AG902" s="78" t="b">
        <f t="shared" si="339"/>
        <v>1</v>
      </c>
      <c r="AH902" s="38">
        <f t="shared" si="340"/>
        <v>11.66</v>
      </c>
      <c r="AI902" s="62">
        <f t="shared" si="341"/>
        <v>13.57</v>
      </c>
      <c r="AJ902" s="34">
        <f t="shared" si="342"/>
        <v>0.2</v>
      </c>
      <c r="AK902" s="34">
        <f t="shared" si="343"/>
        <v>0.15384615384615385</v>
      </c>
      <c r="AL902" s="34">
        <f t="shared" si="344"/>
        <v>7.407407407407407E-2</v>
      </c>
    </row>
    <row r="903" spans="1:38">
      <c r="A903" s="37">
        <v>42982</v>
      </c>
      <c r="B903" s="67">
        <v>12.8</v>
      </c>
      <c r="C903" s="67">
        <v>12.8</v>
      </c>
      <c r="D903" s="67">
        <v>1.07</v>
      </c>
      <c r="E903" s="67">
        <v>12.61</v>
      </c>
      <c r="F903" s="67">
        <v>12.59</v>
      </c>
      <c r="G903" s="67">
        <v>12.81</v>
      </c>
      <c r="H903" s="67">
        <v>399813298</v>
      </c>
      <c r="I903" s="67">
        <v>26229</v>
      </c>
      <c r="J903" s="77">
        <f t="shared" si="335"/>
        <v>0</v>
      </c>
      <c r="K903" s="77">
        <f t="shared" si="336"/>
        <v>0</v>
      </c>
      <c r="L903" s="77">
        <f t="shared" si="337"/>
        <v>0</v>
      </c>
      <c r="M903" s="77"/>
      <c r="N903" s="77">
        <f t="shared" si="322"/>
        <v>12.59</v>
      </c>
      <c r="O903" s="77">
        <f t="shared" si="323"/>
        <v>12.82</v>
      </c>
      <c r="P903" s="77">
        <f t="shared" si="324"/>
        <v>12.474731386550811</v>
      </c>
      <c r="Q903" s="77">
        <f t="shared" si="338"/>
        <v>12.229999999999999</v>
      </c>
      <c r="R903" s="77">
        <f t="shared" si="325"/>
        <v>12.41684574712721</v>
      </c>
      <c r="S903" s="77">
        <f t="shared" si="326"/>
        <v>12.210443075937702</v>
      </c>
      <c r="T903" s="77">
        <f t="shared" si="327"/>
        <v>0.20640267118950817</v>
      </c>
      <c r="U903" s="77">
        <f t="shared" si="328"/>
        <v>0.17641193577048572</v>
      </c>
      <c r="V903" s="77">
        <f t="shared" si="329"/>
        <v>2.9990735419022446E-2</v>
      </c>
      <c r="W903" s="77"/>
      <c r="X903" s="77"/>
      <c r="Y903" s="77"/>
      <c r="Z903" s="77" t="str">
        <f t="shared" si="330"/>
        <v>ALTA</v>
      </c>
      <c r="AA903" s="77"/>
      <c r="AB903" s="77" t="str">
        <f t="shared" si="331"/>
        <v/>
      </c>
      <c r="AC903" s="77"/>
      <c r="AD903" s="78" t="b">
        <f t="shared" si="332"/>
        <v>1</v>
      </c>
      <c r="AE903" s="78" t="b">
        <f t="shared" si="333"/>
        <v>1</v>
      </c>
      <c r="AF903" s="78" t="b">
        <f t="shared" si="334"/>
        <v>0</v>
      </c>
      <c r="AG903" s="78" t="b">
        <f t="shared" si="339"/>
        <v>1</v>
      </c>
      <c r="AH903" s="38">
        <f t="shared" si="340"/>
        <v>11.66</v>
      </c>
      <c r="AI903" s="62">
        <f t="shared" si="341"/>
        <v>12.82</v>
      </c>
      <c r="AJ903" s="34">
        <f t="shared" si="342"/>
        <v>0.2</v>
      </c>
      <c r="AK903" s="34">
        <f t="shared" si="343"/>
        <v>0.15384615384615385</v>
      </c>
      <c r="AL903" s="34">
        <f t="shared" si="344"/>
        <v>7.407407407407407E-2</v>
      </c>
    </row>
    <row r="904" spans="1:38">
      <c r="A904" s="37">
        <v>42979</v>
      </c>
      <c r="B904" s="67">
        <v>12.67</v>
      </c>
      <c r="C904" s="67">
        <v>12.67</v>
      </c>
      <c r="D904" s="67">
        <v>2.71</v>
      </c>
      <c r="E904" s="67">
        <v>12.51</v>
      </c>
      <c r="F904" s="67">
        <v>12.48</v>
      </c>
      <c r="G904" s="67">
        <v>12.82</v>
      </c>
      <c r="H904" s="67">
        <v>440343780</v>
      </c>
      <c r="I904" s="67">
        <v>23765</v>
      </c>
      <c r="J904" s="77">
        <f t="shared" si="335"/>
        <v>0</v>
      </c>
      <c r="K904" s="77">
        <f t="shared" si="336"/>
        <v>1</v>
      </c>
      <c r="L904" s="77">
        <f t="shared" si="337"/>
        <v>0</v>
      </c>
      <c r="M904" s="77"/>
      <c r="N904" s="77">
        <f t="shared" si="322"/>
        <v>12.48</v>
      </c>
      <c r="O904" s="77">
        <f t="shared" si="323"/>
        <v>12.82</v>
      </c>
      <c r="P904" s="77">
        <f t="shared" si="324"/>
        <v>12.393414233188514</v>
      </c>
      <c r="Q904" s="77">
        <f t="shared" si="338"/>
        <v>12.201999999999998</v>
      </c>
      <c r="R904" s="77">
        <f t="shared" si="325"/>
        <v>12.347181337513975</v>
      </c>
      <c r="S904" s="77">
        <f t="shared" si="326"/>
        <v>12.163278522012718</v>
      </c>
      <c r="T904" s="77">
        <f t="shared" si="327"/>
        <v>0.18390281550125742</v>
      </c>
      <c r="U904" s="77">
        <f t="shared" si="328"/>
        <v>0.16891425191573012</v>
      </c>
      <c r="V904" s="77">
        <f t="shared" si="329"/>
        <v>1.4988563585527304E-2</v>
      </c>
      <c r="W904" s="77"/>
      <c r="X904" s="77"/>
      <c r="Y904" s="77"/>
      <c r="Z904" s="77" t="str">
        <f t="shared" si="330"/>
        <v>ALTA</v>
      </c>
      <c r="AA904" s="77"/>
      <c r="AB904" s="77" t="str">
        <f t="shared" si="331"/>
        <v/>
      </c>
      <c r="AC904" s="77"/>
      <c r="AD904" s="78" t="b">
        <f t="shared" si="332"/>
        <v>1</v>
      </c>
      <c r="AE904" s="78" t="b">
        <f t="shared" si="333"/>
        <v>0</v>
      </c>
      <c r="AF904" s="78" t="b">
        <f t="shared" si="334"/>
        <v>0</v>
      </c>
      <c r="AG904" s="78" t="b">
        <f t="shared" si="339"/>
        <v>1</v>
      </c>
      <c r="AH904" s="38">
        <f t="shared" si="340"/>
        <v>11.66</v>
      </c>
      <c r="AI904" s="62">
        <f t="shared" si="341"/>
        <v>12.82</v>
      </c>
      <c r="AJ904" s="34">
        <f t="shared" si="342"/>
        <v>0.2</v>
      </c>
      <c r="AK904" s="34">
        <f t="shared" si="343"/>
        <v>0.15384615384615385</v>
      </c>
      <c r="AL904" s="34">
        <f t="shared" si="344"/>
        <v>7.407407407407407E-2</v>
      </c>
    </row>
    <row r="905" spans="1:38">
      <c r="A905" s="37">
        <v>42978</v>
      </c>
      <c r="B905" s="67">
        <v>12.33</v>
      </c>
      <c r="C905" s="67">
        <v>12.33</v>
      </c>
      <c r="D905" s="67">
        <v>1.49</v>
      </c>
      <c r="E905" s="67">
        <v>12.22</v>
      </c>
      <c r="F905" s="67">
        <v>12.17</v>
      </c>
      <c r="G905" s="67">
        <v>12.44</v>
      </c>
      <c r="H905" s="67">
        <v>575196858</v>
      </c>
      <c r="I905" s="67">
        <v>30219</v>
      </c>
      <c r="J905" s="77">
        <f t="shared" si="335"/>
        <v>0</v>
      </c>
      <c r="K905" s="77">
        <f t="shared" si="336"/>
        <v>0</v>
      </c>
      <c r="L905" s="77">
        <f t="shared" si="337"/>
        <v>0</v>
      </c>
      <c r="M905" s="77"/>
      <c r="N905" s="77">
        <f t="shared" si="322"/>
        <v>12.48</v>
      </c>
      <c r="O905" s="77">
        <f t="shared" si="323"/>
        <v>12.67</v>
      </c>
      <c r="P905" s="77">
        <f t="shared" si="324"/>
        <v>12.324267791485642</v>
      </c>
      <c r="Q905" s="77">
        <f t="shared" si="338"/>
        <v>12.174000000000001</v>
      </c>
      <c r="R905" s="77">
        <f t="shared" si="325"/>
        <v>12.288487035243788</v>
      </c>
      <c r="S905" s="77">
        <f t="shared" si="326"/>
        <v>12.122740803773736</v>
      </c>
      <c r="T905" s="77">
        <f t="shared" si="327"/>
        <v>0.16574623147005241</v>
      </c>
      <c r="U905" s="77">
        <f t="shared" si="328"/>
        <v>0.16516711101934828</v>
      </c>
      <c r="V905" s="77">
        <f t="shared" si="329"/>
        <v>5.7912045070412921E-4</v>
      </c>
      <c r="W905" s="77"/>
      <c r="X905" s="77"/>
      <c r="Y905" s="77"/>
      <c r="Z905" s="77" t="str">
        <f t="shared" si="330"/>
        <v>ALTA</v>
      </c>
      <c r="AA905" s="77"/>
      <c r="AB905" s="77" t="str">
        <f t="shared" si="331"/>
        <v/>
      </c>
      <c r="AC905" s="77"/>
      <c r="AD905" s="78" t="b">
        <f t="shared" si="332"/>
        <v>0</v>
      </c>
      <c r="AE905" s="78" t="b">
        <f t="shared" si="333"/>
        <v>0</v>
      </c>
      <c r="AF905" s="78" t="b">
        <f t="shared" si="334"/>
        <v>0</v>
      </c>
      <c r="AG905" s="78" t="b">
        <f t="shared" si="339"/>
        <v>1</v>
      </c>
      <c r="AH905" s="38">
        <f t="shared" si="340"/>
        <v>11.66</v>
      </c>
      <c r="AI905" s="62">
        <f t="shared" si="341"/>
        <v>12.67</v>
      </c>
      <c r="AJ905" s="34">
        <f t="shared" si="342"/>
        <v>0.2</v>
      </c>
      <c r="AK905" s="34">
        <f t="shared" si="343"/>
        <v>0.15384615384615385</v>
      </c>
      <c r="AL905" s="34">
        <f t="shared" si="344"/>
        <v>7.407407407407407E-2</v>
      </c>
    </row>
    <row r="906" spans="1:38">
      <c r="A906" s="37">
        <v>42977</v>
      </c>
      <c r="B906" s="67">
        <v>12.15</v>
      </c>
      <c r="C906" s="67">
        <v>12.15</v>
      </c>
      <c r="D906" s="67">
        <v>-2.89</v>
      </c>
      <c r="E906" s="67">
        <v>12.46</v>
      </c>
      <c r="F906" s="67">
        <v>12.14</v>
      </c>
      <c r="G906" s="67">
        <v>12.56</v>
      </c>
      <c r="H906" s="67">
        <v>628986921</v>
      </c>
      <c r="I906" s="67">
        <v>55287</v>
      </c>
      <c r="J906" s="77">
        <f t="shared" si="335"/>
        <v>0</v>
      </c>
      <c r="K906" s="77">
        <f t="shared" si="336"/>
        <v>0</v>
      </c>
      <c r="L906" s="77">
        <f t="shared" si="337"/>
        <v>0</v>
      </c>
      <c r="M906" s="77"/>
      <c r="N906" s="77">
        <f t="shared" si="322"/>
        <v>12.48</v>
      </c>
      <c r="O906" s="77">
        <f t="shared" si="323"/>
        <v>12.67</v>
      </c>
      <c r="P906" s="77">
        <f t="shared" si="324"/>
        <v>12.322834739357052</v>
      </c>
      <c r="Q906" s="77">
        <f t="shared" si="338"/>
        <v>12.1585</v>
      </c>
      <c r="R906" s="77">
        <f t="shared" si="325"/>
        <v>12.280939223469932</v>
      </c>
      <c r="S906" s="77">
        <f t="shared" si="326"/>
        <v>12.106160068075635</v>
      </c>
      <c r="T906" s="77">
        <f t="shared" si="327"/>
        <v>0.17477915539429745</v>
      </c>
      <c r="U906" s="77">
        <f t="shared" si="328"/>
        <v>0.16502233090667223</v>
      </c>
      <c r="V906" s="77">
        <f t="shared" si="329"/>
        <v>9.7568244876252153E-3</v>
      </c>
      <c r="W906" s="77"/>
      <c r="X906" s="77"/>
      <c r="Y906" s="77"/>
      <c r="Z906" s="77" t="str">
        <f t="shared" si="330"/>
        <v>ALTA</v>
      </c>
      <c r="AA906" s="77"/>
      <c r="AB906" s="77" t="str">
        <f t="shared" si="331"/>
        <v/>
      </c>
      <c r="AC906" s="77"/>
      <c r="AD906" s="78" t="b">
        <f t="shared" si="332"/>
        <v>0</v>
      </c>
      <c r="AE906" s="78" t="b">
        <f t="shared" si="333"/>
        <v>0</v>
      </c>
      <c r="AF906" s="78" t="b">
        <f t="shared" si="334"/>
        <v>1</v>
      </c>
      <c r="AG906" s="78" t="b">
        <f t="shared" si="339"/>
        <v>0</v>
      </c>
      <c r="AH906" s="38">
        <f t="shared" si="340"/>
        <v>11.66</v>
      </c>
      <c r="AI906" s="62">
        <f t="shared" si="341"/>
        <v>12.67</v>
      </c>
      <c r="AJ906" s="34">
        <f t="shared" si="342"/>
        <v>0.2</v>
      </c>
      <c r="AK906" s="34">
        <f t="shared" si="343"/>
        <v>0.15384615384615385</v>
      </c>
      <c r="AL906" s="34">
        <f t="shared" si="344"/>
        <v>7.407407407407407E-2</v>
      </c>
    </row>
    <row r="907" spans="1:38">
      <c r="A907" s="37">
        <v>42976</v>
      </c>
      <c r="B907" s="67">
        <v>12.51</v>
      </c>
      <c r="C907" s="67">
        <v>12.51</v>
      </c>
      <c r="D907" s="67">
        <v>-0.14000000000000001</v>
      </c>
      <c r="E907" s="67">
        <v>12.51</v>
      </c>
      <c r="F907" s="67">
        <v>12.36</v>
      </c>
      <c r="G907" s="67">
        <v>12.51</v>
      </c>
      <c r="H907" s="67">
        <v>870749792</v>
      </c>
      <c r="I907" s="67">
        <v>59652</v>
      </c>
      <c r="J907" s="77">
        <f t="shared" si="335"/>
        <v>0</v>
      </c>
      <c r="K907" s="77">
        <f t="shared" si="336"/>
        <v>0</v>
      </c>
      <c r="L907" s="77">
        <f t="shared" si="337"/>
        <v>0</v>
      </c>
      <c r="M907" s="77"/>
      <c r="N907" s="77">
        <f t="shared" si="322"/>
        <v>12.48</v>
      </c>
      <c r="O907" s="77">
        <f t="shared" si="323"/>
        <v>12.67</v>
      </c>
      <c r="P907" s="77">
        <f t="shared" si="324"/>
        <v>12.366043424196315</v>
      </c>
      <c r="Q907" s="77">
        <f t="shared" si="338"/>
        <v>12.161</v>
      </c>
      <c r="R907" s="77">
        <f t="shared" si="325"/>
        <v>12.30474635500992</v>
      </c>
      <c r="S907" s="77">
        <f t="shared" si="326"/>
        <v>12.102652873521686</v>
      </c>
      <c r="T907" s="77">
        <f t="shared" si="327"/>
        <v>0.20209348148823381</v>
      </c>
      <c r="U907" s="77">
        <f t="shared" si="328"/>
        <v>0.16258312478476591</v>
      </c>
      <c r="V907" s="77">
        <f t="shared" si="329"/>
        <v>3.9510356703467892E-2</v>
      </c>
      <c r="W907" s="77"/>
      <c r="X907" s="77"/>
      <c r="Y907" s="77"/>
      <c r="Z907" s="77" t="str">
        <f t="shared" si="330"/>
        <v>ALTA</v>
      </c>
      <c r="AA907" s="77"/>
      <c r="AB907" s="77" t="str">
        <f t="shared" si="331"/>
        <v/>
      </c>
      <c r="AC907" s="77"/>
      <c r="AD907" s="78" t="b">
        <f t="shared" si="332"/>
        <v>0</v>
      </c>
      <c r="AE907" s="78" t="b">
        <f t="shared" si="333"/>
        <v>1</v>
      </c>
      <c r="AF907" s="78" t="b">
        <f t="shared" si="334"/>
        <v>1</v>
      </c>
      <c r="AG907" s="78" t="b">
        <f t="shared" si="339"/>
        <v>1</v>
      </c>
      <c r="AH907" s="38">
        <f t="shared" si="340"/>
        <v>11.66</v>
      </c>
      <c r="AI907" s="62">
        <f t="shared" si="341"/>
        <v>12.67</v>
      </c>
      <c r="AJ907" s="34">
        <f t="shared" si="342"/>
        <v>0.2</v>
      </c>
      <c r="AK907" s="34">
        <f t="shared" si="343"/>
        <v>0.15384615384615385</v>
      </c>
      <c r="AL907" s="34">
        <f t="shared" si="344"/>
        <v>7.407407407407407E-2</v>
      </c>
    </row>
    <row r="908" spans="1:38">
      <c r="A908" s="37">
        <v>42975</v>
      </c>
      <c r="B908" s="67">
        <v>12.53</v>
      </c>
      <c r="C908" s="67">
        <v>12.53</v>
      </c>
      <c r="D908" s="67">
        <v>-7.0000000000000007E-2</v>
      </c>
      <c r="E908" s="67">
        <v>12.53</v>
      </c>
      <c r="F908" s="67">
        <v>12.43</v>
      </c>
      <c r="G908" s="67">
        <v>12.67</v>
      </c>
      <c r="H908" s="67">
        <v>554016043</v>
      </c>
      <c r="I908" s="67">
        <v>40323</v>
      </c>
      <c r="J908" s="77">
        <f t="shared" si="335"/>
        <v>0</v>
      </c>
      <c r="K908" s="77">
        <f t="shared" si="336"/>
        <v>1</v>
      </c>
      <c r="L908" s="77">
        <f t="shared" si="337"/>
        <v>0</v>
      </c>
      <c r="M908" s="77"/>
      <c r="N908" s="77">
        <f t="shared" si="322"/>
        <v>12.48</v>
      </c>
      <c r="O908" s="77">
        <f t="shared" si="323"/>
        <v>12.67</v>
      </c>
      <c r="P908" s="77">
        <f t="shared" si="324"/>
        <v>12.330054280245394</v>
      </c>
      <c r="Q908" s="77">
        <f t="shared" si="338"/>
        <v>12.128</v>
      </c>
      <c r="R908" s="77">
        <f t="shared" si="325"/>
        <v>12.267427510466268</v>
      </c>
      <c r="S908" s="77">
        <f t="shared" si="326"/>
        <v>12.070065103403421</v>
      </c>
      <c r="T908" s="77">
        <f t="shared" si="327"/>
        <v>0.19736240706284747</v>
      </c>
      <c r="U908" s="77">
        <f t="shared" si="328"/>
        <v>0.15270553560889893</v>
      </c>
      <c r="V908" s="77">
        <f t="shared" si="329"/>
        <v>4.4656871453948532E-2</v>
      </c>
      <c r="W908" s="77"/>
      <c r="X908" s="77"/>
      <c r="Y908" s="77"/>
      <c r="Z908" s="77" t="str">
        <f t="shared" si="330"/>
        <v>ALTA</v>
      </c>
      <c r="AA908" s="77"/>
      <c r="AB908" s="77" t="str">
        <f t="shared" si="331"/>
        <v/>
      </c>
      <c r="AC908" s="77"/>
      <c r="AD908" s="78" t="b">
        <f t="shared" si="332"/>
        <v>1</v>
      </c>
      <c r="AE908" s="78" t="b">
        <f t="shared" si="333"/>
        <v>1</v>
      </c>
      <c r="AF908" s="78" t="b">
        <f t="shared" si="334"/>
        <v>0</v>
      </c>
      <c r="AG908" s="78" t="b">
        <f t="shared" si="339"/>
        <v>1</v>
      </c>
      <c r="AH908" s="38">
        <f t="shared" si="340"/>
        <v>11.66</v>
      </c>
      <c r="AI908" s="62">
        <f t="shared" si="341"/>
        <v>12.67</v>
      </c>
      <c r="AJ908" s="34">
        <f t="shared" si="342"/>
        <v>0.2</v>
      </c>
      <c r="AK908" s="34">
        <f t="shared" si="343"/>
        <v>0.15384615384615385</v>
      </c>
      <c r="AL908" s="34">
        <f t="shared" si="344"/>
        <v>7.407407407407407E-2</v>
      </c>
    </row>
    <row r="909" spans="1:38">
      <c r="A909" s="37">
        <v>42972</v>
      </c>
      <c r="B909" s="67">
        <v>12.54</v>
      </c>
      <c r="C909" s="67">
        <v>12.54</v>
      </c>
      <c r="D909" s="67">
        <v>0.57999999999999996</v>
      </c>
      <c r="E909" s="67">
        <v>12.53</v>
      </c>
      <c r="F909" s="67">
        <v>12.48</v>
      </c>
      <c r="G909" s="67">
        <v>12.59</v>
      </c>
      <c r="H909" s="67">
        <v>574385009</v>
      </c>
      <c r="I909" s="67">
        <v>49014</v>
      </c>
      <c r="J909" s="77">
        <f t="shared" si="335"/>
        <v>0</v>
      </c>
      <c r="K909" s="77">
        <f t="shared" si="336"/>
        <v>0</v>
      </c>
      <c r="L909" s="77">
        <f t="shared" si="337"/>
        <v>0</v>
      </c>
      <c r="M909" s="77"/>
      <c r="N909" s="77">
        <f t="shared" si="322"/>
        <v>12.48</v>
      </c>
      <c r="O909" s="77">
        <f t="shared" si="323"/>
        <v>12.59</v>
      </c>
      <c r="P909" s="77">
        <f t="shared" si="324"/>
        <v>12.280067850306743</v>
      </c>
      <c r="Q909" s="77">
        <f t="shared" si="338"/>
        <v>12.101999999999999</v>
      </c>
      <c r="R909" s="77">
        <f t="shared" si="325"/>
        <v>12.219687057823771</v>
      </c>
      <c r="S909" s="77">
        <f t="shared" si="326"/>
        <v>12.033270311675695</v>
      </c>
      <c r="T909" s="77">
        <f t="shared" si="327"/>
        <v>0.18641674614807613</v>
      </c>
      <c r="U909" s="77">
        <f t="shared" si="328"/>
        <v>0.14154131774541179</v>
      </c>
      <c r="V909" s="77">
        <f t="shared" si="329"/>
        <v>4.4875428402664341E-2</v>
      </c>
      <c r="W909" s="77"/>
      <c r="X909" s="77"/>
      <c r="Y909" s="77"/>
      <c r="Z909" s="77" t="str">
        <f t="shared" si="330"/>
        <v>ALTA</v>
      </c>
      <c r="AA909" s="77"/>
      <c r="AB909" s="77" t="str">
        <f t="shared" si="331"/>
        <v/>
      </c>
      <c r="AC909" s="77"/>
      <c r="AD909" s="78" t="b">
        <f t="shared" si="332"/>
        <v>1</v>
      </c>
      <c r="AE909" s="78" t="b">
        <f t="shared" si="333"/>
        <v>0</v>
      </c>
      <c r="AF909" s="78" t="b">
        <f t="shared" si="334"/>
        <v>0</v>
      </c>
      <c r="AG909" s="78" t="b">
        <f t="shared" si="339"/>
        <v>1</v>
      </c>
      <c r="AH909" s="38">
        <f t="shared" si="340"/>
        <v>11.66</v>
      </c>
      <c r="AI909" s="62">
        <f t="shared" si="341"/>
        <v>12.67</v>
      </c>
      <c r="AJ909" s="34">
        <f t="shared" si="342"/>
        <v>0.2</v>
      </c>
      <c r="AK909" s="34">
        <f t="shared" si="343"/>
        <v>0.15384615384615385</v>
      </c>
      <c r="AL909" s="34">
        <f t="shared" si="344"/>
        <v>7.407407407407407E-2</v>
      </c>
    </row>
    <row r="910" spans="1:38">
      <c r="A910" s="37">
        <v>42971</v>
      </c>
      <c r="B910" s="67">
        <v>12.47</v>
      </c>
      <c r="C910" s="67">
        <v>12.47</v>
      </c>
      <c r="D910" s="67">
        <v>0.28999999999999998</v>
      </c>
      <c r="E910" s="67">
        <v>12.45</v>
      </c>
      <c r="F910" s="67">
        <v>12.36</v>
      </c>
      <c r="G910" s="67">
        <v>12.55</v>
      </c>
      <c r="H910" s="67">
        <v>667074890</v>
      </c>
      <c r="I910" s="67">
        <v>44042</v>
      </c>
      <c r="J910" s="77">
        <f t="shared" si="335"/>
        <v>0</v>
      </c>
      <c r="K910" s="77">
        <f t="shared" si="336"/>
        <v>0</v>
      </c>
      <c r="L910" s="77">
        <f t="shared" si="337"/>
        <v>0</v>
      </c>
      <c r="M910" s="77"/>
      <c r="N910" s="77">
        <f t="shared" si="322"/>
        <v>12.36</v>
      </c>
      <c r="O910" s="77">
        <f t="shared" si="323"/>
        <v>12.58</v>
      </c>
      <c r="P910" s="77">
        <f t="shared" si="324"/>
        <v>12.215084812883429</v>
      </c>
      <c r="Q910" s="77">
        <f t="shared" si="338"/>
        <v>12.068000000000001</v>
      </c>
      <c r="R910" s="77">
        <f t="shared" si="325"/>
        <v>12.161448341064457</v>
      </c>
      <c r="S910" s="77">
        <f t="shared" si="326"/>
        <v>11.992731936609751</v>
      </c>
      <c r="T910" s="77">
        <f t="shared" si="327"/>
        <v>0.16871640445470604</v>
      </c>
      <c r="U910" s="77">
        <f t="shared" si="328"/>
        <v>0.1303224606447457</v>
      </c>
      <c r="V910" s="77">
        <f t="shared" si="329"/>
        <v>3.8393943809960335E-2</v>
      </c>
      <c r="W910" s="77"/>
      <c r="X910" s="77"/>
      <c r="Y910" s="77"/>
      <c r="Z910" s="77" t="str">
        <f t="shared" si="330"/>
        <v>ALTA</v>
      </c>
      <c r="AA910" s="77"/>
      <c r="AB910" s="77" t="str">
        <f t="shared" si="331"/>
        <v/>
      </c>
      <c r="AC910" s="77"/>
      <c r="AD910" s="78" t="b">
        <f t="shared" si="332"/>
        <v>0</v>
      </c>
      <c r="AE910" s="78" t="b">
        <f t="shared" si="333"/>
        <v>1</v>
      </c>
      <c r="AF910" s="78" t="b">
        <f t="shared" si="334"/>
        <v>0</v>
      </c>
      <c r="AG910" s="78" t="b">
        <f t="shared" si="339"/>
        <v>1</v>
      </c>
      <c r="AH910" s="38">
        <f t="shared" si="340"/>
        <v>11.66</v>
      </c>
      <c r="AI910" s="62">
        <f t="shared" si="341"/>
        <v>12.58</v>
      </c>
      <c r="AJ910" s="34">
        <f t="shared" si="342"/>
        <v>0.2</v>
      </c>
      <c r="AK910" s="34">
        <f t="shared" si="343"/>
        <v>0.15384615384615385</v>
      </c>
      <c r="AL910" s="34">
        <f t="shared" si="344"/>
        <v>7.407407407407407E-2</v>
      </c>
    </row>
    <row r="911" spans="1:38">
      <c r="A911" s="37">
        <v>42970</v>
      </c>
      <c r="B911" s="67">
        <v>12.43</v>
      </c>
      <c r="C911" s="67">
        <v>12.43</v>
      </c>
      <c r="D911" s="67">
        <v>-0.22</v>
      </c>
      <c r="E911" s="67">
        <v>12.45</v>
      </c>
      <c r="F911" s="67">
        <v>12.33</v>
      </c>
      <c r="G911" s="67">
        <v>12.58</v>
      </c>
      <c r="H911" s="67">
        <v>617170405</v>
      </c>
      <c r="I911" s="67">
        <v>57760</v>
      </c>
      <c r="J911" s="77">
        <f t="shared" si="335"/>
        <v>0</v>
      </c>
      <c r="K911" s="77">
        <f t="shared" si="336"/>
        <v>1</v>
      </c>
      <c r="L911" s="77">
        <f t="shared" si="337"/>
        <v>0</v>
      </c>
      <c r="M911" s="77"/>
      <c r="N911" s="77">
        <f t="shared" si="322"/>
        <v>12.33</v>
      </c>
      <c r="O911" s="77">
        <f t="shared" si="323"/>
        <v>12.58</v>
      </c>
      <c r="P911" s="77">
        <f t="shared" si="324"/>
        <v>12.151356016104286</v>
      </c>
      <c r="Q911" s="77">
        <f t="shared" si="338"/>
        <v>12.031499999999999</v>
      </c>
      <c r="R911" s="77">
        <f t="shared" si="325"/>
        <v>12.105348039439813</v>
      </c>
      <c r="S911" s="77">
        <f t="shared" si="326"/>
        <v>11.95455049153853</v>
      </c>
      <c r="T911" s="77">
        <f t="shared" si="327"/>
        <v>0.15079754790128241</v>
      </c>
      <c r="U911" s="77">
        <f t="shared" si="328"/>
        <v>0.12072397469225563</v>
      </c>
      <c r="V911" s="77">
        <f t="shared" si="329"/>
        <v>3.0073573209026788E-2</v>
      </c>
      <c r="W911" s="77"/>
      <c r="X911" s="77"/>
      <c r="Y911" s="77"/>
      <c r="Z911" s="77" t="str">
        <f t="shared" si="330"/>
        <v>ALTA</v>
      </c>
      <c r="AA911" s="77"/>
      <c r="AB911" s="77" t="str">
        <f t="shared" si="331"/>
        <v/>
      </c>
      <c r="AC911" s="77"/>
      <c r="AD911" s="78" t="b">
        <f t="shared" si="332"/>
        <v>1</v>
      </c>
      <c r="AE911" s="78" t="b">
        <f t="shared" si="333"/>
        <v>0</v>
      </c>
      <c r="AF911" s="78" t="b">
        <f t="shared" si="334"/>
        <v>0</v>
      </c>
      <c r="AG911" s="78" t="b">
        <f t="shared" si="339"/>
        <v>1</v>
      </c>
      <c r="AH911" s="38">
        <f t="shared" si="340"/>
        <v>11.66</v>
      </c>
      <c r="AI911" s="62">
        <f t="shared" si="341"/>
        <v>12.58</v>
      </c>
      <c r="AJ911" s="34">
        <f t="shared" si="342"/>
        <v>0.2</v>
      </c>
      <c r="AK911" s="34">
        <f t="shared" si="343"/>
        <v>0.15384615384615385</v>
      </c>
      <c r="AL911" s="34">
        <f t="shared" si="344"/>
        <v>7.407407407407407E-2</v>
      </c>
    </row>
    <row r="912" spans="1:38">
      <c r="A912" s="37">
        <v>42969</v>
      </c>
      <c r="B912" s="67">
        <v>12.46</v>
      </c>
      <c r="C912" s="67">
        <v>12.46</v>
      </c>
      <c r="D912" s="67">
        <v>3.37</v>
      </c>
      <c r="E912" s="67">
        <v>12.38</v>
      </c>
      <c r="F912" s="67">
        <v>12.32</v>
      </c>
      <c r="G912" s="67">
        <v>12.53</v>
      </c>
      <c r="H912" s="67">
        <v>677672647</v>
      </c>
      <c r="I912" s="67">
        <v>42366</v>
      </c>
      <c r="J912" s="77">
        <f t="shared" si="335"/>
        <v>0</v>
      </c>
      <c r="K912" s="77">
        <f t="shared" si="336"/>
        <v>0</v>
      </c>
      <c r="L912" s="77">
        <f t="shared" si="337"/>
        <v>0</v>
      </c>
      <c r="M912" s="77"/>
      <c r="N912" s="77">
        <f t="shared" si="322"/>
        <v>12.32</v>
      </c>
      <c r="O912" s="77">
        <f t="shared" si="323"/>
        <v>12.53</v>
      </c>
      <c r="P912" s="77">
        <f t="shared" si="324"/>
        <v>12.081695020130358</v>
      </c>
      <c r="Q912" s="77">
        <f t="shared" si="338"/>
        <v>11.996500000000001</v>
      </c>
      <c r="R912" s="77">
        <f t="shared" si="325"/>
        <v>12.046320410247052</v>
      </c>
      <c r="S912" s="77">
        <f t="shared" si="326"/>
        <v>11.916514530861612</v>
      </c>
      <c r="T912" s="77">
        <f t="shared" si="327"/>
        <v>0.12980587938544019</v>
      </c>
      <c r="U912" s="77">
        <f t="shared" si="328"/>
        <v>0.11320558138999894</v>
      </c>
      <c r="V912" s="77">
        <f t="shared" si="329"/>
        <v>1.6600297995441257E-2</v>
      </c>
      <c r="W912" s="77"/>
      <c r="X912" s="77"/>
      <c r="Y912" s="77"/>
      <c r="Z912" s="77" t="str">
        <f t="shared" si="330"/>
        <v>ALTA</v>
      </c>
      <c r="AA912" s="77"/>
      <c r="AB912" s="77" t="str">
        <f t="shared" si="331"/>
        <v>COMPRA</v>
      </c>
      <c r="AC912" s="77"/>
      <c r="AD912" s="78" t="b">
        <f t="shared" si="332"/>
        <v>0</v>
      </c>
      <c r="AE912" s="78" t="b">
        <f t="shared" si="333"/>
        <v>1</v>
      </c>
      <c r="AF912" s="78" t="b">
        <f t="shared" si="334"/>
        <v>0</v>
      </c>
      <c r="AG912" s="78" t="b">
        <f t="shared" si="339"/>
        <v>1</v>
      </c>
      <c r="AH912" s="38">
        <f t="shared" si="340"/>
        <v>11.66</v>
      </c>
      <c r="AI912" s="62">
        <f t="shared" si="341"/>
        <v>12.58</v>
      </c>
      <c r="AJ912" s="34">
        <f t="shared" si="342"/>
        <v>0.2</v>
      </c>
      <c r="AK912" s="34">
        <f t="shared" si="343"/>
        <v>0.15384615384615385</v>
      </c>
      <c r="AL912" s="34">
        <f t="shared" si="344"/>
        <v>7.407407407407407E-2</v>
      </c>
    </row>
    <row r="913" spans="1:38">
      <c r="A913" s="37">
        <v>42968</v>
      </c>
      <c r="B913" s="67">
        <v>12.05</v>
      </c>
      <c r="C913" s="67">
        <v>12.05</v>
      </c>
      <c r="D913" s="67">
        <v>-1.91</v>
      </c>
      <c r="E913" s="67">
        <v>12.32</v>
      </c>
      <c r="F913" s="67">
        <v>12</v>
      </c>
      <c r="G913" s="67">
        <v>12.34</v>
      </c>
      <c r="H913" s="67">
        <v>416980892</v>
      </c>
      <c r="I913" s="67">
        <v>26933</v>
      </c>
      <c r="J913" s="77">
        <f t="shared" si="335"/>
        <v>0</v>
      </c>
      <c r="K913" s="77">
        <f t="shared" si="336"/>
        <v>0</v>
      </c>
      <c r="L913" s="77">
        <f t="shared" si="337"/>
        <v>0</v>
      </c>
      <c r="M913" s="77"/>
      <c r="N913" s="77">
        <f t="shared" si="322"/>
        <v>12.16</v>
      </c>
      <c r="O913" s="77">
        <f t="shared" si="323"/>
        <v>12.37</v>
      </c>
      <c r="P913" s="77">
        <f t="shared" si="324"/>
        <v>11.987118775162948</v>
      </c>
      <c r="Q913" s="77">
        <f t="shared" si="338"/>
        <v>11.970499999999999</v>
      </c>
      <c r="R913" s="77">
        <f t="shared" si="325"/>
        <v>11.97110593938288</v>
      </c>
      <c r="S913" s="77">
        <f t="shared" si="326"/>
        <v>11.873035693330541</v>
      </c>
      <c r="T913" s="77">
        <f t="shared" si="327"/>
        <v>9.8070246052339272E-2</v>
      </c>
      <c r="U913" s="77">
        <f t="shared" si="328"/>
        <v>0.10905550689113862</v>
      </c>
      <c r="V913" s="77">
        <f t="shared" si="329"/>
        <v>-1.0985260838799346E-2</v>
      </c>
      <c r="W913" s="77"/>
      <c r="X913" s="77"/>
      <c r="Y913" s="77"/>
      <c r="Z913" s="77" t="str">
        <f t="shared" si="330"/>
        <v>ALTA</v>
      </c>
      <c r="AA913" s="77"/>
      <c r="AB913" s="77" t="str">
        <f t="shared" si="331"/>
        <v/>
      </c>
      <c r="AC913" s="77"/>
      <c r="AD913" s="78" t="b">
        <f t="shared" si="332"/>
        <v>1</v>
      </c>
      <c r="AE913" s="78" t="b">
        <f t="shared" si="333"/>
        <v>0</v>
      </c>
      <c r="AF913" s="78" t="b">
        <f t="shared" si="334"/>
        <v>1</v>
      </c>
      <c r="AG913" s="78" t="b">
        <f t="shared" si="339"/>
        <v>0</v>
      </c>
      <c r="AH913" s="38">
        <f t="shared" si="340"/>
        <v>11.66</v>
      </c>
      <c r="AI913" s="62">
        <f t="shared" si="341"/>
        <v>12.37</v>
      </c>
      <c r="AJ913" s="34">
        <f t="shared" si="342"/>
        <v>0.2</v>
      </c>
      <c r="AK913" s="34">
        <f t="shared" si="343"/>
        <v>0.15384615384615385</v>
      </c>
      <c r="AL913" s="34">
        <f t="shared" si="344"/>
        <v>7.407407407407407E-2</v>
      </c>
    </row>
    <row r="914" spans="1:38">
      <c r="A914" s="37">
        <v>42965</v>
      </c>
      <c r="B914" s="67">
        <v>12.29</v>
      </c>
      <c r="C914" s="67">
        <v>12.29</v>
      </c>
      <c r="D914" s="67">
        <v>4.21</v>
      </c>
      <c r="E914" s="67">
        <v>11.89</v>
      </c>
      <c r="F914" s="67">
        <v>11.89</v>
      </c>
      <c r="G914" s="67">
        <v>12.29</v>
      </c>
      <c r="H914" s="67">
        <v>788314000</v>
      </c>
      <c r="I914" s="67">
        <v>52025</v>
      </c>
      <c r="J914" s="77">
        <f t="shared" si="335"/>
        <v>0</v>
      </c>
      <c r="K914" s="77">
        <f t="shared" si="336"/>
        <v>0</v>
      </c>
      <c r="L914" s="77">
        <f t="shared" si="337"/>
        <v>0</v>
      </c>
      <c r="M914" s="77"/>
      <c r="N914" s="77">
        <f t="shared" si="322"/>
        <v>12.16</v>
      </c>
      <c r="O914" s="77">
        <f t="shared" si="323"/>
        <v>12.37</v>
      </c>
      <c r="P914" s="77">
        <f t="shared" si="324"/>
        <v>11.971398468953685</v>
      </c>
      <c r="Q914" s="77">
        <f t="shared" si="338"/>
        <v>11.95</v>
      </c>
      <c r="R914" s="77">
        <f t="shared" si="325"/>
        <v>11.956761564725223</v>
      </c>
      <c r="S914" s="77">
        <f t="shared" si="326"/>
        <v>11.858878548796984</v>
      </c>
      <c r="T914" s="77">
        <f t="shared" si="327"/>
        <v>9.7883015928239558E-2</v>
      </c>
      <c r="U914" s="77">
        <f t="shared" si="328"/>
        <v>0.11180182210083846</v>
      </c>
      <c r="V914" s="77">
        <f t="shared" si="329"/>
        <v>-1.3918806172598899E-2</v>
      </c>
      <c r="W914" s="77"/>
      <c r="X914" s="77"/>
      <c r="Y914" s="77"/>
      <c r="Z914" s="77" t="str">
        <f t="shared" si="330"/>
        <v>ALTA</v>
      </c>
      <c r="AA914" s="77"/>
      <c r="AB914" s="77" t="str">
        <f t="shared" si="331"/>
        <v/>
      </c>
      <c r="AC914" s="77"/>
      <c r="AD914" s="78" t="b">
        <f t="shared" si="332"/>
        <v>0</v>
      </c>
      <c r="AE914" s="78" t="b">
        <f t="shared" si="333"/>
        <v>0</v>
      </c>
      <c r="AF914" s="78" t="b">
        <f t="shared" si="334"/>
        <v>0</v>
      </c>
      <c r="AG914" s="78" t="b">
        <f t="shared" si="339"/>
        <v>1</v>
      </c>
      <c r="AH914" s="38">
        <f t="shared" si="340"/>
        <v>11.45</v>
      </c>
      <c r="AI914" s="62">
        <f t="shared" si="341"/>
        <v>12.37</v>
      </c>
      <c r="AJ914" s="34">
        <f t="shared" si="342"/>
        <v>0.2</v>
      </c>
      <c r="AK914" s="34">
        <f t="shared" si="343"/>
        <v>0.15384615384615385</v>
      </c>
      <c r="AL914" s="34">
        <f t="shared" si="344"/>
        <v>7.407407407407407E-2</v>
      </c>
    </row>
    <row r="915" spans="1:38">
      <c r="A915" s="37">
        <v>42964</v>
      </c>
      <c r="B915" s="67">
        <v>11.79</v>
      </c>
      <c r="C915" s="67">
        <v>11.79</v>
      </c>
      <c r="D915" s="67">
        <v>-0.61</v>
      </c>
      <c r="E915" s="67">
        <v>11.85</v>
      </c>
      <c r="F915" s="67">
        <v>11.76</v>
      </c>
      <c r="G915" s="67">
        <v>11.98</v>
      </c>
      <c r="H915" s="67">
        <v>621696879</v>
      </c>
      <c r="I915" s="67">
        <v>37393</v>
      </c>
      <c r="J915" s="77">
        <f t="shared" si="335"/>
        <v>0</v>
      </c>
      <c r="K915" s="77">
        <f t="shared" si="336"/>
        <v>0</v>
      </c>
      <c r="L915" s="77">
        <f t="shared" si="337"/>
        <v>0</v>
      </c>
      <c r="M915" s="77"/>
      <c r="N915" s="77">
        <f t="shared" si="322"/>
        <v>12.16</v>
      </c>
      <c r="O915" s="77">
        <f t="shared" si="323"/>
        <v>12.37</v>
      </c>
      <c r="P915" s="77">
        <f t="shared" si="324"/>
        <v>11.891748086192107</v>
      </c>
      <c r="Q915" s="77">
        <f t="shared" si="338"/>
        <v>11.9085</v>
      </c>
      <c r="R915" s="77">
        <f t="shared" si="325"/>
        <v>11.896172758311627</v>
      </c>
      <c r="S915" s="77">
        <f t="shared" si="326"/>
        <v>11.824388832700743</v>
      </c>
      <c r="T915" s="77">
        <f t="shared" si="327"/>
        <v>7.178392561088387E-2</v>
      </c>
      <c r="U915" s="77">
        <f t="shared" si="328"/>
        <v>0.11528152364398818</v>
      </c>
      <c r="V915" s="77">
        <f t="shared" si="329"/>
        <v>-4.3497598033104309E-2</v>
      </c>
      <c r="W915" s="77"/>
      <c r="X915" s="77"/>
      <c r="Y915" s="77"/>
      <c r="Z915" s="77" t="str">
        <f t="shared" si="330"/>
        <v>ALTA</v>
      </c>
      <c r="AA915" s="77"/>
      <c r="AB915" s="77" t="str">
        <f t="shared" si="331"/>
        <v/>
      </c>
      <c r="AC915" s="77"/>
      <c r="AD915" s="78" t="b">
        <f t="shared" si="332"/>
        <v>0</v>
      </c>
      <c r="AE915" s="78" t="b">
        <f t="shared" si="333"/>
        <v>1</v>
      </c>
      <c r="AF915" s="78" t="b">
        <f t="shared" si="334"/>
        <v>0</v>
      </c>
      <c r="AG915" s="78" t="b">
        <f t="shared" si="339"/>
        <v>1</v>
      </c>
      <c r="AH915" s="38">
        <f t="shared" si="340"/>
        <v>11.45</v>
      </c>
      <c r="AI915" s="62">
        <f t="shared" si="341"/>
        <v>12.37</v>
      </c>
      <c r="AJ915" s="34">
        <f t="shared" si="342"/>
        <v>0.2</v>
      </c>
      <c r="AK915" s="34">
        <f t="shared" si="343"/>
        <v>0.15384615384615385</v>
      </c>
      <c r="AL915" s="34">
        <f t="shared" si="344"/>
        <v>7.407407407407407E-2</v>
      </c>
    </row>
    <row r="916" spans="1:38">
      <c r="A916" s="37">
        <v>42963</v>
      </c>
      <c r="B916" s="67">
        <v>11.86</v>
      </c>
      <c r="C916" s="67">
        <v>11.86</v>
      </c>
      <c r="D916" s="67">
        <v>-0.15</v>
      </c>
      <c r="E916" s="67">
        <v>12.02</v>
      </c>
      <c r="F916" s="67">
        <v>11.83</v>
      </c>
      <c r="G916" s="67">
        <v>12.09</v>
      </c>
      <c r="H916" s="67">
        <v>650206657</v>
      </c>
      <c r="I916" s="67">
        <v>49785</v>
      </c>
      <c r="J916" s="77">
        <f t="shared" si="335"/>
        <v>0</v>
      </c>
      <c r="K916" s="77">
        <f t="shared" si="336"/>
        <v>0</v>
      </c>
      <c r="L916" s="77">
        <f t="shared" si="337"/>
        <v>0</v>
      </c>
      <c r="M916" s="77"/>
      <c r="N916" s="77">
        <f t="shared" si="322"/>
        <v>12.16</v>
      </c>
      <c r="O916" s="77">
        <f t="shared" si="323"/>
        <v>12.37</v>
      </c>
      <c r="P916" s="77">
        <f t="shared" si="324"/>
        <v>11.917185107740135</v>
      </c>
      <c r="Q916" s="77">
        <f t="shared" si="338"/>
        <v>11.910500000000003</v>
      </c>
      <c r="R916" s="77">
        <f t="shared" si="325"/>
        <v>11.915476896186469</v>
      </c>
      <c r="S916" s="77">
        <f t="shared" si="326"/>
        <v>11.827139939316803</v>
      </c>
      <c r="T916" s="77">
        <f t="shared" si="327"/>
        <v>8.8336956869666139E-2</v>
      </c>
      <c r="U916" s="77">
        <f t="shared" si="328"/>
        <v>0.12615592315226426</v>
      </c>
      <c r="V916" s="77">
        <f t="shared" si="329"/>
        <v>-3.7818966282598121E-2</v>
      </c>
      <c r="W916" s="77"/>
      <c r="X916" s="77"/>
      <c r="Y916" s="77"/>
      <c r="Z916" s="77" t="str">
        <f t="shared" si="330"/>
        <v>ALTA</v>
      </c>
      <c r="AA916" s="77"/>
      <c r="AB916" s="77" t="str">
        <f t="shared" si="331"/>
        <v/>
      </c>
      <c r="AC916" s="77"/>
      <c r="AD916" s="78" t="b">
        <f t="shared" si="332"/>
        <v>1</v>
      </c>
      <c r="AE916" s="78" t="b">
        <f t="shared" si="333"/>
        <v>1</v>
      </c>
      <c r="AF916" s="78" t="b">
        <f t="shared" si="334"/>
        <v>1</v>
      </c>
      <c r="AG916" s="78" t="b">
        <f t="shared" si="339"/>
        <v>0</v>
      </c>
      <c r="AH916" s="38">
        <f t="shared" si="340"/>
        <v>11.45</v>
      </c>
      <c r="AI916" s="62">
        <f t="shared" si="341"/>
        <v>12.37</v>
      </c>
      <c r="AJ916" s="34">
        <f t="shared" si="342"/>
        <v>0.2</v>
      </c>
      <c r="AK916" s="34">
        <f t="shared" si="343"/>
        <v>0.15384615384615385</v>
      </c>
      <c r="AL916" s="34">
        <f t="shared" si="344"/>
        <v>7.407407407407407E-2</v>
      </c>
    </row>
    <row r="917" spans="1:38">
      <c r="A917" s="37">
        <v>42962</v>
      </c>
      <c r="B917" s="67">
        <v>11.88</v>
      </c>
      <c r="C917" s="67">
        <v>11.88</v>
      </c>
      <c r="D917" s="67">
        <v>0.54</v>
      </c>
      <c r="E917" s="67">
        <v>11.82</v>
      </c>
      <c r="F917" s="67">
        <v>11.79</v>
      </c>
      <c r="G917" s="67">
        <v>11.96</v>
      </c>
      <c r="H917" s="67">
        <v>239813774</v>
      </c>
      <c r="I917" s="67">
        <v>14771</v>
      </c>
      <c r="J917" s="77">
        <f t="shared" si="335"/>
        <v>0</v>
      </c>
      <c r="K917" s="77">
        <f t="shared" si="336"/>
        <v>0</v>
      </c>
      <c r="L917" s="77">
        <f t="shared" si="337"/>
        <v>0</v>
      </c>
      <c r="M917" s="77"/>
      <c r="N917" s="77">
        <f t="shared" si="322"/>
        <v>12.16</v>
      </c>
      <c r="O917" s="77">
        <f t="shared" si="323"/>
        <v>12.37</v>
      </c>
      <c r="P917" s="77">
        <f t="shared" si="324"/>
        <v>11.93148138467517</v>
      </c>
      <c r="Q917" s="77">
        <f t="shared" si="338"/>
        <v>11.915000000000001</v>
      </c>
      <c r="R917" s="77">
        <f t="shared" si="325"/>
        <v>11.92556360458401</v>
      </c>
      <c r="S917" s="77">
        <f t="shared" si="326"/>
        <v>11.824511134462147</v>
      </c>
      <c r="T917" s="77">
        <f t="shared" si="327"/>
        <v>0.10105247012186247</v>
      </c>
      <c r="U917" s="77">
        <f t="shared" si="328"/>
        <v>0.13561066472291378</v>
      </c>
      <c r="V917" s="77">
        <f t="shared" si="329"/>
        <v>-3.4558194601051306E-2</v>
      </c>
      <c r="W917" s="77"/>
      <c r="X917" s="77"/>
      <c r="Y917" s="77"/>
      <c r="Z917" s="77" t="str">
        <f t="shared" si="330"/>
        <v>ALTA</v>
      </c>
      <c r="AA917" s="77"/>
      <c r="AB917" s="77" t="str">
        <f t="shared" si="331"/>
        <v/>
      </c>
      <c r="AC917" s="77"/>
      <c r="AD917" s="78" t="b">
        <f t="shared" si="332"/>
        <v>1</v>
      </c>
      <c r="AE917" s="78" t="b">
        <f t="shared" si="333"/>
        <v>0</v>
      </c>
      <c r="AF917" s="78" t="b">
        <f t="shared" si="334"/>
        <v>0</v>
      </c>
      <c r="AG917" s="78" t="b">
        <f t="shared" si="339"/>
        <v>1</v>
      </c>
      <c r="AH917" s="38">
        <f t="shared" si="340"/>
        <v>11.45</v>
      </c>
      <c r="AI917" s="62">
        <f t="shared" si="341"/>
        <v>12.37</v>
      </c>
      <c r="AJ917" s="34">
        <f t="shared" si="342"/>
        <v>0.2</v>
      </c>
      <c r="AK917" s="34">
        <f t="shared" si="343"/>
        <v>0.15384615384615385</v>
      </c>
      <c r="AL917" s="34">
        <f t="shared" si="344"/>
        <v>7.407407407407407E-2</v>
      </c>
    </row>
    <row r="918" spans="1:38">
      <c r="A918" s="37">
        <v>42961</v>
      </c>
      <c r="B918" s="67">
        <v>11.82</v>
      </c>
      <c r="C918" s="67">
        <v>11.82</v>
      </c>
      <c r="D918" s="67">
        <v>1</v>
      </c>
      <c r="E918" s="67">
        <v>11.73</v>
      </c>
      <c r="F918" s="67">
        <v>11.66</v>
      </c>
      <c r="G918" s="67">
        <v>11.94</v>
      </c>
      <c r="H918" s="67">
        <v>474561580</v>
      </c>
      <c r="I918" s="67">
        <v>36911</v>
      </c>
      <c r="J918" s="77">
        <f t="shared" si="335"/>
        <v>0</v>
      </c>
      <c r="K918" s="77">
        <f t="shared" si="336"/>
        <v>0</v>
      </c>
      <c r="L918" s="77">
        <f t="shared" si="337"/>
        <v>0</v>
      </c>
      <c r="M918" s="77"/>
      <c r="N918" s="77">
        <f t="shared" si="322"/>
        <v>12.16</v>
      </c>
      <c r="O918" s="77">
        <f t="shared" si="323"/>
        <v>12.37</v>
      </c>
      <c r="P918" s="77">
        <f t="shared" si="324"/>
        <v>11.944351730843962</v>
      </c>
      <c r="Q918" s="77">
        <f t="shared" si="338"/>
        <v>11.9055</v>
      </c>
      <c r="R918" s="77">
        <f t="shared" si="325"/>
        <v>11.933847896326556</v>
      </c>
      <c r="S918" s="77">
        <f t="shared" si="326"/>
        <v>11.820072025219119</v>
      </c>
      <c r="T918" s="77">
        <f t="shared" si="327"/>
        <v>0.11377587110743725</v>
      </c>
      <c r="U918" s="77">
        <f t="shared" si="328"/>
        <v>0.14425021337317662</v>
      </c>
      <c r="V918" s="77">
        <f t="shared" si="329"/>
        <v>-3.0474342265739363E-2</v>
      </c>
      <c r="W918" s="77"/>
      <c r="X918" s="77"/>
      <c r="Y918" s="77"/>
      <c r="Z918" s="77" t="str">
        <f t="shared" si="330"/>
        <v>ALTA</v>
      </c>
      <c r="AA918" s="77"/>
      <c r="AB918" s="77" t="str">
        <f t="shared" si="331"/>
        <v/>
      </c>
      <c r="AC918" s="77"/>
      <c r="AD918" s="78" t="b">
        <f t="shared" si="332"/>
        <v>0</v>
      </c>
      <c r="AE918" s="78" t="b">
        <f t="shared" si="333"/>
        <v>0</v>
      </c>
      <c r="AF918" s="78" t="b">
        <f t="shared" si="334"/>
        <v>0</v>
      </c>
      <c r="AG918" s="78" t="b">
        <f t="shared" si="339"/>
        <v>1</v>
      </c>
      <c r="AH918" s="38">
        <f t="shared" si="340"/>
        <v>11.45</v>
      </c>
      <c r="AI918" s="62">
        <f t="shared" si="341"/>
        <v>12.37</v>
      </c>
      <c r="AJ918" s="34">
        <f t="shared" si="342"/>
        <v>0.2</v>
      </c>
      <c r="AK918" s="34">
        <f t="shared" si="343"/>
        <v>0.15384615384615385</v>
      </c>
      <c r="AL918" s="34">
        <f t="shared" si="344"/>
        <v>7.407407407407407E-2</v>
      </c>
    </row>
    <row r="919" spans="1:38">
      <c r="A919" s="37">
        <v>42958</v>
      </c>
      <c r="B919" s="67">
        <v>11.7</v>
      </c>
      <c r="C919" s="67">
        <v>11.7</v>
      </c>
      <c r="D919" s="67">
        <v>-1.82</v>
      </c>
      <c r="E919" s="67">
        <v>11.87</v>
      </c>
      <c r="F919" s="67">
        <v>11.69</v>
      </c>
      <c r="G919" s="67">
        <v>11.92</v>
      </c>
      <c r="H919" s="67">
        <v>409086719</v>
      </c>
      <c r="I919" s="67">
        <v>19998</v>
      </c>
      <c r="J919" s="77">
        <f t="shared" si="335"/>
        <v>0</v>
      </c>
      <c r="K919" s="77">
        <f t="shared" si="336"/>
        <v>0</v>
      </c>
      <c r="L919" s="77">
        <f t="shared" si="337"/>
        <v>0</v>
      </c>
      <c r="M919" s="77"/>
      <c r="N919" s="77">
        <f t="shared" si="322"/>
        <v>12.16</v>
      </c>
      <c r="O919" s="77">
        <f t="shared" si="323"/>
        <v>12.37</v>
      </c>
      <c r="P919" s="77">
        <f t="shared" si="324"/>
        <v>11.975439663554953</v>
      </c>
      <c r="Q919" s="77">
        <f t="shared" si="338"/>
        <v>11.8965</v>
      </c>
      <c r="R919" s="77">
        <f t="shared" si="325"/>
        <v>11.954547513840476</v>
      </c>
      <c r="S919" s="77">
        <f t="shared" si="326"/>
        <v>11.820077787236649</v>
      </c>
      <c r="T919" s="77">
        <f t="shared" si="327"/>
        <v>0.13446972660382706</v>
      </c>
      <c r="U919" s="77">
        <f t="shared" si="328"/>
        <v>0.15186879893961147</v>
      </c>
      <c r="V919" s="77">
        <f t="shared" si="329"/>
        <v>-1.7399072335784416E-2</v>
      </c>
      <c r="W919" s="77"/>
      <c r="X919" s="77"/>
      <c r="Y919" s="77"/>
      <c r="Z919" s="77" t="str">
        <f t="shared" si="330"/>
        <v>ALTA</v>
      </c>
      <c r="AA919" s="77"/>
      <c r="AB919" s="77" t="str">
        <f t="shared" si="331"/>
        <v>VENDA</v>
      </c>
      <c r="AC919" s="77"/>
      <c r="AD919" s="78" t="b">
        <f t="shared" si="332"/>
        <v>0</v>
      </c>
      <c r="AE919" s="78" t="b">
        <f t="shared" si="333"/>
        <v>1</v>
      </c>
      <c r="AF919" s="78" t="b">
        <f t="shared" si="334"/>
        <v>1</v>
      </c>
      <c r="AG919" s="78" t="b">
        <f t="shared" si="339"/>
        <v>0</v>
      </c>
      <c r="AH919" s="38">
        <f t="shared" si="340"/>
        <v>11.45</v>
      </c>
      <c r="AI919" s="62">
        <f t="shared" si="341"/>
        <v>12.37</v>
      </c>
      <c r="AJ919" s="34">
        <f t="shared" si="342"/>
        <v>0.2</v>
      </c>
      <c r="AK919" s="34">
        <f t="shared" si="343"/>
        <v>0.15384615384615385</v>
      </c>
      <c r="AL919" s="34">
        <f t="shared" si="344"/>
        <v>7.407407407407407E-2</v>
      </c>
    </row>
    <row r="920" spans="1:38">
      <c r="A920" s="37">
        <v>42957</v>
      </c>
      <c r="B920" s="67">
        <v>11.92</v>
      </c>
      <c r="C920" s="67">
        <v>11.92</v>
      </c>
      <c r="D920" s="67">
        <v>-2.44</v>
      </c>
      <c r="E920" s="67">
        <v>12.29</v>
      </c>
      <c r="F920" s="67">
        <v>11.88</v>
      </c>
      <c r="G920" s="67">
        <v>12.34</v>
      </c>
      <c r="H920" s="67">
        <v>528907032</v>
      </c>
      <c r="I920" s="67">
        <v>33041</v>
      </c>
      <c r="J920" s="77">
        <f t="shared" si="335"/>
        <v>0</v>
      </c>
      <c r="K920" s="77">
        <f t="shared" si="336"/>
        <v>0</v>
      </c>
      <c r="L920" s="77">
        <f t="shared" si="337"/>
        <v>0</v>
      </c>
      <c r="M920" s="77"/>
      <c r="N920" s="77">
        <f t="shared" si="322"/>
        <v>12.16</v>
      </c>
      <c r="O920" s="77">
        <f t="shared" si="323"/>
        <v>12.37</v>
      </c>
      <c r="P920" s="77">
        <f t="shared" si="324"/>
        <v>12.044299579443692</v>
      </c>
      <c r="Q920" s="77">
        <f t="shared" si="338"/>
        <v>11.900999999999998</v>
      </c>
      <c r="R920" s="77">
        <f t="shared" si="325"/>
        <v>12.000828879993289</v>
      </c>
      <c r="S920" s="77">
        <f t="shared" si="326"/>
        <v>11.829684010215582</v>
      </c>
      <c r="T920" s="77">
        <f t="shared" si="327"/>
        <v>0.1711448697777076</v>
      </c>
      <c r="U920" s="77">
        <f t="shared" si="328"/>
        <v>0.15621856702355758</v>
      </c>
      <c r="V920" s="77">
        <f t="shared" si="329"/>
        <v>1.4926302754150023E-2</v>
      </c>
      <c r="W920" s="77"/>
      <c r="X920" s="77"/>
      <c r="Y920" s="77"/>
      <c r="Z920" s="77" t="str">
        <f t="shared" si="330"/>
        <v>ALTA</v>
      </c>
      <c r="AA920" s="77"/>
      <c r="AB920" s="77" t="str">
        <f t="shared" si="331"/>
        <v/>
      </c>
      <c r="AC920" s="77"/>
      <c r="AD920" s="78" t="b">
        <f t="shared" si="332"/>
        <v>1</v>
      </c>
      <c r="AE920" s="78" t="b">
        <f t="shared" si="333"/>
        <v>0</v>
      </c>
      <c r="AF920" s="78" t="b">
        <f t="shared" si="334"/>
        <v>1</v>
      </c>
      <c r="AG920" s="78" t="b">
        <f t="shared" si="339"/>
        <v>0</v>
      </c>
      <c r="AH920" s="38">
        <f t="shared" si="340"/>
        <v>11.45</v>
      </c>
      <c r="AI920" s="62">
        <f t="shared" si="341"/>
        <v>12.37</v>
      </c>
      <c r="AJ920" s="34">
        <f t="shared" si="342"/>
        <v>0.2</v>
      </c>
      <c r="AK920" s="34">
        <f t="shared" si="343"/>
        <v>0.15384615384615385</v>
      </c>
      <c r="AL920" s="34">
        <f t="shared" si="344"/>
        <v>7.407407407407407E-2</v>
      </c>
    </row>
    <row r="921" spans="1:38">
      <c r="A921" s="37">
        <v>42956</v>
      </c>
      <c r="B921" s="67">
        <v>12.21</v>
      </c>
      <c r="C921" s="67">
        <v>12.21</v>
      </c>
      <c r="D921" s="67">
        <v>0.22</v>
      </c>
      <c r="E921" s="67">
        <v>12.2</v>
      </c>
      <c r="F921" s="67">
        <v>12.14</v>
      </c>
      <c r="G921" s="67">
        <v>12.3</v>
      </c>
      <c r="H921" s="67">
        <v>413285352</v>
      </c>
      <c r="I921" s="67">
        <v>30987</v>
      </c>
      <c r="J921" s="77">
        <f t="shared" si="335"/>
        <v>0</v>
      </c>
      <c r="K921" s="77">
        <f t="shared" si="336"/>
        <v>0</v>
      </c>
      <c r="L921" s="77">
        <f t="shared" si="337"/>
        <v>0</v>
      </c>
      <c r="M921" s="77"/>
      <c r="N921" s="77">
        <f t="shared" si="322"/>
        <v>12.16</v>
      </c>
      <c r="O921" s="77">
        <f t="shared" si="323"/>
        <v>12.37</v>
      </c>
      <c r="P921" s="77">
        <f t="shared" si="324"/>
        <v>12.075374474304615</v>
      </c>
      <c r="Q921" s="77">
        <f t="shared" si="338"/>
        <v>11.8865</v>
      </c>
      <c r="R921" s="77">
        <f t="shared" si="325"/>
        <v>12.015525039992069</v>
      </c>
      <c r="S921" s="77">
        <f t="shared" si="326"/>
        <v>11.822458731032828</v>
      </c>
      <c r="T921" s="77">
        <f t="shared" si="327"/>
        <v>0.19306630895924037</v>
      </c>
      <c r="U921" s="77">
        <f t="shared" si="328"/>
        <v>0.15248699133502006</v>
      </c>
      <c r="V921" s="77">
        <f t="shared" si="329"/>
        <v>4.0579317624220318E-2</v>
      </c>
      <c r="W921" s="77"/>
      <c r="X921" s="77"/>
      <c r="Y921" s="77"/>
      <c r="Z921" s="77" t="str">
        <f t="shared" si="330"/>
        <v>ALTA</v>
      </c>
      <c r="AA921" s="77"/>
      <c r="AB921" s="77" t="str">
        <f t="shared" si="331"/>
        <v/>
      </c>
      <c r="AC921" s="77"/>
      <c r="AD921" s="78" t="b">
        <f t="shared" si="332"/>
        <v>0</v>
      </c>
      <c r="AE921" s="78" t="b">
        <f t="shared" si="333"/>
        <v>1</v>
      </c>
      <c r="AF921" s="78" t="b">
        <f t="shared" si="334"/>
        <v>0</v>
      </c>
      <c r="AG921" s="78" t="b">
        <f t="shared" si="339"/>
        <v>1</v>
      </c>
      <c r="AH921" s="38">
        <f t="shared" si="340"/>
        <v>11.45</v>
      </c>
      <c r="AI921" s="62">
        <f t="shared" si="341"/>
        <v>12.37</v>
      </c>
      <c r="AJ921" s="34">
        <f t="shared" si="342"/>
        <v>0.2</v>
      </c>
      <c r="AK921" s="34">
        <f t="shared" si="343"/>
        <v>0.15384615384615385</v>
      </c>
      <c r="AL921" s="34">
        <f t="shared" si="344"/>
        <v>7.407407407407407E-2</v>
      </c>
    </row>
    <row r="922" spans="1:38">
      <c r="A922" s="37">
        <v>42955</v>
      </c>
      <c r="B922" s="67">
        <v>12.19</v>
      </c>
      <c r="C922" s="67">
        <v>12.19</v>
      </c>
      <c r="D922" s="67">
        <v>-0.44</v>
      </c>
      <c r="E922" s="67">
        <v>12.2</v>
      </c>
      <c r="F922" s="67">
        <v>12.16</v>
      </c>
      <c r="G922" s="67">
        <v>12.37</v>
      </c>
      <c r="H922" s="67">
        <v>523210746</v>
      </c>
      <c r="I922" s="67">
        <v>45754</v>
      </c>
      <c r="J922" s="77">
        <f t="shared" si="335"/>
        <v>0</v>
      </c>
      <c r="K922" s="77">
        <f t="shared" si="336"/>
        <v>1</v>
      </c>
      <c r="L922" s="77">
        <f t="shared" si="337"/>
        <v>0</v>
      </c>
      <c r="M922" s="77"/>
      <c r="N922" s="77">
        <f t="shared" si="322"/>
        <v>12.16</v>
      </c>
      <c r="O922" s="77">
        <f t="shared" si="323"/>
        <v>12.37</v>
      </c>
      <c r="P922" s="77">
        <f t="shared" si="324"/>
        <v>12.041718092880769</v>
      </c>
      <c r="Q922" s="77">
        <f t="shared" si="338"/>
        <v>11.8605</v>
      </c>
      <c r="R922" s="77">
        <f t="shared" si="325"/>
        <v>11.980165956354263</v>
      </c>
      <c r="S922" s="77">
        <f t="shared" si="326"/>
        <v>11.791455429515453</v>
      </c>
      <c r="T922" s="77">
        <f t="shared" si="327"/>
        <v>0.1887105268388094</v>
      </c>
      <c r="U922" s="77">
        <f t="shared" si="328"/>
        <v>0.14234216192896498</v>
      </c>
      <c r="V922" s="77">
        <f t="shared" si="329"/>
        <v>4.6368364909844417E-2</v>
      </c>
      <c r="W922" s="77"/>
      <c r="X922" s="77"/>
      <c r="Y922" s="77"/>
      <c r="Z922" s="77" t="str">
        <f t="shared" si="330"/>
        <v>ALTA</v>
      </c>
      <c r="AA922" s="77"/>
      <c r="AB922" s="77" t="str">
        <f t="shared" si="331"/>
        <v/>
      </c>
      <c r="AC922" s="77"/>
      <c r="AD922" s="78" t="b">
        <f t="shared" si="332"/>
        <v>1</v>
      </c>
      <c r="AE922" s="78" t="b">
        <f t="shared" si="333"/>
        <v>0</v>
      </c>
      <c r="AF922" s="78" t="b">
        <f t="shared" si="334"/>
        <v>0</v>
      </c>
      <c r="AG922" s="78" t="b">
        <f t="shared" si="339"/>
        <v>1</v>
      </c>
      <c r="AH922" s="38">
        <f t="shared" si="340"/>
        <v>11.3</v>
      </c>
      <c r="AI922" s="62">
        <f t="shared" si="341"/>
        <v>12.37</v>
      </c>
      <c r="AJ922" s="34">
        <f t="shared" si="342"/>
        <v>0.2</v>
      </c>
      <c r="AK922" s="34">
        <f t="shared" si="343"/>
        <v>0.15384615384615385</v>
      </c>
      <c r="AL922" s="34">
        <f t="shared" si="344"/>
        <v>7.407407407407407E-2</v>
      </c>
    </row>
    <row r="923" spans="1:38">
      <c r="A923" s="37">
        <v>42954</v>
      </c>
      <c r="B923" s="67">
        <v>12.24</v>
      </c>
      <c r="C923" s="67">
        <v>12.24</v>
      </c>
      <c r="D923" s="67">
        <v>1.1200000000000001</v>
      </c>
      <c r="E923" s="67">
        <v>12.06</v>
      </c>
      <c r="F923" s="67">
        <v>12.04</v>
      </c>
      <c r="G923" s="67">
        <v>12.3</v>
      </c>
      <c r="H923" s="67">
        <v>688141107</v>
      </c>
      <c r="I923" s="67">
        <v>52875</v>
      </c>
      <c r="J923" s="77">
        <f t="shared" si="335"/>
        <v>0</v>
      </c>
      <c r="K923" s="77">
        <f t="shared" si="336"/>
        <v>0</v>
      </c>
      <c r="L923" s="77">
        <f t="shared" si="337"/>
        <v>0</v>
      </c>
      <c r="M923" s="77"/>
      <c r="N923" s="77">
        <f t="shared" si="322"/>
        <v>12.04</v>
      </c>
      <c r="O923" s="77">
        <f t="shared" si="323"/>
        <v>12.34</v>
      </c>
      <c r="P923" s="77">
        <f t="shared" si="324"/>
        <v>12.004647616100963</v>
      </c>
      <c r="Q923" s="77">
        <f t="shared" si="338"/>
        <v>11.808000000000002</v>
      </c>
      <c r="R923" s="77">
        <f t="shared" si="325"/>
        <v>11.942014312055038</v>
      </c>
      <c r="S923" s="77">
        <f t="shared" si="326"/>
        <v>11.75957186387669</v>
      </c>
      <c r="T923" s="77">
        <f t="shared" si="327"/>
        <v>0.18244244817834776</v>
      </c>
      <c r="U923" s="77">
        <f t="shared" si="328"/>
        <v>0.13075007070150388</v>
      </c>
      <c r="V923" s="77">
        <f t="shared" si="329"/>
        <v>5.1692377476843882E-2</v>
      </c>
      <c r="W923" s="77"/>
      <c r="X923" s="77"/>
      <c r="Y923" s="77"/>
      <c r="Z923" s="77" t="str">
        <f t="shared" si="330"/>
        <v>ALTA</v>
      </c>
      <c r="AA923" s="77"/>
      <c r="AB923" s="77" t="str">
        <f t="shared" si="331"/>
        <v/>
      </c>
      <c r="AC923" s="77"/>
      <c r="AD923" s="78" t="b">
        <f t="shared" si="332"/>
        <v>0</v>
      </c>
      <c r="AE923" s="78" t="b">
        <f t="shared" si="333"/>
        <v>0</v>
      </c>
      <c r="AF923" s="78" t="b">
        <f t="shared" si="334"/>
        <v>0</v>
      </c>
      <c r="AG923" s="78" t="b">
        <f t="shared" si="339"/>
        <v>1</v>
      </c>
      <c r="AH923" s="38">
        <f t="shared" si="340"/>
        <v>10.61</v>
      </c>
      <c r="AI923" s="62">
        <f t="shared" si="341"/>
        <v>12.34</v>
      </c>
      <c r="AJ923" s="34">
        <f t="shared" si="342"/>
        <v>0.2</v>
      </c>
      <c r="AK923" s="34">
        <f t="shared" si="343"/>
        <v>0.15384615384615385</v>
      </c>
      <c r="AL923" s="34">
        <f t="shared" si="344"/>
        <v>7.407407407407407E-2</v>
      </c>
    </row>
    <row r="924" spans="1:38">
      <c r="A924" s="37">
        <v>42951</v>
      </c>
      <c r="B924" s="67">
        <v>12.11</v>
      </c>
      <c r="C924" s="67">
        <v>12.11</v>
      </c>
      <c r="D924" s="67">
        <v>0.68</v>
      </c>
      <c r="E924" s="67">
        <v>12.11</v>
      </c>
      <c r="F924" s="67">
        <v>11.98</v>
      </c>
      <c r="G924" s="67">
        <v>12.18</v>
      </c>
      <c r="H924" s="67">
        <v>457943611</v>
      </c>
      <c r="I924" s="67">
        <v>34313</v>
      </c>
      <c r="J924" s="77">
        <f t="shared" si="335"/>
        <v>0</v>
      </c>
      <c r="K924" s="77">
        <f t="shared" si="336"/>
        <v>0</v>
      </c>
      <c r="L924" s="77">
        <f t="shared" si="337"/>
        <v>0</v>
      </c>
      <c r="M924" s="77"/>
      <c r="N924" s="77">
        <f t="shared" si="322"/>
        <v>12.02</v>
      </c>
      <c r="O924" s="77">
        <f t="shared" si="323"/>
        <v>12.34</v>
      </c>
      <c r="P924" s="77">
        <f t="shared" si="324"/>
        <v>11.945809520126204</v>
      </c>
      <c r="Q924" s="77">
        <f t="shared" si="338"/>
        <v>11.737</v>
      </c>
      <c r="R924" s="77">
        <f t="shared" si="325"/>
        <v>11.887835096065045</v>
      </c>
      <c r="S924" s="77">
        <f t="shared" si="326"/>
        <v>11.721137612986826</v>
      </c>
      <c r="T924" s="77">
        <f t="shared" si="327"/>
        <v>0.16669748307821841</v>
      </c>
      <c r="U924" s="77">
        <f t="shared" si="328"/>
        <v>0.1178269763322929</v>
      </c>
      <c r="V924" s="77">
        <f t="shared" si="329"/>
        <v>4.887050674592551E-2</v>
      </c>
      <c r="W924" s="77"/>
      <c r="X924" s="77"/>
      <c r="Y924" s="77"/>
      <c r="Z924" s="77" t="str">
        <f t="shared" si="330"/>
        <v>ALTA</v>
      </c>
      <c r="AA924" s="77"/>
      <c r="AB924" s="77" t="str">
        <f t="shared" si="331"/>
        <v/>
      </c>
      <c r="AC924" s="77"/>
      <c r="AD924" s="78" t="b">
        <f t="shared" si="332"/>
        <v>0</v>
      </c>
      <c r="AE924" s="78" t="b">
        <f t="shared" si="333"/>
        <v>1</v>
      </c>
      <c r="AF924" s="78" t="b">
        <f t="shared" si="334"/>
        <v>0</v>
      </c>
      <c r="AG924" s="78" t="b">
        <f t="shared" si="339"/>
        <v>1</v>
      </c>
      <c r="AH924" s="38">
        <f t="shared" si="340"/>
        <v>10.61</v>
      </c>
      <c r="AI924" s="62">
        <f t="shared" si="341"/>
        <v>12.34</v>
      </c>
      <c r="AJ924" s="34">
        <f t="shared" si="342"/>
        <v>0.2</v>
      </c>
      <c r="AK924" s="34">
        <f t="shared" si="343"/>
        <v>0.15384615384615385</v>
      </c>
      <c r="AL924" s="34">
        <f t="shared" si="344"/>
        <v>7.407407407407407E-2</v>
      </c>
    </row>
    <row r="925" spans="1:38">
      <c r="A925" s="37">
        <v>42950</v>
      </c>
      <c r="B925" s="67">
        <v>12.02</v>
      </c>
      <c r="C925" s="67">
        <v>12.02</v>
      </c>
      <c r="D925" s="67">
        <v>-1.48</v>
      </c>
      <c r="E925" s="67">
        <v>12.26</v>
      </c>
      <c r="F925" s="67">
        <v>12.02</v>
      </c>
      <c r="G925" s="67">
        <v>12.34</v>
      </c>
      <c r="H925" s="67">
        <v>588387657</v>
      </c>
      <c r="I925" s="67">
        <v>35024</v>
      </c>
      <c r="J925" s="77">
        <f t="shared" si="335"/>
        <v>0</v>
      </c>
      <c r="K925" s="77">
        <f t="shared" si="336"/>
        <v>1</v>
      </c>
      <c r="L925" s="77">
        <f t="shared" si="337"/>
        <v>0</v>
      </c>
      <c r="M925" s="77"/>
      <c r="N925" s="77">
        <f t="shared" si="322"/>
        <v>12.02</v>
      </c>
      <c r="O925" s="77">
        <f t="shared" si="323"/>
        <v>12.34</v>
      </c>
      <c r="P925" s="77">
        <f t="shared" si="324"/>
        <v>11.904761900157755</v>
      </c>
      <c r="Q925" s="77">
        <f t="shared" si="338"/>
        <v>11.670500000000001</v>
      </c>
      <c r="R925" s="77">
        <f t="shared" si="325"/>
        <v>11.847441477167781</v>
      </c>
      <c r="S925" s="77">
        <f t="shared" si="326"/>
        <v>11.690028622025773</v>
      </c>
      <c r="T925" s="77">
        <f t="shared" si="327"/>
        <v>0.15741285514200776</v>
      </c>
      <c r="U925" s="77">
        <f t="shared" si="328"/>
        <v>0.10560934964581152</v>
      </c>
      <c r="V925" s="77">
        <f t="shared" si="329"/>
        <v>5.1803505496196237E-2</v>
      </c>
      <c r="W925" s="77"/>
      <c r="X925" s="77"/>
      <c r="Y925" s="77"/>
      <c r="Z925" s="77" t="str">
        <f t="shared" si="330"/>
        <v>ALTA</v>
      </c>
      <c r="AA925" s="77"/>
      <c r="AB925" s="77" t="str">
        <f t="shared" si="331"/>
        <v/>
      </c>
      <c r="AC925" s="77"/>
      <c r="AD925" s="78" t="b">
        <f t="shared" si="332"/>
        <v>1</v>
      </c>
      <c r="AE925" s="78" t="b">
        <f t="shared" si="333"/>
        <v>0</v>
      </c>
      <c r="AF925" s="78" t="b">
        <f t="shared" si="334"/>
        <v>1</v>
      </c>
      <c r="AG925" s="78" t="b">
        <f t="shared" si="339"/>
        <v>0</v>
      </c>
      <c r="AH925" s="38">
        <f t="shared" si="340"/>
        <v>10.61</v>
      </c>
      <c r="AI925" s="62">
        <f t="shared" si="341"/>
        <v>12.34</v>
      </c>
      <c r="AJ925" s="34">
        <f t="shared" si="342"/>
        <v>0.2</v>
      </c>
      <c r="AK925" s="34">
        <f t="shared" si="343"/>
        <v>0.15384615384615385</v>
      </c>
      <c r="AL925" s="34">
        <f t="shared" si="344"/>
        <v>7.407407407407407E-2</v>
      </c>
    </row>
    <row r="926" spans="1:38">
      <c r="A926" s="37">
        <v>42949</v>
      </c>
      <c r="B926" s="67">
        <v>12.2</v>
      </c>
      <c r="C926" s="67">
        <v>12.2</v>
      </c>
      <c r="D926" s="67">
        <v>2.97</v>
      </c>
      <c r="E926" s="67">
        <v>11.86</v>
      </c>
      <c r="F926" s="67">
        <v>11.82</v>
      </c>
      <c r="G926" s="67">
        <v>12.3</v>
      </c>
      <c r="H926" s="67">
        <v>488894568</v>
      </c>
      <c r="I926" s="67">
        <v>29922</v>
      </c>
      <c r="J926" s="77">
        <f t="shared" si="335"/>
        <v>0</v>
      </c>
      <c r="K926" s="77">
        <f t="shared" si="336"/>
        <v>0</v>
      </c>
      <c r="L926" s="77">
        <f t="shared" si="337"/>
        <v>0</v>
      </c>
      <c r="M926" s="77"/>
      <c r="N926" s="77">
        <f t="shared" si="322"/>
        <v>11.82</v>
      </c>
      <c r="O926" s="77">
        <f t="shared" si="323"/>
        <v>12.3</v>
      </c>
      <c r="P926" s="77">
        <f t="shared" si="324"/>
        <v>11.875952375197194</v>
      </c>
      <c r="Q926" s="77">
        <f t="shared" si="338"/>
        <v>11.619000000000002</v>
      </c>
      <c r="R926" s="77">
        <f t="shared" si="325"/>
        <v>11.816067200289195</v>
      </c>
      <c r="S926" s="77">
        <f t="shared" si="326"/>
        <v>11.663630911787834</v>
      </c>
      <c r="T926" s="77">
        <f t="shared" si="327"/>
        <v>0.15243628850136126</v>
      </c>
      <c r="U926" s="77">
        <f t="shared" si="328"/>
        <v>9.2658473271762465E-2</v>
      </c>
      <c r="V926" s="77">
        <f t="shared" si="329"/>
        <v>5.9777815229598796E-2</v>
      </c>
      <c r="W926" s="77"/>
      <c r="X926" s="77"/>
      <c r="Y926" s="77"/>
      <c r="Z926" s="77" t="str">
        <f t="shared" si="330"/>
        <v>ALTA</v>
      </c>
      <c r="AA926" s="77"/>
      <c r="AB926" s="77" t="str">
        <f t="shared" si="331"/>
        <v/>
      </c>
      <c r="AC926" s="77"/>
      <c r="AD926" s="78" t="b">
        <f t="shared" si="332"/>
        <v>0</v>
      </c>
      <c r="AE926" s="78" t="b">
        <f t="shared" si="333"/>
        <v>1</v>
      </c>
      <c r="AF926" s="78" t="b">
        <f t="shared" si="334"/>
        <v>0</v>
      </c>
      <c r="AG926" s="78" t="b">
        <f t="shared" si="339"/>
        <v>1</v>
      </c>
      <c r="AH926" s="38">
        <f t="shared" si="340"/>
        <v>10.61</v>
      </c>
      <c r="AI926" s="62">
        <f t="shared" si="341"/>
        <v>12.34</v>
      </c>
      <c r="AJ926" s="34">
        <f t="shared" si="342"/>
        <v>0.2</v>
      </c>
      <c r="AK926" s="34">
        <f t="shared" si="343"/>
        <v>0.15384615384615385</v>
      </c>
      <c r="AL926" s="34">
        <f t="shared" si="344"/>
        <v>7.407407407407407E-2</v>
      </c>
    </row>
    <row r="927" spans="1:38">
      <c r="A927" s="37">
        <v>42948</v>
      </c>
      <c r="B927" s="67">
        <v>11.85</v>
      </c>
      <c r="C927" s="67">
        <v>11.85</v>
      </c>
      <c r="D927" s="67">
        <v>-1.28</v>
      </c>
      <c r="E927" s="67">
        <v>12.02</v>
      </c>
      <c r="F927" s="67">
        <v>11.82</v>
      </c>
      <c r="G927" s="67">
        <v>12.03</v>
      </c>
      <c r="H927" s="67">
        <v>587248258</v>
      </c>
      <c r="I927" s="67">
        <v>51235</v>
      </c>
      <c r="J927" s="77">
        <f t="shared" si="335"/>
        <v>0</v>
      </c>
      <c r="K927" s="77">
        <f t="shared" si="336"/>
        <v>0</v>
      </c>
      <c r="L927" s="77">
        <f t="shared" si="337"/>
        <v>0</v>
      </c>
      <c r="M927" s="77"/>
      <c r="N927" s="77">
        <f t="shared" si="322"/>
        <v>11.82</v>
      </c>
      <c r="O927" s="77">
        <f t="shared" si="323"/>
        <v>12.06</v>
      </c>
      <c r="P927" s="77">
        <f t="shared" si="324"/>
        <v>11.794940468996492</v>
      </c>
      <c r="Q927" s="77">
        <f t="shared" si="338"/>
        <v>11.560499999999999</v>
      </c>
      <c r="R927" s="77">
        <f t="shared" si="325"/>
        <v>11.746261236705413</v>
      </c>
      <c r="S927" s="77">
        <f t="shared" si="326"/>
        <v>11.62072138473086</v>
      </c>
      <c r="T927" s="77">
        <f t="shared" si="327"/>
        <v>0.12553985197455297</v>
      </c>
      <c r="U927" s="77">
        <f t="shared" si="328"/>
        <v>7.7714019464362766E-2</v>
      </c>
      <c r="V927" s="77">
        <f t="shared" si="329"/>
        <v>4.7825832510190208E-2</v>
      </c>
      <c r="W927" s="77"/>
      <c r="X927" s="77"/>
      <c r="Y927" s="77"/>
      <c r="Z927" s="77" t="str">
        <f t="shared" si="330"/>
        <v>ALTA</v>
      </c>
      <c r="AA927" s="77"/>
      <c r="AB927" s="77" t="str">
        <f t="shared" si="331"/>
        <v/>
      </c>
      <c r="AC927" s="77"/>
      <c r="AD927" s="78" t="b">
        <f t="shared" si="332"/>
        <v>1</v>
      </c>
      <c r="AE927" s="78" t="b">
        <f t="shared" si="333"/>
        <v>1</v>
      </c>
      <c r="AF927" s="78" t="b">
        <f t="shared" si="334"/>
        <v>1</v>
      </c>
      <c r="AG927" s="78" t="b">
        <f t="shared" si="339"/>
        <v>0</v>
      </c>
      <c r="AH927" s="38">
        <f t="shared" si="340"/>
        <v>10.61</v>
      </c>
      <c r="AI927" s="62">
        <f t="shared" si="341"/>
        <v>12.06</v>
      </c>
      <c r="AJ927" s="34">
        <f t="shared" si="342"/>
        <v>0.2</v>
      </c>
      <c r="AK927" s="34">
        <f t="shared" si="343"/>
        <v>0.15384615384615385</v>
      </c>
      <c r="AL927" s="34">
        <f t="shared" si="344"/>
        <v>7.407407407407407E-2</v>
      </c>
    </row>
    <row r="928" spans="1:38">
      <c r="A928" s="37">
        <v>42947</v>
      </c>
      <c r="B928" s="67">
        <v>12.01</v>
      </c>
      <c r="C928" s="67">
        <v>12.01</v>
      </c>
      <c r="D928" s="67">
        <v>1.22</v>
      </c>
      <c r="E928" s="67">
        <v>11.94</v>
      </c>
      <c r="F928" s="67">
        <v>11.81</v>
      </c>
      <c r="G928" s="67">
        <v>12.02</v>
      </c>
      <c r="H928" s="67">
        <v>557610412</v>
      </c>
      <c r="I928" s="67">
        <v>36952</v>
      </c>
      <c r="J928" s="77">
        <f t="shared" si="335"/>
        <v>0</v>
      </c>
      <c r="K928" s="77">
        <f t="shared" si="336"/>
        <v>0</v>
      </c>
      <c r="L928" s="77">
        <f t="shared" si="337"/>
        <v>0</v>
      </c>
      <c r="M928" s="77"/>
      <c r="N928" s="77">
        <f t="shared" si="322"/>
        <v>11.81</v>
      </c>
      <c r="O928" s="77">
        <f t="shared" si="323"/>
        <v>12.06</v>
      </c>
      <c r="P928" s="77">
        <f t="shared" si="324"/>
        <v>11.781175586245615</v>
      </c>
      <c r="Q928" s="77">
        <f t="shared" si="338"/>
        <v>11.529500000000001</v>
      </c>
      <c r="R928" s="77">
        <f t="shared" si="325"/>
        <v>11.727399643379124</v>
      </c>
      <c r="S928" s="77">
        <f t="shared" si="326"/>
        <v>11.602379095509329</v>
      </c>
      <c r="T928" s="77">
        <f t="shared" si="327"/>
        <v>0.125020547869795</v>
      </c>
      <c r="U928" s="77">
        <f t="shared" si="328"/>
        <v>6.5757561336815221E-2</v>
      </c>
      <c r="V928" s="77">
        <f t="shared" si="329"/>
        <v>5.9262986532979775E-2</v>
      </c>
      <c r="W928" s="77"/>
      <c r="X928" s="77"/>
      <c r="Y928" s="77"/>
      <c r="Z928" s="77" t="str">
        <f t="shared" si="330"/>
        <v>ALTA</v>
      </c>
      <c r="AA928" s="77"/>
      <c r="AB928" s="77" t="str">
        <f t="shared" si="331"/>
        <v/>
      </c>
      <c r="AC928" s="77"/>
      <c r="AD928" s="78" t="b">
        <f t="shared" si="332"/>
        <v>1</v>
      </c>
      <c r="AE928" s="78" t="b">
        <f t="shared" si="333"/>
        <v>0</v>
      </c>
      <c r="AF928" s="78" t="b">
        <f t="shared" si="334"/>
        <v>0</v>
      </c>
      <c r="AG928" s="78" t="b">
        <f t="shared" si="339"/>
        <v>1</v>
      </c>
      <c r="AH928" s="38">
        <f t="shared" si="340"/>
        <v>10.61</v>
      </c>
      <c r="AI928" s="62">
        <f t="shared" si="341"/>
        <v>12.06</v>
      </c>
      <c r="AJ928" s="34">
        <f t="shared" si="342"/>
        <v>0.2</v>
      </c>
      <c r="AK928" s="34">
        <f t="shared" si="343"/>
        <v>0.15384615384615385</v>
      </c>
      <c r="AL928" s="34">
        <f t="shared" si="344"/>
        <v>7.407407407407407E-2</v>
      </c>
    </row>
    <row r="929" spans="1:38">
      <c r="A929" s="37">
        <v>42944</v>
      </c>
      <c r="B929" s="67">
        <v>11.86</v>
      </c>
      <c r="C929" s="67">
        <v>11.86</v>
      </c>
      <c r="D929" s="67">
        <v>1</v>
      </c>
      <c r="E929" s="67">
        <v>11.73</v>
      </c>
      <c r="F929" s="67">
        <v>11.66</v>
      </c>
      <c r="G929" s="67">
        <v>11.86</v>
      </c>
      <c r="H929" s="67">
        <v>393273364</v>
      </c>
      <c r="I929" s="67">
        <v>40664</v>
      </c>
      <c r="J929" s="77">
        <f t="shared" si="335"/>
        <v>0</v>
      </c>
      <c r="K929" s="77">
        <f t="shared" si="336"/>
        <v>0</v>
      </c>
      <c r="L929" s="77">
        <f t="shared" si="337"/>
        <v>0</v>
      </c>
      <c r="M929" s="77"/>
      <c r="N929" s="77">
        <f t="shared" si="322"/>
        <v>11.77</v>
      </c>
      <c r="O929" s="77">
        <f t="shared" si="323"/>
        <v>12.06</v>
      </c>
      <c r="P929" s="77">
        <f t="shared" si="324"/>
        <v>11.72396948280702</v>
      </c>
      <c r="Q929" s="77">
        <f t="shared" si="338"/>
        <v>11.487500000000001</v>
      </c>
      <c r="R929" s="77">
        <f t="shared" si="325"/>
        <v>11.676017760357146</v>
      </c>
      <c r="S929" s="77">
        <f t="shared" si="326"/>
        <v>11.569769423150076</v>
      </c>
      <c r="T929" s="77">
        <f t="shared" si="327"/>
        <v>0.10624833720707016</v>
      </c>
      <c r="U929" s="77">
        <f t="shared" si="328"/>
        <v>5.094181470357028E-2</v>
      </c>
      <c r="V929" s="77">
        <f t="shared" si="329"/>
        <v>5.5306522503499884E-2</v>
      </c>
      <c r="W929" s="77"/>
      <c r="X929" s="77"/>
      <c r="Y929" s="77"/>
      <c r="Z929" s="77" t="str">
        <f t="shared" si="330"/>
        <v>ALTA</v>
      </c>
      <c r="AA929" s="77"/>
      <c r="AB929" s="77" t="str">
        <f t="shared" si="331"/>
        <v/>
      </c>
      <c r="AC929" s="77"/>
      <c r="AD929" s="78" t="b">
        <f t="shared" si="332"/>
        <v>0</v>
      </c>
      <c r="AE929" s="78" t="b">
        <f t="shared" si="333"/>
        <v>0</v>
      </c>
      <c r="AF929" s="78" t="b">
        <f t="shared" si="334"/>
        <v>0</v>
      </c>
      <c r="AG929" s="78" t="b">
        <f t="shared" si="339"/>
        <v>1</v>
      </c>
      <c r="AH929" s="38">
        <f t="shared" si="340"/>
        <v>10.61</v>
      </c>
      <c r="AI929" s="62">
        <f t="shared" si="341"/>
        <v>12.06</v>
      </c>
      <c r="AJ929" s="34">
        <f t="shared" si="342"/>
        <v>0.2</v>
      </c>
      <c r="AK929" s="34">
        <f t="shared" si="343"/>
        <v>0.15384615384615385</v>
      </c>
      <c r="AL929" s="34">
        <f t="shared" si="344"/>
        <v>7.407407407407407E-2</v>
      </c>
    </row>
    <row r="930" spans="1:38">
      <c r="A930" s="37">
        <v>42943</v>
      </c>
      <c r="B930" s="67">
        <v>11.74</v>
      </c>
      <c r="C930" s="67">
        <v>11.74</v>
      </c>
      <c r="D930" s="67">
        <v>0.15</v>
      </c>
      <c r="E930" s="67">
        <v>11.79</v>
      </c>
      <c r="F930" s="67">
        <v>11.74</v>
      </c>
      <c r="G930" s="67">
        <v>11.9</v>
      </c>
      <c r="H930" s="67">
        <v>718122261</v>
      </c>
      <c r="I930" s="67">
        <v>41497</v>
      </c>
      <c r="J930" s="77">
        <f t="shared" si="335"/>
        <v>0</v>
      </c>
      <c r="K930" s="77">
        <f t="shared" si="336"/>
        <v>0</v>
      </c>
      <c r="L930" s="77">
        <f t="shared" si="337"/>
        <v>0</v>
      </c>
      <c r="M930" s="77"/>
      <c r="N930" s="77">
        <f t="shared" si="322"/>
        <v>11.77</v>
      </c>
      <c r="O930" s="77">
        <f t="shared" si="323"/>
        <v>12.06</v>
      </c>
      <c r="P930" s="77">
        <f t="shared" si="324"/>
        <v>11.689961853508775</v>
      </c>
      <c r="Q930" s="77">
        <f t="shared" si="338"/>
        <v>11.452999999999999</v>
      </c>
      <c r="R930" s="77">
        <f t="shared" si="325"/>
        <v>11.642566444058446</v>
      </c>
      <c r="S930" s="77">
        <f t="shared" si="326"/>
        <v>11.546550977002083</v>
      </c>
      <c r="T930" s="77">
        <f t="shared" si="327"/>
        <v>9.601546705636288E-2</v>
      </c>
      <c r="U930" s="77">
        <f t="shared" si="328"/>
        <v>3.7115184077695311E-2</v>
      </c>
      <c r="V930" s="77">
        <f t="shared" si="329"/>
        <v>5.8900282978667569E-2</v>
      </c>
      <c r="W930" s="77"/>
      <c r="X930" s="77"/>
      <c r="Y930" s="77"/>
      <c r="Z930" s="77" t="str">
        <f t="shared" si="330"/>
        <v>ALTA</v>
      </c>
      <c r="AA930" s="77"/>
      <c r="AB930" s="77" t="str">
        <f t="shared" si="331"/>
        <v/>
      </c>
      <c r="AC930" s="77"/>
      <c r="AD930" s="78" t="b">
        <f t="shared" si="332"/>
        <v>0</v>
      </c>
      <c r="AE930" s="78" t="b">
        <f t="shared" si="333"/>
        <v>1</v>
      </c>
      <c r="AF930" s="78" t="b">
        <f t="shared" si="334"/>
        <v>0</v>
      </c>
      <c r="AG930" s="78" t="b">
        <f t="shared" si="339"/>
        <v>1</v>
      </c>
      <c r="AH930" s="38">
        <f t="shared" si="340"/>
        <v>10.61</v>
      </c>
      <c r="AI930" s="62">
        <f t="shared" si="341"/>
        <v>12.06</v>
      </c>
      <c r="AJ930" s="34">
        <f t="shared" si="342"/>
        <v>0.2</v>
      </c>
      <c r="AK930" s="34">
        <f t="shared" si="343"/>
        <v>0.15384615384615385</v>
      </c>
      <c r="AL930" s="34">
        <f t="shared" si="344"/>
        <v>7.407407407407407E-2</v>
      </c>
    </row>
    <row r="931" spans="1:38">
      <c r="A931" s="37">
        <v>42942</v>
      </c>
      <c r="B931" s="67">
        <v>11.73</v>
      </c>
      <c r="C931" s="67">
        <v>11.73</v>
      </c>
      <c r="D931" s="67">
        <v>-1.82</v>
      </c>
      <c r="E931" s="67">
        <v>12.02</v>
      </c>
      <c r="F931" s="67">
        <v>11.73</v>
      </c>
      <c r="G931" s="67">
        <v>12.05</v>
      </c>
      <c r="H931" s="67">
        <v>554243825</v>
      </c>
      <c r="I931" s="67">
        <v>36772</v>
      </c>
      <c r="J931" s="77">
        <f t="shared" si="335"/>
        <v>0</v>
      </c>
      <c r="K931" s="77">
        <f t="shared" si="336"/>
        <v>0</v>
      </c>
      <c r="L931" s="77">
        <f t="shared" si="337"/>
        <v>0</v>
      </c>
      <c r="M931" s="77"/>
      <c r="N931" s="77">
        <f t="shared" si="322"/>
        <v>11.77</v>
      </c>
      <c r="O931" s="77">
        <f t="shared" si="323"/>
        <v>12.06</v>
      </c>
      <c r="P931" s="77">
        <f t="shared" si="324"/>
        <v>11.677452316885969</v>
      </c>
      <c r="Q931" s="77">
        <f t="shared" si="338"/>
        <v>11.415999999999999</v>
      </c>
      <c r="R931" s="77">
        <f t="shared" si="325"/>
        <v>11.624851252069073</v>
      </c>
      <c r="S931" s="77">
        <f t="shared" si="326"/>
        <v>11.531075055162249</v>
      </c>
      <c r="T931" s="77">
        <f t="shared" si="327"/>
        <v>9.3776196906823373E-2</v>
      </c>
      <c r="U931" s="77">
        <f t="shared" si="328"/>
        <v>2.239011333302842E-2</v>
      </c>
      <c r="V931" s="77">
        <f t="shared" si="329"/>
        <v>7.1386083573794945E-2</v>
      </c>
      <c r="W931" s="77"/>
      <c r="X931" s="77"/>
      <c r="Y931" s="77"/>
      <c r="Z931" s="77" t="str">
        <f t="shared" si="330"/>
        <v>ALTA</v>
      </c>
      <c r="AA931" s="77"/>
      <c r="AB931" s="77" t="str">
        <f t="shared" si="331"/>
        <v/>
      </c>
      <c r="AC931" s="77"/>
      <c r="AD931" s="78" t="b">
        <f t="shared" si="332"/>
        <v>1</v>
      </c>
      <c r="AE931" s="78" t="b">
        <f t="shared" si="333"/>
        <v>1</v>
      </c>
      <c r="AF931" s="78" t="b">
        <f t="shared" si="334"/>
        <v>1</v>
      </c>
      <c r="AG931" s="78" t="b">
        <f t="shared" si="339"/>
        <v>0</v>
      </c>
      <c r="AH931" s="38">
        <f t="shared" si="340"/>
        <v>10.61</v>
      </c>
      <c r="AI931" s="62">
        <f t="shared" si="341"/>
        <v>12.06</v>
      </c>
      <c r="AJ931" s="34">
        <f t="shared" si="342"/>
        <v>0.2</v>
      </c>
      <c r="AK931" s="34">
        <f t="shared" si="343"/>
        <v>0.15384615384615385</v>
      </c>
      <c r="AL931" s="34">
        <f t="shared" si="344"/>
        <v>7.407407407407407E-2</v>
      </c>
    </row>
    <row r="932" spans="1:38">
      <c r="A932" s="37">
        <v>42941</v>
      </c>
      <c r="B932" s="67">
        <v>11.94</v>
      </c>
      <c r="C932" s="67">
        <v>11.94</v>
      </c>
      <c r="D932" s="67">
        <v>2.64</v>
      </c>
      <c r="E932" s="67">
        <v>11.75</v>
      </c>
      <c r="F932" s="67">
        <v>11.75</v>
      </c>
      <c r="G932" s="67">
        <v>11.97</v>
      </c>
      <c r="H932" s="67">
        <v>320145079</v>
      </c>
      <c r="I932" s="67">
        <v>24468</v>
      </c>
      <c r="J932" s="77">
        <f t="shared" si="335"/>
        <v>0</v>
      </c>
      <c r="K932" s="77">
        <f t="shared" si="336"/>
        <v>0</v>
      </c>
      <c r="L932" s="77">
        <f t="shared" si="337"/>
        <v>0</v>
      </c>
      <c r="M932" s="77"/>
      <c r="N932" s="77">
        <f t="shared" si="322"/>
        <v>11.77</v>
      </c>
      <c r="O932" s="77">
        <f t="shared" si="323"/>
        <v>12.06</v>
      </c>
      <c r="P932" s="77">
        <f t="shared" si="324"/>
        <v>11.664315396107462</v>
      </c>
      <c r="Q932" s="77">
        <f t="shared" si="338"/>
        <v>11.374999999999996</v>
      </c>
      <c r="R932" s="77">
        <f t="shared" si="325"/>
        <v>11.605733297899812</v>
      </c>
      <c r="S932" s="77">
        <f t="shared" si="326"/>
        <v>11.515161059575229</v>
      </c>
      <c r="T932" s="77">
        <f t="shared" si="327"/>
        <v>9.0572238324583054E-2</v>
      </c>
      <c r="U932" s="77">
        <f t="shared" si="328"/>
        <v>4.5435924395796808E-3</v>
      </c>
      <c r="V932" s="77">
        <f t="shared" si="329"/>
        <v>8.6028645885003377E-2</v>
      </c>
      <c r="W932" s="77"/>
      <c r="X932" s="77"/>
      <c r="Y932" s="77"/>
      <c r="Z932" s="77" t="str">
        <f t="shared" si="330"/>
        <v>ALTA</v>
      </c>
      <c r="AA932" s="77"/>
      <c r="AB932" s="77" t="str">
        <f t="shared" si="331"/>
        <v/>
      </c>
      <c r="AC932" s="77"/>
      <c r="AD932" s="78" t="b">
        <f t="shared" si="332"/>
        <v>1</v>
      </c>
      <c r="AE932" s="78" t="b">
        <f t="shared" si="333"/>
        <v>0</v>
      </c>
      <c r="AF932" s="78" t="b">
        <f t="shared" si="334"/>
        <v>0</v>
      </c>
      <c r="AG932" s="78" t="b">
        <f t="shared" si="339"/>
        <v>1</v>
      </c>
      <c r="AH932" s="38">
        <f t="shared" si="340"/>
        <v>10.61</v>
      </c>
      <c r="AI932" s="62">
        <f t="shared" si="341"/>
        <v>12.06</v>
      </c>
      <c r="AJ932" s="34">
        <f t="shared" si="342"/>
        <v>0.2</v>
      </c>
      <c r="AK932" s="34">
        <f t="shared" si="343"/>
        <v>0.15384615384615385</v>
      </c>
      <c r="AL932" s="34">
        <f t="shared" si="344"/>
        <v>7.407407407407407E-2</v>
      </c>
    </row>
    <row r="933" spans="1:38">
      <c r="A933" s="37">
        <v>42940</v>
      </c>
      <c r="B933" s="67">
        <v>11.64</v>
      </c>
      <c r="C933" s="67">
        <v>11.64</v>
      </c>
      <c r="D933" s="67">
        <v>1.5</v>
      </c>
      <c r="E933" s="67">
        <v>11.59</v>
      </c>
      <c r="F933" s="67">
        <v>11.54</v>
      </c>
      <c r="G933" s="67">
        <v>11.67</v>
      </c>
      <c r="H933" s="67">
        <v>341657316</v>
      </c>
      <c r="I933" s="67">
        <v>31015</v>
      </c>
      <c r="J933" s="77">
        <f t="shared" si="335"/>
        <v>0</v>
      </c>
      <c r="K933" s="77">
        <f t="shared" si="336"/>
        <v>0</v>
      </c>
      <c r="L933" s="77">
        <f t="shared" si="337"/>
        <v>0</v>
      </c>
      <c r="M933" s="77"/>
      <c r="N933" s="77">
        <f t="shared" si="322"/>
        <v>11.77</v>
      </c>
      <c r="O933" s="77">
        <f t="shared" si="323"/>
        <v>12.06</v>
      </c>
      <c r="P933" s="77">
        <f t="shared" si="324"/>
        <v>11.595394245134328</v>
      </c>
      <c r="Q933" s="77">
        <f t="shared" si="338"/>
        <v>11.329499999999999</v>
      </c>
      <c r="R933" s="77">
        <f t="shared" si="325"/>
        <v>11.544957533881597</v>
      </c>
      <c r="S933" s="77">
        <f t="shared" si="326"/>
        <v>11.481173944341247</v>
      </c>
      <c r="T933" s="77">
        <f t="shared" si="327"/>
        <v>6.3783589540349794E-2</v>
      </c>
      <c r="U933" s="77">
        <f t="shared" si="328"/>
        <v>-1.6963569031671163E-2</v>
      </c>
      <c r="V933" s="77">
        <f t="shared" si="329"/>
        <v>8.0747158572020958E-2</v>
      </c>
      <c r="W933" s="77"/>
      <c r="X933" s="77"/>
      <c r="Y933" s="77"/>
      <c r="Z933" s="77" t="str">
        <f t="shared" si="330"/>
        <v>ALTA</v>
      </c>
      <c r="AA933" s="77"/>
      <c r="AB933" s="77" t="str">
        <f t="shared" si="331"/>
        <v/>
      </c>
      <c r="AC933" s="77"/>
      <c r="AD933" s="78" t="b">
        <f t="shared" si="332"/>
        <v>0</v>
      </c>
      <c r="AE933" s="78" t="b">
        <f t="shared" si="333"/>
        <v>0</v>
      </c>
      <c r="AF933" s="78" t="b">
        <f t="shared" si="334"/>
        <v>0</v>
      </c>
      <c r="AG933" s="78" t="b">
        <f t="shared" si="339"/>
        <v>1</v>
      </c>
      <c r="AH933" s="38">
        <f t="shared" si="340"/>
        <v>10.61</v>
      </c>
      <c r="AI933" s="62">
        <f t="shared" si="341"/>
        <v>12.06</v>
      </c>
      <c r="AJ933" s="34">
        <f t="shared" si="342"/>
        <v>0.2</v>
      </c>
      <c r="AK933" s="34">
        <f t="shared" si="343"/>
        <v>0.15384615384615385</v>
      </c>
      <c r="AL933" s="34">
        <f t="shared" si="344"/>
        <v>7.407407407407407E-2</v>
      </c>
    </row>
    <row r="934" spans="1:38">
      <c r="A934" s="37">
        <v>42937</v>
      </c>
      <c r="B934" s="67">
        <v>11.46</v>
      </c>
      <c r="C934" s="67">
        <v>11.46</v>
      </c>
      <c r="D934" s="67">
        <v>-3.13</v>
      </c>
      <c r="E934" s="67">
        <v>11.74</v>
      </c>
      <c r="F934" s="67">
        <v>11.45</v>
      </c>
      <c r="G934" s="67">
        <v>11.78</v>
      </c>
      <c r="H934" s="67">
        <v>425936869</v>
      </c>
      <c r="I934" s="67">
        <v>44694</v>
      </c>
      <c r="J934" s="77">
        <f t="shared" si="335"/>
        <v>0</v>
      </c>
      <c r="K934" s="77">
        <f t="shared" si="336"/>
        <v>0</v>
      </c>
      <c r="L934" s="77">
        <f t="shared" si="337"/>
        <v>0</v>
      </c>
      <c r="M934" s="77"/>
      <c r="N934" s="77">
        <f t="shared" si="322"/>
        <v>11.77</v>
      </c>
      <c r="O934" s="77">
        <f t="shared" si="323"/>
        <v>12.06</v>
      </c>
      <c r="P934" s="77">
        <f t="shared" si="324"/>
        <v>11.58424280641791</v>
      </c>
      <c r="Q934" s="77">
        <f t="shared" si="338"/>
        <v>11.301499999999999</v>
      </c>
      <c r="R934" s="77">
        <f t="shared" si="325"/>
        <v>11.527677085496432</v>
      </c>
      <c r="S934" s="77">
        <f t="shared" si="326"/>
        <v>11.468467859888547</v>
      </c>
      <c r="T934" s="77">
        <f t="shared" si="327"/>
        <v>5.920922560788533E-2</v>
      </c>
      <c r="U934" s="77">
        <f t="shared" si="328"/>
        <v>-3.7150358674676406E-2</v>
      </c>
      <c r="V934" s="77">
        <f t="shared" si="329"/>
        <v>9.6359584282561736E-2</v>
      </c>
      <c r="W934" s="77"/>
      <c r="X934" s="77"/>
      <c r="Y934" s="77"/>
      <c r="Z934" s="77" t="str">
        <f t="shared" si="330"/>
        <v>ALTA</v>
      </c>
      <c r="AA934" s="77"/>
      <c r="AB934" s="77" t="str">
        <f t="shared" si="331"/>
        <v/>
      </c>
      <c r="AC934" s="77"/>
      <c r="AD934" s="78" t="b">
        <f t="shared" si="332"/>
        <v>0</v>
      </c>
      <c r="AE934" s="78" t="b">
        <f t="shared" si="333"/>
        <v>1</v>
      </c>
      <c r="AF934" s="78" t="b">
        <f t="shared" si="334"/>
        <v>1</v>
      </c>
      <c r="AG934" s="78" t="b">
        <f t="shared" si="339"/>
        <v>0</v>
      </c>
      <c r="AH934" s="38">
        <f t="shared" si="340"/>
        <v>10.61</v>
      </c>
      <c r="AI934" s="62">
        <f t="shared" si="341"/>
        <v>12.06</v>
      </c>
      <c r="AJ934" s="34">
        <f t="shared" si="342"/>
        <v>0.2</v>
      </c>
      <c r="AK934" s="34">
        <f t="shared" si="343"/>
        <v>0.15384615384615385</v>
      </c>
      <c r="AL934" s="34">
        <f t="shared" si="344"/>
        <v>7.407407407407407E-2</v>
      </c>
    </row>
    <row r="935" spans="1:38">
      <c r="A935" s="37">
        <v>42936</v>
      </c>
      <c r="B935" s="67">
        <v>11.83</v>
      </c>
      <c r="C935" s="67">
        <v>11.83</v>
      </c>
      <c r="D935" s="67">
        <v>-0.98</v>
      </c>
      <c r="E935" s="67">
        <v>12.01</v>
      </c>
      <c r="F935" s="67">
        <v>11.77</v>
      </c>
      <c r="G935" s="67">
        <v>12.06</v>
      </c>
      <c r="H935" s="67">
        <v>702815533</v>
      </c>
      <c r="I935" s="67">
        <v>54657</v>
      </c>
      <c r="J935" s="77">
        <f t="shared" si="335"/>
        <v>0</v>
      </c>
      <c r="K935" s="77">
        <f t="shared" si="336"/>
        <v>1</v>
      </c>
      <c r="L935" s="77">
        <f t="shared" si="337"/>
        <v>0</v>
      </c>
      <c r="M935" s="77"/>
      <c r="N935" s="77">
        <f t="shared" si="322"/>
        <v>11.77</v>
      </c>
      <c r="O935" s="77">
        <f t="shared" si="323"/>
        <v>12.06</v>
      </c>
      <c r="P935" s="77">
        <f t="shared" si="324"/>
        <v>11.615303508022388</v>
      </c>
      <c r="Q935" s="77">
        <f t="shared" si="338"/>
        <v>11.267499999999998</v>
      </c>
      <c r="R935" s="77">
        <f t="shared" si="325"/>
        <v>11.539982010132146</v>
      </c>
      <c r="S935" s="77">
        <f t="shared" si="326"/>
        <v>11.469145288679631</v>
      </c>
      <c r="T935" s="77">
        <f t="shared" si="327"/>
        <v>7.0836721452515405E-2</v>
      </c>
      <c r="U935" s="77">
        <f t="shared" si="328"/>
        <v>-6.1240254745316844E-2</v>
      </c>
      <c r="V935" s="77">
        <f t="shared" si="329"/>
        <v>0.13207697619783226</v>
      </c>
      <c r="W935" s="77"/>
      <c r="X935" s="77"/>
      <c r="Y935" s="77"/>
      <c r="Z935" s="77" t="str">
        <f t="shared" si="330"/>
        <v>ALTA</v>
      </c>
      <c r="AA935" s="77"/>
      <c r="AB935" s="77" t="str">
        <f t="shared" si="331"/>
        <v/>
      </c>
      <c r="AC935" s="77"/>
      <c r="AD935" s="78" t="b">
        <f t="shared" si="332"/>
        <v>1</v>
      </c>
      <c r="AE935" s="78" t="b">
        <f t="shared" si="333"/>
        <v>0</v>
      </c>
      <c r="AF935" s="78" t="b">
        <f t="shared" si="334"/>
        <v>1</v>
      </c>
      <c r="AG935" s="78" t="b">
        <f t="shared" si="339"/>
        <v>0</v>
      </c>
      <c r="AH935" s="38">
        <f t="shared" si="340"/>
        <v>10.61</v>
      </c>
      <c r="AI935" s="62">
        <f t="shared" si="341"/>
        <v>12.06</v>
      </c>
      <c r="AJ935" s="34">
        <f t="shared" si="342"/>
        <v>0.2</v>
      </c>
      <c r="AK935" s="34">
        <f t="shared" si="343"/>
        <v>0.15384615384615385</v>
      </c>
      <c r="AL935" s="34">
        <f t="shared" si="344"/>
        <v>7.407407407407407E-2</v>
      </c>
    </row>
    <row r="936" spans="1:38">
      <c r="A936" s="37">
        <v>42935</v>
      </c>
      <c r="B936" s="67">
        <v>11.95</v>
      </c>
      <c r="C936" s="67">
        <v>11.95</v>
      </c>
      <c r="D936" s="67">
        <v>2.2400000000000002</v>
      </c>
      <c r="E936" s="67">
        <v>11.74</v>
      </c>
      <c r="F936" s="67">
        <v>11.72</v>
      </c>
      <c r="G936" s="67">
        <v>11.99</v>
      </c>
      <c r="H936" s="67">
        <v>294416677</v>
      </c>
      <c r="I936" s="67">
        <v>30075</v>
      </c>
      <c r="J936" s="77">
        <f t="shared" si="335"/>
        <v>0</v>
      </c>
      <c r="K936" s="77">
        <f t="shared" si="336"/>
        <v>0</v>
      </c>
      <c r="L936" s="77">
        <f t="shared" si="337"/>
        <v>0</v>
      </c>
      <c r="M936" s="77"/>
      <c r="N936" s="77">
        <f t="shared" si="322"/>
        <v>11.72</v>
      </c>
      <c r="O936" s="77">
        <f t="shared" si="323"/>
        <v>11.99</v>
      </c>
      <c r="P936" s="77">
        <f t="shared" si="324"/>
        <v>11.561629385027985</v>
      </c>
      <c r="Q936" s="77">
        <f t="shared" si="338"/>
        <v>11.219999999999999</v>
      </c>
      <c r="R936" s="77">
        <f t="shared" si="325"/>
        <v>11.487251466519808</v>
      </c>
      <c r="S936" s="77">
        <f t="shared" si="326"/>
        <v>11.440276911774001</v>
      </c>
      <c r="T936" s="77">
        <f t="shared" si="327"/>
        <v>4.697455474580714E-2</v>
      </c>
      <c r="U936" s="77">
        <f t="shared" si="328"/>
        <v>-9.425949879477491E-2</v>
      </c>
      <c r="V936" s="77">
        <f t="shared" si="329"/>
        <v>0.14123405354058205</v>
      </c>
      <c r="W936" s="77"/>
      <c r="X936" s="77"/>
      <c r="Y936" s="77"/>
      <c r="Z936" s="77" t="str">
        <f t="shared" si="330"/>
        <v>ALTA</v>
      </c>
      <c r="AA936" s="77"/>
      <c r="AB936" s="77" t="str">
        <f t="shared" si="331"/>
        <v/>
      </c>
      <c r="AC936" s="77"/>
      <c r="AD936" s="78" t="b">
        <f t="shared" si="332"/>
        <v>0</v>
      </c>
      <c r="AE936" s="78" t="b">
        <f t="shared" si="333"/>
        <v>0</v>
      </c>
      <c r="AF936" s="78" t="b">
        <f t="shared" si="334"/>
        <v>0</v>
      </c>
      <c r="AG936" s="78" t="b">
        <f t="shared" si="339"/>
        <v>1</v>
      </c>
      <c r="AH936" s="38">
        <f t="shared" si="340"/>
        <v>10.47</v>
      </c>
      <c r="AI936" s="62">
        <f t="shared" si="341"/>
        <v>12.06</v>
      </c>
      <c r="AJ936" s="34">
        <f t="shared" si="342"/>
        <v>0.2</v>
      </c>
      <c r="AK936" s="34">
        <f t="shared" si="343"/>
        <v>0.15384615384615385</v>
      </c>
      <c r="AL936" s="34">
        <f t="shared" si="344"/>
        <v>7.407407407407407E-2</v>
      </c>
    </row>
    <row r="937" spans="1:38">
      <c r="A937" s="37">
        <v>42934</v>
      </c>
      <c r="B937" s="67">
        <v>11.69</v>
      </c>
      <c r="C937" s="67">
        <v>11.69</v>
      </c>
      <c r="D937" s="67">
        <v>0.39</v>
      </c>
      <c r="E937" s="67">
        <v>11.74</v>
      </c>
      <c r="F937" s="67">
        <v>11.59</v>
      </c>
      <c r="G937" s="67">
        <v>11.76</v>
      </c>
      <c r="H937" s="67">
        <v>314570676</v>
      </c>
      <c r="I937" s="67">
        <v>30097</v>
      </c>
      <c r="J937" s="77">
        <f t="shared" si="335"/>
        <v>0</v>
      </c>
      <c r="K937" s="77">
        <f t="shared" si="336"/>
        <v>0</v>
      </c>
      <c r="L937" s="77">
        <f t="shared" si="337"/>
        <v>0</v>
      </c>
      <c r="M937" s="77"/>
      <c r="N937" s="77">
        <f t="shared" si="322"/>
        <v>11.66</v>
      </c>
      <c r="O937" s="77">
        <f t="shared" si="323"/>
        <v>11.8</v>
      </c>
      <c r="P937" s="77">
        <f t="shared" si="324"/>
        <v>11.46453673128498</v>
      </c>
      <c r="Q937" s="77">
        <f t="shared" si="338"/>
        <v>11.1485</v>
      </c>
      <c r="R937" s="77">
        <f t="shared" si="325"/>
        <v>11.403115369523411</v>
      </c>
      <c r="S937" s="77">
        <f t="shared" si="326"/>
        <v>11.399499064715922</v>
      </c>
      <c r="T937" s="77">
        <f t="shared" si="327"/>
        <v>3.6163048074886461E-3</v>
      </c>
      <c r="U937" s="77">
        <f t="shared" si="328"/>
        <v>-0.12956801217992042</v>
      </c>
      <c r="V937" s="77">
        <f t="shared" si="329"/>
        <v>0.13318431698740907</v>
      </c>
      <c r="W937" s="77"/>
      <c r="X937" s="77"/>
      <c r="Y937" s="77"/>
      <c r="Z937" s="77" t="str">
        <f t="shared" si="330"/>
        <v>ALTA</v>
      </c>
      <c r="AA937" s="77"/>
      <c r="AB937" s="77" t="str">
        <f t="shared" si="331"/>
        <v/>
      </c>
      <c r="AC937" s="77"/>
      <c r="AD937" s="78" t="b">
        <f t="shared" si="332"/>
        <v>0</v>
      </c>
      <c r="AE937" s="78" t="b">
        <f t="shared" si="333"/>
        <v>1</v>
      </c>
      <c r="AF937" s="78" t="b">
        <f t="shared" si="334"/>
        <v>1</v>
      </c>
      <c r="AG937" s="78" t="b">
        <f t="shared" si="339"/>
        <v>1</v>
      </c>
      <c r="AH937" s="38">
        <f t="shared" si="340"/>
        <v>10.47</v>
      </c>
      <c r="AI937" s="62">
        <f t="shared" si="341"/>
        <v>11.8</v>
      </c>
      <c r="AJ937" s="34">
        <f t="shared" si="342"/>
        <v>0.2</v>
      </c>
      <c r="AK937" s="34">
        <f t="shared" si="343"/>
        <v>0.15384615384615385</v>
      </c>
      <c r="AL937" s="34">
        <f t="shared" si="344"/>
        <v>7.407407407407407E-2</v>
      </c>
    </row>
    <row r="938" spans="1:38">
      <c r="A938" s="37">
        <v>42933</v>
      </c>
      <c r="B938" s="67">
        <v>11.64</v>
      </c>
      <c r="C938" s="67">
        <v>11.64</v>
      </c>
      <c r="D938" s="67">
        <v>-1.23</v>
      </c>
      <c r="E938" s="67">
        <v>11.77</v>
      </c>
      <c r="F938" s="67">
        <v>11.63</v>
      </c>
      <c r="G938" s="67">
        <v>11.79</v>
      </c>
      <c r="H938" s="67">
        <v>386974016</v>
      </c>
      <c r="I938" s="67">
        <v>37499</v>
      </c>
      <c r="J938" s="77">
        <f t="shared" si="335"/>
        <v>0</v>
      </c>
      <c r="K938" s="77">
        <f t="shared" si="336"/>
        <v>0</v>
      </c>
      <c r="L938" s="77">
        <f t="shared" si="337"/>
        <v>0</v>
      </c>
      <c r="M938" s="77"/>
      <c r="N938" s="77">
        <f t="shared" si="322"/>
        <v>11.66</v>
      </c>
      <c r="O938" s="77">
        <f t="shared" si="323"/>
        <v>11.8</v>
      </c>
      <c r="P938" s="77">
        <f t="shared" si="324"/>
        <v>11.408170914106226</v>
      </c>
      <c r="Q938" s="77">
        <f t="shared" si="338"/>
        <v>11.099500000000003</v>
      </c>
      <c r="R938" s="77">
        <f t="shared" si="325"/>
        <v>11.350954527618576</v>
      </c>
      <c r="S938" s="77">
        <f t="shared" si="326"/>
        <v>11.376258989893197</v>
      </c>
      <c r="T938" s="77">
        <f t="shared" si="327"/>
        <v>-2.5304462274620576E-2</v>
      </c>
      <c r="U938" s="77">
        <f t="shared" si="328"/>
        <v>-0.16286409142677269</v>
      </c>
      <c r="V938" s="77">
        <f t="shared" si="329"/>
        <v>0.13755962915215211</v>
      </c>
      <c r="W938" s="77"/>
      <c r="X938" s="77"/>
      <c r="Y938" s="77"/>
      <c r="Z938" s="77" t="str">
        <f t="shared" si="330"/>
        <v>BAIXA</v>
      </c>
      <c r="AA938" s="77"/>
      <c r="AB938" s="77" t="str">
        <f t="shared" si="331"/>
        <v/>
      </c>
      <c r="AC938" s="77"/>
      <c r="AD938" s="78" t="b">
        <f t="shared" si="332"/>
        <v>1</v>
      </c>
      <c r="AE938" s="78" t="b">
        <f t="shared" si="333"/>
        <v>0</v>
      </c>
      <c r="AF938" s="78" t="b">
        <f t="shared" si="334"/>
        <v>1</v>
      </c>
      <c r="AG938" s="78" t="b">
        <f t="shared" si="339"/>
        <v>0</v>
      </c>
      <c r="AH938" s="38">
        <f t="shared" si="340"/>
        <v>10.47</v>
      </c>
      <c r="AI938" s="62">
        <f t="shared" si="341"/>
        <v>11.8</v>
      </c>
      <c r="AJ938" s="34">
        <f t="shared" si="342"/>
        <v>0.2</v>
      </c>
      <c r="AK938" s="34">
        <f t="shared" si="343"/>
        <v>0.15384615384615385</v>
      </c>
      <c r="AL938" s="34">
        <f t="shared" si="344"/>
        <v>7.407407407407407E-2</v>
      </c>
    </row>
    <row r="939" spans="1:38">
      <c r="A939" s="37">
        <v>42930</v>
      </c>
      <c r="B939" s="67">
        <v>11.79</v>
      </c>
      <c r="C939" s="67">
        <v>11.79</v>
      </c>
      <c r="D939" s="67">
        <v>1.4</v>
      </c>
      <c r="E939" s="67">
        <v>11.71</v>
      </c>
      <c r="F939" s="67">
        <v>11.66</v>
      </c>
      <c r="G939" s="67">
        <v>11.8</v>
      </c>
      <c r="H939" s="67">
        <v>431989303</v>
      </c>
      <c r="I939" s="67">
        <v>33452</v>
      </c>
      <c r="J939" s="77">
        <f t="shared" si="335"/>
        <v>0</v>
      </c>
      <c r="K939" s="77">
        <f t="shared" si="336"/>
        <v>1</v>
      </c>
      <c r="L939" s="77">
        <f t="shared" si="337"/>
        <v>0</v>
      </c>
      <c r="M939" s="77"/>
      <c r="N939" s="77">
        <f t="shared" si="322"/>
        <v>11.66</v>
      </c>
      <c r="O939" s="77">
        <f t="shared" si="323"/>
        <v>11.8</v>
      </c>
      <c r="P939" s="77">
        <f t="shared" si="324"/>
        <v>11.350213642632781</v>
      </c>
      <c r="Q939" s="77">
        <f t="shared" si="338"/>
        <v>11.072500000000002</v>
      </c>
      <c r="R939" s="77">
        <f t="shared" si="325"/>
        <v>11.298400805367407</v>
      </c>
      <c r="S939" s="77">
        <f t="shared" si="326"/>
        <v>11.355159709084653</v>
      </c>
      <c r="T939" s="77">
        <f t="shared" si="327"/>
        <v>-5.6758903717245346E-2</v>
      </c>
      <c r="U939" s="77">
        <f t="shared" si="328"/>
        <v>-0.19725399871481072</v>
      </c>
      <c r="V939" s="77">
        <f t="shared" si="329"/>
        <v>0.14049509499756538</v>
      </c>
      <c r="W939" s="77"/>
      <c r="X939" s="77"/>
      <c r="Y939" s="77"/>
      <c r="Z939" s="77" t="str">
        <f t="shared" si="330"/>
        <v>BAIXA</v>
      </c>
      <c r="AA939" s="77"/>
      <c r="AB939" s="77" t="str">
        <f t="shared" si="331"/>
        <v/>
      </c>
      <c r="AC939" s="77"/>
      <c r="AD939" s="78" t="b">
        <f t="shared" si="332"/>
        <v>0</v>
      </c>
      <c r="AE939" s="78" t="b">
        <f t="shared" si="333"/>
        <v>1</v>
      </c>
      <c r="AF939" s="78" t="b">
        <f t="shared" si="334"/>
        <v>0</v>
      </c>
      <c r="AG939" s="78" t="b">
        <f t="shared" si="339"/>
        <v>1</v>
      </c>
      <c r="AH939" s="38">
        <f t="shared" si="340"/>
        <v>10.47</v>
      </c>
      <c r="AI939" s="62">
        <f t="shared" si="341"/>
        <v>11.8</v>
      </c>
      <c r="AJ939" s="34">
        <f t="shared" si="342"/>
        <v>0.2</v>
      </c>
      <c r="AK939" s="34">
        <f t="shared" si="343"/>
        <v>0.15384615384615385</v>
      </c>
      <c r="AL939" s="34">
        <f t="shared" si="344"/>
        <v>7.407407407407407E-2</v>
      </c>
    </row>
    <row r="940" spans="1:38">
      <c r="A940" s="37">
        <v>42929</v>
      </c>
      <c r="B940" s="67">
        <v>11.63</v>
      </c>
      <c r="C940" s="67">
        <v>11.63</v>
      </c>
      <c r="D940" s="67">
        <v>-0.54</v>
      </c>
      <c r="E940" s="67">
        <v>11.71</v>
      </c>
      <c r="F940" s="67">
        <v>11.56</v>
      </c>
      <c r="G940" s="67">
        <v>11.78</v>
      </c>
      <c r="H940" s="67">
        <v>367903010</v>
      </c>
      <c r="I940" s="67">
        <v>42112</v>
      </c>
      <c r="J940" s="77">
        <f t="shared" si="335"/>
        <v>0</v>
      </c>
      <c r="K940" s="77">
        <f t="shared" si="336"/>
        <v>1</v>
      </c>
      <c r="L940" s="77">
        <f t="shared" si="337"/>
        <v>0</v>
      </c>
      <c r="M940" s="77"/>
      <c r="N940" s="77">
        <f t="shared" si="322"/>
        <v>11.56</v>
      </c>
      <c r="O940" s="77">
        <f t="shared" si="323"/>
        <v>11.78</v>
      </c>
      <c r="P940" s="77">
        <f t="shared" si="324"/>
        <v>11.240267053290976</v>
      </c>
      <c r="Q940" s="77">
        <f t="shared" si="338"/>
        <v>11.037500000000001</v>
      </c>
      <c r="R940" s="77">
        <f t="shared" si="325"/>
        <v>11.209019133616028</v>
      </c>
      <c r="S940" s="77">
        <f t="shared" si="326"/>
        <v>11.320372485811426</v>
      </c>
      <c r="T940" s="77">
        <f t="shared" si="327"/>
        <v>-0.11135335219539755</v>
      </c>
      <c r="U940" s="77">
        <f t="shared" si="328"/>
        <v>-0.23237777246420208</v>
      </c>
      <c r="V940" s="77">
        <f t="shared" si="329"/>
        <v>0.12102442026880453</v>
      </c>
      <c r="W940" s="77"/>
      <c r="X940" s="77"/>
      <c r="Y940" s="77"/>
      <c r="Z940" s="77" t="str">
        <f t="shared" si="330"/>
        <v>BAIXA</v>
      </c>
      <c r="AA940" s="77"/>
      <c r="AB940" s="77" t="str">
        <f t="shared" si="331"/>
        <v/>
      </c>
      <c r="AC940" s="77"/>
      <c r="AD940" s="78" t="b">
        <f t="shared" si="332"/>
        <v>1</v>
      </c>
      <c r="AE940" s="78" t="b">
        <f t="shared" si="333"/>
        <v>1</v>
      </c>
      <c r="AF940" s="78" t="b">
        <f t="shared" si="334"/>
        <v>1</v>
      </c>
      <c r="AG940" s="78" t="b">
        <f t="shared" si="339"/>
        <v>1</v>
      </c>
      <c r="AH940" s="38">
        <f t="shared" si="340"/>
        <v>10.47</v>
      </c>
      <c r="AI940" s="62">
        <f t="shared" si="341"/>
        <v>11.78</v>
      </c>
      <c r="AJ940" s="34">
        <f t="shared" si="342"/>
        <v>0.2</v>
      </c>
      <c r="AK940" s="34">
        <f t="shared" si="343"/>
        <v>0.15384615384615385</v>
      </c>
      <c r="AL940" s="34">
        <f t="shared" si="344"/>
        <v>7.407407407407407E-2</v>
      </c>
    </row>
    <row r="941" spans="1:38">
      <c r="A941" s="37">
        <v>42928</v>
      </c>
      <c r="B941" s="67">
        <v>11.69</v>
      </c>
      <c r="C941" s="67">
        <v>11.69</v>
      </c>
      <c r="D941" s="67">
        <v>4.95</v>
      </c>
      <c r="E941" s="67">
        <v>11.42</v>
      </c>
      <c r="F941" s="67">
        <v>11.3</v>
      </c>
      <c r="G941" s="67">
        <v>11.74</v>
      </c>
      <c r="H941" s="67">
        <v>480428979</v>
      </c>
      <c r="I941" s="67">
        <v>56676</v>
      </c>
      <c r="J941" s="77">
        <f t="shared" si="335"/>
        <v>0</v>
      </c>
      <c r="K941" s="77">
        <f t="shared" si="336"/>
        <v>0</v>
      </c>
      <c r="L941" s="77">
        <f t="shared" si="337"/>
        <v>0</v>
      </c>
      <c r="M941" s="77"/>
      <c r="N941" s="77">
        <f t="shared" si="322"/>
        <v>11.3</v>
      </c>
      <c r="O941" s="77">
        <f t="shared" si="323"/>
        <v>11.74</v>
      </c>
      <c r="P941" s="77">
        <f t="shared" si="324"/>
        <v>11.14283381661372</v>
      </c>
      <c r="Q941" s="77">
        <f t="shared" si="338"/>
        <v>11.026000000000002</v>
      </c>
      <c r="R941" s="77">
        <f t="shared" si="325"/>
        <v>11.132477157909852</v>
      </c>
      <c r="S941" s="77">
        <f t="shared" si="326"/>
        <v>11.29560228467634</v>
      </c>
      <c r="T941" s="77">
        <f t="shared" si="327"/>
        <v>-0.16312512676648794</v>
      </c>
      <c r="U941" s="77">
        <f t="shared" si="328"/>
        <v>-0.26263387753140321</v>
      </c>
      <c r="V941" s="77">
        <f t="shared" si="329"/>
        <v>9.9508750764915277E-2</v>
      </c>
      <c r="W941" s="77"/>
      <c r="X941" s="77"/>
      <c r="Y941" s="77"/>
      <c r="Z941" s="77" t="str">
        <f t="shared" si="330"/>
        <v>BAIXA</v>
      </c>
      <c r="AA941" s="77"/>
      <c r="AB941" s="77" t="str">
        <f t="shared" si="331"/>
        <v/>
      </c>
      <c r="AC941" s="77"/>
      <c r="AD941" s="78" t="b">
        <f t="shared" si="332"/>
        <v>1</v>
      </c>
      <c r="AE941" s="78" t="b">
        <f t="shared" si="333"/>
        <v>1</v>
      </c>
      <c r="AF941" s="78" t="b">
        <f t="shared" si="334"/>
        <v>0</v>
      </c>
      <c r="AG941" s="78" t="b">
        <f t="shared" si="339"/>
        <v>1</v>
      </c>
      <c r="AH941" s="38">
        <f t="shared" si="340"/>
        <v>10.47</v>
      </c>
      <c r="AI941" s="62">
        <f t="shared" si="341"/>
        <v>11.78</v>
      </c>
      <c r="AJ941" s="34">
        <f t="shared" si="342"/>
        <v>0.2</v>
      </c>
      <c r="AK941" s="34">
        <f t="shared" si="343"/>
        <v>0.15384615384615385</v>
      </c>
      <c r="AL941" s="34">
        <f t="shared" si="344"/>
        <v>7.407407407407407E-2</v>
      </c>
    </row>
    <row r="942" spans="1:38">
      <c r="A942" s="37">
        <v>42927</v>
      </c>
      <c r="B942" s="67">
        <v>11.14</v>
      </c>
      <c r="C942" s="67">
        <v>11.14</v>
      </c>
      <c r="D942" s="67">
        <v>2.92</v>
      </c>
      <c r="E942" s="67">
        <v>10.8</v>
      </c>
      <c r="F942" s="67">
        <v>10.75</v>
      </c>
      <c r="G942" s="67">
        <v>11.25</v>
      </c>
      <c r="H942" s="67">
        <v>265184518</v>
      </c>
      <c r="I942" s="67">
        <v>19521</v>
      </c>
      <c r="J942" s="77">
        <f t="shared" si="335"/>
        <v>0</v>
      </c>
      <c r="K942" s="77">
        <f t="shared" si="336"/>
        <v>0</v>
      </c>
      <c r="L942" s="77">
        <f t="shared" si="337"/>
        <v>0</v>
      </c>
      <c r="M942" s="77"/>
      <c r="N942" s="77">
        <f t="shared" si="322"/>
        <v>11.13</v>
      </c>
      <c r="O942" s="77">
        <f t="shared" si="323"/>
        <v>11.31</v>
      </c>
      <c r="P942" s="77">
        <f t="shared" si="324"/>
        <v>11.00604227076715</v>
      </c>
      <c r="Q942" s="77">
        <f t="shared" si="338"/>
        <v>11.026000000000002</v>
      </c>
      <c r="R942" s="77">
        <f t="shared" si="325"/>
        <v>11.031109368438916</v>
      </c>
      <c r="S942" s="77">
        <f t="shared" si="326"/>
        <v>11.264050467450447</v>
      </c>
      <c r="T942" s="77">
        <f t="shared" si="327"/>
        <v>-0.2329410990115317</v>
      </c>
      <c r="U942" s="77">
        <f t="shared" si="328"/>
        <v>-0.28751106522263203</v>
      </c>
      <c r="V942" s="77">
        <f t="shared" si="329"/>
        <v>5.4569966211100329E-2</v>
      </c>
      <c r="W942" s="77"/>
      <c r="X942" s="77"/>
      <c r="Y942" s="77"/>
      <c r="Z942" s="77" t="str">
        <f t="shared" si="330"/>
        <v>BAIXA</v>
      </c>
      <c r="AA942" s="77"/>
      <c r="AB942" s="77" t="str">
        <f t="shared" si="331"/>
        <v/>
      </c>
      <c r="AC942" s="77"/>
      <c r="AD942" s="78" t="b">
        <f t="shared" si="332"/>
        <v>1</v>
      </c>
      <c r="AE942" s="78" t="b">
        <f t="shared" si="333"/>
        <v>0</v>
      </c>
      <c r="AF942" s="78" t="b">
        <f t="shared" si="334"/>
        <v>0</v>
      </c>
      <c r="AG942" s="78" t="b">
        <f t="shared" si="339"/>
        <v>1</v>
      </c>
      <c r="AH942" s="38">
        <f t="shared" si="340"/>
        <v>10.47</v>
      </c>
      <c r="AI942" s="62">
        <f t="shared" si="341"/>
        <v>11.78</v>
      </c>
      <c r="AJ942" s="34">
        <f t="shared" si="342"/>
        <v>0.2</v>
      </c>
      <c r="AK942" s="34">
        <f t="shared" si="343"/>
        <v>0.15384615384615385</v>
      </c>
      <c r="AL942" s="34">
        <f t="shared" si="344"/>
        <v>7.407407407407407E-2</v>
      </c>
    </row>
    <row r="943" spans="1:38">
      <c r="A943" s="37">
        <v>42926</v>
      </c>
      <c r="B943" s="67">
        <v>10.82</v>
      </c>
      <c r="C943" s="67">
        <v>10.82</v>
      </c>
      <c r="D943" s="67">
        <v>0.42</v>
      </c>
      <c r="E943" s="67">
        <v>10.69</v>
      </c>
      <c r="F943" s="67">
        <v>10.61</v>
      </c>
      <c r="G943" s="67">
        <v>10.85</v>
      </c>
      <c r="H943" s="67">
        <v>391352150</v>
      </c>
      <c r="I943" s="67">
        <v>35798</v>
      </c>
      <c r="J943" s="77">
        <f t="shared" si="335"/>
        <v>0</v>
      </c>
      <c r="K943" s="77">
        <f t="shared" si="336"/>
        <v>0</v>
      </c>
      <c r="L943" s="77">
        <f t="shared" si="337"/>
        <v>0</v>
      </c>
      <c r="M943" s="77"/>
      <c r="N943" s="77">
        <f t="shared" si="322"/>
        <v>11.13</v>
      </c>
      <c r="O943" s="77">
        <f t="shared" si="323"/>
        <v>11.31</v>
      </c>
      <c r="P943" s="77">
        <f t="shared" si="324"/>
        <v>10.972552838458936</v>
      </c>
      <c r="Q943" s="77">
        <f t="shared" si="338"/>
        <v>11.051500000000001</v>
      </c>
      <c r="R943" s="77">
        <f t="shared" si="325"/>
        <v>11.011311071791447</v>
      </c>
      <c r="S943" s="77">
        <f t="shared" si="326"/>
        <v>11.273974504846484</v>
      </c>
      <c r="T943" s="77">
        <f t="shared" si="327"/>
        <v>-0.26266343305503703</v>
      </c>
      <c r="U943" s="77">
        <f t="shared" si="328"/>
        <v>-0.30115355677540712</v>
      </c>
      <c r="V943" s="77">
        <f t="shared" si="329"/>
        <v>3.8490123720370084E-2</v>
      </c>
      <c r="W943" s="77"/>
      <c r="X943" s="77"/>
      <c r="Y943" s="77"/>
      <c r="Z943" s="77" t="str">
        <f t="shared" si="330"/>
        <v>BAIXA</v>
      </c>
      <c r="AA943" s="77"/>
      <c r="AB943" s="77" t="str">
        <f t="shared" si="331"/>
        <v/>
      </c>
      <c r="AC943" s="77"/>
      <c r="AD943" s="78" t="b">
        <f t="shared" si="332"/>
        <v>0</v>
      </c>
      <c r="AE943" s="78" t="b">
        <f t="shared" si="333"/>
        <v>0</v>
      </c>
      <c r="AF943" s="78" t="b">
        <f t="shared" si="334"/>
        <v>0</v>
      </c>
      <c r="AG943" s="78" t="b">
        <f t="shared" si="339"/>
        <v>1</v>
      </c>
      <c r="AH943" s="38">
        <f t="shared" si="340"/>
        <v>10.47</v>
      </c>
      <c r="AI943" s="62">
        <f t="shared" si="341"/>
        <v>11.83</v>
      </c>
      <c r="AJ943" s="34">
        <f t="shared" si="342"/>
        <v>0.2</v>
      </c>
      <c r="AK943" s="34">
        <f t="shared" si="343"/>
        <v>0.15384615384615385</v>
      </c>
      <c r="AL943" s="34">
        <f t="shared" si="344"/>
        <v>7.407407407407407E-2</v>
      </c>
    </row>
    <row r="944" spans="1:38">
      <c r="A944" s="37">
        <v>42923</v>
      </c>
      <c r="B944" s="67">
        <v>10.78</v>
      </c>
      <c r="C944" s="67">
        <v>10.78</v>
      </c>
      <c r="D944" s="67">
        <v>-1.97</v>
      </c>
      <c r="E944" s="67">
        <v>10.96</v>
      </c>
      <c r="F944" s="67">
        <v>10.71</v>
      </c>
      <c r="G944" s="67">
        <v>10.99</v>
      </c>
      <c r="H944" s="67">
        <v>395885753</v>
      </c>
      <c r="I944" s="67">
        <v>34032</v>
      </c>
      <c r="J944" s="77">
        <f t="shared" si="335"/>
        <v>0</v>
      </c>
      <c r="K944" s="77">
        <f t="shared" si="336"/>
        <v>0</v>
      </c>
      <c r="L944" s="77">
        <f t="shared" si="337"/>
        <v>0</v>
      </c>
      <c r="M944" s="77"/>
      <c r="N944" s="77">
        <f t="shared" si="322"/>
        <v>11.13</v>
      </c>
      <c r="O944" s="77">
        <f t="shared" si="323"/>
        <v>11.31</v>
      </c>
      <c r="P944" s="77">
        <f t="shared" si="324"/>
        <v>11.010691048073671</v>
      </c>
      <c r="Q944" s="77">
        <f t="shared" si="338"/>
        <v>11.091000000000003</v>
      </c>
      <c r="R944" s="77">
        <f t="shared" si="325"/>
        <v>11.046094903026255</v>
      </c>
      <c r="S944" s="77">
        <f t="shared" si="326"/>
        <v>11.310292465234202</v>
      </c>
      <c r="T944" s="77">
        <f t="shared" si="327"/>
        <v>-0.2641975622079471</v>
      </c>
      <c r="U944" s="77">
        <f t="shared" si="328"/>
        <v>-0.31077608770549964</v>
      </c>
      <c r="V944" s="77">
        <f t="shared" si="329"/>
        <v>4.6578525497552536E-2</v>
      </c>
      <c r="W944" s="77"/>
      <c r="X944" s="77"/>
      <c r="Y944" s="77"/>
      <c r="Z944" s="77" t="str">
        <f t="shared" si="330"/>
        <v>BAIXA</v>
      </c>
      <c r="AA944" s="77"/>
      <c r="AB944" s="77" t="str">
        <f t="shared" si="331"/>
        <v/>
      </c>
      <c r="AC944" s="77"/>
      <c r="AD944" s="78" t="b">
        <f t="shared" si="332"/>
        <v>0</v>
      </c>
      <c r="AE944" s="78" t="b">
        <f t="shared" si="333"/>
        <v>0</v>
      </c>
      <c r="AF944" s="78" t="b">
        <f t="shared" si="334"/>
        <v>1</v>
      </c>
      <c r="AG944" s="78" t="b">
        <f t="shared" si="339"/>
        <v>0</v>
      </c>
      <c r="AH944" s="38">
        <f t="shared" si="340"/>
        <v>10.47</v>
      </c>
      <c r="AI944" s="62">
        <f t="shared" si="341"/>
        <v>11.83</v>
      </c>
      <c r="AJ944" s="34">
        <f t="shared" si="342"/>
        <v>0.2</v>
      </c>
      <c r="AK944" s="34">
        <f t="shared" si="343"/>
        <v>0.15384615384615385</v>
      </c>
      <c r="AL944" s="34">
        <f t="shared" si="344"/>
        <v>7.407407407407407E-2</v>
      </c>
    </row>
    <row r="945" spans="1:38">
      <c r="A945" s="37">
        <v>42922</v>
      </c>
      <c r="B945" s="67">
        <v>10.99</v>
      </c>
      <c r="C945" s="67">
        <v>10.99</v>
      </c>
      <c r="D945" s="67">
        <v>-0.33</v>
      </c>
      <c r="E945" s="67">
        <v>11.09</v>
      </c>
      <c r="F945" s="67">
        <v>10.91</v>
      </c>
      <c r="G945" s="67">
        <v>11.17</v>
      </c>
      <c r="H945" s="67">
        <v>384329922</v>
      </c>
      <c r="I945" s="67">
        <v>39362</v>
      </c>
      <c r="J945" s="77">
        <f t="shared" si="335"/>
        <v>0</v>
      </c>
      <c r="K945" s="77">
        <f t="shared" si="336"/>
        <v>0</v>
      </c>
      <c r="L945" s="77">
        <f t="shared" si="337"/>
        <v>0</v>
      </c>
      <c r="M945" s="77"/>
      <c r="N945" s="77">
        <f t="shared" si="322"/>
        <v>11.13</v>
      </c>
      <c r="O945" s="77">
        <f t="shared" si="323"/>
        <v>11.31</v>
      </c>
      <c r="P945" s="77">
        <f t="shared" si="324"/>
        <v>11.068363810092089</v>
      </c>
      <c r="Q945" s="77">
        <f t="shared" si="338"/>
        <v>11.132000000000001</v>
      </c>
      <c r="R945" s="77">
        <f t="shared" si="325"/>
        <v>11.094475794485573</v>
      </c>
      <c r="S945" s="77">
        <f t="shared" si="326"/>
        <v>11.352715862452937</v>
      </c>
      <c r="T945" s="77">
        <f t="shared" si="327"/>
        <v>-0.25824006796736398</v>
      </c>
      <c r="U945" s="77">
        <f t="shared" si="328"/>
        <v>-0.32242071907988779</v>
      </c>
      <c r="V945" s="77">
        <f t="shared" si="329"/>
        <v>6.4180651112523801E-2</v>
      </c>
      <c r="W945" s="77"/>
      <c r="X945" s="77"/>
      <c r="Y945" s="77"/>
      <c r="Z945" s="77" t="str">
        <f t="shared" si="330"/>
        <v>BAIXA</v>
      </c>
      <c r="AA945" s="77"/>
      <c r="AB945" s="77" t="str">
        <f t="shared" si="331"/>
        <v/>
      </c>
      <c r="AC945" s="77"/>
      <c r="AD945" s="78" t="b">
        <f t="shared" si="332"/>
        <v>0</v>
      </c>
      <c r="AE945" s="78" t="b">
        <f t="shared" si="333"/>
        <v>1</v>
      </c>
      <c r="AF945" s="78" t="b">
        <f t="shared" si="334"/>
        <v>1</v>
      </c>
      <c r="AG945" s="78" t="b">
        <f t="shared" si="339"/>
        <v>1</v>
      </c>
      <c r="AH945" s="38">
        <f t="shared" si="340"/>
        <v>10.47</v>
      </c>
      <c r="AI945" s="62">
        <f t="shared" si="341"/>
        <v>12.05</v>
      </c>
      <c r="AJ945" s="34">
        <f t="shared" si="342"/>
        <v>0.2</v>
      </c>
      <c r="AK945" s="34">
        <f t="shared" si="343"/>
        <v>0.15384615384615385</v>
      </c>
      <c r="AL945" s="34">
        <f t="shared" si="344"/>
        <v>7.407407407407407E-2</v>
      </c>
    </row>
    <row r="946" spans="1:38">
      <c r="A946" s="37">
        <v>42921</v>
      </c>
      <c r="B946" s="67">
        <v>11.03</v>
      </c>
      <c r="C946" s="67">
        <v>11.03</v>
      </c>
      <c r="D946" s="67">
        <v>-1.77</v>
      </c>
      <c r="E946" s="67">
        <v>11.18</v>
      </c>
      <c r="F946" s="67">
        <v>10.95</v>
      </c>
      <c r="G946" s="67">
        <v>11.31</v>
      </c>
      <c r="H946" s="67">
        <v>434582535</v>
      </c>
      <c r="I946" s="67">
        <v>36635</v>
      </c>
      <c r="J946" s="77">
        <f t="shared" si="335"/>
        <v>0</v>
      </c>
      <c r="K946" s="77">
        <f t="shared" si="336"/>
        <v>0</v>
      </c>
      <c r="L946" s="77">
        <f t="shared" si="337"/>
        <v>0</v>
      </c>
      <c r="M946" s="77"/>
      <c r="N946" s="77">
        <f t="shared" si="322"/>
        <v>11.13</v>
      </c>
      <c r="O946" s="77">
        <f t="shared" si="323"/>
        <v>11.37</v>
      </c>
      <c r="P946" s="77">
        <f t="shared" si="324"/>
        <v>11.087954762615112</v>
      </c>
      <c r="Q946" s="77">
        <f t="shared" si="338"/>
        <v>11.164</v>
      </c>
      <c r="R946" s="77">
        <f t="shared" si="325"/>
        <v>11.11347139348295</v>
      </c>
      <c r="S946" s="77">
        <f t="shared" si="326"/>
        <v>11.381733131449172</v>
      </c>
      <c r="T946" s="77">
        <f t="shared" si="327"/>
        <v>-0.26826173796622221</v>
      </c>
      <c r="U946" s="77">
        <f t="shared" si="328"/>
        <v>-0.33846588185801874</v>
      </c>
      <c r="V946" s="77">
        <f t="shared" si="329"/>
        <v>7.0204143891796522E-2</v>
      </c>
      <c r="W946" s="77"/>
      <c r="X946" s="77"/>
      <c r="Y946" s="77"/>
      <c r="Z946" s="77" t="str">
        <f t="shared" si="330"/>
        <v>BAIXA</v>
      </c>
      <c r="AA946" s="77"/>
      <c r="AB946" s="77" t="str">
        <f t="shared" si="331"/>
        <v/>
      </c>
      <c r="AC946" s="77"/>
      <c r="AD946" s="78" t="b">
        <f t="shared" si="332"/>
        <v>1</v>
      </c>
      <c r="AE946" s="78" t="b">
        <f t="shared" si="333"/>
        <v>1</v>
      </c>
      <c r="AF946" s="78" t="b">
        <f t="shared" si="334"/>
        <v>0</v>
      </c>
      <c r="AG946" s="78" t="b">
        <f t="shared" si="339"/>
        <v>1</v>
      </c>
      <c r="AH946" s="38">
        <f t="shared" si="340"/>
        <v>10.47</v>
      </c>
      <c r="AI946" s="62">
        <f t="shared" si="341"/>
        <v>12.05</v>
      </c>
      <c r="AJ946" s="34">
        <f t="shared" si="342"/>
        <v>0.2</v>
      </c>
      <c r="AK946" s="34">
        <f t="shared" si="343"/>
        <v>0.15384615384615385</v>
      </c>
      <c r="AL946" s="34">
        <f t="shared" si="344"/>
        <v>7.407407407407407E-2</v>
      </c>
    </row>
    <row r="947" spans="1:38">
      <c r="A947" s="37">
        <v>42920</v>
      </c>
      <c r="B947" s="67">
        <v>11.23</v>
      </c>
      <c r="C947" s="67">
        <v>11.23</v>
      </c>
      <c r="D947" s="67">
        <v>0.56999999999999995</v>
      </c>
      <c r="E947" s="67">
        <v>11.15</v>
      </c>
      <c r="F947" s="67">
        <v>11.13</v>
      </c>
      <c r="G947" s="67">
        <v>11.23</v>
      </c>
      <c r="H947" s="67">
        <v>594326190</v>
      </c>
      <c r="I947" s="67">
        <v>47269</v>
      </c>
      <c r="J947" s="77">
        <f t="shared" si="335"/>
        <v>0</v>
      </c>
      <c r="K947" s="77">
        <f t="shared" si="336"/>
        <v>0</v>
      </c>
      <c r="L947" s="77">
        <f t="shared" si="337"/>
        <v>0</v>
      </c>
      <c r="M947" s="77"/>
      <c r="N947" s="77">
        <f t="shared" si="322"/>
        <v>11.39</v>
      </c>
      <c r="O947" s="77">
        <f t="shared" si="323"/>
        <v>11.78</v>
      </c>
      <c r="P947" s="77">
        <f t="shared" si="324"/>
        <v>11.10244345326889</v>
      </c>
      <c r="Q947" s="77">
        <f t="shared" si="338"/>
        <v>11.207999999999998</v>
      </c>
      <c r="R947" s="77">
        <f t="shared" si="325"/>
        <v>11.12864801047985</v>
      </c>
      <c r="S947" s="77">
        <f t="shared" si="326"/>
        <v>11.409871781965107</v>
      </c>
      <c r="T947" s="77">
        <f t="shared" si="327"/>
        <v>-0.28122377148525679</v>
      </c>
      <c r="U947" s="77">
        <f t="shared" si="328"/>
        <v>-0.35601691783096789</v>
      </c>
      <c r="V947" s="77">
        <f t="shared" si="329"/>
        <v>7.4793146345711103E-2</v>
      </c>
      <c r="W947" s="77"/>
      <c r="X947" s="77"/>
      <c r="Y947" s="77"/>
      <c r="Z947" s="77" t="str">
        <f t="shared" si="330"/>
        <v>BAIXA</v>
      </c>
      <c r="AA947" s="77"/>
      <c r="AB947" s="77" t="str">
        <f t="shared" si="331"/>
        <v/>
      </c>
      <c r="AC947" s="77"/>
      <c r="AD947" s="78" t="b">
        <f t="shared" si="332"/>
        <v>1</v>
      </c>
      <c r="AE947" s="78" t="b">
        <f t="shared" si="333"/>
        <v>1</v>
      </c>
      <c r="AF947" s="78" t="b">
        <f t="shared" si="334"/>
        <v>0</v>
      </c>
      <c r="AG947" s="78" t="b">
        <f t="shared" si="339"/>
        <v>1</v>
      </c>
      <c r="AH947" s="38">
        <f t="shared" si="340"/>
        <v>10.47</v>
      </c>
      <c r="AI947" s="62">
        <f t="shared" si="341"/>
        <v>12.05</v>
      </c>
      <c r="AJ947" s="34">
        <f t="shared" si="342"/>
        <v>0.2</v>
      </c>
      <c r="AK947" s="34">
        <f t="shared" si="343"/>
        <v>0.15384615384615385</v>
      </c>
      <c r="AL947" s="34">
        <f t="shared" si="344"/>
        <v>7.407407407407407E-2</v>
      </c>
    </row>
    <row r="948" spans="1:38">
      <c r="A948" s="37">
        <v>42919</v>
      </c>
      <c r="B948" s="67">
        <v>11.17</v>
      </c>
      <c r="C948" s="67">
        <v>11.17</v>
      </c>
      <c r="D948" s="67">
        <v>-0.08</v>
      </c>
      <c r="E948" s="67">
        <v>11.09</v>
      </c>
      <c r="F948" s="67">
        <v>11.04</v>
      </c>
      <c r="G948" s="67">
        <v>11.21</v>
      </c>
      <c r="H948" s="67">
        <v>666273733</v>
      </c>
      <c r="I948" s="67">
        <v>47764</v>
      </c>
      <c r="J948" s="77">
        <f t="shared" si="335"/>
        <v>0</v>
      </c>
      <c r="K948" s="77">
        <f t="shared" si="336"/>
        <v>0</v>
      </c>
      <c r="L948" s="77">
        <f t="shared" si="337"/>
        <v>0</v>
      </c>
      <c r="M948" s="77"/>
      <c r="N948" s="77">
        <f t="shared" si="322"/>
        <v>11.54</v>
      </c>
      <c r="O948" s="77">
        <f t="shared" si="323"/>
        <v>11.78</v>
      </c>
      <c r="P948" s="77">
        <f t="shared" si="324"/>
        <v>11.070554316586112</v>
      </c>
      <c r="Q948" s="77">
        <f t="shared" si="338"/>
        <v>11.242000000000001</v>
      </c>
      <c r="R948" s="77">
        <f t="shared" si="325"/>
        <v>11.11022037602164</v>
      </c>
      <c r="S948" s="77">
        <f t="shared" si="326"/>
        <v>11.424261524522315</v>
      </c>
      <c r="T948" s="77">
        <f t="shared" si="327"/>
        <v>-0.31404114850067444</v>
      </c>
      <c r="U948" s="77">
        <f t="shared" si="328"/>
        <v>-0.3747152044173957</v>
      </c>
      <c r="V948" s="77">
        <f t="shared" si="329"/>
        <v>6.0674055916721259E-2</v>
      </c>
      <c r="W948" s="77"/>
      <c r="X948" s="77"/>
      <c r="Y948" s="77"/>
      <c r="Z948" s="77" t="str">
        <f t="shared" si="330"/>
        <v>BAIXA</v>
      </c>
      <c r="AA948" s="77"/>
      <c r="AB948" s="77" t="str">
        <f t="shared" si="331"/>
        <v/>
      </c>
      <c r="AC948" s="77"/>
      <c r="AD948" s="78" t="b">
        <f t="shared" si="332"/>
        <v>1</v>
      </c>
      <c r="AE948" s="78" t="b">
        <f t="shared" si="333"/>
        <v>0</v>
      </c>
      <c r="AF948" s="78" t="b">
        <f t="shared" si="334"/>
        <v>0</v>
      </c>
      <c r="AG948" s="78" t="b">
        <f t="shared" si="339"/>
        <v>1</v>
      </c>
      <c r="AH948" s="38">
        <f t="shared" si="340"/>
        <v>10.47</v>
      </c>
      <c r="AI948" s="62">
        <f t="shared" si="341"/>
        <v>12.05</v>
      </c>
      <c r="AJ948" s="34">
        <f t="shared" si="342"/>
        <v>0.2</v>
      </c>
      <c r="AK948" s="34">
        <f t="shared" si="343"/>
        <v>0.15384615384615385</v>
      </c>
      <c r="AL948" s="34">
        <f t="shared" si="344"/>
        <v>7.407407407407407E-2</v>
      </c>
    </row>
    <row r="949" spans="1:38">
      <c r="A949" s="37">
        <v>42916</v>
      </c>
      <c r="B949" s="67">
        <v>11.17</v>
      </c>
      <c r="C949" s="67">
        <v>11.17</v>
      </c>
      <c r="D949" s="67">
        <v>1.56</v>
      </c>
      <c r="E949" s="67">
        <v>11.07</v>
      </c>
      <c r="F949" s="67">
        <v>11.01</v>
      </c>
      <c r="G949" s="67">
        <v>11.27</v>
      </c>
      <c r="H949" s="67">
        <v>487168921</v>
      </c>
      <c r="I949" s="67">
        <v>42319</v>
      </c>
      <c r="J949" s="77">
        <f t="shared" si="335"/>
        <v>0</v>
      </c>
      <c r="K949" s="77">
        <f t="shared" si="336"/>
        <v>0</v>
      </c>
      <c r="L949" s="77">
        <f t="shared" si="337"/>
        <v>0</v>
      </c>
      <c r="M949" s="77"/>
      <c r="N949" s="77">
        <f t="shared" si="322"/>
        <v>11.54</v>
      </c>
      <c r="O949" s="77">
        <f t="shared" si="323"/>
        <v>11.78</v>
      </c>
      <c r="P949" s="77">
        <f t="shared" si="324"/>
        <v>11.045692895732639</v>
      </c>
      <c r="Q949" s="77">
        <f t="shared" si="338"/>
        <v>11.273</v>
      </c>
      <c r="R949" s="77">
        <f t="shared" si="325"/>
        <v>11.09935135348012</v>
      </c>
      <c r="S949" s="77">
        <f t="shared" si="326"/>
        <v>11.444602446484101</v>
      </c>
      <c r="T949" s="77">
        <f t="shared" si="327"/>
        <v>-0.34525109300398071</v>
      </c>
      <c r="U949" s="77">
        <f t="shared" si="328"/>
        <v>-0.38988371839657598</v>
      </c>
      <c r="V949" s="77">
        <f t="shared" si="329"/>
        <v>4.4632625392595271E-2</v>
      </c>
      <c r="W949" s="77"/>
      <c r="X949" s="77"/>
      <c r="Y949" s="77"/>
      <c r="Z949" s="77" t="str">
        <f t="shared" si="330"/>
        <v>BAIXA</v>
      </c>
      <c r="AA949" s="77"/>
      <c r="AB949" s="77" t="str">
        <f t="shared" si="331"/>
        <v/>
      </c>
      <c r="AC949" s="77"/>
      <c r="AD949" s="78" t="b">
        <f t="shared" si="332"/>
        <v>0</v>
      </c>
      <c r="AE949" s="78" t="b">
        <f t="shared" si="333"/>
        <v>0</v>
      </c>
      <c r="AF949" s="78" t="b">
        <f t="shared" si="334"/>
        <v>0</v>
      </c>
      <c r="AG949" s="78" t="b">
        <f t="shared" si="339"/>
        <v>1</v>
      </c>
      <c r="AH949" s="38">
        <f t="shared" si="340"/>
        <v>10.47</v>
      </c>
      <c r="AI949" s="62">
        <f t="shared" si="341"/>
        <v>12.05</v>
      </c>
      <c r="AJ949" s="34">
        <f t="shared" si="342"/>
        <v>0.2</v>
      </c>
      <c r="AK949" s="34">
        <f t="shared" si="343"/>
        <v>0.15384615384615385</v>
      </c>
      <c r="AL949" s="34">
        <f t="shared" si="344"/>
        <v>7.407407407407407E-2</v>
      </c>
    </row>
    <row r="950" spans="1:38">
      <c r="A950" s="37">
        <v>42915</v>
      </c>
      <c r="B950" s="67">
        <v>11</v>
      </c>
      <c r="C950" s="67">
        <v>11</v>
      </c>
      <c r="D950" s="67">
        <v>0.83</v>
      </c>
      <c r="E950" s="67">
        <v>11.08</v>
      </c>
      <c r="F950" s="67">
        <v>10.92</v>
      </c>
      <c r="G950" s="67">
        <v>11.11</v>
      </c>
      <c r="H950" s="67">
        <v>443574401</v>
      </c>
      <c r="I950" s="67">
        <v>40244</v>
      </c>
      <c r="J950" s="77">
        <f t="shared" si="335"/>
        <v>0</v>
      </c>
      <c r="K950" s="77">
        <f t="shared" si="336"/>
        <v>0</v>
      </c>
      <c r="L950" s="77">
        <f t="shared" si="337"/>
        <v>0</v>
      </c>
      <c r="M950" s="77"/>
      <c r="N950" s="77">
        <f t="shared" si="322"/>
        <v>11.59</v>
      </c>
      <c r="O950" s="77">
        <f t="shared" si="323"/>
        <v>11.83</v>
      </c>
      <c r="P950" s="77">
        <f t="shared" si="324"/>
        <v>11.014616119665799</v>
      </c>
      <c r="Q950" s="77">
        <f t="shared" si="338"/>
        <v>11.293499999999998</v>
      </c>
      <c r="R950" s="77">
        <f t="shared" si="325"/>
        <v>11.086506145021961</v>
      </c>
      <c r="S950" s="77">
        <f t="shared" si="326"/>
        <v>11.466570642202829</v>
      </c>
      <c r="T950" s="77">
        <f t="shared" si="327"/>
        <v>-0.38006449718086799</v>
      </c>
      <c r="U950" s="77">
        <f t="shared" si="328"/>
        <v>-0.4010418747447248</v>
      </c>
      <c r="V950" s="77">
        <f t="shared" si="329"/>
        <v>2.0977377563856814E-2</v>
      </c>
      <c r="W950" s="77"/>
      <c r="X950" s="77"/>
      <c r="Y950" s="77"/>
      <c r="Z950" s="77" t="str">
        <f t="shared" si="330"/>
        <v>BAIXA</v>
      </c>
      <c r="AA950" s="77"/>
      <c r="AB950" s="77" t="str">
        <f t="shared" si="331"/>
        <v/>
      </c>
      <c r="AC950" s="77"/>
      <c r="AD950" s="78" t="b">
        <f t="shared" si="332"/>
        <v>0</v>
      </c>
      <c r="AE950" s="78" t="b">
        <f t="shared" si="333"/>
        <v>0</v>
      </c>
      <c r="AF950" s="78" t="b">
        <f t="shared" si="334"/>
        <v>1</v>
      </c>
      <c r="AG950" s="78" t="b">
        <f t="shared" si="339"/>
        <v>1</v>
      </c>
      <c r="AH950" s="38">
        <f t="shared" si="340"/>
        <v>10.47</v>
      </c>
      <c r="AI950" s="62">
        <f t="shared" si="341"/>
        <v>12.05</v>
      </c>
      <c r="AJ950" s="34">
        <f t="shared" si="342"/>
        <v>0.2</v>
      </c>
      <c r="AK950" s="34">
        <f t="shared" si="343"/>
        <v>0.15384615384615385</v>
      </c>
      <c r="AL950" s="34">
        <f t="shared" si="344"/>
        <v>7.407407407407407E-2</v>
      </c>
    </row>
    <row r="951" spans="1:38">
      <c r="A951" s="37">
        <v>42914</v>
      </c>
      <c r="B951" s="67">
        <v>10.91</v>
      </c>
      <c r="C951" s="67">
        <v>10.91</v>
      </c>
      <c r="D951" s="67">
        <v>-1.06</v>
      </c>
      <c r="E951" s="67">
        <v>10.91</v>
      </c>
      <c r="F951" s="67">
        <v>10.85</v>
      </c>
      <c r="G951" s="67">
        <v>11.13</v>
      </c>
      <c r="H951" s="67">
        <v>596170942</v>
      </c>
      <c r="I951" s="67">
        <v>36685</v>
      </c>
      <c r="J951" s="77">
        <f t="shared" si="335"/>
        <v>0</v>
      </c>
      <c r="K951" s="77">
        <f t="shared" si="336"/>
        <v>0</v>
      </c>
      <c r="L951" s="77">
        <f t="shared" si="337"/>
        <v>0</v>
      </c>
      <c r="M951" s="77"/>
      <c r="N951" s="77">
        <f t="shared" si="322"/>
        <v>11.59</v>
      </c>
      <c r="O951" s="77">
        <f t="shared" si="323"/>
        <v>11.83</v>
      </c>
      <c r="P951" s="77">
        <f t="shared" si="324"/>
        <v>11.018270149582248</v>
      </c>
      <c r="Q951" s="77">
        <f t="shared" si="338"/>
        <v>11.328999999999999</v>
      </c>
      <c r="R951" s="77">
        <f t="shared" si="325"/>
        <v>11.102234535025953</v>
      </c>
      <c r="S951" s="77">
        <f t="shared" si="326"/>
        <v>11.503896293579055</v>
      </c>
      <c r="T951" s="77">
        <f t="shared" si="327"/>
        <v>-0.40166175855310193</v>
      </c>
      <c r="U951" s="77">
        <f t="shared" si="328"/>
        <v>-0.40628621913568902</v>
      </c>
      <c r="V951" s="77">
        <f t="shared" si="329"/>
        <v>4.6244605825870866E-3</v>
      </c>
      <c r="W951" s="77"/>
      <c r="X951" s="77"/>
      <c r="Y951" s="77"/>
      <c r="Z951" s="77" t="str">
        <f t="shared" si="330"/>
        <v>BAIXA</v>
      </c>
      <c r="AA951" s="77"/>
      <c r="AB951" s="77" t="str">
        <f t="shared" si="331"/>
        <v>COMPRA</v>
      </c>
      <c r="AC951" s="77"/>
      <c r="AD951" s="78" t="b">
        <f t="shared" si="332"/>
        <v>0</v>
      </c>
      <c r="AE951" s="78" t="b">
        <f t="shared" si="333"/>
        <v>1</v>
      </c>
      <c r="AF951" s="78" t="b">
        <f t="shared" si="334"/>
        <v>0</v>
      </c>
      <c r="AG951" s="78" t="b">
        <f t="shared" si="339"/>
        <v>1</v>
      </c>
      <c r="AH951" s="38">
        <f t="shared" si="340"/>
        <v>10.47</v>
      </c>
      <c r="AI951" s="62">
        <f t="shared" si="341"/>
        <v>12.05</v>
      </c>
      <c r="AJ951" s="34">
        <f t="shared" si="342"/>
        <v>0.2</v>
      </c>
      <c r="AK951" s="34">
        <f t="shared" si="343"/>
        <v>0.15384615384615385</v>
      </c>
      <c r="AL951" s="34">
        <f t="shared" si="344"/>
        <v>7.407407407407407E-2</v>
      </c>
    </row>
    <row r="952" spans="1:38">
      <c r="A952" s="37">
        <v>42913</v>
      </c>
      <c r="B952" s="67">
        <v>11.03</v>
      </c>
      <c r="C952" s="67">
        <v>11.03</v>
      </c>
      <c r="D952" s="67">
        <v>-0.49</v>
      </c>
      <c r="E952" s="67">
        <v>11.15</v>
      </c>
      <c r="F952" s="67">
        <v>10.96</v>
      </c>
      <c r="G952" s="67">
        <v>11.27</v>
      </c>
      <c r="H952" s="67">
        <v>668260190</v>
      </c>
      <c r="I952" s="67">
        <v>60854</v>
      </c>
      <c r="J952" s="77">
        <f t="shared" si="335"/>
        <v>0</v>
      </c>
      <c r="K952" s="77">
        <f t="shared" si="336"/>
        <v>0</v>
      </c>
      <c r="L952" s="77">
        <f t="shared" si="337"/>
        <v>0</v>
      </c>
      <c r="M952" s="77"/>
      <c r="N952" s="77">
        <f t="shared" si="322"/>
        <v>11.59</v>
      </c>
      <c r="O952" s="77">
        <f t="shared" si="323"/>
        <v>12.05</v>
      </c>
      <c r="P952" s="77">
        <f t="shared" si="324"/>
        <v>11.04533768697781</v>
      </c>
      <c r="Q952" s="77">
        <f t="shared" si="338"/>
        <v>11.387</v>
      </c>
      <c r="R952" s="77">
        <f t="shared" si="325"/>
        <v>11.137186268667035</v>
      </c>
      <c r="S952" s="77">
        <f t="shared" si="326"/>
        <v>11.551407997065381</v>
      </c>
      <c r="T952" s="77">
        <f t="shared" si="327"/>
        <v>-0.41422172839834559</v>
      </c>
      <c r="U952" s="77">
        <f t="shared" si="328"/>
        <v>-0.40744233428133581</v>
      </c>
      <c r="V952" s="77">
        <f t="shared" si="329"/>
        <v>-6.7793941170097849E-3</v>
      </c>
      <c r="W952" s="77"/>
      <c r="X952" s="77"/>
      <c r="Y952" s="77"/>
      <c r="Z952" s="77" t="str">
        <f t="shared" si="330"/>
        <v>BAIXA</v>
      </c>
      <c r="AA952" s="77"/>
      <c r="AB952" s="77" t="str">
        <f t="shared" si="331"/>
        <v/>
      </c>
      <c r="AC952" s="77"/>
      <c r="AD952" s="78" t="b">
        <f t="shared" si="332"/>
        <v>1</v>
      </c>
      <c r="AE952" s="78" t="b">
        <f t="shared" si="333"/>
        <v>0</v>
      </c>
      <c r="AF952" s="78" t="b">
        <f t="shared" si="334"/>
        <v>0</v>
      </c>
      <c r="AG952" s="78" t="b">
        <f t="shared" si="339"/>
        <v>1</v>
      </c>
      <c r="AH952" s="38">
        <f t="shared" si="340"/>
        <v>10.47</v>
      </c>
      <c r="AI952" s="62">
        <f t="shared" si="341"/>
        <v>12.32</v>
      </c>
      <c r="AJ952" s="34">
        <f t="shared" si="342"/>
        <v>0.2</v>
      </c>
      <c r="AK952" s="34">
        <f t="shared" si="343"/>
        <v>0.15384615384615385</v>
      </c>
      <c r="AL952" s="34">
        <f t="shared" si="344"/>
        <v>7.407407407407407E-2</v>
      </c>
    </row>
    <row r="953" spans="1:38">
      <c r="A953" s="37">
        <v>42912</v>
      </c>
      <c r="B953" s="67">
        <v>11.08</v>
      </c>
      <c r="C953" s="67">
        <v>11.08</v>
      </c>
      <c r="D953" s="67">
        <v>2.85</v>
      </c>
      <c r="E953" s="67">
        <v>10.93</v>
      </c>
      <c r="F953" s="67">
        <v>10.88</v>
      </c>
      <c r="G953" s="67">
        <v>11.11</v>
      </c>
      <c r="H953" s="67">
        <v>675049775</v>
      </c>
      <c r="I953" s="67">
        <v>51917</v>
      </c>
      <c r="J953" s="77">
        <f t="shared" si="335"/>
        <v>0</v>
      </c>
      <c r="K953" s="77">
        <f t="shared" si="336"/>
        <v>0</v>
      </c>
      <c r="L953" s="77">
        <f t="shared" si="337"/>
        <v>0</v>
      </c>
      <c r="M953" s="77"/>
      <c r="N953" s="77">
        <f t="shared" si="322"/>
        <v>11.77</v>
      </c>
      <c r="O953" s="77">
        <f t="shared" si="323"/>
        <v>12.05</v>
      </c>
      <c r="P953" s="77">
        <f t="shared" si="324"/>
        <v>11.049172108722262</v>
      </c>
      <c r="Q953" s="77">
        <f t="shared" si="338"/>
        <v>11.448499999999999</v>
      </c>
      <c r="R953" s="77">
        <f t="shared" si="325"/>
        <v>11.15667468115195</v>
      </c>
      <c r="S953" s="77">
        <f t="shared" si="326"/>
        <v>11.59312063683061</v>
      </c>
      <c r="T953" s="77">
        <f t="shared" si="327"/>
        <v>-0.43644595567866062</v>
      </c>
      <c r="U953" s="77">
        <f t="shared" si="328"/>
        <v>-0.40574748575208336</v>
      </c>
      <c r="V953" s="77">
        <f t="shared" si="329"/>
        <v>-3.0698469926577265E-2</v>
      </c>
      <c r="W953" s="77"/>
      <c r="X953" s="77"/>
      <c r="Y953" s="77"/>
      <c r="Z953" s="77" t="str">
        <f t="shared" si="330"/>
        <v>BAIXA</v>
      </c>
      <c r="AA953" s="77"/>
      <c r="AB953" s="77" t="str">
        <f t="shared" si="331"/>
        <v/>
      </c>
      <c r="AC953" s="77"/>
      <c r="AD953" s="78" t="b">
        <f t="shared" si="332"/>
        <v>0</v>
      </c>
      <c r="AE953" s="78" t="b">
        <f t="shared" si="333"/>
        <v>1</v>
      </c>
      <c r="AF953" s="78" t="b">
        <f t="shared" si="334"/>
        <v>0</v>
      </c>
      <c r="AG953" s="78" t="b">
        <f t="shared" si="339"/>
        <v>1</v>
      </c>
      <c r="AH953" s="38">
        <f t="shared" si="340"/>
        <v>10.47</v>
      </c>
      <c r="AI953" s="62">
        <f t="shared" si="341"/>
        <v>12.43</v>
      </c>
      <c r="AJ953" s="34">
        <f t="shared" si="342"/>
        <v>0.2</v>
      </c>
      <c r="AK953" s="34">
        <f t="shared" si="343"/>
        <v>0.15384615384615385</v>
      </c>
      <c r="AL953" s="34">
        <f t="shared" si="344"/>
        <v>7.407407407407407E-2</v>
      </c>
    </row>
    <row r="954" spans="1:38">
      <c r="A954" s="37">
        <v>42909</v>
      </c>
      <c r="B954" s="67">
        <v>10.78</v>
      </c>
      <c r="C954" s="67">
        <v>10.78</v>
      </c>
      <c r="D954" s="67">
        <v>-0.91</v>
      </c>
      <c r="E954" s="67">
        <v>10.94</v>
      </c>
      <c r="F954" s="67">
        <v>10.72</v>
      </c>
      <c r="G954" s="67">
        <v>10.98</v>
      </c>
      <c r="H954" s="67">
        <v>762187873</v>
      </c>
      <c r="I954" s="67">
        <v>49178</v>
      </c>
      <c r="J954" s="77">
        <f t="shared" si="335"/>
        <v>0</v>
      </c>
      <c r="K954" s="77">
        <f t="shared" si="336"/>
        <v>0</v>
      </c>
      <c r="L954" s="77">
        <f t="shared" si="337"/>
        <v>0</v>
      </c>
      <c r="M954" s="77"/>
      <c r="N954" s="77">
        <f t="shared" si="322"/>
        <v>11.77</v>
      </c>
      <c r="O954" s="77">
        <f t="shared" si="323"/>
        <v>12.05</v>
      </c>
      <c r="P954" s="77">
        <f t="shared" si="324"/>
        <v>11.041465135902827</v>
      </c>
      <c r="Q954" s="77">
        <f t="shared" si="338"/>
        <v>11.512499999999999</v>
      </c>
      <c r="R954" s="77">
        <f t="shared" si="325"/>
        <v>11.170615532270485</v>
      </c>
      <c r="S954" s="77">
        <f t="shared" si="326"/>
        <v>11.634170287777058</v>
      </c>
      <c r="T954" s="77">
        <f t="shared" si="327"/>
        <v>-0.4635547555065731</v>
      </c>
      <c r="U954" s="77">
        <f t="shared" si="328"/>
        <v>-0.39807286827043903</v>
      </c>
      <c r="V954" s="77">
        <f t="shared" si="329"/>
        <v>-6.5481887236134073E-2</v>
      </c>
      <c r="W954" s="77"/>
      <c r="X954" s="77"/>
      <c r="Y954" s="77"/>
      <c r="Z954" s="77" t="str">
        <f t="shared" si="330"/>
        <v>BAIXA</v>
      </c>
      <c r="AA954" s="77"/>
      <c r="AB954" s="77" t="str">
        <f t="shared" si="331"/>
        <v/>
      </c>
      <c r="AC954" s="77"/>
      <c r="AD954" s="78" t="b">
        <f t="shared" si="332"/>
        <v>1</v>
      </c>
      <c r="AE954" s="78" t="b">
        <f t="shared" si="333"/>
        <v>0</v>
      </c>
      <c r="AF954" s="78" t="b">
        <f t="shared" si="334"/>
        <v>1</v>
      </c>
      <c r="AG954" s="78" t="b">
        <f t="shared" si="339"/>
        <v>0</v>
      </c>
      <c r="AH954" s="38">
        <f t="shared" si="340"/>
        <v>10.47</v>
      </c>
      <c r="AI954" s="62">
        <f t="shared" si="341"/>
        <v>12.82</v>
      </c>
      <c r="AJ954" s="34">
        <f t="shared" si="342"/>
        <v>0.2</v>
      </c>
      <c r="AK954" s="34">
        <f t="shared" si="343"/>
        <v>0.15384615384615385</v>
      </c>
      <c r="AL954" s="34">
        <f t="shared" si="344"/>
        <v>7.407407407407407E-2</v>
      </c>
    </row>
    <row r="955" spans="1:38">
      <c r="A955" s="37">
        <v>42908</v>
      </c>
      <c r="B955" s="67">
        <v>10.88</v>
      </c>
      <c r="C955" s="67">
        <v>10.88</v>
      </c>
      <c r="D955" s="67">
        <v>3.44</v>
      </c>
      <c r="E955" s="67">
        <v>10.62</v>
      </c>
      <c r="F955" s="67">
        <v>10.59</v>
      </c>
      <c r="G955" s="67">
        <v>10.88</v>
      </c>
      <c r="H955" s="67">
        <v>520272308</v>
      </c>
      <c r="I955" s="67">
        <v>38000</v>
      </c>
      <c r="J955" s="77">
        <f t="shared" si="335"/>
        <v>0</v>
      </c>
      <c r="K955" s="77">
        <f t="shared" si="336"/>
        <v>0</v>
      </c>
      <c r="L955" s="77">
        <f t="shared" si="337"/>
        <v>0</v>
      </c>
      <c r="M955" s="77"/>
      <c r="N955" s="77">
        <f t="shared" si="322"/>
        <v>11.77</v>
      </c>
      <c r="O955" s="77">
        <f t="shared" si="323"/>
        <v>12.05</v>
      </c>
      <c r="P955" s="77">
        <f t="shared" si="324"/>
        <v>11.106831419878533</v>
      </c>
      <c r="Q955" s="77">
        <f t="shared" si="338"/>
        <v>11.593999999999998</v>
      </c>
      <c r="R955" s="77">
        <f t="shared" si="325"/>
        <v>11.241636538137847</v>
      </c>
      <c r="S955" s="77">
        <f t="shared" si="326"/>
        <v>11.702503910799223</v>
      </c>
      <c r="T955" s="77">
        <f t="shared" si="327"/>
        <v>-0.4608673726613759</v>
      </c>
      <c r="U955" s="77">
        <f t="shared" si="328"/>
        <v>-0.38170239646140552</v>
      </c>
      <c r="V955" s="77">
        <f t="shared" si="329"/>
        <v>-7.9164976199970372E-2</v>
      </c>
      <c r="W955" s="77"/>
      <c r="X955" s="77"/>
      <c r="Y955" s="77"/>
      <c r="Z955" s="77" t="str">
        <f t="shared" si="330"/>
        <v>BAIXA</v>
      </c>
      <c r="AA955" s="77"/>
      <c r="AB955" s="77" t="str">
        <f t="shared" si="331"/>
        <v/>
      </c>
      <c r="AC955" s="77"/>
      <c r="AD955" s="78" t="b">
        <f t="shared" si="332"/>
        <v>0</v>
      </c>
      <c r="AE955" s="78" t="b">
        <f t="shared" si="333"/>
        <v>0</v>
      </c>
      <c r="AF955" s="78" t="b">
        <f t="shared" si="334"/>
        <v>0</v>
      </c>
      <c r="AG955" s="78" t="b">
        <f t="shared" si="339"/>
        <v>1</v>
      </c>
      <c r="AH955" s="38">
        <f t="shared" si="340"/>
        <v>10.47</v>
      </c>
      <c r="AI955" s="62">
        <f t="shared" si="341"/>
        <v>12.82</v>
      </c>
      <c r="AJ955" s="34">
        <f t="shared" si="342"/>
        <v>0.2</v>
      </c>
      <c r="AK955" s="34">
        <f t="shared" si="343"/>
        <v>0.15384615384615385</v>
      </c>
      <c r="AL955" s="34">
        <f t="shared" si="344"/>
        <v>7.407407407407407E-2</v>
      </c>
    </row>
    <row r="956" spans="1:38">
      <c r="A956" s="37">
        <v>42907</v>
      </c>
      <c r="B956" s="67">
        <v>10.52</v>
      </c>
      <c r="C956" s="67">
        <v>10.52</v>
      </c>
      <c r="D956" s="67">
        <v>-1.85</v>
      </c>
      <c r="E956" s="67">
        <v>10.8</v>
      </c>
      <c r="F956" s="67">
        <v>10.47</v>
      </c>
      <c r="G956" s="67">
        <v>10.95</v>
      </c>
      <c r="H956" s="67">
        <v>888858988</v>
      </c>
      <c r="I956" s="67">
        <v>72734</v>
      </c>
      <c r="J956" s="77">
        <f t="shared" si="335"/>
        <v>1</v>
      </c>
      <c r="K956" s="77">
        <f t="shared" si="336"/>
        <v>0</v>
      </c>
      <c r="L956" s="77">
        <f t="shared" si="337"/>
        <v>0</v>
      </c>
      <c r="M956" s="77"/>
      <c r="N956" s="77">
        <f t="shared" si="322"/>
        <v>11.77</v>
      </c>
      <c r="O956" s="77">
        <f t="shared" si="323"/>
        <v>12.05</v>
      </c>
      <c r="P956" s="77">
        <f t="shared" si="324"/>
        <v>11.163539274848167</v>
      </c>
      <c r="Q956" s="77">
        <f t="shared" si="338"/>
        <v>11.679499999999999</v>
      </c>
      <c r="R956" s="77">
        <f t="shared" si="325"/>
        <v>11.307388635981091</v>
      </c>
      <c r="S956" s="77">
        <f t="shared" si="326"/>
        <v>11.76830422366316</v>
      </c>
      <c r="T956" s="77">
        <f t="shared" si="327"/>
        <v>-0.46091558768206831</v>
      </c>
      <c r="U956" s="77">
        <f t="shared" si="328"/>
        <v>-0.36191115241141292</v>
      </c>
      <c r="V956" s="77">
        <f t="shared" si="329"/>
        <v>-9.9004435270655389E-2</v>
      </c>
      <c r="W956" s="77"/>
      <c r="X956" s="77"/>
      <c r="Y956" s="77"/>
      <c r="Z956" s="77" t="str">
        <f t="shared" si="330"/>
        <v>BAIXA</v>
      </c>
      <c r="AA956" s="77"/>
      <c r="AB956" s="77" t="str">
        <f t="shared" si="331"/>
        <v/>
      </c>
      <c r="AC956" s="77"/>
      <c r="AD956" s="78" t="b">
        <f t="shared" si="332"/>
        <v>0</v>
      </c>
      <c r="AE956" s="78" t="b">
        <f t="shared" si="333"/>
        <v>0</v>
      </c>
      <c r="AF956" s="78" t="b">
        <f t="shared" si="334"/>
        <v>1</v>
      </c>
      <c r="AG956" s="78" t="b">
        <f t="shared" si="339"/>
        <v>0</v>
      </c>
      <c r="AH956" s="38">
        <f t="shared" si="340"/>
        <v>10.47</v>
      </c>
      <c r="AI956" s="62">
        <f t="shared" si="341"/>
        <v>12.82</v>
      </c>
      <c r="AJ956" s="34">
        <f t="shared" si="342"/>
        <v>0.2</v>
      </c>
      <c r="AK956" s="34">
        <f t="shared" si="343"/>
        <v>0.15384615384615385</v>
      </c>
      <c r="AL956" s="34">
        <f t="shared" si="344"/>
        <v>7.407407407407407E-2</v>
      </c>
    </row>
    <row r="957" spans="1:38">
      <c r="A957" s="37">
        <v>42906</v>
      </c>
      <c r="B957" s="67">
        <v>10.71</v>
      </c>
      <c r="C957" s="67">
        <v>10.71</v>
      </c>
      <c r="D957" s="67">
        <v>-3.5</v>
      </c>
      <c r="E957" s="67">
        <v>10.95</v>
      </c>
      <c r="F957" s="67">
        <v>10.62</v>
      </c>
      <c r="G957" s="67">
        <v>10.96</v>
      </c>
      <c r="H957" s="67">
        <v>448185357</v>
      </c>
      <c r="I957" s="67">
        <v>34841</v>
      </c>
      <c r="J957" s="77">
        <f t="shared" si="335"/>
        <v>0</v>
      </c>
      <c r="K957" s="77">
        <f t="shared" si="336"/>
        <v>0</v>
      </c>
      <c r="L957" s="77">
        <f t="shared" si="337"/>
        <v>0</v>
      </c>
      <c r="M957" s="77"/>
      <c r="N957" s="77">
        <f t="shared" si="322"/>
        <v>11.77</v>
      </c>
      <c r="O957" s="77">
        <f t="shared" si="323"/>
        <v>12.05</v>
      </c>
      <c r="P957" s="77">
        <f t="shared" si="324"/>
        <v>11.324424093560209</v>
      </c>
      <c r="Q957" s="77">
        <f t="shared" si="338"/>
        <v>11.763</v>
      </c>
      <c r="R957" s="77">
        <f t="shared" si="325"/>
        <v>11.450550206159472</v>
      </c>
      <c r="S957" s="77">
        <f t="shared" si="326"/>
        <v>11.868168561556212</v>
      </c>
      <c r="T957" s="77">
        <f t="shared" si="327"/>
        <v>-0.41761835539674053</v>
      </c>
      <c r="U957" s="77">
        <f t="shared" si="328"/>
        <v>-0.33716004359374907</v>
      </c>
      <c r="V957" s="77">
        <f t="shared" si="329"/>
        <v>-8.0458311802991456E-2</v>
      </c>
      <c r="W957" s="77"/>
      <c r="X957" s="77"/>
      <c r="Y957" s="77"/>
      <c r="Z957" s="77" t="str">
        <f t="shared" si="330"/>
        <v>BAIXA</v>
      </c>
      <c r="AA957" s="77"/>
      <c r="AB957" s="77" t="str">
        <f t="shared" si="331"/>
        <v/>
      </c>
      <c r="AC957" s="77"/>
      <c r="AD957" s="78" t="b">
        <f t="shared" si="332"/>
        <v>0</v>
      </c>
      <c r="AE957" s="78" t="b">
        <f t="shared" si="333"/>
        <v>0</v>
      </c>
      <c r="AF957" s="78" t="b">
        <f t="shared" si="334"/>
        <v>1</v>
      </c>
      <c r="AG957" s="78" t="b">
        <f t="shared" si="339"/>
        <v>0</v>
      </c>
      <c r="AH957" s="38">
        <f t="shared" si="340"/>
        <v>10.47</v>
      </c>
      <c r="AI957" s="62">
        <f t="shared" si="341"/>
        <v>12.82</v>
      </c>
      <c r="AJ957" s="34">
        <f t="shared" si="342"/>
        <v>0.2</v>
      </c>
      <c r="AK957" s="34">
        <f t="shared" si="343"/>
        <v>0.15384615384615385</v>
      </c>
      <c r="AL957" s="34">
        <f t="shared" si="344"/>
        <v>7.407407407407407E-2</v>
      </c>
    </row>
    <row r="958" spans="1:38">
      <c r="A958" s="37">
        <v>42905</v>
      </c>
      <c r="B958" s="67">
        <v>11.1</v>
      </c>
      <c r="C958" s="67">
        <v>11.1</v>
      </c>
      <c r="D958" s="67">
        <v>0.08</v>
      </c>
      <c r="E958" s="67">
        <v>11.12</v>
      </c>
      <c r="F958" s="67">
        <v>11.04</v>
      </c>
      <c r="G958" s="67">
        <v>11.27</v>
      </c>
      <c r="H958" s="67">
        <v>647812356</v>
      </c>
      <c r="I958" s="67">
        <v>39202</v>
      </c>
      <c r="J958" s="77">
        <f t="shared" si="335"/>
        <v>0</v>
      </c>
      <c r="K958" s="77">
        <f t="shared" si="336"/>
        <v>0</v>
      </c>
      <c r="L958" s="77">
        <f t="shared" si="337"/>
        <v>0</v>
      </c>
      <c r="M958" s="77"/>
      <c r="N958" s="77">
        <f t="shared" si="322"/>
        <v>12.07</v>
      </c>
      <c r="O958" s="77">
        <f t="shared" si="323"/>
        <v>12.32</v>
      </c>
      <c r="P958" s="77">
        <f t="shared" si="324"/>
        <v>11.478030116950261</v>
      </c>
      <c r="Q958" s="77">
        <f t="shared" si="338"/>
        <v>11.832999999999998</v>
      </c>
      <c r="R958" s="77">
        <f t="shared" si="325"/>
        <v>11.585195698188466</v>
      </c>
      <c r="S958" s="77">
        <f t="shared" si="326"/>
        <v>11.960822046480709</v>
      </c>
      <c r="T958" s="77">
        <f t="shared" si="327"/>
        <v>-0.37562634829224351</v>
      </c>
      <c r="U958" s="77">
        <f t="shared" si="328"/>
        <v>-0.31704546564300123</v>
      </c>
      <c r="V958" s="77">
        <f t="shared" si="329"/>
        <v>-5.8580882649242272E-2</v>
      </c>
      <c r="W958" s="77"/>
      <c r="X958" s="77"/>
      <c r="Y958" s="77"/>
      <c r="Z958" s="77" t="str">
        <f t="shared" si="330"/>
        <v>BAIXA</v>
      </c>
      <c r="AA958" s="77"/>
      <c r="AB958" s="77" t="str">
        <f t="shared" si="331"/>
        <v/>
      </c>
      <c r="AC958" s="77"/>
      <c r="AD958" s="78" t="b">
        <f t="shared" si="332"/>
        <v>0</v>
      </c>
      <c r="AE958" s="78" t="b">
        <f t="shared" si="333"/>
        <v>0</v>
      </c>
      <c r="AF958" s="78" t="b">
        <f t="shared" si="334"/>
        <v>0</v>
      </c>
      <c r="AG958" s="78" t="b">
        <f t="shared" si="339"/>
        <v>1</v>
      </c>
      <c r="AH958" s="38">
        <f t="shared" si="340"/>
        <v>11.03</v>
      </c>
      <c r="AI958" s="62">
        <f t="shared" si="341"/>
        <v>12.82</v>
      </c>
      <c r="AJ958" s="34">
        <f t="shared" si="342"/>
        <v>0.2</v>
      </c>
      <c r="AK958" s="34">
        <f t="shared" si="343"/>
        <v>0.15384615384615385</v>
      </c>
      <c r="AL958" s="34">
        <f t="shared" si="344"/>
        <v>7.407407407407407E-2</v>
      </c>
    </row>
    <row r="959" spans="1:38">
      <c r="A959" s="37">
        <v>42902</v>
      </c>
      <c r="B959" s="67">
        <v>11.09</v>
      </c>
      <c r="C959" s="67">
        <v>11.09</v>
      </c>
      <c r="D959" s="67">
        <v>-2.69</v>
      </c>
      <c r="E959" s="67">
        <v>11.36</v>
      </c>
      <c r="F959" s="67">
        <v>11.03</v>
      </c>
      <c r="G959" s="67">
        <v>11.37</v>
      </c>
      <c r="H959" s="67">
        <v>428761814</v>
      </c>
      <c r="I959" s="67">
        <v>28576</v>
      </c>
      <c r="J959" s="77">
        <f t="shared" si="335"/>
        <v>1</v>
      </c>
      <c r="K959" s="77">
        <f t="shared" si="336"/>
        <v>0</v>
      </c>
      <c r="L959" s="77">
        <f t="shared" si="337"/>
        <v>0</v>
      </c>
      <c r="M959" s="77"/>
      <c r="N959" s="77">
        <f t="shared" si="322"/>
        <v>12.24</v>
      </c>
      <c r="O959" s="77">
        <f t="shared" si="323"/>
        <v>12.43</v>
      </c>
      <c r="P959" s="77">
        <f t="shared" si="324"/>
        <v>11.572537646187827</v>
      </c>
      <c r="Q959" s="77">
        <f t="shared" si="338"/>
        <v>11.892999999999997</v>
      </c>
      <c r="R959" s="77">
        <f t="shared" si="325"/>
        <v>11.673413097859095</v>
      </c>
      <c r="S959" s="77">
        <f t="shared" si="326"/>
        <v>12.029687810199166</v>
      </c>
      <c r="T959" s="77">
        <f t="shared" si="327"/>
        <v>-0.35627471234007047</v>
      </c>
      <c r="U959" s="77">
        <f t="shared" si="328"/>
        <v>-0.30240024498069068</v>
      </c>
      <c r="V959" s="77">
        <f t="shared" si="329"/>
        <v>-5.3874467359379785E-2</v>
      </c>
      <c r="W959" s="77"/>
      <c r="X959" s="77"/>
      <c r="Y959" s="77"/>
      <c r="Z959" s="77" t="str">
        <f t="shared" si="330"/>
        <v>BAIXA</v>
      </c>
      <c r="AA959" s="77"/>
      <c r="AB959" s="77" t="str">
        <f t="shared" si="331"/>
        <v/>
      </c>
      <c r="AC959" s="77"/>
      <c r="AD959" s="78" t="b">
        <f t="shared" si="332"/>
        <v>0</v>
      </c>
      <c r="AE959" s="78" t="b">
        <f t="shared" si="333"/>
        <v>0</v>
      </c>
      <c r="AF959" s="78" t="b">
        <f t="shared" si="334"/>
        <v>1</v>
      </c>
      <c r="AG959" s="78" t="b">
        <f t="shared" si="339"/>
        <v>0</v>
      </c>
      <c r="AH959" s="38">
        <f t="shared" si="340"/>
        <v>11.03</v>
      </c>
      <c r="AI959" s="62">
        <f t="shared" si="341"/>
        <v>12.82</v>
      </c>
      <c r="AJ959" s="34">
        <f t="shared" si="342"/>
        <v>0.2</v>
      </c>
      <c r="AK959" s="34">
        <f t="shared" si="343"/>
        <v>0.15384615384615385</v>
      </c>
      <c r="AL959" s="34">
        <f t="shared" si="344"/>
        <v>7.407407407407407E-2</v>
      </c>
    </row>
    <row r="960" spans="1:38">
      <c r="A960" s="37">
        <v>42900</v>
      </c>
      <c r="B960" s="67">
        <v>11.4</v>
      </c>
      <c r="C960" s="67">
        <v>11.4</v>
      </c>
      <c r="D960" s="67">
        <v>-2.4700000000000002</v>
      </c>
      <c r="E960" s="67">
        <v>11.69</v>
      </c>
      <c r="F960" s="67">
        <v>11.39</v>
      </c>
      <c r="G960" s="67">
        <v>11.78</v>
      </c>
      <c r="H960" s="67">
        <v>458544376</v>
      </c>
      <c r="I960" s="67">
        <v>36504</v>
      </c>
      <c r="J960" s="77">
        <f t="shared" si="335"/>
        <v>0</v>
      </c>
      <c r="K960" s="77">
        <f t="shared" si="336"/>
        <v>0</v>
      </c>
      <c r="L960" s="77">
        <f t="shared" si="337"/>
        <v>0</v>
      </c>
      <c r="M960" s="77"/>
      <c r="N960" s="77">
        <f t="shared" si="322"/>
        <v>12.24</v>
      </c>
      <c r="O960" s="77">
        <f t="shared" si="323"/>
        <v>12.46</v>
      </c>
      <c r="P960" s="77">
        <f t="shared" si="324"/>
        <v>11.693172057734785</v>
      </c>
      <c r="Q960" s="77">
        <f t="shared" si="338"/>
        <v>11.932499999999999</v>
      </c>
      <c r="R960" s="77">
        <f t="shared" si="325"/>
        <v>11.779488206560748</v>
      </c>
      <c r="S960" s="77">
        <f t="shared" si="326"/>
        <v>12.1048628350151</v>
      </c>
      <c r="T960" s="77">
        <f t="shared" si="327"/>
        <v>-0.32537462845435172</v>
      </c>
      <c r="U960" s="77">
        <f t="shared" si="328"/>
        <v>-0.28893162814084572</v>
      </c>
      <c r="V960" s="77">
        <f t="shared" si="329"/>
        <v>-3.6443000313506002E-2</v>
      </c>
      <c r="W960" s="77"/>
      <c r="X960" s="77"/>
      <c r="Y960" s="77"/>
      <c r="Z960" s="77" t="str">
        <f t="shared" si="330"/>
        <v>BAIXA</v>
      </c>
      <c r="AA960" s="77"/>
      <c r="AB960" s="77" t="str">
        <f t="shared" si="331"/>
        <v/>
      </c>
      <c r="AC960" s="77"/>
      <c r="AD960" s="78" t="b">
        <f t="shared" si="332"/>
        <v>0</v>
      </c>
      <c r="AE960" s="78" t="b">
        <f t="shared" si="333"/>
        <v>0</v>
      </c>
      <c r="AF960" s="78" t="b">
        <f t="shared" si="334"/>
        <v>1</v>
      </c>
      <c r="AG960" s="78" t="b">
        <f t="shared" si="339"/>
        <v>0</v>
      </c>
      <c r="AH960" s="38">
        <f t="shared" si="340"/>
        <v>11.25</v>
      </c>
      <c r="AI960" s="62">
        <f t="shared" si="341"/>
        <v>12.82</v>
      </c>
      <c r="AJ960" s="34">
        <f t="shared" si="342"/>
        <v>0.2</v>
      </c>
      <c r="AK960" s="34">
        <f t="shared" si="343"/>
        <v>0.15384615384615385</v>
      </c>
      <c r="AL960" s="34">
        <f t="shared" si="344"/>
        <v>7.407407407407407E-2</v>
      </c>
    </row>
    <row r="961" spans="1:38">
      <c r="A961" s="37">
        <v>42899</v>
      </c>
      <c r="B961" s="67">
        <v>11.69</v>
      </c>
      <c r="C961" s="67">
        <v>11.69</v>
      </c>
      <c r="D961" s="67">
        <v>0.31</v>
      </c>
      <c r="E961" s="67">
        <v>11.7</v>
      </c>
      <c r="F961" s="67">
        <v>11.54</v>
      </c>
      <c r="G961" s="67">
        <v>11.76</v>
      </c>
      <c r="H961" s="67">
        <v>488790203</v>
      </c>
      <c r="I961" s="67">
        <v>27918</v>
      </c>
      <c r="J961" s="77">
        <f t="shared" si="335"/>
        <v>0</v>
      </c>
      <c r="K961" s="77">
        <f t="shared" si="336"/>
        <v>0</v>
      </c>
      <c r="L961" s="77">
        <f t="shared" si="337"/>
        <v>0</v>
      </c>
      <c r="M961" s="77"/>
      <c r="N961" s="77">
        <f t="shared" si="322"/>
        <v>12.31</v>
      </c>
      <c r="O961" s="77">
        <f t="shared" si="323"/>
        <v>12.82</v>
      </c>
      <c r="P961" s="77">
        <f t="shared" si="324"/>
        <v>11.766465072168481</v>
      </c>
      <c r="Q961" s="77">
        <f t="shared" si="338"/>
        <v>12.067499999999999</v>
      </c>
      <c r="R961" s="77">
        <f t="shared" si="325"/>
        <v>11.848486062299065</v>
      </c>
      <c r="S961" s="77">
        <f t="shared" si="326"/>
        <v>12.161251861816307</v>
      </c>
      <c r="T961" s="77">
        <f t="shared" si="327"/>
        <v>-0.31276579951724237</v>
      </c>
      <c r="U961" s="77">
        <f t="shared" si="328"/>
        <v>-0.27982087806246925</v>
      </c>
      <c r="V961" s="77">
        <f t="shared" si="329"/>
        <v>-3.2944921454773124E-2</v>
      </c>
      <c r="W961" s="77"/>
      <c r="X961" s="77"/>
      <c r="Y961" s="77"/>
      <c r="Z961" s="77" t="str">
        <f t="shared" si="330"/>
        <v>BAIXA</v>
      </c>
      <c r="AA961" s="77"/>
      <c r="AB961" s="77" t="str">
        <f t="shared" ref="AB961:AB990" si="345">IF(AND(T962&lt;U962,T961&gt;U961),"COMPRA",IF(AND(T961&lt;U961,T962&gt;U962),"VENDA",""))</f>
        <v/>
      </c>
      <c r="AC961" s="77"/>
      <c r="AD961" s="78" t="b">
        <f t="shared" si="332"/>
        <v>0</v>
      </c>
      <c r="AE961" s="78" t="b">
        <f t="shared" si="333"/>
        <v>0</v>
      </c>
      <c r="AF961" s="78" t="b">
        <f t="shared" si="334"/>
        <v>1</v>
      </c>
      <c r="AG961" s="78" t="b">
        <f t="shared" si="339"/>
        <v>1</v>
      </c>
      <c r="AH961" s="38">
        <f t="shared" si="340"/>
        <v>11.25</v>
      </c>
      <c r="AI961" s="62">
        <f t="shared" si="341"/>
        <v>14.2</v>
      </c>
      <c r="AJ961" s="34">
        <f t="shared" si="342"/>
        <v>0.2</v>
      </c>
      <c r="AK961" s="34">
        <f t="shared" si="343"/>
        <v>0.15384615384615385</v>
      </c>
      <c r="AL961" s="34">
        <f t="shared" si="344"/>
        <v>7.407407407407407E-2</v>
      </c>
    </row>
    <row r="962" spans="1:38">
      <c r="A962" s="37">
        <v>42898</v>
      </c>
      <c r="B962" s="67">
        <v>11.65</v>
      </c>
      <c r="C962" s="67">
        <v>11.65</v>
      </c>
      <c r="D962" s="67">
        <v>0.39</v>
      </c>
      <c r="E962" s="67">
        <v>11.72</v>
      </c>
      <c r="F962" s="67">
        <v>11.54</v>
      </c>
      <c r="G962" s="67">
        <v>11.77</v>
      </c>
      <c r="H962" s="67">
        <v>548271650</v>
      </c>
      <c r="I962" s="67">
        <v>39767</v>
      </c>
      <c r="J962" s="77">
        <f t="shared" si="335"/>
        <v>0</v>
      </c>
      <c r="K962" s="77">
        <f t="shared" si="336"/>
        <v>0</v>
      </c>
      <c r="L962" s="77">
        <f t="shared" si="337"/>
        <v>0</v>
      </c>
      <c r="M962" s="77"/>
      <c r="N962" s="77">
        <f t="shared" si="322"/>
        <v>12.37</v>
      </c>
      <c r="O962" s="77">
        <f t="shared" si="323"/>
        <v>12.82</v>
      </c>
      <c r="P962" s="77">
        <f t="shared" si="324"/>
        <v>11.785581340210602</v>
      </c>
      <c r="Q962" s="77">
        <f t="shared" si="338"/>
        <v>12.192</v>
      </c>
      <c r="R962" s="77">
        <f t="shared" si="325"/>
        <v>11.877301709989803</v>
      </c>
      <c r="S962" s="77">
        <f t="shared" si="326"/>
        <v>12.198952010761612</v>
      </c>
      <c r="T962" s="77">
        <f t="shared" si="327"/>
        <v>-0.32165030077180923</v>
      </c>
      <c r="U962" s="77">
        <f t="shared" si="328"/>
        <v>-0.27158464769877599</v>
      </c>
      <c r="V962" s="77">
        <f t="shared" si="329"/>
        <v>-5.0065653073033234E-2</v>
      </c>
      <c r="W962" s="77"/>
      <c r="X962" s="77"/>
      <c r="Y962" s="77"/>
      <c r="Z962" s="77" t="str">
        <f t="shared" si="330"/>
        <v>BAIXA</v>
      </c>
      <c r="AA962" s="77"/>
      <c r="AB962" s="77" t="str">
        <f t="shared" si="345"/>
        <v/>
      </c>
      <c r="AC962" s="77"/>
      <c r="AD962" s="78" t="b">
        <f t="shared" si="332"/>
        <v>0</v>
      </c>
      <c r="AE962" s="78" t="b">
        <f t="shared" si="333"/>
        <v>1</v>
      </c>
      <c r="AF962" s="78" t="b">
        <f t="shared" si="334"/>
        <v>1</v>
      </c>
      <c r="AG962" s="78" t="b">
        <f t="shared" si="339"/>
        <v>1</v>
      </c>
      <c r="AH962" s="38">
        <f t="shared" si="340"/>
        <v>11.25</v>
      </c>
      <c r="AI962" s="62">
        <f t="shared" si="341"/>
        <v>14.34</v>
      </c>
      <c r="AJ962" s="34">
        <f t="shared" si="342"/>
        <v>0.2</v>
      </c>
      <c r="AK962" s="34">
        <f t="shared" si="343"/>
        <v>0.15384615384615385</v>
      </c>
      <c r="AL962" s="34">
        <f t="shared" si="344"/>
        <v>7.407407407407407E-2</v>
      </c>
    </row>
    <row r="963" spans="1:38">
      <c r="A963" s="37">
        <v>42895</v>
      </c>
      <c r="B963" s="67">
        <v>11.61</v>
      </c>
      <c r="C963" s="67">
        <v>11.61</v>
      </c>
      <c r="D963" s="67">
        <v>0.08</v>
      </c>
      <c r="E963" s="67">
        <v>11.71</v>
      </c>
      <c r="F963" s="67">
        <v>11.59</v>
      </c>
      <c r="G963" s="67">
        <v>11.83</v>
      </c>
      <c r="H963" s="67">
        <v>592154574</v>
      </c>
      <c r="I963" s="67">
        <v>35626</v>
      </c>
      <c r="J963" s="77">
        <f t="shared" si="335"/>
        <v>0</v>
      </c>
      <c r="K963" s="77">
        <f t="shared" si="336"/>
        <v>0</v>
      </c>
      <c r="L963" s="77">
        <f t="shared" si="337"/>
        <v>0</v>
      </c>
      <c r="M963" s="77"/>
      <c r="N963" s="77">
        <f t="shared" si="322"/>
        <v>12.37</v>
      </c>
      <c r="O963" s="77">
        <f t="shared" si="323"/>
        <v>12.82</v>
      </c>
      <c r="P963" s="77">
        <f t="shared" si="324"/>
        <v>11.819476675263251</v>
      </c>
      <c r="Q963" s="77">
        <f t="shared" si="338"/>
        <v>12.317999999999998</v>
      </c>
      <c r="R963" s="77">
        <f t="shared" si="325"/>
        <v>11.918629293624312</v>
      </c>
      <c r="S963" s="77">
        <f t="shared" si="326"/>
        <v>12.242868171622542</v>
      </c>
      <c r="T963" s="77">
        <f t="shared" si="327"/>
        <v>-0.32423887799822992</v>
      </c>
      <c r="U963" s="77">
        <f t="shared" si="328"/>
        <v>-0.25906823443051769</v>
      </c>
      <c r="V963" s="77">
        <f t="shared" si="329"/>
        <v>-6.5170643567712239E-2</v>
      </c>
      <c r="W963" s="77"/>
      <c r="X963" s="77"/>
      <c r="Y963" s="77"/>
      <c r="Z963" s="77" t="str">
        <f t="shared" si="330"/>
        <v>BAIXA</v>
      </c>
      <c r="AA963" s="77"/>
      <c r="AB963" s="77" t="str">
        <f t="shared" si="345"/>
        <v/>
      </c>
      <c r="AC963" s="77"/>
      <c r="AD963" s="78" t="b">
        <f t="shared" si="332"/>
        <v>1</v>
      </c>
      <c r="AE963" s="78" t="b">
        <f t="shared" si="333"/>
        <v>0</v>
      </c>
      <c r="AF963" s="78" t="b">
        <f t="shared" si="334"/>
        <v>0</v>
      </c>
      <c r="AG963" s="78" t="b">
        <f t="shared" si="339"/>
        <v>1</v>
      </c>
      <c r="AH963" s="38">
        <f t="shared" si="340"/>
        <v>11.25</v>
      </c>
      <c r="AI963" s="62">
        <f t="shared" si="341"/>
        <v>14.34</v>
      </c>
      <c r="AJ963" s="34">
        <f t="shared" si="342"/>
        <v>0.2</v>
      </c>
      <c r="AK963" s="34">
        <f t="shared" si="343"/>
        <v>0.15384615384615385</v>
      </c>
      <c r="AL963" s="34">
        <f t="shared" si="344"/>
        <v>7.407407407407407E-2</v>
      </c>
    </row>
    <row r="964" spans="1:38">
      <c r="A964" s="37">
        <v>42894</v>
      </c>
      <c r="B964" s="67">
        <v>11.6</v>
      </c>
      <c r="C964" s="67">
        <v>11.6</v>
      </c>
      <c r="D964" s="67">
        <v>-0.23</v>
      </c>
      <c r="E964" s="67">
        <v>11.55</v>
      </c>
      <c r="F964" s="67">
        <v>11.48</v>
      </c>
      <c r="G964" s="67">
        <v>11.71</v>
      </c>
      <c r="H964" s="67">
        <v>861495999</v>
      </c>
      <c r="I964" s="67">
        <v>57320</v>
      </c>
      <c r="J964" s="77">
        <f t="shared" si="335"/>
        <v>0</v>
      </c>
      <c r="K964" s="77">
        <f t="shared" si="336"/>
        <v>0</v>
      </c>
      <c r="L964" s="77">
        <f t="shared" si="337"/>
        <v>0</v>
      </c>
      <c r="M964" s="77"/>
      <c r="N964" s="77">
        <f t="shared" ref="N964:N1026" si="346">MAX(F964:F977)</f>
        <v>12.37</v>
      </c>
      <c r="O964" s="77">
        <f t="shared" ref="O964:O1026" si="347">MAX(G964:G977)</f>
        <v>12.82</v>
      </c>
      <c r="P964" s="77">
        <f t="shared" ref="P964:P1016" si="348">(($C964-$P965)*$AJ964)+$P965</f>
        <v>11.871845844079065</v>
      </c>
      <c r="Q964" s="77">
        <f t="shared" si="338"/>
        <v>12.435500000000001</v>
      </c>
      <c r="R964" s="77">
        <f t="shared" ref="R964:R1012" si="349">(($C964-R965)*AK964)+R965</f>
        <v>11.974743710646914</v>
      </c>
      <c r="S964" s="77">
        <f t="shared" ref="S964:S999" si="350">((C964-S965)*AL964)+S965</f>
        <v>12.293497625352344</v>
      </c>
      <c r="T964" s="77">
        <f t="shared" ref="T964:T1000" si="351">R964-S964</f>
        <v>-0.31875391470543057</v>
      </c>
      <c r="U964" s="77">
        <f t="shared" ref="U964:U991" si="352">((T964-U965)*AJ964)+U965</f>
        <v>-0.24277557353858961</v>
      </c>
      <c r="V964" s="77">
        <f t="shared" ref="V964:V992" si="353">T964-U964</f>
        <v>-7.5978341166840963E-2</v>
      </c>
      <c r="W964" s="77"/>
      <c r="X964" s="77"/>
      <c r="Y964" s="77"/>
      <c r="Z964" s="77" t="str">
        <f t="shared" ref="Z964:Z992" si="354">IF(T964&gt;0,"ALTA","BAIXA")</f>
        <v>BAIXA</v>
      </c>
      <c r="AA964" s="77"/>
      <c r="AB964" s="77" t="str">
        <f t="shared" si="345"/>
        <v/>
      </c>
      <c r="AC964" s="77"/>
      <c r="AD964" s="78" t="b">
        <f t="shared" ref="AD964:AD978" si="355">($E965-$C965)&lt;0</f>
        <v>0</v>
      </c>
      <c r="AE964" s="78" t="b">
        <f t="shared" ref="AE964:AE978" si="356">($E966-$C966)&lt;0</f>
        <v>0</v>
      </c>
      <c r="AF964" s="78" t="b">
        <f t="shared" ref="AF964:AF978" si="357">(($E964-$F964)/($G964-$F964)&gt;0.66)</f>
        <v>0</v>
      </c>
      <c r="AG964" s="78" t="b">
        <f t="shared" si="339"/>
        <v>1</v>
      </c>
      <c r="AH964" s="38">
        <f t="shared" si="340"/>
        <v>11.25</v>
      </c>
      <c r="AI964" s="62">
        <f t="shared" si="341"/>
        <v>14.34</v>
      </c>
      <c r="AJ964" s="34">
        <f t="shared" si="342"/>
        <v>0.2</v>
      </c>
      <c r="AK964" s="34">
        <f t="shared" si="343"/>
        <v>0.15384615384615385</v>
      </c>
      <c r="AL964" s="34">
        <f t="shared" si="344"/>
        <v>7.407407407407407E-2</v>
      </c>
    </row>
    <row r="965" spans="1:38">
      <c r="A965" s="37">
        <v>42893</v>
      </c>
      <c r="B965" s="67">
        <v>11.63</v>
      </c>
      <c r="C965" s="67">
        <v>11.63</v>
      </c>
      <c r="D965" s="67">
        <v>-2.35</v>
      </c>
      <c r="E965" s="67">
        <v>12</v>
      </c>
      <c r="F965" s="67">
        <v>11.57</v>
      </c>
      <c r="G965" s="67">
        <v>12.05</v>
      </c>
      <c r="H965" s="67">
        <v>385231571</v>
      </c>
      <c r="I965" s="67">
        <v>32487</v>
      </c>
      <c r="J965" s="77">
        <f t="shared" ref="J965:J1026" si="358">IF($F965=IF(MIN($F965:$F985)=MIN($F966:$F986),MIN($F965:$F985),MIN($F964:$F984)),1,0)</f>
        <v>0</v>
      </c>
      <c r="K965" s="77">
        <f t="shared" ref="K965:K1026" si="359">IF($G965=IF(MAX($G965:$G986)=MAX($G966:$G987),MAX($G965:$G986),MAX($G964:$G985)),1,0)</f>
        <v>0</v>
      </c>
      <c r="L965" s="77">
        <f t="shared" ref="L965:L1026" si="360">IF(AND(($C966-$E966)&lt;0,($C967-$E967)&lt;0,(($E965-$F965)/($G965-$F965)&gt;0.66),(($G965-$F965)&gt;(2*($E965-$C965))),$F965=IF(MIN($F965:$F985)=MIN($F966:$F986),MIN($F965:$F985),MIN($F964:$F984)))=TRUE,1,0)</f>
        <v>0</v>
      </c>
      <c r="M965" s="77"/>
      <c r="N965" s="77">
        <f t="shared" si="346"/>
        <v>12.37</v>
      </c>
      <c r="O965" s="77">
        <f t="shared" si="347"/>
        <v>12.82</v>
      </c>
      <c r="P965" s="77">
        <f t="shared" si="348"/>
        <v>11.939807305098832</v>
      </c>
      <c r="Q965" s="77">
        <f t="shared" ref="Q965:Q1026" si="361">AVERAGE(C965:C984)</f>
        <v>12.525</v>
      </c>
      <c r="R965" s="77">
        <f t="shared" si="349"/>
        <v>12.042878930764534</v>
      </c>
      <c r="S965" s="77">
        <f t="shared" si="350"/>
        <v>12.348977435380531</v>
      </c>
      <c r="T965" s="77">
        <f t="shared" si="351"/>
        <v>-0.30609850461599741</v>
      </c>
      <c r="U965" s="77">
        <f t="shared" si="352"/>
        <v>-0.22378098824687936</v>
      </c>
      <c r="V965" s="77">
        <f t="shared" si="353"/>
        <v>-8.2317516369118049E-2</v>
      </c>
      <c r="W965" s="77"/>
      <c r="X965" s="77"/>
      <c r="Y965" s="77"/>
      <c r="Z965" s="77" t="str">
        <f t="shared" si="354"/>
        <v>BAIXA</v>
      </c>
      <c r="AA965" s="77"/>
      <c r="AB965" s="77" t="str">
        <f t="shared" si="345"/>
        <v/>
      </c>
      <c r="AC965" s="77"/>
      <c r="AD965" s="78" t="b">
        <f t="shared" si="355"/>
        <v>0</v>
      </c>
      <c r="AE965" s="78" t="b">
        <f t="shared" si="356"/>
        <v>1</v>
      </c>
      <c r="AF965" s="78" t="b">
        <f t="shared" si="357"/>
        <v>1</v>
      </c>
      <c r="AG965" s="78" t="b">
        <f t="shared" ref="AG965:AG1026" si="362">(($G965-$F965)&gt;(2*($E965-$C965)))</f>
        <v>0</v>
      </c>
      <c r="AH965" s="38">
        <f t="shared" ref="AH965:AH1026" si="363">IF(MIN($F965:$F985)=MIN($F966:$F986),MIN($F965:$F985),MIN($F964:$F984))</f>
        <v>11.25</v>
      </c>
      <c r="AI965" s="62">
        <f t="shared" ref="AI965:AI1026" si="364">IF(MAX($G965:$G985)=MAX($G966:$G986),MAX($G965:$G985),MAX($G964:$G984))</f>
        <v>14.34</v>
      </c>
      <c r="AJ965" s="34">
        <f t="shared" ref="AJ965:AJ1026" si="365">2/(9+1)</f>
        <v>0.2</v>
      </c>
      <c r="AK965" s="34">
        <f t="shared" ref="AK965:AK1026" si="366">2/(12+1)</f>
        <v>0.15384615384615385</v>
      </c>
      <c r="AL965" s="34">
        <f t="shared" ref="AL965:AL1026" si="367">2/(26+1)</f>
        <v>7.407407407407407E-2</v>
      </c>
    </row>
    <row r="966" spans="1:38">
      <c r="A966" s="37">
        <v>42892</v>
      </c>
      <c r="B966" s="67">
        <v>11.91</v>
      </c>
      <c r="C966" s="67">
        <v>11.91</v>
      </c>
      <c r="D966" s="67">
        <v>0</v>
      </c>
      <c r="E966" s="67">
        <v>11.95</v>
      </c>
      <c r="F966" s="67">
        <v>11.77</v>
      </c>
      <c r="G966" s="67">
        <v>12.04</v>
      </c>
      <c r="H966" s="67">
        <v>532753536</v>
      </c>
      <c r="I966" s="67">
        <v>34472</v>
      </c>
      <c r="J966" s="77">
        <f t="shared" si="358"/>
        <v>0</v>
      </c>
      <c r="K966" s="77">
        <f t="shared" si="359"/>
        <v>0</v>
      </c>
      <c r="L966" s="77">
        <f t="shared" si="360"/>
        <v>0</v>
      </c>
      <c r="M966" s="77"/>
      <c r="N966" s="77">
        <f t="shared" si="346"/>
        <v>12.37</v>
      </c>
      <c r="O966" s="77">
        <f t="shared" si="347"/>
        <v>12.82</v>
      </c>
      <c r="P966" s="77">
        <f t="shared" si="348"/>
        <v>12.017259131373539</v>
      </c>
      <c r="Q966" s="77">
        <f t="shared" si="361"/>
        <v>12.609</v>
      </c>
      <c r="R966" s="77">
        <f t="shared" si="349"/>
        <v>12.117947827267177</v>
      </c>
      <c r="S966" s="77">
        <f t="shared" si="350"/>
        <v>12.406495630210973</v>
      </c>
      <c r="T966" s="77">
        <f t="shared" si="351"/>
        <v>-0.28854780294379623</v>
      </c>
      <c r="U966" s="77">
        <f t="shared" si="352"/>
        <v>-0.20320160915459984</v>
      </c>
      <c r="V966" s="77">
        <f t="shared" si="353"/>
        <v>-8.534619378919639E-2</v>
      </c>
      <c r="W966" s="77"/>
      <c r="X966" s="77"/>
      <c r="Y966" s="77"/>
      <c r="Z966" s="77" t="str">
        <f t="shared" si="354"/>
        <v>BAIXA</v>
      </c>
      <c r="AA966" s="77"/>
      <c r="AB966" s="77" t="str">
        <f t="shared" si="345"/>
        <v/>
      </c>
      <c r="AC966" s="77"/>
      <c r="AD966" s="78" t="b">
        <f t="shared" si="355"/>
        <v>1</v>
      </c>
      <c r="AE966" s="78" t="b">
        <f t="shared" si="356"/>
        <v>1</v>
      </c>
      <c r="AF966" s="78" t="b">
        <f t="shared" si="357"/>
        <v>1</v>
      </c>
      <c r="AG966" s="78" t="b">
        <f t="shared" si="362"/>
        <v>1</v>
      </c>
      <c r="AH966" s="38">
        <f t="shared" si="363"/>
        <v>11.25</v>
      </c>
      <c r="AI966" s="62">
        <f t="shared" si="364"/>
        <v>14.34</v>
      </c>
      <c r="AJ966" s="34">
        <f t="shared" si="365"/>
        <v>0.2</v>
      </c>
      <c r="AK966" s="34">
        <f t="shared" si="366"/>
        <v>0.15384615384615385</v>
      </c>
      <c r="AL966" s="34">
        <f t="shared" si="367"/>
        <v>7.407407407407407E-2</v>
      </c>
    </row>
    <row r="967" spans="1:38">
      <c r="A967" s="37">
        <v>42891</v>
      </c>
      <c r="B967" s="67">
        <v>11.91</v>
      </c>
      <c r="C967" s="67">
        <v>11.91</v>
      </c>
      <c r="D967" s="67">
        <v>1</v>
      </c>
      <c r="E967" s="67">
        <v>11.71</v>
      </c>
      <c r="F967" s="67">
        <v>11.67</v>
      </c>
      <c r="G967" s="67">
        <v>11.96</v>
      </c>
      <c r="H967" s="67">
        <v>612373023</v>
      </c>
      <c r="I967" s="67">
        <v>46010</v>
      </c>
      <c r="J967" s="77">
        <f t="shared" si="358"/>
        <v>0</v>
      </c>
      <c r="K967" s="77">
        <f t="shared" si="359"/>
        <v>0</v>
      </c>
      <c r="L967" s="77">
        <f t="shared" si="360"/>
        <v>0</v>
      </c>
      <c r="M967" s="77"/>
      <c r="N967" s="77">
        <f t="shared" si="346"/>
        <v>14.01</v>
      </c>
      <c r="O967" s="77">
        <f t="shared" si="347"/>
        <v>14.2</v>
      </c>
      <c r="P967" s="77">
        <f t="shared" si="348"/>
        <v>12.044073914216924</v>
      </c>
      <c r="Q967" s="77">
        <f t="shared" si="361"/>
        <v>12.652000000000003</v>
      </c>
      <c r="R967" s="77">
        <f t="shared" si="349"/>
        <v>12.155756523133936</v>
      </c>
      <c r="S967" s="77">
        <f t="shared" si="350"/>
        <v>12.44621528062785</v>
      </c>
      <c r="T967" s="77">
        <f t="shared" si="351"/>
        <v>-0.29045875749391392</v>
      </c>
      <c r="U967" s="77">
        <f t="shared" si="352"/>
        <v>-0.18186506070730074</v>
      </c>
      <c r="V967" s="77">
        <f t="shared" si="353"/>
        <v>-0.10859369678661318</v>
      </c>
      <c r="W967" s="77"/>
      <c r="X967" s="77"/>
      <c r="Y967" s="77"/>
      <c r="Z967" s="77" t="str">
        <f t="shared" si="354"/>
        <v>BAIXA</v>
      </c>
      <c r="AA967" s="77"/>
      <c r="AB967" s="77" t="str">
        <f t="shared" si="345"/>
        <v/>
      </c>
      <c r="AC967" s="77"/>
      <c r="AD967" s="78" t="b">
        <f t="shared" si="355"/>
        <v>1</v>
      </c>
      <c r="AE967" s="78" t="b">
        <f t="shared" si="356"/>
        <v>0</v>
      </c>
      <c r="AF967" s="78" t="b">
        <f t="shared" si="357"/>
        <v>0</v>
      </c>
      <c r="AG967" s="78" t="b">
        <f t="shared" si="362"/>
        <v>1</v>
      </c>
      <c r="AH967" s="38">
        <f t="shared" si="363"/>
        <v>11.25</v>
      </c>
      <c r="AI967" s="62">
        <f t="shared" si="364"/>
        <v>14.34</v>
      </c>
      <c r="AJ967" s="34">
        <f t="shared" si="365"/>
        <v>0.2</v>
      </c>
      <c r="AK967" s="34">
        <f t="shared" si="366"/>
        <v>0.15384615384615385</v>
      </c>
      <c r="AL967" s="34">
        <f t="shared" si="367"/>
        <v>7.407407407407407E-2</v>
      </c>
    </row>
    <row r="968" spans="1:38">
      <c r="A968" s="37">
        <v>42888</v>
      </c>
      <c r="B968" s="67">
        <v>11.79</v>
      </c>
      <c r="C968" s="67">
        <v>11.79</v>
      </c>
      <c r="D968" s="67">
        <v>1.8</v>
      </c>
      <c r="E968" s="67">
        <v>11.55</v>
      </c>
      <c r="F968" s="67">
        <v>11.45</v>
      </c>
      <c r="G968" s="67">
        <v>11.79</v>
      </c>
      <c r="H968" s="67">
        <v>503958256</v>
      </c>
      <c r="I968" s="67">
        <v>37149</v>
      </c>
      <c r="J968" s="77">
        <f t="shared" si="358"/>
        <v>0</v>
      </c>
      <c r="K968" s="77">
        <f t="shared" si="359"/>
        <v>0</v>
      </c>
      <c r="L968" s="77">
        <f t="shared" si="360"/>
        <v>0</v>
      </c>
      <c r="M968" s="77"/>
      <c r="N968" s="77">
        <f t="shared" si="346"/>
        <v>14.02</v>
      </c>
      <c r="O968" s="77">
        <f t="shared" si="347"/>
        <v>14.26</v>
      </c>
      <c r="P968" s="77">
        <f t="shared" si="348"/>
        <v>12.077592392771155</v>
      </c>
      <c r="Q968" s="77">
        <f t="shared" si="361"/>
        <v>12.692500000000001</v>
      </c>
      <c r="R968" s="77">
        <f t="shared" si="349"/>
        <v>12.200439527340107</v>
      </c>
      <c r="S968" s="77">
        <f t="shared" si="350"/>
        <v>12.489112503078079</v>
      </c>
      <c r="T968" s="77">
        <f t="shared" si="351"/>
        <v>-0.28867297573797224</v>
      </c>
      <c r="U968" s="77">
        <f t="shared" si="352"/>
        <v>-0.15471663651064743</v>
      </c>
      <c r="V968" s="77">
        <f t="shared" si="353"/>
        <v>-0.13395633922732481</v>
      </c>
      <c r="W968" s="77"/>
      <c r="X968" s="77"/>
      <c r="Y968" s="77"/>
      <c r="Z968" s="77" t="str">
        <f t="shared" si="354"/>
        <v>BAIXA</v>
      </c>
      <c r="AA968" s="77"/>
      <c r="AB968" s="77" t="str">
        <f t="shared" si="345"/>
        <v/>
      </c>
      <c r="AC968" s="77"/>
      <c r="AD968" s="78" t="b">
        <f t="shared" si="355"/>
        <v>0</v>
      </c>
      <c r="AE968" s="78" t="b">
        <f t="shared" si="356"/>
        <v>0</v>
      </c>
      <c r="AF968" s="78" t="b">
        <f t="shared" si="357"/>
        <v>0</v>
      </c>
      <c r="AG968" s="78" t="b">
        <f t="shared" si="362"/>
        <v>1</v>
      </c>
      <c r="AH968" s="38">
        <f t="shared" si="363"/>
        <v>11.25</v>
      </c>
      <c r="AI968" s="62">
        <f t="shared" si="364"/>
        <v>14.34</v>
      </c>
      <c r="AJ968" s="34">
        <f t="shared" si="365"/>
        <v>0.2</v>
      </c>
      <c r="AK968" s="34">
        <f t="shared" si="366"/>
        <v>0.15384615384615385</v>
      </c>
      <c r="AL968" s="34">
        <f t="shared" si="367"/>
        <v>7.407407407407407E-2</v>
      </c>
    </row>
    <row r="969" spans="1:38">
      <c r="A969" s="37">
        <v>42887</v>
      </c>
      <c r="B969" s="67">
        <v>11.58</v>
      </c>
      <c r="C969" s="67">
        <v>11.58</v>
      </c>
      <c r="D969" s="67">
        <v>-1.08</v>
      </c>
      <c r="E969" s="67">
        <v>11.89</v>
      </c>
      <c r="F969" s="67">
        <v>11.58</v>
      </c>
      <c r="G969" s="67">
        <v>12.01</v>
      </c>
      <c r="H969" s="67">
        <v>545078948</v>
      </c>
      <c r="I969" s="67">
        <v>41320</v>
      </c>
      <c r="J969" s="77">
        <f t="shared" si="358"/>
        <v>0</v>
      </c>
      <c r="K969" s="77">
        <f t="shared" si="359"/>
        <v>0</v>
      </c>
      <c r="L969" s="77">
        <f t="shared" si="360"/>
        <v>0</v>
      </c>
      <c r="M969" s="77"/>
      <c r="N969" s="77">
        <f t="shared" si="346"/>
        <v>14.14</v>
      </c>
      <c r="O969" s="77">
        <f t="shared" si="347"/>
        <v>14.34</v>
      </c>
      <c r="P969" s="77">
        <f t="shared" si="348"/>
        <v>12.149490490963943</v>
      </c>
      <c r="Q969" s="77">
        <f t="shared" si="361"/>
        <v>12.745000000000001</v>
      </c>
      <c r="R969" s="77">
        <f t="shared" si="349"/>
        <v>12.275064895947398</v>
      </c>
      <c r="S969" s="77">
        <f t="shared" si="350"/>
        <v>12.545041503324326</v>
      </c>
      <c r="T969" s="77">
        <f t="shared" si="351"/>
        <v>-0.26997660737692719</v>
      </c>
      <c r="U969" s="77">
        <f t="shared" si="352"/>
        <v>-0.12122755170381624</v>
      </c>
      <c r="V969" s="77">
        <f t="shared" si="353"/>
        <v>-0.14874905567311095</v>
      </c>
      <c r="W969" s="77"/>
      <c r="X969" s="77"/>
      <c r="Y969" s="77"/>
      <c r="Z969" s="77" t="str">
        <f t="shared" si="354"/>
        <v>BAIXA</v>
      </c>
      <c r="AA969" s="77"/>
      <c r="AB969" s="77" t="str">
        <f t="shared" si="345"/>
        <v/>
      </c>
      <c r="AC969" s="77"/>
      <c r="AD969" s="78" t="b">
        <f t="shared" si="355"/>
        <v>0</v>
      </c>
      <c r="AE969" s="78" t="b">
        <f t="shared" si="356"/>
        <v>0</v>
      </c>
      <c r="AF969" s="78" t="b">
        <f t="shared" si="357"/>
        <v>1</v>
      </c>
      <c r="AG969" s="78" t="b">
        <f t="shared" si="362"/>
        <v>0</v>
      </c>
      <c r="AH969" s="38">
        <f t="shared" si="363"/>
        <v>11.25</v>
      </c>
      <c r="AI969" s="62">
        <f t="shared" si="364"/>
        <v>14.34</v>
      </c>
      <c r="AJ969" s="34">
        <f t="shared" si="365"/>
        <v>0.2</v>
      </c>
      <c r="AK969" s="34">
        <f t="shared" si="366"/>
        <v>0.15384615384615385</v>
      </c>
      <c r="AL969" s="34">
        <f t="shared" si="367"/>
        <v>7.407407407407407E-2</v>
      </c>
    </row>
    <row r="970" spans="1:38">
      <c r="A970" s="37">
        <v>42886</v>
      </c>
      <c r="B970" s="67">
        <v>11.71</v>
      </c>
      <c r="C970" s="67">
        <v>11.71</v>
      </c>
      <c r="D970" s="67">
        <v>-2.99</v>
      </c>
      <c r="E970" s="67">
        <v>11.93</v>
      </c>
      <c r="F970" s="67">
        <v>11.7</v>
      </c>
      <c r="G970" s="67">
        <v>12.02</v>
      </c>
      <c r="H970" s="67">
        <v>825145523</v>
      </c>
      <c r="I970" s="67">
        <v>54699</v>
      </c>
      <c r="J970" s="77">
        <f t="shared" si="358"/>
        <v>0</v>
      </c>
      <c r="K970" s="77">
        <f t="shared" si="359"/>
        <v>0</v>
      </c>
      <c r="L970" s="77">
        <f t="shared" si="360"/>
        <v>0</v>
      </c>
      <c r="M970" s="77"/>
      <c r="N970" s="77">
        <f t="shared" si="346"/>
        <v>14.14</v>
      </c>
      <c r="O970" s="77">
        <f t="shared" si="347"/>
        <v>14.34</v>
      </c>
      <c r="P970" s="77">
        <f t="shared" si="348"/>
        <v>12.291863113704929</v>
      </c>
      <c r="Q970" s="77">
        <f t="shared" si="361"/>
        <v>12.7805</v>
      </c>
      <c r="R970" s="77">
        <f t="shared" si="349"/>
        <v>12.401440331574198</v>
      </c>
      <c r="S970" s="77">
        <f t="shared" si="350"/>
        <v>12.622244823590272</v>
      </c>
      <c r="T970" s="77">
        <f t="shared" si="351"/>
        <v>-0.22080449201607344</v>
      </c>
      <c r="U970" s="77">
        <f t="shared" si="352"/>
        <v>-8.4040287785538514E-2</v>
      </c>
      <c r="V970" s="77">
        <f t="shared" si="353"/>
        <v>-0.13676420423053492</v>
      </c>
      <c r="W970" s="77"/>
      <c r="X970" s="77"/>
      <c r="Y970" s="77"/>
      <c r="Z970" s="77" t="str">
        <f t="shared" si="354"/>
        <v>BAIXA</v>
      </c>
      <c r="AA970" s="77"/>
      <c r="AB970" s="77" t="str">
        <f t="shared" si="345"/>
        <v/>
      </c>
      <c r="AC970" s="77"/>
      <c r="AD970" s="78" t="b">
        <f t="shared" si="355"/>
        <v>0</v>
      </c>
      <c r="AE970" s="78" t="b">
        <f t="shared" si="356"/>
        <v>0</v>
      </c>
      <c r="AF970" s="78" t="b">
        <f t="shared" si="357"/>
        <v>1</v>
      </c>
      <c r="AG970" s="78" t="b">
        <f t="shared" si="362"/>
        <v>0</v>
      </c>
      <c r="AH970" s="38">
        <f t="shared" si="363"/>
        <v>11.25</v>
      </c>
      <c r="AI970" s="62">
        <f t="shared" si="364"/>
        <v>14.34</v>
      </c>
      <c r="AJ970" s="34">
        <f t="shared" si="365"/>
        <v>0.2</v>
      </c>
      <c r="AK970" s="34">
        <f t="shared" si="366"/>
        <v>0.15384615384615385</v>
      </c>
      <c r="AL970" s="34">
        <f t="shared" si="367"/>
        <v>7.407407407407407E-2</v>
      </c>
    </row>
    <row r="971" spans="1:38">
      <c r="A971" s="37">
        <v>42885</v>
      </c>
      <c r="B971" s="67">
        <v>12.07</v>
      </c>
      <c r="C971" s="67">
        <v>12.07</v>
      </c>
      <c r="D971" s="67">
        <v>-1.55</v>
      </c>
      <c r="E971" s="67">
        <v>12.24</v>
      </c>
      <c r="F971" s="67">
        <v>12.07</v>
      </c>
      <c r="G971" s="67">
        <v>12.32</v>
      </c>
      <c r="H971" s="67">
        <v>895806404</v>
      </c>
      <c r="I971" s="67">
        <v>60168</v>
      </c>
      <c r="J971" s="77">
        <f t="shared" si="358"/>
        <v>0</v>
      </c>
      <c r="K971" s="77">
        <f t="shared" si="359"/>
        <v>0</v>
      </c>
      <c r="L971" s="77">
        <f t="shared" si="360"/>
        <v>0</v>
      </c>
      <c r="M971" s="77"/>
      <c r="N971" s="77">
        <f t="shared" si="346"/>
        <v>14.14</v>
      </c>
      <c r="O971" s="77">
        <f t="shared" si="347"/>
        <v>14.34</v>
      </c>
      <c r="P971" s="77">
        <f t="shared" si="348"/>
        <v>12.437328892131161</v>
      </c>
      <c r="Q971" s="77">
        <f t="shared" si="361"/>
        <v>12.8345</v>
      </c>
      <c r="R971" s="77">
        <f t="shared" si="349"/>
        <v>12.52715675549678</v>
      </c>
      <c r="S971" s="77">
        <f t="shared" si="350"/>
        <v>12.695224409477493</v>
      </c>
      <c r="T971" s="77">
        <f t="shared" si="351"/>
        <v>-0.16806765398071377</v>
      </c>
      <c r="U971" s="77">
        <f t="shared" si="352"/>
        <v>-4.984923672790479E-2</v>
      </c>
      <c r="V971" s="77">
        <f t="shared" si="353"/>
        <v>-0.11821841725280899</v>
      </c>
      <c r="W971" s="77"/>
      <c r="X971" s="77"/>
      <c r="Y971" s="77"/>
      <c r="Z971" s="77" t="str">
        <f t="shared" si="354"/>
        <v>BAIXA</v>
      </c>
      <c r="AA971" s="77"/>
      <c r="AB971" s="77" t="str">
        <f t="shared" si="345"/>
        <v/>
      </c>
      <c r="AC971" s="77"/>
      <c r="AD971" s="78" t="b">
        <f t="shared" si="355"/>
        <v>0</v>
      </c>
      <c r="AE971" s="78" t="b">
        <f t="shared" si="356"/>
        <v>1</v>
      </c>
      <c r="AF971" s="78" t="b">
        <f t="shared" si="357"/>
        <v>1</v>
      </c>
      <c r="AG971" s="78" t="b">
        <f t="shared" si="362"/>
        <v>0</v>
      </c>
      <c r="AH971" s="38">
        <f t="shared" si="363"/>
        <v>11.25</v>
      </c>
      <c r="AI971" s="62">
        <f t="shared" si="364"/>
        <v>14.34</v>
      </c>
      <c r="AJ971" s="34">
        <f t="shared" si="365"/>
        <v>0.2</v>
      </c>
      <c r="AK971" s="34">
        <f t="shared" si="366"/>
        <v>0.15384615384615385</v>
      </c>
      <c r="AL971" s="34">
        <f t="shared" si="367"/>
        <v>7.407407407407407E-2</v>
      </c>
    </row>
    <row r="972" spans="1:38">
      <c r="A972" s="37">
        <v>42884</v>
      </c>
      <c r="B972" s="67">
        <v>12.26</v>
      </c>
      <c r="C972" s="67">
        <v>12.26</v>
      </c>
      <c r="D972" s="67">
        <v>-0.81</v>
      </c>
      <c r="E972" s="67">
        <v>12.26</v>
      </c>
      <c r="F972" s="67">
        <v>12.24</v>
      </c>
      <c r="G972" s="67">
        <v>12.43</v>
      </c>
      <c r="H972" s="67">
        <v>716163557</v>
      </c>
      <c r="I972" s="67">
        <v>56201</v>
      </c>
      <c r="J972" s="77">
        <f t="shared" si="358"/>
        <v>0</v>
      </c>
      <c r="K972" s="77">
        <f t="shared" si="359"/>
        <v>0</v>
      </c>
      <c r="L972" s="77">
        <f t="shared" si="360"/>
        <v>0</v>
      </c>
      <c r="M972" s="77"/>
      <c r="N972" s="77">
        <f t="shared" si="346"/>
        <v>14.14</v>
      </c>
      <c r="O972" s="77">
        <f t="shared" si="347"/>
        <v>14.34</v>
      </c>
      <c r="P972" s="77">
        <f t="shared" si="348"/>
        <v>12.529161115163951</v>
      </c>
      <c r="Q972" s="77">
        <f t="shared" si="361"/>
        <v>12.863</v>
      </c>
      <c r="R972" s="77">
        <f t="shared" si="349"/>
        <v>12.610276165587102</v>
      </c>
      <c r="S972" s="77">
        <f t="shared" si="350"/>
        <v>12.745242362235693</v>
      </c>
      <c r="T972" s="77">
        <f t="shared" si="351"/>
        <v>-0.13496619664859111</v>
      </c>
      <c r="U972" s="77">
        <f t="shared" si="352"/>
        <v>-2.0294632414702547E-2</v>
      </c>
      <c r="V972" s="77">
        <f t="shared" si="353"/>
        <v>-0.11467156423388856</v>
      </c>
      <c r="W972" s="77"/>
      <c r="X972" s="77"/>
      <c r="Y972" s="77"/>
      <c r="Z972" s="77" t="str">
        <f t="shared" si="354"/>
        <v>BAIXA</v>
      </c>
      <c r="AA972" s="77"/>
      <c r="AB972" s="77" t="str">
        <f t="shared" si="345"/>
        <v/>
      </c>
      <c r="AC972" s="77"/>
      <c r="AD972" s="78" t="b">
        <f t="shared" si="355"/>
        <v>1</v>
      </c>
      <c r="AE972" s="78" t="b">
        <f t="shared" si="356"/>
        <v>0</v>
      </c>
      <c r="AF972" s="78" t="b">
        <f t="shared" si="357"/>
        <v>0</v>
      </c>
      <c r="AG972" s="78" t="b">
        <f t="shared" si="362"/>
        <v>1</v>
      </c>
      <c r="AH972" s="38">
        <f t="shared" si="363"/>
        <v>11.25</v>
      </c>
      <c r="AI972" s="62">
        <f t="shared" si="364"/>
        <v>14.34</v>
      </c>
      <c r="AJ972" s="34">
        <f t="shared" si="365"/>
        <v>0.2</v>
      </c>
      <c r="AK972" s="34">
        <f t="shared" si="366"/>
        <v>0.15384615384615385</v>
      </c>
      <c r="AL972" s="34">
        <f t="shared" si="367"/>
        <v>7.407407407407407E-2</v>
      </c>
    </row>
    <row r="973" spans="1:38">
      <c r="A973" s="37">
        <v>42881</v>
      </c>
      <c r="B973" s="67">
        <v>12.36</v>
      </c>
      <c r="C973" s="67">
        <v>12.36</v>
      </c>
      <c r="D973" s="67">
        <v>-0.44</v>
      </c>
      <c r="E973" s="67">
        <v>12.17</v>
      </c>
      <c r="F973" s="67">
        <v>12.11</v>
      </c>
      <c r="G973" s="67">
        <v>12.46</v>
      </c>
      <c r="H973" s="67">
        <v>1008350714</v>
      </c>
      <c r="I973" s="67">
        <v>68219</v>
      </c>
      <c r="J973" s="77">
        <f t="shared" si="358"/>
        <v>0</v>
      </c>
      <c r="K973" s="77">
        <f t="shared" si="359"/>
        <v>0</v>
      </c>
      <c r="L973" s="77">
        <f t="shared" si="360"/>
        <v>0</v>
      </c>
      <c r="M973" s="77"/>
      <c r="N973" s="77">
        <f t="shared" si="346"/>
        <v>14.14</v>
      </c>
      <c r="O973" s="77">
        <f t="shared" si="347"/>
        <v>14.34</v>
      </c>
      <c r="P973" s="77">
        <f t="shared" si="348"/>
        <v>12.59645139395494</v>
      </c>
      <c r="Q973" s="77">
        <f t="shared" si="361"/>
        <v>12.881</v>
      </c>
      <c r="R973" s="77">
        <f t="shared" si="349"/>
        <v>12.673962741148394</v>
      </c>
      <c r="S973" s="77">
        <f t="shared" si="350"/>
        <v>12.78406175121455</v>
      </c>
      <c r="T973" s="77">
        <f t="shared" si="351"/>
        <v>-0.11009901006615586</v>
      </c>
      <c r="U973" s="77">
        <f t="shared" si="352"/>
        <v>8.3732586437695947E-3</v>
      </c>
      <c r="V973" s="77">
        <f t="shared" si="353"/>
        <v>-0.11847226870992544</v>
      </c>
      <c r="W973" s="77"/>
      <c r="X973" s="77"/>
      <c r="Y973" s="77"/>
      <c r="Z973" s="77" t="str">
        <f t="shared" si="354"/>
        <v>BAIXA</v>
      </c>
      <c r="AA973" s="77"/>
      <c r="AB973" s="77" t="str">
        <f t="shared" si="345"/>
        <v/>
      </c>
      <c r="AC973" s="77"/>
      <c r="AD973" s="78" t="b">
        <f t="shared" si="355"/>
        <v>0</v>
      </c>
      <c r="AE973" s="78" t="b">
        <f t="shared" si="356"/>
        <v>1</v>
      </c>
      <c r="AF973" s="78" t="b">
        <f t="shared" si="357"/>
        <v>0</v>
      </c>
      <c r="AG973" s="78" t="b">
        <f t="shared" si="362"/>
        <v>1</v>
      </c>
      <c r="AH973" s="38">
        <f t="shared" si="363"/>
        <v>11.25</v>
      </c>
      <c r="AI973" s="62">
        <f t="shared" si="364"/>
        <v>14.34</v>
      </c>
      <c r="AJ973" s="34">
        <f t="shared" si="365"/>
        <v>0.2</v>
      </c>
      <c r="AK973" s="34">
        <f t="shared" si="366"/>
        <v>0.15384615384615385</v>
      </c>
      <c r="AL973" s="34">
        <f t="shared" si="367"/>
        <v>7.407407407407407E-2</v>
      </c>
    </row>
    <row r="974" spans="1:38">
      <c r="A974" s="37">
        <v>42880</v>
      </c>
      <c r="B974" s="67">
        <v>12.41</v>
      </c>
      <c r="C974" s="67">
        <v>12.41</v>
      </c>
      <c r="D974" s="67">
        <v>-1.43</v>
      </c>
      <c r="E974" s="67">
        <v>12.62</v>
      </c>
      <c r="F974" s="67">
        <v>12.31</v>
      </c>
      <c r="G974" s="67">
        <v>12.82</v>
      </c>
      <c r="H974" s="67">
        <v>757541727</v>
      </c>
      <c r="I974" s="67">
        <v>53947</v>
      </c>
      <c r="J974" s="77">
        <f t="shared" si="358"/>
        <v>0</v>
      </c>
      <c r="K974" s="77">
        <f t="shared" si="359"/>
        <v>0</v>
      </c>
      <c r="L974" s="77">
        <f t="shared" si="360"/>
        <v>0</v>
      </c>
      <c r="M974" s="77"/>
      <c r="N974" s="77">
        <f t="shared" si="346"/>
        <v>14.14</v>
      </c>
      <c r="O974" s="77">
        <f t="shared" si="347"/>
        <v>14.34</v>
      </c>
      <c r="P974" s="77">
        <f t="shared" si="348"/>
        <v>12.655564242443674</v>
      </c>
      <c r="Q974" s="77">
        <f t="shared" si="361"/>
        <v>12.882999999999999</v>
      </c>
      <c r="R974" s="77">
        <f t="shared" si="349"/>
        <v>12.731046875902647</v>
      </c>
      <c r="S974" s="77">
        <f t="shared" si="350"/>
        <v>12.817986691311713</v>
      </c>
      <c r="T974" s="77">
        <f t="shared" si="351"/>
        <v>-8.6939815409065702E-2</v>
      </c>
      <c r="U974" s="77">
        <f t="shared" si="352"/>
        <v>3.7991325821250962E-2</v>
      </c>
      <c r="V974" s="77">
        <f t="shared" si="353"/>
        <v>-0.12493114123031666</v>
      </c>
      <c r="W974" s="77"/>
      <c r="X974" s="77"/>
      <c r="Y974" s="77"/>
      <c r="Z974" s="77" t="str">
        <f t="shared" si="354"/>
        <v>BAIXA</v>
      </c>
      <c r="AA974" s="77"/>
      <c r="AB974" s="77" t="str">
        <f t="shared" si="345"/>
        <v/>
      </c>
      <c r="AC974" s="77"/>
      <c r="AD974" s="78" t="b">
        <f t="shared" si="355"/>
        <v>1</v>
      </c>
      <c r="AE974" s="78" t="b">
        <f t="shared" si="356"/>
        <v>1</v>
      </c>
      <c r="AF974" s="78" t="b">
        <f t="shared" si="357"/>
        <v>0</v>
      </c>
      <c r="AG974" s="78" t="b">
        <f t="shared" si="362"/>
        <v>1</v>
      </c>
      <c r="AH974" s="38">
        <f t="shared" si="363"/>
        <v>11.25</v>
      </c>
      <c r="AI974" s="62">
        <f t="shared" si="364"/>
        <v>14.34</v>
      </c>
      <c r="AJ974" s="34">
        <f t="shared" si="365"/>
        <v>0.2</v>
      </c>
      <c r="AK974" s="34">
        <f t="shared" si="366"/>
        <v>0.15384615384615385</v>
      </c>
      <c r="AL974" s="34">
        <f t="shared" si="367"/>
        <v>7.407407407407407E-2</v>
      </c>
    </row>
    <row r="975" spans="1:38">
      <c r="A975" s="37">
        <v>42879</v>
      </c>
      <c r="B975" s="67">
        <v>12.59</v>
      </c>
      <c r="C975" s="67">
        <v>12.59</v>
      </c>
      <c r="D975" s="67">
        <v>3.34</v>
      </c>
      <c r="E975" s="67">
        <v>12.42</v>
      </c>
      <c r="F975" s="67">
        <v>12.37</v>
      </c>
      <c r="G975" s="67">
        <v>12.73</v>
      </c>
      <c r="H975" s="67">
        <v>516665758</v>
      </c>
      <c r="I975" s="67">
        <v>50377</v>
      </c>
      <c r="J975" s="77">
        <f t="shared" si="358"/>
        <v>0</v>
      </c>
      <c r="K975" s="77">
        <f t="shared" si="359"/>
        <v>0</v>
      </c>
      <c r="L975" s="77">
        <f t="shared" si="360"/>
        <v>0</v>
      </c>
      <c r="M975" s="77"/>
      <c r="N975" s="77">
        <f t="shared" si="346"/>
        <v>14.14</v>
      </c>
      <c r="O975" s="77">
        <f t="shared" si="347"/>
        <v>14.34</v>
      </c>
      <c r="P975" s="77">
        <f t="shared" si="348"/>
        <v>12.716955303054592</v>
      </c>
      <c r="Q975" s="77">
        <f t="shared" si="361"/>
        <v>12.895000000000001</v>
      </c>
      <c r="R975" s="77">
        <f t="shared" si="349"/>
        <v>12.789419035157675</v>
      </c>
      <c r="S975" s="77">
        <f t="shared" si="350"/>
        <v>12.850625626616649</v>
      </c>
      <c r="T975" s="77">
        <f t="shared" si="351"/>
        <v>-6.1206591458974557E-2</v>
      </c>
      <c r="U975" s="77">
        <f t="shared" si="352"/>
        <v>6.9224111128830132E-2</v>
      </c>
      <c r="V975" s="77">
        <f t="shared" si="353"/>
        <v>-0.1304307025878047</v>
      </c>
      <c r="W975" s="77"/>
      <c r="X975" s="77"/>
      <c r="Y975" s="77"/>
      <c r="Z975" s="77" t="str">
        <f t="shared" si="354"/>
        <v>BAIXA</v>
      </c>
      <c r="AA975" s="77"/>
      <c r="AB975" s="77" t="str">
        <f t="shared" si="345"/>
        <v/>
      </c>
      <c r="AC975" s="77"/>
      <c r="AD975" s="78" t="b">
        <f t="shared" si="355"/>
        <v>1</v>
      </c>
      <c r="AE975" s="78" t="b">
        <f t="shared" si="356"/>
        <v>1</v>
      </c>
      <c r="AF975" s="78" t="b">
        <f t="shared" si="357"/>
        <v>0</v>
      </c>
      <c r="AG975" s="78" t="b">
        <f t="shared" si="362"/>
        <v>1</v>
      </c>
      <c r="AH975" s="38">
        <f t="shared" si="363"/>
        <v>11.25</v>
      </c>
      <c r="AI975" s="62">
        <f t="shared" si="364"/>
        <v>14.34</v>
      </c>
      <c r="AJ975" s="34">
        <f t="shared" si="365"/>
        <v>0.2</v>
      </c>
      <c r="AK975" s="34">
        <f t="shared" si="366"/>
        <v>0.15384615384615385</v>
      </c>
      <c r="AL975" s="34">
        <f t="shared" si="367"/>
        <v>7.407407407407407E-2</v>
      </c>
    </row>
    <row r="976" spans="1:38">
      <c r="A976" s="37">
        <v>42878</v>
      </c>
      <c r="B976" s="67">
        <v>12.19</v>
      </c>
      <c r="C976" s="67">
        <v>12.19</v>
      </c>
      <c r="D976" s="67">
        <v>0.67</v>
      </c>
      <c r="E976" s="67">
        <v>12.15</v>
      </c>
      <c r="F976" s="67">
        <v>12.09</v>
      </c>
      <c r="G976" s="67">
        <v>12.29</v>
      </c>
      <c r="H976" s="67">
        <v>690402630</v>
      </c>
      <c r="I976" s="67">
        <v>34103</v>
      </c>
      <c r="J976" s="77">
        <f t="shared" si="358"/>
        <v>0</v>
      </c>
      <c r="K976" s="77">
        <f t="shared" si="359"/>
        <v>0</v>
      </c>
      <c r="L976" s="77">
        <f t="shared" si="360"/>
        <v>0</v>
      </c>
      <c r="M976" s="77"/>
      <c r="N976" s="77">
        <f t="shared" si="346"/>
        <v>14.14</v>
      </c>
      <c r="O976" s="77">
        <f t="shared" si="347"/>
        <v>14.34</v>
      </c>
      <c r="P976" s="77">
        <f t="shared" si="348"/>
        <v>12.74869412881824</v>
      </c>
      <c r="Q976" s="77">
        <f t="shared" si="361"/>
        <v>12.913</v>
      </c>
      <c r="R976" s="77">
        <f t="shared" si="349"/>
        <v>12.825677041549978</v>
      </c>
      <c r="S976" s="77">
        <f t="shared" si="350"/>
        <v>12.87147567674598</v>
      </c>
      <c r="T976" s="77">
        <f t="shared" si="351"/>
        <v>-4.5798635196002024E-2</v>
      </c>
      <c r="U976" s="77">
        <f t="shared" si="352"/>
        <v>0.10183178677578131</v>
      </c>
      <c r="V976" s="77">
        <f t="shared" si="353"/>
        <v>-0.14763042197178333</v>
      </c>
      <c r="W976" s="77"/>
      <c r="X976" s="77"/>
      <c r="Y976" s="77"/>
      <c r="Z976" s="77" t="str">
        <f t="shared" si="354"/>
        <v>BAIXA</v>
      </c>
      <c r="AA976" s="77"/>
      <c r="AB976" s="77" t="str">
        <f t="shared" si="345"/>
        <v/>
      </c>
      <c r="AC976" s="77"/>
      <c r="AD976" s="78" t="b">
        <f t="shared" si="355"/>
        <v>1</v>
      </c>
      <c r="AE976" s="78" t="b">
        <f t="shared" si="356"/>
        <v>0</v>
      </c>
      <c r="AF976" s="78" t="b">
        <f t="shared" si="357"/>
        <v>0</v>
      </c>
      <c r="AG976" s="78" t="b">
        <f t="shared" si="362"/>
        <v>1</v>
      </c>
      <c r="AH976" s="38">
        <f t="shared" si="363"/>
        <v>11.25</v>
      </c>
      <c r="AI976" s="62">
        <f t="shared" si="364"/>
        <v>14.34</v>
      </c>
      <c r="AJ976" s="34">
        <f t="shared" si="365"/>
        <v>0.2</v>
      </c>
      <c r="AK976" s="34">
        <f t="shared" si="366"/>
        <v>0.15384615384615385</v>
      </c>
      <c r="AL976" s="34">
        <f t="shared" si="367"/>
        <v>7.407407407407407E-2</v>
      </c>
    </row>
    <row r="977" spans="1:38">
      <c r="A977" s="37">
        <v>42877</v>
      </c>
      <c r="B977" s="67">
        <v>12.11</v>
      </c>
      <c r="C977" s="67">
        <v>12.11</v>
      </c>
      <c r="D977" s="67">
        <v>-1.61</v>
      </c>
      <c r="E977" s="67">
        <v>12.06</v>
      </c>
      <c r="F977" s="67">
        <v>11.74</v>
      </c>
      <c r="G977" s="67">
        <v>12.2</v>
      </c>
      <c r="H977" s="67">
        <v>355436294</v>
      </c>
      <c r="I977" s="67">
        <v>25762</v>
      </c>
      <c r="J977" s="77">
        <f t="shared" si="358"/>
        <v>0</v>
      </c>
      <c r="K977" s="77">
        <f t="shared" si="359"/>
        <v>0</v>
      </c>
      <c r="L977" s="77">
        <f t="shared" si="360"/>
        <v>0</v>
      </c>
      <c r="M977" s="77"/>
      <c r="N977" s="77">
        <f t="shared" si="346"/>
        <v>14.14</v>
      </c>
      <c r="O977" s="77">
        <f t="shared" si="347"/>
        <v>14.34</v>
      </c>
      <c r="P977" s="77">
        <f t="shared" si="348"/>
        <v>12.8883676610228</v>
      </c>
      <c r="Q977" s="77">
        <f t="shared" si="361"/>
        <v>12.937000000000001</v>
      </c>
      <c r="R977" s="77">
        <f t="shared" si="349"/>
        <v>12.941254685468156</v>
      </c>
      <c r="S977" s="77">
        <f t="shared" si="350"/>
        <v>12.92599373088566</v>
      </c>
      <c r="T977" s="77">
        <f t="shared" si="351"/>
        <v>1.5260954582496211E-2</v>
      </c>
      <c r="U977" s="77">
        <f t="shared" si="352"/>
        <v>0.13873939226872714</v>
      </c>
      <c r="V977" s="77">
        <f t="shared" si="353"/>
        <v>-0.12347843768623093</v>
      </c>
      <c r="W977" s="77"/>
      <c r="X977" s="77"/>
      <c r="Y977" s="77"/>
      <c r="Z977" s="77" t="str">
        <f t="shared" si="354"/>
        <v>ALTA</v>
      </c>
      <c r="AA977" s="77"/>
      <c r="AB977" s="77" t="str">
        <f t="shared" si="345"/>
        <v/>
      </c>
      <c r="AC977" s="77"/>
      <c r="AD977" s="78" t="b">
        <f t="shared" si="355"/>
        <v>0</v>
      </c>
      <c r="AE977" s="78" t="b">
        <f t="shared" si="356"/>
        <v>1</v>
      </c>
      <c r="AF977" s="78" t="b">
        <f t="shared" si="357"/>
        <v>1</v>
      </c>
      <c r="AG977" s="78" t="b">
        <f t="shared" si="362"/>
        <v>1</v>
      </c>
      <c r="AH977" s="38">
        <f t="shared" si="363"/>
        <v>11.25</v>
      </c>
      <c r="AI977" s="62">
        <f t="shared" si="364"/>
        <v>14.34</v>
      </c>
      <c r="AJ977" s="34">
        <f t="shared" si="365"/>
        <v>0.2</v>
      </c>
      <c r="AK977" s="34">
        <f t="shared" si="366"/>
        <v>0.15384615384615385</v>
      </c>
      <c r="AL977" s="34">
        <f t="shared" si="367"/>
        <v>7.407407407407407E-2</v>
      </c>
    </row>
    <row r="978" spans="1:38">
      <c r="A978" s="37">
        <v>42874</v>
      </c>
      <c r="B978" s="67">
        <v>12.3</v>
      </c>
      <c r="C978" s="67">
        <v>12.3</v>
      </c>
      <c r="D978" s="67">
        <v>3.57</v>
      </c>
      <c r="E978" s="67">
        <v>12.42</v>
      </c>
      <c r="F978" s="67">
        <v>12.16</v>
      </c>
      <c r="G978" s="67">
        <v>12.56</v>
      </c>
      <c r="H978" s="67">
        <v>544294754</v>
      </c>
      <c r="I978" s="67">
        <v>32467</v>
      </c>
      <c r="J978" s="77">
        <f t="shared" si="358"/>
        <v>0</v>
      </c>
      <c r="K978" s="77">
        <f t="shared" si="359"/>
        <v>0</v>
      </c>
      <c r="L978" s="77">
        <f t="shared" si="360"/>
        <v>0</v>
      </c>
      <c r="M978" s="77"/>
      <c r="N978" s="77">
        <f t="shared" si="346"/>
        <v>14.14</v>
      </c>
      <c r="O978" s="77">
        <f t="shared" si="347"/>
        <v>14.34</v>
      </c>
      <c r="P978" s="77">
        <f t="shared" si="348"/>
        <v>13.082959576278499</v>
      </c>
      <c r="Q978" s="77">
        <f t="shared" si="361"/>
        <v>12.958499999999997</v>
      </c>
      <c r="R978" s="77">
        <f t="shared" si="349"/>
        <v>13.09239190100782</v>
      </c>
      <c r="S978" s="77">
        <f t="shared" si="350"/>
        <v>12.991273229356512</v>
      </c>
      <c r="T978" s="77">
        <f t="shared" si="351"/>
        <v>0.10111867165130839</v>
      </c>
      <c r="U978" s="77">
        <f t="shared" si="352"/>
        <v>0.16960900169028487</v>
      </c>
      <c r="V978" s="77">
        <f t="shared" si="353"/>
        <v>-6.8490330038976477E-2</v>
      </c>
      <c r="W978" s="77"/>
      <c r="X978" s="77"/>
      <c r="Y978" s="77"/>
      <c r="Z978" s="77" t="str">
        <f t="shared" si="354"/>
        <v>ALTA</v>
      </c>
      <c r="AA978" s="77"/>
      <c r="AB978" s="77" t="str">
        <f t="shared" si="345"/>
        <v>VENDA</v>
      </c>
      <c r="AC978" s="77"/>
      <c r="AD978" s="78" t="b">
        <f t="shared" si="355"/>
        <v>1</v>
      </c>
      <c r="AE978" s="78" t="b">
        <f t="shared" si="356"/>
        <v>1</v>
      </c>
      <c r="AF978" s="78" t="b">
        <f t="shared" si="357"/>
        <v>0</v>
      </c>
      <c r="AG978" s="78" t="b">
        <f t="shared" si="362"/>
        <v>1</v>
      </c>
      <c r="AH978" s="38">
        <f t="shared" si="363"/>
        <v>11.25</v>
      </c>
      <c r="AI978" s="62">
        <f t="shared" si="364"/>
        <v>14.34</v>
      </c>
      <c r="AJ978" s="34">
        <f t="shared" si="365"/>
        <v>0.2</v>
      </c>
      <c r="AK978" s="34">
        <f t="shared" si="366"/>
        <v>0.15384615384615385</v>
      </c>
      <c r="AL978" s="34">
        <f t="shared" si="367"/>
        <v>7.407407407407407E-2</v>
      </c>
    </row>
    <row r="979" spans="1:38">
      <c r="A979" s="37">
        <v>42873</v>
      </c>
      <c r="B979" s="67">
        <v>11.88</v>
      </c>
      <c r="C979" s="67">
        <v>11.88</v>
      </c>
      <c r="D979" s="67">
        <v>-15.76</v>
      </c>
      <c r="E979" s="67">
        <v>11.25</v>
      </c>
      <c r="F979" s="67">
        <v>11.25</v>
      </c>
      <c r="G979" s="67">
        <v>12.65</v>
      </c>
      <c r="H979" s="67">
        <v>586195354</v>
      </c>
      <c r="I979" s="67">
        <v>50166</v>
      </c>
      <c r="J979" s="77">
        <f t="shared" si="358"/>
        <v>1</v>
      </c>
      <c r="K979" s="77">
        <f t="shared" si="359"/>
        <v>0</v>
      </c>
      <c r="L979" s="77">
        <f t="shared" si="360"/>
        <v>0</v>
      </c>
      <c r="M979" s="77"/>
      <c r="N979" s="77">
        <f t="shared" si="346"/>
        <v>14.14</v>
      </c>
      <c r="O979" s="77">
        <f t="shared" si="347"/>
        <v>14.34</v>
      </c>
      <c r="P979" s="77">
        <f t="shared" si="348"/>
        <v>13.278699470348124</v>
      </c>
      <c r="Q979" s="77">
        <f t="shared" si="361"/>
        <v>12.957999999999998</v>
      </c>
      <c r="R979" s="77">
        <f t="shared" si="349"/>
        <v>13.236463155736514</v>
      </c>
      <c r="S979" s="77">
        <f t="shared" si="350"/>
        <v>13.046575087705033</v>
      </c>
      <c r="T979" s="77">
        <f t="shared" si="351"/>
        <v>0.18988806803148073</v>
      </c>
      <c r="U979" s="77">
        <f t="shared" si="352"/>
        <v>0.18673158420002897</v>
      </c>
      <c r="V979" s="77">
        <f t="shared" si="353"/>
        <v>3.1564838314517563E-3</v>
      </c>
      <c r="W979" s="77"/>
      <c r="X979" s="77"/>
      <c r="Y979" s="77"/>
      <c r="Z979" s="77" t="str">
        <f t="shared" si="354"/>
        <v>ALTA</v>
      </c>
      <c r="AA979" s="77"/>
      <c r="AB979" s="77" t="str">
        <f t="shared" si="345"/>
        <v/>
      </c>
      <c r="AC979" s="77"/>
      <c r="AD979" s="78" t="b">
        <f>($E980-$C980)&lt;0</f>
        <v>1</v>
      </c>
      <c r="AE979" s="78" t="b">
        <f>($E981-$C981)&lt;0</f>
        <v>0</v>
      </c>
      <c r="AF979" s="78" t="b">
        <f>(($E979-$F979)/($G979-$F979)&gt;0.66)</f>
        <v>0</v>
      </c>
      <c r="AG979" s="78" t="b">
        <f t="shared" si="362"/>
        <v>1</v>
      </c>
      <c r="AH979" s="38">
        <f t="shared" si="363"/>
        <v>11.25</v>
      </c>
      <c r="AI979" s="62">
        <f t="shared" si="364"/>
        <v>14.34</v>
      </c>
      <c r="AJ979" s="34">
        <f t="shared" si="365"/>
        <v>0.2</v>
      </c>
      <c r="AK979" s="34">
        <f t="shared" si="366"/>
        <v>0.15384615384615385</v>
      </c>
      <c r="AL979" s="34">
        <f t="shared" si="367"/>
        <v>7.407407407407407E-2</v>
      </c>
    </row>
    <row r="980" spans="1:38">
      <c r="A980" s="37">
        <v>42872</v>
      </c>
      <c r="B980" s="67">
        <v>14.1</v>
      </c>
      <c r="C980" s="67">
        <v>14.1</v>
      </c>
      <c r="D980" s="67">
        <v>-0.56999999999999995</v>
      </c>
      <c r="E980" s="67">
        <v>14.06</v>
      </c>
      <c r="F980" s="67">
        <v>14.01</v>
      </c>
      <c r="G980" s="67">
        <v>14.2</v>
      </c>
      <c r="H980" s="67">
        <v>549510030</v>
      </c>
      <c r="I980" s="67">
        <v>43621</v>
      </c>
      <c r="J980" s="77">
        <f t="shared" si="358"/>
        <v>0</v>
      </c>
      <c r="K980" s="77">
        <f t="shared" si="359"/>
        <v>0</v>
      </c>
      <c r="L980" s="77">
        <f t="shared" si="360"/>
        <v>0</v>
      </c>
      <c r="M980" s="77"/>
      <c r="N980" s="77">
        <f t="shared" si="346"/>
        <v>14.14</v>
      </c>
      <c r="O980" s="77">
        <f t="shared" si="347"/>
        <v>14.34</v>
      </c>
      <c r="P980" s="77">
        <f t="shared" si="348"/>
        <v>13.628374337935155</v>
      </c>
      <c r="Q980" s="77">
        <f t="shared" si="361"/>
        <v>13.000999999999999</v>
      </c>
      <c r="R980" s="77">
        <f t="shared" si="349"/>
        <v>13.48309282041588</v>
      </c>
      <c r="S980" s="77">
        <f t="shared" si="350"/>
        <v>13.139901094721436</v>
      </c>
      <c r="T980" s="77">
        <f t="shared" si="351"/>
        <v>0.34319172569444412</v>
      </c>
      <c r="U980" s="77">
        <f t="shared" si="352"/>
        <v>0.18594246324216604</v>
      </c>
      <c r="V980" s="77">
        <f t="shared" si="353"/>
        <v>0.15724926245227808</v>
      </c>
      <c r="W980" s="77"/>
      <c r="X980" s="77"/>
      <c r="Y980" s="77"/>
      <c r="Z980" s="77" t="str">
        <f t="shared" si="354"/>
        <v>ALTA</v>
      </c>
      <c r="AA980" s="77"/>
      <c r="AB980" s="77" t="str">
        <f t="shared" si="345"/>
        <v/>
      </c>
      <c r="AC980" s="77"/>
      <c r="AD980" s="78" t="b">
        <f t="shared" ref="AD980:AD1026" si="368">($E981-$C981)&lt;0</f>
        <v>0</v>
      </c>
      <c r="AE980" s="78" t="b">
        <f t="shared" ref="AE980:AE1026" si="369">($E982-$C982)&lt;0</f>
        <v>0</v>
      </c>
      <c r="AF980" s="78" t="b">
        <f t="shared" ref="AF980:AF1026" si="370">(($E980-$F980)/($G980-$F980)&gt;0.66)</f>
        <v>0</v>
      </c>
      <c r="AG980" s="78" t="b">
        <f t="shared" si="362"/>
        <v>1</v>
      </c>
      <c r="AH980" s="38">
        <f t="shared" si="363"/>
        <v>12.24</v>
      </c>
      <c r="AI980" s="62">
        <f t="shared" si="364"/>
        <v>14.34</v>
      </c>
      <c r="AJ980" s="34">
        <f t="shared" si="365"/>
        <v>0.2</v>
      </c>
      <c r="AK980" s="34">
        <f t="shared" si="366"/>
        <v>0.15384615384615385</v>
      </c>
      <c r="AL980" s="34">
        <f t="shared" si="367"/>
        <v>7.407407407407407E-2</v>
      </c>
    </row>
    <row r="981" spans="1:38">
      <c r="A981" s="37">
        <v>42871</v>
      </c>
      <c r="B981" s="67">
        <v>14.18</v>
      </c>
      <c r="C981" s="67">
        <v>14.18</v>
      </c>
      <c r="D981" s="67">
        <v>0.13</v>
      </c>
      <c r="E981" s="67">
        <v>14.25</v>
      </c>
      <c r="F981" s="67">
        <v>14.02</v>
      </c>
      <c r="G981" s="67">
        <v>14.26</v>
      </c>
      <c r="H981" s="67">
        <v>603182310</v>
      </c>
      <c r="I981" s="67">
        <v>37128</v>
      </c>
      <c r="J981" s="77">
        <f t="shared" si="358"/>
        <v>0</v>
      </c>
      <c r="K981" s="77">
        <f t="shared" si="359"/>
        <v>0</v>
      </c>
      <c r="L981" s="77">
        <f t="shared" si="360"/>
        <v>0</v>
      </c>
      <c r="M981" s="77"/>
      <c r="N981" s="77">
        <f t="shared" si="346"/>
        <v>14.14</v>
      </c>
      <c r="O981" s="77">
        <f t="shared" si="347"/>
        <v>14.34</v>
      </c>
      <c r="P981" s="77">
        <f t="shared" si="348"/>
        <v>13.510467922418943</v>
      </c>
      <c r="Q981" s="77">
        <f t="shared" si="361"/>
        <v>12.940999999999999</v>
      </c>
      <c r="R981" s="77">
        <f t="shared" si="349"/>
        <v>13.370927878673314</v>
      </c>
      <c r="S981" s="77">
        <f t="shared" si="350"/>
        <v>13.06309318229915</v>
      </c>
      <c r="T981" s="77">
        <f t="shared" si="351"/>
        <v>0.30783469637416339</v>
      </c>
      <c r="U981" s="77">
        <f t="shared" si="352"/>
        <v>0.14663014762909651</v>
      </c>
      <c r="V981" s="77">
        <f t="shared" si="353"/>
        <v>0.16120454874506687</v>
      </c>
      <c r="W981" s="77"/>
      <c r="X981" s="77"/>
      <c r="Y981" s="77"/>
      <c r="Z981" s="77" t="str">
        <f t="shared" si="354"/>
        <v>ALTA</v>
      </c>
      <c r="AA981" s="77"/>
      <c r="AB981" s="77" t="str">
        <f t="shared" si="345"/>
        <v/>
      </c>
      <c r="AC981" s="77"/>
      <c r="AD981" s="78" t="b">
        <f t="shared" si="368"/>
        <v>0</v>
      </c>
      <c r="AE981" s="78" t="b">
        <f t="shared" si="369"/>
        <v>0</v>
      </c>
      <c r="AF981" s="78" t="b">
        <f t="shared" si="370"/>
        <v>1</v>
      </c>
      <c r="AG981" s="78" t="b">
        <f t="shared" si="362"/>
        <v>1</v>
      </c>
      <c r="AH981" s="38">
        <f t="shared" si="363"/>
        <v>12.24</v>
      </c>
      <c r="AI981" s="62">
        <f t="shared" si="364"/>
        <v>14.34</v>
      </c>
      <c r="AJ981" s="34">
        <f t="shared" si="365"/>
        <v>0.2</v>
      </c>
      <c r="AK981" s="34">
        <f t="shared" si="366"/>
        <v>0.15384615384615385</v>
      </c>
      <c r="AL981" s="34">
        <f t="shared" si="367"/>
        <v>7.407407407407407E-2</v>
      </c>
    </row>
    <row r="982" spans="1:38">
      <c r="A982" s="37">
        <v>42870</v>
      </c>
      <c r="B982" s="67">
        <v>14.17</v>
      </c>
      <c r="C982" s="67">
        <v>14.17</v>
      </c>
      <c r="D982" s="67">
        <v>1.49</v>
      </c>
      <c r="E982" s="67">
        <v>14.25</v>
      </c>
      <c r="F982" s="67">
        <v>14.14</v>
      </c>
      <c r="G982" s="67">
        <v>14.34</v>
      </c>
      <c r="H982" s="67">
        <v>583425870</v>
      </c>
      <c r="I982" s="67">
        <v>44127</v>
      </c>
      <c r="J982" s="77">
        <f t="shared" si="358"/>
        <v>0</v>
      </c>
      <c r="K982" s="77">
        <f t="shared" si="359"/>
        <v>1</v>
      </c>
      <c r="L982" s="77">
        <f t="shared" si="360"/>
        <v>0</v>
      </c>
      <c r="M982" s="77"/>
      <c r="N982" s="77">
        <f t="shared" si="346"/>
        <v>14.14</v>
      </c>
      <c r="O982" s="77">
        <f t="shared" si="347"/>
        <v>14.34</v>
      </c>
      <c r="P982" s="77">
        <f t="shared" si="348"/>
        <v>13.34308490302368</v>
      </c>
      <c r="Q982" s="77">
        <f t="shared" si="361"/>
        <v>12.868</v>
      </c>
      <c r="R982" s="77">
        <f t="shared" si="349"/>
        <v>13.223823856613915</v>
      </c>
      <c r="S982" s="77">
        <f t="shared" si="350"/>
        <v>12.973740636883083</v>
      </c>
      <c r="T982" s="77">
        <f t="shared" si="351"/>
        <v>0.2500832197308327</v>
      </c>
      <c r="U982" s="77">
        <f t="shared" si="352"/>
        <v>0.1063290104428298</v>
      </c>
      <c r="V982" s="77">
        <f t="shared" si="353"/>
        <v>0.14375420928800289</v>
      </c>
      <c r="W982" s="77"/>
      <c r="X982" s="77"/>
      <c r="Y982" s="77"/>
      <c r="Z982" s="77" t="str">
        <f t="shared" si="354"/>
        <v>ALTA</v>
      </c>
      <c r="AA982" s="77"/>
      <c r="AB982" s="77" t="str">
        <f t="shared" si="345"/>
        <v/>
      </c>
      <c r="AC982" s="77"/>
      <c r="AD982" s="78" t="b">
        <f t="shared" si="368"/>
        <v>0</v>
      </c>
      <c r="AE982" s="78" t="b">
        <f t="shared" si="369"/>
        <v>0</v>
      </c>
      <c r="AF982" s="78" t="b">
        <f t="shared" si="370"/>
        <v>0</v>
      </c>
      <c r="AG982" s="78" t="b">
        <f t="shared" si="362"/>
        <v>1</v>
      </c>
      <c r="AH982" s="38">
        <f t="shared" si="363"/>
        <v>12.24</v>
      </c>
      <c r="AI982" s="62">
        <f t="shared" si="364"/>
        <v>14.34</v>
      </c>
      <c r="AJ982" s="34">
        <f t="shared" si="365"/>
        <v>0.2</v>
      </c>
      <c r="AK982" s="34">
        <f t="shared" si="366"/>
        <v>0.15384615384615385</v>
      </c>
      <c r="AL982" s="34">
        <f t="shared" si="367"/>
        <v>7.407407407407407E-2</v>
      </c>
    </row>
    <row r="983" spans="1:38">
      <c r="A983" s="37">
        <v>42867</v>
      </c>
      <c r="B983" s="67">
        <v>13.96</v>
      </c>
      <c r="C983" s="67">
        <v>13.96</v>
      </c>
      <c r="D983" s="67">
        <v>4.25</v>
      </c>
      <c r="E983" s="67">
        <v>14</v>
      </c>
      <c r="F983" s="67">
        <v>13.87</v>
      </c>
      <c r="G983" s="67">
        <v>14.07</v>
      </c>
      <c r="H983" s="67">
        <v>777981015</v>
      </c>
      <c r="I983" s="67">
        <v>61649</v>
      </c>
      <c r="J983" s="77">
        <f t="shared" si="358"/>
        <v>0</v>
      </c>
      <c r="K983" s="77">
        <f t="shared" si="359"/>
        <v>0</v>
      </c>
      <c r="L983" s="77">
        <f t="shared" si="360"/>
        <v>0</v>
      </c>
      <c r="M983" s="77"/>
      <c r="N983" s="77">
        <f t="shared" si="346"/>
        <v>13.87</v>
      </c>
      <c r="O983" s="77">
        <f t="shared" si="347"/>
        <v>14.07</v>
      </c>
      <c r="P983" s="77">
        <f t="shared" si="348"/>
        <v>13.1363561287796</v>
      </c>
      <c r="Q983" s="77">
        <f t="shared" si="361"/>
        <v>12.820999999999998</v>
      </c>
      <c r="R983" s="77">
        <f t="shared" si="349"/>
        <v>13.051791830543719</v>
      </c>
      <c r="S983" s="77">
        <f t="shared" si="350"/>
        <v>12.878039887833729</v>
      </c>
      <c r="T983" s="77">
        <f t="shared" si="351"/>
        <v>0.17375194270998939</v>
      </c>
      <c r="U983" s="77">
        <f t="shared" si="352"/>
        <v>7.0390458120829086E-2</v>
      </c>
      <c r="V983" s="77">
        <f t="shared" si="353"/>
        <v>0.10336148458916031</v>
      </c>
      <c r="W983" s="77"/>
      <c r="X983" s="77"/>
      <c r="Y983" s="77"/>
      <c r="Z983" s="77" t="str">
        <f t="shared" si="354"/>
        <v>ALTA</v>
      </c>
      <c r="AA983" s="77"/>
      <c r="AB983" s="77" t="str">
        <f t="shared" si="345"/>
        <v/>
      </c>
      <c r="AC983" s="77"/>
      <c r="AD983" s="78" t="b">
        <f t="shared" si="368"/>
        <v>0</v>
      </c>
      <c r="AE983" s="78" t="b">
        <f t="shared" si="369"/>
        <v>1</v>
      </c>
      <c r="AF983" s="78" t="b">
        <f t="shared" si="370"/>
        <v>0</v>
      </c>
      <c r="AG983" s="78" t="b">
        <f t="shared" si="362"/>
        <v>1</v>
      </c>
      <c r="AH983" s="38">
        <f t="shared" si="363"/>
        <v>12.24</v>
      </c>
      <c r="AI983" s="62">
        <f t="shared" si="364"/>
        <v>14.34</v>
      </c>
      <c r="AJ983" s="34">
        <f t="shared" si="365"/>
        <v>0.2</v>
      </c>
      <c r="AK983" s="34">
        <f t="shared" si="366"/>
        <v>0.15384615384615385</v>
      </c>
      <c r="AL983" s="34">
        <f t="shared" si="367"/>
        <v>7.407407407407407E-2</v>
      </c>
    </row>
    <row r="984" spans="1:38">
      <c r="A984" s="37">
        <v>42866</v>
      </c>
      <c r="B984" s="67">
        <v>13.39</v>
      </c>
      <c r="C984" s="67">
        <v>13.39</v>
      </c>
      <c r="D984" s="67">
        <v>0.61</v>
      </c>
      <c r="E984" s="67">
        <v>13.44</v>
      </c>
      <c r="F984" s="67">
        <v>13.23</v>
      </c>
      <c r="G984" s="67">
        <v>13.48</v>
      </c>
      <c r="H984" s="67">
        <v>755373210</v>
      </c>
      <c r="I984" s="67">
        <v>50514</v>
      </c>
      <c r="J984" s="77">
        <f t="shared" si="358"/>
        <v>0</v>
      </c>
      <c r="K984" s="77">
        <f t="shared" si="359"/>
        <v>0</v>
      </c>
      <c r="L984" s="77">
        <f t="shared" si="360"/>
        <v>0</v>
      </c>
      <c r="M984" s="77"/>
      <c r="N984" s="77">
        <f t="shared" si="346"/>
        <v>13.23</v>
      </c>
      <c r="O984" s="77">
        <f t="shared" si="347"/>
        <v>13.48</v>
      </c>
      <c r="P984" s="77">
        <f t="shared" si="348"/>
        <v>12.930445160974498</v>
      </c>
      <c r="Q984" s="77">
        <f t="shared" si="361"/>
        <v>12.785999999999998</v>
      </c>
      <c r="R984" s="77">
        <f t="shared" si="349"/>
        <v>12.886663072460758</v>
      </c>
      <c r="S984" s="77">
        <f t="shared" si="350"/>
        <v>12.791483078860427</v>
      </c>
      <c r="T984" s="77">
        <f t="shared" si="351"/>
        <v>9.5179993600330803E-2</v>
      </c>
      <c r="U984" s="77">
        <f t="shared" si="352"/>
        <v>4.4550086973539002E-2</v>
      </c>
      <c r="V984" s="77">
        <f t="shared" si="353"/>
        <v>5.0629906626791801E-2</v>
      </c>
      <c r="W984" s="77"/>
      <c r="X984" s="77"/>
      <c r="Y984" s="77"/>
      <c r="Z984" s="77" t="str">
        <f t="shared" si="354"/>
        <v>ALTA</v>
      </c>
      <c r="AA984" s="77"/>
      <c r="AB984" s="77" t="str">
        <f t="shared" si="345"/>
        <v/>
      </c>
      <c r="AC984" s="77"/>
      <c r="AD984" s="78" t="b">
        <f t="shared" si="368"/>
        <v>1</v>
      </c>
      <c r="AE984" s="78" t="b">
        <f t="shared" si="369"/>
        <v>0</v>
      </c>
      <c r="AF984" s="78" t="b">
        <f t="shared" si="370"/>
        <v>1</v>
      </c>
      <c r="AG984" s="78" t="b">
        <f t="shared" si="362"/>
        <v>1</v>
      </c>
      <c r="AH984" s="38">
        <f t="shared" si="363"/>
        <v>12.24</v>
      </c>
      <c r="AI984" s="62">
        <f t="shared" si="364"/>
        <v>13.54</v>
      </c>
      <c r="AJ984" s="34">
        <f t="shared" si="365"/>
        <v>0.2</v>
      </c>
      <c r="AK984" s="34">
        <f t="shared" si="366"/>
        <v>0.15384615384615385</v>
      </c>
      <c r="AL984" s="34">
        <f t="shared" si="367"/>
        <v>7.407407407407407E-2</v>
      </c>
    </row>
    <row r="985" spans="1:38">
      <c r="A985" s="37">
        <v>42865</v>
      </c>
      <c r="B985" s="67">
        <v>13.31</v>
      </c>
      <c r="C985" s="67">
        <v>13.31</v>
      </c>
      <c r="D985" s="67">
        <v>4.17</v>
      </c>
      <c r="E985" s="67">
        <v>12.95</v>
      </c>
      <c r="F985" s="67">
        <v>12.93</v>
      </c>
      <c r="G985" s="67">
        <v>13.33</v>
      </c>
      <c r="H985" s="67">
        <v>568050120</v>
      </c>
      <c r="I985" s="67">
        <v>36881</v>
      </c>
      <c r="J985" s="77">
        <f t="shared" si="358"/>
        <v>0</v>
      </c>
      <c r="K985" s="77">
        <f t="shared" si="359"/>
        <v>0</v>
      </c>
      <c r="L985" s="77">
        <f t="shared" si="360"/>
        <v>0</v>
      </c>
      <c r="M985" s="77"/>
      <c r="N985" s="77">
        <f t="shared" si="346"/>
        <v>12.93</v>
      </c>
      <c r="O985" s="77">
        <f t="shared" si="347"/>
        <v>13.33</v>
      </c>
      <c r="P985" s="77">
        <f t="shared" si="348"/>
        <v>12.815556451218123</v>
      </c>
      <c r="Q985" s="77">
        <f t="shared" si="361"/>
        <v>12.791499999999999</v>
      </c>
      <c r="R985" s="77">
        <f t="shared" si="349"/>
        <v>12.795147267453622</v>
      </c>
      <c r="S985" s="77">
        <f t="shared" si="350"/>
        <v>12.743601725169261</v>
      </c>
      <c r="T985" s="77">
        <f t="shared" si="351"/>
        <v>5.1545542284360479E-2</v>
      </c>
      <c r="U985" s="77">
        <f t="shared" si="352"/>
        <v>3.1892610316841055E-2</v>
      </c>
      <c r="V985" s="77">
        <f t="shared" si="353"/>
        <v>1.9652931967519424E-2</v>
      </c>
      <c r="W985" s="77"/>
      <c r="X985" s="77"/>
      <c r="Y985" s="77"/>
      <c r="Z985" s="77" t="str">
        <f t="shared" si="354"/>
        <v>ALTA</v>
      </c>
      <c r="AA985" s="77"/>
      <c r="AB985" s="77" t="str">
        <f t="shared" si="345"/>
        <v>COMPRA</v>
      </c>
      <c r="AC985" s="77"/>
      <c r="AD985" s="78" t="b">
        <f t="shared" si="368"/>
        <v>0</v>
      </c>
      <c r="AE985" s="78" t="b">
        <f t="shared" si="369"/>
        <v>0</v>
      </c>
      <c r="AF985" s="78" t="b">
        <f t="shared" si="370"/>
        <v>0</v>
      </c>
      <c r="AG985" s="78" t="b">
        <f t="shared" si="362"/>
        <v>1</v>
      </c>
      <c r="AH985" s="38">
        <f t="shared" si="363"/>
        <v>12.24</v>
      </c>
      <c r="AI985" s="62">
        <f t="shared" si="364"/>
        <v>13.54</v>
      </c>
      <c r="AJ985" s="34">
        <f t="shared" si="365"/>
        <v>0.2</v>
      </c>
      <c r="AK985" s="34">
        <f t="shared" si="366"/>
        <v>0.15384615384615385</v>
      </c>
      <c r="AL985" s="34">
        <f t="shared" si="367"/>
        <v>7.407407407407407E-2</v>
      </c>
    </row>
    <row r="986" spans="1:38">
      <c r="A986" s="37">
        <v>42864</v>
      </c>
      <c r="B986" s="67">
        <v>12.77</v>
      </c>
      <c r="C986" s="67">
        <v>12.77</v>
      </c>
      <c r="D986" s="67">
        <v>0.43</v>
      </c>
      <c r="E986" s="67">
        <v>12.78</v>
      </c>
      <c r="F986" s="67">
        <v>12.68</v>
      </c>
      <c r="G986" s="67">
        <v>12.86</v>
      </c>
      <c r="H986" s="67">
        <v>398617252</v>
      </c>
      <c r="I986" s="67">
        <v>33097</v>
      </c>
      <c r="J986" s="77">
        <f t="shared" si="358"/>
        <v>0</v>
      </c>
      <c r="K986" s="77">
        <f t="shared" si="359"/>
        <v>0</v>
      </c>
      <c r="L986" s="77">
        <f t="shared" si="360"/>
        <v>0</v>
      </c>
      <c r="M986" s="77"/>
      <c r="N986" s="77">
        <f t="shared" si="346"/>
        <v>12.68</v>
      </c>
      <c r="O986" s="77">
        <f t="shared" si="347"/>
        <v>13.09</v>
      </c>
      <c r="P986" s="77">
        <f t="shared" si="348"/>
        <v>12.691945564022653</v>
      </c>
      <c r="Q986" s="77">
        <f t="shared" si="361"/>
        <v>12.79</v>
      </c>
      <c r="R986" s="77">
        <f t="shared" si="349"/>
        <v>12.701537679717916</v>
      </c>
      <c r="S986" s="77">
        <f t="shared" si="350"/>
        <v>12.698289863182803</v>
      </c>
      <c r="T986" s="77">
        <f t="shared" si="351"/>
        <v>3.2478165351133015E-3</v>
      </c>
      <c r="U986" s="77">
        <f t="shared" si="352"/>
        <v>2.6979377324961196E-2</v>
      </c>
      <c r="V986" s="77">
        <f t="shared" si="353"/>
        <v>-2.3731560789847894E-2</v>
      </c>
      <c r="W986" s="77"/>
      <c r="X986" s="77"/>
      <c r="Y986" s="77"/>
      <c r="Z986" s="77" t="str">
        <f t="shared" si="354"/>
        <v>ALTA</v>
      </c>
      <c r="AA986" s="77"/>
      <c r="AB986" s="77" t="str">
        <f t="shared" si="345"/>
        <v/>
      </c>
      <c r="AC986" s="77"/>
      <c r="AD986" s="78" t="b">
        <f t="shared" si="368"/>
        <v>0</v>
      </c>
      <c r="AE986" s="78" t="b">
        <f t="shared" si="369"/>
        <v>1</v>
      </c>
      <c r="AF986" s="78" t="b">
        <f t="shared" si="370"/>
        <v>0</v>
      </c>
      <c r="AG986" s="78" t="b">
        <f t="shared" si="362"/>
        <v>1</v>
      </c>
      <c r="AH986" s="38">
        <f t="shared" si="363"/>
        <v>12.24</v>
      </c>
      <c r="AI986" s="62">
        <f t="shared" si="364"/>
        <v>13.54</v>
      </c>
      <c r="AJ986" s="34">
        <f t="shared" si="365"/>
        <v>0.2</v>
      </c>
      <c r="AK986" s="34">
        <f t="shared" si="366"/>
        <v>0.15384615384615385</v>
      </c>
      <c r="AL986" s="34">
        <f t="shared" si="367"/>
        <v>7.407407407407407E-2</v>
      </c>
    </row>
    <row r="987" spans="1:38">
      <c r="A987" s="37">
        <v>42863</v>
      </c>
      <c r="B987" s="67">
        <v>12.72</v>
      </c>
      <c r="C987" s="67">
        <v>12.72</v>
      </c>
      <c r="D987" s="67">
        <v>-0.91</v>
      </c>
      <c r="E987" s="67">
        <v>12.76</v>
      </c>
      <c r="F987" s="67">
        <v>12.63</v>
      </c>
      <c r="G987" s="67">
        <v>12.96</v>
      </c>
      <c r="H987" s="67">
        <v>473396702</v>
      </c>
      <c r="I987" s="67">
        <v>53748</v>
      </c>
      <c r="J987" s="77">
        <f t="shared" si="358"/>
        <v>0</v>
      </c>
      <c r="K987" s="77">
        <f t="shared" si="359"/>
        <v>0</v>
      </c>
      <c r="L987" s="77">
        <f t="shared" si="360"/>
        <v>0</v>
      </c>
      <c r="M987" s="77"/>
      <c r="N987" s="77">
        <f t="shared" si="346"/>
        <v>12.65</v>
      </c>
      <c r="O987" s="77">
        <f t="shared" si="347"/>
        <v>13.09</v>
      </c>
      <c r="P987" s="77">
        <f t="shared" si="348"/>
        <v>12.672431955028316</v>
      </c>
      <c r="Q987" s="77">
        <f t="shared" si="361"/>
        <v>12.808000000000002</v>
      </c>
      <c r="R987" s="77">
        <f t="shared" si="349"/>
        <v>12.689089985121173</v>
      </c>
      <c r="S987" s="77">
        <f t="shared" si="350"/>
        <v>12.692553052237427</v>
      </c>
      <c r="T987" s="77">
        <f t="shared" si="351"/>
        <v>-3.4630671162538817E-3</v>
      </c>
      <c r="U987" s="77">
        <f t="shared" si="352"/>
        <v>3.2912267522423169E-2</v>
      </c>
      <c r="V987" s="77">
        <f t="shared" si="353"/>
        <v>-3.6375334638677051E-2</v>
      </c>
      <c r="W987" s="77"/>
      <c r="X987" s="77"/>
      <c r="Y987" s="77"/>
      <c r="Z987" s="77" t="str">
        <f t="shared" si="354"/>
        <v>BAIXA</v>
      </c>
      <c r="AA987" s="77"/>
      <c r="AB987" s="77" t="str">
        <f t="shared" si="345"/>
        <v/>
      </c>
      <c r="AC987" s="77"/>
      <c r="AD987" s="78" t="b">
        <f t="shared" si="368"/>
        <v>1</v>
      </c>
      <c r="AE987" s="78" t="b">
        <f t="shared" si="369"/>
        <v>0</v>
      </c>
      <c r="AF987" s="78" t="b">
        <f t="shared" si="370"/>
        <v>0</v>
      </c>
      <c r="AG987" s="78" t="b">
        <f t="shared" si="362"/>
        <v>1</v>
      </c>
      <c r="AH987" s="38">
        <f t="shared" si="363"/>
        <v>12.24</v>
      </c>
      <c r="AI987" s="62">
        <f t="shared" si="364"/>
        <v>13.7</v>
      </c>
      <c r="AJ987" s="34">
        <f t="shared" si="365"/>
        <v>0.2</v>
      </c>
      <c r="AK987" s="34">
        <f t="shared" si="366"/>
        <v>0.15384615384615385</v>
      </c>
      <c r="AL987" s="34">
        <f t="shared" si="367"/>
        <v>7.407407407407407E-2</v>
      </c>
    </row>
    <row r="988" spans="1:38">
      <c r="A988" s="37">
        <v>42860</v>
      </c>
      <c r="B988" s="67">
        <v>12.84</v>
      </c>
      <c r="C988" s="67">
        <v>12.84</v>
      </c>
      <c r="D988" s="67">
        <v>4.4800000000000004</v>
      </c>
      <c r="E988" s="67">
        <v>12.37</v>
      </c>
      <c r="F988" s="67">
        <v>12.34</v>
      </c>
      <c r="G988" s="67">
        <v>12.84</v>
      </c>
      <c r="H988" s="67">
        <v>669341665</v>
      </c>
      <c r="I988" s="67">
        <v>47166</v>
      </c>
      <c r="J988" s="77">
        <f t="shared" si="358"/>
        <v>0</v>
      </c>
      <c r="K988" s="77">
        <f t="shared" si="359"/>
        <v>0</v>
      </c>
      <c r="L988" s="77">
        <f t="shared" si="360"/>
        <v>0</v>
      </c>
      <c r="M988" s="77"/>
      <c r="N988" s="77">
        <f t="shared" si="346"/>
        <v>12.72</v>
      </c>
      <c r="O988" s="77">
        <f t="shared" si="347"/>
        <v>13.27</v>
      </c>
      <c r="P988" s="77">
        <f t="shared" si="348"/>
        <v>12.660539943785395</v>
      </c>
      <c r="Q988" s="77">
        <f t="shared" si="361"/>
        <v>12.830000000000002</v>
      </c>
      <c r="R988" s="77">
        <f t="shared" si="349"/>
        <v>12.683469982415932</v>
      </c>
      <c r="S988" s="77">
        <f t="shared" si="350"/>
        <v>12.690357296416421</v>
      </c>
      <c r="T988" s="77">
        <f t="shared" si="351"/>
        <v>-6.8873140004885869E-3</v>
      </c>
      <c r="U988" s="77">
        <f t="shared" si="352"/>
        <v>4.2006101182092428E-2</v>
      </c>
      <c r="V988" s="77">
        <f t="shared" si="353"/>
        <v>-4.8893415182581015E-2</v>
      </c>
      <c r="W988" s="77"/>
      <c r="X988" s="77"/>
      <c r="Y988" s="77"/>
      <c r="Z988" s="77" t="str">
        <f t="shared" si="354"/>
        <v>BAIXA</v>
      </c>
      <c r="AA988" s="77"/>
      <c r="AB988" s="77" t="str">
        <f t="shared" si="345"/>
        <v/>
      </c>
      <c r="AC988" s="77"/>
      <c r="AD988" s="78" t="b">
        <f t="shared" si="368"/>
        <v>0</v>
      </c>
      <c r="AE988" s="78" t="b">
        <f t="shared" si="369"/>
        <v>1</v>
      </c>
      <c r="AF988" s="78" t="b">
        <f t="shared" si="370"/>
        <v>0</v>
      </c>
      <c r="AG988" s="78" t="b">
        <f t="shared" si="362"/>
        <v>1</v>
      </c>
      <c r="AH988" s="38">
        <f t="shared" si="363"/>
        <v>12.24</v>
      </c>
      <c r="AI988" s="62">
        <f t="shared" si="364"/>
        <v>13.7</v>
      </c>
      <c r="AJ988" s="34">
        <f t="shared" si="365"/>
        <v>0.2</v>
      </c>
      <c r="AK988" s="34">
        <f t="shared" si="366"/>
        <v>0.15384615384615385</v>
      </c>
      <c r="AL988" s="34">
        <f t="shared" si="367"/>
        <v>7.407407407407407E-2</v>
      </c>
    </row>
    <row r="989" spans="1:38">
      <c r="A989" s="37">
        <v>42859</v>
      </c>
      <c r="B989" s="67">
        <v>12.29</v>
      </c>
      <c r="C989" s="67">
        <v>12.29</v>
      </c>
      <c r="D989" s="67">
        <v>-3.96</v>
      </c>
      <c r="E989" s="67">
        <v>12.65</v>
      </c>
      <c r="F989" s="67">
        <v>12.27</v>
      </c>
      <c r="G989" s="67">
        <v>12.65</v>
      </c>
      <c r="H989" s="67">
        <v>526247185</v>
      </c>
      <c r="I989" s="67">
        <v>47562</v>
      </c>
      <c r="J989" s="77">
        <f t="shared" si="358"/>
        <v>0</v>
      </c>
      <c r="K989" s="77">
        <f t="shared" si="359"/>
        <v>0</v>
      </c>
      <c r="L989" s="77">
        <f t="shared" si="360"/>
        <v>0</v>
      </c>
      <c r="M989" s="77"/>
      <c r="N989" s="77">
        <f t="shared" si="346"/>
        <v>13.17</v>
      </c>
      <c r="O989" s="77">
        <f t="shared" si="347"/>
        <v>13.4</v>
      </c>
      <c r="P989" s="77">
        <f t="shared" si="348"/>
        <v>12.615674929731743</v>
      </c>
      <c r="Q989" s="77">
        <f t="shared" si="361"/>
        <v>12.859</v>
      </c>
      <c r="R989" s="77">
        <f t="shared" si="349"/>
        <v>12.655009979218828</v>
      </c>
      <c r="S989" s="77">
        <f t="shared" si="350"/>
        <v>12.678385880129735</v>
      </c>
      <c r="T989" s="77">
        <f t="shared" si="351"/>
        <v>-2.3375900910906466E-2</v>
      </c>
      <c r="U989" s="77">
        <f t="shared" si="352"/>
        <v>5.4229454977737679E-2</v>
      </c>
      <c r="V989" s="77">
        <f t="shared" si="353"/>
        <v>-7.7605355888644145E-2</v>
      </c>
      <c r="W989" s="77"/>
      <c r="X989" s="77"/>
      <c r="Y989" s="77"/>
      <c r="Z989" s="77" t="str">
        <f t="shared" si="354"/>
        <v>BAIXA</v>
      </c>
      <c r="AA989" s="77"/>
      <c r="AB989" s="77" t="str">
        <f t="shared" si="345"/>
        <v/>
      </c>
      <c r="AC989" s="77"/>
      <c r="AD989" s="78" t="b">
        <f t="shared" si="368"/>
        <v>1</v>
      </c>
      <c r="AE989" s="78" t="b">
        <f t="shared" si="369"/>
        <v>0</v>
      </c>
      <c r="AF989" s="78" t="b">
        <f t="shared" si="370"/>
        <v>1</v>
      </c>
      <c r="AG989" s="78" t="b">
        <f t="shared" si="362"/>
        <v>0</v>
      </c>
      <c r="AH989" s="38">
        <f t="shared" si="363"/>
        <v>12.24</v>
      </c>
      <c r="AI989" s="62">
        <f t="shared" si="364"/>
        <v>13.7</v>
      </c>
      <c r="AJ989" s="34">
        <f t="shared" si="365"/>
        <v>0.2</v>
      </c>
      <c r="AK989" s="34">
        <f t="shared" si="366"/>
        <v>0.15384615384615385</v>
      </c>
      <c r="AL989" s="34">
        <f t="shared" si="367"/>
        <v>7.407407407407407E-2</v>
      </c>
    </row>
    <row r="990" spans="1:38">
      <c r="A990" s="37">
        <v>42858</v>
      </c>
      <c r="B990" s="67">
        <v>12.79</v>
      </c>
      <c r="C990" s="67">
        <v>12.79</v>
      </c>
      <c r="D990" s="67">
        <v>1.21</v>
      </c>
      <c r="E990" s="67">
        <v>12.68</v>
      </c>
      <c r="F990" s="67">
        <v>12.6</v>
      </c>
      <c r="G990" s="67">
        <v>12.87</v>
      </c>
      <c r="H990" s="67">
        <v>608847049</v>
      </c>
      <c r="I990" s="67">
        <v>54700</v>
      </c>
      <c r="J990" s="77">
        <f t="shared" si="358"/>
        <v>0</v>
      </c>
      <c r="K990" s="77">
        <f t="shared" si="359"/>
        <v>0</v>
      </c>
      <c r="L990" s="77">
        <f t="shared" si="360"/>
        <v>0</v>
      </c>
      <c r="M990" s="77"/>
      <c r="N990" s="77">
        <f t="shared" si="346"/>
        <v>13.17</v>
      </c>
      <c r="O990" s="77">
        <f t="shared" si="347"/>
        <v>13.54</v>
      </c>
      <c r="P990" s="77">
        <f t="shared" si="348"/>
        <v>12.697093662164679</v>
      </c>
      <c r="Q990" s="77">
        <f t="shared" si="361"/>
        <v>12.906999999999996</v>
      </c>
      <c r="R990" s="77">
        <f t="shared" si="349"/>
        <v>12.721375429985889</v>
      </c>
      <c r="S990" s="77">
        <f t="shared" si="350"/>
        <v>12.709456750540113</v>
      </c>
      <c r="T990" s="77">
        <f t="shared" si="351"/>
        <v>1.1918679445775737E-2</v>
      </c>
      <c r="U990" s="77">
        <f t="shared" si="352"/>
        <v>7.3630793949898715E-2</v>
      </c>
      <c r="V990" s="77">
        <f t="shared" si="353"/>
        <v>-6.1712114504122978E-2</v>
      </c>
      <c r="W990" s="77"/>
      <c r="X990" s="77"/>
      <c r="Y990" s="77"/>
      <c r="Z990" s="77" t="str">
        <f t="shared" si="354"/>
        <v>ALTA</v>
      </c>
      <c r="AA990" s="77"/>
      <c r="AB990" s="77" t="str">
        <f t="shared" si="345"/>
        <v/>
      </c>
      <c r="AC990" s="77"/>
      <c r="AD990" s="78" t="b">
        <f t="shared" si="368"/>
        <v>0</v>
      </c>
      <c r="AE990" s="78" t="b">
        <f t="shared" si="369"/>
        <v>1</v>
      </c>
      <c r="AF990" s="78" t="b">
        <f t="shared" si="370"/>
        <v>0</v>
      </c>
      <c r="AG990" s="78" t="b">
        <f t="shared" si="362"/>
        <v>1</v>
      </c>
      <c r="AH990" s="38">
        <f t="shared" si="363"/>
        <v>12.24</v>
      </c>
      <c r="AI990" s="62">
        <f t="shared" si="364"/>
        <v>13.7</v>
      </c>
      <c r="AJ990" s="34">
        <f t="shared" si="365"/>
        <v>0.2</v>
      </c>
      <c r="AK990" s="34">
        <f t="shared" si="366"/>
        <v>0.15384615384615385</v>
      </c>
      <c r="AL990" s="34">
        <f t="shared" si="367"/>
        <v>7.407407407407407E-2</v>
      </c>
    </row>
    <row r="991" spans="1:38">
      <c r="A991" s="37">
        <v>42857</v>
      </c>
      <c r="B991" s="67">
        <v>12.64</v>
      </c>
      <c r="C991" s="67">
        <v>12.64</v>
      </c>
      <c r="D991" s="67">
        <v>0.14000000000000001</v>
      </c>
      <c r="E991" s="67">
        <v>12.7</v>
      </c>
      <c r="F991" s="67">
        <v>12.51</v>
      </c>
      <c r="G991" s="67">
        <v>12.95</v>
      </c>
      <c r="H991" s="67">
        <v>943356446</v>
      </c>
      <c r="I991" s="67">
        <v>85880</v>
      </c>
      <c r="J991" s="77">
        <f t="shared" si="358"/>
        <v>0</v>
      </c>
      <c r="K991" s="77">
        <f t="shared" si="359"/>
        <v>0</v>
      </c>
      <c r="L991" s="77">
        <f t="shared" si="360"/>
        <v>0</v>
      </c>
      <c r="M991" s="77"/>
      <c r="N991" s="77">
        <f t="shared" si="346"/>
        <v>13.28</v>
      </c>
      <c r="O991" s="77">
        <f t="shared" si="347"/>
        <v>13.54</v>
      </c>
      <c r="P991" s="77">
        <f t="shared" si="348"/>
        <v>12.673867077705848</v>
      </c>
      <c r="Q991" s="77">
        <f t="shared" si="361"/>
        <v>12.921999999999997</v>
      </c>
      <c r="R991" s="77">
        <f t="shared" si="349"/>
        <v>12.708898235437868</v>
      </c>
      <c r="S991" s="77">
        <f t="shared" si="350"/>
        <v>12.703013290583321</v>
      </c>
      <c r="T991" s="77">
        <f t="shared" si="351"/>
        <v>5.8849448545466032E-3</v>
      </c>
      <c r="U991" s="77">
        <f t="shared" si="352"/>
        <v>8.9058822575929467E-2</v>
      </c>
      <c r="V991" s="77">
        <f t="shared" si="353"/>
        <v>-8.3173877721382863E-2</v>
      </c>
      <c r="W991" s="77"/>
      <c r="X991" s="77"/>
      <c r="Y991" s="77"/>
      <c r="Z991" s="77" t="str">
        <f t="shared" si="354"/>
        <v>ALTA</v>
      </c>
      <c r="AA991" s="77"/>
      <c r="AB991" s="77" t="str">
        <f>IF(AND(T992&lt;U992,T991&gt;U991),"COMPRA",IF(AND(T991&lt;U991,T992&gt;U992),"VENDA",""))</f>
        <v/>
      </c>
      <c r="AC991" s="77"/>
      <c r="AD991" s="78" t="b">
        <f t="shared" si="368"/>
        <v>1</v>
      </c>
      <c r="AE991" s="78" t="b">
        <f t="shared" si="369"/>
        <v>0</v>
      </c>
      <c r="AF991" s="78" t="b">
        <f t="shared" si="370"/>
        <v>0</v>
      </c>
      <c r="AG991" s="78" t="b">
        <f t="shared" si="362"/>
        <v>1</v>
      </c>
      <c r="AH991" s="38">
        <f t="shared" si="363"/>
        <v>12.24</v>
      </c>
      <c r="AI991" s="62">
        <f t="shared" si="364"/>
        <v>13.7</v>
      </c>
      <c r="AJ991" s="34">
        <f t="shared" si="365"/>
        <v>0.2</v>
      </c>
      <c r="AK991" s="34">
        <f t="shared" si="366"/>
        <v>0.15384615384615385</v>
      </c>
      <c r="AL991" s="34">
        <f t="shared" si="367"/>
        <v>7.407407407407407E-2</v>
      </c>
    </row>
    <row r="992" spans="1:38">
      <c r="A992" s="37">
        <v>42853</v>
      </c>
      <c r="B992" s="67">
        <v>12.62</v>
      </c>
      <c r="C992" s="67">
        <v>12.62</v>
      </c>
      <c r="D992" s="67">
        <v>1.75</v>
      </c>
      <c r="E992" s="67">
        <v>12.51</v>
      </c>
      <c r="F992" s="67">
        <v>12.37</v>
      </c>
      <c r="G992" s="67">
        <v>12.74</v>
      </c>
      <c r="H992" s="67">
        <v>584312229</v>
      </c>
      <c r="I992" s="67">
        <v>54090</v>
      </c>
      <c r="J992" s="77">
        <f t="shared" si="358"/>
        <v>0</v>
      </c>
      <c r="K992" s="77">
        <f t="shared" si="359"/>
        <v>0</v>
      </c>
      <c r="L992" s="77">
        <f t="shared" si="360"/>
        <v>0</v>
      </c>
      <c r="M992" s="77"/>
      <c r="N992" s="77">
        <f t="shared" si="346"/>
        <v>13.28</v>
      </c>
      <c r="O992" s="77">
        <f t="shared" si="347"/>
        <v>13.54</v>
      </c>
      <c r="P992" s="77">
        <f t="shared" si="348"/>
        <v>12.682333847132311</v>
      </c>
      <c r="Q992" s="77">
        <f t="shared" si="361"/>
        <v>12.942499999999999</v>
      </c>
      <c r="R992" s="77">
        <f t="shared" si="349"/>
        <v>12.721425187335662</v>
      </c>
      <c r="S992" s="77">
        <f t="shared" si="350"/>
        <v>12.708054353829986</v>
      </c>
      <c r="T992" s="77">
        <f t="shared" si="351"/>
        <v>1.337083350567525E-2</v>
      </c>
      <c r="U992" s="77">
        <f>((T992-U993)*AJ992)+U993</f>
        <v>0.10985229200627518</v>
      </c>
      <c r="V992" s="77">
        <f t="shared" si="353"/>
        <v>-9.6481458500599929E-2</v>
      </c>
      <c r="W992" s="77"/>
      <c r="X992" s="77"/>
      <c r="Y992" s="77"/>
      <c r="Z992" s="77" t="str">
        <f t="shared" si="354"/>
        <v>ALTA</v>
      </c>
      <c r="AA992" s="77"/>
      <c r="AB992" s="77" t="str">
        <f>IF(AND(T993&lt;U993,T992&gt;U992),"COMPRA",IF(AND(T992&lt;U992,T993&gt;U993),"VENDA",""))</f>
        <v/>
      </c>
      <c r="AC992" s="77"/>
      <c r="AD992" s="78" t="b">
        <f t="shared" si="368"/>
        <v>0</v>
      </c>
      <c r="AE992" s="78" t="b">
        <f t="shared" si="369"/>
        <v>0</v>
      </c>
      <c r="AF992" s="78" t="b">
        <f t="shared" si="370"/>
        <v>0</v>
      </c>
      <c r="AG992" s="78" t="b">
        <f t="shared" si="362"/>
        <v>1</v>
      </c>
      <c r="AH992" s="38">
        <f t="shared" si="363"/>
        <v>12.24</v>
      </c>
      <c r="AI992" s="62">
        <f t="shared" si="364"/>
        <v>13.7</v>
      </c>
      <c r="AJ992" s="34">
        <f t="shared" si="365"/>
        <v>0.2</v>
      </c>
      <c r="AK992" s="34">
        <f t="shared" si="366"/>
        <v>0.15384615384615385</v>
      </c>
      <c r="AL992" s="34">
        <f t="shared" si="367"/>
        <v>7.407407407407407E-2</v>
      </c>
    </row>
    <row r="993" spans="1:38">
      <c r="A993" s="37">
        <v>42852</v>
      </c>
      <c r="B993" s="67">
        <v>12.4</v>
      </c>
      <c r="C993" s="67">
        <v>12.4</v>
      </c>
      <c r="D993" s="67">
        <v>-1.93</v>
      </c>
      <c r="E993" s="67">
        <v>12.64</v>
      </c>
      <c r="F993" s="67">
        <v>12.25</v>
      </c>
      <c r="G993" s="67">
        <v>12.67</v>
      </c>
      <c r="H993" s="67">
        <v>698485643</v>
      </c>
      <c r="I993" s="67">
        <v>82758</v>
      </c>
      <c r="J993" s="77">
        <f t="shared" si="358"/>
        <v>0</v>
      </c>
      <c r="K993" s="77">
        <f t="shared" si="359"/>
        <v>0</v>
      </c>
      <c r="L993" s="77">
        <f t="shared" si="360"/>
        <v>0</v>
      </c>
      <c r="M993" s="77"/>
      <c r="N993" s="77">
        <f t="shared" si="346"/>
        <v>13.28</v>
      </c>
      <c r="O993" s="77">
        <f t="shared" si="347"/>
        <v>13.54</v>
      </c>
      <c r="P993" s="77">
        <f t="shared" si="348"/>
        <v>12.69791730891539</v>
      </c>
      <c r="Q993" s="77">
        <f t="shared" si="361"/>
        <v>12.963999999999999</v>
      </c>
      <c r="R993" s="77">
        <f t="shared" si="349"/>
        <v>12.7398661304876</v>
      </c>
      <c r="S993" s="77">
        <f t="shared" si="350"/>
        <v>12.715098702136386</v>
      </c>
      <c r="T993" s="77">
        <f t="shared" si="351"/>
        <v>2.4767428351214704E-2</v>
      </c>
      <c r="U993" s="77">
        <f>AVERAGE(T993:T1001)</f>
        <v>0.13397265663142516</v>
      </c>
      <c r="V993" s="77">
        <f>T993-U993</f>
        <v>-0.10920522828021045</v>
      </c>
      <c r="W993" s="77"/>
      <c r="X993" s="77"/>
      <c r="Y993" s="77"/>
      <c r="Z993" s="77" t="str">
        <f>IF(T993&gt;0,"ALTA","BAIXA")</f>
        <v>ALTA</v>
      </c>
      <c r="AA993" s="77"/>
      <c r="AB993" s="77"/>
      <c r="AC993" s="77"/>
      <c r="AD993" s="78" t="b">
        <f t="shared" si="368"/>
        <v>0</v>
      </c>
      <c r="AE993" s="78" t="b">
        <f t="shared" si="369"/>
        <v>1</v>
      </c>
      <c r="AF993" s="78" t="b">
        <f t="shared" si="370"/>
        <v>1</v>
      </c>
      <c r="AG993" s="78" t="b">
        <f t="shared" si="362"/>
        <v>0</v>
      </c>
      <c r="AH993" s="38">
        <f t="shared" si="363"/>
        <v>12.24</v>
      </c>
      <c r="AI993" s="62">
        <f t="shared" si="364"/>
        <v>13.7</v>
      </c>
      <c r="AJ993" s="34">
        <f t="shared" si="365"/>
        <v>0.2</v>
      </c>
      <c r="AK993" s="34">
        <f t="shared" si="366"/>
        <v>0.15384615384615385</v>
      </c>
      <c r="AL993" s="34">
        <f t="shared" si="367"/>
        <v>7.407407407407407E-2</v>
      </c>
    </row>
    <row r="994" spans="1:38">
      <c r="A994" s="37">
        <v>42851</v>
      </c>
      <c r="B994" s="67">
        <v>12.65</v>
      </c>
      <c r="C994" s="67">
        <v>12.65</v>
      </c>
      <c r="D994" s="67">
        <v>-2.37</v>
      </c>
      <c r="E994" s="67">
        <v>12.79</v>
      </c>
      <c r="F994" s="67">
        <v>12.65</v>
      </c>
      <c r="G994" s="67">
        <v>13.09</v>
      </c>
      <c r="H994" s="67">
        <v>655229814</v>
      </c>
      <c r="I994" s="67">
        <v>63709</v>
      </c>
      <c r="J994" s="77">
        <f t="shared" si="358"/>
        <v>0</v>
      </c>
      <c r="K994" s="77">
        <f t="shared" si="359"/>
        <v>0</v>
      </c>
      <c r="L994" s="77">
        <f t="shared" si="360"/>
        <v>0</v>
      </c>
      <c r="M994" s="77"/>
      <c r="N994" s="77">
        <f t="shared" si="346"/>
        <v>13.28</v>
      </c>
      <c r="O994" s="77">
        <f t="shared" si="347"/>
        <v>13.7</v>
      </c>
      <c r="P994" s="77">
        <f t="shared" si="348"/>
        <v>12.772396636144236</v>
      </c>
      <c r="Q994" s="77">
        <f t="shared" si="361"/>
        <v>12.974</v>
      </c>
      <c r="R994" s="77">
        <f t="shared" si="349"/>
        <v>12.801659972394436</v>
      </c>
      <c r="S994" s="77">
        <f t="shared" si="350"/>
        <v>12.740306598307296</v>
      </c>
      <c r="T994" s="77">
        <f t="shared" si="351"/>
        <v>6.1353374087140367E-2</v>
      </c>
      <c r="U994" s="77"/>
      <c r="V994" s="77"/>
      <c r="W994" s="77"/>
      <c r="X994" s="77"/>
      <c r="Y994" s="77"/>
      <c r="Z994" s="77" t="str">
        <f t="shared" ref="Z994:Z1001" si="371">IF(T994&gt;0,"ALTA","BAIXA")</f>
        <v>ALTA</v>
      </c>
      <c r="AA994" s="77"/>
      <c r="AB994" s="77"/>
      <c r="AC994" s="77"/>
      <c r="AD994" s="78" t="b">
        <f t="shared" si="368"/>
        <v>1</v>
      </c>
      <c r="AE994" s="78" t="b">
        <f t="shared" si="369"/>
        <v>0</v>
      </c>
      <c r="AF994" s="78" t="b">
        <f t="shared" si="370"/>
        <v>0</v>
      </c>
      <c r="AG994" s="78" t="b">
        <f t="shared" si="362"/>
        <v>1</v>
      </c>
      <c r="AH994" s="38">
        <f t="shared" si="363"/>
        <v>11.76</v>
      </c>
      <c r="AI994" s="62">
        <f t="shared" si="364"/>
        <v>13.7</v>
      </c>
      <c r="AJ994" s="34">
        <f t="shared" si="365"/>
        <v>0.2</v>
      </c>
      <c r="AK994" s="34">
        <f t="shared" si="366"/>
        <v>0.15384615384615385</v>
      </c>
      <c r="AL994" s="34">
        <f t="shared" si="367"/>
        <v>7.407407407407407E-2</v>
      </c>
    </row>
    <row r="995" spans="1:38">
      <c r="A995" s="37">
        <v>42850</v>
      </c>
      <c r="B995" s="67">
        <v>12.95</v>
      </c>
      <c r="C995" s="67">
        <v>12.95</v>
      </c>
      <c r="D995" s="67">
        <v>2.21</v>
      </c>
      <c r="E995" s="67">
        <v>12.56</v>
      </c>
      <c r="F995" s="67">
        <v>12.47</v>
      </c>
      <c r="G995" s="67">
        <v>12.95</v>
      </c>
      <c r="H995" s="67">
        <v>737423978</v>
      </c>
      <c r="I995" s="67">
        <v>63170</v>
      </c>
      <c r="J995" s="77">
        <f t="shared" si="358"/>
        <v>0</v>
      </c>
      <c r="K995" s="77">
        <f t="shared" si="359"/>
        <v>0</v>
      </c>
      <c r="L995" s="77">
        <f t="shared" si="360"/>
        <v>0</v>
      </c>
      <c r="M995" s="77"/>
      <c r="N995" s="77">
        <f t="shared" si="346"/>
        <v>13.28</v>
      </c>
      <c r="O995" s="77">
        <f t="shared" si="347"/>
        <v>13.7</v>
      </c>
      <c r="P995" s="77">
        <f t="shared" si="348"/>
        <v>12.802995795180296</v>
      </c>
      <c r="Q995" s="77">
        <f t="shared" si="361"/>
        <v>12.963500000000002</v>
      </c>
      <c r="R995" s="77">
        <f t="shared" si="349"/>
        <v>12.829234512829787</v>
      </c>
      <c r="S995" s="77">
        <f t="shared" si="350"/>
        <v>12.747531126171879</v>
      </c>
      <c r="T995" s="77">
        <f t="shared" si="351"/>
        <v>8.1703386657908439E-2</v>
      </c>
      <c r="U995" s="77"/>
      <c r="V995" s="77"/>
      <c r="W995" s="77"/>
      <c r="X995" s="77"/>
      <c r="Y995" s="77"/>
      <c r="Z995" s="77" t="str">
        <f t="shared" si="371"/>
        <v>ALTA</v>
      </c>
      <c r="AA995" s="77"/>
      <c r="AB995" s="77"/>
      <c r="AC995" s="77"/>
      <c r="AD995" s="78" t="b">
        <f t="shared" si="368"/>
        <v>0</v>
      </c>
      <c r="AE995" s="78" t="b">
        <f t="shared" si="369"/>
        <v>1</v>
      </c>
      <c r="AF995" s="78" t="b">
        <f t="shared" si="370"/>
        <v>0</v>
      </c>
      <c r="AG995" s="78" t="b">
        <f t="shared" si="362"/>
        <v>1</v>
      </c>
      <c r="AH995" s="38">
        <f t="shared" si="363"/>
        <v>11.76</v>
      </c>
      <c r="AI995" s="62">
        <f t="shared" si="364"/>
        <v>13.7</v>
      </c>
      <c r="AJ995" s="34">
        <f t="shared" si="365"/>
        <v>0.2</v>
      </c>
      <c r="AK995" s="34">
        <f t="shared" si="366"/>
        <v>0.15384615384615385</v>
      </c>
      <c r="AL995" s="34">
        <f t="shared" si="367"/>
        <v>7.407407407407407E-2</v>
      </c>
    </row>
    <row r="996" spans="1:38">
      <c r="A996" s="37">
        <v>42849</v>
      </c>
      <c r="B996" s="67">
        <v>12.67</v>
      </c>
      <c r="C996" s="67">
        <v>12.67</v>
      </c>
      <c r="D996" s="67">
        <v>1.08</v>
      </c>
      <c r="E996" s="67">
        <v>12.76</v>
      </c>
      <c r="F996" s="67">
        <v>12.57</v>
      </c>
      <c r="G996" s="67">
        <v>12.79</v>
      </c>
      <c r="H996" s="67">
        <v>900474457</v>
      </c>
      <c r="I996" s="67">
        <v>76942</v>
      </c>
      <c r="J996" s="77">
        <f t="shared" si="358"/>
        <v>0</v>
      </c>
      <c r="K996" s="77">
        <f t="shared" si="359"/>
        <v>0</v>
      </c>
      <c r="L996" s="77">
        <f t="shared" si="360"/>
        <v>0</v>
      </c>
      <c r="M996" s="77"/>
      <c r="N996" s="77">
        <f t="shared" si="346"/>
        <v>13.28</v>
      </c>
      <c r="O996" s="77">
        <f t="shared" si="347"/>
        <v>13.7</v>
      </c>
      <c r="P996" s="77">
        <f t="shared" si="348"/>
        <v>12.766244743975371</v>
      </c>
      <c r="Q996" s="77">
        <f t="shared" si="361"/>
        <v>12.925000000000001</v>
      </c>
      <c r="R996" s="77">
        <f t="shared" si="349"/>
        <v>12.807277151526112</v>
      </c>
      <c r="S996" s="77">
        <f t="shared" si="350"/>
        <v>12.73133361626563</v>
      </c>
      <c r="T996" s="77">
        <f t="shared" si="351"/>
        <v>7.5943535260481809E-2</v>
      </c>
      <c r="U996" s="77"/>
      <c r="V996" s="77"/>
      <c r="W996" s="77"/>
      <c r="X996" s="77"/>
      <c r="Y996" s="77"/>
      <c r="Z996" s="77" t="str">
        <f t="shared" si="371"/>
        <v>ALTA</v>
      </c>
      <c r="AA996" s="77"/>
      <c r="AB996" s="77"/>
      <c r="AC996" s="77"/>
      <c r="AD996" s="78" t="b">
        <f t="shared" si="368"/>
        <v>1</v>
      </c>
      <c r="AE996" s="78" t="b">
        <f t="shared" si="369"/>
        <v>0</v>
      </c>
      <c r="AF996" s="78" t="b">
        <f t="shared" si="370"/>
        <v>1</v>
      </c>
      <c r="AG996" s="78" t="b">
        <f t="shared" si="362"/>
        <v>1</v>
      </c>
      <c r="AH996" s="38">
        <f t="shared" si="363"/>
        <v>11.76</v>
      </c>
      <c r="AI996" s="62">
        <f t="shared" si="364"/>
        <v>13.7</v>
      </c>
      <c r="AJ996" s="34">
        <f t="shared" si="365"/>
        <v>0.2</v>
      </c>
      <c r="AK996" s="34">
        <f t="shared" si="366"/>
        <v>0.15384615384615385</v>
      </c>
      <c r="AL996" s="34">
        <f t="shared" si="367"/>
        <v>7.407407407407407E-2</v>
      </c>
    </row>
    <row r="997" spans="1:38" s="73" customFormat="1">
      <c r="A997" s="37">
        <v>42845</v>
      </c>
      <c r="B997" s="67">
        <v>12.54</v>
      </c>
      <c r="C997" s="67">
        <v>12.54</v>
      </c>
      <c r="D997" s="67">
        <v>2.06</v>
      </c>
      <c r="E997" s="67">
        <v>12.47</v>
      </c>
      <c r="F997" s="67">
        <v>12.31</v>
      </c>
      <c r="G997" s="67">
        <v>12.56</v>
      </c>
      <c r="H997" s="67">
        <v>646121853</v>
      </c>
      <c r="I997" s="67">
        <v>57560</v>
      </c>
      <c r="J997" s="77">
        <f t="shared" si="358"/>
        <v>0</v>
      </c>
      <c r="K997" s="77">
        <f t="shared" si="359"/>
        <v>0</v>
      </c>
      <c r="L997" s="77">
        <f t="shared" si="360"/>
        <v>0</v>
      </c>
      <c r="M997" s="77"/>
      <c r="N997" s="77">
        <f t="shared" si="346"/>
        <v>13.28</v>
      </c>
      <c r="O997" s="77">
        <f t="shared" si="347"/>
        <v>13.7</v>
      </c>
      <c r="P997" s="77">
        <f t="shared" si="348"/>
        <v>12.790305929969213</v>
      </c>
      <c r="Q997" s="77">
        <f t="shared" si="361"/>
        <v>12.904500000000002</v>
      </c>
      <c r="R997" s="77">
        <f t="shared" si="349"/>
        <v>12.832236633621768</v>
      </c>
      <c r="S997" s="77">
        <f t="shared" si="350"/>
        <v>12.736240305566881</v>
      </c>
      <c r="T997" s="77">
        <f t="shared" si="351"/>
        <v>9.599632805488767E-2</v>
      </c>
      <c r="U997" s="77"/>
      <c r="V997" s="77"/>
      <c r="W997" s="77"/>
      <c r="X997" s="77"/>
      <c r="Y997" s="77"/>
      <c r="Z997" s="77" t="str">
        <f t="shared" si="371"/>
        <v>ALTA</v>
      </c>
      <c r="AA997" s="77"/>
      <c r="AB997" s="77"/>
      <c r="AC997" s="77"/>
      <c r="AD997" s="78" t="b">
        <f t="shared" si="368"/>
        <v>0</v>
      </c>
      <c r="AE997" s="78" t="b">
        <f t="shared" si="369"/>
        <v>0</v>
      </c>
      <c r="AF997" s="78" t="b">
        <f t="shared" si="370"/>
        <v>0</v>
      </c>
      <c r="AG997" s="78" t="b">
        <f t="shared" si="362"/>
        <v>1</v>
      </c>
      <c r="AH997" s="38">
        <f t="shared" si="363"/>
        <v>11.76</v>
      </c>
      <c r="AI997" s="72">
        <f t="shared" si="364"/>
        <v>13.7</v>
      </c>
      <c r="AJ997" s="34">
        <f t="shared" si="365"/>
        <v>0.2</v>
      </c>
      <c r="AK997" s="34">
        <f t="shared" si="366"/>
        <v>0.15384615384615385</v>
      </c>
      <c r="AL997" s="34">
        <f t="shared" si="367"/>
        <v>7.407407407407407E-2</v>
      </c>
    </row>
    <row r="998" spans="1:38">
      <c r="A998" s="37">
        <v>42844</v>
      </c>
      <c r="B998" s="67">
        <v>12.29</v>
      </c>
      <c r="C998" s="67">
        <v>12.29</v>
      </c>
      <c r="D998" s="67">
        <v>-3.55</v>
      </c>
      <c r="E998" s="67">
        <v>12.86</v>
      </c>
      <c r="F998" s="67">
        <v>12.24</v>
      </c>
      <c r="G998" s="67">
        <v>12.9</v>
      </c>
      <c r="H998" s="67">
        <v>1020738081</v>
      </c>
      <c r="I998" s="67">
        <v>97508</v>
      </c>
      <c r="J998" s="77">
        <f t="shared" si="358"/>
        <v>0</v>
      </c>
      <c r="K998" s="77">
        <f t="shared" si="359"/>
        <v>0</v>
      </c>
      <c r="L998" s="77">
        <f t="shared" si="360"/>
        <v>0</v>
      </c>
      <c r="M998" s="77"/>
      <c r="N998" s="77">
        <f t="shared" si="346"/>
        <v>13.28</v>
      </c>
      <c r="O998" s="77">
        <f t="shared" si="347"/>
        <v>13.7</v>
      </c>
      <c r="P998" s="77">
        <f t="shared" si="348"/>
        <v>12.852882412461517</v>
      </c>
      <c r="Q998" s="77">
        <f t="shared" si="361"/>
        <v>12.894499999999999</v>
      </c>
      <c r="R998" s="77">
        <f t="shared" si="349"/>
        <v>12.885370567007545</v>
      </c>
      <c r="S998" s="77">
        <f t="shared" si="350"/>
        <v>12.751939530012232</v>
      </c>
      <c r="T998" s="77">
        <f t="shared" si="351"/>
        <v>0.13343103699531333</v>
      </c>
      <c r="U998" s="77"/>
      <c r="V998" s="77"/>
      <c r="W998" s="77"/>
      <c r="X998" s="77"/>
      <c r="Y998" s="77"/>
      <c r="Z998" s="77" t="str">
        <f t="shared" si="371"/>
        <v>ALTA</v>
      </c>
      <c r="AA998" s="77"/>
      <c r="AB998" s="77"/>
      <c r="AC998" s="77"/>
      <c r="AD998" s="78" t="b">
        <f t="shared" si="368"/>
        <v>0</v>
      </c>
      <c r="AE998" s="78" t="b">
        <f t="shared" si="369"/>
        <v>1</v>
      </c>
      <c r="AF998" s="78" t="b">
        <f t="shared" si="370"/>
        <v>1</v>
      </c>
      <c r="AG998" s="78" t="b">
        <f t="shared" si="362"/>
        <v>0</v>
      </c>
      <c r="AH998" s="38">
        <f t="shared" si="363"/>
        <v>11.58</v>
      </c>
      <c r="AI998" s="62">
        <f t="shared" si="364"/>
        <v>13.7</v>
      </c>
      <c r="AJ998" s="34">
        <f t="shared" si="365"/>
        <v>0.2</v>
      </c>
      <c r="AK998" s="34">
        <f t="shared" si="366"/>
        <v>0.15384615384615385</v>
      </c>
      <c r="AL998" s="34">
        <f t="shared" si="367"/>
        <v>7.407407407407407E-2</v>
      </c>
    </row>
    <row r="999" spans="1:38">
      <c r="A999" s="37">
        <v>42843</v>
      </c>
      <c r="B999" s="67">
        <v>12.74</v>
      </c>
      <c r="C999" s="67">
        <v>12.74</v>
      </c>
      <c r="D999" s="67">
        <v>-1.26</v>
      </c>
      <c r="E999" s="67">
        <v>12.78</v>
      </c>
      <c r="F999" s="67">
        <v>12.6</v>
      </c>
      <c r="G999" s="67">
        <v>12.98</v>
      </c>
      <c r="H999" s="67">
        <v>620017158</v>
      </c>
      <c r="I999" s="67">
        <v>64236</v>
      </c>
      <c r="J999" s="77">
        <f t="shared" si="358"/>
        <v>0</v>
      </c>
      <c r="K999" s="77">
        <f t="shared" si="359"/>
        <v>0</v>
      </c>
      <c r="L999" s="77">
        <f t="shared" si="360"/>
        <v>0</v>
      </c>
      <c r="M999" s="77"/>
      <c r="N999" s="77">
        <f t="shared" si="346"/>
        <v>13.28</v>
      </c>
      <c r="O999" s="77">
        <f t="shared" si="347"/>
        <v>13.7</v>
      </c>
      <c r="P999" s="77">
        <f t="shared" si="348"/>
        <v>12.993603015576896</v>
      </c>
      <c r="Q999" s="77">
        <f t="shared" si="361"/>
        <v>12.867000000000001</v>
      </c>
      <c r="R999" s="77">
        <f t="shared" si="349"/>
        <v>12.993619761008917</v>
      </c>
      <c r="S999" s="77">
        <f t="shared" si="350"/>
        <v>12.78889469241321</v>
      </c>
      <c r="T999" s="77">
        <f t="shared" si="351"/>
        <v>0.20472506859570672</v>
      </c>
      <c r="U999" s="77"/>
      <c r="V999" s="77"/>
      <c r="W999" s="77"/>
      <c r="X999" s="77"/>
      <c r="Y999" s="77"/>
      <c r="Z999" s="77" t="str">
        <f t="shared" si="371"/>
        <v>ALTA</v>
      </c>
      <c r="AA999" s="77"/>
      <c r="AB999" s="77"/>
      <c r="AC999" s="77"/>
      <c r="AD999" s="78" t="b">
        <f t="shared" si="368"/>
        <v>1</v>
      </c>
      <c r="AE999" s="78" t="b">
        <f t="shared" si="369"/>
        <v>0</v>
      </c>
      <c r="AF999" s="78" t="b">
        <f t="shared" si="370"/>
        <v>0</v>
      </c>
      <c r="AG999" s="78" t="b">
        <f t="shared" si="362"/>
        <v>1</v>
      </c>
      <c r="AH999" s="38">
        <f t="shared" si="363"/>
        <v>11.58</v>
      </c>
      <c r="AI999" s="62">
        <f t="shared" si="364"/>
        <v>13.7</v>
      </c>
      <c r="AJ999" s="34">
        <f t="shared" si="365"/>
        <v>0.2</v>
      </c>
      <c r="AK999" s="34">
        <f t="shared" si="366"/>
        <v>0.15384615384615385</v>
      </c>
      <c r="AL999" s="34">
        <f t="shared" si="367"/>
        <v>7.407407407407407E-2</v>
      </c>
    </row>
    <row r="1000" spans="1:38">
      <c r="A1000" s="37">
        <v>42842</v>
      </c>
      <c r="B1000" s="67">
        <v>12.9</v>
      </c>
      <c r="C1000" s="67">
        <v>12.9</v>
      </c>
      <c r="D1000" s="67">
        <v>1.42</v>
      </c>
      <c r="E1000" s="67">
        <v>12.77</v>
      </c>
      <c r="F1000" s="67">
        <v>12.62</v>
      </c>
      <c r="G1000" s="67">
        <v>12.96</v>
      </c>
      <c r="H1000" s="67">
        <v>1294776987</v>
      </c>
      <c r="I1000" s="67">
        <v>46689</v>
      </c>
      <c r="J1000" s="77">
        <f t="shared" si="358"/>
        <v>0</v>
      </c>
      <c r="K1000" s="77">
        <f t="shared" si="359"/>
        <v>0</v>
      </c>
      <c r="L1000" s="77">
        <f t="shared" si="360"/>
        <v>0</v>
      </c>
      <c r="M1000" s="77"/>
      <c r="N1000" s="77">
        <f t="shared" si="346"/>
        <v>13.28</v>
      </c>
      <c r="O1000" s="77">
        <f t="shared" si="347"/>
        <v>13.7</v>
      </c>
      <c r="P1000" s="77">
        <f t="shared" si="348"/>
        <v>13.057003769471121</v>
      </c>
      <c r="Q1000" s="77">
        <f t="shared" si="361"/>
        <v>12.844500000000002</v>
      </c>
      <c r="R1000" s="77">
        <f t="shared" si="349"/>
        <v>13.03973244482872</v>
      </c>
      <c r="S1000" s="77">
        <f>((C1000-S1001)*AL1000)+S1001</f>
        <v>12.792806267806267</v>
      </c>
      <c r="T1000" s="77">
        <f t="shared" si="351"/>
        <v>0.24692617702245379</v>
      </c>
      <c r="U1000" s="77"/>
      <c r="V1000" s="77"/>
      <c r="W1000" s="77"/>
      <c r="X1000" s="77"/>
      <c r="Y1000" s="77"/>
      <c r="Z1000" s="77" t="str">
        <f t="shared" si="371"/>
        <v>ALTA</v>
      </c>
      <c r="AA1000" s="77"/>
      <c r="AB1000" s="77"/>
      <c r="AC1000" s="77"/>
      <c r="AD1000" s="78" t="b">
        <f t="shared" si="368"/>
        <v>0</v>
      </c>
      <c r="AE1000" s="78" t="b">
        <f t="shared" si="369"/>
        <v>1</v>
      </c>
      <c r="AF1000" s="78" t="b">
        <f t="shared" si="370"/>
        <v>0</v>
      </c>
      <c r="AG1000" s="78" t="b">
        <f t="shared" si="362"/>
        <v>1</v>
      </c>
      <c r="AH1000" s="38">
        <f t="shared" si="363"/>
        <v>11.58</v>
      </c>
      <c r="AI1000" s="62">
        <f t="shared" si="364"/>
        <v>13.7</v>
      </c>
      <c r="AJ1000" s="34">
        <f t="shared" si="365"/>
        <v>0.2</v>
      </c>
      <c r="AK1000" s="34">
        <f t="shared" si="366"/>
        <v>0.15384615384615385</v>
      </c>
      <c r="AL1000" s="34">
        <f t="shared" si="367"/>
        <v>7.407407407407407E-2</v>
      </c>
    </row>
    <row r="1001" spans="1:38">
      <c r="A1001" s="37">
        <v>42838</v>
      </c>
      <c r="B1001" s="67">
        <v>12.72</v>
      </c>
      <c r="C1001" s="67">
        <v>12.72</v>
      </c>
      <c r="D1001" s="67">
        <v>-3.89</v>
      </c>
      <c r="E1001" s="67">
        <v>13.23</v>
      </c>
      <c r="F1001" s="67">
        <v>12.72</v>
      </c>
      <c r="G1001" s="67">
        <v>13.27</v>
      </c>
      <c r="H1001" s="67">
        <v>1175567290</v>
      </c>
      <c r="I1001" s="67">
        <v>39293</v>
      </c>
      <c r="J1001" s="77">
        <f t="shared" si="358"/>
        <v>0</v>
      </c>
      <c r="K1001" s="77">
        <f t="shared" si="359"/>
        <v>0</v>
      </c>
      <c r="L1001" s="77">
        <f t="shared" si="360"/>
        <v>0</v>
      </c>
      <c r="M1001" s="77"/>
      <c r="N1001" s="77">
        <f t="shared" si="346"/>
        <v>13.28</v>
      </c>
      <c r="O1001" s="77">
        <f t="shared" si="347"/>
        <v>13.7</v>
      </c>
      <c r="P1001" s="77">
        <f t="shared" si="348"/>
        <v>13.096254711838901</v>
      </c>
      <c r="Q1001" s="77">
        <f t="shared" si="361"/>
        <v>12.794</v>
      </c>
      <c r="R1001" s="77">
        <f t="shared" si="349"/>
        <v>13.065138343888488</v>
      </c>
      <c r="S1001" s="77">
        <f>AVERAGE(C1001:C1026)</f>
        <v>12.784230769230769</v>
      </c>
      <c r="T1001" s="77">
        <f>R1001-S1001</f>
        <v>0.28090757465771965</v>
      </c>
      <c r="U1001" s="77"/>
      <c r="V1001" s="77"/>
      <c r="W1001" s="77"/>
      <c r="X1001" s="77"/>
      <c r="Y1001" s="77"/>
      <c r="Z1001" s="77" t="str">
        <f t="shared" si="371"/>
        <v>ALTA</v>
      </c>
      <c r="AA1001" s="77"/>
      <c r="AB1001" s="77"/>
      <c r="AC1001" s="77"/>
      <c r="AD1001" s="78" t="b">
        <f t="shared" si="368"/>
        <v>1</v>
      </c>
      <c r="AE1001" s="78" t="b">
        <f t="shared" si="369"/>
        <v>0</v>
      </c>
      <c r="AF1001" s="78" t="b">
        <f t="shared" si="370"/>
        <v>1</v>
      </c>
      <c r="AG1001" s="78" t="b">
        <f t="shared" si="362"/>
        <v>0</v>
      </c>
      <c r="AH1001" s="38">
        <f t="shared" si="363"/>
        <v>11.58</v>
      </c>
      <c r="AI1001" s="62">
        <f t="shared" si="364"/>
        <v>13.7</v>
      </c>
      <c r="AJ1001" s="34">
        <f t="shared" si="365"/>
        <v>0.2</v>
      </c>
      <c r="AK1001" s="34">
        <f t="shared" si="366"/>
        <v>0.15384615384615385</v>
      </c>
      <c r="AL1001" s="34">
        <f t="shared" si="367"/>
        <v>7.407407407407407E-2</v>
      </c>
    </row>
    <row r="1002" spans="1:38">
      <c r="A1002" s="37">
        <v>42837</v>
      </c>
      <c r="B1002" s="67">
        <v>13.23</v>
      </c>
      <c r="C1002" s="67">
        <v>13.23</v>
      </c>
      <c r="D1002" s="67">
        <v>-0.2</v>
      </c>
      <c r="E1002" s="67">
        <v>13.19</v>
      </c>
      <c r="F1002" s="67">
        <v>13.17</v>
      </c>
      <c r="G1002" s="67">
        <v>13.4</v>
      </c>
      <c r="H1002" s="67">
        <v>479617434</v>
      </c>
      <c r="I1002" s="67">
        <v>44317</v>
      </c>
      <c r="J1002" s="77">
        <f t="shared" si="358"/>
        <v>0</v>
      </c>
      <c r="K1002" s="77">
        <f t="shared" si="359"/>
        <v>0</v>
      </c>
      <c r="L1002" s="77">
        <f t="shared" si="360"/>
        <v>0</v>
      </c>
      <c r="M1002" s="77"/>
      <c r="N1002" s="77">
        <f t="shared" si="346"/>
        <v>13.28</v>
      </c>
      <c r="O1002" s="77">
        <f t="shared" si="347"/>
        <v>13.7</v>
      </c>
      <c r="P1002" s="77">
        <f t="shared" si="348"/>
        <v>13.190318389798627</v>
      </c>
      <c r="Q1002" s="77">
        <f t="shared" si="361"/>
        <v>12.7775</v>
      </c>
      <c r="R1002" s="77">
        <f t="shared" si="349"/>
        <v>13.127890770050032</v>
      </c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8" t="b">
        <f t="shared" si="368"/>
        <v>0</v>
      </c>
      <c r="AE1002" s="78" t="b">
        <f t="shared" si="369"/>
        <v>1</v>
      </c>
      <c r="AF1002" s="78" t="b">
        <f t="shared" si="370"/>
        <v>0</v>
      </c>
      <c r="AG1002" s="78" t="b">
        <f t="shared" si="362"/>
        <v>1</v>
      </c>
      <c r="AH1002" s="38">
        <f t="shared" si="363"/>
        <v>11.58</v>
      </c>
      <c r="AI1002" s="62">
        <f t="shared" si="364"/>
        <v>13.7</v>
      </c>
      <c r="AJ1002" s="34">
        <f t="shared" si="365"/>
        <v>0.2</v>
      </c>
      <c r="AK1002" s="34">
        <f t="shared" si="366"/>
        <v>0.15384615384615385</v>
      </c>
      <c r="AL1002" s="34">
        <f t="shared" si="367"/>
        <v>7.407407407407407E-2</v>
      </c>
    </row>
    <row r="1003" spans="1:38">
      <c r="A1003" s="37">
        <v>42836</v>
      </c>
      <c r="B1003" s="67">
        <v>13.26</v>
      </c>
      <c r="C1003" s="67">
        <v>13.26</v>
      </c>
      <c r="D1003" s="67">
        <v>-1.74</v>
      </c>
      <c r="E1003" s="67">
        <v>13.52</v>
      </c>
      <c r="F1003" s="67">
        <v>13.14</v>
      </c>
      <c r="G1003" s="67">
        <v>13.54</v>
      </c>
      <c r="H1003" s="67">
        <v>425053951</v>
      </c>
      <c r="I1003" s="67">
        <v>45743</v>
      </c>
      <c r="J1003" s="77">
        <f t="shared" si="358"/>
        <v>0</v>
      </c>
      <c r="K1003" s="77">
        <f t="shared" si="359"/>
        <v>0</v>
      </c>
      <c r="L1003" s="77">
        <f t="shared" si="360"/>
        <v>0</v>
      </c>
      <c r="M1003" s="77"/>
      <c r="N1003" s="77">
        <f t="shared" si="346"/>
        <v>13.28</v>
      </c>
      <c r="O1003" s="77">
        <f t="shared" si="347"/>
        <v>13.7</v>
      </c>
      <c r="P1003" s="77">
        <f t="shared" si="348"/>
        <v>13.180397987248282</v>
      </c>
      <c r="Q1003" s="77">
        <f t="shared" si="361"/>
        <v>12.7575</v>
      </c>
      <c r="R1003" s="77">
        <f t="shared" si="349"/>
        <v>13.109325455513673</v>
      </c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8" t="b">
        <f t="shared" si="368"/>
        <v>1</v>
      </c>
      <c r="AE1003" s="78" t="b">
        <f t="shared" si="369"/>
        <v>1</v>
      </c>
      <c r="AF1003" s="78" t="b">
        <f t="shared" si="370"/>
        <v>1</v>
      </c>
      <c r="AG1003" s="78" t="b">
        <f t="shared" si="362"/>
        <v>0</v>
      </c>
      <c r="AH1003" s="38">
        <f t="shared" si="363"/>
        <v>11.58</v>
      </c>
      <c r="AI1003" s="62">
        <f t="shared" si="364"/>
        <v>13.7</v>
      </c>
      <c r="AJ1003" s="34">
        <f t="shared" si="365"/>
        <v>0.2</v>
      </c>
      <c r="AK1003" s="34">
        <f t="shared" si="366"/>
        <v>0.15384615384615385</v>
      </c>
      <c r="AL1003" s="34">
        <f t="shared" si="367"/>
        <v>7.407407407407407E-2</v>
      </c>
    </row>
    <row r="1004" spans="1:38">
      <c r="A1004" s="37">
        <v>42835</v>
      </c>
      <c r="B1004" s="67">
        <v>13.5</v>
      </c>
      <c r="C1004" s="67">
        <v>13.5</v>
      </c>
      <c r="D1004" s="67">
        <v>1.63</v>
      </c>
      <c r="E1004" s="67">
        <v>13.46</v>
      </c>
      <c r="F1004" s="67">
        <v>13.28</v>
      </c>
      <c r="G1004" s="67">
        <v>13.5</v>
      </c>
      <c r="H1004" s="67">
        <v>430988316</v>
      </c>
      <c r="I1004" s="67">
        <v>36333</v>
      </c>
      <c r="J1004" s="77">
        <f t="shared" si="358"/>
        <v>0</v>
      </c>
      <c r="K1004" s="77">
        <f t="shared" si="359"/>
        <v>0</v>
      </c>
      <c r="L1004" s="77">
        <f t="shared" si="360"/>
        <v>0</v>
      </c>
      <c r="M1004" s="77"/>
      <c r="N1004" s="77">
        <f t="shared" si="346"/>
        <v>13.28</v>
      </c>
      <c r="O1004" s="77">
        <f t="shared" si="347"/>
        <v>13.7</v>
      </c>
      <c r="P1004" s="77">
        <f t="shared" si="348"/>
        <v>13.160497484060354</v>
      </c>
      <c r="Q1004" s="77">
        <f t="shared" si="361"/>
        <v>12.708500000000001</v>
      </c>
      <c r="R1004" s="77">
        <f t="shared" si="349"/>
        <v>13.081930083788887</v>
      </c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8" t="b">
        <f t="shared" si="368"/>
        <v>1</v>
      </c>
      <c r="AE1004" s="78" t="b">
        <f t="shared" si="369"/>
        <v>0</v>
      </c>
      <c r="AF1004" s="78" t="b">
        <f t="shared" si="370"/>
        <v>1</v>
      </c>
      <c r="AG1004" s="78" t="b">
        <f t="shared" si="362"/>
        <v>1</v>
      </c>
      <c r="AH1004" s="38">
        <f t="shared" si="363"/>
        <v>11.58</v>
      </c>
      <c r="AI1004" s="62">
        <f t="shared" si="364"/>
        <v>13.7</v>
      </c>
      <c r="AJ1004" s="34">
        <f t="shared" si="365"/>
        <v>0.2</v>
      </c>
      <c r="AK1004" s="34">
        <f t="shared" si="366"/>
        <v>0.15384615384615385</v>
      </c>
      <c r="AL1004" s="34">
        <f t="shared" si="367"/>
        <v>7.407407407407407E-2</v>
      </c>
    </row>
    <row r="1005" spans="1:38">
      <c r="A1005" s="37">
        <v>42832</v>
      </c>
      <c r="B1005" s="67">
        <v>13.28</v>
      </c>
      <c r="C1005" s="67">
        <v>13.28</v>
      </c>
      <c r="D1005" s="67">
        <v>1.17</v>
      </c>
      <c r="E1005" s="67">
        <v>13.2</v>
      </c>
      <c r="F1005" s="67">
        <v>13.19</v>
      </c>
      <c r="G1005" s="67">
        <v>13.46</v>
      </c>
      <c r="H1005" s="67">
        <v>303071251</v>
      </c>
      <c r="I1005" s="67">
        <v>25610</v>
      </c>
      <c r="J1005" s="77">
        <f t="shared" si="358"/>
        <v>0</v>
      </c>
      <c r="K1005" s="77">
        <f t="shared" si="359"/>
        <v>0</v>
      </c>
      <c r="L1005" s="77">
        <f t="shared" si="360"/>
        <v>0</v>
      </c>
      <c r="M1005" s="77"/>
      <c r="N1005" s="77">
        <f t="shared" si="346"/>
        <v>13.19</v>
      </c>
      <c r="O1005" s="77">
        <f t="shared" si="347"/>
        <v>13.7</v>
      </c>
      <c r="P1005" s="77">
        <f t="shared" si="348"/>
        <v>13.075621855075442</v>
      </c>
      <c r="Q1005" s="77">
        <f t="shared" si="361"/>
        <v>12.682500000000001</v>
      </c>
      <c r="R1005" s="77">
        <f t="shared" si="349"/>
        <v>13.005917371750503</v>
      </c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8" t="b">
        <f t="shared" si="368"/>
        <v>0</v>
      </c>
      <c r="AE1005" s="78" t="b">
        <f t="shared" si="369"/>
        <v>0</v>
      </c>
      <c r="AF1005" s="78" t="b">
        <f t="shared" si="370"/>
        <v>0</v>
      </c>
      <c r="AG1005" s="78" t="b">
        <f t="shared" si="362"/>
        <v>1</v>
      </c>
      <c r="AH1005" s="38">
        <f t="shared" si="363"/>
        <v>11.58</v>
      </c>
      <c r="AI1005" s="62">
        <f t="shared" si="364"/>
        <v>13.7</v>
      </c>
      <c r="AJ1005" s="34">
        <f t="shared" si="365"/>
        <v>0.2</v>
      </c>
      <c r="AK1005" s="34">
        <f t="shared" si="366"/>
        <v>0.15384615384615385</v>
      </c>
      <c r="AL1005" s="34">
        <f t="shared" si="367"/>
        <v>7.407407407407407E-2</v>
      </c>
    </row>
    <row r="1006" spans="1:38">
      <c r="A1006" s="37">
        <v>42831</v>
      </c>
      <c r="B1006" s="67">
        <v>13.13</v>
      </c>
      <c r="C1006" s="67">
        <v>13.13</v>
      </c>
      <c r="D1006" s="67">
        <v>-0.27</v>
      </c>
      <c r="E1006" s="67">
        <v>13.21</v>
      </c>
      <c r="F1006" s="67">
        <v>13.03</v>
      </c>
      <c r="G1006" s="67">
        <v>13.43</v>
      </c>
      <c r="H1006" s="67">
        <v>346666368</v>
      </c>
      <c r="I1006" s="67">
        <v>30267</v>
      </c>
      <c r="J1006" s="77">
        <f t="shared" si="358"/>
        <v>0</v>
      </c>
      <c r="K1006" s="77">
        <f t="shared" si="359"/>
        <v>0</v>
      </c>
      <c r="L1006" s="77">
        <f t="shared" si="360"/>
        <v>0</v>
      </c>
      <c r="M1006" s="77"/>
      <c r="N1006" s="77">
        <f t="shared" si="346"/>
        <v>13.16</v>
      </c>
      <c r="O1006" s="77">
        <f t="shared" si="347"/>
        <v>13.7</v>
      </c>
      <c r="P1006" s="77">
        <f t="shared" si="348"/>
        <v>13.024527318844301</v>
      </c>
      <c r="Q1006" s="77">
        <f t="shared" si="361"/>
        <v>12.664999999999999</v>
      </c>
      <c r="R1006" s="77">
        <f t="shared" si="349"/>
        <v>12.956084166614231</v>
      </c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8" t="b">
        <f t="shared" si="368"/>
        <v>0</v>
      </c>
      <c r="AE1006" s="78" t="b">
        <f t="shared" si="369"/>
        <v>1</v>
      </c>
      <c r="AF1006" s="78" t="b">
        <f t="shared" si="370"/>
        <v>0</v>
      </c>
      <c r="AG1006" s="78" t="b">
        <f t="shared" si="362"/>
        <v>1</v>
      </c>
      <c r="AH1006" s="38">
        <f t="shared" si="363"/>
        <v>11.58</v>
      </c>
      <c r="AI1006" s="62">
        <f t="shared" si="364"/>
        <v>13.7</v>
      </c>
      <c r="AJ1006" s="34">
        <f t="shared" si="365"/>
        <v>0.2</v>
      </c>
      <c r="AK1006" s="34">
        <f t="shared" si="366"/>
        <v>0.15384615384615385</v>
      </c>
      <c r="AL1006" s="34">
        <f t="shared" si="367"/>
        <v>7.407407407407407E-2</v>
      </c>
    </row>
    <row r="1007" spans="1:38">
      <c r="A1007" s="37">
        <v>42830</v>
      </c>
      <c r="B1007" s="67">
        <v>13.16</v>
      </c>
      <c r="C1007" s="67">
        <v>13.16</v>
      </c>
      <c r="D1007" s="67">
        <v>-1.89</v>
      </c>
      <c r="E1007" s="67">
        <v>13.6</v>
      </c>
      <c r="F1007" s="67">
        <v>13.1</v>
      </c>
      <c r="G1007" s="67">
        <v>13.7</v>
      </c>
      <c r="H1007" s="67">
        <v>358950586</v>
      </c>
      <c r="I1007" s="67">
        <v>41390</v>
      </c>
      <c r="J1007" s="77">
        <f t="shared" si="358"/>
        <v>0</v>
      </c>
      <c r="K1007" s="77">
        <f t="shared" si="359"/>
        <v>0</v>
      </c>
      <c r="L1007" s="77">
        <f t="shared" si="360"/>
        <v>0</v>
      </c>
      <c r="M1007" s="77"/>
      <c r="N1007" s="77">
        <f t="shared" si="346"/>
        <v>13.16</v>
      </c>
      <c r="O1007" s="77">
        <f t="shared" si="347"/>
        <v>13.7</v>
      </c>
      <c r="P1007" s="77">
        <f t="shared" si="348"/>
        <v>12.998159148555377</v>
      </c>
      <c r="Q1007" s="77">
        <f t="shared" si="361"/>
        <v>12.663499999999999</v>
      </c>
      <c r="R1007" s="77">
        <f t="shared" si="349"/>
        <v>12.924463105998637</v>
      </c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8" t="b">
        <f t="shared" si="368"/>
        <v>1</v>
      </c>
      <c r="AE1007" s="78" t="b">
        <f t="shared" si="369"/>
        <v>1</v>
      </c>
      <c r="AF1007" s="78" t="b">
        <f t="shared" si="370"/>
        <v>1</v>
      </c>
      <c r="AG1007" s="78" t="b">
        <f t="shared" si="362"/>
        <v>0</v>
      </c>
      <c r="AH1007" s="38">
        <f t="shared" si="363"/>
        <v>11.58</v>
      </c>
      <c r="AI1007" s="62">
        <f t="shared" si="364"/>
        <v>13.7</v>
      </c>
      <c r="AJ1007" s="34">
        <f t="shared" si="365"/>
        <v>0.2</v>
      </c>
      <c r="AK1007" s="34">
        <f t="shared" si="366"/>
        <v>0.15384615384615385</v>
      </c>
      <c r="AL1007" s="34">
        <f t="shared" si="367"/>
        <v>7.407407407407407E-2</v>
      </c>
    </row>
    <row r="1008" spans="1:38">
      <c r="A1008" s="37">
        <v>42829</v>
      </c>
      <c r="B1008" s="67">
        <v>13.42</v>
      </c>
      <c r="C1008" s="67">
        <v>13.42</v>
      </c>
      <c r="D1008" s="67">
        <v>1.23</v>
      </c>
      <c r="E1008" s="67">
        <v>13.25</v>
      </c>
      <c r="F1008" s="67">
        <v>13.16</v>
      </c>
      <c r="G1008" s="67">
        <v>13.45</v>
      </c>
      <c r="H1008" s="67">
        <v>424211218</v>
      </c>
      <c r="I1008" s="67">
        <v>39741</v>
      </c>
      <c r="J1008" s="77">
        <f t="shared" si="358"/>
        <v>0</v>
      </c>
      <c r="K1008" s="77">
        <f t="shared" si="359"/>
        <v>0</v>
      </c>
      <c r="L1008" s="77">
        <f t="shared" si="360"/>
        <v>0</v>
      </c>
      <c r="M1008" s="77"/>
      <c r="N1008" s="77">
        <f t="shared" si="346"/>
        <v>13.16</v>
      </c>
      <c r="O1008" s="77">
        <f t="shared" si="347"/>
        <v>13.45</v>
      </c>
      <c r="P1008" s="77">
        <f t="shared" si="348"/>
        <v>12.957698935694221</v>
      </c>
      <c r="Q1008" s="77">
        <f t="shared" si="361"/>
        <v>12.662499999999998</v>
      </c>
      <c r="R1008" s="77">
        <f t="shared" si="349"/>
        <v>12.881638216180207</v>
      </c>
      <c r="S1008" s="77"/>
      <c r="T1008" s="77"/>
      <c r="U1008" s="77"/>
      <c r="V1008" s="77"/>
      <c r="W1008" s="77"/>
      <c r="X1008" s="77"/>
      <c r="Y1008" s="77"/>
      <c r="Z1008" s="77"/>
      <c r="AA1008" s="77"/>
      <c r="AB1008" s="77"/>
      <c r="AC1008" s="77"/>
      <c r="AD1008" s="78" t="b">
        <f t="shared" si="368"/>
        <v>1</v>
      </c>
      <c r="AE1008" s="78" t="b">
        <f t="shared" si="369"/>
        <v>1</v>
      </c>
      <c r="AF1008" s="78" t="b">
        <f t="shared" si="370"/>
        <v>0</v>
      </c>
      <c r="AG1008" s="78" t="b">
        <f t="shared" si="362"/>
        <v>1</v>
      </c>
      <c r="AH1008" s="38">
        <f t="shared" si="363"/>
        <v>11.58</v>
      </c>
      <c r="AI1008" s="62">
        <f t="shared" si="364"/>
        <v>13.71</v>
      </c>
      <c r="AJ1008" s="34">
        <f t="shared" si="365"/>
        <v>0.2</v>
      </c>
      <c r="AK1008" s="34">
        <f t="shared" si="366"/>
        <v>0.15384615384615385</v>
      </c>
      <c r="AL1008" s="34">
        <f t="shared" si="367"/>
        <v>7.407407407407407E-2</v>
      </c>
    </row>
    <row r="1009" spans="1:38">
      <c r="A1009" s="37">
        <v>42828</v>
      </c>
      <c r="B1009" s="67">
        <v>13.25</v>
      </c>
      <c r="C1009" s="67">
        <v>13.25</v>
      </c>
      <c r="D1009" s="67">
        <v>1.24</v>
      </c>
      <c r="E1009" s="67">
        <v>13.14</v>
      </c>
      <c r="F1009" s="67">
        <v>13.13</v>
      </c>
      <c r="G1009" s="67">
        <v>13.33</v>
      </c>
      <c r="H1009" s="67">
        <v>390806050</v>
      </c>
      <c r="I1009" s="67">
        <v>35259</v>
      </c>
      <c r="J1009" s="77">
        <f t="shared" si="358"/>
        <v>0</v>
      </c>
      <c r="K1009" s="77">
        <f t="shared" si="359"/>
        <v>0</v>
      </c>
      <c r="L1009" s="77">
        <f t="shared" si="360"/>
        <v>0</v>
      </c>
      <c r="M1009" s="77"/>
      <c r="N1009" s="77">
        <f t="shared" si="346"/>
        <v>13.13</v>
      </c>
      <c r="O1009" s="77">
        <f t="shared" si="347"/>
        <v>13.33</v>
      </c>
      <c r="P1009" s="77">
        <f t="shared" si="348"/>
        <v>12.842123669617777</v>
      </c>
      <c r="Q1009" s="77">
        <f t="shared" si="361"/>
        <v>12.677</v>
      </c>
      <c r="R1009" s="77">
        <f t="shared" si="349"/>
        <v>12.783754255485698</v>
      </c>
      <c r="S1009" s="77"/>
      <c r="T1009" s="77"/>
      <c r="U1009" s="77"/>
      <c r="V1009" s="77"/>
      <c r="W1009" s="77"/>
      <c r="X1009" s="77"/>
      <c r="Y1009" s="77"/>
      <c r="Z1009" s="77"/>
      <c r="AA1009" s="77"/>
      <c r="AB1009" s="77"/>
      <c r="AC1009" s="77"/>
      <c r="AD1009" s="78" t="b">
        <f t="shared" si="368"/>
        <v>1</v>
      </c>
      <c r="AE1009" s="78" t="b">
        <f t="shared" si="369"/>
        <v>0</v>
      </c>
      <c r="AF1009" s="78" t="b">
        <f t="shared" si="370"/>
        <v>0</v>
      </c>
      <c r="AG1009" s="78" t="b">
        <f t="shared" si="362"/>
        <v>1</v>
      </c>
      <c r="AH1009" s="38">
        <f t="shared" si="363"/>
        <v>11.58</v>
      </c>
      <c r="AI1009" s="62">
        <f t="shared" si="364"/>
        <v>13.98</v>
      </c>
      <c r="AJ1009" s="34">
        <f t="shared" si="365"/>
        <v>0.2</v>
      </c>
      <c r="AK1009" s="34">
        <f t="shared" si="366"/>
        <v>0.15384615384615385</v>
      </c>
      <c r="AL1009" s="34">
        <f t="shared" si="367"/>
        <v>7.407407407407407E-2</v>
      </c>
    </row>
    <row r="1010" spans="1:38">
      <c r="A1010" s="37">
        <v>42825</v>
      </c>
      <c r="B1010" s="67">
        <v>13.09</v>
      </c>
      <c r="C1010" s="67">
        <v>13.09</v>
      </c>
      <c r="D1010" s="67">
        <v>0.28000000000000003</v>
      </c>
      <c r="E1010" s="67">
        <v>12.97</v>
      </c>
      <c r="F1010" s="67">
        <v>12.88</v>
      </c>
      <c r="G1010" s="67">
        <v>13.23</v>
      </c>
      <c r="H1010" s="67">
        <v>250595260</v>
      </c>
      <c r="I1010" s="67">
        <v>23527</v>
      </c>
      <c r="J1010" s="77">
        <f t="shared" si="358"/>
        <v>0</v>
      </c>
      <c r="K1010" s="77">
        <f t="shared" si="359"/>
        <v>0</v>
      </c>
      <c r="L1010" s="77">
        <f t="shared" si="360"/>
        <v>0</v>
      </c>
      <c r="M1010" s="77"/>
      <c r="N1010" s="77">
        <f t="shared" si="346"/>
        <v>12.96</v>
      </c>
      <c r="O1010" s="77">
        <f t="shared" si="347"/>
        <v>13.23</v>
      </c>
      <c r="P1010" s="77">
        <f t="shared" si="348"/>
        <v>12.740154587022221</v>
      </c>
      <c r="Q1010" s="77">
        <f t="shared" si="361"/>
        <v>12.6965</v>
      </c>
      <c r="R1010" s="77">
        <f t="shared" si="349"/>
        <v>12.698982301937644</v>
      </c>
      <c r="S1010" s="77"/>
      <c r="T1010" s="77"/>
      <c r="U1010" s="77"/>
      <c r="V1010" s="77"/>
      <c r="W1010" s="77"/>
      <c r="X1010" s="77"/>
      <c r="Y1010" s="77"/>
      <c r="Z1010" s="77"/>
      <c r="AA1010" s="77"/>
      <c r="AB1010" s="77"/>
      <c r="AC1010" s="77"/>
      <c r="AD1010" s="78" t="b">
        <f t="shared" si="368"/>
        <v>0</v>
      </c>
      <c r="AE1010" s="78" t="b">
        <f t="shared" si="369"/>
        <v>1</v>
      </c>
      <c r="AF1010" s="78" t="b">
        <f t="shared" si="370"/>
        <v>0</v>
      </c>
      <c r="AG1010" s="78" t="b">
        <f t="shared" si="362"/>
        <v>1</v>
      </c>
      <c r="AH1010" s="38">
        <f t="shared" si="363"/>
        <v>11.58</v>
      </c>
      <c r="AI1010" s="62">
        <f t="shared" si="364"/>
        <v>13.98</v>
      </c>
      <c r="AJ1010" s="34">
        <f t="shared" si="365"/>
        <v>0.2</v>
      </c>
      <c r="AK1010" s="34">
        <f t="shared" si="366"/>
        <v>0.15384615384615385</v>
      </c>
      <c r="AL1010" s="34">
        <f t="shared" si="367"/>
        <v>7.407407407407407E-2</v>
      </c>
    </row>
    <row r="1011" spans="1:38">
      <c r="A1011" s="37">
        <v>42824</v>
      </c>
      <c r="B1011" s="67">
        <v>13.05</v>
      </c>
      <c r="C1011" s="67">
        <v>13.05</v>
      </c>
      <c r="D1011" s="67">
        <v>0</v>
      </c>
      <c r="E1011" s="67">
        <v>13.14</v>
      </c>
      <c r="F1011" s="67">
        <v>12.96</v>
      </c>
      <c r="G1011" s="67">
        <v>13.23</v>
      </c>
      <c r="H1011" s="67">
        <v>303469287</v>
      </c>
      <c r="I1011" s="67">
        <v>32641</v>
      </c>
      <c r="J1011" s="77">
        <f t="shared" si="358"/>
        <v>0</v>
      </c>
      <c r="K1011" s="77">
        <f t="shared" si="359"/>
        <v>0</v>
      </c>
      <c r="L1011" s="77">
        <f t="shared" si="360"/>
        <v>0</v>
      </c>
      <c r="M1011" s="77"/>
      <c r="N1011" s="77">
        <f t="shared" si="346"/>
        <v>12.96</v>
      </c>
      <c r="O1011" s="77">
        <f t="shared" si="347"/>
        <v>13.23</v>
      </c>
      <c r="P1011" s="77">
        <f t="shared" si="348"/>
        <v>12.652693233777777</v>
      </c>
      <c r="Q1011" s="77">
        <f t="shared" si="361"/>
        <v>12.734000000000002</v>
      </c>
      <c r="R1011" s="77">
        <f t="shared" si="349"/>
        <v>12.627888175017215</v>
      </c>
      <c r="S1011" s="77"/>
      <c r="T1011" s="77"/>
      <c r="U1011" s="77"/>
      <c r="V1011" s="77"/>
      <c r="W1011" s="77"/>
      <c r="X1011" s="77"/>
      <c r="Y1011" s="77"/>
      <c r="Z1011" s="77"/>
      <c r="AA1011" s="77"/>
      <c r="AB1011" s="77"/>
      <c r="AC1011" s="77"/>
      <c r="AD1011" s="78" t="b">
        <f t="shared" si="368"/>
        <v>1</v>
      </c>
      <c r="AE1011" s="78" t="b">
        <f t="shared" si="369"/>
        <v>1</v>
      </c>
      <c r="AF1011" s="78" t="b">
        <f t="shared" si="370"/>
        <v>1</v>
      </c>
      <c r="AG1011" s="78" t="b">
        <f t="shared" si="362"/>
        <v>1</v>
      </c>
      <c r="AH1011" s="38">
        <f t="shared" si="363"/>
        <v>11.58</v>
      </c>
      <c r="AI1011" s="62">
        <f t="shared" si="364"/>
        <v>13.98</v>
      </c>
      <c r="AJ1011" s="34">
        <f t="shared" si="365"/>
        <v>0.2</v>
      </c>
      <c r="AK1011" s="34">
        <f t="shared" si="366"/>
        <v>0.15384615384615385</v>
      </c>
      <c r="AL1011" s="34">
        <f t="shared" si="367"/>
        <v>7.407407407407407E-2</v>
      </c>
    </row>
    <row r="1012" spans="1:38">
      <c r="A1012" s="37">
        <v>42823</v>
      </c>
      <c r="B1012" s="67">
        <v>13.05</v>
      </c>
      <c r="C1012" s="67">
        <v>13.05</v>
      </c>
      <c r="D1012" s="67">
        <v>3.58</v>
      </c>
      <c r="E1012" s="67">
        <v>12.68</v>
      </c>
      <c r="F1012" s="67">
        <v>12.58</v>
      </c>
      <c r="G1012" s="67">
        <v>13.09</v>
      </c>
      <c r="H1012" s="67">
        <v>392727840</v>
      </c>
      <c r="I1012" s="67">
        <v>55693</v>
      </c>
      <c r="J1012" s="77">
        <f t="shared" si="358"/>
        <v>0</v>
      </c>
      <c r="K1012" s="77">
        <f t="shared" si="359"/>
        <v>0</v>
      </c>
      <c r="L1012" s="77">
        <f t="shared" si="360"/>
        <v>0</v>
      </c>
      <c r="M1012" s="77"/>
      <c r="N1012" s="77">
        <f t="shared" si="346"/>
        <v>12.86</v>
      </c>
      <c r="O1012" s="77">
        <f t="shared" si="347"/>
        <v>13.44</v>
      </c>
      <c r="P1012" s="77">
        <f t="shared" si="348"/>
        <v>12.553366542222221</v>
      </c>
      <c r="Q1012" s="77">
        <f t="shared" si="361"/>
        <v>12.764000000000001</v>
      </c>
      <c r="R1012" s="77">
        <f t="shared" si="349"/>
        <v>12.551140570474891</v>
      </c>
      <c r="S1012" s="77"/>
      <c r="T1012" s="77"/>
      <c r="U1012" s="77"/>
      <c r="V1012" s="77"/>
      <c r="W1012" s="77"/>
      <c r="X1012" s="77"/>
      <c r="Y1012" s="77"/>
      <c r="Z1012" s="77"/>
      <c r="AA1012" s="77"/>
      <c r="AB1012" s="77"/>
      <c r="AC1012" s="77"/>
      <c r="AD1012" s="78" t="b">
        <f t="shared" si="368"/>
        <v>1</v>
      </c>
      <c r="AE1012" s="78" t="b">
        <f t="shared" si="369"/>
        <v>1</v>
      </c>
      <c r="AF1012" s="78" t="b">
        <f t="shared" si="370"/>
        <v>0</v>
      </c>
      <c r="AG1012" s="78" t="b">
        <f t="shared" si="362"/>
        <v>1</v>
      </c>
      <c r="AH1012" s="38">
        <f t="shared" si="363"/>
        <v>11.58</v>
      </c>
      <c r="AI1012" s="62">
        <f t="shared" si="364"/>
        <v>14.05</v>
      </c>
      <c r="AJ1012" s="34">
        <f t="shared" si="365"/>
        <v>0.2</v>
      </c>
      <c r="AK1012" s="34">
        <f t="shared" si="366"/>
        <v>0.15384615384615385</v>
      </c>
      <c r="AL1012" s="34">
        <f t="shared" si="367"/>
        <v>7.407407407407407E-2</v>
      </c>
    </row>
    <row r="1013" spans="1:38">
      <c r="A1013" s="37">
        <v>42822</v>
      </c>
      <c r="B1013" s="67">
        <v>12.6</v>
      </c>
      <c r="C1013" s="67">
        <v>12.6</v>
      </c>
      <c r="D1013" s="67">
        <v>1.31</v>
      </c>
      <c r="E1013" s="67">
        <v>12.56</v>
      </c>
      <c r="F1013" s="67">
        <v>12.44</v>
      </c>
      <c r="G1013" s="67">
        <v>12.75</v>
      </c>
      <c r="H1013" s="67">
        <v>364114497</v>
      </c>
      <c r="I1013" s="67">
        <v>25833</v>
      </c>
      <c r="J1013" s="77">
        <f t="shared" si="358"/>
        <v>0</v>
      </c>
      <c r="K1013" s="77">
        <f t="shared" si="359"/>
        <v>0</v>
      </c>
      <c r="L1013" s="77">
        <f t="shared" si="360"/>
        <v>0</v>
      </c>
      <c r="M1013" s="77"/>
      <c r="N1013" s="77">
        <f t="shared" si="346"/>
        <v>12.86</v>
      </c>
      <c r="O1013" s="77">
        <f t="shared" si="347"/>
        <v>13.44</v>
      </c>
      <c r="P1013" s="77">
        <f t="shared" si="348"/>
        <v>12.429208177777777</v>
      </c>
      <c r="Q1013" s="77">
        <f t="shared" si="361"/>
        <v>12.8125</v>
      </c>
      <c r="R1013" s="77">
        <f>(($C1013-R1014)*AK1013)+R1014</f>
        <v>12.460438856015779</v>
      </c>
      <c r="S1013" s="77"/>
      <c r="T1013" s="77"/>
      <c r="U1013" s="77"/>
      <c r="V1013" s="77"/>
      <c r="W1013" s="77"/>
      <c r="X1013" s="77"/>
      <c r="Y1013" s="77"/>
      <c r="Z1013" s="77"/>
      <c r="AA1013" s="77"/>
      <c r="AB1013" s="77"/>
      <c r="AC1013" s="77"/>
      <c r="AD1013" s="78" t="b">
        <f t="shared" si="368"/>
        <v>1</v>
      </c>
      <c r="AE1013" s="78" t="b">
        <f t="shared" si="369"/>
        <v>0</v>
      </c>
      <c r="AF1013" s="78" t="b">
        <f t="shared" si="370"/>
        <v>0</v>
      </c>
      <c r="AG1013" s="78" t="b">
        <f t="shared" si="362"/>
        <v>1</v>
      </c>
      <c r="AH1013" s="38">
        <f t="shared" si="363"/>
        <v>11.58</v>
      </c>
      <c r="AI1013" s="62">
        <f t="shared" si="364"/>
        <v>14.05</v>
      </c>
      <c r="AJ1013" s="34">
        <f t="shared" si="365"/>
        <v>0.2</v>
      </c>
      <c r="AK1013" s="34">
        <f t="shared" si="366"/>
        <v>0.15384615384615385</v>
      </c>
      <c r="AL1013" s="34">
        <f t="shared" si="367"/>
        <v>7.407407407407407E-2</v>
      </c>
    </row>
    <row r="1014" spans="1:38">
      <c r="A1014" s="37">
        <v>42821</v>
      </c>
      <c r="B1014" s="67">
        <v>12.44</v>
      </c>
      <c r="C1014" s="67">
        <v>12.44</v>
      </c>
      <c r="D1014" s="67">
        <v>2.15</v>
      </c>
      <c r="E1014" s="67">
        <v>11.96</v>
      </c>
      <c r="F1014" s="67">
        <v>11.76</v>
      </c>
      <c r="G1014" s="67">
        <v>12.46</v>
      </c>
      <c r="H1014" s="67">
        <v>129541474</v>
      </c>
      <c r="I1014" s="67">
        <v>30905</v>
      </c>
      <c r="J1014" s="77">
        <f t="shared" si="358"/>
        <v>0</v>
      </c>
      <c r="K1014" s="77">
        <f t="shared" si="359"/>
        <v>0</v>
      </c>
      <c r="L1014" s="77">
        <f t="shared" si="360"/>
        <v>0</v>
      </c>
      <c r="M1014" s="77"/>
      <c r="N1014" s="77">
        <f t="shared" si="346"/>
        <v>13.14</v>
      </c>
      <c r="O1014" s="77">
        <f t="shared" si="347"/>
        <v>13.71</v>
      </c>
      <c r="P1014" s="77">
        <f t="shared" si="348"/>
        <v>12.386510222222222</v>
      </c>
      <c r="Q1014" s="77">
        <f t="shared" si="361"/>
        <v>12.868000000000004</v>
      </c>
      <c r="R1014" s="77">
        <f>(($C1014-R1015)*AK1014)+R1015</f>
        <v>12.435064102564104</v>
      </c>
      <c r="S1014" s="77"/>
      <c r="T1014" s="77"/>
      <c r="U1014" s="77"/>
      <c r="V1014" s="77"/>
      <c r="W1014" s="77"/>
      <c r="X1014" s="77"/>
      <c r="Y1014" s="77"/>
      <c r="Z1014" s="77"/>
      <c r="AA1014" s="77"/>
      <c r="AB1014" s="77"/>
      <c r="AC1014" s="77"/>
      <c r="AD1014" s="78" t="b">
        <f t="shared" si="368"/>
        <v>0</v>
      </c>
      <c r="AE1014" s="78" t="b">
        <f t="shared" si="369"/>
        <v>1</v>
      </c>
      <c r="AF1014" s="78" t="b">
        <f t="shared" si="370"/>
        <v>0</v>
      </c>
      <c r="AG1014" s="78" t="b">
        <f t="shared" si="362"/>
        <v>1</v>
      </c>
      <c r="AH1014" s="38">
        <f t="shared" si="363"/>
        <v>11.58</v>
      </c>
      <c r="AI1014" s="62">
        <f t="shared" si="364"/>
        <v>14.54</v>
      </c>
      <c r="AJ1014" s="34">
        <f t="shared" si="365"/>
        <v>0.2</v>
      </c>
      <c r="AK1014" s="34">
        <f t="shared" si="366"/>
        <v>0.15384615384615385</v>
      </c>
      <c r="AL1014" s="34">
        <f t="shared" si="367"/>
        <v>7.407407407407407E-2</v>
      </c>
    </row>
    <row r="1015" spans="1:38">
      <c r="A1015" s="37">
        <v>42818</v>
      </c>
      <c r="B1015" s="67">
        <v>12.18</v>
      </c>
      <c r="C1015" s="67">
        <v>12.18</v>
      </c>
      <c r="D1015" s="67">
        <v>-0.66</v>
      </c>
      <c r="E1015" s="67">
        <v>12.38</v>
      </c>
      <c r="F1015" s="67">
        <v>12.05</v>
      </c>
      <c r="G1015" s="67">
        <v>12.44</v>
      </c>
      <c r="H1015" s="67">
        <v>282745752</v>
      </c>
      <c r="I1015" s="67">
        <v>52209</v>
      </c>
      <c r="J1015" s="77">
        <f t="shared" si="358"/>
        <v>0</v>
      </c>
      <c r="K1015" s="77">
        <f t="shared" si="359"/>
        <v>0</v>
      </c>
      <c r="L1015" s="77">
        <f t="shared" si="360"/>
        <v>0</v>
      </c>
      <c r="M1015" s="77"/>
      <c r="N1015" s="77">
        <f t="shared" si="346"/>
        <v>13.66</v>
      </c>
      <c r="O1015" s="77">
        <f t="shared" si="347"/>
        <v>13.89</v>
      </c>
      <c r="P1015" s="77">
        <f t="shared" si="348"/>
        <v>12.373137777777778</v>
      </c>
      <c r="Q1015" s="77">
        <f t="shared" si="361"/>
        <v>12.949000000000003</v>
      </c>
      <c r="R1015" s="77">
        <f>AVERAGE(C1015:C1026)</f>
        <v>12.434166666666668</v>
      </c>
      <c r="S1015" s="77"/>
      <c r="T1015" s="77"/>
      <c r="U1015" s="77"/>
      <c r="V1015" s="77"/>
      <c r="W1015" s="77"/>
      <c r="X1015" s="77"/>
      <c r="Y1015" s="77"/>
      <c r="Z1015" s="77"/>
      <c r="AA1015" s="77"/>
      <c r="AB1015" s="77"/>
      <c r="AC1015" s="77"/>
      <c r="AD1015" s="78" t="b">
        <f t="shared" si="368"/>
        <v>1</v>
      </c>
      <c r="AE1015" s="78" t="b">
        <f t="shared" si="369"/>
        <v>1</v>
      </c>
      <c r="AF1015" s="78" t="b">
        <f t="shared" si="370"/>
        <v>1</v>
      </c>
      <c r="AG1015" s="78" t="b">
        <f t="shared" si="362"/>
        <v>0</v>
      </c>
      <c r="AH1015" s="38">
        <f t="shared" si="363"/>
        <v>11.58</v>
      </c>
      <c r="AI1015" s="62">
        <f t="shared" si="364"/>
        <v>14.54</v>
      </c>
      <c r="AJ1015" s="34">
        <f t="shared" si="365"/>
        <v>0.2</v>
      </c>
      <c r="AK1015" s="34">
        <f t="shared" si="366"/>
        <v>0.15384615384615385</v>
      </c>
      <c r="AL1015" s="34">
        <f t="shared" si="367"/>
        <v>7.407407407407407E-2</v>
      </c>
    </row>
    <row r="1016" spans="1:38">
      <c r="A1016" s="37">
        <v>42817</v>
      </c>
      <c r="B1016" s="67">
        <v>12.26</v>
      </c>
      <c r="C1016" s="67">
        <v>12.26</v>
      </c>
      <c r="D1016" s="67">
        <v>-0.66</v>
      </c>
      <c r="E1016" s="67">
        <v>12.18</v>
      </c>
      <c r="F1016" s="67">
        <v>12.12</v>
      </c>
      <c r="G1016" s="67">
        <v>12.48</v>
      </c>
      <c r="H1016" s="67">
        <v>249244383</v>
      </c>
      <c r="I1016" s="67">
        <v>44276</v>
      </c>
      <c r="J1016" s="77">
        <f t="shared" si="358"/>
        <v>0</v>
      </c>
      <c r="K1016" s="77">
        <f t="shared" si="359"/>
        <v>0</v>
      </c>
      <c r="L1016" s="77">
        <f t="shared" si="360"/>
        <v>0</v>
      </c>
      <c r="M1016" s="77"/>
      <c r="N1016" s="77">
        <f t="shared" si="346"/>
        <v>13.66</v>
      </c>
      <c r="O1016" s="77">
        <f t="shared" si="347"/>
        <v>13.98</v>
      </c>
      <c r="P1016" s="77">
        <f t="shared" si="348"/>
        <v>12.421422222222223</v>
      </c>
      <c r="Q1016" s="77">
        <f t="shared" si="361"/>
        <v>13.049000000000003</v>
      </c>
      <c r="R1016" s="77"/>
      <c r="S1016" s="77"/>
      <c r="T1016" s="77"/>
      <c r="U1016" s="77"/>
      <c r="V1016" s="77"/>
      <c r="W1016" s="77"/>
      <c r="X1016" s="77"/>
      <c r="Y1016" s="77"/>
      <c r="Z1016" s="77"/>
      <c r="AA1016" s="77"/>
      <c r="AB1016" s="77"/>
      <c r="AC1016" s="77"/>
      <c r="AD1016" s="78" t="b">
        <f t="shared" si="368"/>
        <v>1</v>
      </c>
      <c r="AE1016" s="78" t="b">
        <f t="shared" si="369"/>
        <v>0</v>
      </c>
      <c r="AF1016" s="78" t="b">
        <f t="shared" si="370"/>
        <v>0</v>
      </c>
      <c r="AG1016" s="78" t="b">
        <f t="shared" si="362"/>
        <v>1</v>
      </c>
      <c r="AH1016" s="38">
        <f t="shared" si="363"/>
        <v>11.58</v>
      </c>
      <c r="AI1016" s="62">
        <f t="shared" si="364"/>
        <v>14.66</v>
      </c>
      <c r="AJ1016" s="34">
        <f t="shared" si="365"/>
        <v>0.2</v>
      </c>
      <c r="AK1016" s="34">
        <f t="shared" si="366"/>
        <v>0.15384615384615385</v>
      </c>
      <c r="AL1016" s="34">
        <f t="shared" si="367"/>
        <v>7.407407407407407E-2</v>
      </c>
    </row>
    <row r="1017" spans="1:38">
      <c r="A1017" s="37">
        <v>42816</v>
      </c>
      <c r="B1017" s="67">
        <v>12.34</v>
      </c>
      <c r="C1017" s="67">
        <v>12.34</v>
      </c>
      <c r="D1017" s="67">
        <v>5.08</v>
      </c>
      <c r="E1017" s="67">
        <v>11.92</v>
      </c>
      <c r="F1017" s="67">
        <v>11.77</v>
      </c>
      <c r="G1017" s="67">
        <v>12.39</v>
      </c>
      <c r="H1017" s="67">
        <v>198066317</v>
      </c>
      <c r="I1017" s="67">
        <v>28847</v>
      </c>
      <c r="J1017" s="77">
        <f t="shared" si="358"/>
        <v>0</v>
      </c>
      <c r="K1017" s="77">
        <f t="shared" si="359"/>
        <v>0</v>
      </c>
      <c r="L1017" s="77">
        <f t="shared" si="360"/>
        <v>0</v>
      </c>
      <c r="M1017" s="77"/>
      <c r="N1017" s="77">
        <f t="shared" si="346"/>
        <v>13.66</v>
      </c>
      <c r="O1017" s="77">
        <f t="shared" si="347"/>
        <v>13.98</v>
      </c>
      <c r="P1017" s="77">
        <f>(($C1017-$P1018)*$AJ1017)+$P1018</f>
        <v>12.461777777777778</v>
      </c>
      <c r="Q1017" s="77">
        <f t="shared" si="361"/>
        <v>13.163000000000006</v>
      </c>
      <c r="R1017" s="77"/>
      <c r="S1017" s="77"/>
      <c r="T1017" s="77"/>
      <c r="U1017" s="77"/>
      <c r="V1017" s="77"/>
      <c r="W1017" s="77"/>
      <c r="X1017" s="77"/>
      <c r="Y1017" s="77"/>
      <c r="Z1017" s="77"/>
      <c r="AA1017" s="77"/>
      <c r="AB1017" s="77"/>
      <c r="AC1017" s="77"/>
      <c r="AD1017" s="78" t="b">
        <f t="shared" si="368"/>
        <v>0</v>
      </c>
      <c r="AE1017" s="78" t="b">
        <f t="shared" si="369"/>
        <v>1</v>
      </c>
      <c r="AF1017" s="78" t="b">
        <f t="shared" si="370"/>
        <v>0</v>
      </c>
      <c r="AG1017" s="78" t="b">
        <f t="shared" si="362"/>
        <v>1</v>
      </c>
      <c r="AH1017" s="38">
        <f t="shared" si="363"/>
        <v>11.58</v>
      </c>
      <c r="AI1017" s="62">
        <f t="shared" si="364"/>
        <v>14.66</v>
      </c>
      <c r="AJ1017" s="34">
        <f t="shared" si="365"/>
        <v>0.2</v>
      </c>
      <c r="AK1017" s="34">
        <f t="shared" si="366"/>
        <v>0.15384615384615385</v>
      </c>
      <c r="AL1017" s="34">
        <f t="shared" si="367"/>
        <v>7.407407407407407E-2</v>
      </c>
    </row>
    <row r="1018" spans="1:38">
      <c r="A1018" s="37">
        <v>42815</v>
      </c>
      <c r="B1018" s="67">
        <v>11.74</v>
      </c>
      <c r="C1018" s="67">
        <v>11.74</v>
      </c>
      <c r="D1018" s="67">
        <v>-4.41</v>
      </c>
      <c r="E1018" s="67">
        <v>12.3</v>
      </c>
      <c r="F1018" s="67">
        <v>11.58</v>
      </c>
      <c r="G1018" s="67">
        <v>12.31</v>
      </c>
      <c r="H1018" s="67">
        <v>244701978</v>
      </c>
      <c r="I1018" s="67">
        <v>28648</v>
      </c>
      <c r="J1018" s="77">
        <f t="shared" si="358"/>
        <v>1</v>
      </c>
      <c r="K1018" s="77">
        <f t="shared" si="359"/>
        <v>0</v>
      </c>
      <c r="L1018" s="77">
        <f t="shared" si="360"/>
        <v>0</v>
      </c>
      <c r="M1018" s="77"/>
      <c r="N1018" s="77">
        <f t="shared" si="346"/>
        <v>13.66</v>
      </c>
      <c r="O1018" s="77">
        <f t="shared" si="347"/>
        <v>13.98</v>
      </c>
      <c r="P1018" s="77">
        <f>AVERAGE(C1018:C1026)</f>
        <v>12.492222222222223</v>
      </c>
      <c r="Q1018" s="77">
        <f t="shared" si="361"/>
        <v>13.265000000000004</v>
      </c>
      <c r="R1018" s="77"/>
      <c r="S1018" s="77"/>
      <c r="T1018" s="77"/>
      <c r="U1018" s="77"/>
      <c r="V1018" s="77"/>
      <c r="W1018" s="77"/>
      <c r="X1018" s="77"/>
      <c r="Y1018" s="77"/>
      <c r="Z1018" s="77"/>
      <c r="AA1018" s="77"/>
      <c r="AB1018" s="77"/>
      <c r="AC1018" s="77"/>
      <c r="AD1018" s="78" t="b">
        <f t="shared" si="368"/>
        <v>1</v>
      </c>
      <c r="AE1018" s="78" t="b">
        <f t="shared" si="369"/>
        <v>0</v>
      </c>
      <c r="AF1018" s="78" t="b">
        <f t="shared" si="370"/>
        <v>1</v>
      </c>
      <c r="AG1018" s="78" t="b">
        <f t="shared" si="362"/>
        <v>0</v>
      </c>
      <c r="AH1018" s="38">
        <f t="shared" si="363"/>
        <v>11.58</v>
      </c>
      <c r="AI1018" s="62">
        <f t="shared" si="364"/>
        <v>14.66</v>
      </c>
      <c r="AJ1018" s="34">
        <f t="shared" si="365"/>
        <v>0.2</v>
      </c>
      <c r="AK1018" s="34">
        <f t="shared" si="366"/>
        <v>0.15384615384615385</v>
      </c>
      <c r="AL1018" s="34">
        <f t="shared" si="367"/>
        <v>7.407407407407407E-2</v>
      </c>
    </row>
    <row r="1019" spans="1:38">
      <c r="A1019" s="37">
        <v>42814</v>
      </c>
      <c r="B1019" s="67">
        <v>12.29</v>
      </c>
      <c r="C1019" s="67">
        <v>12.29</v>
      </c>
      <c r="D1019" s="67">
        <v>3.34</v>
      </c>
      <c r="E1019" s="67">
        <v>11.73</v>
      </c>
      <c r="F1019" s="67">
        <v>11.66</v>
      </c>
      <c r="G1019" s="67">
        <v>12.35</v>
      </c>
      <c r="H1019" s="67">
        <v>429188278</v>
      </c>
      <c r="I1019" s="67">
        <v>48820</v>
      </c>
      <c r="J1019" s="77">
        <f t="shared" si="358"/>
        <v>0</v>
      </c>
      <c r="K1019" s="77">
        <f t="shared" si="359"/>
        <v>0</v>
      </c>
      <c r="L1019" s="77">
        <f t="shared" si="360"/>
        <v>0</v>
      </c>
      <c r="M1019" s="77"/>
      <c r="N1019" s="77">
        <f t="shared" si="346"/>
        <v>13.84</v>
      </c>
      <c r="O1019" s="77">
        <f t="shared" si="347"/>
        <v>14.05</v>
      </c>
      <c r="P1019" s="77"/>
      <c r="Q1019" s="77">
        <f t="shared" si="361"/>
        <v>13.383000000000001</v>
      </c>
      <c r="R1019" s="77"/>
      <c r="S1019" s="77"/>
      <c r="T1019" s="77"/>
      <c r="U1019" s="77"/>
      <c r="V1019" s="77"/>
      <c r="W1019" s="77"/>
      <c r="X1019" s="77"/>
      <c r="Y1019" s="77"/>
      <c r="Z1019" s="77"/>
      <c r="AA1019" s="77"/>
      <c r="AB1019" s="77"/>
      <c r="AC1019" s="77"/>
      <c r="AD1019" s="78" t="b">
        <f t="shared" si="368"/>
        <v>0</v>
      </c>
      <c r="AE1019" s="78" t="b">
        <f t="shared" si="369"/>
        <v>0</v>
      </c>
      <c r="AF1019" s="78" t="b">
        <f t="shared" si="370"/>
        <v>0</v>
      </c>
      <c r="AG1019" s="78" t="b">
        <f t="shared" si="362"/>
        <v>1</v>
      </c>
      <c r="AH1019" s="38">
        <f t="shared" si="363"/>
        <v>11.58</v>
      </c>
      <c r="AI1019" s="62">
        <f t="shared" si="364"/>
        <v>14.66</v>
      </c>
      <c r="AJ1019" s="34">
        <f t="shared" si="365"/>
        <v>0.2</v>
      </c>
      <c r="AK1019" s="34">
        <f t="shared" si="366"/>
        <v>0.15384615384615385</v>
      </c>
      <c r="AL1019" s="34">
        <f t="shared" si="367"/>
        <v>7.407407407407407E-2</v>
      </c>
    </row>
    <row r="1020" spans="1:38">
      <c r="A1020" s="37">
        <v>42811</v>
      </c>
      <c r="B1020" s="67">
        <v>11.89</v>
      </c>
      <c r="C1020" s="67">
        <v>11.89</v>
      </c>
      <c r="D1020" s="67">
        <v>-4.01</v>
      </c>
      <c r="E1020" s="67">
        <v>12.48</v>
      </c>
      <c r="F1020" s="67">
        <v>11.79</v>
      </c>
      <c r="G1020" s="67">
        <v>12.54</v>
      </c>
      <c r="H1020" s="67">
        <v>324113619</v>
      </c>
      <c r="I1020" s="67">
        <v>35623</v>
      </c>
      <c r="J1020" s="77">
        <f t="shared" si="358"/>
        <v>0</v>
      </c>
      <c r="K1020" s="77">
        <f t="shared" si="359"/>
        <v>0</v>
      </c>
      <c r="L1020" s="77">
        <f t="shared" si="360"/>
        <v>0</v>
      </c>
      <c r="M1020" s="77"/>
      <c r="N1020" s="77">
        <f t="shared" si="346"/>
        <v>13.84</v>
      </c>
      <c r="O1020" s="77">
        <f t="shared" si="347"/>
        <v>14.05</v>
      </c>
      <c r="P1020" s="77"/>
      <c r="Q1020" s="77">
        <f t="shared" si="361"/>
        <v>13.484999999999999</v>
      </c>
      <c r="R1020" s="77"/>
      <c r="S1020" s="77"/>
      <c r="T1020" s="77"/>
      <c r="U1020" s="77"/>
      <c r="V1020" s="77"/>
      <c r="W1020" s="77"/>
      <c r="X1020" s="77"/>
      <c r="Y1020" s="77"/>
      <c r="Z1020" s="77"/>
      <c r="AA1020" s="77"/>
      <c r="AB1020" s="77"/>
      <c r="AC1020" s="77"/>
      <c r="AD1020" s="78" t="b">
        <f t="shared" si="368"/>
        <v>0</v>
      </c>
      <c r="AE1020" s="78" t="b">
        <f t="shared" si="369"/>
        <v>1</v>
      </c>
      <c r="AF1020" s="78" t="b">
        <f t="shared" si="370"/>
        <v>1</v>
      </c>
      <c r="AG1020" s="78" t="b">
        <f t="shared" si="362"/>
        <v>0</v>
      </c>
      <c r="AH1020" s="38">
        <f t="shared" si="363"/>
        <v>11.66</v>
      </c>
      <c r="AI1020" s="62">
        <f t="shared" si="364"/>
        <v>14.66</v>
      </c>
      <c r="AJ1020" s="34">
        <f t="shared" si="365"/>
        <v>0.2</v>
      </c>
      <c r="AK1020" s="34">
        <f t="shared" si="366"/>
        <v>0.15384615384615385</v>
      </c>
      <c r="AL1020" s="34">
        <f t="shared" si="367"/>
        <v>7.407407407407407E-2</v>
      </c>
    </row>
    <row r="1021" spans="1:38">
      <c r="A1021" s="37">
        <v>42810</v>
      </c>
      <c r="B1021" s="67">
        <v>12.39</v>
      </c>
      <c r="C1021" s="67">
        <v>12.39</v>
      </c>
      <c r="D1021" s="67">
        <v>-3.45</v>
      </c>
      <c r="E1021" s="67">
        <v>12.88</v>
      </c>
      <c r="F1021" s="67">
        <v>12.36</v>
      </c>
      <c r="G1021" s="67">
        <v>12.94</v>
      </c>
      <c r="H1021" s="67">
        <v>238862902</v>
      </c>
      <c r="I1021" s="67">
        <v>40984</v>
      </c>
      <c r="J1021" s="77">
        <f t="shared" si="358"/>
        <v>0</v>
      </c>
      <c r="K1021" s="77">
        <f t="shared" si="359"/>
        <v>0</v>
      </c>
      <c r="L1021" s="77">
        <f t="shared" si="360"/>
        <v>0</v>
      </c>
      <c r="M1021" s="77"/>
      <c r="N1021" s="77">
        <f t="shared" si="346"/>
        <v>13.98</v>
      </c>
      <c r="O1021" s="77">
        <f t="shared" si="347"/>
        <v>14.54</v>
      </c>
      <c r="P1021" s="77"/>
      <c r="Q1021" s="77">
        <f t="shared" si="361"/>
        <v>13.606</v>
      </c>
      <c r="R1021" s="77"/>
      <c r="S1021" s="77"/>
      <c r="T1021" s="77"/>
      <c r="U1021" s="77"/>
      <c r="V1021" s="77"/>
      <c r="W1021" s="77"/>
      <c r="X1021" s="77"/>
      <c r="Y1021" s="77"/>
      <c r="Z1021" s="77"/>
      <c r="AA1021" s="77"/>
      <c r="AB1021" s="77"/>
      <c r="AC1021" s="77"/>
      <c r="AD1021" s="78" t="b">
        <f t="shared" si="368"/>
        <v>1</v>
      </c>
      <c r="AE1021" s="78" t="b">
        <f t="shared" si="369"/>
        <v>0</v>
      </c>
      <c r="AF1021" s="78" t="b">
        <f t="shared" si="370"/>
        <v>1</v>
      </c>
      <c r="AG1021" s="78" t="b">
        <f t="shared" si="362"/>
        <v>0</v>
      </c>
      <c r="AH1021" s="38">
        <f t="shared" si="363"/>
        <v>12.24</v>
      </c>
      <c r="AI1021" s="62">
        <f t="shared" si="364"/>
        <v>14.66</v>
      </c>
      <c r="AJ1021" s="34">
        <f t="shared" si="365"/>
        <v>0.2</v>
      </c>
      <c r="AK1021" s="34">
        <f t="shared" si="366"/>
        <v>0.15384615384615385</v>
      </c>
      <c r="AL1021" s="34">
        <f t="shared" si="367"/>
        <v>7.407407407407407E-2</v>
      </c>
    </row>
    <row r="1022" spans="1:38">
      <c r="A1022" s="37">
        <v>42809</v>
      </c>
      <c r="B1022" s="67">
        <v>12.83</v>
      </c>
      <c r="C1022" s="67">
        <v>12.83</v>
      </c>
      <c r="D1022" s="67">
        <v>4.49</v>
      </c>
      <c r="E1022" s="67">
        <v>12.52</v>
      </c>
      <c r="F1022" s="67">
        <v>12.24</v>
      </c>
      <c r="G1022" s="67">
        <v>12.83</v>
      </c>
      <c r="H1022" s="67">
        <v>245882432</v>
      </c>
      <c r="I1022" s="67">
        <v>28762</v>
      </c>
      <c r="J1022" s="77">
        <f t="shared" si="358"/>
        <v>1</v>
      </c>
      <c r="K1022" s="77">
        <f t="shared" si="359"/>
        <v>0</v>
      </c>
      <c r="L1022" s="77">
        <f t="shared" si="360"/>
        <v>0</v>
      </c>
      <c r="M1022" s="77"/>
      <c r="N1022" s="77">
        <f t="shared" si="346"/>
        <v>14.07</v>
      </c>
      <c r="O1022" s="77">
        <f t="shared" si="347"/>
        <v>14.54</v>
      </c>
      <c r="P1022" s="77"/>
      <c r="Q1022" s="77">
        <f t="shared" si="361"/>
        <v>13.701000000000002</v>
      </c>
      <c r="R1022" s="77"/>
      <c r="S1022" s="77"/>
      <c r="T1022" s="77"/>
      <c r="U1022" s="77"/>
      <c r="V1022" s="77"/>
      <c r="W1022" s="77"/>
      <c r="X1022" s="77"/>
      <c r="Y1022" s="77"/>
      <c r="Z1022" s="77"/>
      <c r="AA1022" s="77"/>
      <c r="AB1022" s="77"/>
      <c r="AC1022" s="77"/>
      <c r="AD1022" s="78" t="b">
        <f t="shared" si="368"/>
        <v>0</v>
      </c>
      <c r="AE1022" s="78" t="b">
        <f t="shared" si="369"/>
        <v>1</v>
      </c>
      <c r="AF1022" s="78" t="b">
        <f t="shared" si="370"/>
        <v>0</v>
      </c>
      <c r="AG1022" s="78" t="b">
        <f t="shared" si="362"/>
        <v>1</v>
      </c>
      <c r="AH1022" s="38">
        <f t="shared" si="363"/>
        <v>12.24</v>
      </c>
      <c r="AI1022" s="62">
        <f t="shared" si="364"/>
        <v>14.66</v>
      </c>
      <c r="AJ1022" s="34">
        <f t="shared" si="365"/>
        <v>0.2</v>
      </c>
      <c r="AK1022" s="34">
        <f t="shared" si="366"/>
        <v>0.15384615384615385</v>
      </c>
      <c r="AL1022" s="34">
        <f t="shared" si="367"/>
        <v>7.407407407407407E-2</v>
      </c>
    </row>
    <row r="1023" spans="1:38">
      <c r="A1023" s="37">
        <v>42808</v>
      </c>
      <c r="B1023" s="67">
        <v>12.28</v>
      </c>
      <c r="C1023" s="67">
        <v>12.28</v>
      </c>
      <c r="D1023" s="67">
        <v>-5.43</v>
      </c>
      <c r="E1023" s="67">
        <v>12.71</v>
      </c>
      <c r="F1023" s="67">
        <v>12.28</v>
      </c>
      <c r="G1023" s="67">
        <v>12.74</v>
      </c>
      <c r="H1023" s="67">
        <v>439826229</v>
      </c>
      <c r="I1023" s="67">
        <v>64685</v>
      </c>
      <c r="J1023" s="77">
        <f t="shared" si="358"/>
        <v>0</v>
      </c>
      <c r="K1023" s="77">
        <f t="shared" si="359"/>
        <v>0</v>
      </c>
      <c r="L1023" s="77">
        <f t="shared" si="360"/>
        <v>0</v>
      </c>
      <c r="M1023" s="77"/>
      <c r="N1023" s="77">
        <f t="shared" si="346"/>
        <v>14.49</v>
      </c>
      <c r="O1023" s="77">
        <f t="shared" si="347"/>
        <v>14.66</v>
      </c>
      <c r="P1023" s="77"/>
      <c r="Q1023" s="77">
        <f t="shared" si="361"/>
        <v>13.765000000000004</v>
      </c>
      <c r="R1023" s="77"/>
      <c r="S1023" s="77"/>
      <c r="T1023" s="77"/>
      <c r="U1023" s="77"/>
      <c r="V1023" s="77"/>
      <c r="W1023" s="77"/>
      <c r="X1023" s="77"/>
      <c r="Y1023" s="77"/>
      <c r="Z1023" s="77"/>
      <c r="AA1023" s="77"/>
      <c r="AB1023" s="77"/>
      <c r="AC1023" s="77"/>
      <c r="AD1023" s="78" t="b">
        <f t="shared" si="368"/>
        <v>1</v>
      </c>
      <c r="AE1023" s="78" t="b">
        <f t="shared" si="369"/>
        <v>0</v>
      </c>
      <c r="AF1023" s="78" t="b">
        <f t="shared" si="370"/>
        <v>1</v>
      </c>
      <c r="AG1023" s="78" t="b">
        <f t="shared" si="362"/>
        <v>0</v>
      </c>
      <c r="AH1023" s="38">
        <f t="shared" si="363"/>
        <v>12.24</v>
      </c>
      <c r="AI1023" s="62">
        <f t="shared" si="364"/>
        <v>14.66</v>
      </c>
      <c r="AJ1023" s="34">
        <f t="shared" si="365"/>
        <v>0.2</v>
      </c>
      <c r="AK1023" s="34">
        <f t="shared" si="366"/>
        <v>0.15384615384615385</v>
      </c>
      <c r="AL1023" s="34">
        <f t="shared" si="367"/>
        <v>7.407407407407407E-2</v>
      </c>
    </row>
    <row r="1024" spans="1:38">
      <c r="A1024" s="37">
        <v>42807</v>
      </c>
      <c r="B1024" s="67">
        <v>12.98</v>
      </c>
      <c r="C1024" s="67">
        <v>12.98</v>
      </c>
      <c r="D1024" s="67">
        <v>0.42</v>
      </c>
      <c r="E1024" s="67">
        <v>12.95</v>
      </c>
      <c r="F1024" s="67">
        <v>12.79</v>
      </c>
      <c r="G1024" s="67">
        <v>13.01</v>
      </c>
      <c r="H1024" s="67">
        <v>618332894</v>
      </c>
      <c r="I1024" s="67">
        <v>59274</v>
      </c>
      <c r="J1024" s="77">
        <f t="shared" si="358"/>
        <v>0</v>
      </c>
      <c r="K1024" s="77">
        <f t="shared" si="359"/>
        <v>0</v>
      </c>
      <c r="L1024" s="77">
        <f t="shared" si="360"/>
        <v>0</v>
      </c>
      <c r="M1024" s="77"/>
      <c r="N1024" s="77">
        <f t="shared" si="346"/>
        <v>14.49</v>
      </c>
      <c r="O1024" s="77">
        <f t="shared" si="347"/>
        <v>14.66</v>
      </c>
      <c r="P1024" s="77"/>
      <c r="Q1024" s="77">
        <f t="shared" si="361"/>
        <v>13.854499999999998</v>
      </c>
      <c r="R1024" s="77"/>
      <c r="S1024" s="77"/>
      <c r="T1024" s="77"/>
      <c r="U1024" s="77"/>
      <c r="V1024" s="77"/>
      <c r="W1024" s="77"/>
      <c r="X1024" s="77"/>
      <c r="Y1024" s="77"/>
      <c r="Z1024" s="77"/>
      <c r="AA1024" s="77"/>
      <c r="AB1024" s="77"/>
      <c r="AC1024" s="77"/>
      <c r="AD1024" s="78" t="b">
        <f t="shared" si="368"/>
        <v>0</v>
      </c>
      <c r="AE1024" s="78" t="b">
        <f t="shared" si="369"/>
        <v>0</v>
      </c>
      <c r="AF1024" s="78" t="b">
        <f t="shared" si="370"/>
        <v>1</v>
      </c>
      <c r="AG1024" s="78" t="b">
        <f t="shared" si="362"/>
        <v>1</v>
      </c>
      <c r="AH1024" s="38">
        <f t="shared" si="363"/>
        <v>12.28</v>
      </c>
      <c r="AI1024" s="62">
        <f t="shared" si="364"/>
        <v>14.66</v>
      </c>
      <c r="AJ1024" s="34">
        <f t="shared" si="365"/>
        <v>0.2</v>
      </c>
      <c r="AK1024" s="34">
        <f t="shared" si="366"/>
        <v>0.15384615384615385</v>
      </c>
      <c r="AL1024" s="34">
        <f t="shared" si="367"/>
        <v>7.407407407407407E-2</v>
      </c>
    </row>
    <row r="1025" spans="1:39">
      <c r="A1025" s="37">
        <v>42804</v>
      </c>
      <c r="B1025" s="67">
        <v>12.93</v>
      </c>
      <c r="C1025" s="67">
        <v>12.93</v>
      </c>
      <c r="D1025" s="67">
        <v>-1.31</v>
      </c>
      <c r="E1025" s="67">
        <v>13.3</v>
      </c>
      <c r="F1025" s="67">
        <v>12.86</v>
      </c>
      <c r="G1025" s="67">
        <v>13.44</v>
      </c>
      <c r="H1025" s="67">
        <v>352368579</v>
      </c>
      <c r="I1025" s="67">
        <v>37197</v>
      </c>
      <c r="J1025" s="77">
        <f t="shared" si="358"/>
        <v>0</v>
      </c>
      <c r="K1025" s="77">
        <f t="shared" si="359"/>
        <v>0</v>
      </c>
      <c r="L1025" s="77">
        <f t="shared" si="360"/>
        <v>0</v>
      </c>
      <c r="M1025" s="77"/>
      <c r="N1025" s="77">
        <f t="shared" si="346"/>
        <v>14.49</v>
      </c>
      <c r="O1025" s="77">
        <f t="shared" si="347"/>
        <v>14.66</v>
      </c>
      <c r="P1025" s="77"/>
      <c r="Q1025" s="77">
        <f t="shared" si="361"/>
        <v>13.885500000000002</v>
      </c>
      <c r="R1025" s="77"/>
      <c r="S1025" s="77"/>
      <c r="T1025" s="77"/>
      <c r="U1025" s="77"/>
      <c r="V1025" s="77"/>
      <c r="W1025" s="77"/>
      <c r="X1025" s="77"/>
      <c r="Y1025" s="77"/>
      <c r="Z1025" s="77"/>
      <c r="AA1025" s="77"/>
      <c r="AB1025" s="77"/>
      <c r="AC1025" s="77"/>
      <c r="AD1025" s="78" t="b">
        <f t="shared" si="368"/>
        <v>0</v>
      </c>
      <c r="AE1025" s="78" t="b">
        <f t="shared" si="369"/>
        <v>0</v>
      </c>
      <c r="AF1025" s="78" t="b">
        <f t="shared" si="370"/>
        <v>1</v>
      </c>
      <c r="AG1025" s="78" t="b">
        <f t="shared" si="362"/>
        <v>0</v>
      </c>
      <c r="AH1025" s="38">
        <f t="shared" si="363"/>
        <v>12.8</v>
      </c>
      <c r="AI1025" s="62">
        <f t="shared" si="364"/>
        <v>14.66</v>
      </c>
      <c r="AJ1025" s="34">
        <f t="shared" si="365"/>
        <v>0.2</v>
      </c>
      <c r="AK1025" s="34">
        <f t="shared" si="366"/>
        <v>0.15384615384615385</v>
      </c>
      <c r="AL1025" s="34">
        <f t="shared" si="367"/>
        <v>7.407407407407407E-2</v>
      </c>
    </row>
    <row r="1026" spans="1:39">
      <c r="A1026" s="37">
        <v>42803</v>
      </c>
      <c r="B1026" s="67">
        <v>13.1</v>
      </c>
      <c r="C1026" s="67">
        <v>13.1</v>
      </c>
      <c r="D1026" s="67">
        <v>-0.34</v>
      </c>
      <c r="E1026" s="67">
        <v>13.1</v>
      </c>
      <c r="F1026" s="67">
        <v>12.8</v>
      </c>
      <c r="G1026" s="67">
        <v>13.18</v>
      </c>
      <c r="H1026" s="67">
        <v>302717532</v>
      </c>
      <c r="I1026" s="67">
        <v>52018</v>
      </c>
      <c r="J1026" s="77">
        <f t="shared" si="358"/>
        <v>1</v>
      </c>
      <c r="K1026" s="77">
        <f t="shared" si="359"/>
        <v>0</v>
      </c>
      <c r="L1026" s="77">
        <f t="shared" si="360"/>
        <v>0</v>
      </c>
      <c r="M1026" s="77"/>
      <c r="N1026" s="77">
        <f t="shared" si="346"/>
        <v>14.49</v>
      </c>
      <c r="O1026" s="77">
        <f t="shared" si="347"/>
        <v>14.66</v>
      </c>
      <c r="P1026" s="77"/>
      <c r="Q1026" s="77">
        <f t="shared" si="361"/>
        <v>13.921000000000001</v>
      </c>
      <c r="R1026" s="77"/>
      <c r="S1026" s="77"/>
      <c r="T1026" s="77"/>
      <c r="U1026" s="77"/>
      <c r="V1026" s="77"/>
      <c r="W1026" s="77"/>
      <c r="X1026" s="77"/>
      <c r="Y1026" s="77"/>
      <c r="Z1026" s="77"/>
      <c r="AA1026" s="77"/>
      <c r="AB1026" s="77"/>
      <c r="AC1026" s="77"/>
      <c r="AD1026" s="78" t="b">
        <f t="shared" si="368"/>
        <v>0</v>
      </c>
      <c r="AE1026" s="78" t="b">
        <f t="shared" si="369"/>
        <v>0</v>
      </c>
      <c r="AF1026" s="78" t="b">
        <f t="shared" si="370"/>
        <v>1</v>
      </c>
      <c r="AG1026" s="78" t="b">
        <f t="shared" si="362"/>
        <v>1</v>
      </c>
      <c r="AH1026" s="38">
        <f t="shared" si="363"/>
        <v>12.8</v>
      </c>
      <c r="AI1026" s="62">
        <f t="shared" si="364"/>
        <v>14.66</v>
      </c>
      <c r="AJ1026" s="34">
        <f t="shared" si="365"/>
        <v>0.2</v>
      </c>
      <c r="AK1026" s="34">
        <f t="shared" si="366"/>
        <v>0.15384615384615385</v>
      </c>
      <c r="AL1026" s="34">
        <f t="shared" si="367"/>
        <v>7.407407407407407E-2</v>
      </c>
      <c r="AM1026" s="34"/>
    </row>
    <row r="1027" spans="1:39">
      <c r="A1027" s="49">
        <v>42802</v>
      </c>
      <c r="B1027" s="45">
        <v>13.14</v>
      </c>
      <c r="C1027" s="45">
        <v>13.14</v>
      </c>
      <c r="D1027" s="45">
        <v>-4.1500000000000004</v>
      </c>
      <c r="E1027" s="45">
        <v>13.7</v>
      </c>
      <c r="F1027" s="45">
        <v>13.14</v>
      </c>
      <c r="G1027" s="45">
        <v>13.71</v>
      </c>
      <c r="H1027" s="45"/>
      <c r="I1027" s="45"/>
    </row>
    <row r="1028" spans="1:39">
      <c r="A1028" s="50">
        <v>42801</v>
      </c>
      <c r="B1028" s="46">
        <v>13.71</v>
      </c>
      <c r="C1028" s="46">
        <v>13.71</v>
      </c>
      <c r="D1028" s="46">
        <v>0.53</v>
      </c>
      <c r="E1028" s="46">
        <v>13.71</v>
      </c>
      <c r="F1028" s="46">
        <v>13.66</v>
      </c>
      <c r="G1028" s="35">
        <v>13.89</v>
      </c>
      <c r="H1028" s="35"/>
      <c r="I1028" s="47"/>
    </row>
    <row r="1029" spans="1:39" s="2" customFormat="1">
      <c r="A1029" s="53">
        <v>42800</v>
      </c>
      <c r="B1029" s="1">
        <v>13.64</v>
      </c>
      <c r="C1029" s="2">
        <v>13.64</v>
      </c>
      <c r="D1029" s="1">
        <v>-1.44</v>
      </c>
      <c r="E1029" s="1">
        <v>13.64</v>
      </c>
      <c r="F1029" s="1">
        <v>13.59</v>
      </c>
      <c r="G1029" s="1">
        <v>13.98</v>
      </c>
      <c r="H1029" s="3">
        <v>600627198.21000004</v>
      </c>
      <c r="I1029" s="3">
        <v>38007.53</v>
      </c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</row>
    <row r="1030" spans="1:39">
      <c r="A1030" s="54">
        <v>42797</v>
      </c>
      <c r="B1030" s="42">
        <v>13.84</v>
      </c>
      <c r="C1030" s="42">
        <v>13.84</v>
      </c>
      <c r="D1030" s="42">
        <v>1.39</v>
      </c>
      <c r="E1030" s="42">
        <v>13.75</v>
      </c>
      <c r="F1030" s="42">
        <v>13.59</v>
      </c>
      <c r="G1030" s="33">
        <v>13.86</v>
      </c>
    </row>
    <row r="1031" spans="1:39">
      <c r="A1031" s="55">
        <v>42796</v>
      </c>
      <c r="B1031" s="33">
        <v>13.65</v>
      </c>
      <c r="C1031" s="33">
        <v>13.65</v>
      </c>
      <c r="D1031" s="33">
        <v>-2.64</v>
      </c>
      <c r="E1031" s="33">
        <v>13.95</v>
      </c>
      <c r="F1031" s="33">
        <v>13.54</v>
      </c>
      <c r="G1031" s="33">
        <v>13.96</v>
      </c>
    </row>
    <row r="1032" spans="1:39">
      <c r="A1032" s="55">
        <v>42795</v>
      </c>
      <c r="B1032" s="33">
        <v>14.02</v>
      </c>
      <c r="C1032" s="33">
        <v>14.02</v>
      </c>
      <c r="D1032" s="33">
        <v>2.2400000000000002</v>
      </c>
      <c r="E1032" s="33">
        <v>14.01</v>
      </c>
      <c r="F1032" s="33">
        <v>13.84</v>
      </c>
      <c r="G1032" s="33">
        <v>14.05</v>
      </c>
    </row>
    <row r="1033" spans="1:39">
      <c r="A1033" s="55">
        <v>42790</v>
      </c>
      <c r="B1033" s="43">
        <v>13.71</v>
      </c>
      <c r="C1033" s="43">
        <v>13.71</v>
      </c>
      <c r="D1033" s="43">
        <v>-2.44</v>
      </c>
      <c r="E1033" s="33">
        <v>13.87</v>
      </c>
      <c r="F1033" s="33">
        <v>13.64</v>
      </c>
      <c r="G1033" s="33">
        <v>13.98</v>
      </c>
    </row>
    <row r="1034" spans="1:39">
      <c r="A1034" s="55">
        <v>42789</v>
      </c>
      <c r="B1034" s="33">
        <v>14.06</v>
      </c>
      <c r="C1034" s="33">
        <v>14.06</v>
      </c>
      <c r="D1034" s="33">
        <v>-0.89</v>
      </c>
      <c r="E1034" s="33">
        <v>14.4</v>
      </c>
      <c r="F1034" s="33">
        <v>13.98</v>
      </c>
      <c r="G1034" s="33">
        <v>14.54</v>
      </c>
    </row>
    <row r="1035" spans="1:39">
      <c r="A1035" s="55">
        <v>42788</v>
      </c>
      <c r="B1035" s="33">
        <v>14.18</v>
      </c>
      <c r="C1035" s="33">
        <v>14.18</v>
      </c>
      <c r="D1035" s="33">
        <v>-2.42</v>
      </c>
      <c r="E1035" s="33">
        <v>14.45</v>
      </c>
      <c r="F1035" s="33">
        <v>14.07</v>
      </c>
      <c r="G1035" s="33">
        <v>14.47</v>
      </c>
    </row>
    <row r="1036" spans="1:39">
      <c r="A1036" s="55">
        <v>42787</v>
      </c>
      <c r="B1036" s="33">
        <v>14.54</v>
      </c>
      <c r="C1036" s="33">
        <v>14.54</v>
      </c>
      <c r="D1036" s="33">
        <v>1.07</v>
      </c>
      <c r="E1036" s="33">
        <v>14.54</v>
      </c>
      <c r="F1036" s="33">
        <v>14.49</v>
      </c>
      <c r="G1036" s="33">
        <v>14.66</v>
      </c>
    </row>
    <row r="1037" spans="1:39">
      <c r="A1037" s="55">
        <v>42786</v>
      </c>
      <c r="B1037" s="33">
        <v>14.38</v>
      </c>
      <c r="C1037" s="33">
        <v>14.38</v>
      </c>
      <c r="D1037" s="33">
        <v>1.99</v>
      </c>
      <c r="E1037" s="33">
        <v>14.22</v>
      </c>
      <c r="F1037" s="33">
        <v>14.14</v>
      </c>
      <c r="G1037" s="33">
        <v>14.44</v>
      </c>
    </row>
    <row r="1038" spans="1:39">
      <c r="A1038" s="55">
        <v>42783</v>
      </c>
      <c r="B1038" s="33">
        <v>14.1</v>
      </c>
      <c r="C1038" s="33">
        <v>14.1</v>
      </c>
      <c r="D1038" s="33">
        <v>-1.58</v>
      </c>
      <c r="E1038" s="33">
        <v>14.22</v>
      </c>
      <c r="F1038" s="33">
        <v>14.09</v>
      </c>
      <c r="G1038" s="33">
        <v>14.36</v>
      </c>
    </row>
    <row r="1039" spans="1:39">
      <c r="A1039" s="55">
        <v>42782</v>
      </c>
      <c r="B1039" s="33">
        <v>14.33</v>
      </c>
      <c r="C1039" s="33">
        <v>14.33</v>
      </c>
      <c r="D1039" s="33">
        <v>0.13</v>
      </c>
      <c r="E1039" s="33">
        <v>14.31</v>
      </c>
      <c r="F1039" s="33">
        <v>14.23</v>
      </c>
      <c r="G1039" s="33">
        <v>14.52</v>
      </c>
    </row>
    <row r="1040" spans="1:39">
      <c r="A1040" s="55">
        <v>42781</v>
      </c>
      <c r="B1040" s="33">
        <v>14.31</v>
      </c>
      <c r="C1040" s="33">
        <v>14.31</v>
      </c>
      <c r="D1040" s="33">
        <v>0.13</v>
      </c>
      <c r="E1040" s="33">
        <v>14.37</v>
      </c>
      <c r="F1040" s="33">
        <v>14.26</v>
      </c>
      <c r="G1040" s="33">
        <v>14.5</v>
      </c>
    </row>
    <row r="1041" spans="1:7">
      <c r="A1041" s="55">
        <v>42780</v>
      </c>
      <c r="B1041" s="33">
        <v>14.29</v>
      </c>
      <c r="C1041" s="33">
        <v>14.29</v>
      </c>
      <c r="D1041" s="33">
        <v>1.28</v>
      </c>
      <c r="E1041" s="33">
        <v>14.22</v>
      </c>
      <c r="F1041" s="33">
        <v>14.06</v>
      </c>
      <c r="G1041" s="33">
        <v>14.41</v>
      </c>
    </row>
    <row r="1042" spans="1:7">
      <c r="A1042" s="55">
        <v>42779</v>
      </c>
      <c r="B1042" s="33">
        <v>14.11</v>
      </c>
      <c r="C1042" s="33">
        <v>14.11</v>
      </c>
      <c r="D1042" s="33">
        <v>0.26</v>
      </c>
      <c r="E1042" s="33">
        <v>14.25</v>
      </c>
      <c r="F1042" s="33">
        <v>14.05</v>
      </c>
      <c r="G1042" s="33">
        <v>14.37</v>
      </c>
    </row>
    <row r="1043" spans="1:7">
      <c r="A1043" s="55">
        <v>42776</v>
      </c>
      <c r="B1043" s="33">
        <v>14.07</v>
      </c>
      <c r="C1043" s="33">
        <v>14.07</v>
      </c>
      <c r="D1043" s="33">
        <v>3.52</v>
      </c>
      <c r="E1043" s="33">
        <v>13.73</v>
      </c>
      <c r="F1043" s="33">
        <v>13.68</v>
      </c>
      <c r="G1043" s="33">
        <v>14.12</v>
      </c>
    </row>
    <row r="1044" spans="1:7">
      <c r="A1044" s="55">
        <v>42775</v>
      </c>
      <c r="B1044" s="33">
        <v>13.6</v>
      </c>
      <c r="C1044" s="33">
        <v>13.6</v>
      </c>
      <c r="D1044" s="33">
        <v>-0.33</v>
      </c>
      <c r="E1044" s="33">
        <v>13.71</v>
      </c>
      <c r="F1044" s="33">
        <v>13.51</v>
      </c>
      <c r="G1044" s="33">
        <v>13.77</v>
      </c>
    </row>
    <row r="1045" spans="1:7">
      <c r="A1045" s="55">
        <v>42774</v>
      </c>
      <c r="B1045" s="33">
        <v>13.64</v>
      </c>
      <c r="C1045" s="33">
        <v>13.64</v>
      </c>
      <c r="D1045" s="33">
        <v>2.72</v>
      </c>
      <c r="E1045" s="33">
        <v>13.34</v>
      </c>
      <c r="F1045" s="33">
        <v>12.89</v>
      </c>
      <c r="G1045" s="33">
        <v>13.64</v>
      </c>
    </row>
    <row r="1046" spans="1:7">
      <c r="A1046" s="55">
        <v>42773</v>
      </c>
      <c r="B1046" s="33">
        <v>13.28</v>
      </c>
      <c r="C1046" s="33">
        <v>13.28</v>
      </c>
      <c r="D1046" s="33">
        <v>-1.74</v>
      </c>
      <c r="E1046" s="33">
        <v>13.64</v>
      </c>
      <c r="F1046" s="33">
        <v>13.28</v>
      </c>
      <c r="G1046" s="33">
        <v>13.7</v>
      </c>
    </row>
    <row r="1047" spans="1:7">
      <c r="A1047" s="55">
        <v>42772</v>
      </c>
      <c r="B1047" s="33">
        <v>13.51</v>
      </c>
      <c r="C1047" s="33">
        <v>13.51</v>
      </c>
      <c r="D1047" s="33">
        <v>-2.48</v>
      </c>
      <c r="E1047" s="33">
        <v>13.89</v>
      </c>
      <c r="F1047" s="33">
        <v>13.51</v>
      </c>
      <c r="G1047" s="33">
        <v>13.98</v>
      </c>
    </row>
    <row r="1048" spans="1:7">
      <c r="A1048" s="55">
        <v>42769</v>
      </c>
      <c r="B1048" s="33">
        <v>13.86</v>
      </c>
      <c r="C1048" s="33">
        <v>13.86</v>
      </c>
      <c r="D1048" s="33">
        <v>3.02</v>
      </c>
      <c r="E1048" s="33">
        <v>13.48</v>
      </c>
      <c r="F1048" s="33">
        <v>13.34</v>
      </c>
      <c r="G1048" s="33">
        <v>13.86</v>
      </c>
    </row>
    <row r="1049" spans="1:7">
      <c r="A1049" s="55">
        <v>42768</v>
      </c>
      <c r="B1049" s="33">
        <v>13.45</v>
      </c>
      <c r="C1049" s="33">
        <v>13.45</v>
      </c>
      <c r="D1049" s="33">
        <v>-0.87</v>
      </c>
      <c r="E1049" s="33">
        <v>13.54</v>
      </c>
      <c r="F1049" s="33">
        <v>13.42</v>
      </c>
      <c r="G1049" s="33">
        <v>13.8</v>
      </c>
    </row>
    <row r="1050" spans="1:7">
      <c r="A1050" s="55">
        <v>42767</v>
      </c>
      <c r="B1050" s="33">
        <v>13.57</v>
      </c>
      <c r="C1050" s="33">
        <v>13.57</v>
      </c>
      <c r="D1050" s="33">
        <v>0</v>
      </c>
      <c r="E1050" s="33">
        <v>13.79</v>
      </c>
      <c r="F1050" s="33">
        <v>13.47</v>
      </c>
      <c r="G1050" s="33">
        <v>13.92</v>
      </c>
    </row>
    <row r="1051" spans="1:7">
      <c r="A1051" s="55">
        <v>42766</v>
      </c>
      <c r="B1051" s="33">
        <v>13.57</v>
      </c>
      <c r="C1051" s="33">
        <v>13.57</v>
      </c>
      <c r="D1051" s="33">
        <v>1.21</v>
      </c>
      <c r="E1051" s="33">
        <v>13.54</v>
      </c>
      <c r="F1051" s="33">
        <v>13.46</v>
      </c>
      <c r="G1051" s="33">
        <v>13.88</v>
      </c>
    </row>
    <row r="1052" spans="1:7">
      <c r="A1052" s="55">
        <v>42765</v>
      </c>
      <c r="B1052" s="33">
        <v>13.41</v>
      </c>
      <c r="C1052" s="33">
        <v>13.41</v>
      </c>
      <c r="D1052" s="33">
        <v>-4.99</v>
      </c>
      <c r="E1052" s="33">
        <v>14.01</v>
      </c>
      <c r="F1052" s="33">
        <v>13.41</v>
      </c>
      <c r="G1052" s="33">
        <v>14.03</v>
      </c>
    </row>
    <row r="1053" spans="1:7">
      <c r="A1053" s="55">
        <v>42762</v>
      </c>
      <c r="B1053" s="33">
        <v>14.11</v>
      </c>
      <c r="C1053" s="33">
        <v>14.11</v>
      </c>
      <c r="D1053" s="33">
        <v>-1.1399999999999999</v>
      </c>
      <c r="E1053" s="33">
        <v>14.21</v>
      </c>
      <c r="F1053" s="33">
        <v>14.04</v>
      </c>
      <c r="G1053" s="33">
        <v>14.34</v>
      </c>
    </row>
    <row r="1054" spans="1:7">
      <c r="A1054" s="55">
        <v>42761</v>
      </c>
      <c r="B1054" s="33">
        <v>14.27</v>
      </c>
      <c r="C1054" s="33">
        <v>14.27</v>
      </c>
      <c r="D1054" s="33">
        <v>-1.5</v>
      </c>
      <c r="E1054" s="33">
        <v>14.59</v>
      </c>
      <c r="F1054" s="33">
        <v>14.27</v>
      </c>
      <c r="G1054" s="33">
        <v>14.63</v>
      </c>
    </row>
    <row r="1055" spans="1:7">
      <c r="A1055" s="55">
        <v>42759</v>
      </c>
      <c r="B1055" s="33">
        <v>14.49</v>
      </c>
      <c r="C1055" s="33">
        <v>14.49</v>
      </c>
      <c r="D1055" s="33">
        <v>0.31</v>
      </c>
      <c r="E1055" s="33">
        <v>14.56</v>
      </c>
      <c r="F1055" s="33">
        <v>14.43</v>
      </c>
      <c r="G1055" s="33">
        <v>14.84</v>
      </c>
    </row>
    <row r="1056" spans="1:7">
      <c r="A1056" s="55">
        <v>42758</v>
      </c>
      <c r="B1056" s="33">
        <v>14.45</v>
      </c>
      <c r="C1056" s="33">
        <v>14.45</v>
      </c>
      <c r="D1056" s="33">
        <v>-0.06</v>
      </c>
      <c r="E1056" s="33">
        <v>14.4</v>
      </c>
      <c r="F1056" s="33">
        <v>14.26</v>
      </c>
      <c r="G1056" s="33">
        <v>14.54</v>
      </c>
    </row>
    <row r="1057" spans="1:7">
      <c r="A1057" s="55">
        <v>42755</v>
      </c>
      <c r="B1057" s="33">
        <v>14.45</v>
      </c>
      <c r="C1057" s="33">
        <v>14.45</v>
      </c>
      <c r="D1057" s="33">
        <v>1.46</v>
      </c>
      <c r="E1057" s="33">
        <v>14.31</v>
      </c>
      <c r="F1057" s="33">
        <v>14.28</v>
      </c>
      <c r="G1057" s="33">
        <v>14.63</v>
      </c>
    </row>
    <row r="1058" spans="1:7">
      <c r="A1058" s="55">
        <v>42754</v>
      </c>
      <c r="B1058" s="33">
        <v>14.25</v>
      </c>
      <c r="C1058" s="33">
        <v>14.25</v>
      </c>
      <c r="D1058" s="33">
        <v>-0.13</v>
      </c>
      <c r="E1058" s="33">
        <v>14.29</v>
      </c>
      <c r="F1058" s="33">
        <v>14.07</v>
      </c>
      <c r="G1058" s="33">
        <v>14.35</v>
      </c>
    </row>
    <row r="1059" spans="1:7">
      <c r="A1059" s="55">
        <v>42753</v>
      </c>
      <c r="B1059" s="33">
        <v>14.26</v>
      </c>
      <c r="C1059" s="33">
        <v>14.26</v>
      </c>
      <c r="D1059" s="33">
        <v>-0.19</v>
      </c>
      <c r="E1059" s="33">
        <v>14.27</v>
      </c>
      <c r="F1059" s="33">
        <v>14.19</v>
      </c>
      <c r="G1059" s="33">
        <v>14.39</v>
      </c>
    </row>
    <row r="1060" spans="1:7">
      <c r="A1060" s="55">
        <v>42752</v>
      </c>
      <c r="B1060" s="33">
        <v>14.29</v>
      </c>
      <c r="C1060" s="33">
        <v>14.29</v>
      </c>
      <c r="D1060" s="33">
        <v>0.44</v>
      </c>
      <c r="E1060" s="33">
        <v>14.21</v>
      </c>
      <c r="F1060" s="33">
        <v>14.2</v>
      </c>
      <c r="G1060" s="33">
        <v>14.43</v>
      </c>
    </row>
    <row r="1061" spans="1:7">
      <c r="A1061" s="55">
        <v>42751</v>
      </c>
      <c r="B1061" s="33">
        <v>14.23</v>
      </c>
      <c r="C1061" s="33">
        <v>14.23</v>
      </c>
      <c r="D1061" s="33">
        <v>0.45</v>
      </c>
      <c r="E1061" s="33">
        <v>14.18</v>
      </c>
      <c r="F1061" s="33">
        <v>14.07</v>
      </c>
      <c r="G1061" s="33">
        <v>14.23</v>
      </c>
    </row>
    <row r="1062" spans="1:7">
      <c r="A1062" s="55">
        <v>42748</v>
      </c>
      <c r="B1062" s="33">
        <v>14.17</v>
      </c>
      <c r="C1062" s="33">
        <v>14.17</v>
      </c>
      <c r="D1062" s="33">
        <v>-1.38</v>
      </c>
      <c r="E1062" s="33">
        <v>14.25</v>
      </c>
      <c r="F1062" s="33">
        <v>14.07</v>
      </c>
      <c r="G1062" s="33">
        <v>14.41</v>
      </c>
    </row>
    <row r="1063" spans="1:7">
      <c r="A1063" s="55">
        <v>42747</v>
      </c>
      <c r="B1063" s="33">
        <v>14.36</v>
      </c>
      <c r="C1063" s="33">
        <v>14.36</v>
      </c>
      <c r="D1063" s="33">
        <v>1.53</v>
      </c>
      <c r="E1063" s="33">
        <v>14.59</v>
      </c>
      <c r="F1063" s="33">
        <v>14.36</v>
      </c>
      <c r="G1063" s="33">
        <v>14.68</v>
      </c>
    </row>
    <row r="1064" spans="1:7">
      <c r="A1064" s="55">
        <v>42746</v>
      </c>
      <c r="B1064" s="33">
        <v>14.15</v>
      </c>
      <c r="C1064" s="33">
        <v>14.15</v>
      </c>
      <c r="D1064" s="33">
        <v>1.1599999999999999</v>
      </c>
      <c r="E1064" s="33">
        <v>14.13</v>
      </c>
      <c r="F1064" s="33">
        <v>13.79</v>
      </c>
      <c r="G1064" s="33">
        <v>14.17</v>
      </c>
    </row>
    <row r="1065" spans="1:7">
      <c r="A1065" s="55">
        <v>42745</v>
      </c>
      <c r="B1065" s="33">
        <v>13.98</v>
      </c>
      <c r="C1065" s="33">
        <v>13.98</v>
      </c>
      <c r="D1065" s="33">
        <v>0.98</v>
      </c>
      <c r="E1065" s="33">
        <v>14.09</v>
      </c>
      <c r="F1065" s="33">
        <v>13.9</v>
      </c>
      <c r="G1065" s="33">
        <v>14.17</v>
      </c>
    </row>
    <row r="1066" spans="1:7">
      <c r="A1066" s="55">
        <v>42744</v>
      </c>
      <c r="B1066" s="33">
        <v>13.85</v>
      </c>
      <c r="C1066" s="33">
        <v>13.85</v>
      </c>
      <c r="D1066" s="33">
        <v>-2.11</v>
      </c>
      <c r="E1066" s="33">
        <v>14</v>
      </c>
      <c r="F1066" s="33">
        <v>13.85</v>
      </c>
      <c r="G1066" s="33">
        <v>14.09</v>
      </c>
    </row>
    <row r="1067" spans="1:7">
      <c r="A1067" s="55">
        <v>42741</v>
      </c>
      <c r="B1067" s="33">
        <v>14.15</v>
      </c>
      <c r="C1067" s="33">
        <v>14.15</v>
      </c>
      <c r="D1067" s="33">
        <v>-0.56999999999999995</v>
      </c>
      <c r="E1067" s="33">
        <v>14.26</v>
      </c>
      <c r="F1067" s="33">
        <v>14</v>
      </c>
      <c r="G1067" s="33">
        <v>14.38</v>
      </c>
    </row>
    <row r="1068" spans="1:7">
      <c r="A1068" s="55">
        <v>42740</v>
      </c>
      <c r="B1068" s="33">
        <v>14.23</v>
      </c>
      <c r="C1068" s="33">
        <v>14.23</v>
      </c>
      <c r="D1068" s="33">
        <v>1.61</v>
      </c>
      <c r="E1068" s="33">
        <v>14.18</v>
      </c>
      <c r="F1068" s="33">
        <v>14.11</v>
      </c>
      <c r="G1068" s="33">
        <v>14.37</v>
      </c>
    </row>
    <row r="1069" spans="1:7">
      <c r="A1069" s="55">
        <v>42739</v>
      </c>
      <c r="B1069" s="33">
        <v>14</v>
      </c>
      <c r="C1069" s="33">
        <v>14</v>
      </c>
      <c r="D1069" s="33">
        <v>0</v>
      </c>
      <c r="E1069" s="33">
        <v>13.96</v>
      </c>
      <c r="F1069" s="33">
        <v>13.83</v>
      </c>
      <c r="G1069" s="33">
        <v>14.17</v>
      </c>
    </row>
    <row r="1070" spans="1:7">
      <c r="A1070" s="55">
        <v>42738</v>
      </c>
      <c r="B1070" s="33">
        <v>14</v>
      </c>
      <c r="C1070" s="33">
        <v>14</v>
      </c>
      <c r="D1070" s="33">
        <v>5.73</v>
      </c>
      <c r="E1070" s="33">
        <v>13.51</v>
      </c>
      <c r="F1070" s="33">
        <v>13.51</v>
      </c>
      <c r="G1070" s="33">
        <v>14.14</v>
      </c>
    </row>
    <row r="1071" spans="1:7">
      <c r="A1071" s="55">
        <v>42737</v>
      </c>
      <c r="B1071" s="33">
        <v>13.24</v>
      </c>
      <c r="C1071" s="33">
        <v>13.24</v>
      </c>
      <c r="D1071" s="33">
        <v>-1.41</v>
      </c>
      <c r="E1071" s="33">
        <v>13.23</v>
      </c>
      <c r="F1071" s="33">
        <v>13.19</v>
      </c>
      <c r="G1071" s="33">
        <v>13.28</v>
      </c>
    </row>
    <row r="1072" spans="1:7">
      <c r="A1072" s="55">
        <v>42733</v>
      </c>
      <c r="B1072" s="33">
        <v>13.43</v>
      </c>
      <c r="C1072" s="33">
        <v>13.43</v>
      </c>
      <c r="D1072" s="33">
        <v>0.61</v>
      </c>
      <c r="E1072" s="33">
        <v>13.42</v>
      </c>
      <c r="F1072" s="33">
        <v>13.12</v>
      </c>
      <c r="G1072" s="33">
        <v>13.44</v>
      </c>
    </row>
    <row r="1073" spans="1:7">
      <c r="A1073" s="55">
        <v>42732</v>
      </c>
      <c r="B1073" s="33">
        <v>13.35</v>
      </c>
      <c r="C1073" s="33">
        <v>13.35</v>
      </c>
      <c r="D1073" s="33">
        <v>2.57</v>
      </c>
      <c r="E1073" s="33">
        <v>13.04</v>
      </c>
      <c r="F1073" s="33">
        <v>12.97</v>
      </c>
      <c r="G1073" s="33">
        <v>13.38</v>
      </c>
    </row>
    <row r="1074" spans="1:7">
      <c r="A1074" s="55">
        <v>42731</v>
      </c>
      <c r="B1074" s="33">
        <v>13.02</v>
      </c>
      <c r="C1074" s="33">
        <v>13.02</v>
      </c>
      <c r="D1074" s="33">
        <v>-7.0000000000000007E-2</v>
      </c>
      <c r="E1074" s="33">
        <v>13.1</v>
      </c>
      <c r="F1074" s="33">
        <v>12.88</v>
      </c>
      <c r="G1074" s="33">
        <v>13.14</v>
      </c>
    </row>
    <row r="1075" spans="1:7">
      <c r="A1075" s="55">
        <v>42730</v>
      </c>
      <c r="B1075" s="33">
        <v>13.03</v>
      </c>
      <c r="C1075" s="33">
        <v>13.03</v>
      </c>
      <c r="D1075" s="33">
        <v>1.27</v>
      </c>
      <c r="E1075" s="33">
        <v>12.94</v>
      </c>
      <c r="F1075" s="33">
        <v>12.89</v>
      </c>
      <c r="G1075" s="33">
        <v>13.05</v>
      </c>
    </row>
    <row r="1076" spans="1:7">
      <c r="A1076" s="55">
        <v>42727</v>
      </c>
      <c r="B1076" s="33">
        <v>12.86</v>
      </c>
      <c r="C1076" s="33">
        <v>12.86</v>
      </c>
      <c r="D1076" s="33">
        <v>1.64</v>
      </c>
      <c r="E1076" s="33">
        <v>12.69</v>
      </c>
      <c r="F1076" s="33">
        <v>12.66</v>
      </c>
      <c r="G1076" s="33">
        <v>12.96</v>
      </c>
    </row>
    <row r="1077" spans="1:7">
      <c r="A1077" s="55">
        <v>42726</v>
      </c>
      <c r="B1077" s="33">
        <v>12.66</v>
      </c>
      <c r="C1077" s="33">
        <v>12.66</v>
      </c>
      <c r="D1077" s="33">
        <v>-2.2999999999999998</v>
      </c>
      <c r="E1077" s="33">
        <v>13.06</v>
      </c>
      <c r="F1077" s="33">
        <v>12.66</v>
      </c>
      <c r="G1077" s="33">
        <v>13.06</v>
      </c>
    </row>
    <row r="1078" spans="1:7">
      <c r="A1078" s="55">
        <v>42725</v>
      </c>
      <c r="B1078" s="33">
        <v>12.95</v>
      </c>
      <c r="C1078" s="33">
        <v>12.95</v>
      </c>
      <c r="D1078" s="33">
        <v>-7.0000000000000007E-2</v>
      </c>
      <c r="E1078" s="33">
        <v>13.05</v>
      </c>
      <c r="F1078" s="33">
        <v>12.68</v>
      </c>
      <c r="G1078" s="33">
        <v>13.08</v>
      </c>
    </row>
    <row r="1079" spans="1:7">
      <c r="A1079" s="55">
        <v>42724</v>
      </c>
      <c r="B1079" s="33">
        <v>12.96</v>
      </c>
      <c r="C1079" s="33">
        <v>12.96</v>
      </c>
      <c r="D1079" s="33">
        <v>-7.0000000000000007E-2</v>
      </c>
      <c r="E1079" s="33">
        <v>13.06</v>
      </c>
      <c r="F1079" s="33">
        <v>12.74</v>
      </c>
      <c r="G1079" s="33">
        <v>13.18</v>
      </c>
    </row>
    <row r="1080" spans="1:7">
      <c r="A1080" s="55">
        <v>42723</v>
      </c>
      <c r="B1080" s="33">
        <v>12.97</v>
      </c>
      <c r="C1080" s="33">
        <v>12.97</v>
      </c>
      <c r="D1080" s="33">
        <v>-2.71</v>
      </c>
      <c r="E1080" s="33">
        <v>13.44</v>
      </c>
      <c r="F1080" s="33">
        <v>12.96</v>
      </c>
      <c r="G1080" s="33">
        <v>13.45</v>
      </c>
    </row>
    <row r="1081" spans="1:7">
      <c r="A1081" s="55">
        <v>42720</v>
      </c>
      <c r="B1081" s="33">
        <v>13.33</v>
      </c>
      <c r="C1081" s="33">
        <v>13.33</v>
      </c>
      <c r="D1081" s="33">
        <v>-0.61</v>
      </c>
      <c r="E1081" s="33">
        <v>13.46</v>
      </c>
      <c r="F1081" s="33">
        <v>13.33</v>
      </c>
      <c r="G1081" s="33">
        <v>13.68</v>
      </c>
    </row>
    <row r="1082" spans="1:7">
      <c r="A1082" s="55">
        <v>42719</v>
      </c>
      <c r="B1082" s="33">
        <v>13.42</v>
      </c>
      <c r="C1082" s="33">
        <v>13.42</v>
      </c>
      <c r="D1082" s="33">
        <v>0.75</v>
      </c>
      <c r="E1082" s="33">
        <v>13.35</v>
      </c>
      <c r="F1082" s="33">
        <v>12.95</v>
      </c>
      <c r="G1082" s="33">
        <v>13.47</v>
      </c>
    </row>
    <row r="1083" spans="1:7">
      <c r="A1083" s="55">
        <v>42718</v>
      </c>
      <c r="B1083" s="33">
        <v>13.32</v>
      </c>
      <c r="C1083" s="33">
        <v>13.32</v>
      </c>
      <c r="D1083" s="33">
        <v>-4.5999999999999996</v>
      </c>
      <c r="E1083" s="33">
        <v>13.94</v>
      </c>
      <c r="F1083" s="33">
        <v>13.32</v>
      </c>
      <c r="G1083" s="33">
        <v>13.98</v>
      </c>
    </row>
    <row r="1084" spans="1:7">
      <c r="A1084" s="55">
        <v>42717</v>
      </c>
      <c r="B1084" s="33">
        <v>13.96</v>
      </c>
      <c r="C1084" s="33">
        <v>13.96</v>
      </c>
      <c r="D1084" s="33">
        <v>-0.96</v>
      </c>
      <c r="E1084" s="33">
        <v>14.05</v>
      </c>
      <c r="F1084" s="33">
        <v>13.89</v>
      </c>
      <c r="G1084" s="33">
        <v>14.17</v>
      </c>
    </row>
    <row r="1085" spans="1:7">
      <c r="A1085" s="55">
        <v>42716</v>
      </c>
      <c r="B1085" s="33">
        <v>14.09</v>
      </c>
      <c r="C1085" s="33">
        <v>14.09</v>
      </c>
      <c r="D1085" s="33">
        <v>0.13</v>
      </c>
      <c r="E1085" s="33">
        <v>14.26</v>
      </c>
      <c r="F1085" s="33">
        <v>13.98</v>
      </c>
      <c r="G1085" s="33">
        <v>14.41</v>
      </c>
    </row>
    <row r="1086" spans="1:7">
      <c r="A1086" s="55">
        <v>42713</v>
      </c>
      <c r="B1086" s="33">
        <v>14.07</v>
      </c>
      <c r="C1086" s="33">
        <v>14.07</v>
      </c>
      <c r="D1086" s="33">
        <v>-0.76</v>
      </c>
      <c r="E1086" s="33">
        <v>14.35</v>
      </c>
      <c r="F1086" s="33">
        <v>14.02</v>
      </c>
      <c r="G1086" s="33">
        <v>14.36</v>
      </c>
    </row>
    <row r="1087" spans="1:7">
      <c r="A1087" s="55">
        <v>42712</v>
      </c>
      <c r="B1087" s="33">
        <v>14.18</v>
      </c>
      <c r="C1087" s="33">
        <v>14.18</v>
      </c>
      <c r="D1087" s="33">
        <v>-1.01</v>
      </c>
      <c r="E1087" s="33">
        <v>14.43</v>
      </c>
      <c r="F1087" s="33">
        <v>14.02</v>
      </c>
      <c r="G1087" s="33">
        <v>14.45</v>
      </c>
    </row>
    <row r="1088" spans="1:7">
      <c r="A1088" s="55">
        <v>42711</v>
      </c>
      <c r="B1088" s="33">
        <v>14.33</v>
      </c>
      <c r="C1088" s="33">
        <v>14.33</v>
      </c>
      <c r="D1088" s="33">
        <v>-1.8</v>
      </c>
      <c r="E1088" s="33">
        <v>14.73</v>
      </c>
      <c r="F1088" s="33">
        <v>14.25</v>
      </c>
      <c r="G1088" s="33">
        <v>14.75</v>
      </c>
    </row>
    <row r="1089" spans="1:7">
      <c r="A1089" s="55">
        <v>42710</v>
      </c>
      <c r="B1089" s="33">
        <v>14.59</v>
      </c>
      <c r="C1089" s="33">
        <v>14.59</v>
      </c>
      <c r="D1089" s="33">
        <v>3.13</v>
      </c>
      <c r="E1089" s="33">
        <v>14.45</v>
      </c>
      <c r="F1089" s="33">
        <v>14.22</v>
      </c>
      <c r="G1089" s="33">
        <v>14.63</v>
      </c>
    </row>
    <row r="1090" spans="1:7">
      <c r="A1090" s="55">
        <v>42709</v>
      </c>
      <c r="B1090" s="33">
        <v>14.15</v>
      </c>
      <c r="C1090" s="33">
        <v>14.15</v>
      </c>
      <c r="D1090" s="33">
        <v>-1.07</v>
      </c>
      <c r="E1090" s="33">
        <v>14.46</v>
      </c>
      <c r="F1090" s="33">
        <v>14.05</v>
      </c>
      <c r="G1090" s="33">
        <v>14.54</v>
      </c>
    </row>
    <row r="1091" spans="1:7">
      <c r="A1091" s="55">
        <v>42706</v>
      </c>
      <c r="B1091" s="33">
        <v>14.3</v>
      </c>
      <c r="C1091" s="33">
        <v>14.3</v>
      </c>
      <c r="D1091" s="33">
        <v>2.5299999999999998</v>
      </c>
      <c r="E1091" s="33">
        <v>13.66</v>
      </c>
      <c r="F1091" s="33">
        <v>13.33</v>
      </c>
      <c r="G1091" s="33">
        <v>14.37</v>
      </c>
    </row>
    <row r="1092" spans="1:7">
      <c r="A1092" s="55">
        <v>42705</v>
      </c>
      <c r="B1092" s="33">
        <v>13.95</v>
      </c>
      <c r="C1092" s="33">
        <v>13.95</v>
      </c>
      <c r="D1092" s="33">
        <v>-3.5</v>
      </c>
      <c r="E1092" s="33">
        <v>14.45</v>
      </c>
      <c r="F1092" s="33">
        <v>13.85</v>
      </c>
      <c r="G1092" s="33">
        <v>14.77</v>
      </c>
    </row>
    <row r="1093" spans="1:7">
      <c r="A1093" s="55">
        <v>42704</v>
      </c>
      <c r="B1093" s="33">
        <v>14.45</v>
      </c>
      <c r="C1093" s="33">
        <v>14.45</v>
      </c>
      <c r="D1093" s="33">
        <v>9.14</v>
      </c>
      <c r="E1093" s="33">
        <v>14.36</v>
      </c>
      <c r="F1093" s="33">
        <v>14.1</v>
      </c>
      <c r="G1093" s="33">
        <v>14.63</v>
      </c>
    </row>
    <row r="1094" spans="1:7">
      <c r="A1094" s="55">
        <v>42703</v>
      </c>
      <c r="B1094" s="33">
        <v>13.24</v>
      </c>
      <c r="C1094" s="33">
        <v>13.24</v>
      </c>
      <c r="D1094" s="33">
        <v>-5.17</v>
      </c>
      <c r="E1094" s="33">
        <v>13.82</v>
      </c>
      <c r="F1094" s="33">
        <v>13.18</v>
      </c>
      <c r="G1094" s="33">
        <v>13.89</v>
      </c>
    </row>
    <row r="1095" spans="1:7">
      <c r="A1095" s="55">
        <v>42702</v>
      </c>
      <c r="B1095" s="33">
        <v>13.97</v>
      </c>
      <c r="C1095" s="33">
        <v>13.97</v>
      </c>
      <c r="D1095" s="33">
        <v>1.04</v>
      </c>
      <c r="E1095" s="33">
        <v>13.73</v>
      </c>
      <c r="F1095" s="33">
        <v>13.73</v>
      </c>
      <c r="G1095" s="33">
        <v>14.06</v>
      </c>
    </row>
    <row r="1096" spans="1:7">
      <c r="A1096" s="55">
        <v>42699</v>
      </c>
      <c r="B1096" s="33">
        <v>13.82</v>
      </c>
      <c r="C1096" s="33">
        <v>13.82</v>
      </c>
      <c r="D1096" s="33">
        <v>-1.8</v>
      </c>
      <c r="E1096" s="33">
        <v>13.78</v>
      </c>
      <c r="F1096" s="33">
        <v>13.6</v>
      </c>
      <c r="G1096" s="33">
        <v>14.02</v>
      </c>
    </row>
    <row r="1097" spans="1:7">
      <c r="A1097" s="55">
        <v>42698</v>
      </c>
      <c r="B1097" s="33">
        <v>14.07</v>
      </c>
      <c r="C1097" s="33">
        <v>14.07</v>
      </c>
      <c r="D1097" s="33">
        <v>-1.7</v>
      </c>
      <c r="E1097" s="33">
        <v>14.36</v>
      </c>
      <c r="F1097" s="33">
        <v>14.07</v>
      </c>
      <c r="G1097" s="33">
        <v>14.36</v>
      </c>
    </row>
    <row r="1098" spans="1:7">
      <c r="A1098" s="55">
        <v>42697</v>
      </c>
      <c r="B1098" s="33">
        <v>14.32</v>
      </c>
      <c r="C1098" s="33">
        <v>14.32</v>
      </c>
      <c r="D1098" s="33">
        <v>-0.5</v>
      </c>
      <c r="E1098" s="33">
        <v>14.2</v>
      </c>
      <c r="F1098" s="33">
        <v>14.03</v>
      </c>
      <c r="G1098" s="33">
        <v>14.45</v>
      </c>
    </row>
    <row r="1099" spans="1:7">
      <c r="A1099" s="55">
        <v>42696</v>
      </c>
      <c r="B1099" s="33">
        <v>14.39</v>
      </c>
      <c r="C1099" s="33">
        <v>14.39</v>
      </c>
      <c r="D1099" s="33">
        <v>2.2400000000000002</v>
      </c>
      <c r="E1099" s="33">
        <v>14.39</v>
      </c>
      <c r="F1099" s="33">
        <v>13.78</v>
      </c>
      <c r="G1099" s="33">
        <v>14.53</v>
      </c>
    </row>
    <row r="1100" spans="1:7">
      <c r="A1100" s="55">
        <v>42695</v>
      </c>
      <c r="B1100" s="33">
        <v>14.07</v>
      </c>
      <c r="C1100" s="33">
        <v>14.07</v>
      </c>
      <c r="D1100" s="33">
        <v>7.3</v>
      </c>
      <c r="E1100" s="33">
        <v>13.6</v>
      </c>
      <c r="F1100" s="33">
        <v>13.44</v>
      </c>
      <c r="G1100" s="33">
        <v>14.07</v>
      </c>
    </row>
    <row r="1101" spans="1:7">
      <c r="A1101" s="55">
        <v>42692</v>
      </c>
      <c r="B1101" s="33">
        <v>13.12</v>
      </c>
      <c r="C1101" s="33">
        <v>13.12</v>
      </c>
      <c r="D1101" s="33">
        <v>1.61</v>
      </c>
      <c r="E1101" s="33">
        <v>12.98</v>
      </c>
      <c r="F1101" s="33">
        <v>12.84</v>
      </c>
      <c r="G1101" s="33">
        <v>13.27</v>
      </c>
    </row>
    <row r="1102" spans="1:7">
      <c r="A1102" s="55">
        <v>42691</v>
      </c>
      <c r="B1102" s="33">
        <v>12.91</v>
      </c>
      <c r="C1102" s="33">
        <v>12.91</v>
      </c>
      <c r="D1102" s="33">
        <v>-3.05</v>
      </c>
      <c r="E1102" s="33">
        <v>13.69</v>
      </c>
      <c r="F1102" s="33">
        <v>12.91</v>
      </c>
      <c r="G1102" s="33">
        <v>13.84</v>
      </c>
    </row>
    <row r="1103" spans="1:7">
      <c r="A1103" s="55">
        <v>42690</v>
      </c>
      <c r="B1103" s="33">
        <v>13.32</v>
      </c>
      <c r="C1103" s="33">
        <v>13.32</v>
      </c>
      <c r="D1103" s="33">
        <v>5.29</v>
      </c>
      <c r="E1103" s="33">
        <v>13.14</v>
      </c>
      <c r="F1103" s="33">
        <v>12.81</v>
      </c>
      <c r="G1103" s="33">
        <v>13.51</v>
      </c>
    </row>
    <row r="1104" spans="1:7">
      <c r="A1104" s="55">
        <v>42688</v>
      </c>
      <c r="B1104" s="33">
        <v>12.65</v>
      </c>
      <c r="C1104" s="33">
        <v>12.65</v>
      </c>
      <c r="D1104" s="33">
        <v>-7.0000000000000007E-2</v>
      </c>
      <c r="E1104" s="33">
        <v>12.47</v>
      </c>
      <c r="F1104" s="33">
        <v>12.04</v>
      </c>
      <c r="G1104" s="33">
        <v>12.81</v>
      </c>
    </row>
    <row r="1105" spans="1:7">
      <c r="A1105" s="55">
        <v>42685</v>
      </c>
      <c r="B1105" s="33">
        <v>12.66</v>
      </c>
      <c r="C1105" s="33">
        <v>12.66</v>
      </c>
      <c r="D1105" s="33">
        <v>-9.61</v>
      </c>
      <c r="E1105" s="33">
        <v>13.71</v>
      </c>
      <c r="F1105" s="33">
        <v>12.59</v>
      </c>
      <c r="G1105" s="33">
        <v>13.97</v>
      </c>
    </row>
    <row r="1106" spans="1:7">
      <c r="A1106" s="55">
        <v>42684</v>
      </c>
      <c r="B1106" s="33">
        <v>14</v>
      </c>
      <c r="C1106" s="33">
        <v>14</v>
      </c>
      <c r="D1106" s="33">
        <v>-6.91</v>
      </c>
      <c r="E1106" s="33">
        <v>15.45</v>
      </c>
      <c r="F1106" s="33">
        <v>14</v>
      </c>
      <c r="G1106" s="33">
        <v>15.52</v>
      </c>
    </row>
    <row r="1107" spans="1:7">
      <c r="A1107" s="55">
        <v>42683</v>
      </c>
      <c r="B1107" s="33">
        <v>15.04</v>
      </c>
      <c r="C1107" s="33">
        <v>15.04</v>
      </c>
      <c r="D1107" s="33">
        <v>-2.29</v>
      </c>
      <c r="E1107" s="33">
        <v>14.32</v>
      </c>
      <c r="F1107" s="33">
        <v>14.28</v>
      </c>
      <c r="G1107" s="33">
        <v>15.45</v>
      </c>
    </row>
    <row r="1108" spans="1:7">
      <c r="A1108" s="55">
        <v>42682</v>
      </c>
      <c r="B1108" s="33">
        <v>15.39</v>
      </c>
      <c r="C1108" s="33">
        <v>15.39</v>
      </c>
      <c r="D1108" s="33">
        <v>-0.99</v>
      </c>
      <c r="E1108" s="33">
        <v>15.45</v>
      </c>
      <c r="F1108" s="33">
        <v>15.11</v>
      </c>
      <c r="G1108" s="33">
        <v>15.79</v>
      </c>
    </row>
    <row r="1109" spans="1:7">
      <c r="A1109" s="55">
        <v>42681</v>
      </c>
      <c r="B1109" s="33">
        <v>15.55</v>
      </c>
      <c r="C1109" s="33">
        <v>15.55</v>
      </c>
      <c r="D1109" s="33">
        <v>7.63</v>
      </c>
      <c r="E1109" s="33">
        <v>15.1</v>
      </c>
      <c r="F1109" s="33">
        <v>15.1</v>
      </c>
      <c r="G1109" s="33">
        <v>15.55</v>
      </c>
    </row>
    <row r="1110" spans="1:7">
      <c r="A1110" s="55">
        <v>42678</v>
      </c>
      <c r="B1110" s="33">
        <v>14.45</v>
      </c>
      <c r="C1110" s="33">
        <v>14.45</v>
      </c>
      <c r="D1110" s="33">
        <v>-0.87</v>
      </c>
      <c r="E1110" s="33">
        <v>14.88</v>
      </c>
      <c r="F1110" s="33">
        <v>14.37</v>
      </c>
      <c r="G1110" s="33">
        <v>14.98</v>
      </c>
    </row>
    <row r="1111" spans="1:7">
      <c r="A1111" s="55">
        <v>42677</v>
      </c>
      <c r="B1111" s="33">
        <v>14.57</v>
      </c>
      <c r="C1111" s="33">
        <v>14.57</v>
      </c>
      <c r="D1111" s="33">
        <v>-4.33</v>
      </c>
      <c r="E1111" s="33">
        <v>15.02</v>
      </c>
      <c r="F1111" s="33">
        <v>14.57</v>
      </c>
      <c r="G1111" s="33">
        <v>15.38</v>
      </c>
    </row>
    <row r="1112" spans="1:7">
      <c r="A1112" s="55">
        <v>42675</v>
      </c>
      <c r="B1112" s="33">
        <v>15.23</v>
      </c>
      <c r="C1112" s="33">
        <v>15.23</v>
      </c>
      <c r="D1112" s="33">
        <v>-4.6900000000000004</v>
      </c>
      <c r="E1112" s="33">
        <v>16.149999999999999</v>
      </c>
      <c r="F1112" s="33">
        <v>14.96</v>
      </c>
      <c r="G1112" s="33">
        <v>16.149999999999999</v>
      </c>
    </row>
    <row r="1113" spans="1:7">
      <c r="A1113" s="55">
        <v>42674</v>
      </c>
      <c r="B1113" s="33">
        <v>15.98</v>
      </c>
      <c r="C1113" s="33">
        <v>15.98</v>
      </c>
      <c r="D1113" s="33">
        <v>-2.21</v>
      </c>
      <c r="E1113" s="33">
        <v>16.29</v>
      </c>
      <c r="F1113" s="33">
        <v>15.91</v>
      </c>
      <c r="G1113" s="33">
        <v>16.41</v>
      </c>
    </row>
    <row r="1114" spans="1:7">
      <c r="A1114" s="55">
        <v>42671</v>
      </c>
      <c r="B1114" s="33">
        <v>16.34</v>
      </c>
      <c r="C1114" s="33">
        <v>16.34</v>
      </c>
      <c r="D1114" s="33">
        <v>0</v>
      </c>
      <c r="E1114" s="33">
        <v>16.25</v>
      </c>
      <c r="F1114" s="33">
        <v>16.22</v>
      </c>
      <c r="G1114" s="33">
        <v>16.52</v>
      </c>
    </row>
    <row r="1115" spans="1:7">
      <c r="A1115" s="55">
        <v>42670</v>
      </c>
      <c r="B1115" s="33">
        <v>16.34</v>
      </c>
      <c r="C1115" s="33">
        <v>16.34</v>
      </c>
      <c r="D1115" s="33">
        <v>-0.05</v>
      </c>
      <c r="E1115" s="33">
        <v>16.36</v>
      </c>
      <c r="F1115" s="33">
        <v>16.34</v>
      </c>
      <c r="G1115" s="33">
        <v>16.7</v>
      </c>
    </row>
    <row r="1116" spans="1:7">
      <c r="A1116" s="55">
        <v>42669</v>
      </c>
      <c r="B1116" s="33">
        <v>16.350000000000001</v>
      </c>
      <c r="C1116" s="33">
        <v>16.350000000000001</v>
      </c>
      <c r="D1116" s="33">
        <v>0.56000000000000005</v>
      </c>
      <c r="E1116" s="33">
        <v>15.99</v>
      </c>
      <c r="F1116" s="33">
        <v>15.91</v>
      </c>
      <c r="G1116" s="33">
        <v>16.489999999999998</v>
      </c>
    </row>
    <row r="1117" spans="1:7">
      <c r="A1117" s="55">
        <v>42668</v>
      </c>
      <c r="B1117" s="33">
        <v>16.260000000000002</v>
      </c>
      <c r="C1117" s="33">
        <v>16.260000000000002</v>
      </c>
      <c r="D1117" s="33">
        <v>-1.1000000000000001</v>
      </c>
      <c r="E1117" s="33">
        <v>16.46</v>
      </c>
      <c r="F1117" s="33">
        <v>16</v>
      </c>
      <c r="G1117" s="33">
        <v>16.52</v>
      </c>
    </row>
    <row r="1118" spans="1:7">
      <c r="A1118" s="55">
        <v>42667</v>
      </c>
      <c r="B1118" s="33">
        <v>16.440000000000001</v>
      </c>
      <c r="C1118" s="33">
        <v>16.440000000000001</v>
      </c>
      <c r="D1118" s="33">
        <v>1.39</v>
      </c>
      <c r="E1118" s="33">
        <v>16.5</v>
      </c>
      <c r="F1118" s="33">
        <v>16.260000000000002</v>
      </c>
      <c r="G1118" s="33">
        <v>16.649999999999999</v>
      </c>
    </row>
    <row r="1119" spans="1:7">
      <c r="A1119" s="55">
        <v>42664</v>
      </c>
      <c r="B1119" s="33">
        <v>16.22</v>
      </c>
      <c r="C1119" s="33">
        <v>16.22</v>
      </c>
      <c r="D1119" s="33">
        <v>1.19</v>
      </c>
      <c r="E1119" s="33">
        <v>15.94</v>
      </c>
      <c r="F1119" s="33">
        <v>15.79</v>
      </c>
      <c r="G1119" s="33">
        <v>16.34</v>
      </c>
    </row>
    <row r="1120" spans="1:7">
      <c r="A1120" s="55">
        <v>42663</v>
      </c>
      <c r="B1120" s="33">
        <v>16.03</v>
      </c>
      <c r="C1120" s="33">
        <v>16.03</v>
      </c>
      <c r="D1120" s="33">
        <v>0.68</v>
      </c>
      <c r="E1120" s="33">
        <v>15.64</v>
      </c>
      <c r="F1120" s="33">
        <v>15.56</v>
      </c>
      <c r="G1120" s="33">
        <v>16.03</v>
      </c>
    </row>
    <row r="1121" spans="1:7">
      <c r="A1121" s="55">
        <v>42662</v>
      </c>
      <c r="B1121" s="33">
        <v>15.92</v>
      </c>
      <c r="C1121" s="33">
        <v>15.92</v>
      </c>
      <c r="D1121" s="33">
        <v>1.1499999999999999</v>
      </c>
      <c r="E1121" s="33">
        <v>16.010000000000002</v>
      </c>
      <c r="F1121" s="33">
        <v>15.66</v>
      </c>
      <c r="G1121" s="33">
        <v>16.07</v>
      </c>
    </row>
    <row r="1122" spans="1:7">
      <c r="A1122" s="55">
        <v>42661</v>
      </c>
      <c r="B1122" s="33">
        <v>15.74</v>
      </c>
      <c r="C1122" s="33">
        <v>15.74</v>
      </c>
      <c r="D1122" s="33">
        <v>3.08</v>
      </c>
      <c r="E1122" s="33">
        <v>15.55</v>
      </c>
      <c r="F1122" s="33">
        <v>15.52</v>
      </c>
      <c r="G1122" s="33">
        <v>15.94</v>
      </c>
    </row>
    <row r="1123" spans="1:7">
      <c r="A1123" s="55">
        <v>42660</v>
      </c>
      <c r="B1123" s="33">
        <v>15.27</v>
      </c>
      <c r="C1123" s="33">
        <v>15.27</v>
      </c>
      <c r="D1123" s="33">
        <v>3.94</v>
      </c>
      <c r="E1123" s="33">
        <v>14.67</v>
      </c>
      <c r="F1123" s="33">
        <v>14.52</v>
      </c>
      <c r="G1123" s="33">
        <v>15.27</v>
      </c>
    </row>
    <row r="1124" spans="1:7">
      <c r="A1124" s="55">
        <v>42657</v>
      </c>
      <c r="B1124" s="33">
        <v>14.69</v>
      </c>
      <c r="C1124" s="33">
        <v>14.69</v>
      </c>
      <c r="D1124" s="33">
        <v>3.17</v>
      </c>
      <c r="E1124" s="33">
        <v>14.46</v>
      </c>
      <c r="F1124" s="33">
        <v>14.44</v>
      </c>
      <c r="G1124" s="33">
        <v>14.72</v>
      </c>
    </row>
    <row r="1125" spans="1:7">
      <c r="A1125" s="55">
        <v>42656</v>
      </c>
      <c r="B1125" s="33">
        <v>14.24</v>
      </c>
      <c r="C1125" s="33">
        <v>14.24</v>
      </c>
      <c r="D1125" s="33">
        <v>2.4</v>
      </c>
      <c r="E1125" s="33">
        <v>13.72</v>
      </c>
      <c r="F1125" s="33">
        <v>13.58</v>
      </c>
      <c r="G1125" s="33">
        <v>14.29</v>
      </c>
    </row>
    <row r="1126" spans="1:7">
      <c r="A1126" s="55">
        <v>42654</v>
      </c>
      <c r="B1126" s="33">
        <v>13.9</v>
      </c>
      <c r="C1126" s="33">
        <v>13.9</v>
      </c>
      <c r="D1126" s="33">
        <v>-2.16</v>
      </c>
      <c r="E1126" s="33">
        <v>14.1</v>
      </c>
      <c r="F1126" s="33">
        <v>13.81</v>
      </c>
      <c r="G1126" s="33">
        <v>14.15</v>
      </c>
    </row>
    <row r="1127" spans="1:7">
      <c r="A1127" s="55">
        <v>42653</v>
      </c>
      <c r="B1127" s="33">
        <v>14.21</v>
      </c>
      <c r="C1127" s="33">
        <v>14.21</v>
      </c>
      <c r="D1127" s="33">
        <v>3.08</v>
      </c>
      <c r="E1127" s="33">
        <v>14.02</v>
      </c>
      <c r="F1127" s="33">
        <v>14.01</v>
      </c>
      <c r="G1127" s="33">
        <v>14.25</v>
      </c>
    </row>
    <row r="1128" spans="1:7">
      <c r="A1128" s="55">
        <v>42650</v>
      </c>
      <c r="B1128" s="33">
        <v>13.79</v>
      </c>
      <c r="C1128" s="33">
        <v>13.79</v>
      </c>
      <c r="D1128" s="33">
        <v>1.06</v>
      </c>
      <c r="E1128" s="33">
        <v>13.76</v>
      </c>
      <c r="F1128" s="33">
        <v>13.52</v>
      </c>
      <c r="G1128" s="33">
        <v>13.89</v>
      </c>
    </row>
    <row r="1129" spans="1:7">
      <c r="A1129" s="55">
        <v>42649</v>
      </c>
      <c r="B1129" s="33">
        <v>13.64</v>
      </c>
      <c r="C1129" s="33">
        <v>13.64</v>
      </c>
      <c r="D1129" s="33">
        <v>3.57</v>
      </c>
      <c r="E1129" s="33">
        <v>13.29</v>
      </c>
      <c r="F1129" s="33">
        <v>13.21</v>
      </c>
      <c r="G1129" s="33">
        <v>13.64</v>
      </c>
    </row>
    <row r="1130" spans="1:7">
      <c r="A1130" s="55">
        <v>42648</v>
      </c>
      <c r="B1130" s="33">
        <v>13.17</v>
      </c>
      <c r="C1130" s="33">
        <v>13.17</v>
      </c>
      <c r="D1130" s="33">
        <v>3.99</v>
      </c>
      <c r="E1130" s="33">
        <v>13.17</v>
      </c>
      <c r="F1130" s="33">
        <v>12.79</v>
      </c>
      <c r="G1130" s="33">
        <v>13.23</v>
      </c>
    </row>
    <row r="1131" spans="1:7">
      <c r="A1131" s="55">
        <v>42647</v>
      </c>
      <c r="B1131" s="33">
        <v>12.67</v>
      </c>
      <c r="C1131" s="33">
        <v>12.67</v>
      </c>
      <c r="D1131" s="33">
        <v>0.36</v>
      </c>
      <c r="E1131" s="33">
        <v>12.63</v>
      </c>
      <c r="F1131" s="33">
        <v>12.49</v>
      </c>
      <c r="G1131" s="33">
        <v>12.76</v>
      </c>
    </row>
    <row r="1132" spans="1:7">
      <c r="A1132" s="55">
        <v>42646</v>
      </c>
      <c r="B1132" s="33">
        <v>12.62</v>
      </c>
      <c r="C1132" s="33">
        <v>12.62</v>
      </c>
      <c r="D1132" s="33">
        <v>2.95</v>
      </c>
      <c r="E1132" s="33">
        <v>12.35</v>
      </c>
      <c r="F1132" s="33">
        <v>12.3</v>
      </c>
      <c r="G1132" s="33">
        <v>12.62</v>
      </c>
    </row>
    <row r="1133" spans="1:7">
      <c r="A1133" s="55">
        <v>42643</v>
      </c>
      <c r="B1133" s="33">
        <v>12.26</v>
      </c>
      <c r="C1133" s="33">
        <v>12.26</v>
      </c>
      <c r="D1133" s="33">
        <v>1.04</v>
      </c>
      <c r="E1133" s="33">
        <v>12.22</v>
      </c>
      <c r="F1133" s="33">
        <v>12.14</v>
      </c>
      <c r="G1133" s="33">
        <v>12.44</v>
      </c>
    </row>
    <row r="1134" spans="1:7">
      <c r="A1134" s="55">
        <v>42642</v>
      </c>
      <c r="B1134" s="33">
        <v>12.13</v>
      </c>
      <c r="C1134" s="33">
        <v>12.13</v>
      </c>
      <c r="D1134" s="33">
        <v>-3.03</v>
      </c>
      <c r="E1134" s="33">
        <v>12.47</v>
      </c>
      <c r="F1134" s="33">
        <v>12.13</v>
      </c>
      <c r="G1134" s="33">
        <v>12.56</v>
      </c>
    </row>
    <row r="1135" spans="1:7">
      <c r="A1135" s="55">
        <v>42641</v>
      </c>
      <c r="B1135" s="33">
        <v>12.51</v>
      </c>
      <c r="C1135" s="33">
        <v>12.51</v>
      </c>
      <c r="D1135" s="33">
        <v>5.56</v>
      </c>
      <c r="E1135" s="33">
        <v>12.02</v>
      </c>
      <c r="F1135" s="33">
        <v>11.85</v>
      </c>
      <c r="G1135" s="33">
        <v>12.51</v>
      </c>
    </row>
    <row r="1136" spans="1:7">
      <c r="A1136" s="55">
        <v>42640</v>
      </c>
      <c r="B1136" s="33">
        <v>11.85</v>
      </c>
      <c r="C1136" s="33">
        <v>11.85</v>
      </c>
      <c r="D1136" s="33">
        <v>-2.09</v>
      </c>
      <c r="E1136" s="33">
        <v>12.11</v>
      </c>
      <c r="F1136" s="33">
        <v>11.63</v>
      </c>
      <c r="G1136" s="33">
        <v>12.11</v>
      </c>
    </row>
    <row r="1137" spans="1:7">
      <c r="A1137" s="55">
        <v>42639</v>
      </c>
      <c r="B1137" s="33">
        <v>12.11</v>
      </c>
      <c r="C1137" s="33">
        <v>12.11</v>
      </c>
      <c r="D1137" s="33">
        <v>-2.12</v>
      </c>
      <c r="E1137" s="33">
        <v>12.28</v>
      </c>
      <c r="F1137" s="33">
        <v>12.1</v>
      </c>
      <c r="G1137" s="33">
        <v>12.37</v>
      </c>
    </row>
    <row r="1138" spans="1:7">
      <c r="A1138" s="55">
        <v>42636</v>
      </c>
      <c r="B1138" s="33">
        <v>12.37</v>
      </c>
      <c r="C1138" s="33">
        <v>12.37</v>
      </c>
      <c r="D1138" s="33">
        <v>-2.21</v>
      </c>
      <c r="E1138" s="33">
        <v>12.63</v>
      </c>
      <c r="F1138" s="33">
        <v>12.23</v>
      </c>
      <c r="G1138" s="33">
        <v>12.63</v>
      </c>
    </row>
    <row r="1139" spans="1:7">
      <c r="A1139" s="55">
        <v>42635</v>
      </c>
      <c r="B1139" s="33">
        <v>12.65</v>
      </c>
      <c r="C1139" s="33">
        <v>12.65</v>
      </c>
      <c r="D1139" s="33">
        <v>2.4900000000000002</v>
      </c>
      <c r="E1139" s="33">
        <v>12.55</v>
      </c>
      <c r="F1139" s="33">
        <v>12.5</v>
      </c>
      <c r="G1139" s="33">
        <v>12.73</v>
      </c>
    </row>
    <row r="1140" spans="1:7">
      <c r="A1140" s="55">
        <v>42634</v>
      </c>
      <c r="B1140" s="33">
        <v>12.34</v>
      </c>
      <c r="C1140" s="33">
        <v>12.34</v>
      </c>
      <c r="D1140" s="33">
        <v>1.18</v>
      </c>
      <c r="E1140" s="33">
        <v>12.29</v>
      </c>
      <c r="F1140" s="33">
        <v>12.11</v>
      </c>
      <c r="G1140" s="33">
        <v>12.37</v>
      </c>
    </row>
    <row r="1141" spans="1:7">
      <c r="A1141" s="55">
        <v>42633</v>
      </c>
      <c r="B1141" s="33">
        <v>12.2</v>
      </c>
      <c r="C1141" s="33">
        <v>12.2</v>
      </c>
      <c r="D1141" s="33">
        <v>3.45</v>
      </c>
      <c r="E1141" s="33">
        <v>12.15</v>
      </c>
      <c r="F1141" s="33">
        <v>12.04</v>
      </c>
      <c r="G1141" s="33">
        <v>12.31</v>
      </c>
    </row>
    <row r="1142" spans="1:7">
      <c r="A1142" s="55">
        <v>42632</v>
      </c>
      <c r="B1142" s="33">
        <v>11.79</v>
      </c>
      <c r="C1142" s="33">
        <v>11.79</v>
      </c>
      <c r="D1142" s="33">
        <v>-0.83</v>
      </c>
      <c r="E1142" s="33">
        <v>12.12</v>
      </c>
      <c r="F1142" s="33">
        <v>11.76</v>
      </c>
      <c r="G1142" s="33">
        <v>12.23</v>
      </c>
    </row>
    <row r="1143" spans="1:7">
      <c r="A1143" s="55">
        <v>42629</v>
      </c>
      <c r="B1143" s="33">
        <v>11.89</v>
      </c>
      <c r="C1143" s="33">
        <v>11.89</v>
      </c>
      <c r="D1143" s="33">
        <v>-2.59</v>
      </c>
      <c r="E1143" s="33">
        <v>12.05</v>
      </c>
      <c r="F1143" s="33">
        <v>11.89</v>
      </c>
      <c r="G1143" s="33">
        <v>12.12</v>
      </c>
    </row>
    <row r="1144" spans="1:7">
      <c r="A1144" s="55">
        <v>42628</v>
      </c>
      <c r="B1144" s="33">
        <v>12.2</v>
      </c>
      <c r="C1144" s="33">
        <v>12.2</v>
      </c>
      <c r="D1144" s="33">
        <v>3.05</v>
      </c>
      <c r="E1144" s="33">
        <v>11.93</v>
      </c>
      <c r="F1144" s="33">
        <v>11.89</v>
      </c>
      <c r="G1144" s="33">
        <v>12.25</v>
      </c>
    </row>
    <row r="1145" spans="1:7">
      <c r="A1145" s="55">
        <v>42627</v>
      </c>
      <c r="B1145" s="33">
        <v>11.84</v>
      </c>
      <c r="C1145" s="33">
        <v>11.84</v>
      </c>
      <c r="D1145" s="33">
        <v>0.77</v>
      </c>
      <c r="E1145" s="33">
        <v>11.88</v>
      </c>
      <c r="F1145" s="33">
        <v>11.72</v>
      </c>
      <c r="G1145" s="33">
        <v>12.07</v>
      </c>
    </row>
    <row r="1146" spans="1:7">
      <c r="A1146" s="55">
        <v>42626</v>
      </c>
      <c r="B1146" s="33">
        <v>11.75</v>
      </c>
      <c r="C1146" s="33">
        <v>11.75</v>
      </c>
      <c r="D1146" s="33">
        <v>-6.74</v>
      </c>
      <c r="E1146" s="33">
        <v>12.38</v>
      </c>
      <c r="F1146" s="33">
        <v>11.69</v>
      </c>
      <c r="G1146" s="33">
        <v>12.51</v>
      </c>
    </row>
    <row r="1147" spans="1:7">
      <c r="A1147" s="55">
        <v>42625</v>
      </c>
      <c r="B1147" s="33">
        <v>12.6</v>
      </c>
      <c r="C1147" s="33">
        <v>12.6</v>
      </c>
      <c r="D1147" s="33">
        <v>3.26</v>
      </c>
      <c r="E1147" s="33">
        <v>12.03</v>
      </c>
      <c r="F1147" s="33">
        <v>11.99</v>
      </c>
      <c r="G1147" s="33">
        <v>12.6</v>
      </c>
    </row>
    <row r="1148" spans="1:7">
      <c r="A1148" s="55">
        <v>42622</v>
      </c>
      <c r="B1148" s="33">
        <v>12.2</v>
      </c>
      <c r="C1148" s="33">
        <v>12.2</v>
      </c>
      <c r="D1148" s="33">
        <v>-4.99</v>
      </c>
      <c r="E1148" s="33">
        <v>12.61</v>
      </c>
      <c r="F1148" s="33">
        <v>12.2</v>
      </c>
      <c r="G1148" s="33">
        <v>12.67</v>
      </c>
    </row>
    <row r="1149" spans="1:7">
      <c r="A1149" s="55">
        <v>42621</v>
      </c>
      <c r="B1149" s="33">
        <v>12.85</v>
      </c>
      <c r="C1149" s="33">
        <v>12.85</v>
      </c>
      <c r="D1149" s="33">
        <v>1.72</v>
      </c>
      <c r="E1149" s="33">
        <v>12.71</v>
      </c>
      <c r="F1149" s="33">
        <v>12.61</v>
      </c>
      <c r="G1149" s="33">
        <v>12.91</v>
      </c>
    </row>
    <row r="1150" spans="1:7">
      <c r="A1150" s="55">
        <v>42619</v>
      </c>
      <c r="B1150" s="33">
        <v>12.63</v>
      </c>
      <c r="C1150" s="33">
        <v>12.63</v>
      </c>
      <c r="D1150" s="33">
        <v>1.08</v>
      </c>
      <c r="E1150" s="33">
        <v>12.37</v>
      </c>
      <c r="F1150" s="33">
        <v>12.22</v>
      </c>
      <c r="G1150" s="33">
        <v>12.63</v>
      </c>
    </row>
    <row r="1151" spans="1:7">
      <c r="A1151" s="55">
        <v>42618</v>
      </c>
      <c r="B1151" s="33">
        <v>12.49</v>
      </c>
      <c r="C1151" s="33">
        <v>12.49</v>
      </c>
      <c r="D1151" s="33">
        <v>1.92</v>
      </c>
      <c r="E1151" s="33">
        <v>12.46</v>
      </c>
      <c r="F1151" s="33">
        <v>12.4</v>
      </c>
      <c r="G1151" s="33">
        <v>12.58</v>
      </c>
    </row>
    <row r="1152" spans="1:7">
      <c r="A1152" s="55">
        <v>42615</v>
      </c>
      <c r="B1152" s="33">
        <v>12.26</v>
      </c>
      <c r="C1152" s="33">
        <v>12.26</v>
      </c>
      <c r="D1152" s="33">
        <v>4.38</v>
      </c>
      <c r="E1152" s="33">
        <v>11.94</v>
      </c>
      <c r="F1152" s="33">
        <v>11.88</v>
      </c>
      <c r="G1152" s="33">
        <v>12.27</v>
      </c>
    </row>
    <row r="1153" spans="1:7">
      <c r="A1153" s="55">
        <v>42614</v>
      </c>
      <c r="B1153" s="33">
        <v>11.74</v>
      </c>
      <c r="C1153" s="33">
        <v>11.74</v>
      </c>
      <c r="D1153" s="33">
        <v>1.17</v>
      </c>
      <c r="E1153" s="33">
        <v>11.72</v>
      </c>
      <c r="F1153" s="33">
        <v>11.53</v>
      </c>
      <c r="G1153" s="33">
        <v>11.83</v>
      </c>
    </row>
    <row r="1154" spans="1:7">
      <c r="A1154" s="55">
        <v>42613</v>
      </c>
      <c r="B1154" s="33">
        <v>11.61</v>
      </c>
      <c r="C1154" s="33">
        <v>11.61</v>
      </c>
      <c r="D1154" s="33">
        <v>-1.83</v>
      </c>
      <c r="E1154" s="33">
        <v>11.86</v>
      </c>
      <c r="F1154" s="33">
        <v>11.48</v>
      </c>
      <c r="G1154" s="33">
        <v>11.94</v>
      </c>
    </row>
    <row r="1155" spans="1:7">
      <c r="A1155" s="55">
        <v>42612</v>
      </c>
      <c r="B1155" s="33">
        <v>11.83</v>
      </c>
      <c r="C1155" s="33">
        <v>11.83</v>
      </c>
      <c r="D1155" s="33">
        <v>1.71</v>
      </c>
      <c r="E1155" s="33">
        <v>11.78</v>
      </c>
      <c r="F1155" s="33">
        <v>11.72</v>
      </c>
      <c r="G1155" s="33">
        <v>11.95</v>
      </c>
    </row>
    <row r="1156" spans="1:7">
      <c r="A1156" s="55">
        <v>42611</v>
      </c>
      <c r="B1156" s="33">
        <v>11.63</v>
      </c>
      <c r="C1156" s="33">
        <v>11.63</v>
      </c>
      <c r="D1156" s="33">
        <v>2.5499999999999998</v>
      </c>
      <c r="E1156" s="33">
        <v>11.29</v>
      </c>
      <c r="F1156" s="33">
        <v>11.25</v>
      </c>
      <c r="G1156" s="33">
        <v>11.71</v>
      </c>
    </row>
    <row r="1157" spans="1:7">
      <c r="A1157" s="55">
        <v>42608</v>
      </c>
      <c r="B1157" s="33">
        <v>11.34</v>
      </c>
      <c r="C1157" s="33">
        <v>11.34</v>
      </c>
      <c r="D1157" s="33">
        <v>0.16</v>
      </c>
      <c r="E1157" s="33">
        <v>11.46</v>
      </c>
      <c r="F1157" s="33">
        <v>11.25</v>
      </c>
      <c r="G1157" s="33">
        <v>11.65</v>
      </c>
    </row>
    <row r="1158" spans="1:7">
      <c r="A1158" s="55">
        <v>42607</v>
      </c>
      <c r="B1158" s="33">
        <v>11.32</v>
      </c>
      <c r="C1158" s="33">
        <v>11.32</v>
      </c>
      <c r="D1158" s="33">
        <v>1.05</v>
      </c>
      <c r="E1158" s="33">
        <v>11.22</v>
      </c>
      <c r="F1158" s="33">
        <v>11.16</v>
      </c>
      <c r="G1158" s="33">
        <v>11.42</v>
      </c>
    </row>
    <row r="1159" spans="1:7">
      <c r="A1159" s="55">
        <v>42606</v>
      </c>
      <c r="B1159" s="33">
        <v>11.2</v>
      </c>
      <c r="C1159" s="33">
        <v>11.2</v>
      </c>
      <c r="D1159" s="33">
        <v>-2.13</v>
      </c>
      <c r="E1159" s="33">
        <v>11.29</v>
      </c>
      <c r="F1159" s="33">
        <v>11.17</v>
      </c>
      <c r="G1159" s="33">
        <v>11.48</v>
      </c>
    </row>
    <row r="1160" spans="1:7">
      <c r="A1160" s="55">
        <v>42605</v>
      </c>
      <c r="B1160" s="33">
        <v>11.45</v>
      </c>
      <c r="C1160" s="33">
        <v>11.45</v>
      </c>
      <c r="D1160" s="33">
        <v>2.59</v>
      </c>
      <c r="E1160" s="33">
        <v>11.27</v>
      </c>
      <c r="F1160" s="33">
        <v>11.22</v>
      </c>
      <c r="G1160" s="33">
        <v>11.62</v>
      </c>
    </row>
    <row r="1161" spans="1:7">
      <c r="A1161" s="55">
        <v>42604</v>
      </c>
      <c r="B1161" s="33">
        <v>11.16</v>
      </c>
      <c r="C1161" s="33">
        <v>11.16</v>
      </c>
      <c r="D1161" s="33">
        <v>-3.44</v>
      </c>
      <c r="E1161" s="33">
        <v>11.41</v>
      </c>
      <c r="F1161" s="33">
        <v>11.11</v>
      </c>
      <c r="G1161" s="33">
        <v>11.41</v>
      </c>
    </row>
    <row r="1162" spans="1:7">
      <c r="A1162" s="55">
        <v>42601</v>
      </c>
      <c r="B1162" s="33">
        <v>11.55</v>
      </c>
      <c r="C1162" s="33">
        <v>11.55</v>
      </c>
      <c r="D1162" s="33">
        <v>-0.7</v>
      </c>
      <c r="E1162" s="33">
        <v>11.58</v>
      </c>
      <c r="F1162" s="33">
        <v>11.47</v>
      </c>
      <c r="G1162" s="33">
        <v>11.67</v>
      </c>
    </row>
    <row r="1163" spans="1:7">
      <c r="A1163" s="55">
        <v>42600</v>
      </c>
      <c r="B1163" s="33">
        <v>11.64</v>
      </c>
      <c r="C1163" s="33">
        <v>11.64</v>
      </c>
      <c r="D1163" s="33">
        <v>0.94</v>
      </c>
      <c r="E1163" s="33">
        <v>11.56</v>
      </c>
      <c r="F1163" s="33">
        <v>11.55</v>
      </c>
      <c r="G1163" s="33">
        <v>11.77</v>
      </c>
    </row>
    <row r="1164" spans="1:7">
      <c r="A1164" s="55">
        <v>42599</v>
      </c>
      <c r="B1164" s="33">
        <v>11.53</v>
      </c>
      <c r="C1164" s="33">
        <v>11.53</v>
      </c>
      <c r="D1164" s="33">
        <v>2.16</v>
      </c>
      <c r="E1164" s="33">
        <v>11.27</v>
      </c>
      <c r="F1164" s="33">
        <v>11.13</v>
      </c>
      <c r="G1164" s="33">
        <v>11.53</v>
      </c>
    </row>
    <row r="1165" spans="1:7">
      <c r="A1165" s="55">
        <v>42598</v>
      </c>
      <c r="B1165" s="33">
        <v>11.28</v>
      </c>
      <c r="C1165" s="33">
        <v>11.28</v>
      </c>
      <c r="D1165" s="33">
        <v>1.46</v>
      </c>
      <c r="E1165" s="33">
        <v>11.12</v>
      </c>
      <c r="F1165" s="33">
        <v>10.97</v>
      </c>
      <c r="G1165" s="33">
        <v>11.35</v>
      </c>
    </row>
    <row r="1166" spans="1:7">
      <c r="A1166" s="55">
        <v>42597</v>
      </c>
      <c r="B1166" s="33">
        <v>11.12</v>
      </c>
      <c r="C1166" s="33">
        <v>11.12</v>
      </c>
      <c r="D1166" s="33">
        <v>2.58</v>
      </c>
      <c r="E1166" s="33">
        <v>11.01</v>
      </c>
      <c r="F1166" s="33">
        <v>10.9</v>
      </c>
      <c r="G1166" s="33">
        <v>11.17</v>
      </c>
    </row>
    <row r="1167" spans="1:7">
      <c r="A1167" s="55">
        <v>42594</v>
      </c>
      <c r="B1167" s="33">
        <v>10.84</v>
      </c>
      <c r="C1167" s="33">
        <v>10.84</v>
      </c>
      <c r="D1167" s="33">
        <v>-0.83</v>
      </c>
      <c r="E1167" s="33">
        <v>10.89</v>
      </c>
      <c r="F1167" s="33">
        <v>10.82</v>
      </c>
      <c r="G1167" s="33">
        <v>11.24</v>
      </c>
    </row>
    <row r="1168" spans="1:7">
      <c r="A1168" s="55">
        <v>42593</v>
      </c>
      <c r="B1168" s="33">
        <v>10.93</v>
      </c>
      <c r="C1168" s="33">
        <v>10.93</v>
      </c>
      <c r="D1168" s="33">
        <v>4.67</v>
      </c>
      <c r="E1168" s="33">
        <v>10.51</v>
      </c>
      <c r="F1168" s="33">
        <v>10.48</v>
      </c>
      <c r="G1168" s="33">
        <v>10.93</v>
      </c>
    </row>
    <row r="1169" spans="1:7">
      <c r="A1169" s="55">
        <v>42592</v>
      </c>
      <c r="B1169" s="33">
        <v>10.44</v>
      </c>
      <c r="C1169" s="33">
        <v>10.44</v>
      </c>
      <c r="D1169" s="33">
        <v>-2.69</v>
      </c>
      <c r="E1169" s="33">
        <v>10.8</v>
      </c>
      <c r="F1169" s="33">
        <v>10.44</v>
      </c>
      <c r="G1169" s="33">
        <v>10.81</v>
      </c>
    </row>
    <row r="1170" spans="1:7">
      <c r="A1170" s="55">
        <v>42591</v>
      </c>
      <c r="B1170" s="33">
        <v>10.73</v>
      </c>
      <c r="C1170" s="33">
        <v>10.73</v>
      </c>
      <c r="D1170" s="33">
        <v>-0.25</v>
      </c>
      <c r="E1170" s="33">
        <v>10.77</v>
      </c>
      <c r="F1170" s="33">
        <v>10.61</v>
      </c>
      <c r="G1170" s="33">
        <v>10.9</v>
      </c>
    </row>
    <row r="1171" spans="1:7">
      <c r="A1171" s="55">
        <v>42590</v>
      </c>
      <c r="B1171" s="33">
        <v>10.76</v>
      </c>
      <c r="C1171" s="33">
        <v>10.76</v>
      </c>
      <c r="D1171" s="33">
        <v>2.23</v>
      </c>
      <c r="E1171" s="33">
        <v>10.65</v>
      </c>
      <c r="F1171" s="33">
        <v>10.57</v>
      </c>
      <c r="G1171" s="33">
        <v>10.81</v>
      </c>
    </row>
    <row r="1172" spans="1:7">
      <c r="A1172" s="55">
        <v>42587</v>
      </c>
      <c r="B1172" s="33">
        <v>10.52</v>
      </c>
      <c r="C1172" s="33">
        <v>10.52</v>
      </c>
      <c r="D1172" s="33">
        <v>-3</v>
      </c>
      <c r="E1172" s="33">
        <v>10.95</v>
      </c>
      <c r="F1172" s="33">
        <v>10.52</v>
      </c>
      <c r="G1172" s="33">
        <v>10.99</v>
      </c>
    </row>
    <row r="1173" spans="1:7">
      <c r="A1173" s="55">
        <v>42586</v>
      </c>
      <c r="B1173" s="33">
        <v>10.85</v>
      </c>
      <c r="C1173" s="33">
        <v>10.85</v>
      </c>
      <c r="D1173" s="33">
        <v>0.93</v>
      </c>
      <c r="E1173" s="33">
        <v>10.78</v>
      </c>
      <c r="F1173" s="33">
        <v>10.72</v>
      </c>
      <c r="G1173" s="33">
        <v>10.95</v>
      </c>
    </row>
    <row r="1174" spans="1:7">
      <c r="A1174" s="55">
        <v>42585</v>
      </c>
      <c r="B1174" s="33">
        <v>10.75</v>
      </c>
      <c r="C1174" s="33">
        <v>10.75</v>
      </c>
      <c r="D1174" s="33">
        <v>4.75</v>
      </c>
      <c r="E1174" s="33">
        <v>10.46</v>
      </c>
      <c r="F1174" s="33">
        <v>10.24</v>
      </c>
      <c r="G1174" s="33">
        <v>10.75</v>
      </c>
    </row>
    <row r="1175" spans="1:7">
      <c r="A1175" s="55">
        <v>42584</v>
      </c>
      <c r="B1175" s="33">
        <v>10.26</v>
      </c>
      <c r="C1175" s="33">
        <v>10.26</v>
      </c>
      <c r="D1175" s="33">
        <v>0.98</v>
      </c>
      <c r="E1175" s="33">
        <v>10.24</v>
      </c>
      <c r="F1175" s="33">
        <v>10.029999999999999</v>
      </c>
      <c r="G1175" s="33">
        <v>10.5</v>
      </c>
    </row>
    <row r="1176" spans="1:7">
      <c r="A1176" s="55">
        <v>42583</v>
      </c>
      <c r="B1176" s="33">
        <v>10.16</v>
      </c>
      <c r="C1176" s="33">
        <v>10.16</v>
      </c>
      <c r="D1176" s="33">
        <v>-5.22</v>
      </c>
      <c r="E1176" s="33">
        <v>10.78</v>
      </c>
      <c r="F1176" s="33">
        <v>10.14</v>
      </c>
      <c r="G1176" s="33">
        <v>10.81</v>
      </c>
    </row>
    <row r="1177" spans="1:7">
      <c r="A1177" s="55">
        <v>42580</v>
      </c>
      <c r="B1177" s="33">
        <v>10.72</v>
      </c>
      <c r="C1177" s="33">
        <v>10.72</v>
      </c>
      <c r="D1177" s="33">
        <v>3.76</v>
      </c>
      <c r="E1177" s="33">
        <v>10.62</v>
      </c>
      <c r="F1177" s="33">
        <v>10.49</v>
      </c>
      <c r="G1177" s="33">
        <v>10.82</v>
      </c>
    </row>
    <row r="1178" spans="1:7">
      <c r="A1178" s="55">
        <v>42579</v>
      </c>
      <c r="B1178" s="33">
        <v>10.33</v>
      </c>
      <c r="C1178" s="33">
        <v>10.33</v>
      </c>
      <c r="D1178" s="33">
        <v>-0.61</v>
      </c>
      <c r="E1178" s="33">
        <v>10.3</v>
      </c>
      <c r="F1178" s="33">
        <v>10.07</v>
      </c>
      <c r="G1178" s="33">
        <v>10.43</v>
      </c>
    </row>
    <row r="1179" spans="1:7">
      <c r="A1179" s="55">
        <v>42578</v>
      </c>
      <c r="B1179" s="33">
        <v>10.4</v>
      </c>
      <c r="C1179" s="33">
        <v>10.4</v>
      </c>
      <c r="D1179" s="33">
        <v>-3.11</v>
      </c>
      <c r="E1179" s="33">
        <v>10.83</v>
      </c>
      <c r="F1179" s="33">
        <v>10.4</v>
      </c>
      <c r="G1179" s="33">
        <v>10.88</v>
      </c>
    </row>
    <row r="1180" spans="1:7">
      <c r="A1180" s="55">
        <v>42577</v>
      </c>
      <c r="B1180" s="33">
        <v>10.73</v>
      </c>
      <c r="C1180" s="33">
        <v>10.73</v>
      </c>
      <c r="D1180" s="33">
        <v>-1.24</v>
      </c>
      <c r="E1180" s="33">
        <v>10.8</v>
      </c>
      <c r="F1180" s="33">
        <v>10.71</v>
      </c>
      <c r="G1180" s="33">
        <v>10.9</v>
      </c>
    </row>
    <row r="1181" spans="1:7">
      <c r="A1181" s="55">
        <v>42576</v>
      </c>
      <c r="B1181" s="33">
        <v>10.87</v>
      </c>
      <c r="C1181" s="33">
        <v>10.87</v>
      </c>
      <c r="D1181" s="33">
        <v>0.75</v>
      </c>
      <c r="E1181" s="33">
        <v>10.82</v>
      </c>
      <c r="F1181" s="33">
        <v>10.76</v>
      </c>
      <c r="G1181" s="33">
        <v>11.07</v>
      </c>
    </row>
    <row r="1182" spans="1:7">
      <c r="A1182" s="55">
        <v>42573</v>
      </c>
      <c r="B1182" s="33">
        <v>10.79</v>
      </c>
      <c r="C1182" s="33">
        <v>10.79</v>
      </c>
      <c r="D1182" s="33">
        <v>0.76</v>
      </c>
      <c r="E1182" s="33">
        <v>10.7</v>
      </c>
      <c r="F1182" s="33">
        <v>10.59</v>
      </c>
      <c r="G1182" s="33">
        <v>10.81</v>
      </c>
    </row>
    <row r="1183" spans="1:7">
      <c r="A1183" s="55">
        <v>42572</v>
      </c>
      <c r="B1183" s="33">
        <v>10.71</v>
      </c>
      <c r="C1183" s="33">
        <v>10.71</v>
      </c>
      <c r="D1183" s="33">
        <v>0.25</v>
      </c>
      <c r="E1183" s="33">
        <v>10.63</v>
      </c>
      <c r="F1183" s="33">
        <v>10.6</v>
      </c>
      <c r="G1183" s="33">
        <v>10.83</v>
      </c>
    </row>
    <row r="1184" spans="1:7">
      <c r="A1184" s="55">
        <v>42571</v>
      </c>
      <c r="B1184" s="33">
        <v>10.68</v>
      </c>
      <c r="C1184" s="33">
        <v>10.68</v>
      </c>
      <c r="D1184" s="33">
        <v>0.34</v>
      </c>
      <c r="E1184" s="33">
        <v>10.68</v>
      </c>
      <c r="F1184" s="33">
        <v>10.43</v>
      </c>
      <c r="G1184" s="33">
        <v>10.75</v>
      </c>
    </row>
    <row r="1185" spans="1:7">
      <c r="A1185" s="55">
        <v>42570</v>
      </c>
      <c r="B1185" s="33">
        <v>10.64</v>
      </c>
      <c r="C1185" s="33">
        <v>10.64</v>
      </c>
      <c r="D1185" s="33">
        <v>1.99</v>
      </c>
      <c r="E1185" s="33">
        <v>10.4</v>
      </c>
      <c r="F1185" s="33">
        <v>10.39</v>
      </c>
      <c r="G1185" s="33">
        <v>10.81</v>
      </c>
    </row>
    <row r="1186" spans="1:7">
      <c r="A1186" s="55">
        <v>42569</v>
      </c>
      <c r="B1186" s="33">
        <v>10.43</v>
      </c>
      <c r="C1186" s="33">
        <v>10.43</v>
      </c>
      <c r="D1186" s="33">
        <v>4.8099999999999996</v>
      </c>
      <c r="E1186" s="33">
        <v>9.91</v>
      </c>
      <c r="F1186" s="33">
        <v>9.82</v>
      </c>
      <c r="G1186" s="33">
        <v>10.61</v>
      </c>
    </row>
    <row r="1187" spans="1:7">
      <c r="A1187" s="55">
        <v>42566</v>
      </c>
      <c r="B1187" s="33">
        <v>9.9600000000000009</v>
      </c>
      <c r="C1187" s="33">
        <v>9.9600000000000009</v>
      </c>
      <c r="D1187" s="33">
        <v>0.82</v>
      </c>
      <c r="E1187" s="33">
        <v>9.86</v>
      </c>
      <c r="F1187" s="33">
        <v>9.77</v>
      </c>
      <c r="G1187" s="33">
        <v>9.99</v>
      </c>
    </row>
    <row r="1188" spans="1:7">
      <c r="A1188" s="55">
        <v>42565</v>
      </c>
      <c r="B1188" s="33">
        <v>9.8699999999999992</v>
      </c>
      <c r="C1188" s="33">
        <v>9.8699999999999992</v>
      </c>
      <c r="D1188" s="33">
        <v>2.82</v>
      </c>
      <c r="E1188" s="33">
        <v>9.86</v>
      </c>
      <c r="F1188" s="33">
        <v>9.6300000000000008</v>
      </c>
      <c r="G1188" s="33">
        <v>9.92</v>
      </c>
    </row>
    <row r="1189" spans="1:7">
      <c r="A1189" s="55">
        <v>42564</v>
      </c>
      <c r="B1189" s="33">
        <v>9.6</v>
      </c>
      <c r="C1189" s="33">
        <v>9.6</v>
      </c>
      <c r="D1189" s="33">
        <v>-0.19</v>
      </c>
      <c r="E1189" s="33">
        <v>9.4600000000000009</v>
      </c>
      <c r="F1189" s="33">
        <v>9.2200000000000006</v>
      </c>
      <c r="G1189" s="33">
        <v>9.6</v>
      </c>
    </row>
    <row r="1190" spans="1:7">
      <c r="A1190" s="55">
        <v>42563</v>
      </c>
      <c r="B1190" s="33">
        <v>9.6199999999999992</v>
      </c>
      <c r="C1190" s="33">
        <v>9.6199999999999992</v>
      </c>
      <c r="D1190" s="33">
        <v>2.8</v>
      </c>
      <c r="E1190" s="33">
        <v>9.58</v>
      </c>
      <c r="F1190" s="33">
        <v>9.56</v>
      </c>
      <c r="G1190" s="33">
        <v>9.76</v>
      </c>
    </row>
    <row r="1191" spans="1:7">
      <c r="A1191" s="55">
        <v>42562</v>
      </c>
      <c r="B1191" s="33">
        <v>9.36</v>
      </c>
      <c r="C1191" s="33">
        <v>9.36</v>
      </c>
      <c r="D1191" s="33">
        <v>5.28</v>
      </c>
      <c r="E1191" s="33">
        <v>9.0299999999999994</v>
      </c>
      <c r="F1191" s="33">
        <v>9.02</v>
      </c>
      <c r="G1191" s="33">
        <v>9.3699999999999992</v>
      </c>
    </row>
    <row r="1192" spans="1:7">
      <c r="A1192" s="55">
        <v>42559</v>
      </c>
      <c r="B1192" s="33">
        <v>8.89</v>
      </c>
      <c r="C1192" s="33">
        <v>8.89</v>
      </c>
      <c r="D1192" s="33">
        <v>2.93</v>
      </c>
      <c r="E1192" s="33">
        <v>8.9</v>
      </c>
      <c r="F1192" s="33">
        <v>8.74</v>
      </c>
      <c r="G1192" s="33">
        <v>8.98</v>
      </c>
    </row>
    <row r="1193" spans="1:7">
      <c r="A1193" s="55">
        <v>42558</v>
      </c>
      <c r="B1193" s="33">
        <v>8.64</v>
      </c>
      <c r="C1193" s="33">
        <v>8.64</v>
      </c>
      <c r="D1193" s="33">
        <v>0.63</v>
      </c>
      <c r="E1193" s="33">
        <v>8.73</v>
      </c>
      <c r="F1193" s="33">
        <v>8.6</v>
      </c>
      <c r="G1193" s="33">
        <v>9.02</v>
      </c>
    </row>
    <row r="1194" spans="1:7">
      <c r="A1194" s="55">
        <v>42557</v>
      </c>
      <c r="B1194" s="33">
        <v>8.58</v>
      </c>
      <c r="C1194" s="33">
        <v>8.58</v>
      </c>
      <c r="D1194" s="33">
        <v>2.2599999999999998</v>
      </c>
      <c r="E1194" s="33">
        <v>8.2100000000000009</v>
      </c>
      <c r="F1194" s="33">
        <v>8.09</v>
      </c>
      <c r="G1194" s="33">
        <v>8.6</v>
      </c>
    </row>
    <row r="1195" spans="1:7">
      <c r="A1195" s="55">
        <v>42556</v>
      </c>
      <c r="B1195" s="33">
        <v>8.39</v>
      </c>
      <c r="C1195" s="33">
        <v>8.39</v>
      </c>
      <c r="D1195" s="33">
        <v>-5.88</v>
      </c>
      <c r="E1195" s="33">
        <v>8.7200000000000006</v>
      </c>
      <c r="F1195" s="33">
        <v>8.34</v>
      </c>
      <c r="G1195" s="33">
        <v>8.74</v>
      </c>
    </row>
    <row r="1196" spans="1:7">
      <c r="A1196" s="55">
        <v>42555</v>
      </c>
      <c r="B1196" s="33">
        <v>8.92</v>
      </c>
      <c r="C1196" s="33">
        <v>8.92</v>
      </c>
      <c r="D1196" s="33">
        <v>0.51</v>
      </c>
      <c r="E1196" s="33">
        <v>8.99</v>
      </c>
      <c r="F1196" s="33">
        <v>8.84</v>
      </c>
      <c r="G1196" s="33">
        <v>9.08</v>
      </c>
    </row>
    <row r="1197" spans="1:7">
      <c r="A1197" s="55">
        <v>42552</v>
      </c>
      <c r="B1197" s="33">
        <v>8.8699999999999992</v>
      </c>
      <c r="C1197" s="33">
        <v>8.8699999999999992</v>
      </c>
      <c r="D1197" s="33">
        <v>4.25</v>
      </c>
      <c r="E1197" s="33">
        <v>8.56</v>
      </c>
      <c r="F1197" s="33">
        <v>8.4600000000000009</v>
      </c>
      <c r="G1197" s="33">
        <v>8.9</v>
      </c>
    </row>
    <row r="1198" spans="1:7">
      <c r="A1198" s="55">
        <v>42551</v>
      </c>
      <c r="B1198" s="33">
        <v>8.51</v>
      </c>
      <c r="C1198" s="33">
        <v>8.51</v>
      </c>
      <c r="D1198" s="33">
        <v>-0.84</v>
      </c>
      <c r="E1198" s="33">
        <v>8.51</v>
      </c>
      <c r="F1198" s="33">
        <v>8.35</v>
      </c>
      <c r="G1198" s="33">
        <v>8.57</v>
      </c>
    </row>
    <row r="1199" spans="1:7">
      <c r="A1199" s="55">
        <v>42550</v>
      </c>
      <c r="B1199" s="33">
        <v>8.58</v>
      </c>
      <c r="C1199" s="33">
        <v>8.58</v>
      </c>
      <c r="D1199" s="33">
        <v>3.26</v>
      </c>
      <c r="E1199" s="33">
        <v>8.52</v>
      </c>
      <c r="F1199" s="33">
        <v>8.42</v>
      </c>
      <c r="G1199" s="33">
        <v>8.65</v>
      </c>
    </row>
    <row r="1200" spans="1:7">
      <c r="A1200" s="55">
        <v>42549</v>
      </c>
      <c r="B1200" s="33">
        <v>8.31</v>
      </c>
      <c r="C1200" s="33">
        <v>8.31</v>
      </c>
      <c r="D1200" s="33">
        <v>4.78</v>
      </c>
      <c r="E1200" s="33">
        <v>8.2200000000000006</v>
      </c>
      <c r="F1200" s="33">
        <v>8.19</v>
      </c>
      <c r="G1200" s="33">
        <v>8.3800000000000008</v>
      </c>
    </row>
    <row r="1201" spans="1:7">
      <c r="A1201" s="55">
        <v>42548</v>
      </c>
      <c r="B1201" s="33">
        <v>7.93</v>
      </c>
      <c r="C1201" s="33">
        <v>7.93</v>
      </c>
      <c r="D1201" s="33">
        <v>-5.08</v>
      </c>
      <c r="E1201" s="33">
        <v>8.33</v>
      </c>
      <c r="F1201" s="33">
        <v>7.93</v>
      </c>
      <c r="G1201" s="33">
        <v>8.44</v>
      </c>
    </row>
    <row r="1202" spans="1:7">
      <c r="A1202" s="55">
        <v>42545</v>
      </c>
      <c r="B1202" s="33">
        <v>8.36</v>
      </c>
      <c r="C1202" s="33">
        <v>8.36</v>
      </c>
      <c r="D1202" s="33">
        <v>-4.34</v>
      </c>
      <c r="E1202" s="33">
        <v>8.1300000000000008</v>
      </c>
      <c r="F1202" s="33">
        <v>8.06</v>
      </c>
      <c r="G1202" s="33">
        <v>8.43</v>
      </c>
    </row>
    <row r="1203" spans="1:7">
      <c r="A1203" s="55">
        <v>42544</v>
      </c>
      <c r="B1203" s="33">
        <v>8.74</v>
      </c>
      <c r="C1203" s="33">
        <v>8.74</v>
      </c>
      <c r="D1203" s="33">
        <v>3.53</v>
      </c>
      <c r="E1203" s="33">
        <v>8.66</v>
      </c>
      <c r="F1203" s="33">
        <v>8.59</v>
      </c>
      <c r="G1203" s="33">
        <v>8.76</v>
      </c>
    </row>
    <row r="1204" spans="1:7">
      <c r="A1204" s="55">
        <v>42543</v>
      </c>
      <c r="B1204" s="33">
        <v>8.44</v>
      </c>
      <c r="C1204" s="33">
        <v>8.44</v>
      </c>
      <c r="D1204" s="33">
        <v>-1.99</v>
      </c>
      <c r="E1204" s="33">
        <v>8.68</v>
      </c>
      <c r="F1204" s="33">
        <v>8.44</v>
      </c>
      <c r="G1204" s="33">
        <v>8.81</v>
      </c>
    </row>
    <row r="1205" spans="1:7">
      <c r="A1205" s="55">
        <v>42542</v>
      </c>
      <c r="B1205" s="33">
        <v>8.61</v>
      </c>
      <c r="C1205" s="33">
        <v>8.61</v>
      </c>
      <c r="D1205" s="33">
        <v>3.81</v>
      </c>
      <c r="E1205" s="33">
        <v>8.2100000000000009</v>
      </c>
      <c r="F1205" s="33">
        <v>8.08</v>
      </c>
      <c r="G1205" s="33">
        <v>8.6199999999999992</v>
      </c>
    </row>
    <row r="1206" spans="1:7">
      <c r="A1206" s="55">
        <v>42541</v>
      </c>
      <c r="B1206" s="33">
        <v>8.2899999999999991</v>
      </c>
      <c r="C1206" s="33">
        <v>8.2899999999999991</v>
      </c>
      <c r="D1206" s="33">
        <v>2.57</v>
      </c>
      <c r="E1206" s="33">
        <v>8.33</v>
      </c>
      <c r="F1206" s="33">
        <v>8.24</v>
      </c>
      <c r="G1206" s="33">
        <v>8.4600000000000009</v>
      </c>
    </row>
    <row r="1207" spans="1:7">
      <c r="A1207" s="55">
        <v>42538</v>
      </c>
      <c r="B1207" s="33">
        <v>8.09</v>
      </c>
      <c r="C1207" s="33">
        <v>8.09</v>
      </c>
      <c r="D1207" s="33">
        <v>5.29</v>
      </c>
      <c r="E1207" s="33">
        <v>7.9</v>
      </c>
      <c r="F1207" s="33">
        <v>7.89</v>
      </c>
      <c r="G1207" s="33">
        <v>8.09</v>
      </c>
    </row>
    <row r="1208" spans="1:7">
      <c r="A1208" s="55">
        <v>42537</v>
      </c>
      <c r="B1208" s="33">
        <v>7.68</v>
      </c>
      <c r="C1208" s="33">
        <v>7.68</v>
      </c>
      <c r="D1208" s="33">
        <v>-0.12</v>
      </c>
      <c r="E1208" s="33">
        <v>7.6</v>
      </c>
      <c r="F1208" s="33">
        <v>7.48</v>
      </c>
      <c r="G1208" s="33">
        <v>7.71</v>
      </c>
    </row>
    <row r="1209" spans="1:7">
      <c r="A1209" s="55">
        <v>42536</v>
      </c>
      <c r="B1209" s="33">
        <v>7.69</v>
      </c>
      <c r="C1209" s="33">
        <v>7.69</v>
      </c>
      <c r="D1209" s="33">
        <v>2.5299999999999998</v>
      </c>
      <c r="E1209" s="33">
        <v>7.5</v>
      </c>
      <c r="F1209" s="33">
        <v>7.47</v>
      </c>
      <c r="G1209" s="33">
        <v>7.85</v>
      </c>
    </row>
    <row r="1210" spans="1:7">
      <c r="A1210" s="55">
        <v>42535</v>
      </c>
      <c r="B1210" s="33">
        <v>7.5</v>
      </c>
      <c r="C1210" s="33">
        <v>7.5</v>
      </c>
      <c r="D1210" s="33">
        <v>-3.71</v>
      </c>
      <c r="E1210" s="33">
        <v>7.77</v>
      </c>
      <c r="F1210" s="33">
        <v>7.45</v>
      </c>
      <c r="G1210" s="33">
        <v>7.92</v>
      </c>
    </row>
    <row r="1211" spans="1:7">
      <c r="A1211" s="55">
        <v>42534</v>
      </c>
      <c r="B1211" s="33">
        <v>7.79</v>
      </c>
      <c r="C1211" s="33">
        <v>7.79</v>
      </c>
      <c r="D1211" s="33">
        <v>-1.82</v>
      </c>
      <c r="E1211" s="33">
        <v>7.75</v>
      </c>
      <c r="F1211" s="33">
        <v>7.7</v>
      </c>
      <c r="G1211" s="33">
        <v>7.99</v>
      </c>
    </row>
    <row r="1212" spans="1:7">
      <c r="A1212" s="55">
        <v>42531</v>
      </c>
      <c r="B1212" s="33">
        <v>7.93</v>
      </c>
      <c r="C1212" s="33">
        <v>7.93</v>
      </c>
      <c r="D1212" s="33">
        <v>-4.3600000000000003</v>
      </c>
      <c r="E1212" s="33">
        <v>8.1</v>
      </c>
      <c r="F1212" s="33">
        <v>7.93</v>
      </c>
      <c r="G1212" s="33">
        <v>8.1199999999999992</v>
      </c>
    </row>
    <row r="1213" spans="1:7">
      <c r="A1213" s="55">
        <v>42530</v>
      </c>
      <c r="B1213" s="33">
        <v>8.2899999999999991</v>
      </c>
      <c r="C1213" s="33">
        <v>8.2899999999999991</v>
      </c>
      <c r="D1213" s="33">
        <v>-2.2400000000000002</v>
      </c>
      <c r="E1213" s="33">
        <v>8.3800000000000008</v>
      </c>
      <c r="F1213" s="33">
        <v>8.18</v>
      </c>
      <c r="G1213" s="33">
        <v>8.4700000000000006</v>
      </c>
    </row>
    <row r="1214" spans="1:7">
      <c r="A1214" s="55">
        <v>42529</v>
      </c>
      <c r="B1214" s="33">
        <v>8.48</v>
      </c>
      <c r="C1214" s="33">
        <v>8.48</v>
      </c>
      <c r="D1214" s="33">
        <v>8.93</v>
      </c>
      <c r="E1214" s="33">
        <v>7.95</v>
      </c>
      <c r="F1214" s="33">
        <v>7.95</v>
      </c>
      <c r="G1214" s="33">
        <v>8.5</v>
      </c>
    </row>
    <row r="1215" spans="1:7">
      <c r="A1215" s="55">
        <v>42528</v>
      </c>
      <c r="B1215" s="33">
        <v>7.79</v>
      </c>
      <c r="C1215" s="33">
        <v>7.79</v>
      </c>
      <c r="D1215" s="33">
        <v>1.89</v>
      </c>
      <c r="E1215" s="33">
        <v>7.61</v>
      </c>
      <c r="F1215" s="33">
        <v>7.58</v>
      </c>
      <c r="G1215" s="33">
        <v>7.88</v>
      </c>
    </row>
    <row r="1216" spans="1:7">
      <c r="A1216" s="55">
        <v>42527</v>
      </c>
      <c r="B1216" s="33">
        <v>7.64</v>
      </c>
      <c r="C1216" s="33">
        <v>7.64</v>
      </c>
      <c r="D1216" s="33">
        <v>-1.29</v>
      </c>
      <c r="E1216" s="33">
        <v>7.86</v>
      </c>
      <c r="F1216" s="33">
        <v>7.63</v>
      </c>
      <c r="G1216" s="33">
        <v>7.93</v>
      </c>
    </row>
    <row r="1217" spans="1:7">
      <c r="A1217" s="55">
        <v>42524</v>
      </c>
      <c r="B1217" s="33">
        <v>7.74</v>
      </c>
      <c r="C1217" s="33">
        <v>7.74</v>
      </c>
      <c r="D1217" s="33">
        <v>2.02</v>
      </c>
      <c r="E1217" s="33">
        <v>7.69</v>
      </c>
      <c r="F1217" s="33">
        <v>7.63</v>
      </c>
      <c r="G1217" s="33">
        <v>7.83</v>
      </c>
    </row>
    <row r="1218" spans="1:7">
      <c r="A1218" s="55">
        <v>42523</v>
      </c>
      <c r="B1218" s="33">
        <v>7.59</v>
      </c>
      <c r="C1218" s="33">
        <v>7.59</v>
      </c>
      <c r="D1218" s="33">
        <v>2.69</v>
      </c>
      <c r="E1218" s="33">
        <v>7.4</v>
      </c>
      <c r="F1218" s="33">
        <v>7.25</v>
      </c>
      <c r="G1218" s="33">
        <v>7.6</v>
      </c>
    </row>
    <row r="1219" spans="1:7">
      <c r="A1219" s="55">
        <v>42522</v>
      </c>
      <c r="B1219" s="33">
        <v>7.39</v>
      </c>
      <c r="C1219" s="33">
        <v>7.39</v>
      </c>
      <c r="D1219" s="33">
        <v>1.74</v>
      </c>
      <c r="E1219" s="33">
        <v>7.31</v>
      </c>
      <c r="F1219" s="33">
        <v>7.1</v>
      </c>
      <c r="G1219" s="33">
        <v>7.45</v>
      </c>
    </row>
    <row r="1220" spans="1:7">
      <c r="A1220" s="55">
        <v>42521</v>
      </c>
      <c r="B1220" s="33">
        <v>7.26</v>
      </c>
      <c r="C1220" s="33">
        <v>7.26</v>
      </c>
      <c r="D1220" s="33">
        <v>-4.0599999999999996</v>
      </c>
      <c r="E1220" s="33">
        <v>7.55</v>
      </c>
      <c r="F1220" s="33">
        <v>7.26</v>
      </c>
      <c r="G1220" s="33">
        <v>7.74</v>
      </c>
    </row>
    <row r="1221" spans="1:7">
      <c r="A1221" s="55">
        <v>42520</v>
      </c>
      <c r="B1221" s="33">
        <v>7.57</v>
      </c>
      <c r="C1221" s="33">
        <v>7.57</v>
      </c>
      <c r="D1221" s="33">
        <v>1.82</v>
      </c>
      <c r="E1221" s="33">
        <v>7.39</v>
      </c>
      <c r="F1221" s="33">
        <v>7.28</v>
      </c>
      <c r="G1221" s="33">
        <v>7.79</v>
      </c>
    </row>
    <row r="1222" spans="1:7">
      <c r="A1222" s="55">
        <v>42517</v>
      </c>
      <c r="B1222" s="33">
        <v>7.43</v>
      </c>
      <c r="C1222" s="33">
        <v>7.43</v>
      </c>
      <c r="D1222" s="33">
        <v>-5.08</v>
      </c>
      <c r="E1222" s="33">
        <v>7.68</v>
      </c>
      <c r="F1222" s="33">
        <v>7.43</v>
      </c>
      <c r="G1222" s="33">
        <v>7.74</v>
      </c>
    </row>
    <row r="1223" spans="1:7">
      <c r="A1223" s="55">
        <v>42515</v>
      </c>
      <c r="B1223" s="33">
        <v>7.83</v>
      </c>
      <c r="C1223" s="33">
        <v>7.83</v>
      </c>
      <c r="D1223" s="33">
        <v>1.64</v>
      </c>
      <c r="E1223" s="33">
        <v>7.84</v>
      </c>
      <c r="F1223" s="33">
        <v>7.76</v>
      </c>
      <c r="G1223" s="33">
        <v>8.08</v>
      </c>
    </row>
    <row r="1224" spans="1:7">
      <c r="A1224" s="55">
        <v>42514</v>
      </c>
      <c r="B1224" s="33">
        <v>7.71</v>
      </c>
      <c r="C1224" s="33">
        <v>7.71</v>
      </c>
      <c r="D1224" s="33">
        <v>0.36</v>
      </c>
      <c r="E1224" s="33">
        <v>7.85</v>
      </c>
      <c r="F1224" s="33">
        <v>7.63</v>
      </c>
      <c r="G1224" s="33">
        <v>8</v>
      </c>
    </row>
    <row r="1225" spans="1:7">
      <c r="A1225" s="55">
        <v>42513</v>
      </c>
      <c r="B1225" s="33">
        <v>7.68</v>
      </c>
      <c r="C1225" s="33">
        <v>7.68</v>
      </c>
      <c r="D1225" s="33">
        <v>-4.49</v>
      </c>
      <c r="E1225" s="33">
        <v>7.72</v>
      </c>
      <c r="F1225" s="33">
        <v>7.61</v>
      </c>
      <c r="G1225" s="33">
        <v>7.83</v>
      </c>
    </row>
    <row r="1226" spans="1:7">
      <c r="A1226" s="55">
        <v>42510</v>
      </c>
      <c r="B1226" s="33">
        <v>8.0399999999999991</v>
      </c>
      <c r="C1226" s="33">
        <v>8.0399999999999991</v>
      </c>
      <c r="D1226" s="33">
        <v>-0.67</v>
      </c>
      <c r="E1226" s="33">
        <v>8.31</v>
      </c>
      <c r="F1226" s="33">
        <v>8.0399999999999991</v>
      </c>
      <c r="G1226" s="33">
        <v>8.5500000000000007</v>
      </c>
    </row>
    <row r="1227" spans="1:7">
      <c r="A1227" s="55">
        <v>42509</v>
      </c>
      <c r="B1227" s="33">
        <v>8.09</v>
      </c>
      <c r="C1227" s="33">
        <v>8.09</v>
      </c>
      <c r="D1227" s="33">
        <v>-3.86</v>
      </c>
      <c r="E1227" s="33">
        <v>8.36</v>
      </c>
      <c r="F1227" s="33">
        <v>7.81</v>
      </c>
      <c r="G1227" s="33">
        <v>8.36</v>
      </c>
    </row>
    <row r="1228" spans="1:7">
      <c r="A1228" s="55">
        <v>42508</v>
      </c>
      <c r="B1228" s="33">
        <v>8.42</v>
      </c>
      <c r="C1228" s="33">
        <v>8.42</v>
      </c>
      <c r="D1228" s="33">
        <v>-1.89</v>
      </c>
      <c r="E1228" s="33">
        <v>8.41</v>
      </c>
      <c r="F1228" s="33">
        <v>8.3699999999999992</v>
      </c>
      <c r="G1228" s="33">
        <v>8.7200000000000006</v>
      </c>
    </row>
    <row r="1229" spans="1:7">
      <c r="A1229" s="55">
        <v>42507</v>
      </c>
      <c r="B1229" s="33">
        <v>8.58</v>
      </c>
      <c r="C1229" s="33">
        <v>8.58</v>
      </c>
      <c r="D1229" s="33">
        <v>-2.56</v>
      </c>
      <c r="E1229" s="33">
        <v>8.8800000000000008</v>
      </c>
      <c r="F1229" s="33">
        <v>8.5500000000000007</v>
      </c>
      <c r="G1229" s="33">
        <v>8.93</v>
      </c>
    </row>
    <row r="1230" spans="1:7">
      <c r="A1230" s="55">
        <v>42506</v>
      </c>
      <c r="B1230" s="33">
        <v>8.81</v>
      </c>
      <c r="C1230" s="33">
        <v>8.81</v>
      </c>
      <c r="D1230" s="33">
        <v>3.06</v>
      </c>
      <c r="E1230" s="33">
        <v>8.6300000000000008</v>
      </c>
      <c r="F1230" s="33">
        <v>8.6</v>
      </c>
      <c r="G1230" s="33">
        <v>8.9</v>
      </c>
    </row>
    <row r="1231" spans="1:7">
      <c r="A1231" s="55">
        <v>42503</v>
      </c>
      <c r="B1231" s="33">
        <v>8.5500000000000007</v>
      </c>
      <c r="C1231" s="33">
        <v>8.5500000000000007</v>
      </c>
      <c r="D1231" s="33">
        <v>-3.37</v>
      </c>
      <c r="E1231" s="33">
        <v>8.9700000000000006</v>
      </c>
      <c r="F1231" s="33">
        <v>8.48</v>
      </c>
      <c r="G1231" s="33">
        <v>9.09</v>
      </c>
    </row>
    <row r="1232" spans="1:7">
      <c r="A1232" s="55">
        <v>42502</v>
      </c>
      <c r="B1232" s="33">
        <v>8.84</v>
      </c>
      <c r="C1232" s="33">
        <v>8.84</v>
      </c>
      <c r="D1232" s="33">
        <v>-4.49</v>
      </c>
      <c r="E1232" s="33">
        <v>9.4</v>
      </c>
      <c r="F1232" s="33">
        <v>8.84</v>
      </c>
      <c r="G1232" s="33">
        <v>9.4600000000000009</v>
      </c>
    </row>
    <row r="1233" spans="1:7">
      <c r="A1233" s="55">
        <v>42501</v>
      </c>
      <c r="B1233" s="33">
        <v>9.26</v>
      </c>
      <c r="C1233" s="33">
        <v>9.26</v>
      </c>
      <c r="D1233" s="33">
        <v>0.39</v>
      </c>
      <c r="E1233" s="33">
        <v>9.39</v>
      </c>
      <c r="F1233" s="33">
        <v>9.02</v>
      </c>
      <c r="G1233" s="33">
        <v>9.49</v>
      </c>
    </row>
    <row r="1234" spans="1:7">
      <c r="A1234" s="55">
        <v>42500</v>
      </c>
      <c r="B1234" s="33">
        <v>9.2200000000000006</v>
      </c>
      <c r="C1234" s="33">
        <v>9.2200000000000006</v>
      </c>
      <c r="D1234" s="33">
        <v>7.7</v>
      </c>
      <c r="E1234" s="33">
        <v>8.8699999999999992</v>
      </c>
      <c r="F1234" s="33">
        <v>8.7799999999999994</v>
      </c>
      <c r="G1234" s="33">
        <v>9.2200000000000006</v>
      </c>
    </row>
    <row r="1235" spans="1:7">
      <c r="A1235" s="55">
        <v>42499</v>
      </c>
      <c r="B1235" s="33">
        <v>8.56</v>
      </c>
      <c r="C1235" s="33">
        <v>8.56</v>
      </c>
      <c r="D1235" s="33">
        <v>-5.95</v>
      </c>
      <c r="E1235" s="33">
        <v>9.0399999999999991</v>
      </c>
      <c r="F1235" s="33">
        <v>7.99</v>
      </c>
      <c r="G1235" s="33">
        <v>9.08</v>
      </c>
    </row>
    <row r="1236" spans="1:7">
      <c r="A1236" s="55">
        <v>42496</v>
      </c>
      <c r="B1236" s="33">
        <v>9.11</v>
      </c>
      <c r="C1236" s="33">
        <v>9.11</v>
      </c>
      <c r="D1236" s="33">
        <v>2.75</v>
      </c>
      <c r="E1236" s="33">
        <v>8.6999999999999993</v>
      </c>
      <c r="F1236" s="33">
        <v>8.65</v>
      </c>
      <c r="G1236" s="33">
        <v>9.15</v>
      </c>
    </row>
    <row r="1237" spans="1:7">
      <c r="A1237" s="55">
        <v>42495</v>
      </c>
      <c r="B1237" s="33">
        <v>8.86</v>
      </c>
      <c r="C1237" s="33">
        <v>8.86</v>
      </c>
      <c r="D1237" s="33">
        <v>-1.1100000000000001</v>
      </c>
      <c r="E1237" s="33">
        <v>9.2899999999999991</v>
      </c>
      <c r="F1237" s="33">
        <v>8.67</v>
      </c>
      <c r="G1237" s="33">
        <v>9.3000000000000007</v>
      </c>
    </row>
    <row r="1238" spans="1:7">
      <c r="A1238" s="55">
        <v>42494</v>
      </c>
      <c r="B1238" s="33">
        <v>8.9600000000000009</v>
      </c>
      <c r="C1238" s="33">
        <v>8.9600000000000009</v>
      </c>
      <c r="D1238" s="33">
        <v>1.43</v>
      </c>
      <c r="E1238" s="33">
        <v>8.9</v>
      </c>
      <c r="F1238" s="33">
        <v>8.9</v>
      </c>
      <c r="G1238" s="33">
        <v>9.17</v>
      </c>
    </row>
    <row r="1239" spans="1:7">
      <c r="A1239" s="55">
        <v>42493</v>
      </c>
      <c r="B1239" s="33">
        <v>8.84</v>
      </c>
      <c r="C1239" s="33">
        <v>8.84</v>
      </c>
      <c r="D1239" s="33">
        <v>-3.83</v>
      </c>
      <c r="E1239" s="33">
        <v>9.0399999999999991</v>
      </c>
      <c r="F1239" s="33">
        <v>8.77</v>
      </c>
      <c r="G1239" s="33">
        <v>9.1199999999999992</v>
      </c>
    </row>
    <row r="1240" spans="1:7">
      <c r="A1240" s="55">
        <v>42492</v>
      </c>
      <c r="B1240" s="33">
        <v>9.19</v>
      </c>
      <c r="C1240" s="33">
        <v>9.19</v>
      </c>
      <c r="D1240" s="33">
        <v>-0.59</v>
      </c>
      <c r="E1240" s="33">
        <v>9.26</v>
      </c>
      <c r="F1240" s="33">
        <v>8.9700000000000006</v>
      </c>
      <c r="G1240" s="33">
        <v>9.36</v>
      </c>
    </row>
    <row r="1241" spans="1:7">
      <c r="A1241" s="55">
        <v>42489</v>
      </c>
      <c r="B1241" s="33">
        <v>9.24</v>
      </c>
      <c r="C1241" s="33">
        <v>9.24</v>
      </c>
      <c r="D1241" s="33">
        <v>0</v>
      </c>
      <c r="E1241" s="33">
        <v>9.4</v>
      </c>
      <c r="F1241" s="33">
        <v>9.0399999999999991</v>
      </c>
      <c r="G1241" s="33">
        <v>9.48</v>
      </c>
    </row>
    <row r="1242" spans="1:7">
      <c r="A1242" s="55">
        <v>42488</v>
      </c>
      <c r="B1242" s="33">
        <v>9.24</v>
      </c>
      <c r="C1242" s="33">
        <v>9.24</v>
      </c>
      <c r="D1242" s="33">
        <v>-0.2</v>
      </c>
      <c r="E1242" s="33">
        <v>9.24</v>
      </c>
      <c r="F1242" s="33">
        <v>9.11</v>
      </c>
      <c r="G1242" s="33">
        <v>9.52</v>
      </c>
    </row>
    <row r="1243" spans="1:7">
      <c r="A1243" s="55">
        <v>42487</v>
      </c>
      <c r="B1243" s="33">
        <v>9.26</v>
      </c>
      <c r="C1243" s="33">
        <v>9.26</v>
      </c>
      <c r="D1243" s="33">
        <v>6</v>
      </c>
      <c r="E1243" s="33">
        <v>8.9</v>
      </c>
      <c r="F1243" s="33">
        <v>8.83</v>
      </c>
      <c r="G1243" s="33">
        <v>9.3000000000000007</v>
      </c>
    </row>
    <row r="1244" spans="1:7">
      <c r="A1244" s="55">
        <v>42486</v>
      </c>
      <c r="B1244" s="33">
        <v>8.74</v>
      </c>
      <c r="C1244" s="33">
        <v>8.74</v>
      </c>
      <c r="D1244" s="33">
        <v>3.64</v>
      </c>
      <c r="E1244" s="33">
        <v>8.56</v>
      </c>
      <c r="F1244" s="33">
        <v>8.44</v>
      </c>
      <c r="G1244" s="33">
        <v>8.8000000000000007</v>
      </c>
    </row>
    <row r="1245" spans="1:7">
      <c r="A1245" s="55">
        <v>42485</v>
      </c>
      <c r="B1245" s="33">
        <v>8.43</v>
      </c>
      <c r="C1245" s="33">
        <v>8.43</v>
      </c>
      <c r="D1245" s="33">
        <v>-4.3099999999999996</v>
      </c>
      <c r="E1245" s="33">
        <v>8.77</v>
      </c>
      <c r="F1245" s="33">
        <v>8.43</v>
      </c>
      <c r="G1245" s="33">
        <v>8.94</v>
      </c>
    </row>
    <row r="1246" spans="1:7">
      <c r="A1246" s="55">
        <v>42482</v>
      </c>
      <c r="B1246" s="33">
        <v>8.81</v>
      </c>
      <c r="C1246" s="33">
        <v>8.81</v>
      </c>
      <c r="D1246" s="33">
        <v>2.85</v>
      </c>
      <c r="E1246" s="33">
        <v>8.42</v>
      </c>
      <c r="F1246" s="33">
        <v>8.39</v>
      </c>
      <c r="G1246" s="33">
        <v>8.9700000000000006</v>
      </c>
    </row>
    <row r="1247" spans="1:7">
      <c r="A1247" s="55">
        <v>42480</v>
      </c>
      <c r="B1247" s="33">
        <v>8.56</v>
      </c>
      <c r="C1247" s="33">
        <v>8.56</v>
      </c>
      <c r="D1247" s="33">
        <v>-1.46</v>
      </c>
      <c r="E1247" s="33">
        <v>8.56</v>
      </c>
      <c r="F1247" s="33">
        <v>8.44</v>
      </c>
      <c r="G1247" s="33">
        <v>8.7100000000000009</v>
      </c>
    </row>
    <row r="1248" spans="1:7">
      <c r="A1248" s="55">
        <v>42479</v>
      </c>
      <c r="B1248" s="33">
        <v>8.69</v>
      </c>
      <c r="C1248" s="33">
        <v>8.69</v>
      </c>
      <c r="D1248" s="33">
        <v>4.1100000000000003</v>
      </c>
      <c r="E1248" s="33">
        <v>8.56</v>
      </c>
      <c r="F1248" s="33">
        <v>8.44</v>
      </c>
      <c r="G1248" s="33">
        <v>8.74</v>
      </c>
    </row>
    <row r="1249" spans="1:7">
      <c r="A1249" s="55">
        <v>42478</v>
      </c>
      <c r="B1249" s="33">
        <v>8.35</v>
      </c>
      <c r="C1249" s="33">
        <v>8.35</v>
      </c>
      <c r="D1249" s="33">
        <v>-4.6399999999999997</v>
      </c>
      <c r="E1249" s="33">
        <v>8.7200000000000006</v>
      </c>
      <c r="F1249" s="33">
        <v>8.0299999999999994</v>
      </c>
      <c r="G1249" s="33">
        <v>8.7799999999999994</v>
      </c>
    </row>
    <row r="1250" spans="1:7">
      <c r="A1250" s="55">
        <v>42475</v>
      </c>
      <c r="B1250" s="33">
        <v>8.75</v>
      </c>
      <c r="C1250" s="33">
        <v>8.75</v>
      </c>
      <c r="D1250" s="33">
        <v>5.78</v>
      </c>
      <c r="E1250" s="33">
        <v>8.36</v>
      </c>
      <c r="F1250" s="33">
        <v>8.19</v>
      </c>
      <c r="G1250" s="33">
        <v>8.8800000000000008</v>
      </c>
    </row>
    <row r="1251" spans="1:7">
      <c r="A1251" s="55">
        <v>42474</v>
      </c>
      <c r="B1251" s="33">
        <v>8.2799999999999994</v>
      </c>
      <c r="C1251" s="33">
        <v>8.2799999999999994</v>
      </c>
      <c r="D1251" s="33">
        <v>-3.68</v>
      </c>
      <c r="E1251" s="33">
        <v>8.2799999999999994</v>
      </c>
      <c r="F1251" s="33">
        <v>8.24</v>
      </c>
      <c r="G1251" s="33">
        <v>8.83</v>
      </c>
    </row>
    <row r="1252" spans="1:7">
      <c r="A1252" s="55">
        <v>42473</v>
      </c>
      <c r="B1252" s="33">
        <v>8.59</v>
      </c>
      <c r="C1252" s="33">
        <v>8.59</v>
      </c>
      <c r="D1252" s="33">
        <v>5.31</v>
      </c>
      <c r="E1252" s="33">
        <v>8.5</v>
      </c>
      <c r="F1252" s="33">
        <v>8.39</v>
      </c>
      <c r="G1252" s="33">
        <v>8.8000000000000007</v>
      </c>
    </row>
    <row r="1253" spans="1:7">
      <c r="A1253" s="55">
        <v>42472</v>
      </c>
      <c r="B1253" s="33">
        <v>8.16</v>
      </c>
      <c r="C1253" s="33">
        <v>8.16</v>
      </c>
      <c r="D1253" s="33">
        <v>7.63</v>
      </c>
      <c r="E1253" s="33">
        <v>7.72</v>
      </c>
      <c r="F1253" s="33">
        <v>7.67</v>
      </c>
      <c r="G1253" s="33">
        <v>8.27</v>
      </c>
    </row>
    <row r="1254" spans="1:7">
      <c r="A1254" s="55">
        <v>42471</v>
      </c>
      <c r="B1254" s="33">
        <v>7.58</v>
      </c>
      <c r="C1254" s="33">
        <v>7.58</v>
      </c>
      <c r="D1254" s="33">
        <v>1.57</v>
      </c>
      <c r="E1254" s="33">
        <v>7.62</v>
      </c>
      <c r="F1254" s="33">
        <v>7.53</v>
      </c>
      <c r="G1254" s="33">
        <v>7.75</v>
      </c>
    </row>
    <row r="1255" spans="1:7">
      <c r="A1255" s="55">
        <v>42468</v>
      </c>
      <c r="B1255" s="33">
        <v>7.46</v>
      </c>
      <c r="C1255" s="33">
        <v>7.46</v>
      </c>
      <c r="D1255" s="33">
        <v>7.27</v>
      </c>
      <c r="E1255" s="33">
        <v>7.34</v>
      </c>
      <c r="F1255" s="33">
        <v>7.26</v>
      </c>
      <c r="G1255" s="33">
        <v>7.53</v>
      </c>
    </row>
    <row r="1256" spans="1:7">
      <c r="A1256" s="55">
        <v>42467</v>
      </c>
      <c r="B1256" s="33">
        <v>6.96</v>
      </c>
      <c r="C1256" s="33">
        <v>6.96</v>
      </c>
      <c r="D1256" s="33">
        <v>1.58</v>
      </c>
      <c r="E1256" s="33">
        <v>7.04</v>
      </c>
      <c r="F1256" s="33">
        <v>6.87</v>
      </c>
      <c r="G1256" s="33">
        <v>7.09</v>
      </c>
    </row>
    <row r="1257" spans="1:7">
      <c r="A1257" s="55">
        <v>42466</v>
      </c>
      <c r="B1257" s="33">
        <v>6.85</v>
      </c>
      <c r="C1257" s="33">
        <v>6.85</v>
      </c>
      <c r="D1257" s="33">
        <v>-3.19</v>
      </c>
      <c r="E1257" s="33">
        <v>7.02</v>
      </c>
      <c r="F1257" s="33">
        <v>6.85</v>
      </c>
      <c r="G1257" s="33">
        <v>7.19</v>
      </c>
    </row>
    <row r="1258" spans="1:7">
      <c r="A1258" s="55">
        <v>42465</v>
      </c>
      <c r="B1258" s="33">
        <v>7.07</v>
      </c>
      <c r="C1258" s="33">
        <v>7.07</v>
      </c>
      <c r="D1258" s="33">
        <v>3.3</v>
      </c>
      <c r="E1258" s="33">
        <v>6.82</v>
      </c>
      <c r="F1258" s="33">
        <v>6.69</v>
      </c>
      <c r="G1258" s="33">
        <v>7.27</v>
      </c>
    </row>
    <row r="1259" spans="1:7">
      <c r="A1259" s="55">
        <v>42464</v>
      </c>
      <c r="B1259" s="33">
        <v>6.85</v>
      </c>
      <c r="C1259" s="33">
        <v>6.85</v>
      </c>
      <c r="D1259" s="33">
        <v>-9.33</v>
      </c>
      <c r="E1259" s="33">
        <v>7.23</v>
      </c>
      <c r="F1259" s="33">
        <v>6.8</v>
      </c>
      <c r="G1259" s="33">
        <v>7.39</v>
      </c>
    </row>
    <row r="1260" spans="1:7">
      <c r="A1260" s="55">
        <v>42461</v>
      </c>
      <c r="B1260" s="33">
        <v>7.55</v>
      </c>
      <c r="C1260" s="33">
        <v>7.55</v>
      </c>
      <c r="D1260" s="33">
        <v>0.12</v>
      </c>
      <c r="E1260" s="33">
        <v>7.27</v>
      </c>
      <c r="F1260" s="33">
        <v>7.17</v>
      </c>
      <c r="G1260" s="33">
        <v>7.6</v>
      </c>
    </row>
    <row r="1261" spans="1:7">
      <c r="A1261" s="55">
        <v>42460</v>
      </c>
      <c r="B1261" s="33">
        <v>7.54</v>
      </c>
      <c r="C1261" s="33">
        <v>7.54</v>
      </c>
      <c r="D1261" s="33">
        <v>-1.07</v>
      </c>
      <c r="E1261" s="33">
        <v>7.55</v>
      </c>
      <c r="F1261" s="33">
        <v>7.4</v>
      </c>
      <c r="G1261" s="33">
        <v>7.8</v>
      </c>
    </row>
    <row r="1262" spans="1:7">
      <c r="A1262" s="55">
        <v>42459</v>
      </c>
      <c r="B1262" s="33">
        <v>7.62</v>
      </c>
      <c r="C1262" s="33">
        <v>7.62</v>
      </c>
      <c r="D1262" s="33">
        <v>-0.59</v>
      </c>
      <c r="E1262" s="33">
        <v>7.86</v>
      </c>
      <c r="F1262" s="33">
        <v>7.48</v>
      </c>
      <c r="G1262" s="33">
        <v>8.1300000000000008</v>
      </c>
    </row>
    <row r="1263" spans="1:7">
      <c r="A1263" s="55">
        <v>42458</v>
      </c>
      <c r="B1263" s="33">
        <v>7.67</v>
      </c>
      <c r="C1263" s="33">
        <v>7.67</v>
      </c>
      <c r="D1263" s="33">
        <v>0.59</v>
      </c>
      <c r="E1263" s="33">
        <v>7.53</v>
      </c>
      <c r="F1263" s="33">
        <v>7.4</v>
      </c>
      <c r="G1263" s="33">
        <v>8</v>
      </c>
    </row>
    <row r="1264" spans="1:7">
      <c r="A1264" s="55">
        <v>42457</v>
      </c>
      <c r="B1264" s="33">
        <v>7.62</v>
      </c>
      <c r="C1264" s="33">
        <v>7.62</v>
      </c>
      <c r="D1264" s="33">
        <v>8.06</v>
      </c>
      <c r="E1264" s="33">
        <v>7.36</v>
      </c>
      <c r="F1264" s="33">
        <v>7.15</v>
      </c>
      <c r="G1264" s="33">
        <v>7.66</v>
      </c>
    </row>
    <row r="1265" spans="1:7">
      <c r="A1265" s="55">
        <v>42453</v>
      </c>
      <c r="B1265" s="33">
        <v>7.06</v>
      </c>
      <c r="C1265" s="33">
        <v>7.06</v>
      </c>
      <c r="D1265" s="33">
        <v>0.39</v>
      </c>
      <c r="E1265" s="33">
        <v>6.8</v>
      </c>
      <c r="F1265" s="33">
        <v>6.61</v>
      </c>
      <c r="G1265" s="33">
        <v>7.23</v>
      </c>
    </row>
    <row r="1266" spans="1:7">
      <c r="A1266" s="55">
        <v>42452</v>
      </c>
      <c r="B1266" s="33">
        <v>7.03</v>
      </c>
      <c r="C1266" s="33">
        <v>7.03</v>
      </c>
      <c r="D1266" s="33">
        <v>-4.07</v>
      </c>
      <c r="E1266" s="33">
        <v>7.12</v>
      </c>
      <c r="F1266" s="33">
        <v>6.92</v>
      </c>
      <c r="G1266" s="33">
        <v>7.19</v>
      </c>
    </row>
    <row r="1267" spans="1:7">
      <c r="A1267" s="55">
        <v>42451</v>
      </c>
      <c r="B1267" s="33">
        <v>7.33</v>
      </c>
      <c r="C1267" s="33">
        <v>7.33</v>
      </c>
      <c r="D1267" s="33">
        <v>0.62</v>
      </c>
      <c r="E1267" s="33">
        <v>7.09</v>
      </c>
      <c r="F1267" s="33">
        <v>6.98</v>
      </c>
      <c r="G1267" s="33">
        <v>7.39</v>
      </c>
    </row>
    <row r="1268" spans="1:7">
      <c r="A1268" s="55">
        <v>42450</v>
      </c>
      <c r="B1268" s="33">
        <v>7.28</v>
      </c>
      <c r="C1268" s="33">
        <v>7.28</v>
      </c>
      <c r="D1268" s="33">
        <v>-0.74</v>
      </c>
      <c r="E1268" s="33">
        <v>7.3</v>
      </c>
      <c r="F1268" s="33">
        <v>7.16</v>
      </c>
      <c r="G1268" s="33">
        <v>7.47</v>
      </c>
    </row>
    <row r="1269" spans="1:7">
      <c r="A1269" s="55">
        <v>42447</v>
      </c>
      <c r="B1269" s="33">
        <v>7.34</v>
      </c>
      <c r="C1269" s="33">
        <v>7.34</v>
      </c>
      <c r="D1269" s="33">
        <v>0.25</v>
      </c>
      <c r="E1269" s="33">
        <v>7.31</v>
      </c>
      <c r="F1269" s="33">
        <v>6.97</v>
      </c>
      <c r="G1269" s="33">
        <v>7.38</v>
      </c>
    </row>
    <row r="1270" spans="1:7">
      <c r="A1270" s="55">
        <v>42446</v>
      </c>
      <c r="B1270" s="33">
        <v>7.32</v>
      </c>
      <c r="C1270" s="33">
        <v>7.32</v>
      </c>
      <c r="D1270" s="33">
        <v>12.03</v>
      </c>
      <c r="E1270" s="33">
        <v>7.36</v>
      </c>
      <c r="F1270" s="33">
        <v>6.97</v>
      </c>
      <c r="G1270" s="33">
        <v>7.4</v>
      </c>
    </row>
    <row r="1271" spans="1:7">
      <c r="A1271" s="55">
        <v>42445</v>
      </c>
      <c r="B1271" s="33">
        <v>6.53</v>
      </c>
      <c r="C1271" s="33">
        <v>6.53</v>
      </c>
      <c r="D1271" s="33">
        <v>9.3800000000000008</v>
      </c>
      <c r="E1271" s="33">
        <v>5.88</v>
      </c>
      <c r="F1271" s="33">
        <v>5.79</v>
      </c>
      <c r="G1271" s="33">
        <v>6.53</v>
      </c>
    </row>
    <row r="1272" spans="1:7">
      <c r="A1272" s="55">
        <v>42444</v>
      </c>
      <c r="B1272" s="33">
        <v>5.97</v>
      </c>
      <c r="C1272" s="33">
        <v>5.97</v>
      </c>
      <c r="D1272" s="33">
        <v>-10.68</v>
      </c>
      <c r="E1272" s="33">
        <v>5.97</v>
      </c>
      <c r="F1272" s="33">
        <v>5.93</v>
      </c>
      <c r="G1272" s="33">
        <v>6.29</v>
      </c>
    </row>
    <row r="1273" spans="1:7">
      <c r="A1273" s="55">
        <v>42443</v>
      </c>
      <c r="B1273" s="33">
        <v>6.69</v>
      </c>
      <c r="C1273" s="33">
        <v>6.69</v>
      </c>
      <c r="D1273" s="33">
        <v>-8.5299999999999994</v>
      </c>
      <c r="E1273" s="33">
        <v>6.69</v>
      </c>
      <c r="F1273" s="33">
        <v>6.69</v>
      </c>
      <c r="G1273" s="33">
        <v>7.41</v>
      </c>
    </row>
    <row r="1274" spans="1:7">
      <c r="A1274" s="55">
        <v>42440</v>
      </c>
      <c r="B1274" s="33">
        <v>7.31</v>
      </c>
      <c r="C1274" s="33">
        <v>7.31</v>
      </c>
      <c r="D1274" s="33">
        <v>1.76</v>
      </c>
      <c r="E1274" s="33">
        <v>7.17</v>
      </c>
      <c r="F1274" s="33">
        <v>6.93</v>
      </c>
      <c r="G1274" s="33">
        <v>7.43</v>
      </c>
    </row>
    <row r="1275" spans="1:7">
      <c r="A1275" s="55">
        <v>42439</v>
      </c>
      <c r="B1275" s="33">
        <v>7.18</v>
      </c>
      <c r="C1275" s="33">
        <v>7.18</v>
      </c>
      <c r="D1275" s="33">
        <v>4.6100000000000003</v>
      </c>
      <c r="E1275" s="33">
        <v>7.05</v>
      </c>
      <c r="F1275" s="33">
        <v>6.6</v>
      </c>
      <c r="G1275" s="33">
        <v>7.19</v>
      </c>
    </row>
    <row r="1276" spans="1:7">
      <c r="A1276" s="55">
        <v>42438</v>
      </c>
      <c r="B1276" s="33">
        <v>6.87</v>
      </c>
      <c r="C1276" s="33">
        <v>6.87</v>
      </c>
      <c r="D1276" s="33">
        <v>1.74</v>
      </c>
      <c r="E1276" s="33">
        <v>6.96</v>
      </c>
      <c r="F1276" s="33">
        <v>6.65</v>
      </c>
      <c r="G1276" s="33">
        <v>7.03</v>
      </c>
    </row>
    <row r="1277" spans="1:7">
      <c r="A1277" s="55">
        <v>42437</v>
      </c>
      <c r="B1277" s="33">
        <v>6.75</v>
      </c>
      <c r="C1277" s="33">
        <v>6.75</v>
      </c>
      <c r="D1277" s="33">
        <v>1.36</v>
      </c>
      <c r="E1277" s="33">
        <v>6.66</v>
      </c>
      <c r="F1277" s="33">
        <v>6.4</v>
      </c>
      <c r="G1277" s="33">
        <v>7.08</v>
      </c>
    </row>
    <row r="1278" spans="1:7">
      <c r="A1278" s="55">
        <v>42436</v>
      </c>
      <c r="B1278" s="33">
        <v>6.66</v>
      </c>
      <c r="C1278" s="33">
        <v>6.66</v>
      </c>
      <c r="D1278" s="33">
        <v>2.08</v>
      </c>
      <c r="E1278" s="33">
        <v>6.55</v>
      </c>
      <c r="F1278" s="33">
        <v>6.28</v>
      </c>
      <c r="G1278" s="33">
        <v>6.8</v>
      </c>
    </row>
    <row r="1279" spans="1:7">
      <c r="A1279" s="55">
        <v>42433</v>
      </c>
      <c r="B1279" s="33">
        <v>6.52</v>
      </c>
      <c r="C1279" s="33">
        <v>6.52</v>
      </c>
      <c r="D1279" s="33">
        <v>9.89</v>
      </c>
      <c r="E1279" s="33">
        <v>7.14</v>
      </c>
      <c r="F1279" s="33">
        <v>6.23</v>
      </c>
      <c r="G1279" s="33">
        <v>7.14</v>
      </c>
    </row>
    <row r="1280" spans="1:7">
      <c r="A1280" s="55">
        <v>42432</v>
      </c>
      <c r="B1280" s="33">
        <v>5.94</v>
      </c>
      <c r="C1280" s="33">
        <v>5.94</v>
      </c>
      <c r="D1280" s="33">
        <v>16.28</v>
      </c>
      <c r="E1280" s="33">
        <v>5.28</v>
      </c>
      <c r="F1280" s="33">
        <v>5.24</v>
      </c>
      <c r="G1280" s="33">
        <v>6.14</v>
      </c>
    </row>
    <row r="1281" spans="1:7">
      <c r="A1281" s="55">
        <v>42431</v>
      </c>
      <c r="B1281" s="33">
        <v>5.0999999999999996</v>
      </c>
      <c r="C1281" s="33">
        <v>5.0999999999999996</v>
      </c>
      <c r="D1281" s="33">
        <v>6.4</v>
      </c>
      <c r="E1281" s="33">
        <v>4.71</v>
      </c>
      <c r="F1281" s="33">
        <v>4.6500000000000004</v>
      </c>
      <c r="G1281" s="33">
        <v>5.0999999999999996</v>
      </c>
    </row>
    <row r="1282" spans="1:7">
      <c r="A1282" s="55">
        <v>42430</v>
      </c>
      <c r="B1282" s="33">
        <v>4.8</v>
      </c>
      <c r="C1282" s="33">
        <v>4.8</v>
      </c>
      <c r="D1282" s="33">
        <v>3.31</v>
      </c>
      <c r="E1282" s="33">
        <v>4.8</v>
      </c>
      <c r="F1282" s="33">
        <v>4.6100000000000003</v>
      </c>
      <c r="G1282" s="33">
        <v>4.8499999999999996</v>
      </c>
    </row>
    <row r="1283" spans="1:7">
      <c r="A1283" s="55">
        <v>42429</v>
      </c>
      <c r="B1283" s="33">
        <v>4.6399999999999997</v>
      </c>
      <c r="C1283" s="33">
        <v>4.6399999999999997</v>
      </c>
      <c r="D1283" s="33">
        <v>5.54</v>
      </c>
      <c r="E1283" s="33">
        <v>4.59</v>
      </c>
      <c r="F1283" s="33">
        <v>4.5</v>
      </c>
      <c r="G1283" s="33">
        <v>4.72</v>
      </c>
    </row>
    <row r="1284" spans="1:7">
      <c r="A1284" s="55">
        <v>42426</v>
      </c>
      <c r="B1284" s="33">
        <v>4.4000000000000004</v>
      </c>
      <c r="C1284" s="33">
        <v>4.4000000000000004</v>
      </c>
      <c r="D1284" s="33">
        <v>-0.41</v>
      </c>
      <c r="E1284" s="33">
        <v>4.53</v>
      </c>
      <c r="F1284" s="33">
        <v>4.3600000000000003</v>
      </c>
      <c r="G1284" s="33">
        <v>4.6100000000000003</v>
      </c>
    </row>
    <row r="1285" spans="1:7">
      <c r="A1285" s="55">
        <v>42425</v>
      </c>
      <c r="B1285" s="33">
        <v>4.42</v>
      </c>
      <c r="C1285" s="33">
        <v>4.42</v>
      </c>
      <c r="D1285" s="33">
        <v>0.41</v>
      </c>
      <c r="E1285" s="33">
        <v>4.3499999999999996</v>
      </c>
      <c r="F1285" s="33">
        <v>4.33</v>
      </c>
      <c r="G1285" s="33">
        <v>4.59</v>
      </c>
    </row>
    <row r="1286" spans="1:7">
      <c r="A1286" s="55">
        <v>42424</v>
      </c>
      <c r="B1286" s="33">
        <v>4.4000000000000004</v>
      </c>
      <c r="C1286" s="33">
        <v>4.4000000000000004</v>
      </c>
      <c r="D1286" s="33">
        <v>-1.01</v>
      </c>
      <c r="E1286" s="33">
        <v>4.3099999999999996</v>
      </c>
      <c r="F1286" s="33">
        <v>4.2</v>
      </c>
      <c r="G1286" s="33">
        <v>4.45</v>
      </c>
    </row>
    <row r="1287" spans="1:7">
      <c r="A1287" s="55">
        <v>42423</v>
      </c>
      <c r="B1287" s="33">
        <v>4.4400000000000004</v>
      </c>
      <c r="C1287" s="33">
        <v>4.4400000000000004</v>
      </c>
      <c r="D1287" s="33">
        <v>-2.39</v>
      </c>
      <c r="E1287" s="33">
        <v>4.47</v>
      </c>
      <c r="F1287" s="33">
        <v>4.3499999999999996</v>
      </c>
      <c r="G1287" s="33">
        <v>4.7699999999999996</v>
      </c>
    </row>
    <row r="1288" spans="1:7">
      <c r="A1288" s="55">
        <v>42422</v>
      </c>
      <c r="B1288" s="33">
        <v>4.55</v>
      </c>
      <c r="C1288" s="33">
        <v>4.55</v>
      </c>
      <c r="D1288" s="33">
        <v>13.01</v>
      </c>
      <c r="E1288" s="33">
        <v>4.22</v>
      </c>
      <c r="F1288" s="33">
        <v>4.18</v>
      </c>
      <c r="G1288" s="33">
        <v>4.55</v>
      </c>
    </row>
    <row r="1289" spans="1:7">
      <c r="A1289" s="55">
        <v>42419</v>
      </c>
      <c r="B1289" s="33">
        <v>4.03</v>
      </c>
      <c r="C1289" s="33">
        <v>4.03</v>
      </c>
      <c r="D1289" s="33">
        <v>-2.83</v>
      </c>
      <c r="E1289" s="33">
        <v>4.07</v>
      </c>
      <c r="F1289" s="33">
        <v>3.97</v>
      </c>
      <c r="G1289" s="33">
        <v>4.13</v>
      </c>
    </row>
    <row r="1290" spans="1:7">
      <c r="A1290" s="55">
        <v>42418</v>
      </c>
      <c r="B1290" s="33">
        <v>4.1500000000000004</v>
      </c>
      <c r="C1290" s="33">
        <v>4.1500000000000004</v>
      </c>
      <c r="D1290" s="33">
        <v>-1.92</v>
      </c>
      <c r="E1290" s="33">
        <v>4.24</v>
      </c>
      <c r="F1290" s="33">
        <v>4.1100000000000003</v>
      </c>
      <c r="G1290" s="33">
        <v>4.4000000000000004</v>
      </c>
    </row>
    <row r="1291" spans="1:7">
      <c r="A1291" s="55">
        <v>42417</v>
      </c>
      <c r="B1291" s="33">
        <v>4.2300000000000004</v>
      </c>
      <c r="C1291" s="33">
        <v>4.2300000000000004</v>
      </c>
      <c r="D1291" s="33">
        <v>5.41</v>
      </c>
      <c r="E1291" s="33">
        <v>4.0999999999999996</v>
      </c>
      <c r="F1291" s="33">
        <v>4.07</v>
      </c>
      <c r="G1291" s="33">
        <v>4.3499999999999996</v>
      </c>
    </row>
    <row r="1292" spans="1:7">
      <c r="A1292" s="55">
        <v>42416</v>
      </c>
      <c r="B1292" s="33">
        <v>4.01</v>
      </c>
      <c r="C1292" s="33">
        <v>4.01</v>
      </c>
      <c r="D1292" s="33">
        <v>-1.77</v>
      </c>
      <c r="E1292" s="33">
        <v>4.07</v>
      </c>
      <c r="F1292" s="33">
        <v>3.99</v>
      </c>
      <c r="G1292" s="33">
        <v>4.1900000000000004</v>
      </c>
    </row>
    <row r="1293" spans="1:7">
      <c r="A1293" s="55">
        <v>42415</v>
      </c>
      <c r="B1293" s="33">
        <v>4.08</v>
      </c>
      <c r="C1293" s="33">
        <v>4.08</v>
      </c>
      <c r="D1293" s="33">
        <v>1.57</v>
      </c>
      <c r="E1293" s="33">
        <v>4.12</v>
      </c>
      <c r="F1293" s="33">
        <v>4.08</v>
      </c>
      <c r="G1293" s="33">
        <v>4.16</v>
      </c>
    </row>
    <row r="1294" spans="1:7">
      <c r="A1294" s="55">
        <v>42412</v>
      </c>
      <c r="B1294" s="33">
        <v>4.0199999999999996</v>
      </c>
      <c r="C1294" s="33">
        <v>4.0199999999999996</v>
      </c>
      <c r="D1294" s="33">
        <v>5.2</v>
      </c>
      <c r="E1294" s="33">
        <v>3.95</v>
      </c>
      <c r="F1294" s="33">
        <v>3.88</v>
      </c>
      <c r="G1294" s="33">
        <v>4.07</v>
      </c>
    </row>
    <row r="1295" spans="1:7">
      <c r="A1295" s="55">
        <v>42411</v>
      </c>
      <c r="B1295" s="33">
        <v>3.82</v>
      </c>
      <c r="C1295" s="33">
        <v>3.82</v>
      </c>
      <c r="D1295" s="33">
        <v>-1.86</v>
      </c>
      <c r="E1295" s="33">
        <v>3.79</v>
      </c>
      <c r="F1295" s="33">
        <v>3.72</v>
      </c>
      <c r="G1295" s="33">
        <v>3.86</v>
      </c>
    </row>
    <row r="1296" spans="1:7">
      <c r="A1296" s="55">
        <v>42410</v>
      </c>
      <c r="B1296" s="33">
        <v>3.89</v>
      </c>
      <c r="C1296" s="33">
        <v>3.89</v>
      </c>
      <c r="D1296" s="33">
        <v>-5.0599999999999996</v>
      </c>
      <c r="E1296" s="33">
        <v>3.88</v>
      </c>
      <c r="F1296" s="33">
        <v>3.87</v>
      </c>
      <c r="G1296" s="33">
        <v>3.98</v>
      </c>
    </row>
    <row r="1297" spans="1:7">
      <c r="A1297" s="55">
        <v>42405</v>
      </c>
      <c r="B1297" s="33">
        <v>4.0999999999999996</v>
      </c>
      <c r="C1297" s="33">
        <v>4.0999999999999996</v>
      </c>
      <c r="D1297" s="33">
        <v>-4.0199999999999996</v>
      </c>
      <c r="E1297" s="33">
        <v>4.2699999999999996</v>
      </c>
      <c r="F1297" s="33">
        <v>4.09</v>
      </c>
      <c r="G1297" s="33">
        <v>4.32</v>
      </c>
    </row>
    <row r="1298" spans="1:7">
      <c r="A1298" s="55">
        <v>42404</v>
      </c>
      <c r="B1298" s="33">
        <v>4.2699999999999996</v>
      </c>
      <c r="C1298" s="33">
        <v>4.2699999999999996</v>
      </c>
      <c r="D1298" s="33">
        <v>5.35</v>
      </c>
      <c r="E1298" s="33">
        <v>4.12</v>
      </c>
      <c r="F1298" s="33">
        <v>3.94</v>
      </c>
      <c r="G1298" s="33">
        <v>4.46</v>
      </c>
    </row>
    <row r="1299" spans="1:7">
      <c r="A1299" s="55">
        <v>42403</v>
      </c>
      <c r="B1299" s="33">
        <v>4.0599999999999996</v>
      </c>
      <c r="C1299" s="33">
        <v>4.0599999999999996</v>
      </c>
      <c r="D1299" s="33">
        <v>4.42</v>
      </c>
      <c r="E1299" s="33">
        <v>3.99</v>
      </c>
      <c r="F1299" s="33">
        <v>3.81</v>
      </c>
      <c r="G1299" s="33">
        <v>4.08</v>
      </c>
    </row>
    <row r="1300" spans="1:7">
      <c r="A1300" s="55">
        <v>42402</v>
      </c>
      <c r="B1300" s="33">
        <v>3.88</v>
      </c>
      <c r="C1300" s="33">
        <v>3.88</v>
      </c>
      <c r="D1300" s="33">
        <v>-8.9</v>
      </c>
      <c r="E1300" s="33">
        <v>4.12</v>
      </c>
      <c r="F1300" s="33">
        <v>3.88</v>
      </c>
      <c r="G1300" s="33">
        <v>4.2</v>
      </c>
    </row>
    <row r="1301" spans="1:7">
      <c r="A1301" s="55">
        <v>42401</v>
      </c>
      <c r="B1301" s="33">
        <v>4.26</v>
      </c>
      <c r="C1301" s="33">
        <v>4.26</v>
      </c>
      <c r="D1301" s="33">
        <v>-2.48</v>
      </c>
      <c r="E1301" s="33">
        <v>4.28</v>
      </c>
      <c r="F1301" s="33">
        <v>4.21</v>
      </c>
      <c r="G1301" s="33">
        <v>4.3899999999999997</v>
      </c>
    </row>
    <row r="1302" spans="1:7">
      <c r="A1302" s="55">
        <v>42398</v>
      </c>
      <c r="B1302" s="33">
        <v>4.37</v>
      </c>
      <c r="C1302" s="33">
        <v>4.37</v>
      </c>
      <c r="D1302" s="33">
        <v>5.22</v>
      </c>
      <c r="E1302" s="33">
        <v>4.25</v>
      </c>
      <c r="F1302" s="33">
        <v>4.08</v>
      </c>
      <c r="G1302" s="33">
        <v>4.3899999999999997</v>
      </c>
    </row>
    <row r="1303" spans="1:7">
      <c r="A1303" s="55">
        <v>42397</v>
      </c>
      <c r="B1303" s="33">
        <v>4.16</v>
      </c>
      <c r="C1303" s="33">
        <v>4.16</v>
      </c>
      <c r="D1303" s="33">
        <v>0.65</v>
      </c>
      <c r="E1303" s="33">
        <v>4.22</v>
      </c>
      <c r="F1303" s="33">
        <v>3.93</v>
      </c>
      <c r="G1303" s="33">
        <v>4.63</v>
      </c>
    </row>
    <row r="1304" spans="1:7">
      <c r="A1304" s="55">
        <v>42396</v>
      </c>
      <c r="B1304" s="33">
        <v>4.13</v>
      </c>
      <c r="C1304" s="33">
        <v>4.13</v>
      </c>
      <c r="D1304" s="33">
        <v>8.81</v>
      </c>
      <c r="E1304" s="33">
        <v>3.81</v>
      </c>
      <c r="F1304" s="33">
        <v>3.76</v>
      </c>
      <c r="G1304" s="33">
        <v>4.1900000000000004</v>
      </c>
    </row>
    <row r="1305" spans="1:7">
      <c r="A1305" s="55">
        <v>42395</v>
      </c>
      <c r="B1305" s="33">
        <v>3.79</v>
      </c>
      <c r="C1305" s="33">
        <v>3.79</v>
      </c>
      <c r="D1305" s="33">
        <v>-4.76</v>
      </c>
      <c r="E1305" s="33">
        <v>3.82</v>
      </c>
      <c r="F1305" s="33">
        <v>3.72</v>
      </c>
      <c r="G1305" s="33">
        <v>3.89</v>
      </c>
    </row>
  </sheetData>
  <autoFilter ref="A1:AG1026" xr:uid="{62CB2D1B-EE00-4855-8C9D-A51999491D3A}"/>
  <sortState xmlns:xlrd2="http://schemas.microsoft.com/office/spreadsheetml/2017/richdata2" ref="A4:I1028">
    <sortCondition descending="1" ref="A4:A1028"/>
  </sortState>
  <conditionalFormatting sqref="Z4:Z993 Y532:AB1019 AB4:AB961">
    <cfRule type="containsText" dxfId="174" priority="9" operator="containsText" text="Long">
      <formula>NOT(ISERROR(SEARCH("Long",Y4)))</formula>
    </cfRule>
  </conditionalFormatting>
  <conditionalFormatting sqref="X532:X1024 T1:T1048576 U1:U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XFD1048576">
    <cfRule type="containsText" dxfId="173" priority="2" operator="containsText" text="VENDA">
      <formula>NOT(ISERROR(SEARCH("VENDA",A1)))</formula>
    </cfRule>
    <cfRule type="containsText" dxfId="172" priority="3" operator="containsText" text="COMPRA">
      <formula>NOT(ISERROR(SEARCH("COMPRA",A1)))</formula>
    </cfRule>
    <cfRule type="containsText" dxfId="171" priority="4" operator="containsText" text="ALTA">
      <formula>NOT(ISERROR(SEARCH("ALTA",A1)))</formula>
    </cfRule>
    <cfRule type="containsText" dxfId="170" priority="5" operator="containsText" text="BAIXA">
      <formula>NOT(ISERROR(SEARCH("BAIXA",A1)))</formula>
    </cfRule>
  </conditionalFormatting>
  <conditionalFormatting sqref="Z4:Z99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 U1:U1048576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</conditionalFormatting>
  <pageMargins left="0.79" right="0.79" top="0.98" bottom="0.98" header="0.49" footer="0.49"/>
  <pageSetup paperSize="9" orientation="portrait" r:id="rId1"/>
  <ignoredErrors>
    <ignoredError sqref="Q5" formulaRange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735A0-1ABF-48DA-AA97-338840A63DD0}">
  <dimension ref="A1:J1031"/>
  <sheetViews>
    <sheetView topLeftCell="A12" zoomScale="90" zoomScaleNormal="90" workbookViewId="0">
      <selection sqref="A1:E8"/>
    </sheetView>
  </sheetViews>
  <sheetFormatPr defaultRowHeight="14.4"/>
  <cols>
    <col min="1" max="1" width="11.21875" style="55" bestFit="1" customWidth="1"/>
    <col min="2" max="2" width="10.44140625" style="33" customWidth="1"/>
    <col min="3" max="3" width="8.88671875" style="33"/>
    <col min="4" max="4" width="13.109375" style="33" customWidth="1"/>
    <col min="5" max="5" width="11.77734375" style="33" customWidth="1"/>
    <col min="6" max="6" width="12.109375" style="60" customWidth="1"/>
    <col min="7" max="7" width="31.77734375" style="60" bestFit="1" customWidth="1"/>
    <col min="8" max="8" width="8.88671875" style="60"/>
    <col min="9" max="10" width="8.88671875" style="33"/>
  </cols>
  <sheetData>
    <row r="1" spans="1:10">
      <c r="A1" s="48" t="s">
        <v>8</v>
      </c>
      <c r="B1" s="44" t="s">
        <v>3</v>
      </c>
      <c r="C1" s="44" t="s">
        <v>5</v>
      </c>
      <c r="D1" s="44" t="s">
        <v>4</v>
      </c>
      <c r="E1" s="44" t="s">
        <v>1</v>
      </c>
      <c r="F1" s="57" t="s">
        <v>403</v>
      </c>
      <c r="G1" s="57" t="s">
        <v>404</v>
      </c>
      <c r="H1" s="57" t="s">
        <v>405</v>
      </c>
      <c r="I1" s="61" t="s">
        <v>411</v>
      </c>
      <c r="J1" s="61" t="s">
        <v>410</v>
      </c>
    </row>
    <row r="2" spans="1:10">
      <c r="A2" s="51">
        <v>43903</v>
      </c>
      <c r="B2" s="63">
        <v>15.1</v>
      </c>
      <c r="C2" s="63">
        <v>15.4</v>
      </c>
      <c r="D2" s="63">
        <v>12.7</v>
      </c>
      <c r="E2" s="63">
        <v>15.4</v>
      </c>
      <c r="F2" s="64">
        <v>0</v>
      </c>
      <c r="G2" s="64">
        <v>0</v>
      </c>
      <c r="H2" s="64">
        <v>1</v>
      </c>
      <c r="I2" s="34">
        <v>11.08</v>
      </c>
      <c r="J2" s="62">
        <v>30.89</v>
      </c>
    </row>
    <row r="3" spans="1:10">
      <c r="A3" s="51">
        <v>43902</v>
      </c>
      <c r="B3" s="63">
        <v>13.66</v>
      </c>
      <c r="C3" s="63">
        <v>13.86</v>
      </c>
      <c r="D3" s="63">
        <v>11.08</v>
      </c>
      <c r="E3" s="63">
        <v>12.6</v>
      </c>
      <c r="F3" s="64">
        <v>1</v>
      </c>
      <c r="G3" s="64">
        <v>0</v>
      </c>
      <c r="H3" s="64">
        <v>1</v>
      </c>
      <c r="I3" s="34">
        <v>11.08</v>
      </c>
      <c r="J3" s="62">
        <v>30.89</v>
      </c>
    </row>
    <row r="4" spans="1:10">
      <c r="A4" s="51">
        <v>43901</v>
      </c>
      <c r="B4" s="63">
        <v>16.7</v>
      </c>
      <c r="C4" s="63">
        <v>17.13</v>
      </c>
      <c r="D4" s="63">
        <v>15</v>
      </c>
      <c r="E4" s="63">
        <v>15.85</v>
      </c>
      <c r="F4" s="64">
        <v>0</v>
      </c>
      <c r="G4" s="64">
        <v>0</v>
      </c>
      <c r="H4" s="64">
        <v>1</v>
      </c>
      <c r="I4" s="34">
        <v>11.08</v>
      </c>
      <c r="J4" s="62">
        <v>30.89</v>
      </c>
    </row>
    <row r="5" spans="1:10">
      <c r="A5" s="51">
        <v>43900</v>
      </c>
      <c r="B5" s="63">
        <v>18.649999999999999</v>
      </c>
      <c r="C5" s="63">
        <v>18.649999999999999</v>
      </c>
      <c r="D5" s="63">
        <v>16.37</v>
      </c>
      <c r="E5" s="63">
        <v>17.559999999999999</v>
      </c>
      <c r="F5" s="64">
        <v>0</v>
      </c>
      <c r="G5" s="64">
        <v>0</v>
      </c>
      <c r="H5" s="64">
        <v>1</v>
      </c>
      <c r="I5" s="34">
        <v>15.41</v>
      </c>
      <c r="J5" s="62">
        <v>30.89</v>
      </c>
    </row>
    <row r="6" spans="1:10">
      <c r="A6" s="51">
        <v>43899</v>
      </c>
      <c r="B6" s="63">
        <v>17.809999999999999</v>
      </c>
      <c r="C6" s="63">
        <v>18.23</v>
      </c>
      <c r="D6" s="63">
        <v>15.41</v>
      </c>
      <c r="E6" s="63">
        <v>16.05</v>
      </c>
      <c r="F6" s="64">
        <v>1</v>
      </c>
      <c r="G6" s="64">
        <v>0</v>
      </c>
      <c r="H6" s="64">
        <v>0</v>
      </c>
      <c r="I6" s="34">
        <v>15.41</v>
      </c>
      <c r="J6" s="62">
        <v>30.89</v>
      </c>
    </row>
    <row r="7" spans="1:10">
      <c r="A7" s="51">
        <v>43896</v>
      </c>
      <c r="B7" s="63">
        <v>24.1</v>
      </c>
      <c r="C7" s="63">
        <v>24.13</v>
      </c>
      <c r="D7" s="63">
        <v>22.55</v>
      </c>
      <c r="E7" s="63">
        <v>22.83</v>
      </c>
      <c r="F7" s="64">
        <v>0</v>
      </c>
      <c r="G7" s="64">
        <v>0</v>
      </c>
      <c r="H7" s="64">
        <v>0</v>
      </c>
      <c r="I7" s="34">
        <v>15.41</v>
      </c>
      <c r="J7" s="62">
        <v>30.89</v>
      </c>
    </row>
    <row r="8" spans="1:10">
      <c r="A8" s="51">
        <v>43895</v>
      </c>
      <c r="B8" s="63">
        <v>26.33</v>
      </c>
      <c r="C8" s="63">
        <v>26.67</v>
      </c>
      <c r="D8" s="63">
        <v>24.71</v>
      </c>
      <c r="E8" s="63">
        <v>25.29</v>
      </c>
      <c r="F8" s="64">
        <v>0</v>
      </c>
      <c r="G8" s="64">
        <v>0</v>
      </c>
      <c r="H8" s="64">
        <v>0</v>
      </c>
      <c r="I8" s="34">
        <v>24.62</v>
      </c>
      <c r="J8" s="62">
        <v>30.89</v>
      </c>
    </row>
    <row r="9" spans="1:10">
      <c r="A9" s="51">
        <v>43894</v>
      </c>
      <c r="B9" s="63">
        <v>26.91</v>
      </c>
      <c r="C9" s="63">
        <v>26.94</v>
      </c>
      <c r="D9" s="63">
        <v>26.24</v>
      </c>
      <c r="E9" s="63">
        <v>26.89</v>
      </c>
      <c r="F9" s="64">
        <v>0</v>
      </c>
      <c r="G9" s="64">
        <v>0</v>
      </c>
      <c r="H9" s="64">
        <v>0</v>
      </c>
      <c r="I9" s="34">
        <v>24.62</v>
      </c>
      <c r="J9" s="62">
        <v>30.89</v>
      </c>
    </row>
    <row r="10" spans="1:10">
      <c r="A10" s="51">
        <v>43893</v>
      </c>
      <c r="B10" s="63">
        <v>26.57</v>
      </c>
      <c r="C10" s="63">
        <v>27.48</v>
      </c>
      <c r="D10" s="63">
        <v>25.76</v>
      </c>
      <c r="E10" s="63">
        <v>26.05</v>
      </c>
      <c r="F10" s="64">
        <v>0</v>
      </c>
      <c r="G10" s="64">
        <v>0</v>
      </c>
      <c r="H10" s="64">
        <v>0</v>
      </c>
      <c r="I10" s="34">
        <v>24.62</v>
      </c>
      <c r="J10" s="62">
        <v>30.89</v>
      </c>
    </row>
    <row r="11" spans="1:10">
      <c r="A11" s="51">
        <v>43892</v>
      </c>
      <c r="B11" s="63">
        <v>25.5</v>
      </c>
      <c r="C11" s="63">
        <v>26.75</v>
      </c>
      <c r="D11" s="63">
        <v>25.48</v>
      </c>
      <c r="E11" s="63">
        <v>26.53</v>
      </c>
      <c r="F11" s="64">
        <v>0</v>
      </c>
      <c r="G11" s="64">
        <v>0</v>
      </c>
      <c r="H11" s="64">
        <v>0</v>
      </c>
      <c r="I11" s="34">
        <v>24.62</v>
      </c>
      <c r="J11" s="62">
        <v>30.89</v>
      </c>
    </row>
    <row r="12" spans="1:10">
      <c r="A12" s="51">
        <v>43889</v>
      </c>
      <c r="B12" s="63">
        <v>25.16</v>
      </c>
      <c r="C12" s="63">
        <v>25.56</v>
      </c>
      <c r="D12" s="63">
        <v>24.62</v>
      </c>
      <c r="E12" s="63">
        <v>25.34</v>
      </c>
      <c r="F12" s="64">
        <v>1</v>
      </c>
      <c r="G12" s="64">
        <v>0</v>
      </c>
      <c r="H12" s="64">
        <v>0</v>
      </c>
      <c r="I12" s="34">
        <v>24.62</v>
      </c>
      <c r="J12" s="62">
        <v>30.89</v>
      </c>
    </row>
    <row r="13" spans="1:10">
      <c r="A13" s="51">
        <v>43888</v>
      </c>
      <c r="B13" s="63">
        <v>25.72</v>
      </c>
      <c r="C13" s="63">
        <v>26.53</v>
      </c>
      <c r="D13" s="63">
        <v>24.89</v>
      </c>
      <c r="E13" s="63">
        <v>25.3</v>
      </c>
      <c r="F13" s="64">
        <v>0</v>
      </c>
      <c r="G13" s="64">
        <v>0</v>
      </c>
      <c r="H13" s="64">
        <v>0</v>
      </c>
      <c r="I13" s="34">
        <v>24.62</v>
      </c>
      <c r="J13" s="62">
        <v>30.89</v>
      </c>
    </row>
    <row r="14" spans="1:10">
      <c r="A14" s="51">
        <v>43887</v>
      </c>
      <c r="B14" s="63">
        <v>27.04</v>
      </c>
      <c r="C14" s="63">
        <v>27.39</v>
      </c>
      <c r="D14" s="63">
        <v>26.03</v>
      </c>
      <c r="E14" s="63">
        <v>26.21</v>
      </c>
      <c r="F14" s="64">
        <v>0</v>
      </c>
      <c r="G14" s="64">
        <v>0</v>
      </c>
      <c r="H14" s="64">
        <v>0</v>
      </c>
      <c r="I14" s="34">
        <v>24.89</v>
      </c>
      <c r="J14" s="62">
        <v>30.89</v>
      </c>
    </row>
    <row r="15" spans="1:10">
      <c r="A15" s="51">
        <v>43882</v>
      </c>
      <c r="B15" s="63">
        <v>29.51</v>
      </c>
      <c r="C15" s="63">
        <v>29.68</v>
      </c>
      <c r="D15" s="63">
        <v>29.03</v>
      </c>
      <c r="E15" s="63">
        <v>29.14</v>
      </c>
      <c r="F15" s="64">
        <v>0</v>
      </c>
      <c r="G15" s="64">
        <v>0</v>
      </c>
      <c r="H15" s="64">
        <v>0</v>
      </c>
      <c r="I15" s="34">
        <v>27.67</v>
      </c>
      <c r="J15" s="62">
        <v>30.89</v>
      </c>
    </row>
    <row r="16" spans="1:10">
      <c r="A16" s="51">
        <v>43881</v>
      </c>
      <c r="B16" s="63">
        <v>30.8</v>
      </c>
      <c r="C16" s="63">
        <v>30.89</v>
      </c>
      <c r="D16" s="63">
        <v>29.75</v>
      </c>
      <c r="E16" s="63">
        <v>29.92</v>
      </c>
      <c r="F16" s="64">
        <v>0</v>
      </c>
      <c r="G16" s="64">
        <v>1</v>
      </c>
      <c r="H16" s="64">
        <v>0</v>
      </c>
      <c r="I16" s="34">
        <v>27.67</v>
      </c>
      <c r="J16" s="62">
        <v>30.89</v>
      </c>
    </row>
    <row r="17" spans="1:10">
      <c r="A17" s="51">
        <v>43880</v>
      </c>
      <c r="B17" s="63">
        <v>29.87</v>
      </c>
      <c r="C17" s="63">
        <v>30.55</v>
      </c>
      <c r="D17" s="63">
        <v>29.76</v>
      </c>
      <c r="E17" s="63">
        <v>30.55</v>
      </c>
      <c r="F17" s="64">
        <v>0</v>
      </c>
      <c r="G17" s="64">
        <v>0</v>
      </c>
      <c r="H17" s="64">
        <v>0</v>
      </c>
      <c r="I17" s="34">
        <v>27.67</v>
      </c>
      <c r="J17" s="62">
        <v>30.89</v>
      </c>
    </row>
    <row r="18" spans="1:10">
      <c r="A18" s="51">
        <v>43879</v>
      </c>
      <c r="B18" s="63">
        <v>29.06</v>
      </c>
      <c r="C18" s="63">
        <v>29.77</v>
      </c>
      <c r="D18" s="63">
        <v>28.95</v>
      </c>
      <c r="E18" s="63">
        <v>29.75</v>
      </c>
      <c r="F18" s="64">
        <v>0</v>
      </c>
      <c r="G18" s="64">
        <v>0</v>
      </c>
      <c r="H18" s="64">
        <v>0</v>
      </c>
      <c r="I18" s="34">
        <v>27.67</v>
      </c>
      <c r="J18" s="62">
        <v>30.28</v>
      </c>
    </row>
    <row r="19" spans="1:10">
      <c r="A19" s="51">
        <v>43878</v>
      </c>
      <c r="B19" s="63">
        <v>29.63</v>
      </c>
      <c r="C19" s="63">
        <v>29.77</v>
      </c>
      <c r="D19" s="63">
        <v>29.31</v>
      </c>
      <c r="E19" s="63">
        <v>29.36</v>
      </c>
      <c r="F19" s="64">
        <v>0</v>
      </c>
      <c r="G19" s="64">
        <v>0</v>
      </c>
      <c r="H19" s="64">
        <v>0</v>
      </c>
      <c r="I19" s="34">
        <v>27.67</v>
      </c>
      <c r="J19" s="62">
        <v>30.28</v>
      </c>
    </row>
    <row r="20" spans="1:10">
      <c r="A20" s="51">
        <v>43875</v>
      </c>
      <c r="B20" s="63">
        <v>29.86</v>
      </c>
      <c r="C20" s="63">
        <v>29.96</v>
      </c>
      <c r="D20" s="63">
        <v>29.34</v>
      </c>
      <c r="E20" s="63">
        <v>29.42</v>
      </c>
      <c r="F20" s="64">
        <v>0</v>
      </c>
      <c r="G20" s="64">
        <v>0</v>
      </c>
      <c r="H20" s="64">
        <v>0</v>
      </c>
      <c r="I20" s="34">
        <v>27.67</v>
      </c>
      <c r="J20" s="62">
        <v>30.28</v>
      </c>
    </row>
    <row r="21" spans="1:10">
      <c r="A21" s="51">
        <v>43874</v>
      </c>
      <c r="B21" s="63">
        <v>29.77</v>
      </c>
      <c r="C21" s="63">
        <v>30.21</v>
      </c>
      <c r="D21" s="63">
        <v>29.64</v>
      </c>
      <c r="E21" s="63">
        <v>29.72</v>
      </c>
      <c r="F21" s="64">
        <v>0</v>
      </c>
      <c r="G21" s="64">
        <v>0</v>
      </c>
      <c r="H21" s="64">
        <v>0</v>
      </c>
      <c r="I21" s="34">
        <v>27.67</v>
      </c>
      <c r="J21" s="62">
        <v>30.28</v>
      </c>
    </row>
    <row r="22" spans="1:10">
      <c r="A22" s="51">
        <v>43873</v>
      </c>
      <c r="B22" s="63">
        <v>29.64</v>
      </c>
      <c r="C22" s="63">
        <v>30.28</v>
      </c>
      <c r="D22" s="63">
        <v>29.63</v>
      </c>
      <c r="E22" s="63">
        <v>30.13</v>
      </c>
      <c r="F22" s="64">
        <v>0</v>
      </c>
      <c r="G22" s="64">
        <v>1</v>
      </c>
      <c r="H22" s="64">
        <v>0</v>
      </c>
      <c r="I22" s="34">
        <v>27.67</v>
      </c>
      <c r="J22" s="62">
        <v>30.28</v>
      </c>
    </row>
    <row r="23" spans="1:10">
      <c r="A23" s="51">
        <v>43872</v>
      </c>
      <c r="B23" s="63">
        <v>29.4</v>
      </c>
      <c r="C23" s="63">
        <v>29.63</v>
      </c>
      <c r="D23" s="63">
        <v>29.26</v>
      </c>
      <c r="E23" s="63">
        <v>29.48</v>
      </c>
      <c r="F23" s="64">
        <v>0</v>
      </c>
      <c r="G23" s="64">
        <v>0</v>
      </c>
      <c r="H23" s="64">
        <v>0</v>
      </c>
      <c r="I23" s="34">
        <v>27.67</v>
      </c>
      <c r="J23" s="62">
        <v>30.28</v>
      </c>
    </row>
    <row r="24" spans="1:10">
      <c r="A24" s="51">
        <v>43871</v>
      </c>
      <c r="B24" s="63">
        <v>28.89</v>
      </c>
      <c r="C24" s="63">
        <v>29.13</v>
      </c>
      <c r="D24" s="63">
        <v>28.64</v>
      </c>
      <c r="E24" s="63">
        <v>29.13</v>
      </c>
      <c r="F24" s="64">
        <v>0</v>
      </c>
      <c r="G24" s="64">
        <v>0</v>
      </c>
      <c r="H24" s="64">
        <v>0</v>
      </c>
      <c r="I24" s="34">
        <v>27.67</v>
      </c>
      <c r="J24" s="62">
        <v>30.27</v>
      </c>
    </row>
    <row r="25" spans="1:10">
      <c r="A25" s="51">
        <v>43868</v>
      </c>
      <c r="B25" s="63">
        <v>29</v>
      </c>
      <c r="C25" s="63">
        <v>29.35</v>
      </c>
      <c r="D25" s="63">
        <v>28.73</v>
      </c>
      <c r="E25" s="63">
        <v>28.93</v>
      </c>
      <c r="F25" s="64">
        <v>0</v>
      </c>
      <c r="G25" s="64">
        <v>0</v>
      </c>
      <c r="H25" s="64">
        <v>0</v>
      </c>
      <c r="I25" s="34">
        <v>27.67</v>
      </c>
      <c r="J25" s="62">
        <v>30.43</v>
      </c>
    </row>
    <row r="26" spans="1:10">
      <c r="A26" s="51">
        <v>43867</v>
      </c>
      <c r="B26" s="63">
        <v>28.7</v>
      </c>
      <c r="C26" s="63">
        <v>29.51</v>
      </c>
      <c r="D26" s="63">
        <v>28.12</v>
      </c>
      <c r="E26" s="63">
        <v>29.18</v>
      </c>
      <c r="F26" s="64">
        <v>0</v>
      </c>
      <c r="G26" s="64">
        <v>0</v>
      </c>
      <c r="H26" s="64">
        <v>0</v>
      </c>
      <c r="I26" s="34">
        <v>27.67</v>
      </c>
      <c r="J26" s="62">
        <v>30.44</v>
      </c>
    </row>
    <row r="27" spans="1:10">
      <c r="A27" s="51">
        <v>43866</v>
      </c>
      <c r="B27" s="63">
        <v>29.05</v>
      </c>
      <c r="C27" s="63">
        <v>29.22</v>
      </c>
      <c r="D27" s="63">
        <v>28.39</v>
      </c>
      <c r="E27" s="63">
        <v>28.39</v>
      </c>
      <c r="F27" s="64">
        <v>0</v>
      </c>
      <c r="G27" s="64">
        <v>0</v>
      </c>
      <c r="H27" s="64">
        <v>0</v>
      </c>
      <c r="I27" s="34">
        <v>27.67</v>
      </c>
      <c r="J27" s="62">
        <v>30.62</v>
      </c>
    </row>
    <row r="28" spans="1:10">
      <c r="A28" s="51">
        <v>43865</v>
      </c>
      <c r="B28" s="63">
        <v>28.65</v>
      </c>
      <c r="C28" s="63">
        <v>29.04</v>
      </c>
      <c r="D28" s="63">
        <v>28.56</v>
      </c>
      <c r="E28" s="63">
        <v>28.63</v>
      </c>
      <c r="F28" s="64">
        <v>0</v>
      </c>
      <c r="G28" s="64">
        <v>0</v>
      </c>
      <c r="H28" s="64">
        <v>0</v>
      </c>
      <c r="I28" s="34">
        <v>27.67</v>
      </c>
      <c r="J28" s="62">
        <v>30.77</v>
      </c>
    </row>
    <row r="29" spans="1:10">
      <c r="A29" s="51">
        <v>43864</v>
      </c>
      <c r="B29" s="63">
        <v>28.52</v>
      </c>
      <c r="C29" s="63">
        <v>28.73</v>
      </c>
      <c r="D29" s="63">
        <v>28.16</v>
      </c>
      <c r="E29" s="63">
        <v>28.18</v>
      </c>
      <c r="F29" s="64">
        <v>0</v>
      </c>
      <c r="G29" s="64">
        <v>0</v>
      </c>
      <c r="H29" s="64">
        <v>0</v>
      </c>
      <c r="I29" s="34">
        <v>27.67</v>
      </c>
      <c r="J29" s="62">
        <v>30.88</v>
      </c>
    </row>
    <row r="30" spans="1:10">
      <c r="A30" s="51">
        <v>43861</v>
      </c>
      <c r="B30" s="63">
        <v>28.63</v>
      </c>
      <c r="C30" s="63">
        <v>28.84</v>
      </c>
      <c r="D30" s="63">
        <v>28.31</v>
      </c>
      <c r="E30" s="63">
        <v>28.45</v>
      </c>
      <c r="F30" s="64">
        <v>0</v>
      </c>
      <c r="G30" s="64">
        <v>0</v>
      </c>
      <c r="H30" s="64">
        <v>0</v>
      </c>
      <c r="I30" s="34">
        <v>27.67</v>
      </c>
      <c r="J30" s="62">
        <v>31.24</v>
      </c>
    </row>
    <row r="31" spans="1:10">
      <c r="A31" s="51">
        <v>43860</v>
      </c>
      <c r="B31" s="63">
        <v>28.28</v>
      </c>
      <c r="C31" s="63">
        <v>29.04</v>
      </c>
      <c r="D31" s="63">
        <v>28.18</v>
      </c>
      <c r="E31" s="63">
        <v>28.94</v>
      </c>
      <c r="F31" s="64">
        <v>0</v>
      </c>
      <c r="G31" s="64">
        <v>0</v>
      </c>
      <c r="H31" s="64">
        <v>0</v>
      </c>
      <c r="I31" s="34">
        <v>27.67</v>
      </c>
      <c r="J31" s="62">
        <v>31.24</v>
      </c>
    </row>
    <row r="32" spans="1:10">
      <c r="A32" s="51">
        <v>43859</v>
      </c>
      <c r="B32" s="63">
        <v>29</v>
      </c>
      <c r="C32" s="63">
        <v>29.08</v>
      </c>
      <c r="D32" s="63">
        <v>28.67</v>
      </c>
      <c r="E32" s="63">
        <v>28.85</v>
      </c>
      <c r="F32" s="64">
        <v>0</v>
      </c>
      <c r="G32" s="64">
        <v>0</v>
      </c>
      <c r="H32" s="64">
        <v>0</v>
      </c>
      <c r="I32" s="34">
        <v>27.67</v>
      </c>
      <c r="J32" s="62">
        <v>31.24</v>
      </c>
    </row>
    <row r="33" spans="1:10">
      <c r="A33" s="51">
        <v>43858</v>
      </c>
      <c r="B33" s="63">
        <v>28.43</v>
      </c>
      <c r="C33" s="63">
        <v>29.14</v>
      </c>
      <c r="D33" s="63">
        <v>28.42</v>
      </c>
      <c r="E33" s="63">
        <v>28.8</v>
      </c>
      <c r="F33" s="64">
        <v>0</v>
      </c>
      <c r="G33" s="64">
        <v>0</v>
      </c>
      <c r="H33" s="64">
        <v>0</v>
      </c>
      <c r="I33" s="34">
        <v>27.67</v>
      </c>
      <c r="J33" s="62">
        <v>31.24</v>
      </c>
    </row>
    <row r="34" spans="1:10">
      <c r="A34" s="51">
        <v>43857</v>
      </c>
      <c r="B34" s="63">
        <v>28.63</v>
      </c>
      <c r="C34" s="63">
        <v>28.64</v>
      </c>
      <c r="D34" s="63">
        <v>27.67</v>
      </c>
      <c r="E34" s="63">
        <v>28.03</v>
      </c>
      <c r="F34" s="64">
        <v>1</v>
      </c>
      <c r="G34" s="64">
        <v>0</v>
      </c>
      <c r="H34" s="64">
        <v>0</v>
      </c>
      <c r="I34" s="34">
        <v>27.67</v>
      </c>
      <c r="J34" s="62">
        <v>31.24</v>
      </c>
    </row>
    <row r="35" spans="1:10">
      <c r="A35" s="51">
        <v>43854</v>
      </c>
      <c r="B35" s="63">
        <v>29.56</v>
      </c>
      <c r="C35" s="63">
        <v>29.78</v>
      </c>
      <c r="D35" s="63">
        <v>29.14</v>
      </c>
      <c r="E35" s="63">
        <v>29.3</v>
      </c>
      <c r="F35" s="64">
        <v>0</v>
      </c>
      <c r="G35" s="64">
        <v>0</v>
      </c>
      <c r="H35" s="64">
        <v>0</v>
      </c>
      <c r="I35" s="34">
        <v>28.82</v>
      </c>
      <c r="J35" s="62">
        <v>31.24</v>
      </c>
    </row>
    <row r="36" spans="1:10">
      <c r="A36" s="51">
        <v>43853</v>
      </c>
      <c r="B36" s="63">
        <v>29.09</v>
      </c>
      <c r="C36" s="63">
        <v>29.76</v>
      </c>
      <c r="D36" s="63">
        <v>28.82</v>
      </c>
      <c r="E36" s="63">
        <v>29.6</v>
      </c>
      <c r="F36" s="64">
        <v>1</v>
      </c>
      <c r="G36" s="64">
        <v>0</v>
      </c>
      <c r="H36" s="64">
        <v>0</v>
      </c>
      <c r="I36" s="34">
        <v>28.82</v>
      </c>
      <c r="J36" s="62">
        <v>31.24</v>
      </c>
    </row>
    <row r="37" spans="1:10">
      <c r="A37" s="51">
        <v>43852</v>
      </c>
      <c r="B37" s="63">
        <v>29.73</v>
      </c>
      <c r="C37" s="63">
        <v>29.81</v>
      </c>
      <c r="D37" s="63">
        <v>29.27</v>
      </c>
      <c r="E37" s="63">
        <v>29.29</v>
      </c>
      <c r="F37" s="64">
        <v>0</v>
      </c>
      <c r="G37" s="64">
        <v>0</v>
      </c>
      <c r="H37" s="64">
        <v>0</v>
      </c>
      <c r="I37" s="34">
        <v>28.82</v>
      </c>
      <c r="J37" s="62">
        <v>31.24</v>
      </c>
    </row>
    <row r="38" spans="1:10">
      <c r="A38" s="51">
        <v>43851</v>
      </c>
      <c r="B38" s="63">
        <v>29.8</v>
      </c>
      <c r="C38" s="63">
        <v>29.94</v>
      </c>
      <c r="D38" s="63">
        <v>29.55</v>
      </c>
      <c r="E38" s="63">
        <v>29.62</v>
      </c>
      <c r="F38" s="64">
        <v>0</v>
      </c>
      <c r="G38" s="64">
        <v>0</v>
      </c>
      <c r="H38" s="64">
        <v>0</v>
      </c>
      <c r="I38" s="34">
        <v>29.27</v>
      </c>
      <c r="J38" s="62">
        <v>31.24</v>
      </c>
    </row>
    <row r="39" spans="1:10">
      <c r="A39" s="51">
        <v>43850</v>
      </c>
      <c r="B39" s="63">
        <v>29.7</v>
      </c>
      <c r="C39" s="63">
        <v>30.1</v>
      </c>
      <c r="D39" s="63">
        <v>29.65</v>
      </c>
      <c r="E39" s="63">
        <v>30</v>
      </c>
      <c r="F39" s="64">
        <v>0</v>
      </c>
      <c r="G39" s="64">
        <v>0</v>
      </c>
      <c r="H39" s="64">
        <v>0</v>
      </c>
      <c r="I39" s="34">
        <v>29.33</v>
      </c>
      <c r="J39" s="62">
        <v>31.24</v>
      </c>
    </row>
    <row r="40" spans="1:10">
      <c r="A40" s="51">
        <v>43847</v>
      </c>
      <c r="B40" s="63">
        <v>29.72</v>
      </c>
      <c r="C40" s="63">
        <v>29.85</v>
      </c>
      <c r="D40" s="63">
        <v>29.54</v>
      </c>
      <c r="E40" s="63">
        <v>29.85</v>
      </c>
      <c r="F40" s="64">
        <v>0</v>
      </c>
      <c r="G40" s="64">
        <v>0</v>
      </c>
      <c r="H40" s="64">
        <v>0</v>
      </c>
      <c r="I40" s="34">
        <v>29.07</v>
      </c>
      <c r="J40" s="62">
        <v>31.24</v>
      </c>
    </row>
    <row r="41" spans="1:10">
      <c r="A41" s="51">
        <v>43846</v>
      </c>
      <c r="B41" s="63">
        <v>29.6</v>
      </c>
      <c r="C41" s="63">
        <v>29.7</v>
      </c>
      <c r="D41" s="63">
        <v>29.33</v>
      </c>
      <c r="E41" s="63">
        <v>29.52</v>
      </c>
      <c r="F41" s="64">
        <v>0</v>
      </c>
      <c r="G41" s="64">
        <v>0</v>
      </c>
      <c r="H41" s="64">
        <v>1</v>
      </c>
      <c r="I41" s="34">
        <v>29.07</v>
      </c>
      <c r="J41" s="62">
        <v>31.24</v>
      </c>
    </row>
    <row r="42" spans="1:10">
      <c r="A42" s="51">
        <v>43845</v>
      </c>
      <c r="B42" s="63">
        <v>29.9</v>
      </c>
      <c r="C42" s="63">
        <v>29.93</v>
      </c>
      <c r="D42" s="63">
        <v>29.54</v>
      </c>
      <c r="E42" s="63">
        <v>29.55</v>
      </c>
      <c r="F42" s="64">
        <v>0</v>
      </c>
      <c r="G42" s="64">
        <v>0</v>
      </c>
      <c r="H42" s="64">
        <v>0</v>
      </c>
      <c r="I42" s="34">
        <v>29.07</v>
      </c>
      <c r="J42" s="62">
        <v>31.24</v>
      </c>
    </row>
    <row r="43" spans="1:10">
      <c r="A43" s="51">
        <v>43844</v>
      </c>
      <c r="B43" s="63">
        <v>30.23</v>
      </c>
      <c r="C43" s="63">
        <v>30.27</v>
      </c>
      <c r="D43" s="63">
        <v>29.77</v>
      </c>
      <c r="E43" s="63">
        <v>30</v>
      </c>
      <c r="F43" s="64">
        <v>0</v>
      </c>
      <c r="G43" s="64">
        <v>0</v>
      </c>
      <c r="H43" s="64">
        <v>1</v>
      </c>
      <c r="I43" s="34">
        <v>29.07</v>
      </c>
      <c r="J43" s="62">
        <v>31.24</v>
      </c>
    </row>
    <row r="44" spans="1:10">
      <c r="A44" s="51">
        <v>43843</v>
      </c>
      <c r="B44" s="63">
        <v>30.35</v>
      </c>
      <c r="C44" s="63">
        <v>30.43</v>
      </c>
      <c r="D44" s="63">
        <v>30.21</v>
      </c>
      <c r="E44" s="63">
        <v>30.33</v>
      </c>
      <c r="F44" s="64">
        <v>0</v>
      </c>
      <c r="G44" s="64">
        <v>0</v>
      </c>
      <c r="H44" s="64">
        <v>0</v>
      </c>
      <c r="I44" s="34">
        <v>29.07</v>
      </c>
      <c r="J44" s="62">
        <v>31.24</v>
      </c>
    </row>
    <row r="45" spans="1:10">
      <c r="A45" s="51">
        <v>43840</v>
      </c>
      <c r="B45" s="63">
        <v>30.39</v>
      </c>
      <c r="C45" s="63">
        <v>30.44</v>
      </c>
      <c r="D45" s="63">
        <v>30.13</v>
      </c>
      <c r="E45" s="63">
        <v>30.27</v>
      </c>
      <c r="F45" s="64">
        <v>0</v>
      </c>
      <c r="G45" s="64">
        <v>0</v>
      </c>
      <c r="H45" s="64">
        <v>1</v>
      </c>
      <c r="I45" s="34">
        <v>29.07</v>
      </c>
      <c r="J45" s="62">
        <v>31.24</v>
      </c>
    </row>
    <row r="46" spans="1:10">
      <c r="A46" s="51">
        <v>43839</v>
      </c>
      <c r="B46" s="63">
        <v>30.47</v>
      </c>
      <c r="C46" s="63">
        <v>30.62</v>
      </c>
      <c r="D46" s="63">
        <v>30.25</v>
      </c>
      <c r="E46" s="63">
        <v>30.4</v>
      </c>
      <c r="F46" s="64">
        <v>0</v>
      </c>
      <c r="G46" s="64">
        <v>0</v>
      </c>
      <c r="H46" s="64">
        <v>0</v>
      </c>
      <c r="I46" s="34">
        <v>29.07</v>
      </c>
      <c r="J46" s="62">
        <v>31.24</v>
      </c>
    </row>
    <row r="47" spans="1:10">
      <c r="A47" s="51">
        <v>43838</v>
      </c>
      <c r="B47" s="63">
        <v>30.69</v>
      </c>
      <c r="C47" s="63">
        <v>30.77</v>
      </c>
      <c r="D47" s="63">
        <v>30.24</v>
      </c>
      <c r="E47" s="63">
        <v>30.5</v>
      </c>
      <c r="F47" s="64">
        <v>0</v>
      </c>
      <c r="G47" s="64">
        <v>0</v>
      </c>
      <c r="H47" s="64">
        <v>0</v>
      </c>
      <c r="I47" s="34">
        <v>29.07</v>
      </c>
      <c r="J47" s="62">
        <v>31.24</v>
      </c>
    </row>
    <row r="48" spans="1:10">
      <c r="A48" s="51">
        <v>43837</v>
      </c>
      <c r="B48" s="63">
        <v>30.82</v>
      </c>
      <c r="C48" s="63">
        <v>30.88</v>
      </c>
      <c r="D48" s="63">
        <v>30.47</v>
      </c>
      <c r="E48" s="63">
        <v>30.69</v>
      </c>
      <c r="F48" s="64">
        <v>0</v>
      </c>
      <c r="G48" s="64">
        <v>0</v>
      </c>
      <c r="H48" s="64">
        <v>0</v>
      </c>
      <c r="I48" s="34">
        <v>29.07</v>
      </c>
      <c r="J48" s="62">
        <v>31.24</v>
      </c>
    </row>
    <row r="49" spans="1:10">
      <c r="A49" s="51">
        <v>43836</v>
      </c>
      <c r="B49" s="63">
        <v>30.43</v>
      </c>
      <c r="C49" s="63">
        <v>30.94</v>
      </c>
      <c r="D49" s="63">
        <v>29.95</v>
      </c>
      <c r="E49" s="63">
        <v>30.81</v>
      </c>
      <c r="F49" s="64">
        <v>0</v>
      </c>
      <c r="G49" s="64">
        <v>0</v>
      </c>
      <c r="H49" s="64">
        <v>0</v>
      </c>
      <c r="I49" s="34">
        <v>28.39</v>
      </c>
      <c r="J49" s="62">
        <v>31.24</v>
      </c>
    </row>
    <row r="50" spans="1:10">
      <c r="A50" s="51">
        <v>43833</v>
      </c>
      <c r="B50" s="63">
        <v>30.88</v>
      </c>
      <c r="C50" s="63">
        <v>31.24</v>
      </c>
      <c r="D50" s="63">
        <v>30.45</v>
      </c>
      <c r="E50" s="63">
        <v>30.45</v>
      </c>
      <c r="F50" s="64">
        <v>0</v>
      </c>
      <c r="G50" s="64">
        <v>1</v>
      </c>
      <c r="H50" s="64">
        <v>0</v>
      </c>
      <c r="I50" s="34">
        <v>28.39</v>
      </c>
      <c r="J50" s="62">
        <v>31.24</v>
      </c>
    </row>
    <row r="51" spans="1:10">
      <c r="A51" s="51">
        <v>43832</v>
      </c>
      <c r="B51" s="63">
        <v>30.51</v>
      </c>
      <c r="C51" s="63">
        <v>30.7</v>
      </c>
      <c r="D51" s="63">
        <v>30.31</v>
      </c>
      <c r="E51" s="63">
        <v>30.7</v>
      </c>
      <c r="F51" s="64">
        <v>0</v>
      </c>
      <c r="G51" s="64">
        <v>0</v>
      </c>
      <c r="H51" s="64">
        <v>0</v>
      </c>
      <c r="I51" s="34">
        <v>28.39</v>
      </c>
      <c r="J51" s="62">
        <v>30.92</v>
      </c>
    </row>
    <row r="52" spans="1:10">
      <c r="A52" s="51">
        <v>43829</v>
      </c>
      <c r="B52" s="63">
        <v>30.55</v>
      </c>
      <c r="C52" s="63">
        <v>30.71</v>
      </c>
      <c r="D52" s="63">
        <v>30.15</v>
      </c>
      <c r="E52" s="63">
        <v>30.18</v>
      </c>
      <c r="F52" s="64">
        <v>0</v>
      </c>
      <c r="G52" s="64">
        <v>0</v>
      </c>
      <c r="H52" s="64">
        <v>0</v>
      </c>
      <c r="I52" s="34">
        <v>28.39</v>
      </c>
      <c r="J52" s="62">
        <v>30.92</v>
      </c>
    </row>
    <row r="53" spans="1:10">
      <c r="A53" s="51">
        <v>43826</v>
      </c>
      <c r="B53" s="63">
        <v>30.69</v>
      </c>
      <c r="C53" s="63">
        <v>30.92</v>
      </c>
      <c r="D53" s="63">
        <v>30.29</v>
      </c>
      <c r="E53" s="63">
        <v>30.52</v>
      </c>
      <c r="F53" s="64">
        <v>0</v>
      </c>
      <c r="G53" s="64">
        <v>1</v>
      </c>
      <c r="H53" s="64">
        <v>0</v>
      </c>
      <c r="I53" s="34">
        <v>28.39</v>
      </c>
      <c r="J53" s="62">
        <v>30.92</v>
      </c>
    </row>
    <row r="54" spans="1:10">
      <c r="A54" s="51">
        <v>43825</v>
      </c>
      <c r="B54" s="63">
        <v>30.23</v>
      </c>
      <c r="C54" s="63">
        <v>30.57</v>
      </c>
      <c r="D54" s="63">
        <v>30.14</v>
      </c>
      <c r="E54" s="63">
        <v>30.55</v>
      </c>
      <c r="F54" s="64">
        <v>0</v>
      </c>
      <c r="G54" s="64">
        <v>0</v>
      </c>
      <c r="H54" s="64">
        <v>0</v>
      </c>
      <c r="I54" s="34">
        <v>28.39</v>
      </c>
      <c r="J54" s="62">
        <v>30.69</v>
      </c>
    </row>
    <row r="55" spans="1:10">
      <c r="A55" s="51">
        <v>43822</v>
      </c>
      <c r="B55" s="63">
        <v>29.84</v>
      </c>
      <c r="C55" s="63">
        <v>30.14</v>
      </c>
      <c r="D55" s="63">
        <v>29.68</v>
      </c>
      <c r="E55" s="63">
        <v>30.14</v>
      </c>
      <c r="F55" s="64">
        <v>0</v>
      </c>
      <c r="G55" s="64">
        <v>0</v>
      </c>
      <c r="H55" s="64">
        <v>0</v>
      </c>
      <c r="I55" s="34">
        <v>28.39</v>
      </c>
      <c r="J55" s="62">
        <v>30.69</v>
      </c>
    </row>
    <row r="56" spans="1:10">
      <c r="A56" s="51">
        <v>43819</v>
      </c>
      <c r="B56" s="63">
        <v>30.24</v>
      </c>
      <c r="C56" s="63">
        <v>30.24</v>
      </c>
      <c r="D56" s="63">
        <v>29.67</v>
      </c>
      <c r="E56" s="63">
        <v>29.91</v>
      </c>
      <c r="F56" s="64">
        <v>0</v>
      </c>
      <c r="G56" s="64">
        <v>0</v>
      </c>
      <c r="H56" s="64">
        <v>0</v>
      </c>
      <c r="I56" s="34">
        <v>28.39</v>
      </c>
      <c r="J56" s="62">
        <v>30.69</v>
      </c>
    </row>
    <row r="57" spans="1:10">
      <c r="A57" s="51">
        <v>43818</v>
      </c>
      <c r="B57" s="63">
        <v>30.09</v>
      </c>
      <c r="C57" s="63">
        <v>30.39</v>
      </c>
      <c r="D57" s="63">
        <v>30.06</v>
      </c>
      <c r="E57" s="63">
        <v>30.25</v>
      </c>
      <c r="F57" s="64">
        <v>0</v>
      </c>
      <c r="G57" s="64">
        <v>0</v>
      </c>
      <c r="H57" s="64">
        <v>0</v>
      </c>
      <c r="I57" s="34">
        <v>28.39</v>
      </c>
      <c r="J57" s="62">
        <v>30.69</v>
      </c>
    </row>
    <row r="58" spans="1:10">
      <c r="A58" s="51">
        <v>43817</v>
      </c>
      <c r="B58" s="63">
        <v>29.4</v>
      </c>
      <c r="C58" s="63">
        <v>30.21</v>
      </c>
      <c r="D58" s="63">
        <v>29.35</v>
      </c>
      <c r="E58" s="63">
        <v>30.18</v>
      </c>
      <c r="F58" s="64">
        <v>0</v>
      </c>
      <c r="G58" s="64">
        <v>0</v>
      </c>
      <c r="H58" s="64">
        <v>0</v>
      </c>
      <c r="I58" s="34">
        <v>28.39</v>
      </c>
      <c r="J58" s="62">
        <v>30.69</v>
      </c>
    </row>
    <row r="59" spans="1:10">
      <c r="A59" s="51">
        <v>43816</v>
      </c>
      <c r="B59" s="63">
        <v>29.29</v>
      </c>
      <c r="C59" s="63">
        <v>29.55</v>
      </c>
      <c r="D59" s="63">
        <v>29.09</v>
      </c>
      <c r="E59" s="63">
        <v>29.5</v>
      </c>
      <c r="F59" s="64">
        <v>0</v>
      </c>
      <c r="G59" s="64">
        <v>0</v>
      </c>
      <c r="H59" s="64">
        <v>0</v>
      </c>
      <c r="I59" s="34">
        <v>28.39</v>
      </c>
      <c r="J59" s="62">
        <v>30.69</v>
      </c>
    </row>
    <row r="60" spans="1:10">
      <c r="A60" s="51">
        <v>43815</v>
      </c>
      <c r="B60" s="63">
        <v>29.7</v>
      </c>
      <c r="C60" s="63">
        <v>29.82</v>
      </c>
      <c r="D60" s="63">
        <v>29.07</v>
      </c>
      <c r="E60" s="63">
        <v>29.07</v>
      </c>
      <c r="F60" s="64">
        <v>0</v>
      </c>
      <c r="G60" s="64">
        <v>0</v>
      </c>
      <c r="H60" s="64">
        <v>0</v>
      </c>
      <c r="I60" s="34">
        <v>28.39</v>
      </c>
      <c r="J60" s="62">
        <v>30.69</v>
      </c>
    </row>
    <row r="61" spans="1:10">
      <c r="A61" s="51">
        <v>43812</v>
      </c>
      <c r="B61" s="63">
        <v>30.53</v>
      </c>
      <c r="C61" s="63">
        <v>30.61</v>
      </c>
      <c r="D61" s="63">
        <v>29.52</v>
      </c>
      <c r="E61" s="63">
        <v>29.63</v>
      </c>
      <c r="F61" s="64">
        <v>0</v>
      </c>
      <c r="G61" s="64">
        <v>0</v>
      </c>
      <c r="H61" s="64">
        <v>0</v>
      </c>
      <c r="I61" s="34">
        <v>28.39</v>
      </c>
      <c r="J61" s="62">
        <v>30.69</v>
      </c>
    </row>
    <row r="62" spans="1:10">
      <c r="A62" s="51">
        <v>43811</v>
      </c>
      <c r="B62" s="63">
        <v>30.28</v>
      </c>
      <c r="C62" s="63">
        <v>30.69</v>
      </c>
      <c r="D62" s="63">
        <v>30.12</v>
      </c>
      <c r="E62" s="63">
        <v>30.61</v>
      </c>
      <c r="F62" s="64">
        <v>0</v>
      </c>
      <c r="G62" s="64">
        <v>1</v>
      </c>
      <c r="H62" s="64">
        <v>0</v>
      </c>
      <c r="I62" s="34">
        <v>28.39</v>
      </c>
      <c r="J62" s="62">
        <v>30.69</v>
      </c>
    </row>
    <row r="63" spans="1:10">
      <c r="A63" s="51">
        <v>43810</v>
      </c>
      <c r="B63" s="63">
        <v>30.15</v>
      </c>
      <c r="C63" s="63">
        <v>30.35</v>
      </c>
      <c r="D63" s="63">
        <v>29.91</v>
      </c>
      <c r="E63" s="63">
        <v>30.04</v>
      </c>
      <c r="F63" s="64">
        <v>0</v>
      </c>
      <c r="G63" s="64">
        <v>0</v>
      </c>
      <c r="H63" s="64">
        <v>0</v>
      </c>
      <c r="I63" s="34">
        <v>28.39</v>
      </c>
      <c r="J63" s="62">
        <v>30.69</v>
      </c>
    </row>
    <row r="64" spans="1:10">
      <c r="A64" s="51">
        <v>43809</v>
      </c>
      <c r="B64" s="63">
        <v>29.75</v>
      </c>
      <c r="C64" s="63">
        <v>30.08</v>
      </c>
      <c r="D64" s="63">
        <v>29.55</v>
      </c>
      <c r="E64" s="63">
        <v>30.08</v>
      </c>
      <c r="F64" s="64">
        <v>0</v>
      </c>
      <c r="G64" s="64">
        <v>0</v>
      </c>
      <c r="H64" s="64">
        <v>0</v>
      </c>
      <c r="I64" s="34">
        <v>28.39</v>
      </c>
      <c r="J64" s="62">
        <v>30.35</v>
      </c>
    </row>
    <row r="65" spans="1:10">
      <c r="A65" s="51">
        <v>43808</v>
      </c>
      <c r="B65" s="63">
        <v>29.95</v>
      </c>
      <c r="C65" s="63">
        <v>30.12</v>
      </c>
      <c r="D65" s="63">
        <v>29.77</v>
      </c>
      <c r="E65" s="63">
        <v>29.86</v>
      </c>
      <c r="F65" s="64">
        <v>0</v>
      </c>
      <c r="G65" s="64">
        <v>0</v>
      </c>
      <c r="H65" s="64">
        <v>0</v>
      </c>
      <c r="I65" s="34">
        <v>28.39</v>
      </c>
      <c r="J65" s="62">
        <v>30.53</v>
      </c>
    </row>
    <row r="66" spans="1:10">
      <c r="A66" s="51">
        <v>43805</v>
      </c>
      <c r="B66" s="63">
        <v>29.8</v>
      </c>
      <c r="C66" s="63">
        <v>30.23</v>
      </c>
      <c r="D66" s="63">
        <v>29.78</v>
      </c>
      <c r="E66" s="63">
        <v>29.99</v>
      </c>
      <c r="F66" s="64">
        <v>0</v>
      </c>
      <c r="G66" s="64">
        <v>0</v>
      </c>
      <c r="H66" s="64">
        <v>0</v>
      </c>
      <c r="I66" s="34">
        <v>27.62</v>
      </c>
      <c r="J66" s="62">
        <v>30.53</v>
      </c>
    </row>
    <row r="67" spans="1:10">
      <c r="A67" s="51">
        <v>43804</v>
      </c>
      <c r="B67" s="63">
        <v>29.29</v>
      </c>
      <c r="C67" s="63">
        <v>30.03</v>
      </c>
      <c r="D67" s="63">
        <v>29.17</v>
      </c>
      <c r="E67" s="63">
        <v>29.7</v>
      </c>
      <c r="F67" s="64">
        <v>0</v>
      </c>
      <c r="G67" s="64">
        <v>0</v>
      </c>
      <c r="H67" s="64">
        <v>0</v>
      </c>
      <c r="I67" s="34">
        <v>27.62</v>
      </c>
      <c r="J67" s="62">
        <v>30.53</v>
      </c>
    </row>
    <row r="68" spans="1:10">
      <c r="A68" s="51">
        <v>43803</v>
      </c>
      <c r="B68" s="63">
        <v>28.92</v>
      </c>
      <c r="C68" s="63">
        <v>29.31</v>
      </c>
      <c r="D68" s="63">
        <v>28.77</v>
      </c>
      <c r="E68" s="63">
        <v>29.31</v>
      </c>
      <c r="F68" s="64">
        <v>0</v>
      </c>
      <c r="G68" s="64">
        <v>0</v>
      </c>
      <c r="H68" s="64">
        <v>0</v>
      </c>
      <c r="I68" s="34">
        <v>27.62</v>
      </c>
      <c r="J68" s="62">
        <v>30.53</v>
      </c>
    </row>
    <row r="69" spans="1:10">
      <c r="A69" s="51">
        <v>43802</v>
      </c>
      <c r="B69" s="63">
        <v>28.83</v>
      </c>
      <c r="C69" s="63">
        <v>28.85</v>
      </c>
      <c r="D69" s="63">
        <v>28.39</v>
      </c>
      <c r="E69" s="63">
        <v>28.64</v>
      </c>
      <c r="F69" s="64">
        <v>0</v>
      </c>
      <c r="G69" s="64">
        <v>0</v>
      </c>
      <c r="H69" s="64">
        <v>1</v>
      </c>
      <c r="I69" s="34">
        <v>27.62</v>
      </c>
      <c r="J69" s="62">
        <v>30.69</v>
      </c>
    </row>
    <row r="70" spans="1:10">
      <c r="A70" s="51">
        <v>43801</v>
      </c>
      <c r="B70" s="63">
        <v>29.06</v>
      </c>
      <c r="C70" s="63">
        <v>29.15</v>
      </c>
      <c r="D70" s="63">
        <v>28.73</v>
      </c>
      <c r="E70" s="63">
        <v>28.73</v>
      </c>
      <c r="F70" s="64">
        <v>0</v>
      </c>
      <c r="G70" s="64">
        <v>0</v>
      </c>
      <c r="H70" s="64">
        <v>0</v>
      </c>
      <c r="I70" s="34">
        <v>27.62</v>
      </c>
      <c r="J70" s="62">
        <v>30.69</v>
      </c>
    </row>
    <row r="71" spans="1:10">
      <c r="A71" s="51">
        <v>43798</v>
      </c>
      <c r="B71" s="63">
        <v>29.15</v>
      </c>
      <c r="C71" s="63">
        <v>29.21</v>
      </c>
      <c r="D71" s="63">
        <v>28.67</v>
      </c>
      <c r="E71" s="63">
        <v>28.81</v>
      </c>
      <c r="F71" s="64">
        <v>0</v>
      </c>
      <c r="G71" s="64">
        <v>0</v>
      </c>
      <c r="H71" s="64">
        <v>0</v>
      </c>
      <c r="I71" s="34">
        <v>27.62</v>
      </c>
      <c r="J71" s="62">
        <v>30.69</v>
      </c>
    </row>
    <row r="72" spans="1:10">
      <c r="A72" s="51">
        <v>43797</v>
      </c>
      <c r="B72" s="63">
        <v>28.98</v>
      </c>
      <c r="C72" s="63">
        <v>29.19</v>
      </c>
      <c r="D72" s="63">
        <v>28.47</v>
      </c>
      <c r="E72" s="63">
        <v>29.18</v>
      </c>
      <c r="F72" s="64">
        <v>0</v>
      </c>
      <c r="G72" s="64">
        <v>0</v>
      </c>
      <c r="H72" s="64">
        <v>1</v>
      </c>
      <c r="I72" s="34">
        <v>27.62</v>
      </c>
      <c r="J72" s="62">
        <v>30.69</v>
      </c>
    </row>
    <row r="73" spans="1:10">
      <c r="A73" s="51">
        <v>43796</v>
      </c>
      <c r="B73" s="63">
        <v>29.01</v>
      </c>
      <c r="C73" s="63">
        <v>29.3</v>
      </c>
      <c r="D73" s="63">
        <v>28.8</v>
      </c>
      <c r="E73" s="63">
        <v>28.99</v>
      </c>
      <c r="F73" s="64">
        <v>0</v>
      </c>
      <c r="G73" s="64">
        <v>0</v>
      </c>
      <c r="H73" s="64">
        <v>0</v>
      </c>
      <c r="I73" s="34">
        <v>27.62</v>
      </c>
      <c r="J73" s="62">
        <v>30.69</v>
      </c>
    </row>
    <row r="74" spans="1:10">
      <c r="A74" s="51">
        <v>43795</v>
      </c>
      <c r="B74" s="63">
        <v>29.27</v>
      </c>
      <c r="C74" s="63">
        <v>29.38</v>
      </c>
      <c r="D74" s="63">
        <v>28.76</v>
      </c>
      <c r="E74" s="63">
        <v>28.85</v>
      </c>
      <c r="F74" s="64">
        <v>0</v>
      </c>
      <c r="G74" s="64">
        <v>0</v>
      </c>
      <c r="H74" s="64">
        <v>0</v>
      </c>
      <c r="I74" s="34">
        <v>27.62</v>
      </c>
      <c r="J74" s="62">
        <v>30.69</v>
      </c>
    </row>
    <row r="75" spans="1:10">
      <c r="A75" s="51">
        <v>43794</v>
      </c>
      <c r="B75" s="63">
        <v>29.57</v>
      </c>
      <c r="C75" s="63">
        <v>29.75</v>
      </c>
      <c r="D75" s="63">
        <v>29.28</v>
      </c>
      <c r="E75" s="63">
        <v>29.38</v>
      </c>
      <c r="F75" s="64">
        <v>0</v>
      </c>
      <c r="G75" s="64">
        <v>0</v>
      </c>
      <c r="H75" s="64">
        <v>0</v>
      </c>
      <c r="I75" s="34">
        <v>27.62</v>
      </c>
      <c r="J75" s="62">
        <v>30.69</v>
      </c>
    </row>
    <row r="76" spans="1:10">
      <c r="A76" s="51">
        <v>43791</v>
      </c>
      <c r="B76" s="63">
        <v>29.41</v>
      </c>
      <c r="C76" s="63">
        <v>29.99</v>
      </c>
      <c r="D76" s="63">
        <v>29.21</v>
      </c>
      <c r="E76" s="63">
        <v>29.63</v>
      </c>
      <c r="F76" s="64">
        <v>0</v>
      </c>
      <c r="G76" s="64">
        <v>0</v>
      </c>
      <c r="H76" s="64">
        <v>0</v>
      </c>
      <c r="I76" s="34">
        <v>27.62</v>
      </c>
      <c r="J76" s="62">
        <v>30.69</v>
      </c>
    </row>
    <row r="77" spans="1:10">
      <c r="A77" s="51">
        <v>43790</v>
      </c>
      <c r="B77" s="63">
        <v>28.59</v>
      </c>
      <c r="C77" s="63">
        <v>29.5</v>
      </c>
      <c r="D77" s="63">
        <v>28.54</v>
      </c>
      <c r="E77" s="63">
        <v>29.5</v>
      </c>
      <c r="F77" s="64">
        <v>0</v>
      </c>
      <c r="G77" s="64">
        <v>0</v>
      </c>
      <c r="H77" s="64">
        <v>0</v>
      </c>
      <c r="I77" s="34">
        <v>27.62</v>
      </c>
      <c r="J77" s="62">
        <v>30.69</v>
      </c>
    </row>
    <row r="78" spans="1:10">
      <c r="A78" s="51">
        <v>43788</v>
      </c>
      <c r="B78" s="63">
        <v>28.91</v>
      </c>
      <c r="C78" s="63">
        <v>29.15</v>
      </c>
      <c r="D78" s="63">
        <v>28.39</v>
      </c>
      <c r="E78" s="63">
        <v>28.44</v>
      </c>
      <c r="F78" s="64">
        <v>0</v>
      </c>
      <c r="G78" s="64">
        <v>0</v>
      </c>
      <c r="H78" s="64">
        <v>0</v>
      </c>
      <c r="I78" s="34">
        <v>27.12</v>
      </c>
      <c r="J78" s="62">
        <v>30.69</v>
      </c>
    </row>
    <row r="79" spans="1:10">
      <c r="A79" s="51">
        <v>43787</v>
      </c>
      <c r="B79" s="63">
        <v>29.35</v>
      </c>
      <c r="C79" s="63">
        <v>29.5</v>
      </c>
      <c r="D79" s="63">
        <v>28.73</v>
      </c>
      <c r="E79" s="63">
        <v>28.74</v>
      </c>
      <c r="F79" s="64">
        <v>0</v>
      </c>
      <c r="G79" s="64">
        <v>0</v>
      </c>
      <c r="H79" s="64">
        <v>0</v>
      </c>
      <c r="I79" s="34">
        <v>27.12</v>
      </c>
      <c r="J79" s="62">
        <v>30.69</v>
      </c>
    </row>
    <row r="80" spans="1:10">
      <c r="A80" s="51">
        <v>43783</v>
      </c>
      <c r="B80" s="63">
        <v>29.53</v>
      </c>
      <c r="C80" s="63">
        <v>29.75</v>
      </c>
      <c r="D80" s="63">
        <v>28.93</v>
      </c>
      <c r="E80" s="63">
        <v>28.96</v>
      </c>
      <c r="F80" s="64">
        <v>0</v>
      </c>
      <c r="G80" s="64">
        <v>0</v>
      </c>
      <c r="H80" s="64">
        <v>0</v>
      </c>
      <c r="I80" s="34">
        <v>27.12</v>
      </c>
      <c r="J80" s="62">
        <v>30.69</v>
      </c>
    </row>
    <row r="81" spans="1:10">
      <c r="A81" s="51">
        <v>43782</v>
      </c>
      <c r="B81" s="63">
        <v>29.6</v>
      </c>
      <c r="C81" s="63">
        <v>29.78</v>
      </c>
      <c r="D81" s="63">
        <v>29.26</v>
      </c>
      <c r="E81" s="63">
        <v>29.55</v>
      </c>
      <c r="F81" s="64">
        <v>0</v>
      </c>
      <c r="G81" s="64">
        <v>0</v>
      </c>
      <c r="H81" s="64">
        <v>0</v>
      </c>
      <c r="I81" s="34">
        <v>27.11</v>
      </c>
      <c r="J81" s="62">
        <v>30.69</v>
      </c>
    </row>
    <row r="82" spans="1:10">
      <c r="A82" s="51">
        <v>43781</v>
      </c>
      <c r="B82" s="63">
        <v>29.69</v>
      </c>
      <c r="C82" s="63">
        <v>30.25</v>
      </c>
      <c r="D82" s="63">
        <v>29.66</v>
      </c>
      <c r="E82" s="63">
        <v>29.67</v>
      </c>
      <c r="F82" s="64">
        <v>0</v>
      </c>
      <c r="G82" s="64">
        <v>0</v>
      </c>
      <c r="H82" s="64">
        <v>0</v>
      </c>
      <c r="I82" s="34">
        <v>26.89</v>
      </c>
      <c r="J82" s="62">
        <v>30.69</v>
      </c>
    </row>
    <row r="83" spans="1:10">
      <c r="A83" s="51">
        <v>43780</v>
      </c>
      <c r="B83" s="63">
        <v>29.34</v>
      </c>
      <c r="C83" s="63">
        <v>29.93</v>
      </c>
      <c r="D83" s="63">
        <v>29.28</v>
      </c>
      <c r="E83" s="63">
        <v>29.93</v>
      </c>
      <c r="F83" s="64">
        <v>0</v>
      </c>
      <c r="G83" s="64">
        <v>0</v>
      </c>
      <c r="H83" s="64">
        <v>0</v>
      </c>
      <c r="I83" s="34">
        <v>26.84</v>
      </c>
      <c r="J83" s="62">
        <v>30.69</v>
      </c>
    </row>
    <row r="84" spans="1:10">
      <c r="A84" s="51">
        <v>43777</v>
      </c>
      <c r="B84" s="63">
        <v>29.93</v>
      </c>
      <c r="C84" s="63">
        <v>30.26</v>
      </c>
      <c r="D84" s="63">
        <v>29.41</v>
      </c>
      <c r="E84" s="63">
        <v>29.5</v>
      </c>
      <c r="F84" s="64">
        <v>0</v>
      </c>
      <c r="G84" s="64">
        <v>0</v>
      </c>
      <c r="H84" s="64">
        <v>0</v>
      </c>
      <c r="I84" s="34">
        <v>26.48</v>
      </c>
      <c r="J84" s="62">
        <v>30.69</v>
      </c>
    </row>
    <row r="85" spans="1:10">
      <c r="A85" s="51">
        <v>43776</v>
      </c>
      <c r="B85" s="63">
        <v>29.48</v>
      </c>
      <c r="C85" s="63">
        <v>30.53</v>
      </c>
      <c r="D85" s="63">
        <v>29.03</v>
      </c>
      <c r="E85" s="63">
        <v>30.37</v>
      </c>
      <c r="F85" s="64">
        <v>0</v>
      </c>
      <c r="G85" s="64">
        <v>0</v>
      </c>
      <c r="H85" s="64">
        <v>0</v>
      </c>
      <c r="I85" s="34">
        <v>26.47</v>
      </c>
      <c r="J85" s="62">
        <v>30.69</v>
      </c>
    </row>
    <row r="86" spans="1:10">
      <c r="A86" s="51">
        <v>43775</v>
      </c>
      <c r="B86" s="63">
        <v>29.53</v>
      </c>
      <c r="C86" s="63">
        <v>30.17</v>
      </c>
      <c r="D86" s="63">
        <v>27.62</v>
      </c>
      <c r="E86" s="63">
        <v>29.2</v>
      </c>
      <c r="F86" s="64">
        <v>0</v>
      </c>
      <c r="G86" s="64">
        <v>0</v>
      </c>
      <c r="H86" s="64">
        <v>1</v>
      </c>
      <c r="I86" s="34">
        <v>26.08</v>
      </c>
      <c r="J86" s="62">
        <v>30.69</v>
      </c>
    </row>
    <row r="87" spans="1:10">
      <c r="A87" s="51">
        <v>43774</v>
      </c>
      <c r="B87" s="63">
        <v>29.89</v>
      </c>
      <c r="C87" s="63">
        <v>30.07</v>
      </c>
      <c r="D87" s="63">
        <v>29.07</v>
      </c>
      <c r="E87" s="63">
        <v>29.14</v>
      </c>
      <c r="F87" s="64">
        <v>0</v>
      </c>
      <c r="G87" s="64">
        <v>0</v>
      </c>
      <c r="H87" s="64">
        <v>0</v>
      </c>
      <c r="I87" s="34">
        <v>25.5</v>
      </c>
      <c r="J87" s="62">
        <v>30.69</v>
      </c>
    </row>
    <row r="88" spans="1:10">
      <c r="A88" s="51">
        <v>43773</v>
      </c>
      <c r="B88" s="63">
        <v>30.36</v>
      </c>
      <c r="C88" s="63">
        <v>30.68</v>
      </c>
      <c r="D88" s="63">
        <v>29.44</v>
      </c>
      <c r="E88" s="63">
        <v>29.84</v>
      </c>
      <c r="F88" s="64">
        <v>0</v>
      </c>
      <c r="G88" s="64">
        <v>0</v>
      </c>
      <c r="H88" s="64">
        <v>0</v>
      </c>
      <c r="I88" s="34">
        <v>25.5</v>
      </c>
      <c r="J88" s="62">
        <v>30.69</v>
      </c>
    </row>
    <row r="89" spans="1:10">
      <c r="A89" s="51">
        <v>43770</v>
      </c>
      <c r="B89" s="63">
        <v>30.06</v>
      </c>
      <c r="C89" s="63">
        <v>30.69</v>
      </c>
      <c r="D89" s="63">
        <v>29.33</v>
      </c>
      <c r="E89" s="63">
        <v>29.91</v>
      </c>
      <c r="F89" s="64">
        <v>0</v>
      </c>
      <c r="G89" s="64">
        <v>1</v>
      </c>
      <c r="H89" s="64">
        <v>0</v>
      </c>
      <c r="I89" s="34">
        <v>25.5</v>
      </c>
      <c r="J89" s="62">
        <v>30.69</v>
      </c>
    </row>
    <row r="90" spans="1:10">
      <c r="A90" s="51">
        <v>43769</v>
      </c>
      <c r="B90" s="63">
        <v>29.35</v>
      </c>
      <c r="C90" s="63">
        <v>29.94</v>
      </c>
      <c r="D90" s="63">
        <v>29.13</v>
      </c>
      <c r="E90" s="63">
        <v>29.87</v>
      </c>
      <c r="F90" s="64">
        <v>0</v>
      </c>
      <c r="G90" s="64">
        <v>0</v>
      </c>
      <c r="H90" s="64">
        <v>0</v>
      </c>
      <c r="I90" s="34">
        <v>25.5</v>
      </c>
      <c r="J90" s="62">
        <v>30.69</v>
      </c>
    </row>
    <row r="91" spans="1:10">
      <c r="A91" s="51">
        <v>43768</v>
      </c>
      <c r="B91" s="63">
        <v>29.26</v>
      </c>
      <c r="C91" s="63">
        <v>29.57</v>
      </c>
      <c r="D91" s="63">
        <v>28.96</v>
      </c>
      <c r="E91" s="63">
        <v>29.56</v>
      </c>
      <c r="F91" s="64">
        <v>0</v>
      </c>
      <c r="G91" s="64">
        <v>0</v>
      </c>
      <c r="H91" s="64">
        <v>0</v>
      </c>
      <c r="I91" s="34">
        <v>25.5</v>
      </c>
      <c r="J91" s="62">
        <v>29.94</v>
      </c>
    </row>
    <row r="92" spans="1:10">
      <c r="A92" s="51">
        <v>43767</v>
      </c>
      <c r="B92" s="63">
        <v>28.89</v>
      </c>
      <c r="C92" s="63">
        <v>29.42</v>
      </c>
      <c r="D92" s="63">
        <v>28.76</v>
      </c>
      <c r="E92" s="63">
        <v>29.31</v>
      </c>
      <c r="F92" s="64">
        <v>0</v>
      </c>
      <c r="G92" s="64">
        <v>0</v>
      </c>
      <c r="H92" s="64">
        <v>0</v>
      </c>
      <c r="I92" s="34">
        <v>25.5</v>
      </c>
      <c r="J92" s="62">
        <v>29.57</v>
      </c>
    </row>
    <row r="93" spans="1:10">
      <c r="A93" s="51">
        <v>43766</v>
      </c>
      <c r="B93" s="63">
        <v>28.72</v>
      </c>
      <c r="C93" s="63">
        <v>29.15</v>
      </c>
      <c r="D93" s="63">
        <v>28.62</v>
      </c>
      <c r="E93" s="63">
        <v>29.09</v>
      </c>
      <c r="F93" s="64">
        <v>0</v>
      </c>
      <c r="G93" s="64">
        <v>0</v>
      </c>
      <c r="H93" s="64">
        <v>0</v>
      </c>
      <c r="I93" s="34">
        <v>25.5</v>
      </c>
      <c r="J93" s="62">
        <v>29.42</v>
      </c>
    </row>
    <row r="94" spans="1:10">
      <c r="A94" s="51">
        <v>43763</v>
      </c>
      <c r="B94" s="63">
        <v>28.7</v>
      </c>
      <c r="C94" s="63">
        <v>29.04</v>
      </c>
      <c r="D94" s="63">
        <v>28.51</v>
      </c>
      <c r="E94" s="63">
        <v>28.75</v>
      </c>
      <c r="F94" s="64">
        <v>0</v>
      </c>
      <c r="G94" s="64">
        <v>0</v>
      </c>
      <c r="H94" s="64">
        <v>0</v>
      </c>
      <c r="I94" s="34">
        <v>25.5</v>
      </c>
      <c r="J94" s="62">
        <v>29.15</v>
      </c>
    </row>
    <row r="95" spans="1:10">
      <c r="A95" s="51">
        <v>43762</v>
      </c>
      <c r="B95" s="63">
        <v>28.65</v>
      </c>
      <c r="C95" s="63">
        <v>28.75</v>
      </c>
      <c r="D95" s="63">
        <v>27.74</v>
      </c>
      <c r="E95" s="63">
        <v>27.83</v>
      </c>
      <c r="F95" s="64">
        <v>0</v>
      </c>
      <c r="G95" s="64">
        <v>0</v>
      </c>
      <c r="H95" s="64">
        <v>0</v>
      </c>
      <c r="I95" s="34">
        <v>25.5</v>
      </c>
      <c r="J95" s="62">
        <v>29.04</v>
      </c>
    </row>
    <row r="96" spans="1:10">
      <c r="A96" s="51">
        <v>43761</v>
      </c>
      <c r="B96" s="63">
        <v>28.04</v>
      </c>
      <c r="C96" s="63">
        <v>28.58</v>
      </c>
      <c r="D96" s="63">
        <v>27.96</v>
      </c>
      <c r="E96" s="63">
        <v>28.45</v>
      </c>
      <c r="F96" s="64">
        <v>0</v>
      </c>
      <c r="G96" s="64">
        <v>0</v>
      </c>
      <c r="H96" s="64">
        <v>0</v>
      </c>
      <c r="I96" s="34">
        <v>25.5</v>
      </c>
      <c r="J96" s="62">
        <v>28.75</v>
      </c>
    </row>
    <row r="97" spans="1:10">
      <c r="A97" s="51">
        <v>43760</v>
      </c>
      <c r="B97" s="63">
        <v>27.32</v>
      </c>
      <c r="C97" s="63">
        <v>28.19</v>
      </c>
      <c r="D97" s="63">
        <v>27.29</v>
      </c>
      <c r="E97" s="63">
        <v>28.08</v>
      </c>
      <c r="F97" s="64">
        <v>0</v>
      </c>
      <c r="G97" s="64">
        <v>0</v>
      </c>
      <c r="H97" s="64">
        <v>0</v>
      </c>
      <c r="I97" s="34">
        <v>25.5</v>
      </c>
      <c r="J97" s="62">
        <v>28.58</v>
      </c>
    </row>
    <row r="98" spans="1:10">
      <c r="A98" s="51">
        <v>43759</v>
      </c>
      <c r="B98" s="63">
        <v>27.27</v>
      </c>
      <c r="C98" s="63">
        <v>27.33</v>
      </c>
      <c r="D98" s="63">
        <v>27.12</v>
      </c>
      <c r="E98" s="63">
        <v>27.29</v>
      </c>
      <c r="F98" s="64">
        <v>0</v>
      </c>
      <c r="G98" s="64">
        <v>0</v>
      </c>
      <c r="H98" s="64">
        <v>1</v>
      </c>
      <c r="I98" s="34">
        <v>25.5</v>
      </c>
      <c r="J98" s="62">
        <v>27.52</v>
      </c>
    </row>
    <row r="99" spans="1:10">
      <c r="A99" s="51">
        <v>43756</v>
      </c>
      <c r="B99" s="63">
        <v>27.41</v>
      </c>
      <c r="C99" s="63">
        <v>27.51</v>
      </c>
      <c r="D99" s="63">
        <v>27.12</v>
      </c>
      <c r="E99" s="63">
        <v>27.12</v>
      </c>
      <c r="F99" s="64">
        <v>0</v>
      </c>
      <c r="G99" s="64">
        <v>0</v>
      </c>
      <c r="H99" s="64">
        <v>0</v>
      </c>
      <c r="I99" s="34">
        <v>25.5</v>
      </c>
      <c r="J99" s="62">
        <v>27.52</v>
      </c>
    </row>
    <row r="100" spans="1:10">
      <c r="A100" s="51">
        <v>43755</v>
      </c>
      <c r="B100" s="63">
        <v>27.45</v>
      </c>
      <c r="C100" s="63">
        <v>27.52</v>
      </c>
      <c r="D100" s="63">
        <v>27.11</v>
      </c>
      <c r="E100" s="63">
        <v>27.18</v>
      </c>
      <c r="F100" s="64">
        <v>0</v>
      </c>
      <c r="G100" s="64">
        <v>1</v>
      </c>
      <c r="H100" s="64">
        <v>0</v>
      </c>
      <c r="I100" s="34">
        <v>25.5</v>
      </c>
      <c r="J100" s="62">
        <v>27.52</v>
      </c>
    </row>
    <row r="101" spans="1:10">
      <c r="A101" s="51">
        <v>43754</v>
      </c>
      <c r="B101" s="63">
        <v>27.08</v>
      </c>
      <c r="C101" s="63">
        <v>27.49</v>
      </c>
      <c r="D101" s="63">
        <v>26.89</v>
      </c>
      <c r="E101" s="63">
        <v>27.45</v>
      </c>
      <c r="F101" s="64">
        <v>0</v>
      </c>
      <c r="G101" s="64">
        <v>0</v>
      </c>
      <c r="H101" s="64">
        <v>0</v>
      </c>
      <c r="I101" s="34">
        <v>25.5</v>
      </c>
      <c r="J101" s="62">
        <v>27.52</v>
      </c>
    </row>
    <row r="102" spans="1:10">
      <c r="A102" s="51">
        <v>43753</v>
      </c>
      <c r="B102" s="63">
        <v>26.84</v>
      </c>
      <c r="C102" s="63">
        <v>27.4</v>
      </c>
      <c r="D102" s="63">
        <v>26.84</v>
      </c>
      <c r="E102" s="63">
        <v>27.12</v>
      </c>
      <c r="F102" s="64">
        <v>0</v>
      </c>
      <c r="G102" s="64">
        <v>0</v>
      </c>
      <c r="H102" s="64">
        <v>0</v>
      </c>
      <c r="I102" s="34">
        <v>25.5</v>
      </c>
      <c r="J102" s="62">
        <v>27.49</v>
      </c>
    </row>
    <row r="103" spans="1:10">
      <c r="A103" s="51">
        <v>43752</v>
      </c>
      <c r="B103" s="63">
        <v>26.57</v>
      </c>
      <c r="C103" s="63">
        <v>26.86</v>
      </c>
      <c r="D103" s="63">
        <v>26.48</v>
      </c>
      <c r="E103" s="63">
        <v>26.84</v>
      </c>
      <c r="F103" s="64">
        <v>0</v>
      </c>
      <c r="G103" s="64">
        <v>0</v>
      </c>
      <c r="H103" s="64">
        <v>0</v>
      </c>
      <c r="I103" s="34">
        <v>25.5</v>
      </c>
      <c r="J103" s="62">
        <v>27.75</v>
      </c>
    </row>
    <row r="104" spans="1:10">
      <c r="A104" s="51">
        <v>43749</v>
      </c>
      <c r="B104" s="63">
        <v>26.47</v>
      </c>
      <c r="C104" s="63">
        <v>26.89</v>
      </c>
      <c r="D104" s="63">
        <v>26.47</v>
      </c>
      <c r="E104" s="63">
        <v>26.79</v>
      </c>
      <c r="F104" s="64">
        <v>0</v>
      </c>
      <c r="G104" s="64">
        <v>0</v>
      </c>
      <c r="H104" s="64">
        <v>0</v>
      </c>
      <c r="I104" s="34">
        <v>25.5</v>
      </c>
      <c r="J104" s="62">
        <v>27.75</v>
      </c>
    </row>
    <row r="105" spans="1:10">
      <c r="A105" s="51">
        <v>43748</v>
      </c>
      <c r="B105" s="63">
        <v>26.13</v>
      </c>
      <c r="C105" s="63">
        <v>26.42</v>
      </c>
      <c r="D105" s="63">
        <v>26.08</v>
      </c>
      <c r="E105" s="63">
        <v>26.28</v>
      </c>
      <c r="F105" s="64">
        <v>0</v>
      </c>
      <c r="G105" s="64">
        <v>0</v>
      </c>
      <c r="H105" s="64">
        <v>0</v>
      </c>
      <c r="I105" s="34">
        <v>25.5</v>
      </c>
      <c r="J105" s="62">
        <v>27.75</v>
      </c>
    </row>
    <row r="106" spans="1:10">
      <c r="A106" s="51">
        <v>43747</v>
      </c>
      <c r="B106" s="63">
        <v>25.9</v>
      </c>
      <c r="C106" s="63">
        <v>26.25</v>
      </c>
      <c r="D106" s="63">
        <v>25.7</v>
      </c>
      <c r="E106" s="63">
        <v>26.06</v>
      </c>
      <c r="F106" s="64">
        <v>0</v>
      </c>
      <c r="G106" s="64">
        <v>0</v>
      </c>
      <c r="H106" s="64">
        <v>0</v>
      </c>
      <c r="I106" s="34">
        <v>25.5</v>
      </c>
      <c r="J106" s="62">
        <v>27.75</v>
      </c>
    </row>
    <row r="107" spans="1:10">
      <c r="A107" s="51">
        <v>43746</v>
      </c>
      <c r="B107" s="63">
        <v>25.72</v>
      </c>
      <c r="C107" s="63">
        <v>25.98</v>
      </c>
      <c r="D107" s="63">
        <v>25.5</v>
      </c>
      <c r="E107" s="63">
        <v>25.57</v>
      </c>
      <c r="F107" s="64">
        <v>1</v>
      </c>
      <c r="G107" s="64">
        <v>0</v>
      </c>
      <c r="H107" s="64">
        <v>0</v>
      </c>
      <c r="I107" s="34">
        <v>25.5</v>
      </c>
      <c r="J107" s="62">
        <v>27.75</v>
      </c>
    </row>
    <row r="108" spans="1:10">
      <c r="A108" s="51">
        <v>43745</v>
      </c>
      <c r="B108" s="63">
        <v>25.92</v>
      </c>
      <c r="C108" s="63">
        <v>26.14</v>
      </c>
      <c r="D108" s="63">
        <v>25.65</v>
      </c>
      <c r="E108" s="63">
        <v>25.72</v>
      </c>
      <c r="F108" s="64">
        <v>0</v>
      </c>
      <c r="G108" s="64">
        <v>0</v>
      </c>
      <c r="H108" s="64">
        <v>0</v>
      </c>
      <c r="I108" s="34">
        <v>25.5</v>
      </c>
      <c r="J108" s="62">
        <v>27.75</v>
      </c>
    </row>
    <row r="109" spans="1:10">
      <c r="A109" s="51">
        <v>43742</v>
      </c>
      <c r="B109" s="63">
        <v>26.39</v>
      </c>
      <c r="C109" s="63">
        <v>26.46</v>
      </c>
      <c r="D109" s="63">
        <v>25.82</v>
      </c>
      <c r="E109" s="63">
        <v>26.05</v>
      </c>
      <c r="F109" s="64">
        <v>0</v>
      </c>
      <c r="G109" s="64">
        <v>0</v>
      </c>
      <c r="H109" s="64">
        <v>0</v>
      </c>
      <c r="I109" s="34">
        <v>25.75</v>
      </c>
      <c r="J109" s="62">
        <v>27.75</v>
      </c>
    </row>
    <row r="110" spans="1:10">
      <c r="A110" s="51">
        <v>43741</v>
      </c>
      <c r="B110" s="63">
        <v>26.28</v>
      </c>
      <c r="C110" s="63">
        <v>26.35</v>
      </c>
      <c r="D110" s="63">
        <v>25.83</v>
      </c>
      <c r="E110" s="63">
        <v>26.28</v>
      </c>
      <c r="F110" s="64">
        <v>0</v>
      </c>
      <c r="G110" s="64">
        <v>0</v>
      </c>
      <c r="H110" s="64">
        <v>0</v>
      </c>
      <c r="I110" s="34">
        <v>25.75</v>
      </c>
      <c r="J110" s="62">
        <v>27.75</v>
      </c>
    </row>
    <row r="111" spans="1:10">
      <c r="A111" s="51">
        <v>43740</v>
      </c>
      <c r="B111" s="63">
        <v>26.26</v>
      </c>
      <c r="C111" s="63">
        <v>26.79</v>
      </c>
      <c r="D111" s="63">
        <v>26.15</v>
      </c>
      <c r="E111" s="63">
        <v>26.26</v>
      </c>
      <c r="F111" s="64">
        <v>0</v>
      </c>
      <c r="G111" s="64">
        <v>0</v>
      </c>
      <c r="H111" s="64">
        <v>0</v>
      </c>
      <c r="I111" s="34">
        <v>25.75</v>
      </c>
      <c r="J111" s="62">
        <v>27.75</v>
      </c>
    </row>
    <row r="112" spans="1:10">
      <c r="A112" s="51">
        <v>43739</v>
      </c>
      <c r="B112" s="63">
        <v>27.04</v>
      </c>
      <c r="C112" s="63">
        <v>27.25</v>
      </c>
      <c r="D112" s="63">
        <v>26.89</v>
      </c>
      <c r="E112" s="63">
        <v>27.04</v>
      </c>
      <c r="F112" s="64">
        <v>0</v>
      </c>
      <c r="G112" s="64">
        <v>0</v>
      </c>
      <c r="H112" s="64">
        <v>0</v>
      </c>
      <c r="I112" s="34">
        <v>24.6</v>
      </c>
      <c r="J112" s="62">
        <v>27.75</v>
      </c>
    </row>
    <row r="113" spans="1:10">
      <c r="A113" s="51">
        <v>43738</v>
      </c>
      <c r="B113" s="63">
        <v>27.08</v>
      </c>
      <c r="C113" s="63">
        <v>27.16</v>
      </c>
      <c r="D113" s="63">
        <v>26.93</v>
      </c>
      <c r="E113" s="63">
        <v>27.08</v>
      </c>
      <c r="F113" s="64">
        <v>0</v>
      </c>
      <c r="G113" s="64">
        <v>0</v>
      </c>
      <c r="H113" s="64">
        <v>0</v>
      </c>
      <c r="I113" s="34">
        <v>24.6</v>
      </c>
      <c r="J113" s="62">
        <v>27.75</v>
      </c>
    </row>
    <row r="114" spans="1:10">
      <c r="A114" s="51">
        <v>43735</v>
      </c>
      <c r="B114" s="63">
        <v>27.18</v>
      </c>
      <c r="C114" s="63">
        <v>27.47</v>
      </c>
      <c r="D114" s="63">
        <v>27.05</v>
      </c>
      <c r="E114" s="63">
        <v>27.18</v>
      </c>
      <c r="F114" s="64">
        <v>0</v>
      </c>
      <c r="G114" s="64">
        <v>0</v>
      </c>
      <c r="H114" s="64">
        <v>0</v>
      </c>
      <c r="I114" s="34">
        <v>24.25</v>
      </c>
      <c r="J114" s="62">
        <v>27.75</v>
      </c>
    </row>
    <row r="115" spans="1:10">
      <c r="A115" s="51">
        <v>43734</v>
      </c>
      <c r="B115" s="63">
        <v>27.22</v>
      </c>
      <c r="C115" s="63">
        <v>27.22</v>
      </c>
      <c r="D115" s="63">
        <v>26.76</v>
      </c>
      <c r="E115" s="63">
        <v>27.22</v>
      </c>
      <c r="F115" s="64">
        <v>0</v>
      </c>
      <c r="G115" s="64">
        <v>0</v>
      </c>
      <c r="H115" s="64">
        <v>0</v>
      </c>
      <c r="I115" s="34">
        <v>24.25</v>
      </c>
      <c r="J115" s="62">
        <v>27.75</v>
      </c>
    </row>
    <row r="116" spans="1:10">
      <c r="A116" s="51">
        <v>43733</v>
      </c>
      <c r="B116" s="63">
        <v>26.87</v>
      </c>
      <c r="C116" s="63">
        <v>26.88</v>
      </c>
      <c r="D116" s="63">
        <v>26.32</v>
      </c>
      <c r="E116" s="63">
        <v>26.87</v>
      </c>
      <c r="F116" s="64">
        <v>0</v>
      </c>
      <c r="G116" s="64">
        <v>0</v>
      </c>
      <c r="H116" s="64">
        <v>0</v>
      </c>
      <c r="I116" s="34">
        <v>24.25</v>
      </c>
      <c r="J116" s="62">
        <v>27.75</v>
      </c>
    </row>
    <row r="117" spans="1:10">
      <c r="A117" s="51">
        <v>43732</v>
      </c>
      <c r="B117" s="63">
        <v>26.8</v>
      </c>
      <c r="C117" s="63">
        <v>27.07</v>
      </c>
      <c r="D117" s="63">
        <v>26.68</v>
      </c>
      <c r="E117" s="63">
        <v>26.8</v>
      </c>
      <c r="F117" s="64">
        <v>0</v>
      </c>
      <c r="G117" s="64">
        <v>0</v>
      </c>
      <c r="H117" s="64">
        <v>0</v>
      </c>
      <c r="I117" s="34">
        <v>23.7</v>
      </c>
      <c r="J117" s="62">
        <v>27.75</v>
      </c>
    </row>
    <row r="118" spans="1:10">
      <c r="A118" s="51">
        <v>43731</v>
      </c>
      <c r="B118" s="63">
        <v>27.01</v>
      </c>
      <c r="C118" s="63">
        <v>27.02</v>
      </c>
      <c r="D118" s="63">
        <v>26.46</v>
      </c>
      <c r="E118" s="63">
        <v>27.01</v>
      </c>
      <c r="F118" s="64">
        <v>0</v>
      </c>
      <c r="G118" s="64">
        <v>0</v>
      </c>
      <c r="H118" s="64">
        <v>0</v>
      </c>
      <c r="I118" s="34">
        <v>23.36</v>
      </c>
      <c r="J118" s="62">
        <v>27.75</v>
      </c>
    </row>
    <row r="119" spans="1:10">
      <c r="A119" s="51">
        <v>43728</v>
      </c>
      <c r="B119" s="63">
        <v>26.53</v>
      </c>
      <c r="C119" s="63">
        <v>26.96</v>
      </c>
      <c r="D119" s="63">
        <v>26.53</v>
      </c>
      <c r="E119" s="63">
        <v>26.53</v>
      </c>
      <c r="F119" s="64">
        <v>0</v>
      </c>
      <c r="G119" s="64">
        <v>0</v>
      </c>
      <c r="H119" s="64">
        <v>0</v>
      </c>
      <c r="I119" s="34">
        <v>23.36</v>
      </c>
      <c r="J119" s="62">
        <v>27.75</v>
      </c>
    </row>
    <row r="120" spans="1:10">
      <c r="A120" s="51">
        <v>43727</v>
      </c>
      <c r="B120" s="63">
        <v>26.82</v>
      </c>
      <c r="C120" s="63">
        <v>27.37</v>
      </c>
      <c r="D120" s="63">
        <v>26.75</v>
      </c>
      <c r="E120" s="63">
        <v>26.82</v>
      </c>
      <c r="F120" s="64">
        <v>0</v>
      </c>
      <c r="G120" s="64">
        <v>0</v>
      </c>
      <c r="H120" s="64">
        <v>0</v>
      </c>
      <c r="I120" s="34">
        <v>23.36</v>
      </c>
      <c r="J120" s="62">
        <v>27.75</v>
      </c>
    </row>
    <row r="121" spans="1:10">
      <c r="A121" s="51">
        <v>43726</v>
      </c>
      <c r="B121" s="63">
        <v>26.75</v>
      </c>
      <c r="C121" s="63">
        <v>27.02</v>
      </c>
      <c r="D121" s="63">
        <v>26.75</v>
      </c>
      <c r="E121" s="63">
        <v>26.75</v>
      </c>
      <c r="F121" s="64">
        <v>0</v>
      </c>
      <c r="G121" s="64">
        <v>0</v>
      </c>
      <c r="H121" s="64">
        <v>0</v>
      </c>
      <c r="I121" s="34">
        <v>23.36</v>
      </c>
      <c r="J121" s="62">
        <v>27.75</v>
      </c>
    </row>
    <row r="122" spans="1:10">
      <c r="A122" s="51">
        <v>43725</v>
      </c>
      <c r="B122" s="63">
        <v>27.21</v>
      </c>
      <c r="C122" s="63">
        <v>27.27</v>
      </c>
      <c r="D122" s="63">
        <v>26.69</v>
      </c>
      <c r="E122" s="63">
        <v>27.21</v>
      </c>
      <c r="F122" s="64">
        <v>0</v>
      </c>
      <c r="G122" s="64">
        <v>0</v>
      </c>
      <c r="H122" s="64">
        <v>0</v>
      </c>
      <c r="I122" s="34">
        <v>23.27</v>
      </c>
      <c r="J122" s="62">
        <v>27.75</v>
      </c>
    </row>
    <row r="123" spans="1:10">
      <c r="A123" s="51">
        <v>43724</v>
      </c>
      <c r="B123" s="63">
        <v>27.64</v>
      </c>
      <c r="C123" s="63">
        <v>27.75</v>
      </c>
      <c r="D123" s="63">
        <v>27.21</v>
      </c>
      <c r="E123" s="63">
        <v>27.58</v>
      </c>
      <c r="F123" s="64">
        <v>0</v>
      </c>
      <c r="G123" s="64">
        <v>1</v>
      </c>
      <c r="H123" s="64">
        <v>0</v>
      </c>
      <c r="I123" s="34">
        <v>23.27</v>
      </c>
      <c r="J123" s="62">
        <v>27.75</v>
      </c>
    </row>
    <row r="124" spans="1:10">
      <c r="A124" s="51">
        <v>43721</v>
      </c>
      <c r="B124" s="63">
        <v>26.42</v>
      </c>
      <c r="C124" s="63">
        <v>26.73</v>
      </c>
      <c r="D124" s="63">
        <v>26.36</v>
      </c>
      <c r="E124" s="63">
        <v>26.42</v>
      </c>
      <c r="F124" s="64">
        <v>0</v>
      </c>
      <c r="G124" s="64">
        <v>0</v>
      </c>
      <c r="H124" s="64">
        <v>0</v>
      </c>
      <c r="I124" s="34">
        <v>23.27</v>
      </c>
      <c r="J124" s="62">
        <v>26.88</v>
      </c>
    </row>
    <row r="125" spans="1:10">
      <c r="A125" s="51">
        <v>43720</v>
      </c>
      <c r="B125" s="63">
        <v>26.4</v>
      </c>
      <c r="C125" s="63">
        <v>26.67</v>
      </c>
      <c r="D125" s="63">
        <v>26.18</v>
      </c>
      <c r="E125" s="63">
        <v>26.59</v>
      </c>
      <c r="F125" s="64">
        <v>0</v>
      </c>
      <c r="G125" s="64">
        <v>0</v>
      </c>
      <c r="H125" s="64">
        <v>0</v>
      </c>
      <c r="I125" s="34">
        <v>23.27</v>
      </c>
      <c r="J125" s="62">
        <v>26.88</v>
      </c>
    </row>
    <row r="126" spans="1:10">
      <c r="A126" s="51">
        <v>43719</v>
      </c>
      <c r="B126" s="63">
        <v>26.41</v>
      </c>
      <c r="C126" s="63">
        <v>26.88</v>
      </c>
      <c r="D126" s="63">
        <v>26.37</v>
      </c>
      <c r="E126" s="63">
        <v>26.41</v>
      </c>
      <c r="F126" s="64">
        <v>0</v>
      </c>
      <c r="G126" s="64">
        <v>1</v>
      </c>
      <c r="H126" s="64">
        <v>0</v>
      </c>
      <c r="I126" s="34">
        <v>23.27</v>
      </c>
      <c r="J126" s="62">
        <v>26.88</v>
      </c>
    </row>
    <row r="127" spans="1:10">
      <c r="A127" s="51">
        <v>43718</v>
      </c>
      <c r="B127" s="63">
        <v>26.63</v>
      </c>
      <c r="C127" s="63">
        <v>26.88</v>
      </c>
      <c r="D127" s="63">
        <v>26.32</v>
      </c>
      <c r="E127" s="63">
        <v>26.63</v>
      </c>
      <c r="F127" s="64">
        <v>0</v>
      </c>
      <c r="G127" s="64">
        <v>1</v>
      </c>
      <c r="H127" s="64">
        <v>0</v>
      </c>
      <c r="I127" s="34">
        <v>23.27</v>
      </c>
      <c r="J127" s="62">
        <v>26.88</v>
      </c>
    </row>
    <row r="128" spans="1:10">
      <c r="A128" s="51">
        <v>43717</v>
      </c>
      <c r="B128" s="63">
        <v>26.47</v>
      </c>
      <c r="C128" s="63">
        <v>26.55</v>
      </c>
      <c r="D128" s="63">
        <v>26.24</v>
      </c>
      <c r="E128" s="63">
        <v>26.47</v>
      </c>
      <c r="F128" s="64">
        <v>0</v>
      </c>
      <c r="G128" s="64">
        <v>0</v>
      </c>
      <c r="H128" s="64">
        <v>0</v>
      </c>
      <c r="I128" s="34">
        <v>23.27</v>
      </c>
      <c r="J128" s="62">
        <v>26.88</v>
      </c>
    </row>
    <row r="129" spans="1:10">
      <c r="A129" s="51">
        <v>43714</v>
      </c>
      <c r="B129" s="63">
        <v>26.06</v>
      </c>
      <c r="C129" s="63">
        <v>26.4</v>
      </c>
      <c r="D129" s="63">
        <v>25.75</v>
      </c>
      <c r="E129" s="63">
        <v>26.06</v>
      </c>
      <c r="F129" s="64">
        <v>0</v>
      </c>
      <c r="G129" s="64">
        <v>0</v>
      </c>
      <c r="H129" s="64">
        <v>0</v>
      </c>
      <c r="I129" s="34">
        <v>23.27</v>
      </c>
      <c r="J129" s="62">
        <v>26.55</v>
      </c>
    </row>
    <row r="130" spans="1:10">
      <c r="A130" s="51">
        <v>43713</v>
      </c>
      <c r="B130" s="63">
        <v>25.94</v>
      </c>
      <c r="C130" s="63">
        <v>26.33</v>
      </c>
      <c r="D130" s="63">
        <v>25.89</v>
      </c>
      <c r="E130" s="63">
        <v>25.94</v>
      </c>
      <c r="F130" s="64">
        <v>0</v>
      </c>
      <c r="G130" s="64">
        <v>0</v>
      </c>
      <c r="H130" s="64">
        <v>0</v>
      </c>
      <c r="I130" s="34">
        <v>23.27</v>
      </c>
      <c r="J130" s="62">
        <v>26.4</v>
      </c>
    </row>
    <row r="131" spans="1:10">
      <c r="A131" s="51">
        <v>43712</v>
      </c>
      <c r="B131" s="63">
        <v>25.71</v>
      </c>
      <c r="C131" s="63">
        <v>25.92</v>
      </c>
      <c r="D131" s="63">
        <v>25.55</v>
      </c>
      <c r="E131" s="63">
        <v>25.81</v>
      </c>
      <c r="F131" s="64">
        <v>0</v>
      </c>
      <c r="G131" s="64">
        <v>0</v>
      </c>
      <c r="H131" s="64">
        <v>0</v>
      </c>
      <c r="I131" s="34">
        <v>23.27</v>
      </c>
      <c r="J131" s="62">
        <v>26.05</v>
      </c>
    </row>
    <row r="132" spans="1:10">
      <c r="A132" s="51">
        <v>43711</v>
      </c>
      <c r="B132" s="63">
        <v>25.16</v>
      </c>
      <c r="C132" s="63">
        <v>25.22</v>
      </c>
      <c r="D132" s="63">
        <v>24.6</v>
      </c>
      <c r="E132" s="63">
        <v>25.16</v>
      </c>
      <c r="F132" s="64">
        <v>0</v>
      </c>
      <c r="G132" s="64">
        <v>0</v>
      </c>
      <c r="H132" s="64">
        <v>0</v>
      </c>
      <c r="I132" s="34">
        <v>23.27</v>
      </c>
      <c r="J132" s="62">
        <v>26.05</v>
      </c>
    </row>
    <row r="133" spans="1:10">
      <c r="A133" s="51">
        <v>43710</v>
      </c>
      <c r="B133" s="63">
        <v>24.86</v>
      </c>
      <c r="C133" s="63">
        <v>25.14</v>
      </c>
      <c r="D133" s="63">
        <v>24.81</v>
      </c>
      <c r="E133" s="63">
        <v>24.86</v>
      </c>
      <c r="F133" s="64">
        <v>0</v>
      </c>
      <c r="G133" s="64">
        <v>0</v>
      </c>
      <c r="H133" s="64">
        <v>0</v>
      </c>
      <c r="I133" s="34">
        <v>23.27</v>
      </c>
      <c r="J133" s="62">
        <v>26.05</v>
      </c>
    </row>
    <row r="134" spans="1:10">
      <c r="A134" s="51">
        <v>43707</v>
      </c>
      <c r="B134" s="63">
        <v>25.06</v>
      </c>
      <c r="C134" s="63">
        <v>25.06</v>
      </c>
      <c r="D134" s="63">
        <v>24.25</v>
      </c>
      <c r="E134" s="63">
        <v>25.06</v>
      </c>
      <c r="F134" s="64">
        <v>0</v>
      </c>
      <c r="G134" s="64">
        <v>0</v>
      </c>
      <c r="H134" s="64">
        <v>0</v>
      </c>
      <c r="I134" s="34">
        <v>23.27</v>
      </c>
      <c r="J134" s="62">
        <v>26.25</v>
      </c>
    </row>
    <row r="135" spans="1:10">
      <c r="A135" s="51">
        <v>43706</v>
      </c>
      <c r="B135" s="63">
        <v>25.06</v>
      </c>
      <c r="C135" s="63">
        <v>25.06</v>
      </c>
      <c r="D135" s="63">
        <v>24.25</v>
      </c>
      <c r="E135" s="63">
        <v>25.06</v>
      </c>
      <c r="F135" s="64">
        <v>0</v>
      </c>
      <c r="G135" s="64">
        <v>0</v>
      </c>
      <c r="H135" s="64">
        <v>0</v>
      </c>
      <c r="I135" s="34">
        <v>23.27</v>
      </c>
      <c r="J135" s="62">
        <v>26.25</v>
      </c>
    </row>
    <row r="136" spans="1:10">
      <c r="A136" s="51">
        <v>43705</v>
      </c>
      <c r="B136" s="63">
        <v>24.17</v>
      </c>
      <c r="C136" s="63">
        <v>24.27</v>
      </c>
      <c r="D136" s="63">
        <v>23.7</v>
      </c>
      <c r="E136" s="63">
        <v>24.17</v>
      </c>
      <c r="F136" s="64">
        <v>0</v>
      </c>
      <c r="G136" s="64">
        <v>0</v>
      </c>
      <c r="H136" s="64">
        <v>0</v>
      </c>
      <c r="I136" s="34">
        <v>23.27</v>
      </c>
      <c r="J136" s="62">
        <v>26.25</v>
      </c>
    </row>
    <row r="137" spans="1:10">
      <c r="A137" s="51">
        <v>43704</v>
      </c>
      <c r="B137" s="63">
        <v>23.92</v>
      </c>
      <c r="C137" s="63">
        <v>24.39</v>
      </c>
      <c r="D137" s="63">
        <v>23.4</v>
      </c>
      <c r="E137" s="63">
        <v>23.92</v>
      </c>
      <c r="F137" s="64">
        <v>0</v>
      </c>
      <c r="G137" s="64">
        <v>0</v>
      </c>
      <c r="H137" s="64">
        <v>0</v>
      </c>
      <c r="I137" s="34">
        <v>23.27</v>
      </c>
      <c r="J137" s="62">
        <v>26.25</v>
      </c>
    </row>
    <row r="138" spans="1:10">
      <c r="A138" s="51">
        <v>43703</v>
      </c>
      <c r="B138" s="63">
        <v>23.55</v>
      </c>
      <c r="C138" s="63">
        <v>24.25</v>
      </c>
      <c r="D138" s="63">
        <v>23.36</v>
      </c>
      <c r="E138" s="63">
        <v>23.55</v>
      </c>
      <c r="F138" s="64">
        <v>0</v>
      </c>
      <c r="G138" s="64">
        <v>0</v>
      </c>
      <c r="H138" s="64">
        <v>0</v>
      </c>
      <c r="I138" s="34">
        <v>23.27</v>
      </c>
      <c r="J138" s="62">
        <v>26.25</v>
      </c>
    </row>
    <row r="139" spans="1:10">
      <c r="A139" s="51">
        <v>43700</v>
      </c>
      <c r="B139" s="63">
        <v>23.86</v>
      </c>
      <c r="C139" s="63">
        <v>24.93</v>
      </c>
      <c r="D139" s="63">
        <v>23.81</v>
      </c>
      <c r="E139" s="63">
        <v>23.86</v>
      </c>
      <c r="F139" s="64">
        <v>0</v>
      </c>
      <c r="G139" s="64">
        <v>0</v>
      </c>
      <c r="H139" s="64">
        <v>0</v>
      </c>
      <c r="I139" s="34">
        <v>23.27</v>
      </c>
      <c r="J139" s="62">
        <v>26.25</v>
      </c>
    </row>
    <row r="140" spans="1:10">
      <c r="A140" s="51">
        <v>43699</v>
      </c>
      <c r="B140" s="63">
        <v>24.79</v>
      </c>
      <c r="C140" s="63">
        <v>25.28</v>
      </c>
      <c r="D140" s="63">
        <v>24.73</v>
      </c>
      <c r="E140" s="63">
        <v>24.79</v>
      </c>
      <c r="F140" s="64">
        <v>0</v>
      </c>
      <c r="G140" s="64">
        <v>0</v>
      </c>
      <c r="H140" s="64">
        <v>0</v>
      </c>
      <c r="I140" s="34">
        <v>23.27</v>
      </c>
      <c r="J140" s="62">
        <v>26.25</v>
      </c>
    </row>
    <row r="141" spans="1:10">
      <c r="A141" s="51">
        <v>43698</v>
      </c>
      <c r="B141" s="63">
        <v>25.01</v>
      </c>
      <c r="C141" s="63">
        <v>25.54</v>
      </c>
      <c r="D141" s="63">
        <v>23.76</v>
      </c>
      <c r="E141" s="63">
        <v>25.01</v>
      </c>
      <c r="F141" s="64">
        <v>0</v>
      </c>
      <c r="G141" s="64">
        <v>0</v>
      </c>
      <c r="H141" s="64">
        <v>0</v>
      </c>
      <c r="I141" s="34">
        <v>23.27</v>
      </c>
      <c r="J141" s="62">
        <v>26.98</v>
      </c>
    </row>
    <row r="142" spans="1:10">
      <c r="A142" s="51">
        <v>43697</v>
      </c>
      <c r="B142" s="63">
        <v>23.61</v>
      </c>
      <c r="C142" s="63">
        <v>23.77</v>
      </c>
      <c r="D142" s="63">
        <v>23.27</v>
      </c>
      <c r="E142" s="63">
        <v>23.61</v>
      </c>
      <c r="F142" s="64">
        <v>1</v>
      </c>
      <c r="G142" s="64">
        <v>0</v>
      </c>
      <c r="H142" s="64">
        <v>0</v>
      </c>
      <c r="I142" s="34">
        <v>23.27</v>
      </c>
      <c r="J142" s="62">
        <v>26.98</v>
      </c>
    </row>
    <row r="143" spans="1:10">
      <c r="A143" s="51">
        <v>43696</v>
      </c>
      <c r="B143" s="63">
        <v>23.62</v>
      </c>
      <c r="C143" s="63">
        <v>24.08</v>
      </c>
      <c r="D143" s="63">
        <v>23.44</v>
      </c>
      <c r="E143" s="63">
        <v>23.62</v>
      </c>
      <c r="F143" s="64">
        <v>0</v>
      </c>
      <c r="G143" s="64">
        <v>0</v>
      </c>
      <c r="H143" s="64">
        <v>0</v>
      </c>
      <c r="I143" s="34">
        <v>23.27</v>
      </c>
      <c r="J143" s="62">
        <v>27.09</v>
      </c>
    </row>
    <row r="144" spans="1:10">
      <c r="A144" s="51">
        <v>43693</v>
      </c>
      <c r="B144" s="63">
        <v>23.5</v>
      </c>
      <c r="C144" s="63">
        <v>24.34</v>
      </c>
      <c r="D144" s="63">
        <v>23.48</v>
      </c>
      <c r="E144" s="63">
        <v>23.5</v>
      </c>
      <c r="F144" s="64">
        <v>0</v>
      </c>
      <c r="G144" s="64">
        <v>0</v>
      </c>
      <c r="H144" s="64">
        <v>0</v>
      </c>
      <c r="I144" s="34">
        <v>23.44</v>
      </c>
      <c r="J144" s="62">
        <v>27.09</v>
      </c>
    </row>
    <row r="145" spans="1:10">
      <c r="A145" s="51">
        <v>43692</v>
      </c>
      <c r="B145" s="63">
        <v>23.81</v>
      </c>
      <c r="C145" s="63">
        <v>24.57</v>
      </c>
      <c r="D145" s="63">
        <v>23.72</v>
      </c>
      <c r="E145" s="63">
        <v>23.81</v>
      </c>
      <c r="F145" s="64">
        <v>0</v>
      </c>
      <c r="G145" s="64">
        <v>0</v>
      </c>
      <c r="H145" s="64">
        <v>0</v>
      </c>
      <c r="I145" s="34">
        <v>23.48</v>
      </c>
      <c r="J145" s="62">
        <v>27.09</v>
      </c>
    </row>
    <row r="146" spans="1:10">
      <c r="A146" s="51">
        <v>43691</v>
      </c>
      <c r="B146" s="63">
        <v>24.82</v>
      </c>
      <c r="C146" s="63">
        <v>24.94</v>
      </c>
      <c r="D146" s="63">
        <v>24.35</v>
      </c>
      <c r="E146" s="63">
        <v>24.49</v>
      </c>
      <c r="F146" s="64">
        <v>0</v>
      </c>
      <c r="G146" s="64">
        <v>0</v>
      </c>
      <c r="H146" s="64">
        <v>0</v>
      </c>
      <c r="I146" s="34">
        <v>23.72</v>
      </c>
      <c r="J146" s="62">
        <v>27.15</v>
      </c>
    </row>
    <row r="147" spans="1:10">
      <c r="A147" s="51">
        <v>43690</v>
      </c>
      <c r="B147" s="63">
        <v>24.92</v>
      </c>
      <c r="C147" s="63">
        <v>25.68</v>
      </c>
      <c r="D147" s="63">
        <v>24.8</v>
      </c>
      <c r="E147" s="63">
        <v>25.35</v>
      </c>
      <c r="F147" s="64">
        <v>0</v>
      </c>
      <c r="G147" s="64">
        <v>0</v>
      </c>
      <c r="H147" s="64">
        <v>0</v>
      </c>
      <c r="I147" s="34">
        <v>24.4</v>
      </c>
      <c r="J147" s="62">
        <v>27.33</v>
      </c>
    </row>
    <row r="148" spans="1:10">
      <c r="A148" s="51">
        <v>43689</v>
      </c>
      <c r="B148" s="63">
        <v>25.04</v>
      </c>
      <c r="C148" s="63">
        <v>25.3</v>
      </c>
      <c r="D148" s="63">
        <v>24.93</v>
      </c>
      <c r="E148" s="63">
        <v>25.04</v>
      </c>
      <c r="F148" s="64">
        <v>0</v>
      </c>
      <c r="G148" s="64">
        <v>0</v>
      </c>
      <c r="H148" s="64">
        <v>0</v>
      </c>
      <c r="I148" s="34">
        <v>24.4</v>
      </c>
      <c r="J148" s="62">
        <v>27.66</v>
      </c>
    </row>
    <row r="149" spans="1:10">
      <c r="A149" s="51">
        <v>43686</v>
      </c>
      <c r="B149" s="63">
        <v>25.67</v>
      </c>
      <c r="C149" s="63">
        <v>26.05</v>
      </c>
      <c r="D149" s="63">
        <v>25.48</v>
      </c>
      <c r="E149" s="63">
        <v>25.65</v>
      </c>
      <c r="F149" s="64">
        <v>0</v>
      </c>
      <c r="G149" s="64">
        <v>0</v>
      </c>
      <c r="H149" s="64">
        <v>0</v>
      </c>
      <c r="I149" s="34">
        <v>24.4</v>
      </c>
      <c r="J149" s="62">
        <v>28.06</v>
      </c>
    </row>
    <row r="150" spans="1:10">
      <c r="A150" s="51">
        <v>43685</v>
      </c>
      <c r="B150" s="63">
        <v>25.48</v>
      </c>
      <c r="C150" s="63">
        <v>25.72</v>
      </c>
      <c r="D150" s="63">
        <v>25.24</v>
      </c>
      <c r="E150" s="63">
        <v>25.7</v>
      </c>
      <c r="F150" s="64">
        <v>0</v>
      </c>
      <c r="G150" s="64">
        <v>0</v>
      </c>
      <c r="H150" s="64">
        <v>0</v>
      </c>
      <c r="I150" s="34">
        <v>24.4</v>
      </c>
      <c r="J150" s="62">
        <v>28.06</v>
      </c>
    </row>
    <row r="151" spans="1:10">
      <c r="A151" s="51">
        <v>43684</v>
      </c>
      <c r="B151" s="63">
        <v>24.99</v>
      </c>
      <c r="C151" s="63">
        <v>25.12</v>
      </c>
      <c r="D151" s="63">
        <v>24.4</v>
      </c>
      <c r="E151" s="63">
        <v>24.99</v>
      </c>
      <c r="F151" s="64">
        <v>1</v>
      </c>
      <c r="G151" s="64">
        <v>0</v>
      </c>
      <c r="H151" s="64">
        <v>0</v>
      </c>
      <c r="I151" s="34">
        <v>24.4</v>
      </c>
      <c r="J151" s="62">
        <v>28.06</v>
      </c>
    </row>
    <row r="152" spans="1:10">
      <c r="A152" s="51">
        <v>43683</v>
      </c>
      <c r="B152" s="63">
        <v>25.26</v>
      </c>
      <c r="C152" s="63">
        <v>25.6</v>
      </c>
      <c r="D152" s="63">
        <v>25.07</v>
      </c>
      <c r="E152" s="63">
        <v>25.26</v>
      </c>
      <c r="F152" s="64">
        <v>0</v>
      </c>
      <c r="G152" s="64">
        <v>0</v>
      </c>
      <c r="H152" s="64">
        <v>0</v>
      </c>
      <c r="I152" s="34">
        <v>24.62</v>
      </c>
      <c r="J152" s="62">
        <v>28.06</v>
      </c>
    </row>
    <row r="153" spans="1:10">
      <c r="A153" s="51">
        <v>43682</v>
      </c>
      <c r="B153" s="63">
        <v>24.94</v>
      </c>
      <c r="C153" s="63">
        <v>25.51</v>
      </c>
      <c r="D153" s="63">
        <v>24.91</v>
      </c>
      <c r="E153" s="63">
        <v>24.94</v>
      </c>
      <c r="F153" s="64">
        <v>0</v>
      </c>
      <c r="G153" s="64">
        <v>0</v>
      </c>
      <c r="H153" s="64">
        <v>0</v>
      </c>
      <c r="I153" s="34">
        <v>24.62</v>
      </c>
      <c r="J153" s="62">
        <v>28.06</v>
      </c>
    </row>
    <row r="154" spans="1:10">
      <c r="A154" s="51">
        <v>43679</v>
      </c>
      <c r="B154" s="63">
        <v>25.89</v>
      </c>
      <c r="C154" s="63">
        <v>26.25</v>
      </c>
      <c r="D154" s="63">
        <v>25.65</v>
      </c>
      <c r="E154" s="63">
        <v>25.89</v>
      </c>
      <c r="F154" s="64">
        <v>0</v>
      </c>
      <c r="G154" s="64">
        <v>0</v>
      </c>
      <c r="H154" s="64">
        <v>0</v>
      </c>
      <c r="I154" s="34">
        <v>24.62</v>
      </c>
      <c r="J154" s="62">
        <v>28.06</v>
      </c>
    </row>
    <row r="155" spans="1:10">
      <c r="A155" s="51">
        <v>43678</v>
      </c>
      <c r="B155" s="63">
        <v>24.99</v>
      </c>
      <c r="C155" s="63">
        <v>25.93</v>
      </c>
      <c r="D155" s="63">
        <v>24.62</v>
      </c>
      <c r="E155" s="63">
        <v>24.99</v>
      </c>
      <c r="F155" s="64">
        <v>1</v>
      </c>
      <c r="G155" s="64">
        <v>0</v>
      </c>
      <c r="H155" s="64">
        <v>0</v>
      </c>
      <c r="I155" s="34">
        <v>24.62</v>
      </c>
      <c r="J155" s="62">
        <v>28.06</v>
      </c>
    </row>
    <row r="156" spans="1:10">
      <c r="A156" s="51">
        <v>43677</v>
      </c>
      <c r="B156" s="63">
        <v>25.46</v>
      </c>
      <c r="C156" s="63">
        <v>25.87</v>
      </c>
      <c r="D156" s="63">
        <v>25.4</v>
      </c>
      <c r="E156" s="63">
        <v>25.46</v>
      </c>
      <c r="F156" s="64">
        <v>0</v>
      </c>
      <c r="G156" s="64">
        <v>0</v>
      </c>
      <c r="H156" s="64">
        <v>0</v>
      </c>
      <c r="I156" s="34">
        <v>25.34</v>
      </c>
      <c r="J156" s="62">
        <v>28.06</v>
      </c>
    </row>
    <row r="157" spans="1:10">
      <c r="A157" s="51">
        <v>43676</v>
      </c>
      <c r="B157" s="63">
        <v>25.62</v>
      </c>
      <c r="C157" s="63">
        <v>25.86</v>
      </c>
      <c r="D157" s="63">
        <v>25.57</v>
      </c>
      <c r="E157" s="63">
        <v>25.62</v>
      </c>
      <c r="F157" s="64">
        <v>0</v>
      </c>
      <c r="G157" s="64">
        <v>0</v>
      </c>
      <c r="H157" s="64">
        <v>0</v>
      </c>
      <c r="I157" s="34">
        <v>25.34</v>
      </c>
      <c r="J157" s="62">
        <v>28.06</v>
      </c>
    </row>
    <row r="158" spans="1:10">
      <c r="A158" s="51">
        <v>43675</v>
      </c>
      <c r="B158" s="63">
        <v>25.75</v>
      </c>
      <c r="C158" s="63">
        <v>25.81</v>
      </c>
      <c r="D158" s="63">
        <v>25.34</v>
      </c>
      <c r="E158" s="63">
        <v>25.75</v>
      </c>
      <c r="F158" s="64">
        <v>1</v>
      </c>
      <c r="G158" s="64">
        <v>0</v>
      </c>
      <c r="H158" s="64">
        <v>0</v>
      </c>
      <c r="I158" s="34">
        <v>25.34</v>
      </c>
      <c r="J158" s="62">
        <v>28.06</v>
      </c>
    </row>
    <row r="159" spans="1:10">
      <c r="A159" s="51">
        <v>43672</v>
      </c>
      <c r="B159" s="63">
        <v>25.52</v>
      </c>
      <c r="C159" s="63">
        <v>26.16</v>
      </c>
      <c r="D159" s="63">
        <v>25.48</v>
      </c>
      <c r="E159" s="63">
        <v>25.52</v>
      </c>
      <c r="F159" s="64">
        <v>0</v>
      </c>
      <c r="G159" s="64">
        <v>0</v>
      </c>
      <c r="H159" s="64">
        <v>0</v>
      </c>
      <c r="I159" s="34">
        <v>25.34</v>
      </c>
      <c r="J159" s="62">
        <v>28.06</v>
      </c>
    </row>
    <row r="160" spans="1:10">
      <c r="A160" s="51">
        <v>43671</v>
      </c>
      <c r="B160" s="63">
        <v>26.25</v>
      </c>
      <c r="C160" s="63">
        <v>26.85</v>
      </c>
      <c r="D160" s="63">
        <v>26.17</v>
      </c>
      <c r="E160" s="63">
        <v>26.25</v>
      </c>
      <c r="F160" s="64">
        <v>0</v>
      </c>
      <c r="G160" s="64">
        <v>0</v>
      </c>
      <c r="H160" s="64">
        <v>0</v>
      </c>
      <c r="I160" s="34">
        <v>26.08</v>
      </c>
      <c r="J160" s="62">
        <v>28.06</v>
      </c>
    </row>
    <row r="161" spans="1:10">
      <c r="A161" s="51">
        <v>43670</v>
      </c>
      <c r="B161" s="63">
        <v>26.7</v>
      </c>
      <c r="C161" s="63">
        <v>26.98</v>
      </c>
      <c r="D161" s="63">
        <v>26.65</v>
      </c>
      <c r="E161" s="63">
        <v>26.7</v>
      </c>
      <c r="F161" s="64">
        <v>0</v>
      </c>
      <c r="G161" s="64">
        <v>0</v>
      </c>
      <c r="H161" s="64">
        <v>0</v>
      </c>
      <c r="I161" s="34">
        <v>26.08</v>
      </c>
      <c r="J161" s="62">
        <v>28.06</v>
      </c>
    </row>
    <row r="162" spans="1:10">
      <c r="A162" s="51">
        <v>43669</v>
      </c>
      <c r="B162" s="63">
        <v>26.86</v>
      </c>
      <c r="C162" s="63">
        <v>26.97</v>
      </c>
      <c r="D162" s="63">
        <v>26.75</v>
      </c>
      <c r="E162" s="63">
        <v>26.86</v>
      </c>
      <c r="F162" s="64">
        <v>0</v>
      </c>
      <c r="G162" s="64">
        <v>0</v>
      </c>
      <c r="H162" s="64">
        <v>0</v>
      </c>
      <c r="I162" s="34">
        <v>26.08</v>
      </c>
      <c r="J162" s="62">
        <v>28.06</v>
      </c>
    </row>
    <row r="163" spans="1:10">
      <c r="A163" s="51">
        <v>43668</v>
      </c>
      <c r="B163" s="63">
        <v>26.84</v>
      </c>
      <c r="C163" s="63">
        <v>27.09</v>
      </c>
      <c r="D163" s="63">
        <v>26.71</v>
      </c>
      <c r="E163" s="63">
        <v>26.84</v>
      </c>
      <c r="F163" s="64">
        <v>0</v>
      </c>
      <c r="G163" s="64">
        <v>0</v>
      </c>
      <c r="H163" s="64">
        <v>0</v>
      </c>
      <c r="I163" s="34">
        <v>26.08</v>
      </c>
      <c r="J163" s="62">
        <v>28.06</v>
      </c>
    </row>
    <row r="164" spans="1:10">
      <c r="A164" s="51">
        <v>43665</v>
      </c>
      <c r="B164" s="63">
        <v>26.79</v>
      </c>
      <c r="C164" s="63">
        <v>26.94</v>
      </c>
      <c r="D164" s="63">
        <v>26.72</v>
      </c>
      <c r="E164" s="63">
        <v>26.79</v>
      </c>
      <c r="F164" s="64">
        <v>0</v>
      </c>
      <c r="G164" s="64">
        <v>0</v>
      </c>
      <c r="H164" s="64">
        <v>0</v>
      </c>
      <c r="I164" s="34">
        <v>26.08</v>
      </c>
      <c r="J164" s="62">
        <v>28.06</v>
      </c>
    </row>
    <row r="165" spans="1:10">
      <c r="A165" s="51">
        <v>43664</v>
      </c>
      <c r="B165" s="63">
        <v>26.85</v>
      </c>
      <c r="C165" s="63">
        <v>27.15</v>
      </c>
      <c r="D165" s="63">
        <v>26.78</v>
      </c>
      <c r="E165" s="63">
        <v>26.85</v>
      </c>
      <c r="F165" s="64">
        <v>0</v>
      </c>
      <c r="G165" s="64">
        <v>0</v>
      </c>
      <c r="H165" s="64">
        <v>0</v>
      </c>
      <c r="I165" s="34">
        <v>26.08</v>
      </c>
      <c r="J165" s="62">
        <v>28.06</v>
      </c>
    </row>
    <row r="166" spans="1:10">
      <c r="A166" s="51">
        <v>43663</v>
      </c>
      <c r="B166" s="63">
        <v>27.32</v>
      </c>
      <c r="C166" s="63">
        <v>27.33</v>
      </c>
      <c r="D166" s="63">
        <v>26.98</v>
      </c>
      <c r="E166" s="63">
        <v>27.05</v>
      </c>
      <c r="F166" s="64">
        <v>0</v>
      </c>
      <c r="G166" s="64">
        <v>0</v>
      </c>
      <c r="H166" s="64">
        <v>0</v>
      </c>
      <c r="I166" s="34">
        <v>26.08</v>
      </c>
      <c r="J166" s="62">
        <v>28.06</v>
      </c>
    </row>
    <row r="167" spans="1:10">
      <c r="A167" s="51">
        <v>43662</v>
      </c>
      <c r="B167" s="63">
        <v>27.61</v>
      </c>
      <c r="C167" s="63">
        <v>27.66</v>
      </c>
      <c r="D167" s="63">
        <v>26.94</v>
      </c>
      <c r="E167" s="63">
        <v>27.17</v>
      </c>
      <c r="F167" s="64">
        <v>0</v>
      </c>
      <c r="G167" s="64">
        <v>0</v>
      </c>
      <c r="H167" s="64">
        <v>0</v>
      </c>
      <c r="I167" s="34">
        <v>26.08</v>
      </c>
      <c r="J167" s="62">
        <v>28.06</v>
      </c>
    </row>
    <row r="168" spans="1:10">
      <c r="A168" s="51">
        <v>43661</v>
      </c>
      <c r="B168" s="63">
        <v>27.51</v>
      </c>
      <c r="C168" s="63">
        <v>27.97</v>
      </c>
      <c r="D168" s="63">
        <v>27.51</v>
      </c>
      <c r="E168" s="63">
        <v>27.51</v>
      </c>
      <c r="F168" s="64">
        <v>0</v>
      </c>
      <c r="G168" s="64">
        <v>0</v>
      </c>
      <c r="H168" s="64">
        <v>0</v>
      </c>
      <c r="I168" s="34">
        <v>26.08</v>
      </c>
      <c r="J168" s="62">
        <v>28.06</v>
      </c>
    </row>
    <row r="169" spans="1:10">
      <c r="A169" s="51">
        <v>43658</v>
      </c>
      <c r="B169" s="63">
        <v>27.85</v>
      </c>
      <c r="C169" s="63">
        <v>28.06</v>
      </c>
      <c r="D169" s="63">
        <v>27.73</v>
      </c>
      <c r="E169" s="63">
        <v>27.85</v>
      </c>
      <c r="F169" s="64">
        <v>0</v>
      </c>
      <c r="G169" s="64">
        <v>1</v>
      </c>
      <c r="H169" s="64">
        <v>0</v>
      </c>
      <c r="I169" s="34">
        <v>26.01</v>
      </c>
      <c r="J169" s="62">
        <v>28.06</v>
      </c>
    </row>
    <row r="170" spans="1:10">
      <c r="A170" s="51">
        <v>43657</v>
      </c>
      <c r="B170" s="63">
        <v>27.72</v>
      </c>
      <c r="C170" s="63">
        <v>27.83</v>
      </c>
      <c r="D170" s="63">
        <v>27.49</v>
      </c>
      <c r="E170" s="63">
        <v>27.72</v>
      </c>
      <c r="F170" s="64">
        <v>0</v>
      </c>
      <c r="G170" s="64">
        <v>0</v>
      </c>
      <c r="H170" s="64">
        <v>0</v>
      </c>
      <c r="I170" s="34">
        <v>26.01</v>
      </c>
      <c r="J170" s="62">
        <v>28.06</v>
      </c>
    </row>
    <row r="171" spans="1:10">
      <c r="A171" s="51">
        <v>43656</v>
      </c>
      <c r="B171" s="63">
        <v>27.33</v>
      </c>
      <c r="C171" s="63">
        <v>27.6</v>
      </c>
      <c r="D171" s="63">
        <v>27.3</v>
      </c>
      <c r="E171" s="63">
        <v>27.4</v>
      </c>
      <c r="F171" s="64">
        <v>0</v>
      </c>
      <c r="G171" s="64">
        <v>0</v>
      </c>
      <c r="H171" s="64">
        <v>0</v>
      </c>
      <c r="I171" s="34">
        <v>26.01</v>
      </c>
      <c r="J171" s="62">
        <v>27.71</v>
      </c>
    </row>
    <row r="172" spans="1:10">
      <c r="A172" s="51">
        <v>43654</v>
      </c>
      <c r="B172" s="63">
        <v>26.99</v>
      </c>
      <c r="C172" s="63">
        <v>27.06</v>
      </c>
      <c r="D172" s="63">
        <v>26.79</v>
      </c>
      <c r="E172" s="63">
        <v>26.99</v>
      </c>
      <c r="F172" s="64">
        <v>0</v>
      </c>
      <c r="G172" s="64">
        <v>0</v>
      </c>
      <c r="H172" s="64">
        <v>0</v>
      </c>
      <c r="I172" s="34">
        <v>25.89</v>
      </c>
      <c r="J172" s="62">
        <v>27.71</v>
      </c>
    </row>
    <row r="173" spans="1:10">
      <c r="A173" s="51">
        <v>43651</v>
      </c>
      <c r="B173" s="63">
        <v>26.75</v>
      </c>
      <c r="C173" s="63">
        <v>26.93</v>
      </c>
      <c r="D173" s="63">
        <v>26.48</v>
      </c>
      <c r="E173" s="63">
        <v>26.75</v>
      </c>
      <c r="F173" s="64">
        <v>0</v>
      </c>
      <c r="G173" s="64">
        <v>0</v>
      </c>
      <c r="H173" s="64">
        <v>0</v>
      </c>
      <c r="I173" s="34">
        <v>25.74</v>
      </c>
      <c r="J173" s="62">
        <v>27.71</v>
      </c>
    </row>
    <row r="174" spans="1:10">
      <c r="A174" s="51">
        <v>43650</v>
      </c>
      <c r="B174" s="63">
        <v>26.74</v>
      </c>
      <c r="C174" s="63">
        <v>26.92</v>
      </c>
      <c r="D174" s="63">
        <v>26.67</v>
      </c>
      <c r="E174" s="63">
        <v>26.74</v>
      </c>
      <c r="F174" s="64">
        <v>0</v>
      </c>
      <c r="G174" s="64">
        <v>0</v>
      </c>
      <c r="H174" s="64">
        <v>0</v>
      </c>
      <c r="I174" s="34">
        <v>24.96</v>
      </c>
      <c r="J174" s="62">
        <v>27.71</v>
      </c>
    </row>
    <row r="175" spans="1:10">
      <c r="A175" s="51">
        <v>43649</v>
      </c>
      <c r="B175" s="63">
        <v>26.48</v>
      </c>
      <c r="C175" s="63">
        <v>26.55</v>
      </c>
      <c r="D175" s="63">
        <v>26.25</v>
      </c>
      <c r="E175" s="63">
        <v>26.48</v>
      </c>
      <c r="F175" s="64">
        <v>0</v>
      </c>
      <c r="G175" s="64">
        <v>0</v>
      </c>
      <c r="H175" s="64">
        <v>0</v>
      </c>
      <c r="I175" s="34">
        <v>24.96</v>
      </c>
      <c r="J175" s="62">
        <v>27.71</v>
      </c>
    </row>
    <row r="176" spans="1:10">
      <c r="A176" s="51">
        <v>43648</v>
      </c>
      <c r="B176" s="63">
        <v>26.18</v>
      </c>
      <c r="C176" s="63">
        <v>26.61</v>
      </c>
      <c r="D176" s="63">
        <v>26.08</v>
      </c>
      <c r="E176" s="63">
        <v>26.18</v>
      </c>
      <c r="F176" s="64">
        <v>0</v>
      </c>
      <c r="G176" s="64">
        <v>0</v>
      </c>
      <c r="H176" s="64">
        <v>0</v>
      </c>
      <c r="I176" s="34">
        <v>24.96</v>
      </c>
      <c r="J176" s="62">
        <v>27.71</v>
      </c>
    </row>
    <row r="177" spans="1:10">
      <c r="A177" s="51">
        <v>43647</v>
      </c>
      <c r="B177" s="63">
        <v>26.61</v>
      </c>
      <c r="C177" s="63">
        <v>27.36</v>
      </c>
      <c r="D177" s="63">
        <v>26.56</v>
      </c>
      <c r="E177" s="63">
        <v>26.61</v>
      </c>
      <c r="F177" s="64">
        <v>0</v>
      </c>
      <c r="G177" s="64">
        <v>0</v>
      </c>
      <c r="H177" s="64">
        <v>0</v>
      </c>
      <c r="I177" s="34">
        <v>24.81</v>
      </c>
      <c r="J177" s="62">
        <v>27.71</v>
      </c>
    </row>
    <row r="178" spans="1:10">
      <c r="A178" s="51">
        <v>43644</v>
      </c>
      <c r="B178" s="63">
        <v>26.76</v>
      </c>
      <c r="C178" s="63">
        <v>26.95</v>
      </c>
      <c r="D178" s="63">
        <v>26.46</v>
      </c>
      <c r="E178" s="63">
        <v>26.76</v>
      </c>
      <c r="F178" s="64">
        <v>0</v>
      </c>
      <c r="G178" s="64">
        <v>0</v>
      </c>
      <c r="H178" s="64">
        <v>0</v>
      </c>
      <c r="I178" s="34">
        <v>24.81</v>
      </c>
      <c r="J178" s="62">
        <v>27.71</v>
      </c>
    </row>
    <row r="179" spans="1:10">
      <c r="A179" s="51">
        <v>43643</v>
      </c>
      <c r="B179" s="63">
        <v>26.58</v>
      </c>
      <c r="C179" s="63">
        <v>26.89</v>
      </c>
      <c r="D179" s="63">
        <v>26.37</v>
      </c>
      <c r="E179" s="63">
        <v>26.58</v>
      </c>
      <c r="F179" s="64">
        <v>0</v>
      </c>
      <c r="G179" s="64">
        <v>0</v>
      </c>
      <c r="H179" s="64">
        <v>0</v>
      </c>
      <c r="I179" s="34">
        <v>24.81</v>
      </c>
      <c r="J179" s="62">
        <v>27.71</v>
      </c>
    </row>
    <row r="180" spans="1:10">
      <c r="A180" s="51">
        <v>43642</v>
      </c>
      <c r="B180" s="63">
        <v>27.01</v>
      </c>
      <c r="C180" s="63">
        <v>27.26</v>
      </c>
      <c r="D180" s="63">
        <v>26.86</v>
      </c>
      <c r="E180" s="63">
        <v>27.01</v>
      </c>
      <c r="F180" s="64">
        <v>0</v>
      </c>
      <c r="G180" s="64">
        <v>0</v>
      </c>
      <c r="H180" s="64">
        <v>0</v>
      </c>
      <c r="I180" s="34">
        <v>24.81</v>
      </c>
      <c r="J180" s="62">
        <v>27.71</v>
      </c>
    </row>
    <row r="181" spans="1:10">
      <c r="A181" s="51">
        <v>43641</v>
      </c>
      <c r="B181" s="63">
        <v>26.85</v>
      </c>
      <c r="C181" s="63">
        <v>27.48</v>
      </c>
      <c r="D181" s="63">
        <v>26.73</v>
      </c>
      <c r="E181" s="63">
        <v>26.85</v>
      </c>
      <c r="F181" s="64">
        <v>0</v>
      </c>
      <c r="G181" s="64">
        <v>0</v>
      </c>
      <c r="H181" s="64">
        <v>0</v>
      </c>
      <c r="I181" s="34">
        <v>24.81</v>
      </c>
      <c r="J181" s="62">
        <v>27.71</v>
      </c>
    </row>
    <row r="182" spans="1:10">
      <c r="A182" s="51">
        <v>43640</v>
      </c>
      <c r="B182" s="63">
        <v>27.58</v>
      </c>
      <c r="C182" s="63">
        <v>27.7</v>
      </c>
      <c r="D182" s="63">
        <v>27.45</v>
      </c>
      <c r="E182" s="63">
        <v>27.58</v>
      </c>
      <c r="F182" s="64">
        <v>0</v>
      </c>
      <c r="G182" s="64">
        <v>0</v>
      </c>
      <c r="H182" s="64">
        <v>0</v>
      </c>
      <c r="I182" s="34">
        <v>24.81</v>
      </c>
      <c r="J182" s="62">
        <v>27.71</v>
      </c>
    </row>
    <row r="183" spans="1:10">
      <c r="A183" s="51">
        <v>43637</v>
      </c>
      <c r="B183" s="63">
        <v>27.61</v>
      </c>
      <c r="C183" s="63">
        <v>27.71</v>
      </c>
      <c r="D183" s="63">
        <v>27.28</v>
      </c>
      <c r="E183" s="63">
        <v>27.61</v>
      </c>
      <c r="F183" s="64">
        <v>0</v>
      </c>
      <c r="G183" s="64">
        <v>1</v>
      </c>
      <c r="H183" s="64">
        <v>0</v>
      </c>
      <c r="I183" s="34">
        <v>24.81</v>
      </c>
      <c r="J183" s="62">
        <v>27.71</v>
      </c>
    </row>
    <row r="184" spans="1:10">
      <c r="A184" s="51">
        <v>43635</v>
      </c>
      <c r="B184" s="63">
        <v>26.7</v>
      </c>
      <c r="C184" s="63">
        <v>26.87</v>
      </c>
      <c r="D184" s="63">
        <v>26.57</v>
      </c>
      <c r="E184" s="63">
        <v>26.86</v>
      </c>
      <c r="F184" s="64">
        <v>0</v>
      </c>
      <c r="G184" s="64">
        <v>0</v>
      </c>
      <c r="H184" s="64">
        <v>0</v>
      </c>
      <c r="I184" s="34">
        <v>24.81</v>
      </c>
      <c r="J184" s="62">
        <v>27.71</v>
      </c>
    </row>
    <row r="185" spans="1:10">
      <c r="A185" s="51">
        <v>43634</v>
      </c>
      <c r="B185" s="63">
        <v>26.8</v>
      </c>
      <c r="C185" s="63">
        <v>26.86</v>
      </c>
      <c r="D185" s="63">
        <v>26.6</v>
      </c>
      <c r="E185" s="63">
        <v>26.8</v>
      </c>
      <c r="F185" s="64">
        <v>0</v>
      </c>
      <c r="G185" s="64">
        <v>0</v>
      </c>
      <c r="H185" s="64">
        <v>0</v>
      </c>
      <c r="I185" s="34">
        <v>24.81</v>
      </c>
      <c r="J185" s="62">
        <v>26.87</v>
      </c>
    </row>
    <row r="186" spans="1:10">
      <c r="A186" s="51">
        <v>43633</v>
      </c>
      <c r="B186" s="63">
        <v>26.46</v>
      </c>
      <c r="C186" s="63">
        <v>26.78</v>
      </c>
      <c r="D186" s="63">
        <v>26.32</v>
      </c>
      <c r="E186" s="63">
        <v>26.46</v>
      </c>
      <c r="F186" s="64">
        <v>0</v>
      </c>
      <c r="G186" s="64">
        <v>0</v>
      </c>
      <c r="H186" s="64">
        <v>0</v>
      </c>
      <c r="I186" s="34">
        <v>24.74</v>
      </c>
      <c r="J186" s="62">
        <v>26.86</v>
      </c>
    </row>
    <row r="187" spans="1:10">
      <c r="A187" s="51">
        <v>43630</v>
      </c>
      <c r="B187" s="63">
        <v>26.42</v>
      </c>
      <c r="C187" s="63">
        <v>26.74</v>
      </c>
      <c r="D187" s="63">
        <v>26.26</v>
      </c>
      <c r="E187" s="63">
        <v>26.42</v>
      </c>
      <c r="F187" s="64">
        <v>0</v>
      </c>
      <c r="G187" s="64">
        <v>1</v>
      </c>
      <c r="H187" s="64">
        <v>0</v>
      </c>
      <c r="I187" s="34">
        <v>23.82</v>
      </c>
      <c r="J187" s="62">
        <v>26.74</v>
      </c>
    </row>
    <row r="188" spans="1:10">
      <c r="A188" s="51">
        <v>43629</v>
      </c>
      <c r="B188" s="63">
        <v>26.53</v>
      </c>
      <c r="C188" s="63">
        <v>26.74</v>
      </c>
      <c r="D188" s="63">
        <v>26.44</v>
      </c>
      <c r="E188" s="63">
        <v>26.53</v>
      </c>
      <c r="F188" s="64">
        <v>0</v>
      </c>
      <c r="G188" s="64">
        <v>1</v>
      </c>
      <c r="H188" s="64">
        <v>0</v>
      </c>
      <c r="I188" s="34">
        <v>23.82</v>
      </c>
      <c r="J188" s="62">
        <v>26.74</v>
      </c>
    </row>
    <row r="189" spans="1:10">
      <c r="A189" s="51">
        <v>43628</v>
      </c>
      <c r="B189" s="63">
        <v>26.21</v>
      </c>
      <c r="C189" s="63">
        <v>26.47</v>
      </c>
      <c r="D189" s="63">
        <v>26.01</v>
      </c>
      <c r="E189" s="63">
        <v>26.21</v>
      </c>
      <c r="F189" s="64">
        <v>0</v>
      </c>
      <c r="G189" s="64">
        <v>0</v>
      </c>
      <c r="H189" s="64">
        <v>0</v>
      </c>
      <c r="I189" s="34">
        <v>23.82</v>
      </c>
      <c r="J189" s="62">
        <v>26.64</v>
      </c>
    </row>
    <row r="190" spans="1:10">
      <c r="A190" s="51">
        <v>43627</v>
      </c>
      <c r="B190" s="63">
        <v>26.51</v>
      </c>
      <c r="C190" s="63">
        <v>26.64</v>
      </c>
      <c r="D190" s="63">
        <v>26.07</v>
      </c>
      <c r="E190" s="63">
        <v>26.51</v>
      </c>
      <c r="F190" s="64">
        <v>0</v>
      </c>
      <c r="G190" s="64">
        <v>1</v>
      </c>
      <c r="H190" s="64">
        <v>0</v>
      </c>
      <c r="I190" s="34">
        <v>23.82</v>
      </c>
      <c r="J190" s="62">
        <v>26.64</v>
      </c>
    </row>
    <row r="191" spans="1:10">
      <c r="A191" s="51">
        <v>43626</v>
      </c>
      <c r="B191" s="63">
        <v>25.97</v>
      </c>
      <c r="C191" s="63">
        <v>26.25</v>
      </c>
      <c r="D191" s="63">
        <v>25.89</v>
      </c>
      <c r="E191" s="63">
        <v>26.02</v>
      </c>
      <c r="F191" s="64">
        <v>0</v>
      </c>
      <c r="G191" s="64">
        <v>0</v>
      </c>
      <c r="H191" s="64">
        <v>0</v>
      </c>
      <c r="I191" s="34">
        <v>23.82</v>
      </c>
      <c r="J191" s="62">
        <v>26.64</v>
      </c>
    </row>
    <row r="192" spans="1:10">
      <c r="A192" s="51">
        <v>43623</v>
      </c>
      <c r="B192" s="63">
        <v>26.12</v>
      </c>
      <c r="C192" s="63">
        <v>26.19</v>
      </c>
      <c r="D192" s="63">
        <v>25.74</v>
      </c>
      <c r="E192" s="63">
        <v>26.12</v>
      </c>
      <c r="F192" s="64">
        <v>0</v>
      </c>
      <c r="G192" s="64">
        <v>0</v>
      </c>
      <c r="H192" s="64">
        <v>0</v>
      </c>
      <c r="I192" s="34">
        <v>23.82</v>
      </c>
      <c r="J192" s="62">
        <v>26.25</v>
      </c>
    </row>
    <row r="193" spans="1:10">
      <c r="A193" s="51">
        <v>43622</v>
      </c>
      <c r="B193" s="63">
        <v>25.65</v>
      </c>
      <c r="C193" s="63">
        <v>26</v>
      </c>
      <c r="D193" s="63">
        <v>25.11</v>
      </c>
      <c r="E193" s="63">
        <v>25.65</v>
      </c>
      <c r="F193" s="64">
        <v>0</v>
      </c>
      <c r="G193" s="64">
        <v>0</v>
      </c>
      <c r="H193" s="64">
        <v>0</v>
      </c>
      <c r="I193" s="34">
        <v>23.82</v>
      </c>
      <c r="J193" s="62">
        <v>26.22</v>
      </c>
    </row>
    <row r="194" spans="1:10">
      <c r="A194" s="51">
        <v>43621</v>
      </c>
      <c r="B194" s="63">
        <v>25.24</v>
      </c>
      <c r="C194" s="63">
        <v>25.66</v>
      </c>
      <c r="D194" s="63">
        <v>24.96</v>
      </c>
      <c r="E194" s="63">
        <v>25.24</v>
      </c>
      <c r="F194" s="64">
        <v>0</v>
      </c>
      <c r="G194" s="64">
        <v>0</v>
      </c>
      <c r="H194" s="64">
        <v>0</v>
      </c>
      <c r="I194" s="34">
        <v>23.82</v>
      </c>
      <c r="J194" s="62">
        <v>26.73</v>
      </c>
    </row>
    <row r="195" spans="1:10">
      <c r="A195" s="51">
        <v>43620</v>
      </c>
      <c r="B195" s="63">
        <v>25.58</v>
      </c>
      <c r="C195" s="63">
        <v>25.74</v>
      </c>
      <c r="D195" s="63">
        <v>25.41</v>
      </c>
      <c r="E195" s="63">
        <v>25.58</v>
      </c>
      <c r="F195" s="64">
        <v>0</v>
      </c>
      <c r="G195" s="64">
        <v>0</v>
      </c>
      <c r="H195" s="64">
        <v>0</v>
      </c>
      <c r="I195" s="34">
        <v>23.82</v>
      </c>
      <c r="J195" s="62">
        <v>26.73</v>
      </c>
    </row>
    <row r="196" spans="1:10">
      <c r="A196" s="51">
        <v>43619</v>
      </c>
      <c r="B196" s="63">
        <v>25.37</v>
      </c>
      <c r="C196" s="63">
        <v>25.69</v>
      </c>
      <c r="D196" s="63">
        <v>25.23</v>
      </c>
      <c r="E196" s="63">
        <v>25.37</v>
      </c>
      <c r="F196" s="64">
        <v>0</v>
      </c>
      <c r="G196" s="64">
        <v>0</v>
      </c>
      <c r="H196" s="64">
        <v>0</v>
      </c>
      <c r="I196" s="34">
        <v>23.82</v>
      </c>
      <c r="J196" s="62">
        <v>26.73</v>
      </c>
    </row>
    <row r="197" spans="1:10">
      <c r="A197" s="51">
        <v>43616</v>
      </c>
      <c r="B197" s="63">
        <v>24.94</v>
      </c>
      <c r="C197" s="63">
        <v>25.64</v>
      </c>
      <c r="D197" s="63">
        <v>24.81</v>
      </c>
      <c r="E197" s="63">
        <v>24.94</v>
      </c>
      <c r="F197" s="64">
        <v>0</v>
      </c>
      <c r="G197" s="64">
        <v>0</v>
      </c>
      <c r="H197" s="64">
        <v>0</v>
      </c>
      <c r="I197" s="34">
        <v>23.82</v>
      </c>
      <c r="J197" s="62">
        <v>26.73</v>
      </c>
    </row>
    <row r="198" spans="1:10">
      <c r="A198" s="51">
        <v>43615</v>
      </c>
      <c r="B198" s="63">
        <v>25.53</v>
      </c>
      <c r="C198" s="63">
        <v>26.22</v>
      </c>
      <c r="D198" s="63">
        <v>25.37</v>
      </c>
      <c r="E198" s="63">
        <v>25.53</v>
      </c>
      <c r="F198" s="64">
        <v>0</v>
      </c>
      <c r="G198" s="64">
        <v>0</v>
      </c>
      <c r="H198" s="64">
        <v>0</v>
      </c>
      <c r="I198" s="34">
        <v>23.82</v>
      </c>
      <c r="J198" s="62">
        <v>26.73</v>
      </c>
    </row>
    <row r="199" spans="1:10">
      <c r="A199" s="51">
        <v>43614</v>
      </c>
      <c r="B199" s="63">
        <v>25.87</v>
      </c>
      <c r="C199" s="63">
        <v>26.07</v>
      </c>
      <c r="D199" s="63">
        <v>25.63</v>
      </c>
      <c r="E199" s="63">
        <v>25.87</v>
      </c>
      <c r="F199" s="64">
        <v>0</v>
      </c>
      <c r="G199" s="64">
        <v>0</v>
      </c>
      <c r="H199" s="64">
        <v>0</v>
      </c>
      <c r="I199" s="34">
        <v>23.82</v>
      </c>
      <c r="J199" s="62">
        <v>26.73</v>
      </c>
    </row>
    <row r="200" spans="1:10">
      <c r="A200" s="51">
        <v>43613</v>
      </c>
      <c r="B200" s="63">
        <v>26.16</v>
      </c>
      <c r="C200" s="63">
        <v>26.16</v>
      </c>
      <c r="D200" s="63">
        <v>25.51</v>
      </c>
      <c r="E200" s="63">
        <v>26.16</v>
      </c>
      <c r="F200" s="64">
        <v>0</v>
      </c>
      <c r="G200" s="64">
        <v>0</v>
      </c>
      <c r="H200" s="64">
        <v>0</v>
      </c>
      <c r="I200" s="34">
        <v>23.82</v>
      </c>
      <c r="J200" s="62">
        <v>27.03</v>
      </c>
    </row>
    <row r="201" spans="1:10">
      <c r="A201" s="51">
        <v>43612</v>
      </c>
      <c r="B201" s="63">
        <v>25.62</v>
      </c>
      <c r="C201" s="63">
        <v>25.91</v>
      </c>
      <c r="D201" s="63">
        <v>25.55</v>
      </c>
      <c r="E201" s="63">
        <v>25.62</v>
      </c>
      <c r="F201" s="64">
        <v>0</v>
      </c>
      <c r="G201" s="64">
        <v>0</v>
      </c>
      <c r="H201" s="64">
        <v>0</v>
      </c>
      <c r="I201" s="34">
        <v>23.82</v>
      </c>
      <c r="J201" s="62">
        <v>27.03</v>
      </c>
    </row>
    <row r="202" spans="1:10">
      <c r="A202" s="51">
        <v>43609</v>
      </c>
      <c r="B202" s="63">
        <v>25.47</v>
      </c>
      <c r="C202" s="63">
        <v>25.73</v>
      </c>
      <c r="D202" s="63">
        <v>25.31</v>
      </c>
      <c r="E202" s="63">
        <v>25.47</v>
      </c>
      <c r="F202" s="64">
        <v>0</v>
      </c>
      <c r="G202" s="64">
        <v>0</v>
      </c>
      <c r="H202" s="64">
        <v>0</v>
      </c>
      <c r="I202" s="34">
        <v>23.82</v>
      </c>
      <c r="J202" s="62">
        <v>27.32</v>
      </c>
    </row>
    <row r="203" spans="1:10">
      <c r="A203" s="51">
        <v>43608</v>
      </c>
      <c r="B203" s="63">
        <v>25.22</v>
      </c>
      <c r="C203" s="63">
        <v>25.3</v>
      </c>
      <c r="D203" s="63">
        <v>24.91</v>
      </c>
      <c r="E203" s="63">
        <v>25.22</v>
      </c>
      <c r="F203" s="64">
        <v>0</v>
      </c>
      <c r="G203" s="64">
        <v>0</v>
      </c>
      <c r="H203" s="64">
        <v>0</v>
      </c>
      <c r="I203" s="34">
        <v>23.82</v>
      </c>
      <c r="J203" s="62">
        <v>27.32</v>
      </c>
    </row>
    <row r="204" spans="1:10">
      <c r="A204" s="51">
        <v>43607</v>
      </c>
      <c r="B204" s="63">
        <v>25.66</v>
      </c>
      <c r="C204" s="63">
        <v>25.84</v>
      </c>
      <c r="D204" s="63">
        <v>25.34</v>
      </c>
      <c r="E204" s="63">
        <v>25.66</v>
      </c>
      <c r="F204" s="64">
        <v>0</v>
      </c>
      <c r="G204" s="64">
        <v>0</v>
      </c>
      <c r="H204" s="64">
        <v>0</v>
      </c>
      <c r="I204" s="34">
        <v>23.82</v>
      </c>
      <c r="J204" s="62">
        <v>27.32</v>
      </c>
    </row>
    <row r="205" spans="1:10">
      <c r="A205" s="51">
        <v>43606</v>
      </c>
      <c r="B205" s="63">
        <v>25.78</v>
      </c>
      <c r="C205" s="63">
        <v>25.78</v>
      </c>
      <c r="D205" s="63">
        <v>24.74</v>
      </c>
      <c r="E205" s="63">
        <v>25.78</v>
      </c>
      <c r="F205" s="64">
        <v>0</v>
      </c>
      <c r="G205" s="64">
        <v>0</v>
      </c>
      <c r="H205" s="64">
        <v>0</v>
      </c>
      <c r="I205" s="34">
        <v>23.82</v>
      </c>
      <c r="J205" s="62">
        <v>27.32</v>
      </c>
    </row>
    <row r="206" spans="1:10">
      <c r="A206" s="51">
        <v>43605</v>
      </c>
      <c r="B206" s="63">
        <v>24.84</v>
      </c>
      <c r="C206" s="63">
        <v>24.84</v>
      </c>
      <c r="D206" s="63">
        <v>23.98</v>
      </c>
      <c r="E206" s="63">
        <v>24.84</v>
      </c>
      <c r="F206" s="64">
        <v>0</v>
      </c>
      <c r="G206" s="64">
        <v>0</v>
      </c>
      <c r="H206" s="64">
        <v>0</v>
      </c>
      <c r="I206" s="34">
        <v>23.82</v>
      </c>
      <c r="J206" s="62">
        <v>27.32</v>
      </c>
    </row>
    <row r="207" spans="1:10">
      <c r="A207" s="51">
        <v>43602</v>
      </c>
      <c r="B207" s="63">
        <v>24.02</v>
      </c>
      <c r="C207" s="63">
        <v>24.74</v>
      </c>
      <c r="D207" s="63">
        <v>23.82</v>
      </c>
      <c r="E207" s="63">
        <v>24.02</v>
      </c>
      <c r="F207" s="64">
        <v>1</v>
      </c>
      <c r="G207" s="64">
        <v>0</v>
      </c>
      <c r="H207" s="64">
        <v>0</v>
      </c>
      <c r="I207" s="34">
        <v>23.82</v>
      </c>
      <c r="J207" s="62">
        <v>27.32</v>
      </c>
    </row>
    <row r="208" spans="1:10">
      <c r="A208" s="51">
        <v>43601</v>
      </c>
      <c r="B208" s="63">
        <v>24.59</v>
      </c>
      <c r="C208" s="63">
        <v>25.34</v>
      </c>
      <c r="D208" s="63">
        <v>24.56</v>
      </c>
      <c r="E208" s="63">
        <v>24.59</v>
      </c>
      <c r="F208" s="64">
        <v>0</v>
      </c>
      <c r="G208" s="64">
        <v>0</v>
      </c>
      <c r="H208" s="64">
        <v>0</v>
      </c>
      <c r="I208" s="34">
        <v>23.82</v>
      </c>
      <c r="J208" s="62">
        <v>27.32</v>
      </c>
    </row>
    <row r="209" spans="1:10">
      <c r="A209" s="51">
        <v>43600</v>
      </c>
      <c r="B209" s="63">
        <v>25.19</v>
      </c>
      <c r="C209" s="63">
        <v>25.2</v>
      </c>
      <c r="D209" s="63">
        <v>24.97</v>
      </c>
      <c r="E209" s="63">
        <v>25.19</v>
      </c>
      <c r="F209" s="64">
        <v>0</v>
      </c>
      <c r="G209" s="64">
        <v>0</v>
      </c>
      <c r="H209" s="64">
        <v>0</v>
      </c>
      <c r="I209" s="34">
        <v>24.87</v>
      </c>
      <c r="J209" s="62">
        <v>27.32</v>
      </c>
    </row>
    <row r="210" spans="1:10">
      <c r="A210" s="51">
        <v>43599</v>
      </c>
      <c r="B210" s="63">
        <v>25.3</v>
      </c>
      <c r="C210" s="63">
        <v>25.53</v>
      </c>
      <c r="D210" s="63">
        <v>25.16</v>
      </c>
      <c r="E210" s="63">
        <v>25.3</v>
      </c>
      <c r="F210" s="64">
        <v>0</v>
      </c>
      <c r="G210" s="64">
        <v>0</v>
      </c>
      <c r="H210" s="64">
        <v>0</v>
      </c>
      <c r="I210" s="34">
        <v>24.87</v>
      </c>
      <c r="J210" s="62">
        <v>27.32</v>
      </c>
    </row>
    <row r="211" spans="1:10">
      <c r="A211" s="51">
        <v>43598</v>
      </c>
      <c r="B211" s="63">
        <v>25.21</v>
      </c>
      <c r="C211" s="63">
        <v>25.76</v>
      </c>
      <c r="D211" s="63">
        <v>25.13</v>
      </c>
      <c r="E211" s="63">
        <v>25.21</v>
      </c>
      <c r="F211" s="64">
        <v>0</v>
      </c>
      <c r="G211" s="64">
        <v>0</v>
      </c>
      <c r="H211" s="64">
        <v>0</v>
      </c>
      <c r="I211" s="34">
        <v>24.87</v>
      </c>
      <c r="J211" s="62">
        <v>27.32</v>
      </c>
    </row>
    <row r="212" spans="1:10">
      <c r="A212" s="51">
        <v>43595</v>
      </c>
      <c r="B212" s="63">
        <v>25.97</v>
      </c>
      <c r="C212" s="63">
        <v>26.2</v>
      </c>
      <c r="D212" s="63">
        <v>25.71</v>
      </c>
      <c r="E212" s="63">
        <v>25.97</v>
      </c>
      <c r="F212" s="64">
        <v>0</v>
      </c>
      <c r="G212" s="64">
        <v>0</v>
      </c>
      <c r="H212" s="64">
        <v>0</v>
      </c>
      <c r="I212" s="34">
        <v>24.87</v>
      </c>
      <c r="J212" s="62">
        <v>28.78</v>
      </c>
    </row>
    <row r="213" spans="1:10">
      <c r="A213" s="51">
        <v>43594</v>
      </c>
      <c r="B213" s="63">
        <v>26.11</v>
      </c>
      <c r="C213" s="63">
        <v>26.39</v>
      </c>
      <c r="D213" s="63">
        <v>25.93</v>
      </c>
      <c r="E213" s="63">
        <v>26.11</v>
      </c>
      <c r="F213" s="64">
        <v>0</v>
      </c>
      <c r="G213" s="64">
        <v>0</v>
      </c>
      <c r="H213" s="64">
        <v>0</v>
      </c>
      <c r="I213" s="34">
        <v>24.87</v>
      </c>
      <c r="J213" s="62">
        <v>28.78</v>
      </c>
    </row>
    <row r="214" spans="1:10">
      <c r="A214" s="51">
        <v>43593</v>
      </c>
      <c r="B214" s="63">
        <v>26.64</v>
      </c>
      <c r="C214" s="63">
        <v>26.73</v>
      </c>
      <c r="D214" s="63">
        <v>25.59</v>
      </c>
      <c r="E214" s="63">
        <v>26.64</v>
      </c>
      <c r="F214" s="64">
        <v>0</v>
      </c>
      <c r="G214" s="64">
        <v>0</v>
      </c>
      <c r="H214" s="64">
        <v>0</v>
      </c>
      <c r="I214" s="34">
        <v>24.87</v>
      </c>
      <c r="J214" s="62">
        <v>28.78</v>
      </c>
    </row>
    <row r="215" spans="1:10">
      <c r="A215" s="51">
        <v>43592</v>
      </c>
      <c r="B215" s="63">
        <v>25.94</v>
      </c>
      <c r="C215" s="63">
        <v>25.94</v>
      </c>
      <c r="D215" s="63">
        <v>25.42</v>
      </c>
      <c r="E215" s="63">
        <v>25.64</v>
      </c>
      <c r="F215" s="64">
        <v>0</v>
      </c>
      <c r="G215" s="64">
        <v>0</v>
      </c>
      <c r="H215" s="64">
        <v>0</v>
      </c>
      <c r="I215" s="34">
        <v>24.87</v>
      </c>
      <c r="J215" s="62">
        <v>28.78</v>
      </c>
    </row>
    <row r="216" spans="1:10">
      <c r="A216" s="51">
        <v>43591</v>
      </c>
      <c r="B216" s="63">
        <v>26.05</v>
      </c>
      <c r="C216" s="63">
        <v>26.05</v>
      </c>
      <c r="D216" s="63">
        <v>25.65</v>
      </c>
      <c r="E216" s="63">
        <v>26.05</v>
      </c>
      <c r="F216" s="64">
        <v>0</v>
      </c>
      <c r="G216" s="64">
        <v>0</v>
      </c>
      <c r="H216" s="64">
        <v>0</v>
      </c>
      <c r="I216" s="34">
        <v>24.87</v>
      </c>
      <c r="J216" s="62">
        <v>28.78</v>
      </c>
    </row>
    <row r="217" spans="1:10">
      <c r="A217" s="51">
        <v>43588</v>
      </c>
      <c r="B217" s="63">
        <v>26.13</v>
      </c>
      <c r="C217" s="63">
        <v>26.35</v>
      </c>
      <c r="D217" s="63">
        <v>26.13</v>
      </c>
      <c r="E217" s="63">
        <v>26.13</v>
      </c>
      <c r="F217" s="64">
        <v>0</v>
      </c>
      <c r="G217" s="64">
        <v>0</v>
      </c>
      <c r="H217" s="64">
        <v>0</v>
      </c>
      <c r="I217" s="34">
        <v>24.87</v>
      </c>
      <c r="J217" s="62">
        <v>28.78</v>
      </c>
    </row>
    <row r="218" spans="1:10">
      <c r="A218" s="51">
        <v>43587</v>
      </c>
      <c r="B218" s="63">
        <v>26.01</v>
      </c>
      <c r="C218" s="63">
        <v>26.1</v>
      </c>
      <c r="D218" s="63">
        <v>25.81</v>
      </c>
      <c r="E218" s="63">
        <v>26.01</v>
      </c>
      <c r="F218" s="64">
        <v>0</v>
      </c>
      <c r="G218" s="64">
        <v>0</v>
      </c>
      <c r="H218" s="64">
        <v>0</v>
      </c>
      <c r="I218" s="34">
        <v>24.87</v>
      </c>
      <c r="J218" s="62">
        <v>28.78</v>
      </c>
    </row>
    <row r="219" spans="1:10">
      <c r="A219" s="51">
        <v>43585</v>
      </c>
      <c r="B219" s="63">
        <v>26.38</v>
      </c>
      <c r="C219" s="63">
        <v>26.92</v>
      </c>
      <c r="D219" s="63">
        <v>26.26</v>
      </c>
      <c r="E219" s="63">
        <v>26.38</v>
      </c>
      <c r="F219" s="64">
        <v>0</v>
      </c>
      <c r="G219" s="64">
        <v>0</v>
      </c>
      <c r="H219" s="64">
        <v>0</v>
      </c>
      <c r="I219" s="34">
        <v>24.87</v>
      </c>
      <c r="J219" s="62">
        <v>28.78</v>
      </c>
    </row>
    <row r="220" spans="1:10">
      <c r="A220" s="51">
        <v>43584</v>
      </c>
      <c r="B220" s="63">
        <v>26.64</v>
      </c>
      <c r="C220" s="63">
        <v>27.03</v>
      </c>
      <c r="D220" s="63">
        <v>26.34</v>
      </c>
      <c r="E220" s="63">
        <v>26.64</v>
      </c>
      <c r="F220" s="64">
        <v>0</v>
      </c>
      <c r="G220" s="64">
        <v>0</v>
      </c>
      <c r="H220" s="64">
        <v>0</v>
      </c>
      <c r="I220" s="34">
        <v>24.87</v>
      </c>
      <c r="J220" s="62">
        <v>28.78</v>
      </c>
    </row>
    <row r="221" spans="1:10">
      <c r="A221" s="51">
        <v>43581</v>
      </c>
      <c r="B221" s="63">
        <v>26.94</v>
      </c>
      <c r="C221" s="63">
        <v>27.03</v>
      </c>
      <c r="D221" s="63">
        <v>26.34</v>
      </c>
      <c r="E221" s="63">
        <v>26.52</v>
      </c>
      <c r="F221" s="64">
        <v>0</v>
      </c>
      <c r="G221" s="64">
        <v>0</v>
      </c>
      <c r="H221" s="64">
        <v>0</v>
      </c>
      <c r="I221" s="34">
        <v>24.87</v>
      </c>
      <c r="J221" s="62">
        <v>28.78</v>
      </c>
    </row>
    <row r="222" spans="1:10">
      <c r="A222" s="51">
        <v>43580</v>
      </c>
      <c r="B222" s="63">
        <v>26.72</v>
      </c>
      <c r="C222" s="63">
        <v>27.32</v>
      </c>
      <c r="D222" s="63">
        <v>26.7</v>
      </c>
      <c r="E222" s="63">
        <v>27.08</v>
      </c>
      <c r="F222" s="64">
        <v>0</v>
      </c>
      <c r="G222" s="64">
        <v>0</v>
      </c>
      <c r="H222" s="64">
        <v>0</v>
      </c>
      <c r="I222" s="34">
        <v>24.87</v>
      </c>
      <c r="J222" s="62">
        <v>28.78</v>
      </c>
    </row>
    <row r="223" spans="1:10">
      <c r="A223" s="51">
        <v>43579</v>
      </c>
      <c r="B223" s="63">
        <v>26.86</v>
      </c>
      <c r="C223" s="63">
        <v>27.14</v>
      </c>
      <c r="D223" s="63">
        <v>26.48</v>
      </c>
      <c r="E223" s="63">
        <v>26.86</v>
      </c>
      <c r="F223" s="64">
        <v>0</v>
      </c>
      <c r="G223" s="64">
        <v>0</v>
      </c>
      <c r="H223" s="64">
        <v>0</v>
      </c>
      <c r="I223" s="34">
        <v>24.87</v>
      </c>
      <c r="J223" s="62">
        <v>28.78</v>
      </c>
    </row>
    <row r="224" spans="1:10">
      <c r="A224" s="51">
        <v>43578</v>
      </c>
      <c r="B224" s="63">
        <v>26.94</v>
      </c>
      <c r="C224" s="63">
        <v>27.25</v>
      </c>
      <c r="D224" s="63">
        <v>26.94</v>
      </c>
      <c r="E224" s="63">
        <v>26.94</v>
      </c>
      <c r="F224" s="64">
        <v>0</v>
      </c>
      <c r="G224" s="64">
        <v>0</v>
      </c>
      <c r="H224" s="64">
        <v>0</v>
      </c>
      <c r="I224" s="34">
        <v>24.87</v>
      </c>
      <c r="J224" s="62">
        <v>28.78</v>
      </c>
    </row>
    <row r="225" spans="1:10">
      <c r="A225" s="51">
        <v>43577</v>
      </c>
      <c r="B225" s="63">
        <v>26.71</v>
      </c>
      <c r="C225" s="63">
        <v>27.14</v>
      </c>
      <c r="D225" s="63">
        <v>26.59</v>
      </c>
      <c r="E225" s="63">
        <v>26.71</v>
      </c>
      <c r="F225" s="64">
        <v>0</v>
      </c>
      <c r="G225" s="64">
        <v>0</v>
      </c>
      <c r="H225" s="64">
        <v>0</v>
      </c>
      <c r="I225" s="34">
        <v>24.87</v>
      </c>
      <c r="J225" s="62">
        <v>28.78</v>
      </c>
    </row>
    <row r="226" spans="1:10">
      <c r="A226" s="51">
        <v>43573</v>
      </c>
      <c r="B226" s="63">
        <v>26.86</v>
      </c>
      <c r="C226" s="63">
        <v>27.14</v>
      </c>
      <c r="D226" s="63">
        <v>26.52</v>
      </c>
      <c r="E226" s="63">
        <v>26.86</v>
      </c>
      <c r="F226" s="64">
        <v>0</v>
      </c>
      <c r="G226" s="64">
        <v>0</v>
      </c>
      <c r="H226" s="64">
        <v>0</v>
      </c>
      <c r="I226" s="34">
        <v>24.87</v>
      </c>
      <c r="J226" s="62">
        <v>28.78</v>
      </c>
    </row>
    <row r="227" spans="1:10">
      <c r="A227" s="51">
        <v>43572</v>
      </c>
      <c r="B227" s="63">
        <v>26.03</v>
      </c>
      <c r="C227" s="63">
        <v>26.61</v>
      </c>
      <c r="D227" s="63">
        <v>25.52</v>
      </c>
      <c r="E227" s="63">
        <v>26.03</v>
      </c>
      <c r="F227" s="64">
        <v>0</v>
      </c>
      <c r="G227" s="64">
        <v>0</v>
      </c>
      <c r="H227" s="64">
        <v>0</v>
      </c>
      <c r="I227" s="34">
        <v>24.87</v>
      </c>
      <c r="J227" s="62">
        <v>28.81</v>
      </c>
    </row>
    <row r="228" spans="1:10">
      <c r="A228" s="51">
        <v>43571</v>
      </c>
      <c r="B228" s="63">
        <v>25.26</v>
      </c>
      <c r="C228" s="63">
        <v>26.34</v>
      </c>
      <c r="D228" s="63">
        <v>24.94</v>
      </c>
      <c r="E228" s="63">
        <v>26</v>
      </c>
      <c r="F228" s="64">
        <v>0</v>
      </c>
      <c r="G228" s="64">
        <v>0</v>
      </c>
      <c r="H228" s="64">
        <v>0</v>
      </c>
      <c r="I228" s="34">
        <v>24.87</v>
      </c>
      <c r="J228" s="62">
        <v>28.81</v>
      </c>
    </row>
    <row r="229" spans="1:10">
      <c r="A229" s="51">
        <v>43570</v>
      </c>
      <c r="B229" s="63">
        <v>25.64</v>
      </c>
      <c r="C229" s="63">
        <v>25.87</v>
      </c>
      <c r="D229" s="63">
        <v>24.87</v>
      </c>
      <c r="E229" s="63">
        <v>25.24</v>
      </c>
      <c r="F229" s="64">
        <v>1</v>
      </c>
      <c r="G229" s="64">
        <v>0</v>
      </c>
      <c r="H229" s="64">
        <v>1</v>
      </c>
      <c r="I229" s="34">
        <v>24.87</v>
      </c>
      <c r="J229" s="62">
        <v>28.81</v>
      </c>
    </row>
    <row r="230" spans="1:10">
      <c r="A230" s="51">
        <v>43567</v>
      </c>
      <c r="B230" s="63">
        <v>25.76</v>
      </c>
      <c r="C230" s="63">
        <v>26.25</v>
      </c>
      <c r="D230" s="63">
        <v>24.89</v>
      </c>
      <c r="E230" s="63">
        <v>25.14</v>
      </c>
      <c r="F230" s="64">
        <v>0</v>
      </c>
      <c r="G230" s="64">
        <v>0</v>
      </c>
      <c r="H230" s="64">
        <v>0</v>
      </c>
      <c r="I230" s="34">
        <v>24.87</v>
      </c>
      <c r="J230" s="62">
        <v>28.81</v>
      </c>
    </row>
    <row r="231" spans="1:10">
      <c r="A231" s="51">
        <v>43566</v>
      </c>
      <c r="B231" s="63">
        <v>27.93</v>
      </c>
      <c r="C231" s="63">
        <v>27.93</v>
      </c>
      <c r="D231" s="63">
        <v>27.12</v>
      </c>
      <c r="E231" s="63">
        <v>27.25</v>
      </c>
      <c r="F231" s="64">
        <v>0</v>
      </c>
      <c r="G231" s="64">
        <v>0</v>
      </c>
      <c r="H231" s="64">
        <v>0</v>
      </c>
      <c r="I231" s="34">
        <v>26.1</v>
      </c>
      <c r="J231" s="62">
        <v>28.81</v>
      </c>
    </row>
    <row r="232" spans="1:10">
      <c r="A232" s="51">
        <v>43565</v>
      </c>
      <c r="B232" s="63">
        <v>28.01</v>
      </c>
      <c r="C232" s="63">
        <v>28.78</v>
      </c>
      <c r="D232" s="63">
        <v>28.01</v>
      </c>
      <c r="E232" s="63">
        <v>28.01</v>
      </c>
      <c r="F232" s="64">
        <v>0</v>
      </c>
      <c r="G232" s="64">
        <v>0</v>
      </c>
      <c r="H232" s="64">
        <v>0</v>
      </c>
      <c r="I232" s="34">
        <v>26.1</v>
      </c>
      <c r="J232" s="62">
        <v>28.81</v>
      </c>
    </row>
    <row r="233" spans="1:10">
      <c r="A233" s="51">
        <v>43564</v>
      </c>
      <c r="B233" s="63">
        <v>28.25</v>
      </c>
      <c r="C233" s="63">
        <v>28.46</v>
      </c>
      <c r="D233" s="63">
        <v>27.9</v>
      </c>
      <c r="E233" s="63">
        <v>28.38</v>
      </c>
      <c r="F233" s="64">
        <v>0</v>
      </c>
      <c r="G233" s="64">
        <v>0</v>
      </c>
      <c r="H233" s="64">
        <v>0</v>
      </c>
      <c r="I233" s="34">
        <v>26.1</v>
      </c>
      <c r="J233" s="62">
        <v>28.81</v>
      </c>
    </row>
    <row r="234" spans="1:10">
      <c r="A234" s="51">
        <v>43563</v>
      </c>
      <c r="B234" s="63">
        <v>28.47</v>
      </c>
      <c r="C234" s="63">
        <v>28.6</v>
      </c>
      <c r="D234" s="63">
        <v>28.2</v>
      </c>
      <c r="E234" s="63">
        <v>28.47</v>
      </c>
      <c r="F234" s="64">
        <v>0</v>
      </c>
      <c r="G234" s="64">
        <v>0</v>
      </c>
      <c r="H234" s="64">
        <v>0</v>
      </c>
      <c r="I234" s="34">
        <v>26.1</v>
      </c>
      <c r="J234" s="62">
        <v>28.81</v>
      </c>
    </row>
    <row r="235" spans="1:10">
      <c r="A235" s="51">
        <v>43560</v>
      </c>
      <c r="B235" s="63">
        <v>28.01</v>
      </c>
      <c r="C235" s="63">
        <v>28.12</v>
      </c>
      <c r="D235" s="63">
        <v>27.46</v>
      </c>
      <c r="E235" s="63">
        <v>28.01</v>
      </c>
      <c r="F235" s="64">
        <v>0</v>
      </c>
      <c r="G235" s="64">
        <v>0</v>
      </c>
      <c r="H235" s="64">
        <v>0</v>
      </c>
      <c r="I235" s="34">
        <v>25.52</v>
      </c>
      <c r="J235" s="62">
        <v>28.81</v>
      </c>
    </row>
    <row r="236" spans="1:10">
      <c r="A236" s="51">
        <v>43559</v>
      </c>
      <c r="B236" s="63">
        <v>27.71</v>
      </c>
      <c r="C236" s="63">
        <v>27.71</v>
      </c>
      <c r="D236" s="63">
        <v>26.64</v>
      </c>
      <c r="E236" s="63">
        <v>27.71</v>
      </c>
      <c r="F236" s="64">
        <v>0</v>
      </c>
      <c r="G236" s="64">
        <v>0</v>
      </c>
      <c r="H236" s="64">
        <v>0</v>
      </c>
      <c r="I236" s="34">
        <v>25.52</v>
      </c>
      <c r="J236" s="62">
        <v>28.81</v>
      </c>
    </row>
    <row r="237" spans="1:10">
      <c r="A237" s="51">
        <v>43558</v>
      </c>
      <c r="B237" s="63">
        <v>27.77</v>
      </c>
      <c r="C237" s="63">
        <v>27.8</v>
      </c>
      <c r="D237" s="63">
        <v>26.8</v>
      </c>
      <c r="E237" s="63">
        <v>26.8</v>
      </c>
      <c r="F237" s="64">
        <v>0</v>
      </c>
      <c r="G237" s="64">
        <v>0</v>
      </c>
      <c r="H237" s="64">
        <v>0</v>
      </c>
      <c r="I237" s="34">
        <v>25.52</v>
      </c>
      <c r="J237" s="62">
        <v>28.81</v>
      </c>
    </row>
    <row r="238" spans="1:10">
      <c r="A238" s="51">
        <v>43557</v>
      </c>
      <c r="B238" s="63">
        <v>27.39</v>
      </c>
      <c r="C238" s="63">
        <v>27.54</v>
      </c>
      <c r="D238" s="63">
        <v>27.11</v>
      </c>
      <c r="E238" s="63">
        <v>27.53</v>
      </c>
      <c r="F238" s="64">
        <v>0</v>
      </c>
      <c r="G238" s="64">
        <v>0</v>
      </c>
      <c r="H238" s="64">
        <v>0</v>
      </c>
      <c r="I238" s="34">
        <v>25.52</v>
      </c>
      <c r="J238" s="62">
        <v>28.81</v>
      </c>
    </row>
    <row r="239" spans="1:10">
      <c r="A239" s="51">
        <v>43556</v>
      </c>
      <c r="B239" s="63">
        <v>27.64</v>
      </c>
      <c r="C239" s="63">
        <v>27.66</v>
      </c>
      <c r="D239" s="63">
        <v>27.12</v>
      </c>
      <c r="E239" s="63">
        <v>27.25</v>
      </c>
      <c r="F239" s="64">
        <v>0</v>
      </c>
      <c r="G239" s="64">
        <v>0</v>
      </c>
      <c r="H239" s="64">
        <v>0</v>
      </c>
      <c r="I239" s="34">
        <v>25.52</v>
      </c>
      <c r="J239" s="62">
        <v>28.81</v>
      </c>
    </row>
    <row r="240" spans="1:10">
      <c r="A240" s="51">
        <v>43553</v>
      </c>
      <c r="B240" s="63">
        <v>27.31</v>
      </c>
      <c r="C240" s="63">
        <v>27.77</v>
      </c>
      <c r="D240" s="63">
        <v>27</v>
      </c>
      <c r="E240" s="63">
        <v>27.31</v>
      </c>
      <c r="F240" s="64">
        <v>0</v>
      </c>
      <c r="G240" s="64">
        <v>0</v>
      </c>
      <c r="H240" s="64">
        <v>0</v>
      </c>
      <c r="I240" s="34">
        <v>25.52</v>
      </c>
      <c r="J240" s="62">
        <v>28.81</v>
      </c>
    </row>
    <row r="241" spans="1:10">
      <c r="A241" s="51">
        <v>43552</v>
      </c>
      <c r="B241" s="63">
        <v>27.31</v>
      </c>
      <c r="C241" s="63">
        <v>27.31</v>
      </c>
      <c r="D241" s="63">
        <v>26.23</v>
      </c>
      <c r="E241" s="63">
        <v>27.31</v>
      </c>
      <c r="F241" s="64">
        <v>0</v>
      </c>
      <c r="G241" s="64">
        <v>0</v>
      </c>
      <c r="H241" s="64">
        <v>0</v>
      </c>
      <c r="I241" s="34">
        <v>25.52</v>
      </c>
      <c r="J241" s="62">
        <v>28.81</v>
      </c>
    </row>
    <row r="242" spans="1:10">
      <c r="A242" s="51">
        <v>43551</v>
      </c>
      <c r="B242" s="63">
        <v>27.46</v>
      </c>
      <c r="C242" s="63">
        <v>27.46</v>
      </c>
      <c r="D242" s="63">
        <v>26.61</v>
      </c>
      <c r="E242" s="63">
        <v>26.61</v>
      </c>
      <c r="F242" s="64">
        <v>0</v>
      </c>
      <c r="G242" s="64">
        <v>0</v>
      </c>
      <c r="H242" s="64">
        <v>0</v>
      </c>
      <c r="I242" s="34">
        <v>25.52</v>
      </c>
      <c r="J242" s="62">
        <v>28.81</v>
      </c>
    </row>
    <row r="243" spans="1:10">
      <c r="A243" s="51">
        <v>43550</v>
      </c>
      <c r="B243" s="63">
        <v>27.86</v>
      </c>
      <c r="C243" s="63">
        <v>27.91</v>
      </c>
      <c r="D243" s="63">
        <v>26.98</v>
      </c>
      <c r="E243" s="63">
        <v>27.86</v>
      </c>
      <c r="F243" s="64">
        <v>0</v>
      </c>
      <c r="G243" s="64">
        <v>0</v>
      </c>
      <c r="H243" s="64">
        <v>0</v>
      </c>
      <c r="I243" s="34">
        <v>25.52</v>
      </c>
      <c r="J243" s="62">
        <v>28.81</v>
      </c>
    </row>
    <row r="244" spans="1:10">
      <c r="A244" s="51">
        <v>43549</v>
      </c>
      <c r="B244" s="63">
        <v>26.61</v>
      </c>
      <c r="C244" s="63">
        <v>26.85</v>
      </c>
      <c r="D244" s="63">
        <v>26.1</v>
      </c>
      <c r="E244" s="63">
        <v>26.61</v>
      </c>
      <c r="F244" s="64">
        <v>0</v>
      </c>
      <c r="G244" s="64">
        <v>0</v>
      </c>
      <c r="H244" s="64">
        <v>0</v>
      </c>
      <c r="I244" s="34">
        <v>25.52</v>
      </c>
      <c r="J244" s="62">
        <v>28.81</v>
      </c>
    </row>
    <row r="245" spans="1:10">
      <c r="A245" s="51">
        <v>43546</v>
      </c>
      <c r="B245" s="63">
        <v>26.28</v>
      </c>
      <c r="C245" s="63">
        <v>27.39</v>
      </c>
      <c r="D245" s="63">
        <v>26.28</v>
      </c>
      <c r="E245" s="63">
        <v>26.28</v>
      </c>
      <c r="F245" s="64">
        <v>0</v>
      </c>
      <c r="G245" s="64">
        <v>0</v>
      </c>
      <c r="H245" s="64">
        <v>0</v>
      </c>
      <c r="I245" s="34">
        <v>25.52</v>
      </c>
      <c r="J245" s="62">
        <v>28.81</v>
      </c>
    </row>
    <row r="246" spans="1:10">
      <c r="A246" s="51">
        <v>43545</v>
      </c>
      <c r="B246" s="63">
        <v>27.8</v>
      </c>
      <c r="C246" s="63">
        <v>28.19</v>
      </c>
      <c r="D246" s="63">
        <v>27.17</v>
      </c>
      <c r="E246" s="63">
        <v>27.8</v>
      </c>
      <c r="F246" s="64">
        <v>0</v>
      </c>
      <c r="G246" s="64">
        <v>0</v>
      </c>
      <c r="H246" s="64">
        <v>0</v>
      </c>
      <c r="I246" s="34">
        <v>25.52</v>
      </c>
      <c r="J246" s="62">
        <v>28.81</v>
      </c>
    </row>
    <row r="247" spans="1:10">
      <c r="A247" s="51">
        <v>43544</v>
      </c>
      <c r="B247" s="63">
        <v>28.42</v>
      </c>
      <c r="C247" s="63">
        <v>28.81</v>
      </c>
      <c r="D247" s="63">
        <v>28.13</v>
      </c>
      <c r="E247" s="63">
        <v>28.19</v>
      </c>
      <c r="F247" s="64">
        <v>0</v>
      </c>
      <c r="G247" s="64">
        <v>1</v>
      </c>
      <c r="H247" s="64">
        <v>0</v>
      </c>
      <c r="I247" s="34">
        <v>25.52</v>
      </c>
      <c r="J247" s="62">
        <v>28.81</v>
      </c>
    </row>
    <row r="248" spans="1:10">
      <c r="A248" s="51">
        <v>43543</v>
      </c>
      <c r="B248" s="63">
        <v>28.42</v>
      </c>
      <c r="C248" s="63">
        <v>28.71</v>
      </c>
      <c r="D248" s="63">
        <v>27.83</v>
      </c>
      <c r="E248" s="63">
        <v>28.42</v>
      </c>
      <c r="F248" s="64">
        <v>0</v>
      </c>
      <c r="G248" s="64">
        <v>0</v>
      </c>
      <c r="H248" s="64">
        <v>0</v>
      </c>
      <c r="I248" s="34">
        <v>25.52</v>
      </c>
      <c r="J248" s="62">
        <v>28.81</v>
      </c>
    </row>
    <row r="249" spans="1:10">
      <c r="A249" s="51">
        <v>43542</v>
      </c>
      <c r="B249" s="63">
        <v>27.97</v>
      </c>
      <c r="C249" s="63">
        <v>28.02</v>
      </c>
      <c r="D249" s="63">
        <v>27.5</v>
      </c>
      <c r="E249" s="63">
        <v>28.02</v>
      </c>
      <c r="F249" s="64">
        <v>0</v>
      </c>
      <c r="G249" s="64">
        <v>0</v>
      </c>
      <c r="H249" s="64">
        <v>1</v>
      </c>
      <c r="I249" s="34">
        <v>25.52</v>
      </c>
      <c r="J249" s="62">
        <v>28.71</v>
      </c>
    </row>
    <row r="250" spans="1:10">
      <c r="A250" s="51">
        <v>43539</v>
      </c>
      <c r="B250" s="63">
        <v>27.49</v>
      </c>
      <c r="C250" s="63">
        <v>27.63</v>
      </c>
      <c r="D250" s="63">
        <v>27.36</v>
      </c>
      <c r="E250" s="63">
        <v>27.46</v>
      </c>
      <c r="F250" s="64">
        <v>0</v>
      </c>
      <c r="G250" s="64">
        <v>0</v>
      </c>
      <c r="H250" s="64">
        <v>0</v>
      </c>
      <c r="I250" s="34">
        <v>25.3</v>
      </c>
      <c r="J250" s="62">
        <v>28.02</v>
      </c>
    </row>
    <row r="251" spans="1:10">
      <c r="A251" s="51">
        <v>43538</v>
      </c>
      <c r="B251" s="63">
        <v>27.44</v>
      </c>
      <c r="C251" s="63">
        <v>27.45</v>
      </c>
      <c r="D251" s="63">
        <v>27.16</v>
      </c>
      <c r="E251" s="63">
        <v>27.37</v>
      </c>
      <c r="F251" s="64">
        <v>0</v>
      </c>
      <c r="G251" s="64">
        <v>0</v>
      </c>
      <c r="H251" s="64">
        <v>0</v>
      </c>
      <c r="I251" s="34">
        <v>25.16</v>
      </c>
      <c r="J251" s="62">
        <v>27.63</v>
      </c>
    </row>
    <row r="252" spans="1:10">
      <c r="A252" s="51">
        <v>43537</v>
      </c>
      <c r="B252" s="63">
        <v>26.85</v>
      </c>
      <c r="C252" s="63">
        <v>27.38</v>
      </c>
      <c r="D252" s="63">
        <v>26.78</v>
      </c>
      <c r="E252" s="63">
        <v>27.25</v>
      </c>
      <c r="F252" s="64">
        <v>0</v>
      </c>
      <c r="G252" s="64">
        <v>0</v>
      </c>
      <c r="H252" s="64">
        <v>0</v>
      </c>
      <c r="I252" s="34">
        <v>23.88</v>
      </c>
      <c r="J252" s="62">
        <v>27.45</v>
      </c>
    </row>
    <row r="253" spans="1:10">
      <c r="A253" s="51">
        <v>43536</v>
      </c>
      <c r="B253" s="63">
        <v>26.76</v>
      </c>
      <c r="C253" s="63">
        <v>27.21</v>
      </c>
      <c r="D253" s="63">
        <v>26.52</v>
      </c>
      <c r="E253" s="63">
        <v>26.75</v>
      </c>
      <c r="F253" s="64">
        <v>0</v>
      </c>
      <c r="G253" s="64">
        <v>0</v>
      </c>
      <c r="H253" s="64">
        <v>0</v>
      </c>
      <c r="I253" s="34">
        <v>23.88</v>
      </c>
      <c r="J253" s="62">
        <v>27.38</v>
      </c>
    </row>
    <row r="254" spans="1:10">
      <c r="A254" s="51">
        <v>43535</v>
      </c>
      <c r="B254" s="63">
        <v>27.01</v>
      </c>
      <c r="C254" s="63">
        <v>27.05</v>
      </c>
      <c r="D254" s="63">
        <v>26.29</v>
      </c>
      <c r="E254" s="63">
        <v>26.97</v>
      </c>
      <c r="F254" s="64">
        <v>0</v>
      </c>
      <c r="G254" s="64">
        <v>0</v>
      </c>
      <c r="H254" s="64">
        <v>0</v>
      </c>
      <c r="I254" s="34">
        <v>23.88</v>
      </c>
      <c r="J254" s="62">
        <v>27.21</v>
      </c>
    </row>
    <row r="255" spans="1:10">
      <c r="A255" s="51">
        <v>43532</v>
      </c>
      <c r="B255" s="63">
        <v>25.96</v>
      </c>
      <c r="C255" s="63">
        <v>26.03</v>
      </c>
      <c r="D255" s="63">
        <v>25.52</v>
      </c>
      <c r="E255" s="63">
        <v>25.96</v>
      </c>
      <c r="F255" s="64">
        <v>0</v>
      </c>
      <c r="G255" s="64">
        <v>0</v>
      </c>
      <c r="H255" s="64">
        <v>0</v>
      </c>
      <c r="I255" s="34">
        <v>23.88</v>
      </c>
      <c r="J255" s="62">
        <v>27.01</v>
      </c>
    </row>
    <row r="256" spans="1:10">
      <c r="A256" s="51">
        <v>43531</v>
      </c>
      <c r="B256" s="63">
        <v>26.05</v>
      </c>
      <c r="C256" s="63">
        <v>26.19</v>
      </c>
      <c r="D256" s="63">
        <v>25.78</v>
      </c>
      <c r="E256" s="63">
        <v>26.05</v>
      </c>
      <c r="F256" s="64">
        <v>0</v>
      </c>
      <c r="G256" s="64">
        <v>0</v>
      </c>
      <c r="H256" s="64">
        <v>0</v>
      </c>
      <c r="I256" s="34">
        <v>23.88</v>
      </c>
      <c r="J256" s="62">
        <v>27.01</v>
      </c>
    </row>
    <row r="257" spans="1:10">
      <c r="A257" s="51">
        <v>43530</v>
      </c>
      <c r="B257" s="63">
        <v>26.04</v>
      </c>
      <c r="C257" s="63">
        <v>26.04</v>
      </c>
      <c r="D257" s="63">
        <v>25.76</v>
      </c>
      <c r="E257" s="63">
        <v>26.04</v>
      </c>
      <c r="F257" s="64">
        <v>0</v>
      </c>
      <c r="G257" s="64">
        <v>0</v>
      </c>
      <c r="H257" s="64">
        <v>0</v>
      </c>
      <c r="I257" s="34">
        <v>23.88</v>
      </c>
      <c r="J257" s="62">
        <v>27.01</v>
      </c>
    </row>
    <row r="258" spans="1:10">
      <c r="A258" s="51">
        <v>43525</v>
      </c>
      <c r="B258" s="63">
        <v>25.99</v>
      </c>
      <c r="C258" s="63">
        <v>26.52</v>
      </c>
      <c r="D258" s="63">
        <v>25.92</v>
      </c>
      <c r="E258" s="63">
        <v>25.99</v>
      </c>
      <c r="F258" s="64">
        <v>0</v>
      </c>
      <c r="G258" s="64">
        <v>0</v>
      </c>
      <c r="H258" s="64">
        <v>0</v>
      </c>
      <c r="I258" s="34">
        <v>23.88</v>
      </c>
      <c r="J258" s="62">
        <v>27.01</v>
      </c>
    </row>
    <row r="259" spans="1:10">
      <c r="A259" s="51">
        <v>43524</v>
      </c>
      <c r="B259" s="63">
        <v>26.34</v>
      </c>
      <c r="C259" s="63">
        <v>27.01</v>
      </c>
      <c r="D259" s="63">
        <v>25.89</v>
      </c>
      <c r="E259" s="63">
        <v>26.34</v>
      </c>
      <c r="F259" s="64">
        <v>0</v>
      </c>
      <c r="G259" s="64">
        <v>1</v>
      </c>
      <c r="H259" s="64">
        <v>0</v>
      </c>
      <c r="I259" s="34">
        <v>23.88</v>
      </c>
      <c r="J259" s="62">
        <v>27.01</v>
      </c>
    </row>
    <row r="260" spans="1:10">
      <c r="A260" s="51">
        <v>43523</v>
      </c>
      <c r="B260" s="63">
        <v>26.36</v>
      </c>
      <c r="C260" s="63">
        <v>26.52</v>
      </c>
      <c r="D260" s="63">
        <v>25.92</v>
      </c>
      <c r="E260" s="63">
        <v>26.36</v>
      </c>
      <c r="F260" s="64">
        <v>0</v>
      </c>
      <c r="G260" s="64">
        <v>0</v>
      </c>
      <c r="H260" s="64">
        <v>0</v>
      </c>
      <c r="I260" s="34">
        <v>23.88</v>
      </c>
      <c r="J260" s="62">
        <v>26.96</v>
      </c>
    </row>
    <row r="261" spans="1:10">
      <c r="A261" s="51">
        <v>43522</v>
      </c>
      <c r="B261" s="63">
        <v>25.87</v>
      </c>
      <c r="C261" s="63">
        <v>26.41</v>
      </c>
      <c r="D261" s="63">
        <v>25.86</v>
      </c>
      <c r="E261" s="63">
        <v>25.87</v>
      </c>
      <c r="F261" s="64">
        <v>0</v>
      </c>
      <c r="G261" s="64">
        <v>0</v>
      </c>
      <c r="H261" s="64">
        <v>0</v>
      </c>
      <c r="I261" s="34">
        <v>23.88</v>
      </c>
      <c r="J261" s="62">
        <v>26.96</v>
      </c>
    </row>
    <row r="262" spans="1:10">
      <c r="A262" s="51">
        <v>43521</v>
      </c>
      <c r="B262" s="63">
        <v>25.99</v>
      </c>
      <c r="C262" s="63">
        <v>26.31</v>
      </c>
      <c r="D262" s="63">
        <v>25.92</v>
      </c>
      <c r="E262" s="63">
        <v>25.99</v>
      </c>
      <c r="F262" s="64">
        <v>0</v>
      </c>
      <c r="G262" s="64">
        <v>0</v>
      </c>
      <c r="H262" s="64">
        <v>0</v>
      </c>
      <c r="I262" s="34">
        <v>23.88</v>
      </c>
      <c r="J262" s="62">
        <v>26.96</v>
      </c>
    </row>
    <row r="263" spans="1:10">
      <c r="A263" s="51">
        <v>43518</v>
      </c>
      <c r="B263" s="63">
        <v>26.4</v>
      </c>
      <c r="C263" s="63">
        <v>26.96</v>
      </c>
      <c r="D263" s="63">
        <v>26.4</v>
      </c>
      <c r="E263" s="63">
        <v>26.4</v>
      </c>
      <c r="F263" s="64">
        <v>0</v>
      </c>
      <c r="G263" s="64">
        <v>1</v>
      </c>
      <c r="H263" s="64">
        <v>0</v>
      </c>
      <c r="I263" s="34">
        <v>23.88</v>
      </c>
      <c r="J263" s="62">
        <v>26.96</v>
      </c>
    </row>
    <row r="264" spans="1:10">
      <c r="A264" s="51">
        <v>43517</v>
      </c>
      <c r="B264" s="63">
        <v>26.67</v>
      </c>
      <c r="C264" s="63">
        <v>26.75</v>
      </c>
      <c r="D264" s="63">
        <v>26.1</v>
      </c>
      <c r="E264" s="63">
        <v>26.67</v>
      </c>
      <c r="F264" s="64">
        <v>0</v>
      </c>
      <c r="G264" s="64">
        <v>0</v>
      </c>
      <c r="H264" s="64">
        <v>0</v>
      </c>
      <c r="I264" s="34">
        <v>23.88</v>
      </c>
      <c r="J264" s="62">
        <v>26.92</v>
      </c>
    </row>
    <row r="265" spans="1:10">
      <c r="A265" s="51">
        <v>43516</v>
      </c>
      <c r="B265" s="63">
        <v>26.76</v>
      </c>
      <c r="C265" s="63">
        <v>26.92</v>
      </c>
      <c r="D265" s="63">
        <v>26.15</v>
      </c>
      <c r="E265" s="63">
        <v>26.32</v>
      </c>
      <c r="F265" s="64">
        <v>0</v>
      </c>
      <c r="G265" s="64">
        <v>1</v>
      </c>
      <c r="H265" s="64">
        <v>0</v>
      </c>
      <c r="I265" s="34">
        <v>23.88</v>
      </c>
      <c r="J265" s="62">
        <v>26.92</v>
      </c>
    </row>
    <row r="266" spans="1:10">
      <c r="A266" s="51">
        <v>43515</v>
      </c>
      <c r="B266" s="63">
        <v>26.65</v>
      </c>
      <c r="C266" s="63">
        <v>26.67</v>
      </c>
      <c r="D266" s="63">
        <v>26.12</v>
      </c>
      <c r="E266" s="63">
        <v>26.65</v>
      </c>
      <c r="F266" s="64">
        <v>0</v>
      </c>
      <c r="G266" s="64">
        <v>0</v>
      </c>
      <c r="H266" s="64">
        <v>0</v>
      </c>
      <c r="I266" s="34">
        <v>23.88</v>
      </c>
      <c r="J266" s="62">
        <v>26.92</v>
      </c>
    </row>
    <row r="267" spans="1:10">
      <c r="A267" s="51">
        <v>43514</v>
      </c>
      <c r="B267" s="63">
        <v>26.04</v>
      </c>
      <c r="C267" s="63">
        <v>26.07</v>
      </c>
      <c r="D267" s="63">
        <v>25.7</v>
      </c>
      <c r="E267" s="63">
        <v>26.04</v>
      </c>
      <c r="F267" s="64">
        <v>0</v>
      </c>
      <c r="G267" s="64">
        <v>0</v>
      </c>
      <c r="H267" s="64">
        <v>0</v>
      </c>
      <c r="I267" s="34">
        <v>23.88</v>
      </c>
      <c r="J267" s="62">
        <v>26.3</v>
      </c>
    </row>
    <row r="268" spans="1:10">
      <c r="A268" s="51">
        <v>43511</v>
      </c>
      <c r="B268" s="63">
        <v>26.14</v>
      </c>
      <c r="C268" s="63">
        <v>26.3</v>
      </c>
      <c r="D268" s="63">
        <v>26</v>
      </c>
      <c r="E268" s="63">
        <v>26.12</v>
      </c>
      <c r="F268" s="64">
        <v>0</v>
      </c>
      <c r="G268" s="64">
        <v>1</v>
      </c>
      <c r="H268" s="64">
        <v>0</v>
      </c>
      <c r="I268" s="34">
        <v>23.88</v>
      </c>
      <c r="J268" s="62">
        <v>26.3</v>
      </c>
    </row>
    <row r="269" spans="1:10">
      <c r="A269" s="51">
        <v>43510</v>
      </c>
      <c r="B269" s="63">
        <v>25.47</v>
      </c>
      <c r="C269" s="63">
        <v>26.23</v>
      </c>
      <c r="D269" s="63">
        <v>25.3</v>
      </c>
      <c r="E269" s="63">
        <v>26.23</v>
      </c>
      <c r="F269" s="64">
        <v>0</v>
      </c>
      <c r="G269" s="64">
        <v>0</v>
      </c>
      <c r="H269" s="64">
        <v>0</v>
      </c>
      <c r="I269" s="34">
        <v>23.88</v>
      </c>
      <c r="J269" s="62">
        <v>26.3</v>
      </c>
    </row>
    <row r="270" spans="1:10">
      <c r="A270" s="51">
        <v>43509</v>
      </c>
      <c r="B270" s="63">
        <v>25.32</v>
      </c>
      <c r="C270" s="63">
        <v>25.51</v>
      </c>
      <c r="D270" s="63">
        <v>25.16</v>
      </c>
      <c r="E270" s="63">
        <v>25.35</v>
      </c>
      <c r="F270" s="64">
        <v>0</v>
      </c>
      <c r="G270" s="64">
        <v>0</v>
      </c>
      <c r="H270" s="64">
        <v>0</v>
      </c>
      <c r="I270" s="34">
        <v>23.88</v>
      </c>
      <c r="J270" s="62">
        <v>26.23</v>
      </c>
    </row>
    <row r="271" spans="1:10">
      <c r="A271" s="51">
        <v>43508</v>
      </c>
      <c r="B271" s="63">
        <v>24.64</v>
      </c>
      <c r="C271" s="63">
        <v>25.16</v>
      </c>
      <c r="D271" s="63">
        <v>24.55</v>
      </c>
      <c r="E271" s="63">
        <v>25.03</v>
      </c>
      <c r="F271" s="64">
        <v>0</v>
      </c>
      <c r="G271" s="64">
        <v>0</v>
      </c>
      <c r="H271" s="64">
        <v>0</v>
      </c>
      <c r="I271" s="34">
        <v>23.88</v>
      </c>
      <c r="J271" s="62">
        <v>25.42</v>
      </c>
    </row>
    <row r="272" spans="1:10">
      <c r="A272" s="51">
        <v>43507</v>
      </c>
      <c r="B272" s="63">
        <v>24.5</v>
      </c>
      <c r="C272" s="63">
        <v>24.5</v>
      </c>
      <c r="D272" s="63">
        <v>23.88</v>
      </c>
      <c r="E272" s="63">
        <v>24.18</v>
      </c>
      <c r="F272" s="64">
        <v>1</v>
      </c>
      <c r="G272" s="64">
        <v>0</v>
      </c>
      <c r="H272" s="64">
        <v>0</v>
      </c>
      <c r="I272" s="34">
        <v>23.88</v>
      </c>
      <c r="J272" s="62">
        <v>25.42</v>
      </c>
    </row>
    <row r="273" spans="1:10">
      <c r="A273" s="51">
        <v>43504</v>
      </c>
      <c r="B273" s="63">
        <v>24.14</v>
      </c>
      <c r="C273" s="63">
        <v>24.6</v>
      </c>
      <c r="D273" s="63">
        <v>24.07</v>
      </c>
      <c r="E273" s="63">
        <v>24.46</v>
      </c>
      <c r="F273" s="64">
        <v>0</v>
      </c>
      <c r="G273" s="64">
        <v>0</v>
      </c>
      <c r="H273" s="64">
        <v>0</v>
      </c>
      <c r="I273" s="34">
        <v>24</v>
      </c>
      <c r="J273" s="62">
        <v>25.42</v>
      </c>
    </row>
    <row r="274" spans="1:10">
      <c r="A274" s="51">
        <v>43503</v>
      </c>
      <c r="B274" s="63">
        <v>24.91</v>
      </c>
      <c r="C274" s="63">
        <v>25.16</v>
      </c>
      <c r="D274" s="63">
        <v>24</v>
      </c>
      <c r="E274" s="63">
        <v>24.42</v>
      </c>
      <c r="F274" s="64">
        <v>1</v>
      </c>
      <c r="G274" s="64">
        <v>0</v>
      </c>
      <c r="H274" s="64">
        <v>0</v>
      </c>
      <c r="I274" s="34">
        <v>24</v>
      </c>
      <c r="J274" s="62">
        <v>25.42</v>
      </c>
    </row>
    <row r="275" spans="1:10">
      <c r="A275" s="51">
        <v>43502</v>
      </c>
      <c r="B275" s="63">
        <v>25.11</v>
      </c>
      <c r="C275" s="63">
        <v>25.15</v>
      </c>
      <c r="D275" s="63">
        <v>24.64</v>
      </c>
      <c r="E275" s="63">
        <v>24.81</v>
      </c>
      <c r="F275" s="64">
        <v>0</v>
      </c>
      <c r="G275" s="64">
        <v>0</v>
      </c>
      <c r="H275" s="64">
        <v>0</v>
      </c>
      <c r="I275" s="34">
        <v>24</v>
      </c>
      <c r="J275" s="62">
        <v>25.42</v>
      </c>
    </row>
    <row r="276" spans="1:10">
      <c r="A276" s="51">
        <v>43501</v>
      </c>
      <c r="B276" s="63">
        <v>25.22</v>
      </c>
      <c r="C276" s="63">
        <v>25.4</v>
      </c>
      <c r="D276" s="63">
        <v>25.12</v>
      </c>
      <c r="E276" s="63">
        <v>25.35</v>
      </c>
      <c r="F276" s="64">
        <v>0</v>
      </c>
      <c r="G276" s="64">
        <v>0</v>
      </c>
      <c r="H276" s="64">
        <v>0</v>
      </c>
      <c r="I276" s="34">
        <v>24</v>
      </c>
      <c r="J276" s="62">
        <v>25.42</v>
      </c>
    </row>
    <row r="277" spans="1:10">
      <c r="A277" s="51">
        <v>43500</v>
      </c>
      <c r="B277" s="63">
        <v>25.15</v>
      </c>
      <c r="C277" s="63">
        <v>25.42</v>
      </c>
      <c r="D277" s="63">
        <v>24.91</v>
      </c>
      <c r="E277" s="63">
        <v>25.33</v>
      </c>
      <c r="F277" s="64">
        <v>0</v>
      </c>
      <c r="G277" s="64">
        <v>1</v>
      </c>
      <c r="H277" s="64">
        <v>0</v>
      </c>
      <c r="I277" s="34">
        <v>24</v>
      </c>
      <c r="J277" s="62">
        <v>25.42</v>
      </c>
    </row>
    <row r="278" spans="1:10">
      <c r="A278" s="51">
        <v>43497</v>
      </c>
      <c r="B278" s="63">
        <v>24.82</v>
      </c>
      <c r="C278" s="63">
        <v>25.16</v>
      </c>
      <c r="D278" s="63">
        <v>24.69</v>
      </c>
      <c r="E278" s="63">
        <v>25.11</v>
      </c>
      <c r="F278" s="64">
        <v>0</v>
      </c>
      <c r="G278" s="64">
        <v>0</v>
      </c>
      <c r="H278" s="64">
        <v>0</v>
      </c>
      <c r="I278" s="34">
        <v>23.82</v>
      </c>
      <c r="J278" s="62">
        <v>25.27</v>
      </c>
    </row>
    <row r="279" spans="1:10">
      <c r="A279" s="51">
        <v>43496</v>
      </c>
      <c r="B279" s="63">
        <v>25.18</v>
      </c>
      <c r="C279" s="63">
        <v>25.27</v>
      </c>
      <c r="D279" s="63">
        <v>24.88</v>
      </c>
      <c r="E279" s="63">
        <v>24.9</v>
      </c>
      <c r="F279" s="64">
        <v>0</v>
      </c>
      <c r="G279" s="64">
        <v>1</v>
      </c>
      <c r="H279" s="64">
        <v>0</v>
      </c>
      <c r="I279" s="34">
        <v>23.16</v>
      </c>
      <c r="J279" s="62">
        <v>25.27</v>
      </c>
    </row>
    <row r="280" spans="1:10">
      <c r="A280" s="51">
        <v>43495</v>
      </c>
      <c r="B280" s="63">
        <v>25.12</v>
      </c>
      <c r="C280" s="63">
        <v>25.24</v>
      </c>
      <c r="D280" s="63">
        <v>24.79</v>
      </c>
      <c r="E280" s="63">
        <v>24.93</v>
      </c>
      <c r="F280" s="64">
        <v>0</v>
      </c>
      <c r="G280" s="64">
        <v>0</v>
      </c>
      <c r="H280" s="64">
        <v>0</v>
      </c>
      <c r="I280" s="34">
        <v>21.68</v>
      </c>
      <c r="J280" s="62">
        <v>25.27</v>
      </c>
    </row>
    <row r="281" spans="1:10">
      <c r="A281" s="51">
        <v>43494</v>
      </c>
      <c r="B281" s="63">
        <v>24.57</v>
      </c>
      <c r="C281" s="63">
        <v>24.88</v>
      </c>
      <c r="D281" s="63">
        <v>24.44</v>
      </c>
      <c r="E281" s="63">
        <v>24.69</v>
      </c>
      <c r="F281" s="64">
        <v>0</v>
      </c>
      <c r="G281" s="64">
        <v>0</v>
      </c>
      <c r="H281" s="64">
        <v>0</v>
      </c>
      <c r="I281" s="34">
        <v>21.49</v>
      </c>
      <c r="J281" s="62">
        <v>25.23</v>
      </c>
    </row>
    <row r="282" spans="1:10">
      <c r="A282" s="51">
        <v>43493</v>
      </c>
      <c r="B282" s="63">
        <v>24.61</v>
      </c>
      <c r="C282" s="63">
        <v>24.85</v>
      </c>
      <c r="D282" s="63">
        <v>24.08</v>
      </c>
      <c r="E282" s="63">
        <v>24.11</v>
      </c>
      <c r="F282" s="64">
        <v>0</v>
      </c>
      <c r="G282" s="64">
        <v>0</v>
      </c>
      <c r="H282" s="64">
        <v>0</v>
      </c>
      <c r="I282" s="34">
        <v>19.87</v>
      </c>
      <c r="J282" s="62">
        <v>25.23</v>
      </c>
    </row>
    <row r="283" spans="1:10">
      <c r="A283" s="51">
        <v>43489</v>
      </c>
      <c r="B283" s="63">
        <v>24.72</v>
      </c>
      <c r="C283" s="63">
        <v>24.86</v>
      </c>
      <c r="D283" s="63">
        <v>24.64</v>
      </c>
      <c r="E283" s="63">
        <v>24.86</v>
      </c>
      <c r="F283" s="64">
        <v>0</v>
      </c>
      <c r="G283" s="64">
        <v>0</v>
      </c>
      <c r="H283" s="64">
        <v>0</v>
      </c>
      <c r="I283" s="34">
        <v>19.87</v>
      </c>
      <c r="J283" s="62">
        <v>25.23</v>
      </c>
    </row>
    <row r="284" spans="1:10">
      <c r="A284" s="51">
        <v>43488</v>
      </c>
      <c r="B284" s="63">
        <v>24.65</v>
      </c>
      <c r="C284" s="63">
        <v>24.86</v>
      </c>
      <c r="D284" s="63">
        <v>24.49</v>
      </c>
      <c r="E284" s="63">
        <v>24.75</v>
      </c>
      <c r="F284" s="64">
        <v>0</v>
      </c>
      <c r="G284" s="64">
        <v>0</v>
      </c>
      <c r="H284" s="64">
        <v>0</v>
      </c>
      <c r="I284" s="34">
        <v>19.87</v>
      </c>
      <c r="J284" s="62">
        <v>25.23</v>
      </c>
    </row>
    <row r="285" spans="1:10">
      <c r="A285" s="51">
        <v>43487</v>
      </c>
      <c r="B285" s="63">
        <v>24.58</v>
      </c>
      <c r="C285" s="63">
        <v>24.82</v>
      </c>
      <c r="D285" s="63">
        <v>24.35</v>
      </c>
      <c r="E285" s="63">
        <v>24.46</v>
      </c>
      <c r="F285" s="64">
        <v>0</v>
      </c>
      <c r="G285" s="64">
        <v>0</v>
      </c>
      <c r="H285" s="64">
        <v>0</v>
      </c>
      <c r="I285" s="34">
        <v>19.87</v>
      </c>
      <c r="J285" s="62">
        <v>25.23</v>
      </c>
    </row>
    <row r="286" spans="1:10">
      <c r="A286" s="51">
        <v>43486</v>
      </c>
      <c r="B286" s="63">
        <v>24.63</v>
      </c>
      <c r="C286" s="63">
        <v>24.85</v>
      </c>
      <c r="D286" s="63">
        <v>24.43</v>
      </c>
      <c r="E286" s="63">
        <v>24.85</v>
      </c>
      <c r="F286" s="64">
        <v>0</v>
      </c>
      <c r="G286" s="64">
        <v>0</v>
      </c>
      <c r="H286" s="64">
        <v>0</v>
      </c>
      <c r="I286" s="34">
        <v>19.87</v>
      </c>
      <c r="J286" s="62">
        <v>25.23</v>
      </c>
    </row>
    <row r="287" spans="1:10">
      <c r="A287" s="51">
        <v>43483</v>
      </c>
      <c r="B287" s="63">
        <v>24.76</v>
      </c>
      <c r="C287" s="63">
        <v>24.88</v>
      </c>
      <c r="D287" s="63">
        <v>24.6</v>
      </c>
      <c r="E287" s="63">
        <v>24.72</v>
      </c>
      <c r="F287" s="64">
        <v>0</v>
      </c>
      <c r="G287" s="64">
        <v>0</v>
      </c>
      <c r="H287" s="64">
        <v>0</v>
      </c>
      <c r="I287" s="34">
        <v>19.87</v>
      </c>
      <c r="J287" s="62">
        <v>25.23</v>
      </c>
    </row>
    <row r="288" spans="1:10">
      <c r="A288" s="51">
        <v>43482</v>
      </c>
      <c r="B288" s="63">
        <v>24.09</v>
      </c>
      <c r="C288" s="63">
        <v>24.62</v>
      </c>
      <c r="D288" s="63">
        <v>24.02</v>
      </c>
      <c r="E288" s="63">
        <v>24.49</v>
      </c>
      <c r="F288" s="64">
        <v>0</v>
      </c>
      <c r="G288" s="64">
        <v>0</v>
      </c>
      <c r="H288" s="64">
        <v>0</v>
      </c>
      <c r="I288" s="34">
        <v>19.87</v>
      </c>
      <c r="J288" s="62">
        <v>25.23</v>
      </c>
    </row>
    <row r="289" spans="1:10">
      <c r="A289" s="51">
        <v>43481</v>
      </c>
      <c r="B289" s="63">
        <v>24.14</v>
      </c>
      <c r="C289" s="63">
        <v>24.23</v>
      </c>
      <c r="D289" s="63">
        <v>24</v>
      </c>
      <c r="E289" s="63">
        <v>24.16</v>
      </c>
      <c r="F289" s="64">
        <v>0</v>
      </c>
      <c r="G289" s="64">
        <v>0</v>
      </c>
      <c r="H289" s="64">
        <v>0</v>
      </c>
      <c r="I289" s="34">
        <v>19.87</v>
      </c>
      <c r="J289" s="62">
        <v>25.23</v>
      </c>
    </row>
    <row r="290" spans="1:10">
      <c r="A290" s="51">
        <v>43480</v>
      </c>
      <c r="B290" s="63">
        <v>24.17</v>
      </c>
      <c r="C290" s="63">
        <v>24.45</v>
      </c>
      <c r="D290" s="63">
        <v>24.04</v>
      </c>
      <c r="E290" s="63">
        <v>24.17</v>
      </c>
      <c r="F290" s="64">
        <v>0</v>
      </c>
      <c r="G290" s="64">
        <v>0</v>
      </c>
      <c r="H290" s="64">
        <v>0</v>
      </c>
      <c r="I290" s="34">
        <v>19.87</v>
      </c>
      <c r="J290" s="62">
        <v>25.23</v>
      </c>
    </row>
    <row r="291" spans="1:10">
      <c r="A291" s="51">
        <v>43479</v>
      </c>
      <c r="B291" s="63">
        <v>24.16</v>
      </c>
      <c r="C291" s="63">
        <v>24.42</v>
      </c>
      <c r="D291" s="63">
        <v>24</v>
      </c>
      <c r="E291" s="63">
        <v>24.18</v>
      </c>
      <c r="F291" s="64">
        <v>0</v>
      </c>
      <c r="G291" s="64">
        <v>0</v>
      </c>
      <c r="H291" s="64">
        <v>0</v>
      </c>
      <c r="I291" s="34">
        <v>19.87</v>
      </c>
      <c r="J291" s="62">
        <v>25.23</v>
      </c>
    </row>
    <row r="292" spans="1:10">
      <c r="A292" s="51">
        <v>43476</v>
      </c>
      <c r="B292" s="63">
        <v>24.48</v>
      </c>
      <c r="C292" s="63">
        <v>24.52</v>
      </c>
      <c r="D292" s="63">
        <v>24.18</v>
      </c>
      <c r="E292" s="63">
        <v>24.32</v>
      </c>
      <c r="F292" s="64">
        <v>0</v>
      </c>
      <c r="G292" s="64">
        <v>0</v>
      </c>
      <c r="H292" s="64">
        <v>0</v>
      </c>
      <c r="I292" s="34">
        <v>19.87</v>
      </c>
      <c r="J292" s="62">
        <v>25.23</v>
      </c>
    </row>
    <row r="293" spans="1:10">
      <c r="A293" s="51">
        <v>43475</v>
      </c>
      <c r="B293" s="63">
        <v>24.58</v>
      </c>
      <c r="C293" s="63">
        <v>24.73</v>
      </c>
      <c r="D293" s="63">
        <v>24.4</v>
      </c>
      <c r="E293" s="63">
        <v>24.58</v>
      </c>
      <c r="F293" s="64">
        <v>0</v>
      </c>
      <c r="G293" s="64">
        <v>0</v>
      </c>
      <c r="H293" s="64">
        <v>0</v>
      </c>
      <c r="I293" s="34">
        <v>19.87</v>
      </c>
      <c r="J293" s="62">
        <v>25.23</v>
      </c>
    </row>
    <row r="294" spans="1:10">
      <c r="A294" s="51">
        <v>43474</v>
      </c>
      <c r="B294" s="63">
        <v>24.62</v>
      </c>
      <c r="C294" s="63">
        <v>24.82</v>
      </c>
      <c r="D294" s="63">
        <v>24.48</v>
      </c>
      <c r="E294" s="63">
        <v>24.8</v>
      </c>
      <c r="F294" s="64">
        <v>0</v>
      </c>
      <c r="G294" s="64">
        <v>0</v>
      </c>
      <c r="H294" s="64">
        <v>0</v>
      </c>
      <c r="I294" s="34">
        <v>19.87</v>
      </c>
      <c r="J294" s="62">
        <v>25.23</v>
      </c>
    </row>
    <row r="295" spans="1:10">
      <c r="A295" s="51">
        <v>43473</v>
      </c>
      <c r="B295" s="63">
        <v>24.72</v>
      </c>
      <c r="C295" s="63">
        <v>24.74</v>
      </c>
      <c r="D295" s="63">
        <v>24.11</v>
      </c>
      <c r="E295" s="63">
        <v>24.29</v>
      </c>
      <c r="F295" s="64">
        <v>0</v>
      </c>
      <c r="G295" s="64">
        <v>0</v>
      </c>
      <c r="H295" s="64">
        <v>0</v>
      </c>
      <c r="I295" s="34">
        <v>19.87</v>
      </c>
      <c r="J295" s="62">
        <v>25.23</v>
      </c>
    </row>
    <row r="296" spans="1:10">
      <c r="A296" s="51">
        <v>43472</v>
      </c>
      <c r="B296" s="63">
        <v>24.18</v>
      </c>
      <c r="C296" s="63">
        <v>25.23</v>
      </c>
      <c r="D296" s="63">
        <v>24.04</v>
      </c>
      <c r="E296" s="63">
        <v>24.44</v>
      </c>
      <c r="F296" s="64">
        <v>0</v>
      </c>
      <c r="G296" s="64">
        <v>1</v>
      </c>
      <c r="H296" s="64">
        <v>0</v>
      </c>
      <c r="I296" s="34">
        <v>19.87</v>
      </c>
      <c r="J296" s="62">
        <v>25.23</v>
      </c>
    </row>
    <row r="297" spans="1:10">
      <c r="A297" s="51">
        <v>43469</v>
      </c>
      <c r="B297" s="63">
        <v>24.18</v>
      </c>
      <c r="C297" s="63">
        <v>24.27</v>
      </c>
      <c r="D297" s="63">
        <v>23.82</v>
      </c>
      <c r="E297" s="63">
        <v>24.06</v>
      </c>
      <c r="F297" s="64">
        <v>0</v>
      </c>
      <c r="G297" s="64">
        <v>0</v>
      </c>
      <c r="H297" s="64">
        <v>0</v>
      </c>
      <c r="I297" s="34">
        <v>19.87</v>
      </c>
      <c r="J297" s="62">
        <v>24.98</v>
      </c>
    </row>
    <row r="298" spans="1:10">
      <c r="A298" s="51">
        <v>43468</v>
      </c>
      <c r="B298" s="63">
        <v>23.32</v>
      </c>
      <c r="C298" s="63">
        <v>24.16</v>
      </c>
      <c r="D298" s="63">
        <v>23.16</v>
      </c>
      <c r="E298" s="63">
        <v>23.99</v>
      </c>
      <c r="F298" s="64">
        <v>0</v>
      </c>
      <c r="G298" s="64">
        <v>0</v>
      </c>
      <c r="H298" s="64">
        <v>0</v>
      </c>
      <c r="I298" s="34">
        <v>19.87</v>
      </c>
      <c r="J298" s="62">
        <v>24.98</v>
      </c>
    </row>
    <row r="299" spans="1:10">
      <c r="A299" s="51">
        <v>43467</v>
      </c>
      <c r="B299" s="63">
        <v>21.95</v>
      </c>
      <c r="C299" s="63">
        <v>23.55</v>
      </c>
      <c r="D299" s="63">
        <v>21.68</v>
      </c>
      <c r="E299" s="63">
        <v>23.42</v>
      </c>
      <c r="F299" s="64">
        <v>0</v>
      </c>
      <c r="G299" s="64">
        <v>0</v>
      </c>
      <c r="H299" s="64">
        <v>0</v>
      </c>
      <c r="I299" s="34">
        <v>19.87</v>
      </c>
      <c r="J299" s="62">
        <v>24.98</v>
      </c>
    </row>
    <row r="300" spans="1:10">
      <c r="A300" s="51">
        <v>43462</v>
      </c>
      <c r="B300" s="63">
        <v>21.52</v>
      </c>
      <c r="C300" s="63">
        <v>22.22</v>
      </c>
      <c r="D300" s="63">
        <v>21.49</v>
      </c>
      <c r="E300" s="63">
        <v>22.07</v>
      </c>
      <c r="F300" s="64">
        <v>0</v>
      </c>
      <c r="G300" s="64">
        <v>0</v>
      </c>
      <c r="H300" s="64">
        <v>0</v>
      </c>
      <c r="I300" s="34">
        <v>19.87</v>
      </c>
      <c r="J300" s="62">
        <v>24.98</v>
      </c>
    </row>
    <row r="301" spans="1:10">
      <c r="A301" s="51">
        <v>43461</v>
      </c>
      <c r="B301" s="63">
        <v>20.94</v>
      </c>
      <c r="C301" s="63">
        <v>21.39</v>
      </c>
      <c r="D301" s="63">
        <v>20.71</v>
      </c>
      <c r="E301" s="63">
        <v>21.09</v>
      </c>
      <c r="F301" s="64">
        <v>0</v>
      </c>
      <c r="G301" s="64">
        <v>0</v>
      </c>
      <c r="H301" s="64">
        <v>0</v>
      </c>
      <c r="I301" s="34">
        <v>19.87</v>
      </c>
      <c r="J301" s="62">
        <v>24.98</v>
      </c>
    </row>
    <row r="302" spans="1:10">
      <c r="A302" s="51">
        <v>43460</v>
      </c>
      <c r="B302" s="63">
        <v>20.04</v>
      </c>
      <c r="C302" s="63">
        <v>21.1</v>
      </c>
      <c r="D302" s="63">
        <v>19.87</v>
      </c>
      <c r="E302" s="63">
        <v>21.1</v>
      </c>
      <c r="F302" s="64">
        <v>1</v>
      </c>
      <c r="G302" s="64">
        <v>0</v>
      </c>
      <c r="H302" s="64">
        <v>0</v>
      </c>
      <c r="I302" s="34">
        <v>19.87</v>
      </c>
      <c r="J302" s="62">
        <v>24.98</v>
      </c>
    </row>
    <row r="303" spans="1:10">
      <c r="A303" s="51">
        <v>43455</v>
      </c>
      <c r="B303" s="63">
        <v>20.149999999999999</v>
      </c>
      <c r="C303" s="63">
        <v>20.7</v>
      </c>
      <c r="D303" s="63">
        <v>20.010000000000002</v>
      </c>
      <c r="E303" s="63">
        <v>20.29</v>
      </c>
      <c r="F303" s="64">
        <v>0</v>
      </c>
      <c r="G303" s="64">
        <v>0</v>
      </c>
      <c r="H303" s="64">
        <v>0</v>
      </c>
      <c r="I303" s="34">
        <v>19.87</v>
      </c>
      <c r="J303" s="62">
        <v>24.98</v>
      </c>
    </row>
    <row r="304" spans="1:10">
      <c r="A304" s="51">
        <v>43454</v>
      </c>
      <c r="B304" s="63">
        <v>21.01</v>
      </c>
      <c r="C304" s="63">
        <v>21.02</v>
      </c>
      <c r="D304" s="63">
        <v>20.100000000000001</v>
      </c>
      <c r="E304" s="63">
        <v>20.239999999999998</v>
      </c>
      <c r="F304" s="64">
        <v>0</v>
      </c>
      <c r="G304" s="64">
        <v>0</v>
      </c>
      <c r="H304" s="64">
        <v>0</v>
      </c>
      <c r="I304" s="34">
        <v>20.010000000000002</v>
      </c>
      <c r="J304" s="62">
        <v>24.98</v>
      </c>
    </row>
    <row r="305" spans="1:10">
      <c r="A305" s="51">
        <v>43453</v>
      </c>
      <c r="B305" s="63">
        <v>21.19</v>
      </c>
      <c r="C305" s="63">
        <v>21.7</v>
      </c>
      <c r="D305" s="63">
        <v>20.77</v>
      </c>
      <c r="E305" s="63">
        <v>20.95</v>
      </c>
      <c r="F305" s="64">
        <v>0</v>
      </c>
      <c r="G305" s="64">
        <v>0</v>
      </c>
      <c r="H305" s="64">
        <v>0</v>
      </c>
      <c r="I305" s="34">
        <v>20.72</v>
      </c>
      <c r="J305" s="62">
        <v>24.98</v>
      </c>
    </row>
    <row r="306" spans="1:10">
      <c r="A306" s="51">
        <v>43452</v>
      </c>
      <c r="B306" s="63">
        <v>21.45</v>
      </c>
      <c r="C306" s="63">
        <v>21.47</v>
      </c>
      <c r="D306" s="63">
        <v>20.72</v>
      </c>
      <c r="E306" s="63">
        <v>20.72</v>
      </c>
      <c r="F306" s="64">
        <v>1</v>
      </c>
      <c r="G306" s="64">
        <v>0</v>
      </c>
      <c r="H306" s="64">
        <v>0</v>
      </c>
      <c r="I306" s="34">
        <v>20.72</v>
      </c>
      <c r="J306" s="62">
        <v>24.98</v>
      </c>
    </row>
    <row r="307" spans="1:10">
      <c r="A307" s="51">
        <v>43451</v>
      </c>
      <c r="B307" s="63">
        <v>21.86</v>
      </c>
      <c r="C307" s="63">
        <v>21.91</v>
      </c>
      <c r="D307" s="63">
        <v>21.47</v>
      </c>
      <c r="E307" s="63">
        <v>21.53</v>
      </c>
      <c r="F307" s="64">
        <v>0</v>
      </c>
      <c r="G307" s="64">
        <v>0</v>
      </c>
      <c r="H307" s="64">
        <v>0</v>
      </c>
      <c r="I307" s="34">
        <v>20.72</v>
      </c>
      <c r="J307" s="62">
        <v>24.98</v>
      </c>
    </row>
    <row r="308" spans="1:10">
      <c r="A308" s="51">
        <v>43448</v>
      </c>
      <c r="B308" s="63">
        <v>21.73</v>
      </c>
      <c r="C308" s="63">
        <v>21.97</v>
      </c>
      <c r="D308" s="63">
        <v>21.62</v>
      </c>
      <c r="E308" s="63">
        <v>21.7</v>
      </c>
      <c r="F308" s="64">
        <v>1</v>
      </c>
      <c r="G308" s="64">
        <v>0</v>
      </c>
      <c r="H308" s="64">
        <v>0</v>
      </c>
      <c r="I308" s="34">
        <v>21.62</v>
      </c>
      <c r="J308" s="62">
        <v>24.98</v>
      </c>
    </row>
    <row r="309" spans="1:10">
      <c r="A309" s="51">
        <v>43447</v>
      </c>
      <c r="B309" s="63">
        <v>21.93</v>
      </c>
      <c r="C309" s="63">
        <v>22.08</v>
      </c>
      <c r="D309" s="63">
        <v>21.62</v>
      </c>
      <c r="E309" s="63">
        <v>22</v>
      </c>
      <c r="F309" s="64">
        <v>1</v>
      </c>
      <c r="G309" s="64">
        <v>0</v>
      </c>
      <c r="H309" s="64">
        <v>1</v>
      </c>
      <c r="I309" s="34">
        <v>21.62</v>
      </c>
      <c r="J309" s="62">
        <v>24.98</v>
      </c>
    </row>
    <row r="310" spans="1:10">
      <c r="A310" s="51">
        <v>43446</v>
      </c>
      <c r="B310" s="63">
        <v>22.35</v>
      </c>
      <c r="C310" s="63">
        <v>22.5</v>
      </c>
      <c r="D310" s="63">
        <v>21.85</v>
      </c>
      <c r="E310" s="63">
        <v>21.94</v>
      </c>
      <c r="F310" s="64">
        <v>0</v>
      </c>
      <c r="G310" s="64">
        <v>0</v>
      </c>
      <c r="H310" s="64">
        <v>0</v>
      </c>
      <c r="I310" s="34">
        <v>21.72</v>
      </c>
      <c r="J310" s="62">
        <v>24.98</v>
      </c>
    </row>
    <row r="311" spans="1:10">
      <c r="A311" s="51">
        <v>43445</v>
      </c>
      <c r="B311" s="63">
        <v>22.52</v>
      </c>
      <c r="C311" s="63">
        <v>22.66</v>
      </c>
      <c r="D311" s="63">
        <v>21.72</v>
      </c>
      <c r="E311" s="63">
        <v>21.93</v>
      </c>
      <c r="F311" s="64">
        <v>1</v>
      </c>
      <c r="G311" s="64">
        <v>0</v>
      </c>
      <c r="H311" s="64">
        <v>0</v>
      </c>
      <c r="I311" s="34">
        <v>21.72</v>
      </c>
      <c r="J311" s="62">
        <v>24.98</v>
      </c>
    </row>
    <row r="312" spans="1:10">
      <c r="A312" s="51">
        <v>43444</v>
      </c>
      <c r="B312" s="63">
        <v>23.32</v>
      </c>
      <c r="C312" s="63">
        <v>23.45</v>
      </c>
      <c r="D312" s="63">
        <v>22.07</v>
      </c>
      <c r="E312" s="63">
        <v>22.07</v>
      </c>
      <c r="F312" s="64">
        <v>0</v>
      </c>
      <c r="G312" s="64">
        <v>0</v>
      </c>
      <c r="H312" s="64">
        <v>0</v>
      </c>
      <c r="I312" s="34">
        <v>21.72</v>
      </c>
      <c r="J312" s="62">
        <v>24.98</v>
      </c>
    </row>
    <row r="313" spans="1:10">
      <c r="A313" s="51">
        <v>43441</v>
      </c>
      <c r="B313" s="63">
        <v>23.09</v>
      </c>
      <c r="C313" s="63">
        <v>23.98</v>
      </c>
      <c r="D313" s="63">
        <v>23.02</v>
      </c>
      <c r="E313" s="63">
        <v>23.32</v>
      </c>
      <c r="F313" s="64">
        <v>0</v>
      </c>
      <c r="G313" s="64">
        <v>0</v>
      </c>
      <c r="H313" s="64">
        <v>0</v>
      </c>
      <c r="I313" s="34">
        <v>22.42</v>
      </c>
      <c r="J313" s="62">
        <v>25.35</v>
      </c>
    </row>
    <row r="314" spans="1:10">
      <c r="A314" s="51">
        <v>43440</v>
      </c>
      <c r="B314" s="63">
        <v>23.53</v>
      </c>
      <c r="C314" s="63">
        <v>23.65</v>
      </c>
      <c r="D314" s="63">
        <v>22.89</v>
      </c>
      <c r="E314" s="63">
        <v>23.15</v>
      </c>
      <c r="F314" s="64">
        <v>0</v>
      </c>
      <c r="G314" s="64">
        <v>0</v>
      </c>
      <c r="H314" s="64">
        <v>0</v>
      </c>
      <c r="I314" s="34">
        <v>22.42</v>
      </c>
      <c r="J314" s="62">
        <v>26.54</v>
      </c>
    </row>
    <row r="315" spans="1:10">
      <c r="A315" s="51">
        <v>43439</v>
      </c>
      <c r="B315" s="63">
        <v>23.98</v>
      </c>
      <c r="C315" s="63">
        <v>24.22</v>
      </c>
      <c r="D315" s="63">
        <v>23.49</v>
      </c>
      <c r="E315" s="63">
        <v>24.07</v>
      </c>
      <c r="F315" s="64">
        <v>0</v>
      </c>
      <c r="G315" s="64">
        <v>0</v>
      </c>
      <c r="H315" s="64">
        <v>1</v>
      </c>
      <c r="I315" s="34">
        <v>22.42</v>
      </c>
      <c r="J315" s="62">
        <v>26.54</v>
      </c>
    </row>
    <row r="316" spans="1:10">
      <c r="A316" s="51">
        <v>43438</v>
      </c>
      <c r="B316" s="63">
        <v>24.72</v>
      </c>
      <c r="C316" s="63">
        <v>24.79</v>
      </c>
      <c r="D316" s="63">
        <v>23.86</v>
      </c>
      <c r="E316" s="63">
        <v>23.86</v>
      </c>
      <c r="F316" s="64">
        <v>0</v>
      </c>
      <c r="G316" s="64">
        <v>0</v>
      </c>
      <c r="H316" s="64">
        <v>0</v>
      </c>
      <c r="I316" s="34">
        <v>22.42</v>
      </c>
      <c r="J316" s="62">
        <v>26.54</v>
      </c>
    </row>
    <row r="317" spans="1:10">
      <c r="A317" s="51">
        <v>43437</v>
      </c>
      <c r="B317" s="63">
        <v>24.76</v>
      </c>
      <c r="C317" s="63">
        <v>24.98</v>
      </c>
      <c r="D317" s="63">
        <v>24.29</v>
      </c>
      <c r="E317" s="63">
        <v>24.43</v>
      </c>
      <c r="F317" s="64">
        <v>0</v>
      </c>
      <c r="G317" s="64">
        <v>0</v>
      </c>
      <c r="H317" s="64">
        <v>0</v>
      </c>
      <c r="I317" s="34">
        <v>22.42</v>
      </c>
      <c r="J317" s="62">
        <v>26.57</v>
      </c>
    </row>
    <row r="318" spans="1:10">
      <c r="A318" s="51">
        <v>43434</v>
      </c>
      <c r="B318" s="63">
        <v>23.64</v>
      </c>
      <c r="C318" s="63">
        <v>24.07</v>
      </c>
      <c r="D318" s="63">
        <v>23.61</v>
      </c>
      <c r="E318" s="63">
        <v>23.97</v>
      </c>
      <c r="F318" s="64">
        <v>0</v>
      </c>
      <c r="G318" s="64">
        <v>0</v>
      </c>
      <c r="H318" s="64">
        <v>0</v>
      </c>
      <c r="I318" s="34">
        <v>22.42</v>
      </c>
      <c r="J318" s="62">
        <v>26.57</v>
      </c>
    </row>
    <row r="319" spans="1:10">
      <c r="A319" s="51">
        <v>43433</v>
      </c>
      <c r="B319" s="63">
        <v>23.5</v>
      </c>
      <c r="C319" s="63">
        <v>24.01</v>
      </c>
      <c r="D319" s="63">
        <v>23.43</v>
      </c>
      <c r="E319" s="63">
        <v>23.7</v>
      </c>
      <c r="F319" s="64">
        <v>0</v>
      </c>
      <c r="G319" s="64">
        <v>0</v>
      </c>
      <c r="H319" s="64">
        <v>0</v>
      </c>
      <c r="I319" s="34">
        <v>22.42</v>
      </c>
      <c r="J319" s="62">
        <v>26.95</v>
      </c>
    </row>
    <row r="320" spans="1:10">
      <c r="A320" s="51">
        <v>43432</v>
      </c>
      <c r="B320" s="63">
        <v>24.01</v>
      </c>
      <c r="C320" s="63">
        <v>24.36</v>
      </c>
      <c r="D320" s="63">
        <v>23.59</v>
      </c>
      <c r="E320" s="63">
        <v>23.9</v>
      </c>
      <c r="F320" s="64">
        <v>0</v>
      </c>
      <c r="G320" s="64">
        <v>0</v>
      </c>
      <c r="H320" s="64">
        <v>0</v>
      </c>
      <c r="I320" s="34">
        <v>22.42</v>
      </c>
      <c r="J320" s="62">
        <v>26.95</v>
      </c>
    </row>
    <row r="321" spans="1:10">
      <c r="A321" s="51">
        <v>43431</v>
      </c>
      <c r="B321" s="63">
        <v>22.95</v>
      </c>
      <c r="C321" s="63">
        <v>24.2</v>
      </c>
      <c r="D321" s="63">
        <v>22.85</v>
      </c>
      <c r="E321" s="63">
        <v>24.04</v>
      </c>
      <c r="F321" s="64">
        <v>0</v>
      </c>
      <c r="G321" s="64">
        <v>0</v>
      </c>
      <c r="H321" s="64">
        <v>0</v>
      </c>
      <c r="I321" s="34">
        <v>22.42</v>
      </c>
      <c r="J321" s="62">
        <v>26.95</v>
      </c>
    </row>
    <row r="322" spans="1:10">
      <c r="A322" s="51">
        <v>43430</v>
      </c>
      <c r="B322" s="63">
        <v>23.35</v>
      </c>
      <c r="C322" s="63">
        <v>23.53</v>
      </c>
      <c r="D322" s="63">
        <v>22.65</v>
      </c>
      <c r="E322" s="63">
        <v>22.83</v>
      </c>
      <c r="F322" s="64">
        <v>0</v>
      </c>
      <c r="G322" s="64">
        <v>0</v>
      </c>
      <c r="H322" s="64">
        <v>0</v>
      </c>
      <c r="I322" s="34">
        <v>22.42</v>
      </c>
      <c r="J322" s="62">
        <v>26.95</v>
      </c>
    </row>
    <row r="323" spans="1:10">
      <c r="A323" s="51">
        <v>43427</v>
      </c>
      <c r="B323" s="63">
        <v>23.21</v>
      </c>
      <c r="C323" s="63">
        <v>23.35</v>
      </c>
      <c r="D323" s="63">
        <v>22.61</v>
      </c>
      <c r="E323" s="63">
        <v>22.95</v>
      </c>
      <c r="F323" s="64">
        <v>0</v>
      </c>
      <c r="G323" s="64">
        <v>0</v>
      </c>
      <c r="H323" s="64">
        <v>0</v>
      </c>
      <c r="I323" s="34">
        <v>22.42</v>
      </c>
      <c r="J323" s="62">
        <v>26.95</v>
      </c>
    </row>
    <row r="324" spans="1:10">
      <c r="A324" s="51">
        <v>43426</v>
      </c>
      <c r="B324" s="63">
        <v>23.8</v>
      </c>
      <c r="C324" s="63">
        <v>23.88</v>
      </c>
      <c r="D324" s="63">
        <v>23.61</v>
      </c>
      <c r="E324" s="63">
        <v>23.68</v>
      </c>
      <c r="F324" s="64">
        <v>0</v>
      </c>
      <c r="G324" s="64">
        <v>0</v>
      </c>
      <c r="H324" s="64">
        <v>0</v>
      </c>
      <c r="I324" s="34">
        <v>22.42</v>
      </c>
      <c r="J324" s="62">
        <v>26.95</v>
      </c>
    </row>
    <row r="325" spans="1:10">
      <c r="A325" s="51">
        <v>43425</v>
      </c>
      <c r="B325" s="63">
        <v>23.61</v>
      </c>
      <c r="C325" s="63">
        <v>23.9</v>
      </c>
      <c r="D325" s="63">
        <v>23.46</v>
      </c>
      <c r="E325" s="63">
        <v>23.61</v>
      </c>
      <c r="F325" s="64">
        <v>0</v>
      </c>
      <c r="G325" s="64">
        <v>0</v>
      </c>
      <c r="H325" s="64">
        <v>0</v>
      </c>
      <c r="I325" s="34">
        <v>22.42</v>
      </c>
      <c r="J325" s="62">
        <v>26.95</v>
      </c>
    </row>
    <row r="326" spans="1:10">
      <c r="A326" s="51">
        <v>43423</v>
      </c>
      <c r="B326" s="63">
        <v>23.97</v>
      </c>
      <c r="C326" s="63">
        <v>24.66</v>
      </c>
      <c r="D326" s="63">
        <v>23.85</v>
      </c>
      <c r="E326" s="63">
        <v>24.38</v>
      </c>
      <c r="F326" s="64">
        <v>0</v>
      </c>
      <c r="G326" s="64">
        <v>0</v>
      </c>
      <c r="H326" s="64">
        <v>0</v>
      </c>
      <c r="I326" s="34">
        <v>22.42</v>
      </c>
      <c r="J326" s="62">
        <v>26.95</v>
      </c>
    </row>
    <row r="327" spans="1:10">
      <c r="A327" s="51">
        <v>43420</v>
      </c>
      <c r="B327" s="63">
        <v>23.81</v>
      </c>
      <c r="C327" s="63">
        <v>24.42</v>
      </c>
      <c r="D327" s="63">
        <v>23.61</v>
      </c>
      <c r="E327" s="63">
        <v>24.2</v>
      </c>
      <c r="F327" s="64">
        <v>0</v>
      </c>
      <c r="G327" s="64">
        <v>0</v>
      </c>
      <c r="H327" s="64">
        <v>0</v>
      </c>
      <c r="I327" s="34">
        <v>22.42</v>
      </c>
      <c r="J327" s="62">
        <v>26.95</v>
      </c>
    </row>
    <row r="328" spans="1:10">
      <c r="A328" s="51">
        <v>43418</v>
      </c>
      <c r="B328" s="63">
        <v>22.73</v>
      </c>
      <c r="C328" s="63">
        <v>23.63</v>
      </c>
      <c r="D328" s="63">
        <v>22.42</v>
      </c>
      <c r="E328" s="63">
        <v>23.54</v>
      </c>
      <c r="F328" s="64">
        <v>1</v>
      </c>
      <c r="G328" s="64">
        <v>0</v>
      </c>
      <c r="H328" s="64">
        <v>0</v>
      </c>
      <c r="I328" s="34">
        <v>22.42</v>
      </c>
      <c r="J328" s="62">
        <v>26.95</v>
      </c>
    </row>
    <row r="329" spans="1:10">
      <c r="A329" s="51">
        <v>43417</v>
      </c>
      <c r="B329" s="63">
        <v>23.75</v>
      </c>
      <c r="C329" s="63">
        <v>23.75</v>
      </c>
      <c r="D329" s="63">
        <v>22.46</v>
      </c>
      <c r="E329" s="63">
        <v>22.73</v>
      </c>
      <c r="F329" s="64">
        <v>0</v>
      </c>
      <c r="G329" s="64">
        <v>0</v>
      </c>
      <c r="H329" s="64">
        <v>0</v>
      </c>
      <c r="I329" s="34">
        <v>22.42</v>
      </c>
      <c r="J329" s="62">
        <v>26.95</v>
      </c>
    </row>
    <row r="330" spans="1:10">
      <c r="A330" s="51">
        <v>43416</v>
      </c>
      <c r="B330" s="63">
        <v>23.95</v>
      </c>
      <c r="C330" s="63">
        <v>24.31</v>
      </c>
      <c r="D330" s="63">
        <v>23.72</v>
      </c>
      <c r="E330" s="63">
        <v>23.76</v>
      </c>
      <c r="F330" s="64">
        <v>0</v>
      </c>
      <c r="G330" s="64">
        <v>0</v>
      </c>
      <c r="H330" s="64">
        <v>0</v>
      </c>
      <c r="I330" s="34">
        <v>23.15</v>
      </c>
      <c r="J330" s="62">
        <v>26.95</v>
      </c>
    </row>
    <row r="331" spans="1:10">
      <c r="A331" s="51">
        <v>43413</v>
      </c>
      <c r="B331" s="63">
        <v>23.63</v>
      </c>
      <c r="C331" s="63">
        <v>24.12</v>
      </c>
      <c r="D331" s="63">
        <v>23.15</v>
      </c>
      <c r="E331" s="63">
        <v>23.88</v>
      </c>
      <c r="F331" s="64">
        <v>1</v>
      </c>
      <c r="G331" s="64">
        <v>0</v>
      </c>
      <c r="H331" s="64">
        <v>0</v>
      </c>
      <c r="I331" s="34">
        <v>23.15</v>
      </c>
      <c r="J331" s="62">
        <v>26.95</v>
      </c>
    </row>
    <row r="332" spans="1:10">
      <c r="A332" s="51">
        <v>43412</v>
      </c>
      <c r="B332" s="63">
        <v>25.14</v>
      </c>
      <c r="C332" s="63">
        <v>25.35</v>
      </c>
      <c r="D332" s="63">
        <v>23.78</v>
      </c>
      <c r="E332" s="63">
        <v>23.78</v>
      </c>
      <c r="F332" s="64">
        <v>0</v>
      </c>
      <c r="G332" s="64">
        <v>0</v>
      </c>
      <c r="H332" s="64">
        <v>0</v>
      </c>
      <c r="I332" s="34">
        <v>23.5</v>
      </c>
      <c r="J332" s="62">
        <v>26.95</v>
      </c>
    </row>
    <row r="333" spans="1:10">
      <c r="A333" s="51">
        <v>43411</v>
      </c>
      <c r="B333" s="63">
        <v>25.89</v>
      </c>
      <c r="C333" s="63">
        <v>25.93</v>
      </c>
      <c r="D333" s="63">
        <v>24.63</v>
      </c>
      <c r="E333" s="63">
        <v>24.67</v>
      </c>
      <c r="F333" s="64">
        <v>0</v>
      </c>
      <c r="G333" s="64">
        <v>0</v>
      </c>
      <c r="H333" s="64">
        <v>0</v>
      </c>
      <c r="I333" s="34">
        <v>23.5</v>
      </c>
      <c r="J333" s="62">
        <v>26.95</v>
      </c>
    </row>
    <row r="334" spans="1:10">
      <c r="A334" s="51">
        <v>43410</v>
      </c>
      <c r="B334" s="63">
        <v>25.6</v>
      </c>
      <c r="C334" s="63">
        <v>26.54</v>
      </c>
      <c r="D334" s="63">
        <v>25.31</v>
      </c>
      <c r="E334" s="63">
        <v>25.5</v>
      </c>
      <c r="F334" s="64">
        <v>0</v>
      </c>
      <c r="G334" s="64">
        <v>0</v>
      </c>
      <c r="H334" s="64">
        <v>0</v>
      </c>
      <c r="I334" s="34">
        <v>23.5</v>
      </c>
      <c r="J334" s="62">
        <v>26.95</v>
      </c>
    </row>
    <row r="335" spans="1:10">
      <c r="A335" s="51">
        <v>43409</v>
      </c>
      <c r="B335" s="63">
        <v>25.79</v>
      </c>
      <c r="C335" s="63">
        <v>26.41</v>
      </c>
      <c r="D335" s="63">
        <v>25.71</v>
      </c>
      <c r="E335" s="63">
        <v>26.41</v>
      </c>
      <c r="F335" s="64">
        <v>0</v>
      </c>
      <c r="G335" s="64">
        <v>0</v>
      </c>
      <c r="H335" s="64">
        <v>0</v>
      </c>
      <c r="I335" s="34">
        <v>21.77</v>
      </c>
      <c r="J335" s="62">
        <v>26.95</v>
      </c>
    </row>
    <row r="336" spans="1:10">
      <c r="A336" s="51">
        <v>43405</v>
      </c>
      <c r="B336" s="63">
        <v>26.04</v>
      </c>
      <c r="C336" s="63">
        <v>26.28</v>
      </c>
      <c r="D336" s="63">
        <v>25.43</v>
      </c>
      <c r="E336" s="63">
        <v>25.62</v>
      </c>
      <c r="F336" s="64">
        <v>0</v>
      </c>
      <c r="G336" s="64">
        <v>0</v>
      </c>
      <c r="H336" s="64">
        <v>0</v>
      </c>
      <c r="I336" s="34">
        <v>21.77</v>
      </c>
      <c r="J336" s="62">
        <v>26.95</v>
      </c>
    </row>
    <row r="337" spans="1:10">
      <c r="A337" s="51">
        <v>43404</v>
      </c>
      <c r="B337" s="63">
        <v>26.5</v>
      </c>
      <c r="C337" s="63">
        <v>26.57</v>
      </c>
      <c r="D337" s="63">
        <v>25.6</v>
      </c>
      <c r="E337" s="63">
        <v>25.9</v>
      </c>
      <c r="F337" s="64">
        <v>0</v>
      </c>
      <c r="G337" s="64">
        <v>0</v>
      </c>
      <c r="H337" s="64">
        <v>0</v>
      </c>
      <c r="I337" s="34">
        <v>21.77</v>
      </c>
      <c r="J337" s="62">
        <v>26.95</v>
      </c>
    </row>
    <row r="338" spans="1:10">
      <c r="A338" s="51">
        <v>43403</v>
      </c>
      <c r="B338" s="63">
        <v>25.04</v>
      </c>
      <c r="C338" s="63">
        <v>26.26</v>
      </c>
      <c r="D338" s="63">
        <v>24.78</v>
      </c>
      <c r="E338" s="63">
        <v>26.26</v>
      </c>
      <c r="F338" s="64">
        <v>0</v>
      </c>
      <c r="G338" s="64">
        <v>0</v>
      </c>
      <c r="H338" s="64">
        <v>0</v>
      </c>
      <c r="I338" s="34">
        <v>19.510000000000002</v>
      </c>
      <c r="J338" s="62">
        <v>26.95</v>
      </c>
    </row>
    <row r="339" spans="1:10">
      <c r="A339" s="51">
        <v>43402</v>
      </c>
      <c r="B339" s="63">
        <v>26.95</v>
      </c>
      <c r="C339" s="63">
        <v>26.95</v>
      </c>
      <c r="D339" s="63">
        <v>24.36</v>
      </c>
      <c r="E339" s="63">
        <v>24.78</v>
      </c>
      <c r="F339" s="64">
        <v>0</v>
      </c>
      <c r="G339" s="64">
        <v>1</v>
      </c>
      <c r="H339" s="64">
        <v>0</v>
      </c>
      <c r="I339" s="34">
        <v>19.510000000000002</v>
      </c>
      <c r="J339" s="62">
        <v>26.95</v>
      </c>
    </row>
    <row r="340" spans="1:10">
      <c r="A340" s="51">
        <v>43399</v>
      </c>
      <c r="B340" s="63">
        <v>24.99</v>
      </c>
      <c r="C340" s="63">
        <v>25.89</v>
      </c>
      <c r="D340" s="63">
        <v>24.5</v>
      </c>
      <c r="E340" s="63">
        <v>25.89</v>
      </c>
      <c r="F340" s="64">
        <v>0</v>
      </c>
      <c r="G340" s="64">
        <v>0</v>
      </c>
      <c r="H340" s="64">
        <v>0</v>
      </c>
      <c r="I340" s="34">
        <v>19.510000000000002</v>
      </c>
      <c r="J340" s="62">
        <v>26.95</v>
      </c>
    </row>
    <row r="341" spans="1:10">
      <c r="A341" s="51">
        <v>43398</v>
      </c>
      <c r="B341" s="63">
        <v>24.55</v>
      </c>
      <c r="C341" s="63">
        <v>24.99</v>
      </c>
      <c r="D341" s="63">
        <v>24.09</v>
      </c>
      <c r="E341" s="63">
        <v>24.69</v>
      </c>
      <c r="F341" s="64">
        <v>0</v>
      </c>
      <c r="G341" s="64">
        <v>0</v>
      </c>
      <c r="H341" s="64">
        <v>0</v>
      </c>
      <c r="I341" s="34">
        <v>19.2</v>
      </c>
      <c r="J341" s="62">
        <v>25.32</v>
      </c>
    </row>
    <row r="342" spans="1:10">
      <c r="A342" s="51">
        <v>43397</v>
      </c>
      <c r="B342" s="63">
        <v>24.77</v>
      </c>
      <c r="C342" s="63">
        <v>25.31</v>
      </c>
      <c r="D342" s="63">
        <v>24.08</v>
      </c>
      <c r="E342" s="63">
        <v>24.08</v>
      </c>
      <c r="F342" s="64">
        <v>0</v>
      </c>
      <c r="G342" s="64">
        <v>0</v>
      </c>
      <c r="H342" s="64">
        <v>0</v>
      </c>
      <c r="I342" s="34">
        <v>18.32</v>
      </c>
      <c r="J342" s="62">
        <v>25.32</v>
      </c>
    </row>
    <row r="343" spans="1:10">
      <c r="A343" s="51">
        <v>43396</v>
      </c>
      <c r="B343" s="63">
        <v>24.53</v>
      </c>
      <c r="C343" s="63">
        <v>24.84</v>
      </c>
      <c r="D343" s="63">
        <v>24.21</v>
      </c>
      <c r="E343" s="63">
        <v>24.57</v>
      </c>
      <c r="F343" s="64">
        <v>0</v>
      </c>
      <c r="G343" s="64">
        <v>0</v>
      </c>
      <c r="H343" s="64">
        <v>0</v>
      </c>
      <c r="I343" s="34">
        <v>18.32</v>
      </c>
      <c r="J343" s="62">
        <v>25.32</v>
      </c>
    </row>
    <row r="344" spans="1:10">
      <c r="A344" s="51">
        <v>43395</v>
      </c>
      <c r="B344" s="63">
        <v>24.64</v>
      </c>
      <c r="C344" s="63">
        <v>24.95</v>
      </c>
      <c r="D344" s="63">
        <v>24.64</v>
      </c>
      <c r="E344" s="63">
        <v>24.88</v>
      </c>
      <c r="F344" s="64">
        <v>0</v>
      </c>
      <c r="G344" s="64">
        <v>0</v>
      </c>
      <c r="H344" s="64">
        <v>0</v>
      </c>
      <c r="I344" s="34">
        <v>18.32</v>
      </c>
      <c r="J344" s="62">
        <v>25.32</v>
      </c>
    </row>
    <row r="345" spans="1:10">
      <c r="A345" s="51">
        <v>43392</v>
      </c>
      <c r="B345" s="63">
        <v>24.53</v>
      </c>
      <c r="C345" s="63">
        <v>24.67</v>
      </c>
      <c r="D345" s="63">
        <v>24.12</v>
      </c>
      <c r="E345" s="63">
        <v>24.31</v>
      </c>
      <c r="F345" s="64">
        <v>0</v>
      </c>
      <c r="G345" s="64">
        <v>0</v>
      </c>
      <c r="H345" s="64">
        <v>0</v>
      </c>
      <c r="I345" s="34">
        <v>18.32</v>
      </c>
      <c r="J345" s="62">
        <v>25.32</v>
      </c>
    </row>
    <row r="346" spans="1:10">
      <c r="A346" s="51">
        <v>43391</v>
      </c>
      <c r="B346" s="63">
        <v>24.66</v>
      </c>
      <c r="C346" s="63">
        <v>24.7</v>
      </c>
      <c r="D346" s="63">
        <v>24.1</v>
      </c>
      <c r="E346" s="63">
        <v>24.1</v>
      </c>
      <c r="F346" s="64">
        <v>0</v>
      </c>
      <c r="G346" s="64">
        <v>0</v>
      </c>
      <c r="H346" s="64">
        <v>0</v>
      </c>
      <c r="I346" s="34">
        <v>18.32</v>
      </c>
      <c r="J346" s="62">
        <v>25.32</v>
      </c>
    </row>
    <row r="347" spans="1:10">
      <c r="A347" s="51">
        <v>43390</v>
      </c>
      <c r="B347" s="63">
        <v>24.8</v>
      </c>
      <c r="C347" s="63">
        <v>24.98</v>
      </c>
      <c r="D347" s="63">
        <v>24.63</v>
      </c>
      <c r="E347" s="63">
        <v>24.81</v>
      </c>
      <c r="F347" s="64">
        <v>0</v>
      </c>
      <c r="G347" s="64">
        <v>0</v>
      </c>
      <c r="H347" s="64">
        <v>0</v>
      </c>
      <c r="I347" s="34">
        <v>18.32</v>
      </c>
      <c r="J347" s="62">
        <v>25.32</v>
      </c>
    </row>
    <row r="348" spans="1:10">
      <c r="A348" s="51">
        <v>43389</v>
      </c>
      <c r="B348" s="63">
        <v>24.57</v>
      </c>
      <c r="C348" s="63">
        <v>25.07</v>
      </c>
      <c r="D348" s="63">
        <v>24.47</v>
      </c>
      <c r="E348" s="63">
        <v>25.07</v>
      </c>
      <c r="F348" s="64">
        <v>0</v>
      </c>
      <c r="G348" s="64">
        <v>0</v>
      </c>
      <c r="H348" s="64">
        <v>0</v>
      </c>
      <c r="I348" s="34">
        <v>18.260000000000002</v>
      </c>
      <c r="J348" s="62">
        <v>25.32</v>
      </c>
    </row>
    <row r="349" spans="1:10">
      <c r="A349" s="51">
        <v>43388</v>
      </c>
      <c r="B349" s="63">
        <v>24.29</v>
      </c>
      <c r="C349" s="63">
        <v>24.5</v>
      </c>
      <c r="D349" s="63">
        <v>23.96</v>
      </c>
      <c r="E349" s="63">
        <v>24.17</v>
      </c>
      <c r="F349" s="64">
        <v>0</v>
      </c>
      <c r="G349" s="64">
        <v>0</v>
      </c>
      <c r="H349" s="64">
        <v>0</v>
      </c>
      <c r="I349" s="34">
        <v>17.329999999999998</v>
      </c>
      <c r="J349" s="62">
        <v>25.32</v>
      </c>
    </row>
    <row r="350" spans="1:10">
      <c r="A350" s="51">
        <v>43384</v>
      </c>
      <c r="B350" s="63">
        <v>24.9</v>
      </c>
      <c r="C350" s="63">
        <v>25.09</v>
      </c>
      <c r="D350" s="63">
        <v>23.5</v>
      </c>
      <c r="E350" s="63">
        <v>23.72</v>
      </c>
      <c r="F350" s="64">
        <v>0</v>
      </c>
      <c r="G350" s="64">
        <v>0</v>
      </c>
      <c r="H350" s="64">
        <v>0</v>
      </c>
      <c r="I350" s="34">
        <v>17.329999999999998</v>
      </c>
      <c r="J350" s="62">
        <v>25.32</v>
      </c>
    </row>
    <row r="351" spans="1:10">
      <c r="A351" s="51">
        <v>43383</v>
      </c>
      <c r="B351" s="63">
        <v>24.68</v>
      </c>
      <c r="C351" s="63">
        <v>24.75</v>
      </c>
      <c r="D351" s="63">
        <v>24.06</v>
      </c>
      <c r="E351" s="63">
        <v>24.43</v>
      </c>
      <c r="F351" s="64">
        <v>0</v>
      </c>
      <c r="G351" s="64">
        <v>0</v>
      </c>
      <c r="H351" s="64">
        <v>0</v>
      </c>
      <c r="I351" s="34">
        <v>17.329999999999998</v>
      </c>
      <c r="J351" s="62">
        <v>25.32</v>
      </c>
    </row>
    <row r="352" spans="1:10">
      <c r="A352" s="51">
        <v>43382</v>
      </c>
      <c r="B352" s="63">
        <v>24.84</v>
      </c>
      <c r="C352" s="63">
        <v>25.32</v>
      </c>
      <c r="D352" s="63">
        <v>24.65</v>
      </c>
      <c r="E352" s="63">
        <v>25.15</v>
      </c>
      <c r="F352" s="64">
        <v>0</v>
      </c>
      <c r="G352" s="64">
        <v>1</v>
      </c>
      <c r="H352" s="64">
        <v>0</v>
      </c>
      <c r="I352" s="34">
        <v>17.29</v>
      </c>
      <c r="J352" s="62">
        <v>25.32</v>
      </c>
    </row>
    <row r="353" spans="1:10">
      <c r="A353" s="51">
        <v>43381</v>
      </c>
      <c r="B353" s="63">
        <v>25.27</v>
      </c>
      <c r="C353" s="63">
        <v>25.29</v>
      </c>
      <c r="D353" s="63">
        <v>24.15</v>
      </c>
      <c r="E353" s="63">
        <v>24.95</v>
      </c>
      <c r="F353" s="64">
        <v>0</v>
      </c>
      <c r="G353" s="64">
        <v>0</v>
      </c>
      <c r="H353" s="64">
        <v>0</v>
      </c>
      <c r="I353" s="34">
        <v>17.29</v>
      </c>
      <c r="J353" s="62">
        <v>25.32</v>
      </c>
    </row>
    <row r="354" spans="1:10">
      <c r="A354" s="51">
        <v>43378</v>
      </c>
      <c r="B354" s="63">
        <v>22.97</v>
      </c>
      <c r="C354" s="63">
        <v>23.06</v>
      </c>
      <c r="D354" s="63">
        <v>22.19</v>
      </c>
      <c r="E354" s="63">
        <v>22.47</v>
      </c>
      <c r="F354" s="64">
        <v>0</v>
      </c>
      <c r="G354" s="64">
        <v>0</v>
      </c>
      <c r="H354" s="64">
        <v>0</v>
      </c>
      <c r="I354" s="34">
        <v>17.29</v>
      </c>
      <c r="J354" s="62">
        <v>23.84</v>
      </c>
    </row>
    <row r="355" spans="1:10">
      <c r="A355" s="51">
        <v>43377</v>
      </c>
      <c r="B355" s="63">
        <v>21.99</v>
      </c>
      <c r="C355" s="63">
        <v>23</v>
      </c>
      <c r="D355" s="63">
        <v>21.77</v>
      </c>
      <c r="E355" s="63">
        <v>22.53</v>
      </c>
      <c r="F355" s="64">
        <v>0</v>
      </c>
      <c r="G355" s="64">
        <v>0</v>
      </c>
      <c r="H355" s="64">
        <v>0</v>
      </c>
      <c r="I355" s="34">
        <v>17.100000000000001</v>
      </c>
      <c r="J355" s="62">
        <v>23.84</v>
      </c>
    </row>
    <row r="356" spans="1:10">
      <c r="A356" s="51">
        <v>43376</v>
      </c>
      <c r="B356" s="63">
        <v>23.68</v>
      </c>
      <c r="C356" s="63">
        <v>23.84</v>
      </c>
      <c r="D356" s="63">
        <v>22</v>
      </c>
      <c r="E356" s="63">
        <v>22.31</v>
      </c>
      <c r="F356" s="64">
        <v>0</v>
      </c>
      <c r="G356" s="64">
        <v>1</v>
      </c>
      <c r="H356" s="64">
        <v>0</v>
      </c>
      <c r="I356" s="34">
        <v>17.100000000000001</v>
      </c>
      <c r="J356" s="62">
        <v>23.84</v>
      </c>
    </row>
    <row r="357" spans="1:10">
      <c r="A357" s="51">
        <v>43375</v>
      </c>
      <c r="B357" s="63">
        <v>20.63</v>
      </c>
      <c r="C357" s="63">
        <v>21.4</v>
      </c>
      <c r="D357" s="63">
        <v>20.54</v>
      </c>
      <c r="E357" s="63">
        <v>21.4</v>
      </c>
      <c r="F357" s="64">
        <v>0</v>
      </c>
      <c r="G357" s="64">
        <v>0</v>
      </c>
      <c r="H357" s="64">
        <v>0</v>
      </c>
      <c r="I357" s="34">
        <v>17.100000000000001</v>
      </c>
      <c r="J357" s="62">
        <v>23.84</v>
      </c>
    </row>
    <row r="358" spans="1:10">
      <c r="A358" s="51">
        <v>43374</v>
      </c>
      <c r="B358" s="63">
        <v>19.93</v>
      </c>
      <c r="C358" s="63">
        <v>20.03</v>
      </c>
      <c r="D358" s="63">
        <v>19.510000000000002</v>
      </c>
      <c r="E358" s="63">
        <v>19.7</v>
      </c>
      <c r="F358" s="64">
        <v>0</v>
      </c>
      <c r="G358" s="64">
        <v>0</v>
      </c>
      <c r="H358" s="64">
        <v>0</v>
      </c>
      <c r="I358" s="34">
        <v>17.100000000000001</v>
      </c>
      <c r="J358" s="62">
        <v>20.58</v>
      </c>
    </row>
    <row r="359" spans="1:10">
      <c r="A359" s="51">
        <v>43371</v>
      </c>
      <c r="B359" s="63">
        <v>19.82</v>
      </c>
      <c r="C359" s="63">
        <v>20.58</v>
      </c>
      <c r="D359" s="63">
        <v>19.71</v>
      </c>
      <c r="E359" s="63">
        <v>19.78</v>
      </c>
      <c r="F359" s="64">
        <v>0</v>
      </c>
      <c r="G359" s="64">
        <v>1</v>
      </c>
      <c r="H359" s="64">
        <v>0</v>
      </c>
      <c r="I359" s="34">
        <v>17.100000000000001</v>
      </c>
      <c r="J359" s="62">
        <v>20.58</v>
      </c>
    </row>
    <row r="360" spans="1:10">
      <c r="A360" s="51">
        <v>43370</v>
      </c>
      <c r="B360" s="63">
        <v>19.23</v>
      </c>
      <c r="C360" s="63">
        <v>20.13</v>
      </c>
      <c r="D360" s="63">
        <v>19.2</v>
      </c>
      <c r="E360" s="63">
        <v>20.13</v>
      </c>
      <c r="F360" s="64">
        <v>0</v>
      </c>
      <c r="G360" s="64">
        <v>0</v>
      </c>
      <c r="H360" s="64">
        <v>0</v>
      </c>
      <c r="I360" s="34">
        <v>17.100000000000001</v>
      </c>
      <c r="J360" s="62">
        <v>20.58</v>
      </c>
    </row>
    <row r="361" spans="1:10">
      <c r="A361" s="51">
        <v>43369</v>
      </c>
      <c r="B361" s="63">
        <v>18.98</v>
      </c>
      <c r="C361" s="63">
        <v>19.04</v>
      </c>
      <c r="D361" s="63">
        <v>18.73</v>
      </c>
      <c r="E361" s="63">
        <v>18.940000000000001</v>
      </c>
      <c r="F361" s="64">
        <v>0</v>
      </c>
      <c r="G361" s="64">
        <v>0</v>
      </c>
      <c r="H361" s="64">
        <v>0</v>
      </c>
      <c r="I361" s="34">
        <v>17.100000000000001</v>
      </c>
      <c r="J361" s="62">
        <v>19.190000000000001</v>
      </c>
    </row>
    <row r="362" spans="1:10">
      <c r="A362" s="51">
        <v>43368</v>
      </c>
      <c r="B362" s="63">
        <v>18.48</v>
      </c>
      <c r="C362" s="63">
        <v>18.899999999999999</v>
      </c>
      <c r="D362" s="63">
        <v>18.32</v>
      </c>
      <c r="E362" s="63">
        <v>18.829999999999998</v>
      </c>
      <c r="F362" s="64">
        <v>0</v>
      </c>
      <c r="G362" s="64">
        <v>0</v>
      </c>
      <c r="H362" s="64">
        <v>0</v>
      </c>
      <c r="I362" s="34">
        <v>17.100000000000001</v>
      </c>
      <c r="J362" s="62">
        <v>19.190000000000001</v>
      </c>
    </row>
    <row r="363" spans="1:10">
      <c r="A363" s="51">
        <v>43367</v>
      </c>
      <c r="B363" s="63">
        <v>18.95</v>
      </c>
      <c r="C363" s="63">
        <v>19.14</v>
      </c>
      <c r="D363" s="63">
        <v>18.68</v>
      </c>
      <c r="E363" s="63">
        <v>18.760000000000002</v>
      </c>
      <c r="F363" s="64">
        <v>0</v>
      </c>
      <c r="G363" s="64">
        <v>0</v>
      </c>
      <c r="H363" s="64">
        <v>0</v>
      </c>
      <c r="I363" s="34">
        <v>17.100000000000001</v>
      </c>
      <c r="J363" s="62">
        <v>19.190000000000001</v>
      </c>
    </row>
    <row r="364" spans="1:10">
      <c r="A364" s="51">
        <v>43364</v>
      </c>
      <c r="B364" s="63">
        <v>18.899999999999999</v>
      </c>
      <c r="C364" s="63">
        <v>19.04</v>
      </c>
      <c r="D364" s="63">
        <v>18.71</v>
      </c>
      <c r="E364" s="63">
        <v>18.89</v>
      </c>
      <c r="F364" s="64">
        <v>0</v>
      </c>
      <c r="G364" s="64">
        <v>0</v>
      </c>
      <c r="H364" s="64">
        <v>0</v>
      </c>
      <c r="I364" s="34">
        <v>16.93</v>
      </c>
      <c r="J364" s="62">
        <v>19.190000000000001</v>
      </c>
    </row>
    <row r="365" spans="1:10">
      <c r="A365" s="51">
        <v>43363</v>
      </c>
      <c r="B365" s="63">
        <v>19</v>
      </c>
      <c r="C365" s="63">
        <v>19.09</v>
      </c>
      <c r="D365" s="63">
        <v>18.52</v>
      </c>
      <c r="E365" s="63">
        <v>18.64</v>
      </c>
      <c r="F365" s="64">
        <v>0</v>
      </c>
      <c r="G365" s="64">
        <v>0</v>
      </c>
      <c r="H365" s="64">
        <v>0</v>
      </c>
      <c r="I365" s="34">
        <v>16.55</v>
      </c>
      <c r="J365" s="62">
        <v>19.190000000000001</v>
      </c>
    </row>
    <row r="366" spans="1:10">
      <c r="A366" s="51">
        <v>43362</v>
      </c>
      <c r="B366" s="63">
        <v>18.690000000000001</v>
      </c>
      <c r="C366" s="63">
        <v>19.190000000000001</v>
      </c>
      <c r="D366" s="63">
        <v>18.600000000000001</v>
      </c>
      <c r="E366" s="63">
        <v>18.739999999999998</v>
      </c>
      <c r="F366" s="64">
        <v>0</v>
      </c>
      <c r="G366" s="64">
        <v>1</v>
      </c>
      <c r="H366" s="64">
        <v>0</v>
      </c>
      <c r="I366" s="34">
        <v>16.55</v>
      </c>
      <c r="J366" s="62">
        <v>19.190000000000001</v>
      </c>
    </row>
    <row r="367" spans="1:10">
      <c r="A367" s="51">
        <v>43361</v>
      </c>
      <c r="B367" s="63">
        <v>18.29</v>
      </c>
      <c r="C367" s="63">
        <v>18.989999999999998</v>
      </c>
      <c r="D367" s="63">
        <v>18.260000000000002</v>
      </c>
      <c r="E367" s="63">
        <v>18.989999999999998</v>
      </c>
      <c r="F367" s="64">
        <v>0</v>
      </c>
      <c r="G367" s="64">
        <v>0</v>
      </c>
      <c r="H367" s="64">
        <v>0</v>
      </c>
      <c r="I367" s="34">
        <v>16.55</v>
      </c>
      <c r="J367" s="62">
        <v>19.190000000000001</v>
      </c>
    </row>
    <row r="368" spans="1:10">
      <c r="A368" s="51">
        <v>43360</v>
      </c>
      <c r="B368" s="63">
        <v>17.47</v>
      </c>
      <c r="C368" s="63">
        <v>18.28</v>
      </c>
      <c r="D368" s="63">
        <v>17.47</v>
      </c>
      <c r="E368" s="63">
        <v>18.190000000000001</v>
      </c>
      <c r="F368" s="64">
        <v>0</v>
      </c>
      <c r="G368" s="64">
        <v>0</v>
      </c>
      <c r="H368" s="64">
        <v>0</v>
      </c>
      <c r="I368" s="34">
        <v>16.55</v>
      </c>
      <c r="J368" s="62">
        <v>18.38</v>
      </c>
    </row>
    <row r="369" spans="1:10">
      <c r="A369" s="51">
        <v>43357</v>
      </c>
      <c r="B369" s="63">
        <v>17.63</v>
      </c>
      <c r="C369" s="63">
        <v>17.78</v>
      </c>
      <c r="D369" s="63">
        <v>17.329999999999998</v>
      </c>
      <c r="E369" s="63">
        <v>17.62</v>
      </c>
      <c r="F369" s="64">
        <v>0</v>
      </c>
      <c r="G369" s="64">
        <v>0</v>
      </c>
      <c r="H369" s="64">
        <v>0</v>
      </c>
      <c r="I369" s="34">
        <v>16.55</v>
      </c>
      <c r="J369" s="62">
        <v>18.38</v>
      </c>
    </row>
    <row r="370" spans="1:10">
      <c r="A370" s="51">
        <v>43356</v>
      </c>
      <c r="B370" s="63">
        <v>17.850000000000001</v>
      </c>
      <c r="C370" s="63">
        <v>17.940000000000001</v>
      </c>
      <c r="D370" s="63">
        <v>17.46</v>
      </c>
      <c r="E370" s="63">
        <v>17.55</v>
      </c>
      <c r="F370" s="64">
        <v>0</v>
      </c>
      <c r="G370" s="64">
        <v>0</v>
      </c>
      <c r="H370" s="64">
        <v>0</v>
      </c>
      <c r="I370" s="34">
        <v>16.55</v>
      </c>
      <c r="J370" s="62">
        <v>18.38</v>
      </c>
    </row>
    <row r="371" spans="1:10">
      <c r="A371" s="51">
        <v>43355</v>
      </c>
      <c r="B371" s="63">
        <v>17.64</v>
      </c>
      <c r="C371" s="63">
        <v>18.03</v>
      </c>
      <c r="D371" s="63">
        <v>17.48</v>
      </c>
      <c r="E371" s="63">
        <v>17.77</v>
      </c>
      <c r="F371" s="64">
        <v>0</v>
      </c>
      <c r="G371" s="64">
        <v>0</v>
      </c>
      <c r="H371" s="64">
        <v>0</v>
      </c>
      <c r="I371" s="34">
        <v>16.55</v>
      </c>
      <c r="J371" s="62">
        <v>19.05</v>
      </c>
    </row>
    <row r="372" spans="1:10">
      <c r="A372" s="51">
        <v>43354</v>
      </c>
      <c r="B372" s="63">
        <v>17.7</v>
      </c>
      <c r="C372" s="63">
        <v>17.72</v>
      </c>
      <c r="D372" s="63">
        <v>17.29</v>
      </c>
      <c r="E372" s="63">
        <v>17.350000000000001</v>
      </c>
      <c r="F372" s="64">
        <v>0</v>
      </c>
      <c r="G372" s="64">
        <v>0</v>
      </c>
      <c r="H372" s="64">
        <v>0</v>
      </c>
      <c r="I372" s="34">
        <v>16.55</v>
      </c>
      <c r="J372" s="62">
        <v>19.05</v>
      </c>
    </row>
    <row r="373" spans="1:10">
      <c r="A373" s="51">
        <v>43353</v>
      </c>
      <c r="B373" s="63">
        <v>18.16</v>
      </c>
      <c r="C373" s="63">
        <v>18.38</v>
      </c>
      <c r="D373" s="63">
        <v>17.87</v>
      </c>
      <c r="E373" s="63">
        <v>18.059999999999999</v>
      </c>
      <c r="F373" s="64">
        <v>0</v>
      </c>
      <c r="G373" s="64">
        <v>0</v>
      </c>
      <c r="H373" s="64">
        <v>0</v>
      </c>
      <c r="I373" s="34">
        <v>16.55</v>
      </c>
      <c r="J373" s="62">
        <v>19.05</v>
      </c>
    </row>
    <row r="374" spans="1:10">
      <c r="A374" s="51">
        <v>43349</v>
      </c>
      <c r="B374" s="63">
        <v>17.809999999999999</v>
      </c>
      <c r="C374" s="63">
        <v>17.84</v>
      </c>
      <c r="D374" s="63">
        <v>17.329999999999998</v>
      </c>
      <c r="E374" s="63">
        <v>17.809999999999999</v>
      </c>
      <c r="F374" s="64">
        <v>0</v>
      </c>
      <c r="G374" s="64">
        <v>0</v>
      </c>
      <c r="H374" s="64">
        <v>0</v>
      </c>
      <c r="I374" s="34">
        <v>16.55</v>
      </c>
      <c r="J374" s="62">
        <v>19.05</v>
      </c>
    </row>
    <row r="375" spans="1:10">
      <c r="A375" s="51">
        <v>43348</v>
      </c>
      <c r="B375" s="63">
        <v>17.41</v>
      </c>
      <c r="C375" s="63">
        <v>17.63</v>
      </c>
      <c r="D375" s="63">
        <v>17.100000000000001</v>
      </c>
      <c r="E375" s="63">
        <v>17.489999999999998</v>
      </c>
      <c r="F375" s="64">
        <v>0</v>
      </c>
      <c r="G375" s="64">
        <v>0</v>
      </c>
      <c r="H375" s="64">
        <v>0</v>
      </c>
      <c r="I375" s="34">
        <v>16.55</v>
      </c>
      <c r="J375" s="62">
        <v>19.05</v>
      </c>
    </row>
    <row r="376" spans="1:10">
      <c r="A376" s="51">
        <v>43347</v>
      </c>
      <c r="B376" s="63">
        <v>17.940000000000001</v>
      </c>
      <c r="C376" s="63">
        <v>18</v>
      </c>
      <c r="D376" s="63">
        <v>17.46</v>
      </c>
      <c r="E376" s="63">
        <v>17.489999999999998</v>
      </c>
      <c r="F376" s="64">
        <v>0</v>
      </c>
      <c r="G376" s="64">
        <v>0</v>
      </c>
      <c r="H376" s="64">
        <v>0</v>
      </c>
      <c r="I376" s="34">
        <v>16.55</v>
      </c>
      <c r="J376" s="62">
        <v>19.71</v>
      </c>
    </row>
    <row r="377" spans="1:10">
      <c r="A377" s="51">
        <v>43346</v>
      </c>
      <c r="B377" s="63">
        <v>17.809999999999999</v>
      </c>
      <c r="C377" s="63">
        <v>17.940000000000001</v>
      </c>
      <c r="D377" s="63">
        <v>17.59</v>
      </c>
      <c r="E377" s="63">
        <v>17.82</v>
      </c>
      <c r="F377" s="64">
        <v>0</v>
      </c>
      <c r="G377" s="64">
        <v>0</v>
      </c>
      <c r="H377" s="64">
        <v>0</v>
      </c>
      <c r="I377" s="34">
        <v>16.55</v>
      </c>
      <c r="J377" s="62">
        <v>20.079999999999998</v>
      </c>
    </row>
    <row r="378" spans="1:10">
      <c r="A378" s="51">
        <v>43343</v>
      </c>
      <c r="B378" s="63">
        <v>17.77</v>
      </c>
      <c r="C378" s="63">
        <v>18.22</v>
      </c>
      <c r="D378" s="63">
        <v>17.739999999999998</v>
      </c>
      <c r="E378" s="63">
        <v>18.059999999999999</v>
      </c>
      <c r="F378" s="64">
        <v>0</v>
      </c>
      <c r="G378" s="64">
        <v>0</v>
      </c>
      <c r="H378" s="64">
        <v>0</v>
      </c>
      <c r="I378" s="34">
        <v>16.55</v>
      </c>
      <c r="J378" s="62">
        <v>20.16</v>
      </c>
    </row>
    <row r="379" spans="1:10">
      <c r="A379" s="51">
        <v>43342</v>
      </c>
      <c r="B379" s="63">
        <v>17.96</v>
      </c>
      <c r="C379" s="63">
        <v>18.329999999999998</v>
      </c>
      <c r="D379" s="63">
        <v>17.52</v>
      </c>
      <c r="E379" s="63">
        <v>17.63</v>
      </c>
      <c r="F379" s="64">
        <v>0</v>
      </c>
      <c r="G379" s="64">
        <v>0</v>
      </c>
      <c r="H379" s="64">
        <v>0</v>
      </c>
      <c r="I379" s="34">
        <v>16.55</v>
      </c>
      <c r="J379" s="62">
        <v>20.16</v>
      </c>
    </row>
    <row r="380" spans="1:10">
      <c r="A380" s="51">
        <v>43341</v>
      </c>
      <c r="B380" s="63">
        <v>17.350000000000001</v>
      </c>
      <c r="C380" s="63">
        <v>18.11</v>
      </c>
      <c r="D380" s="63">
        <v>17.3</v>
      </c>
      <c r="E380" s="63">
        <v>18.100000000000001</v>
      </c>
      <c r="F380" s="64">
        <v>0</v>
      </c>
      <c r="G380" s="64">
        <v>0</v>
      </c>
      <c r="H380" s="64">
        <v>0</v>
      </c>
      <c r="I380" s="34">
        <v>16.55</v>
      </c>
      <c r="J380" s="62">
        <v>20.16</v>
      </c>
    </row>
    <row r="381" spans="1:10">
      <c r="A381" s="51">
        <v>43340</v>
      </c>
      <c r="B381" s="63">
        <v>17.59</v>
      </c>
      <c r="C381" s="63">
        <v>17.68</v>
      </c>
      <c r="D381" s="63">
        <v>17.2</v>
      </c>
      <c r="E381" s="63">
        <v>17.21</v>
      </c>
      <c r="F381" s="64">
        <v>0</v>
      </c>
      <c r="G381" s="64">
        <v>0</v>
      </c>
      <c r="H381" s="64">
        <v>0</v>
      </c>
      <c r="I381" s="34">
        <v>16.55</v>
      </c>
      <c r="J381" s="62">
        <v>20.16</v>
      </c>
    </row>
    <row r="382" spans="1:10">
      <c r="A382" s="51">
        <v>43339</v>
      </c>
      <c r="B382" s="63">
        <v>17.27</v>
      </c>
      <c r="C382" s="63">
        <v>17.59</v>
      </c>
      <c r="D382" s="63">
        <v>17.16</v>
      </c>
      <c r="E382" s="63">
        <v>17.55</v>
      </c>
      <c r="F382" s="64">
        <v>0</v>
      </c>
      <c r="G382" s="64">
        <v>0</v>
      </c>
      <c r="H382" s="64">
        <v>0</v>
      </c>
      <c r="I382" s="34">
        <v>16.55</v>
      </c>
      <c r="J382" s="62">
        <v>20.16</v>
      </c>
    </row>
    <row r="383" spans="1:10">
      <c r="A383" s="51">
        <v>43336</v>
      </c>
      <c r="B383" s="63">
        <v>17.21</v>
      </c>
      <c r="C383" s="63">
        <v>17.29</v>
      </c>
      <c r="D383" s="63">
        <v>16.93</v>
      </c>
      <c r="E383" s="63">
        <v>17.16</v>
      </c>
      <c r="F383" s="64">
        <v>0</v>
      </c>
      <c r="G383" s="64">
        <v>0</v>
      </c>
      <c r="H383" s="64">
        <v>0</v>
      </c>
      <c r="I383" s="34">
        <v>16.55</v>
      </c>
      <c r="J383" s="62">
        <v>20.16</v>
      </c>
    </row>
    <row r="384" spans="1:10">
      <c r="A384" s="51">
        <v>43335</v>
      </c>
      <c r="B384" s="63">
        <v>17.21</v>
      </c>
      <c r="C384" s="63">
        <v>17.37</v>
      </c>
      <c r="D384" s="63">
        <v>16.77</v>
      </c>
      <c r="E384" s="63">
        <v>16.84</v>
      </c>
      <c r="F384" s="64">
        <v>0</v>
      </c>
      <c r="G384" s="64">
        <v>0</v>
      </c>
      <c r="H384" s="64">
        <v>0</v>
      </c>
      <c r="I384" s="34">
        <v>16.55</v>
      </c>
      <c r="J384" s="62">
        <v>20.16</v>
      </c>
    </row>
    <row r="385" spans="1:10">
      <c r="A385" s="51">
        <v>43334</v>
      </c>
      <c r="B385" s="63">
        <v>16.600000000000001</v>
      </c>
      <c r="C385" s="63">
        <v>17.239999999999998</v>
      </c>
      <c r="D385" s="63">
        <v>16.55</v>
      </c>
      <c r="E385" s="63">
        <v>17.21</v>
      </c>
      <c r="F385" s="64">
        <v>1</v>
      </c>
      <c r="G385" s="64">
        <v>0</v>
      </c>
      <c r="H385" s="64">
        <v>0</v>
      </c>
      <c r="I385" s="34">
        <v>16.55</v>
      </c>
      <c r="J385" s="62">
        <v>20.16</v>
      </c>
    </row>
    <row r="386" spans="1:10">
      <c r="A386" s="51">
        <v>43333</v>
      </c>
      <c r="B386" s="63">
        <v>17.14</v>
      </c>
      <c r="C386" s="63">
        <v>17.38</v>
      </c>
      <c r="D386" s="63">
        <v>16.55</v>
      </c>
      <c r="E386" s="63">
        <v>16.62</v>
      </c>
      <c r="F386" s="64">
        <v>1</v>
      </c>
      <c r="G386" s="64">
        <v>0</v>
      </c>
      <c r="H386" s="64">
        <v>0</v>
      </c>
      <c r="I386" s="34">
        <v>16.55</v>
      </c>
      <c r="J386" s="62">
        <v>20.16</v>
      </c>
    </row>
    <row r="387" spans="1:10">
      <c r="A387" s="51">
        <v>43332</v>
      </c>
      <c r="B387" s="63">
        <v>17.23</v>
      </c>
      <c r="C387" s="63">
        <v>17.36</v>
      </c>
      <c r="D387" s="63">
        <v>16.97</v>
      </c>
      <c r="E387" s="63">
        <v>17.22</v>
      </c>
      <c r="F387" s="64">
        <v>0</v>
      </c>
      <c r="G387" s="64">
        <v>0</v>
      </c>
      <c r="H387" s="64">
        <v>1</v>
      </c>
      <c r="I387" s="34">
        <v>16.55</v>
      </c>
      <c r="J387" s="62">
        <v>20.16</v>
      </c>
    </row>
    <row r="388" spans="1:10">
      <c r="A388" s="51">
        <v>43329</v>
      </c>
      <c r="B388" s="63">
        <v>17.59</v>
      </c>
      <c r="C388" s="63">
        <v>17.690000000000001</v>
      </c>
      <c r="D388" s="63">
        <v>17.260000000000002</v>
      </c>
      <c r="E388" s="63">
        <v>17.309999999999999</v>
      </c>
      <c r="F388" s="64">
        <v>0</v>
      </c>
      <c r="G388" s="64">
        <v>0</v>
      </c>
      <c r="H388" s="64">
        <v>0</v>
      </c>
      <c r="I388" s="34">
        <v>16.97</v>
      </c>
      <c r="J388" s="62">
        <v>20.16</v>
      </c>
    </row>
    <row r="389" spans="1:10">
      <c r="A389" s="51">
        <v>43328</v>
      </c>
      <c r="B389" s="63">
        <v>18.12</v>
      </c>
      <c r="C389" s="63">
        <v>18.149999999999999</v>
      </c>
      <c r="D389" s="63">
        <v>17.600000000000001</v>
      </c>
      <c r="E389" s="63">
        <v>17.77</v>
      </c>
      <c r="F389" s="64">
        <v>0</v>
      </c>
      <c r="G389" s="64">
        <v>0</v>
      </c>
      <c r="H389" s="64">
        <v>0</v>
      </c>
      <c r="I389" s="34">
        <v>16.600000000000001</v>
      </c>
      <c r="J389" s="62">
        <v>20.16</v>
      </c>
    </row>
    <row r="390" spans="1:10">
      <c r="A390" s="51">
        <v>43327</v>
      </c>
      <c r="B390" s="63">
        <v>18.420000000000002</v>
      </c>
      <c r="C390" s="63">
        <v>18.45</v>
      </c>
      <c r="D390" s="63">
        <v>17.87</v>
      </c>
      <c r="E390" s="63">
        <v>17.87</v>
      </c>
      <c r="F390" s="64">
        <v>0</v>
      </c>
      <c r="G390" s="64">
        <v>0</v>
      </c>
      <c r="H390" s="64">
        <v>0</v>
      </c>
      <c r="I390" s="34">
        <v>16.600000000000001</v>
      </c>
      <c r="J390" s="62">
        <v>20.16</v>
      </c>
    </row>
    <row r="391" spans="1:10">
      <c r="A391" s="51">
        <v>43326</v>
      </c>
      <c r="B391" s="63">
        <v>19.02</v>
      </c>
      <c r="C391" s="63">
        <v>19.05</v>
      </c>
      <c r="D391" s="63">
        <v>18.5</v>
      </c>
      <c r="E391" s="63">
        <v>18.739999999999998</v>
      </c>
      <c r="F391" s="64">
        <v>0</v>
      </c>
      <c r="G391" s="64">
        <v>0</v>
      </c>
      <c r="H391" s="64">
        <v>0</v>
      </c>
      <c r="I391" s="34">
        <v>16.600000000000001</v>
      </c>
      <c r="J391" s="62">
        <v>20.16</v>
      </c>
    </row>
    <row r="392" spans="1:10">
      <c r="A392" s="51">
        <v>43325</v>
      </c>
      <c r="B392" s="63">
        <v>18.239999999999998</v>
      </c>
      <c r="C392" s="63">
        <v>18.75</v>
      </c>
      <c r="D392" s="63">
        <v>18.03</v>
      </c>
      <c r="E392" s="63">
        <v>18.75</v>
      </c>
      <c r="F392" s="64">
        <v>0</v>
      </c>
      <c r="G392" s="64">
        <v>0</v>
      </c>
      <c r="H392" s="64">
        <v>0</v>
      </c>
      <c r="I392" s="34">
        <v>16.47</v>
      </c>
      <c r="J392" s="62">
        <v>20.16</v>
      </c>
    </row>
    <row r="393" spans="1:10">
      <c r="A393" s="51">
        <v>43322</v>
      </c>
      <c r="B393" s="63">
        <v>18.8</v>
      </c>
      <c r="C393" s="63">
        <v>18.850000000000001</v>
      </c>
      <c r="D393" s="63">
        <v>18.11</v>
      </c>
      <c r="E393" s="63">
        <v>18.329999999999998</v>
      </c>
      <c r="F393" s="64">
        <v>0</v>
      </c>
      <c r="G393" s="64">
        <v>0</v>
      </c>
      <c r="H393" s="64">
        <v>0</v>
      </c>
      <c r="I393" s="34">
        <v>16.47</v>
      </c>
      <c r="J393" s="62">
        <v>20.16</v>
      </c>
    </row>
    <row r="394" spans="1:10">
      <c r="A394" s="51">
        <v>43321</v>
      </c>
      <c r="B394" s="63">
        <v>18.95</v>
      </c>
      <c r="C394" s="63">
        <v>19.04</v>
      </c>
      <c r="D394" s="63">
        <v>18.52</v>
      </c>
      <c r="E394" s="63">
        <v>19.03</v>
      </c>
      <c r="F394" s="64">
        <v>0</v>
      </c>
      <c r="G394" s="64">
        <v>0</v>
      </c>
      <c r="H394" s="64">
        <v>1</v>
      </c>
      <c r="I394" s="34">
        <v>16.47</v>
      </c>
      <c r="J394" s="62">
        <v>20.16</v>
      </c>
    </row>
    <row r="395" spans="1:10">
      <c r="A395" s="51">
        <v>43320</v>
      </c>
      <c r="B395" s="63">
        <v>19.47</v>
      </c>
      <c r="C395" s="63">
        <v>19.71</v>
      </c>
      <c r="D395" s="63">
        <v>18.82</v>
      </c>
      <c r="E395" s="63">
        <v>18.84</v>
      </c>
      <c r="F395" s="64">
        <v>0</v>
      </c>
      <c r="G395" s="64">
        <v>0</v>
      </c>
      <c r="H395" s="64">
        <v>0</v>
      </c>
      <c r="I395" s="34">
        <v>16.18</v>
      </c>
      <c r="J395" s="62">
        <v>20.16</v>
      </c>
    </row>
    <row r="396" spans="1:10">
      <c r="A396" s="51">
        <v>43319</v>
      </c>
      <c r="B396" s="63">
        <v>19.96</v>
      </c>
      <c r="C396" s="63">
        <v>20.079999999999998</v>
      </c>
      <c r="D396" s="63">
        <v>19.239999999999998</v>
      </c>
      <c r="E396" s="63">
        <v>19.37</v>
      </c>
      <c r="F396" s="64">
        <v>0</v>
      </c>
      <c r="G396" s="64">
        <v>0</v>
      </c>
      <c r="H396" s="64">
        <v>0</v>
      </c>
      <c r="I396" s="34">
        <v>16.18</v>
      </c>
      <c r="J396" s="62">
        <v>20.16</v>
      </c>
    </row>
    <row r="397" spans="1:10">
      <c r="A397" s="51">
        <v>43318</v>
      </c>
      <c r="B397" s="63">
        <v>19.79</v>
      </c>
      <c r="C397" s="63">
        <v>20.09</v>
      </c>
      <c r="D397" s="63">
        <v>19.63</v>
      </c>
      <c r="E397" s="63">
        <v>19.68</v>
      </c>
      <c r="F397" s="64">
        <v>0</v>
      </c>
      <c r="G397" s="64">
        <v>0</v>
      </c>
      <c r="H397" s="64">
        <v>0</v>
      </c>
      <c r="I397" s="34">
        <v>16.18</v>
      </c>
      <c r="J397" s="62">
        <v>20.16</v>
      </c>
    </row>
    <row r="398" spans="1:10">
      <c r="A398" s="51">
        <v>43315</v>
      </c>
      <c r="B398" s="63">
        <v>20.02</v>
      </c>
      <c r="C398" s="63">
        <v>20.16</v>
      </c>
      <c r="D398" s="63">
        <v>19.73</v>
      </c>
      <c r="E398" s="63">
        <v>19.75</v>
      </c>
      <c r="F398" s="64">
        <v>0</v>
      </c>
      <c r="G398" s="64">
        <v>1</v>
      </c>
      <c r="H398" s="64">
        <v>0</v>
      </c>
      <c r="I398" s="34">
        <v>16.18</v>
      </c>
      <c r="J398" s="62">
        <v>20.16</v>
      </c>
    </row>
    <row r="399" spans="1:10">
      <c r="A399" s="51">
        <v>43314</v>
      </c>
      <c r="B399" s="63">
        <v>18.7</v>
      </c>
      <c r="C399" s="63">
        <v>19.440000000000001</v>
      </c>
      <c r="D399" s="63">
        <v>18.66</v>
      </c>
      <c r="E399" s="63">
        <v>19.09</v>
      </c>
      <c r="F399" s="64">
        <v>0</v>
      </c>
      <c r="G399" s="64">
        <v>0</v>
      </c>
      <c r="H399" s="64">
        <v>0</v>
      </c>
      <c r="I399" s="34">
        <v>16.13</v>
      </c>
      <c r="J399" s="62">
        <v>20.16</v>
      </c>
    </row>
    <row r="400" spans="1:10">
      <c r="A400" s="51">
        <v>43313</v>
      </c>
      <c r="B400" s="63">
        <v>18.329999999999998</v>
      </c>
      <c r="C400" s="63">
        <v>18.72</v>
      </c>
      <c r="D400" s="63">
        <v>18.28</v>
      </c>
      <c r="E400" s="63">
        <v>18.72</v>
      </c>
      <c r="F400" s="64">
        <v>0</v>
      </c>
      <c r="G400" s="64">
        <v>0</v>
      </c>
      <c r="H400" s="64">
        <v>0</v>
      </c>
      <c r="I400" s="34">
        <v>16.13</v>
      </c>
      <c r="J400" s="62">
        <v>18.8</v>
      </c>
    </row>
    <row r="401" spans="1:10">
      <c r="A401" s="51">
        <v>43312</v>
      </c>
      <c r="B401" s="63">
        <v>18.36</v>
      </c>
      <c r="C401" s="63">
        <v>18.510000000000002</v>
      </c>
      <c r="D401" s="63">
        <v>18.22</v>
      </c>
      <c r="E401" s="63">
        <v>18.45</v>
      </c>
      <c r="F401" s="64">
        <v>0</v>
      </c>
      <c r="G401" s="64">
        <v>0</v>
      </c>
      <c r="H401" s="64">
        <v>0</v>
      </c>
      <c r="I401" s="34">
        <v>16.13</v>
      </c>
      <c r="J401" s="62">
        <v>18.8</v>
      </c>
    </row>
    <row r="402" spans="1:10">
      <c r="A402" s="51">
        <v>43311</v>
      </c>
      <c r="B402" s="63">
        <v>18.66</v>
      </c>
      <c r="C402" s="63">
        <v>18.8</v>
      </c>
      <c r="D402" s="63">
        <v>18.43</v>
      </c>
      <c r="E402" s="63">
        <v>18.61</v>
      </c>
      <c r="F402" s="64">
        <v>0</v>
      </c>
      <c r="G402" s="64">
        <v>1</v>
      </c>
      <c r="H402" s="64">
        <v>0</v>
      </c>
      <c r="I402" s="34">
        <v>15.81</v>
      </c>
      <c r="J402" s="62">
        <v>18.8</v>
      </c>
    </row>
    <row r="403" spans="1:10">
      <c r="A403" s="51">
        <v>43308</v>
      </c>
      <c r="B403" s="63">
        <v>18.34</v>
      </c>
      <c r="C403" s="63">
        <v>18.53</v>
      </c>
      <c r="D403" s="63">
        <v>18.29</v>
      </c>
      <c r="E403" s="63">
        <v>18.5</v>
      </c>
      <c r="F403" s="64">
        <v>0</v>
      </c>
      <c r="G403" s="64">
        <v>0</v>
      </c>
      <c r="H403" s="64">
        <v>0</v>
      </c>
      <c r="I403" s="34">
        <v>15.65</v>
      </c>
      <c r="J403" s="62">
        <v>18.71</v>
      </c>
    </row>
    <row r="404" spans="1:10">
      <c r="A404" s="51">
        <v>43307</v>
      </c>
      <c r="B404" s="63">
        <v>18.66</v>
      </c>
      <c r="C404" s="63">
        <v>18.66</v>
      </c>
      <c r="D404" s="63">
        <v>18.12</v>
      </c>
      <c r="E404" s="63">
        <v>18.16</v>
      </c>
      <c r="F404" s="64">
        <v>0</v>
      </c>
      <c r="G404" s="64">
        <v>0</v>
      </c>
      <c r="H404" s="64">
        <v>0</v>
      </c>
      <c r="I404" s="34">
        <v>15.28</v>
      </c>
      <c r="J404" s="62">
        <v>18.71</v>
      </c>
    </row>
    <row r="405" spans="1:10">
      <c r="A405" s="51">
        <v>43306</v>
      </c>
      <c r="B405" s="63">
        <v>18.52</v>
      </c>
      <c r="C405" s="63">
        <v>18.71</v>
      </c>
      <c r="D405" s="63">
        <v>18.350000000000001</v>
      </c>
      <c r="E405" s="63">
        <v>18.670000000000002</v>
      </c>
      <c r="F405" s="64">
        <v>0</v>
      </c>
      <c r="G405" s="64">
        <v>1</v>
      </c>
      <c r="H405" s="64">
        <v>0</v>
      </c>
      <c r="I405" s="34">
        <v>15.02</v>
      </c>
      <c r="J405" s="62">
        <v>18.71</v>
      </c>
    </row>
    <row r="406" spans="1:10">
      <c r="A406" s="51">
        <v>43305</v>
      </c>
      <c r="B406" s="63">
        <v>18.309999999999999</v>
      </c>
      <c r="C406" s="63">
        <v>18.59</v>
      </c>
      <c r="D406" s="63">
        <v>18.27</v>
      </c>
      <c r="E406" s="63">
        <v>18.39</v>
      </c>
      <c r="F406" s="64">
        <v>0</v>
      </c>
      <c r="G406" s="64">
        <v>0</v>
      </c>
      <c r="H406" s="64">
        <v>0</v>
      </c>
      <c r="I406" s="34">
        <v>14.53</v>
      </c>
      <c r="J406" s="62">
        <v>18.71</v>
      </c>
    </row>
    <row r="407" spans="1:10">
      <c r="A407" s="51">
        <v>43304</v>
      </c>
      <c r="B407" s="63">
        <v>18.059999999999999</v>
      </c>
      <c r="C407" s="63">
        <v>18.22</v>
      </c>
      <c r="D407" s="63">
        <v>17.97</v>
      </c>
      <c r="E407" s="63">
        <v>18.02</v>
      </c>
      <c r="F407" s="64">
        <v>0</v>
      </c>
      <c r="G407" s="64">
        <v>1</v>
      </c>
      <c r="H407" s="64">
        <v>0</v>
      </c>
      <c r="I407" s="34">
        <v>14.04</v>
      </c>
      <c r="J407" s="62">
        <v>18.22</v>
      </c>
    </row>
    <row r="408" spans="1:10">
      <c r="A408" s="51">
        <v>43301</v>
      </c>
      <c r="B408" s="63">
        <v>17.93</v>
      </c>
      <c r="C408" s="63">
        <v>18.22</v>
      </c>
      <c r="D408" s="63">
        <v>17.71</v>
      </c>
      <c r="E408" s="63">
        <v>18.05</v>
      </c>
      <c r="F408" s="64">
        <v>0</v>
      </c>
      <c r="G408" s="64">
        <v>1</v>
      </c>
      <c r="H408" s="64">
        <v>0</v>
      </c>
      <c r="I408" s="34">
        <v>14.04</v>
      </c>
      <c r="J408" s="62">
        <v>18.22</v>
      </c>
    </row>
    <row r="409" spans="1:10">
      <c r="A409" s="51">
        <v>43300</v>
      </c>
      <c r="B409" s="63">
        <v>16.690000000000001</v>
      </c>
      <c r="C409" s="63">
        <v>17.21</v>
      </c>
      <c r="D409" s="63">
        <v>16.600000000000001</v>
      </c>
      <c r="E409" s="63">
        <v>17.21</v>
      </c>
      <c r="F409" s="64">
        <v>0</v>
      </c>
      <c r="G409" s="64">
        <v>0</v>
      </c>
      <c r="H409" s="64">
        <v>0</v>
      </c>
      <c r="I409" s="34">
        <v>14.04</v>
      </c>
      <c r="J409" s="62">
        <v>17.59</v>
      </c>
    </row>
    <row r="410" spans="1:10">
      <c r="A410" s="51">
        <v>43299</v>
      </c>
      <c r="B410" s="63">
        <v>17.07</v>
      </c>
      <c r="C410" s="63">
        <v>17.21</v>
      </c>
      <c r="D410" s="63">
        <v>16.78</v>
      </c>
      <c r="E410" s="63">
        <v>16.89</v>
      </c>
      <c r="F410" s="64">
        <v>0</v>
      </c>
      <c r="G410" s="64">
        <v>0</v>
      </c>
      <c r="H410" s="64">
        <v>0</v>
      </c>
      <c r="I410" s="34">
        <v>13.26</v>
      </c>
      <c r="J410" s="62">
        <v>17.59</v>
      </c>
    </row>
    <row r="411" spans="1:10">
      <c r="A411" s="51">
        <v>43298</v>
      </c>
      <c r="B411" s="63">
        <v>16.64</v>
      </c>
      <c r="C411" s="63">
        <v>17.21</v>
      </c>
      <c r="D411" s="63">
        <v>16.57</v>
      </c>
      <c r="E411" s="63">
        <v>17.11</v>
      </c>
      <c r="F411" s="64">
        <v>0</v>
      </c>
      <c r="G411" s="64">
        <v>0</v>
      </c>
      <c r="H411" s="64">
        <v>0</v>
      </c>
      <c r="I411" s="34">
        <v>13.26</v>
      </c>
      <c r="J411" s="62">
        <v>17.59</v>
      </c>
    </row>
    <row r="412" spans="1:10">
      <c r="A412" s="51">
        <v>43297</v>
      </c>
      <c r="B412" s="63">
        <v>16.79</v>
      </c>
      <c r="C412" s="63">
        <v>16.82</v>
      </c>
      <c r="D412" s="63">
        <v>16.47</v>
      </c>
      <c r="E412" s="63">
        <v>16.73</v>
      </c>
      <c r="F412" s="64">
        <v>0</v>
      </c>
      <c r="G412" s="64">
        <v>0</v>
      </c>
      <c r="H412" s="64">
        <v>0</v>
      </c>
      <c r="I412" s="34">
        <v>13.26</v>
      </c>
      <c r="J412" s="62">
        <v>17.59</v>
      </c>
    </row>
    <row r="413" spans="1:10">
      <c r="A413" s="51">
        <v>43294</v>
      </c>
      <c r="B413" s="63">
        <v>16.829999999999998</v>
      </c>
      <c r="C413" s="63">
        <v>17.010000000000002</v>
      </c>
      <c r="D413" s="63">
        <v>16.63</v>
      </c>
      <c r="E413" s="63">
        <v>16.940000000000001</v>
      </c>
      <c r="F413" s="64">
        <v>0</v>
      </c>
      <c r="G413" s="64">
        <v>0</v>
      </c>
      <c r="H413" s="64">
        <v>0</v>
      </c>
      <c r="I413" s="34">
        <v>13.26</v>
      </c>
      <c r="J413" s="62">
        <v>17.59</v>
      </c>
    </row>
    <row r="414" spans="1:10">
      <c r="A414" s="51">
        <v>43293</v>
      </c>
      <c r="B414" s="63">
        <v>16.48</v>
      </c>
      <c r="C414" s="63">
        <v>16.86</v>
      </c>
      <c r="D414" s="63">
        <v>16.39</v>
      </c>
      <c r="E414" s="63">
        <v>16.79</v>
      </c>
      <c r="F414" s="64">
        <v>0</v>
      </c>
      <c r="G414" s="64">
        <v>0</v>
      </c>
      <c r="H414" s="64">
        <v>0</v>
      </c>
      <c r="I414" s="34">
        <v>13.26</v>
      </c>
      <c r="J414" s="62">
        <v>17.59</v>
      </c>
    </row>
    <row r="415" spans="1:10">
      <c r="A415" s="51">
        <v>43292</v>
      </c>
      <c r="B415" s="63">
        <v>16.36</v>
      </c>
      <c r="C415" s="63">
        <v>16.91</v>
      </c>
      <c r="D415" s="63">
        <v>16.18</v>
      </c>
      <c r="E415" s="63">
        <v>16.29</v>
      </c>
      <c r="F415" s="64">
        <v>0</v>
      </c>
      <c r="G415" s="64">
        <v>0</v>
      </c>
      <c r="H415" s="64">
        <v>0</v>
      </c>
      <c r="I415" s="34">
        <v>13.26</v>
      </c>
      <c r="J415" s="62">
        <v>17.59</v>
      </c>
    </row>
    <row r="416" spans="1:10">
      <c r="A416" s="51">
        <v>43291</v>
      </c>
      <c r="B416" s="63">
        <v>17.16</v>
      </c>
      <c r="C416" s="63">
        <v>17.170000000000002</v>
      </c>
      <c r="D416" s="63">
        <v>16.420000000000002</v>
      </c>
      <c r="E416" s="63">
        <v>16.61</v>
      </c>
      <c r="F416" s="64">
        <v>0</v>
      </c>
      <c r="G416" s="64">
        <v>0</v>
      </c>
      <c r="H416" s="64">
        <v>0</v>
      </c>
      <c r="I416" s="34">
        <v>13.26</v>
      </c>
      <c r="J416" s="62">
        <v>17.59</v>
      </c>
    </row>
    <row r="417" spans="1:10">
      <c r="A417" s="51">
        <v>43287</v>
      </c>
      <c r="B417" s="63">
        <v>16.809999999999999</v>
      </c>
      <c r="C417" s="63">
        <v>16.920000000000002</v>
      </c>
      <c r="D417" s="63">
        <v>16.510000000000002</v>
      </c>
      <c r="E417" s="63">
        <v>16.78</v>
      </c>
      <c r="F417" s="64">
        <v>0</v>
      </c>
      <c r="G417" s="64">
        <v>0</v>
      </c>
      <c r="H417" s="64">
        <v>0</v>
      </c>
      <c r="I417" s="34">
        <v>13.26</v>
      </c>
      <c r="J417" s="62">
        <v>17.59</v>
      </c>
    </row>
    <row r="418" spans="1:10">
      <c r="A418" s="51">
        <v>43286</v>
      </c>
      <c r="B418" s="63">
        <v>17.399999999999999</v>
      </c>
      <c r="C418" s="63">
        <v>17.59</v>
      </c>
      <c r="D418" s="63">
        <v>16.510000000000002</v>
      </c>
      <c r="E418" s="63">
        <v>16.71</v>
      </c>
      <c r="F418" s="64">
        <v>0</v>
      </c>
      <c r="G418" s="64">
        <v>1</v>
      </c>
      <c r="H418" s="64">
        <v>0</v>
      </c>
      <c r="I418" s="34">
        <v>13.26</v>
      </c>
      <c r="J418" s="62">
        <v>17.59</v>
      </c>
    </row>
    <row r="419" spans="1:10">
      <c r="A419" s="51">
        <v>43285</v>
      </c>
      <c r="B419" s="63">
        <v>16.260000000000002</v>
      </c>
      <c r="C419" s="63">
        <v>17.260000000000002</v>
      </c>
      <c r="D419" s="63">
        <v>16.13</v>
      </c>
      <c r="E419" s="63">
        <v>17.260000000000002</v>
      </c>
      <c r="F419" s="64">
        <v>0</v>
      </c>
      <c r="G419" s="64">
        <v>0</v>
      </c>
      <c r="H419" s="64">
        <v>0</v>
      </c>
      <c r="I419" s="34">
        <v>13.26</v>
      </c>
      <c r="J419" s="62">
        <v>17.59</v>
      </c>
    </row>
    <row r="420" spans="1:10">
      <c r="A420" s="51">
        <v>43284</v>
      </c>
      <c r="B420" s="63">
        <v>16.600000000000001</v>
      </c>
      <c r="C420" s="63">
        <v>16.739999999999998</v>
      </c>
      <c r="D420" s="63">
        <v>16.329999999999998</v>
      </c>
      <c r="E420" s="63">
        <v>16.37</v>
      </c>
      <c r="F420" s="64">
        <v>0</v>
      </c>
      <c r="G420" s="64">
        <v>0</v>
      </c>
      <c r="H420" s="64">
        <v>0</v>
      </c>
      <c r="I420" s="34">
        <v>13.26</v>
      </c>
      <c r="J420" s="62">
        <v>17.260000000000002</v>
      </c>
    </row>
    <row r="421" spans="1:10">
      <c r="A421" s="51">
        <v>43283</v>
      </c>
      <c r="B421" s="63">
        <v>15.89</v>
      </c>
      <c r="C421" s="63">
        <v>16.350000000000001</v>
      </c>
      <c r="D421" s="63">
        <v>15.81</v>
      </c>
      <c r="E421" s="63">
        <v>16.34</v>
      </c>
      <c r="F421" s="64">
        <v>0</v>
      </c>
      <c r="G421" s="64">
        <v>0</v>
      </c>
      <c r="H421" s="64">
        <v>0</v>
      </c>
      <c r="I421" s="34">
        <v>13.26</v>
      </c>
      <c r="J421" s="62">
        <v>16.739999999999998</v>
      </c>
    </row>
    <row r="422" spans="1:10">
      <c r="A422" s="51">
        <v>43280</v>
      </c>
      <c r="B422" s="63">
        <v>15.76</v>
      </c>
      <c r="C422" s="63">
        <v>16.079999999999998</v>
      </c>
      <c r="D422" s="63">
        <v>15.65</v>
      </c>
      <c r="E422" s="63">
        <v>16.079999999999998</v>
      </c>
      <c r="F422" s="64">
        <v>0</v>
      </c>
      <c r="G422" s="64">
        <v>0</v>
      </c>
      <c r="H422" s="64">
        <v>0</v>
      </c>
      <c r="I422" s="34">
        <v>13.26</v>
      </c>
      <c r="J422" s="62">
        <v>16.649999999999999</v>
      </c>
    </row>
    <row r="423" spans="1:10">
      <c r="A423" s="51">
        <v>43279</v>
      </c>
      <c r="B423" s="63">
        <v>15.64</v>
      </c>
      <c r="C423" s="63">
        <v>15.97</v>
      </c>
      <c r="D423" s="63">
        <v>15.28</v>
      </c>
      <c r="E423" s="63">
        <v>15.53</v>
      </c>
      <c r="F423" s="64">
        <v>0</v>
      </c>
      <c r="G423" s="64">
        <v>0</v>
      </c>
      <c r="H423" s="64">
        <v>0</v>
      </c>
      <c r="I423" s="34">
        <v>13.26</v>
      </c>
      <c r="J423" s="62">
        <v>18.68</v>
      </c>
    </row>
    <row r="424" spans="1:10">
      <c r="A424" s="51">
        <v>43278</v>
      </c>
      <c r="B424" s="63">
        <v>15.06</v>
      </c>
      <c r="C424" s="63">
        <v>15.89</v>
      </c>
      <c r="D424" s="63">
        <v>15.02</v>
      </c>
      <c r="E424" s="63">
        <v>15.48</v>
      </c>
      <c r="F424" s="64">
        <v>0</v>
      </c>
      <c r="G424" s="64">
        <v>0</v>
      </c>
      <c r="H424" s="64">
        <v>0</v>
      </c>
      <c r="I424" s="34">
        <v>13.26</v>
      </c>
      <c r="J424" s="62">
        <v>18.68</v>
      </c>
    </row>
    <row r="425" spans="1:10">
      <c r="A425" s="51">
        <v>43277</v>
      </c>
      <c r="B425" s="63">
        <v>14.88</v>
      </c>
      <c r="C425" s="63">
        <v>15.08</v>
      </c>
      <c r="D425" s="63">
        <v>14.53</v>
      </c>
      <c r="E425" s="63">
        <v>15.01</v>
      </c>
      <c r="F425" s="64">
        <v>0</v>
      </c>
      <c r="G425" s="64">
        <v>0</v>
      </c>
      <c r="H425" s="64">
        <v>0</v>
      </c>
      <c r="I425" s="34">
        <v>13.26</v>
      </c>
      <c r="J425" s="62">
        <v>18.68</v>
      </c>
    </row>
    <row r="426" spans="1:10">
      <c r="A426" s="51">
        <v>43276</v>
      </c>
      <c r="B426" s="63">
        <v>14.22</v>
      </c>
      <c r="C426" s="63">
        <v>14.77</v>
      </c>
      <c r="D426" s="63">
        <v>14.09</v>
      </c>
      <c r="E426" s="63">
        <v>14.69</v>
      </c>
      <c r="F426" s="64">
        <v>0</v>
      </c>
      <c r="G426" s="64">
        <v>0</v>
      </c>
      <c r="H426" s="64">
        <v>0</v>
      </c>
      <c r="I426" s="34">
        <v>13.26</v>
      </c>
      <c r="J426" s="62">
        <v>19.899999999999999</v>
      </c>
    </row>
    <row r="427" spans="1:10">
      <c r="A427" s="51">
        <v>43273</v>
      </c>
      <c r="B427" s="63">
        <v>14.42</v>
      </c>
      <c r="C427" s="63">
        <v>14.67</v>
      </c>
      <c r="D427" s="63">
        <v>14.04</v>
      </c>
      <c r="E427" s="63">
        <v>14.14</v>
      </c>
      <c r="F427" s="64">
        <v>0</v>
      </c>
      <c r="G427" s="64">
        <v>0</v>
      </c>
      <c r="H427" s="64">
        <v>0</v>
      </c>
      <c r="I427" s="34">
        <v>13.26</v>
      </c>
      <c r="J427" s="62">
        <v>19.899999999999999</v>
      </c>
    </row>
    <row r="428" spans="1:10">
      <c r="A428" s="51">
        <v>43272</v>
      </c>
      <c r="B428" s="63">
        <v>15.05</v>
      </c>
      <c r="C428" s="63">
        <v>15.27</v>
      </c>
      <c r="D428" s="63">
        <v>14.13</v>
      </c>
      <c r="E428" s="63">
        <v>14.13</v>
      </c>
      <c r="F428" s="64">
        <v>0</v>
      </c>
      <c r="G428" s="64">
        <v>0</v>
      </c>
      <c r="H428" s="64">
        <v>0</v>
      </c>
      <c r="I428" s="34">
        <v>13.26</v>
      </c>
      <c r="J428" s="62">
        <v>19.899999999999999</v>
      </c>
    </row>
    <row r="429" spans="1:10">
      <c r="A429" s="51">
        <v>43271</v>
      </c>
      <c r="B429" s="63">
        <v>14.82</v>
      </c>
      <c r="C429" s="63">
        <v>15.42</v>
      </c>
      <c r="D429" s="63">
        <v>14.78</v>
      </c>
      <c r="E429" s="63">
        <v>15.17</v>
      </c>
      <c r="F429" s="64">
        <v>0</v>
      </c>
      <c r="G429" s="64">
        <v>0</v>
      </c>
      <c r="H429" s="64">
        <v>0</v>
      </c>
      <c r="I429" s="34">
        <v>13.26</v>
      </c>
      <c r="J429" s="62">
        <v>22.9</v>
      </c>
    </row>
    <row r="430" spans="1:10">
      <c r="A430" s="51">
        <v>43270</v>
      </c>
      <c r="B430" s="63">
        <v>13.34</v>
      </c>
      <c r="C430" s="63">
        <v>14.71</v>
      </c>
      <c r="D430" s="63">
        <v>13.26</v>
      </c>
      <c r="E430" s="63">
        <v>14.43</v>
      </c>
      <c r="F430" s="64">
        <v>1</v>
      </c>
      <c r="G430" s="64">
        <v>0</v>
      </c>
      <c r="H430" s="64">
        <v>0</v>
      </c>
      <c r="I430" s="34">
        <v>13.26</v>
      </c>
      <c r="J430" s="62">
        <v>24.55</v>
      </c>
    </row>
    <row r="431" spans="1:10">
      <c r="A431" s="51">
        <v>43269</v>
      </c>
      <c r="B431" s="63">
        <v>13.82</v>
      </c>
      <c r="C431" s="63">
        <v>13.93</v>
      </c>
      <c r="D431" s="63">
        <v>13.57</v>
      </c>
      <c r="E431" s="63">
        <v>13.57</v>
      </c>
      <c r="F431" s="64">
        <v>0</v>
      </c>
      <c r="G431" s="64">
        <v>0</v>
      </c>
      <c r="H431" s="64">
        <v>0</v>
      </c>
      <c r="I431" s="34">
        <v>13.54</v>
      </c>
      <c r="J431" s="62">
        <v>24.55</v>
      </c>
    </row>
    <row r="432" spans="1:10">
      <c r="A432" s="51">
        <v>43266</v>
      </c>
      <c r="B432" s="63">
        <v>14.06</v>
      </c>
      <c r="C432" s="63">
        <v>14.1</v>
      </c>
      <c r="D432" s="63">
        <v>13.54</v>
      </c>
      <c r="E432" s="63">
        <v>14.01</v>
      </c>
      <c r="F432" s="64">
        <v>1</v>
      </c>
      <c r="G432" s="64">
        <v>0</v>
      </c>
      <c r="H432" s="64">
        <v>1</v>
      </c>
      <c r="I432" s="34">
        <v>13.54</v>
      </c>
      <c r="J432" s="62">
        <v>25.77</v>
      </c>
    </row>
    <row r="433" spans="1:10">
      <c r="A433" s="51">
        <v>43265</v>
      </c>
      <c r="B433" s="63">
        <v>14.34</v>
      </c>
      <c r="C433" s="63">
        <v>14.55</v>
      </c>
      <c r="D433" s="63">
        <v>14.08</v>
      </c>
      <c r="E433" s="63">
        <v>14.13</v>
      </c>
      <c r="F433" s="64">
        <v>0</v>
      </c>
      <c r="G433" s="64">
        <v>0</v>
      </c>
      <c r="H433" s="64">
        <v>0</v>
      </c>
      <c r="I433" s="34">
        <v>13.79</v>
      </c>
      <c r="J433" s="62">
        <v>25.77</v>
      </c>
    </row>
    <row r="434" spans="1:10">
      <c r="A434" s="51">
        <v>43264</v>
      </c>
      <c r="B434" s="63">
        <v>14.43</v>
      </c>
      <c r="C434" s="63">
        <v>14.5</v>
      </c>
      <c r="D434" s="63">
        <v>13.79</v>
      </c>
      <c r="E434" s="63">
        <v>14.19</v>
      </c>
      <c r="F434" s="64">
        <v>1</v>
      </c>
      <c r="G434" s="64">
        <v>0</v>
      </c>
      <c r="H434" s="64">
        <v>1</v>
      </c>
      <c r="I434" s="34">
        <v>13.79</v>
      </c>
      <c r="J434" s="62">
        <v>25.77</v>
      </c>
    </row>
    <row r="435" spans="1:10">
      <c r="A435" s="51">
        <v>43263</v>
      </c>
      <c r="B435" s="63">
        <v>14.48</v>
      </c>
      <c r="C435" s="63">
        <v>14.67</v>
      </c>
      <c r="D435" s="63">
        <v>14.26</v>
      </c>
      <c r="E435" s="63">
        <v>14.46</v>
      </c>
      <c r="F435" s="64">
        <v>0</v>
      </c>
      <c r="G435" s="64">
        <v>0</v>
      </c>
      <c r="H435" s="64">
        <v>0</v>
      </c>
      <c r="I435" s="34">
        <v>13.94</v>
      </c>
      <c r="J435" s="62">
        <v>25.77</v>
      </c>
    </row>
    <row r="436" spans="1:10">
      <c r="A436" s="51">
        <v>43262</v>
      </c>
      <c r="B436" s="63">
        <v>14.5</v>
      </c>
      <c r="C436" s="63">
        <v>14.78</v>
      </c>
      <c r="D436" s="63">
        <v>14.15</v>
      </c>
      <c r="E436" s="63">
        <v>14.42</v>
      </c>
      <c r="F436" s="64">
        <v>0</v>
      </c>
      <c r="G436" s="64">
        <v>0</v>
      </c>
      <c r="H436" s="64">
        <v>0</v>
      </c>
      <c r="I436" s="34">
        <v>13.94</v>
      </c>
      <c r="J436" s="62">
        <v>25.77</v>
      </c>
    </row>
    <row r="437" spans="1:10">
      <c r="A437" s="51">
        <v>43259</v>
      </c>
      <c r="B437" s="63">
        <v>14.79</v>
      </c>
      <c r="C437" s="63">
        <v>15.15</v>
      </c>
      <c r="D437" s="63">
        <v>14.09</v>
      </c>
      <c r="E437" s="63">
        <v>14.27</v>
      </c>
      <c r="F437" s="64">
        <v>0</v>
      </c>
      <c r="G437" s="64">
        <v>0</v>
      </c>
      <c r="H437" s="64">
        <v>1</v>
      </c>
      <c r="I437" s="34">
        <v>13.94</v>
      </c>
      <c r="J437" s="62">
        <v>25.77</v>
      </c>
    </row>
    <row r="438" spans="1:10">
      <c r="A438" s="51">
        <v>43258</v>
      </c>
      <c r="B438" s="63">
        <v>14.97</v>
      </c>
      <c r="C438" s="63">
        <v>15.12</v>
      </c>
      <c r="D438" s="63">
        <v>13.97</v>
      </c>
      <c r="E438" s="63">
        <v>14.74</v>
      </c>
      <c r="F438" s="64">
        <v>0</v>
      </c>
      <c r="G438" s="64">
        <v>0</v>
      </c>
      <c r="H438" s="64">
        <v>1</v>
      </c>
      <c r="I438" s="34">
        <v>13.94</v>
      </c>
      <c r="J438" s="62">
        <v>25.77</v>
      </c>
    </row>
    <row r="439" spans="1:10">
      <c r="A439" s="51">
        <v>43257</v>
      </c>
      <c r="B439" s="63">
        <v>15.41</v>
      </c>
      <c r="C439" s="63">
        <v>15.6</v>
      </c>
      <c r="D439" s="63">
        <v>14.85</v>
      </c>
      <c r="E439" s="63">
        <v>15.28</v>
      </c>
      <c r="F439" s="64">
        <v>0</v>
      </c>
      <c r="G439" s="64">
        <v>0</v>
      </c>
      <c r="H439" s="64">
        <v>0</v>
      </c>
      <c r="I439" s="34">
        <v>13.94</v>
      </c>
      <c r="J439" s="62">
        <v>25.77</v>
      </c>
    </row>
    <row r="440" spans="1:10">
      <c r="A440" s="51">
        <v>43256</v>
      </c>
      <c r="B440" s="63">
        <v>16.239999999999998</v>
      </c>
      <c r="C440" s="63">
        <v>16.649999999999999</v>
      </c>
      <c r="D440" s="63">
        <v>15.52</v>
      </c>
      <c r="E440" s="63">
        <v>15.52</v>
      </c>
      <c r="F440" s="64">
        <v>0</v>
      </c>
      <c r="G440" s="64">
        <v>0</v>
      </c>
      <c r="H440" s="64">
        <v>0</v>
      </c>
      <c r="I440" s="34">
        <v>13.94</v>
      </c>
      <c r="J440" s="62">
        <v>25.77</v>
      </c>
    </row>
    <row r="441" spans="1:10">
      <c r="A441" s="51">
        <v>43255</v>
      </c>
      <c r="B441" s="63">
        <v>16.18</v>
      </c>
      <c r="C441" s="63">
        <v>16.5</v>
      </c>
      <c r="D441" s="63">
        <v>15.95</v>
      </c>
      <c r="E441" s="63">
        <v>16.399999999999999</v>
      </c>
      <c r="F441" s="64">
        <v>0</v>
      </c>
      <c r="G441" s="64">
        <v>0</v>
      </c>
      <c r="H441" s="64">
        <v>0</v>
      </c>
      <c r="I441" s="34">
        <v>13.94</v>
      </c>
      <c r="J441" s="62">
        <v>25.77</v>
      </c>
    </row>
    <row r="442" spans="1:10">
      <c r="A442" s="51">
        <v>43252</v>
      </c>
      <c r="B442" s="63">
        <v>18.3</v>
      </c>
      <c r="C442" s="63">
        <v>18.48</v>
      </c>
      <c r="D442" s="63">
        <v>13.94</v>
      </c>
      <c r="E442" s="63">
        <v>15.12</v>
      </c>
      <c r="F442" s="64">
        <v>1</v>
      </c>
      <c r="G442" s="64">
        <v>0</v>
      </c>
      <c r="H442" s="64">
        <v>0</v>
      </c>
      <c r="I442" s="34">
        <v>13.94</v>
      </c>
      <c r="J442" s="62">
        <v>25.77</v>
      </c>
    </row>
    <row r="443" spans="1:10">
      <c r="A443" s="51">
        <v>43250</v>
      </c>
      <c r="B443" s="63">
        <v>17.2</v>
      </c>
      <c r="C443" s="63">
        <v>18.68</v>
      </c>
      <c r="D443" s="63">
        <v>16.96</v>
      </c>
      <c r="E443" s="63">
        <v>17.760000000000002</v>
      </c>
      <c r="F443" s="64">
        <v>0</v>
      </c>
      <c r="G443" s="64">
        <v>0</v>
      </c>
      <c r="H443" s="64">
        <v>0</v>
      </c>
      <c r="I443" s="34">
        <v>15.82</v>
      </c>
      <c r="J443" s="62">
        <v>25.77</v>
      </c>
    </row>
    <row r="444" spans="1:10">
      <c r="A444" s="51">
        <v>43249</v>
      </c>
      <c r="B444" s="63">
        <v>16.84</v>
      </c>
      <c r="C444" s="63">
        <v>18.190000000000001</v>
      </c>
      <c r="D444" s="63">
        <v>16.47</v>
      </c>
      <c r="E444" s="63">
        <v>18.059999999999999</v>
      </c>
      <c r="F444" s="64">
        <v>0</v>
      </c>
      <c r="G444" s="64">
        <v>0</v>
      </c>
      <c r="H444" s="64">
        <v>0</v>
      </c>
      <c r="I444" s="34">
        <v>15.82</v>
      </c>
      <c r="J444" s="62">
        <v>25.77</v>
      </c>
    </row>
    <row r="445" spans="1:10">
      <c r="A445" s="51">
        <v>43248</v>
      </c>
      <c r="B445" s="63">
        <v>17.96</v>
      </c>
      <c r="C445" s="63">
        <v>17.96</v>
      </c>
      <c r="D445" s="63">
        <v>15.82</v>
      </c>
      <c r="E445" s="63">
        <v>15.82</v>
      </c>
      <c r="F445" s="64">
        <v>1</v>
      </c>
      <c r="G445" s="64">
        <v>0</v>
      </c>
      <c r="H445" s="64">
        <v>0</v>
      </c>
      <c r="I445" s="34">
        <v>15.82</v>
      </c>
      <c r="J445" s="62">
        <v>25.77</v>
      </c>
    </row>
    <row r="446" spans="1:10">
      <c r="A446" s="51">
        <v>43245</v>
      </c>
      <c r="B446" s="63">
        <v>19.32</v>
      </c>
      <c r="C446" s="63">
        <v>19.899999999999999</v>
      </c>
      <c r="D446" s="63">
        <v>18.39</v>
      </c>
      <c r="E446" s="63">
        <v>18.52</v>
      </c>
      <c r="F446" s="64">
        <v>0</v>
      </c>
      <c r="G446" s="64">
        <v>0</v>
      </c>
      <c r="H446" s="64">
        <v>0</v>
      </c>
      <c r="I446" s="34">
        <v>18.38</v>
      </c>
      <c r="J446" s="62">
        <v>25.77</v>
      </c>
    </row>
    <row r="447" spans="1:10">
      <c r="A447" s="51">
        <v>43244</v>
      </c>
      <c r="B447" s="63">
        <v>18.760000000000002</v>
      </c>
      <c r="C447" s="63">
        <v>19.41</v>
      </c>
      <c r="D447" s="63">
        <v>18.38</v>
      </c>
      <c r="E447" s="63">
        <v>18.79</v>
      </c>
      <c r="F447" s="64">
        <v>1</v>
      </c>
      <c r="G447" s="64">
        <v>0</v>
      </c>
      <c r="H447" s="64">
        <v>0</v>
      </c>
      <c r="I447" s="34">
        <v>18.38</v>
      </c>
      <c r="J447" s="62">
        <v>25.77</v>
      </c>
    </row>
    <row r="448" spans="1:10">
      <c r="A448" s="51">
        <v>43243</v>
      </c>
      <c r="B448" s="63">
        <v>22.67</v>
      </c>
      <c r="C448" s="63">
        <v>22.9</v>
      </c>
      <c r="D448" s="63">
        <v>21.77</v>
      </c>
      <c r="E448" s="63">
        <v>21.77</v>
      </c>
      <c r="F448" s="64">
        <v>0</v>
      </c>
      <c r="G448" s="64">
        <v>0</v>
      </c>
      <c r="H448" s="64">
        <v>0</v>
      </c>
      <c r="I448" s="34">
        <v>20.23</v>
      </c>
      <c r="J448" s="62">
        <v>25.77</v>
      </c>
    </row>
    <row r="449" spans="1:10">
      <c r="A449" s="51">
        <v>43242</v>
      </c>
      <c r="B449" s="63">
        <v>23.21</v>
      </c>
      <c r="C449" s="63">
        <v>23.66</v>
      </c>
      <c r="D449" s="63">
        <v>22.59</v>
      </c>
      <c r="E449" s="63">
        <v>23.12</v>
      </c>
      <c r="F449" s="64">
        <v>0</v>
      </c>
      <c r="G449" s="64">
        <v>0</v>
      </c>
      <c r="H449" s="64">
        <v>0</v>
      </c>
      <c r="I449" s="34">
        <v>20.23</v>
      </c>
      <c r="J449" s="62">
        <v>25.77</v>
      </c>
    </row>
    <row r="450" spans="1:10">
      <c r="A450" s="51">
        <v>43241</v>
      </c>
      <c r="B450" s="63">
        <v>24.37</v>
      </c>
      <c r="C450" s="63">
        <v>24.55</v>
      </c>
      <c r="D450" s="63">
        <v>23.29</v>
      </c>
      <c r="E450" s="63">
        <v>23.39</v>
      </c>
      <c r="F450" s="64">
        <v>0</v>
      </c>
      <c r="G450" s="64">
        <v>0</v>
      </c>
      <c r="H450" s="64">
        <v>0</v>
      </c>
      <c r="I450" s="34">
        <v>20.23</v>
      </c>
      <c r="J450" s="62">
        <v>25.77</v>
      </c>
    </row>
    <row r="451" spans="1:10">
      <c r="A451" s="51">
        <v>43238</v>
      </c>
      <c r="B451" s="63">
        <v>23.35</v>
      </c>
      <c r="C451" s="63">
        <v>24.43</v>
      </c>
      <c r="D451" s="63">
        <v>23.3</v>
      </c>
      <c r="E451" s="63">
        <v>23.95</v>
      </c>
      <c r="F451" s="64">
        <v>0</v>
      </c>
      <c r="G451" s="64">
        <v>0</v>
      </c>
      <c r="H451" s="64">
        <v>0</v>
      </c>
      <c r="I451" s="34">
        <v>20.23</v>
      </c>
      <c r="J451" s="62">
        <v>25.77</v>
      </c>
    </row>
    <row r="452" spans="1:10">
      <c r="A452" s="51">
        <v>43237</v>
      </c>
      <c r="B452" s="63">
        <v>25.54</v>
      </c>
      <c r="C452" s="63">
        <v>25.77</v>
      </c>
      <c r="D452" s="63">
        <v>23.78</v>
      </c>
      <c r="E452" s="63">
        <v>24.23</v>
      </c>
      <c r="F452" s="64">
        <v>0</v>
      </c>
      <c r="G452" s="64">
        <v>1</v>
      </c>
      <c r="H452" s="64">
        <v>0</v>
      </c>
      <c r="I452" s="34">
        <v>20.23</v>
      </c>
      <c r="J452" s="62">
        <v>25.77</v>
      </c>
    </row>
    <row r="453" spans="1:10">
      <c r="A453" s="51">
        <v>43236</v>
      </c>
      <c r="B453" s="63">
        <v>25.09</v>
      </c>
      <c r="C453" s="63">
        <v>25.7</v>
      </c>
      <c r="D453" s="63">
        <v>25.06</v>
      </c>
      <c r="E453" s="63">
        <v>25.57</v>
      </c>
      <c r="F453" s="64">
        <v>0</v>
      </c>
      <c r="G453" s="64">
        <v>0</v>
      </c>
      <c r="H453" s="64">
        <v>0</v>
      </c>
      <c r="I453" s="34">
        <v>19.899999999999999</v>
      </c>
      <c r="J453" s="62">
        <v>25.77</v>
      </c>
    </row>
    <row r="454" spans="1:10">
      <c r="A454" s="51">
        <v>43235</v>
      </c>
      <c r="B454" s="63">
        <v>24.6</v>
      </c>
      <c r="C454" s="63">
        <v>25.12</v>
      </c>
      <c r="D454" s="63">
        <v>24.17</v>
      </c>
      <c r="E454" s="63">
        <v>25.01</v>
      </c>
      <c r="F454" s="64">
        <v>0</v>
      </c>
      <c r="G454" s="64">
        <v>0</v>
      </c>
      <c r="H454" s="64">
        <v>0</v>
      </c>
      <c r="I454" s="34">
        <v>19.23</v>
      </c>
      <c r="J454" s="62">
        <v>25.7</v>
      </c>
    </row>
    <row r="455" spans="1:10">
      <c r="A455" s="51">
        <v>43234</v>
      </c>
      <c r="B455" s="63">
        <v>24.14</v>
      </c>
      <c r="C455" s="63">
        <v>24.72</v>
      </c>
      <c r="D455" s="63">
        <v>24.1</v>
      </c>
      <c r="E455" s="63">
        <v>24.5</v>
      </c>
      <c r="F455" s="64">
        <v>0</v>
      </c>
      <c r="G455" s="64">
        <v>0</v>
      </c>
      <c r="H455" s="64">
        <v>0</v>
      </c>
      <c r="I455" s="34">
        <v>19.23</v>
      </c>
      <c r="J455" s="62">
        <v>24.73</v>
      </c>
    </row>
    <row r="456" spans="1:10">
      <c r="A456" s="51">
        <v>43231</v>
      </c>
      <c r="B456" s="63">
        <v>24.12</v>
      </c>
      <c r="C456" s="63">
        <v>24.56</v>
      </c>
      <c r="D456" s="63">
        <v>23.73</v>
      </c>
      <c r="E456" s="63">
        <v>23.75</v>
      </c>
      <c r="F456" s="64">
        <v>0</v>
      </c>
      <c r="G456" s="64">
        <v>0</v>
      </c>
      <c r="H456" s="64">
        <v>0</v>
      </c>
      <c r="I456" s="34">
        <v>19.23</v>
      </c>
      <c r="J456" s="62">
        <v>24.73</v>
      </c>
    </row>
    <row r="457" spans="1:10">
      <c r="A457" s="51">
        <v>43230</v>
      </c>
      <c r="B457" s="63">
        <v>23.47</v>
      </c>
      <c r="C457" s="63">
        <v>24.73</v>
      </c>
      <c r="D457" s="63">
        <v>23.27</v>
      </c>
      <c r="E457" s="63">
        <v>24.04</v>
      </c>
      <c r="F457" s="64">
        <v>0</v>
      </c>
      <c r="G457" s="64">
        <v>1</v>
      </c>
      <c r="H457" s="64">
        <v>0</v>
      </c>
      <c r="I457" s="34">
        <v>19.23</v>
      </c>
      <c r="J457" s="62">
        <v>24.73</v>
      </c>
    </row>
    <row r="458" spans="1:10">
      <c r="A458" s="51">
        <v>43229</v>
      </c>
      <c r="B458" s="63">
        <v>21.75</v>
      </c>
      <c r="C458" s="63">
        <v>23.16</v>
      </c>
      <c r="D458" s="63">
        <v>21.68</v>
      </c>
      <c r="E458" s="63">
        <v>23.14</v>
      </c>
      <c r="F458" s="64">
        <v>0</v>
      </c>
      <c r="G458" s="64">
        <v>0</v>
      </c>
      <c r="H458" s="64">
        <v>0</v>
      </c>
      <c r="I458" s="34">
        <v>19.23</v>
      </c>
      <c r="J458" s="62">
        <v>24.73</v>
      </c>
    </row>
    <row r="459" spans="1:10">
      <c r="A459" s="51">
        <v>43228</v>
      </c>
      <c r="B459" s="63">
        <v>21.53</v>
      </c>
      <c r="C459" s="63">
        <v>21.61</v>
      </c>
      <c r="D459" s="63">
        <v>21.03</v>
      </c>
      <c r="E459" s="63">
        <v>21.39</v>
      </c>
      <c r="F459" s="64">
        <v>0</v>
      </c>
      <c r="G459" s="64">
        <v>0</v>
      </c>
      <c r="H459" s="64">
        <v>0</v>
      </c>
      <c r="I459" s="34">
        <v>19.170000000000002</v>
      </c>
      <c r="J459" s="62">
        <v>21.63</v>
      </c>
    </row>
    <row r="460" spans="1:10">
      <c r="A460" s="51">
        <v>43227</v>
      </c>
      <c r="B460" s="63">
        <v>21.07</v>
      </c>
      <c r="C460" s="63">
        <v>21.63</v>
      </c>
      <c r="D460" s="63">
        <v>21</v>
      </c>
      <c r="E460" s="63">
        <v>21.15</v>
      </c>
      <c r="F460" s="64">
        <v>0</v>
      </c>
      <c r="G460" s="64">
        <v>1</v>
      </c>
      <c r="H460" s="64">
        <v>0</v>
      </c>
      <c r="I460" s="34">
        <v>19.170000000000002</v>
      </c>
      <c r="J460" s="62">
        <v>21.63</v>
      </c>
    </row>
    <row r="461" spans="1:10">
      <c r="A461" s="51">
        <v>43224</v>
      </c>
      <c r="B461" s="63">
        <v>20.96</v>
      </c>
      <c r="C461" s="63">
        <v>21.14</v>
      </c>
      <c r="D461" s="63">
        <v>20.79</v>
      </c>
      <c r="E461" s="63">
        <v>20.79</v>
      </c>
      <c r="F461" s="64">
        <v>0</v>
      </c>
      <c r="G461" s="64">
        <v>0</v>
      </c>
      <c r="H461" s="64">
        <v>0</v>
      </c>
      <c r="I461" s="34">
        <v>19.170000000000002</v>
      </c>
      <c r="J461" s="62">
        <v>21.49</v>
      </c>
    </row>
    <row r="462" spans="1:10">
      <c r="A462" s="51">
        <v>43223</v>
      </c>
      <c r="B462" s="63">
        <v>21.05</v>
      </c>
      <c r="C462" s="63">
        <v>21.14</v>
      </c>
      <c r="D462" s="63">
        <v>20.51</v>
      </c>
      <c r="E462" s="63">
        <v>20.96</v>
      </c>
      <c r="F462" s="64">
        <v>0</v>
      </c>
      <c r="G462" s="64">
        <v>0</v>
      </c>
      <c r="H462" s="64">
        <v>0</v>
      </c>
      <c r="I462" s="34">
        <v>18.78</v>
      </c>
      <c r="J462" s="62">
        <v>21.49</v>
      </c>
    </row>
    <row r="463" spans="1:10">
      <c r="A463" s="51">
        <v>43222</v>
      </c>
      <c r="B463" s="63">
        <v>21.17</v>
      </c>
      <c r="C463" s="63">
        <v>21.41</v>
      </c>
      <c r="D463" s="63">
        <v>21.02</v>
      </c>
      <c r="E463" s="63">
        <v>21.1</v>
      </c>
      <c r="F463" s="64">
        <v>0</v>
      </c>
      <c r="G463" s="64">
        <v>0</v>
      </c>
      <c r="H463" s="64">
        <v>0</v>
      </c>
      <c r="I463" s="34">
        <v>18.78</v>
      </c>
      <c r="J463" s="62">
        <v>21.49</v>
      </c>
    </row>
    <row r="464" spans="1:10">
      <c r="A464" s="51">
        <v>43220</v>
      </c>
      <c r="B464" s="63">
        <v>21.22</v>
      </c>
      <c r="C464" s="63">
        <v>21.49</v>
      </c>
      <c r="D464" s="63">
        <v>21.13</v>
      </c>
      <c r="E464" s="63">
        <v>21.45</v>
      </c>
      <c r="F464" s="64">
        <v>0</v>
      </c>
      <c r="G464" s="64">
        <v>1</v>
      </c>
      <c r="H464" s="64">
        <v>0</v>
      </c>
      <c r="I464" s="34">
        <v>18.78</v>
      </c>
      <c r="J464" s="62">
        <v>21.49</v>
      </c>
    </row>
    <row r="465" spans="1:10">
      <c r="A465" s="51">
        <v>43217</v>
      </c>
      <c r="B465" s="63">
        <v>21.33</v>
      </c>
      <c r="C465" s="63">
        <v>21.41</v>
      </c>
      <c r="D465" s="63">
        <v>21.16</v>
      </c>
      <c r="E465" s="63">
        <v>21.2</v>
      </c>
      <c r="F465" s="64">
        <v>0</v>
      </c>
      <c r="G465" s="64">
        <v>0</v>
      </c>
      <c r="H465" s="64">
        <v>0</v>
      </c>
      <c r="I465" s="34">
        <v>18.78</v>
      </c>
      <c r="J465" s="62">
        <v>21.49</v>
      </c>
    </row>
    <row r="466" spans="1:10">
      <c r="A466" s="51">
        <v>43216</v>
      </c>
      <c r="B466" s="63">
        <v>20.54</v>
      </c>
      <c r="C466" s="63">
        <v>21.13</v>
      </c>
      <c r="D466" s="63">
        <v>20.51</v>
      </c>
      <c r="E466" s="63">
        <v>21.13</v>
      </c>
      <c r="F466" s="64">
        <v>0</v>
      </c>
      <c r="G466" s="64">
        <v>0</v>
      </c>
      <c r="H466" s="64">
        <v>0</v>
      </c>
      <c r="I466" s="34">
        <v>18.78</v>
      </c>
      <c r="J466" s="62">
        <v>21.26</v>
      </c>
    </row>
    <row r="467" spans="1:10">
      <c r="A467" s="51">
        <v>43215</v>
      </c>
      <c r="B467" s="63">
        <v>20.55</v>
      </c>
      <c r="C467" s="63">
        <v>20.66</v>
      </c>
      <c r="D467" s="63">
        <v>20.23</v>
      </c>
      <c r="E467" s="63">
        <v>20.29</v>
      </c>
      <c r="F467" s="64">
        <v>0</v>
      </c>
      <c r="G467" s="64">
        <v>0</v>
      </c>
      <c r="H467" s="64">
        <v>0</v>
      </c>
      <c r="I467" s="34">
        <v>18.78</v>
      </c>
      <c r="J467" s="62">
        <v>21.26</v>
      </c>
    </row>
    <row r="468" spans="1:10">
      <c r="A468" s="51">
        <v>43214</v>
      </c>
      <c r="B468" s="63">
        <v>21.1</v>
      </c>
      <c r="C468" s="63">
        <v>21.26</v>
      </c>
      <c r="D468" s="63">
        <v>20.76</v>
      </c>
      <c r="E468" s="63">
        <v>20.91</v>
      </c>
      <c r="F468" s="64">
        <v>0</v>
      </c>
      <c r="G468" s="64">
        <v>1</v>
      </c>
      <c r="H468" s="64">
        <v>0</v>
      </c>
      <c r="I468" s="34">
        <v>18.78</v>
      </c>
      <c r="J468" s="62">
        <v>21.26</v>
      </c>
    </row>
    <row r="469" spans="1:10">
      <c r="A469" s="51">
        <v>43213</v>
      </c>
      <c r="B469" s="63">
        <v>20.62</v>
      </c>
      <c r="C469" s="63">
        <v>20.99</v>
      </c>
      <c r="D469" s="63">
        <v>20.48</v>
      </c>
      <c r="E469" s="63">
        <v>20.99</v>
      </c>
      <c r="F469" s="64">
        <v>0</v>
      </c>
      <c r="G469" s="64">
        <v>0</v>
      </c>
      <c r="H469" s="64">
        <v>0</v>
      </c>
      <c r="I469" s="34">
        <v>18.78</v>
      </c>
      <c r="J469" s="62">
        <v>21.26</v>
      </c>
    </row>
    <row r="470" spans="1:10">
      <c r="A470" s="51">
        <v>43210</v>
      </c>
      <c r="B470" s="63">
        <v>20.6</v>
      </c>
      <c r="C470" s="63">
        <v>20.97</v>
      </c>
      <c r="D470" s="63">
        <v>20.45</v>
      </c>
      <c r="E470" s="63">
        <v>20.88</v>
      </c>
      <c r="F470" s="64">
        <v>0</v>
      </c>
      <c r="G470" s="64">
        <v>0</v>
      </c>
      <c r="H470" s="64">
        <v>0</v>
      </c>
      <c r="I470" s="34">
        <v>18.78</v>
      </c>
      <c r="J470" s="62">
        <v>20.99</v>
      </c>
    </row>
    <row r="471" spans="1:10">
      <c r="A471" s="51">
        <v>43209</v>
      </c>
      <c r="B471" s="63">
        <v>20.61</v>
      </c>
      <c r="C471" s="63">
        <v>20.91</v>
      </c>
      <c r="D471" s="63">
        <v>20.48</v>
      </c>
      <c r="E471" s="63">
        <v>20.73</v>
      </c>
      <c r="F471" s="64">
        <v>0</v>
      </c>
      <c r="G471" s="64">
        <v>0</v>
      </c>
      <c r="H471" s="64">
        <v>0</v>
      </c>
      <c r="I471" s="34">
        <v>18.78</v>
      </c>
      <c r="J471" s="62">
        <v>20.97</v>
      </c>
    </row>
    <row r="472" spans="1:10">
      <c r="A472" s="51">
        <v>43208</v>
      </c>
      <c r="B472" s="63">
        <v>19.93</v>
      </c>
      <c r="C472" s="63">
        <v>20.420000000000002</v>
      </c>
      <c r="D472" s="63">
        <v>19.899999999999999</v>
      </c>
      <c r="E472" s="63">
        <v>20.350000000000001</v>
      </c>
      <c r="F472" s="64">
        <v>0</v>
      </c>
      <c r="G472" s="64">
        <v>0</v>
      </c>
      <c r="H472" s="64">
        <v>0</v>
      </c>
      <c r="I472" s="34">
        <v>18.78</v>
      </c>
      <c r="J472" s="62">
        <v>20.73</v>
      </c>
    </row>
    <row r="473" spans="1:10">
      <c r="A473" s="51">
        <v>43207</v>
      </c>
      <c r="B473" s="63">
        <v>19.329999999999998</v>
      </c>
      <c r="C473" s="63">
        <v>19.68</v>
      </c>
      <c r="D473" s="63">
        <v>19.25</v>
      </c>
      <c r="E473" s="63">
        <v>19.64</v>
      </c>
      <c r="F473" s="64">
        <v>0</v>
      </c>
      <c r="G473" s="64">
        <v>0</v>
      </c>
      <c r="H473" s="64">
        <v>0</v>
      </c>
      <c r="I473" s="34">
        <v>18.78</v>
      </c>
      <c r="J473" s="62">
        <v>20.73</v>
      </c>
    </row>
    <row r="474" spans="1:10">
      <c r="A474" s="51">
        <v>43206</v>
      </c>
      <c r="B474" s="63">
        <v>19.649999999999999</v>
      </c>
      <c r="C474" s="63">
        <v>19.829999999999998</v>
      </c>
      <c r="D474" s="63">
        <v>19.23</v>
      </c>
      <c r="E474" s="63">
        <v>19.25</v>
      </c>
      <c r="F474" s="64">
        <v>0</v>
      </c>
      <c r="G474" s="64">
        <v>0</v>
      </c>
      <c r="H474" s="64">
        <v>0</v>
      </c>
      <c r="I474" s="34">
        <v>18.78</v>
      </c>
      <c r="J474" s="62">
        <v>20.73</v>
      </c>
    </row>
    <row r="475" spans="1:10">
      <c r="A475" s="51">
        <v>43203</v>
      </c>
      <c r="B475" s="63">
        <v>20.2</v>
      </c>
      <c r="C475" s="63">
        <v>20.3</v>
      </c>
      <c r="D475" s="63">
        <v>19.66</v>
      </c>
      <c r="E475" s="63">
        <v>19.79</v>
      </c>
      <c r="F475" s="64">
        <v>0</v>
      </c>
      <c r="G475" s="64">
        <v>0</v>
      </c>
      <c r="H475" s="64">
        <v>0</v>
      </c>
      <c r="I475" s="34">
        <v>18.78</v>
      </c>
      <c r="J475" s="62">
        <v>20.73</v>
      </c>
    </row>
    <row r="476" spans="1:10">
      <c r="A476" s="51">
        <v>43202</v>
      </c>
      <c r="B476" s="63">
        <v>20.34</v>
      </c>
      <c r="C476" s="63">
        <v>20.48</v>
      </c>
      <c r="D476" s="63">
        <v>20.239999999999998</v>
      </c>
      <c r="E476" s="63">
        <v>20.239999999999998</v>
      </c>
      <c r="F476" s="64">
        <v>0</v>
      </c>
      <c r="G476" s="64">
        <v>0</v>
      </c>
      <c r="H476" s="64">
        <v>0</v>
      </c>
      <c r="I476" s="34">
        <v>18.78</v>
      </c>
      <c r="J476" s="62">
        <v>20.73</v>
      </c>
    </row>
    <row r="477" spans="1:10">
      <c r="A477" s="51">
        <v>43201</v>
      </c>
      <c r="B477" s="63">
        <v>19.93</v>
      </c>
      <c r="C477" s="63">
        <v>20.45</v>
      </c>
      <c r="D477" s="63">
        <v>19.920000000000002</v>
      </c>
      <c r="E477" s="63">
        <v>20.350000000000001</v>
      </c>
      <c r="F477" s="64">
        <v>0</v>
      </c>
      <c r="G477" s="64">
        <v>0</v>
      </c>
      <c r="H477" s="64">
        <v>0</v>
      </c>
      <c r="I477" s="34">
        <v>18.78</v>
      </c>
      <c r="J477" s="62">
        <v>20.95</v>
      </c>
    </row>
    <row r="478" spans="1:10">
      <c r="A478" s="51">
        <v>43200</v>
      </c>
      <c r="B478" s="63">
        <v>19.52</v>
      </c>
      <c r="C478" s="63">
        <v>20.079999999999998</v>
      </c>
      <c r="D478" s="63">
        <v>19.38</v>
      </c>
      <c r="E478" s="63">
        <v>19.98</v>
      </c>
      <c r="F478" s="64">
        <v>0</v>
      </c>
      <c r="G478" s="64">
        <v>0</v>
      </c>
      <c r="H478" s="64">
        <v>0</v>
      </c>
      <c r="I478" s="34">
        <v>18.78</v>
      </c>
      <c r="J478" s="62">
        <v>21.67</v>
      </c>
    </row>
    <row r="479" spans="1:10">
      <c r="A479" s="51">
        <v>43199</v>
      </c>
      <c r="B479" s="63">
        <v>20.010000000000002</v>
      </c>
      <c r="C479" s="63">
        <v>20.02</v>
      </c>
      <c r="D479" s="63">
        <v>19.170000000000002</v>
      </c>
      <c r="E479" s="63">
        <v>19.170000000000002</v>
      </c>
      <c r="F479" s="64">
        <v>0</v>
      </c>
      <c r="G479" s="64">
        <v>0</v>
      </c>
      <c r="H479" s="64">
        <v>0</v>
      </c>
      <c r="I479" s="34">
        <v>18.78</v>
      </c>
      <c r="J479" s="62">
        <v>21.67</v>
      </c>
    </row>
    <row r="480" spans="1:10">
      <c r="A480" s="51">
        <v>43196</v>
      </c>
      <c r="B480" s="63">
        <v>19.59</v>
      </c>
      <c r="C480" s="63">
        <v>19.87</v>
      </c>
      <c r="D480" s="63">
        <v>19.45</v>
      </c>
      <c r="E480" s="63">
        <v>19.87</v>
      </c>
      <c r="F480" s="64">
        <v>0</v>
      </c>
      <c r="G480" s="64">
        <v>0</v>
      </c>
      <c r="H480" s="64">
        <v>0</v>
      </c>
      <c r="I480" s="34">
        <v>18.78</v>
      </c>
      <c r="J480" s="62">
        <v>21.67</v>
      </c>
    </row>
    <row r="481" spans="1:10">
      <c r="A481" s="51">
        <v>43195</v>
      </c>
      <c r="B481" s="63">
        <v>19.75</v>
      </c>
      <c r="C481" s="63">
        <v>19.920000000000002</v>
      </c>
      <c r="D481" s="63">
        <v>19.64</v>
      </c>
      <c r="E481" s="63">
        <v>19.75</v>
      </c>
      <c r="F481" s="64">
        <v>0</v>
      </c>
      <c r="G481" s="64">
        <v>0</v>
      </c>
      <c r="H481" s="64">
        <v>0</v>
      </c>
      <c r="I481" s="34">
        <v>18.78</v>
      </c>
      <c r="J481" s="62">
        <v>21.67</v>
      </c>
    </row>
    <row r="482" spans="1:10">
      <c r="A482" s="51">
        <v>43194</v>
      </c>
      <c r="B482" s="63">
        <v>18.96</v>
      </c>
      <c r="C482" s="63">
        <v>19.23</v>
      </c>
      <c r="D482" s="63">
        <v>18.78</v>
      </c>
      <c r="E482" s="63">
        <v>19.03</v>
      </c>
      <c r="F482" s="64">
        <v>1</v>
      </c>
      <c r="G482" s="64">
        <v>0</v>
      </c>
      <c r="H482" s="64">
        <v>0</v>
      </c>
      <c r="I482" s="34">
        <v>18.78</v>
      </c>
      <c r="J482" s="62">
        <v>21.71</v>
      </c>
    </row>
    <row r="483" spans="1:10">
      <c r="A483" s="51">
        <v>43193</v>
      </c>
      <c r="B483" s="63">
        <v>19.71</v>
      </c>
      <c r="C483" s="63">
        <v>19.78</v>
      </c>
      <c r="D483" s="63">
        <v>19.29</v>
      </c>
      <c r="E483" s="63">
        <v>19.34</v>
      </c>
      <c r="F483" s="64">
        <v>0</v>
      </c>
      <c r="G483" s="64">
        <v>0</v>
      </c>
      <c r="H483" s="64">
        <v>0</v>
      </c>
      <c r="I483" s="34">
        <v>18.78</v>
      </c>
      <c r="J483" s="62">
        <v>21.71</v>
      </c>
    </row>
    <row r="484" spans="1:10">
      <c r="A484" s="51">
        <v>43192</v>
      </c>
      <c r="B484" s="63">
        <v>19.940000000000001</v>
      </c>
      <c r="C484" s="63">
        <v>20.04</v>
      </c>
      <c r="D484" s="63">
        <v>19.39</v>
      </c>
      <c r="E484" s="63">
        <v>19.510000000000002</v>
      </c>
      <c r="F484" s="64">
        <v>0</v>
      </c>
      <c r="G484" s="64">
        <v>0</v>
      </c>
      <c r="H484" s="64">
        <v>0</v>
      </c>
      <c r="I484" s="34">
        <v>19.29</v>
      </c>
      <c r="J484" s="62">
        <v>21.71</v>
      </c>
    </row>
    <row r="485" spans="1:10">
      <c r="A485" s="51">
        <v>43188</v>
      </c>
      <c r="B485" s="63">
        <v>19.850000000000001</v>
      </c>
      <c r="C485" s="63">
        <v>20.13</v>
      </c>
      <c r="D485" s="63">
        <v>19.82</v>
      </c>
      <c r="E485" s="63">
        <v>19.989999999999998</v>
      </c>
      <c r="F485" s="64">
        <v>0</v>
      </c>
      <c r="G485" s="64">
        <v>0</v>
      </c>
      <c r="H485" s="64">
        <v>0</v>
      </c>
      <c r="I485" s="34">
        <v>19.48</v>
      </c>
      <c r="J485" s="62">
        <v>21.71</v>
      </c>
    </row>
    <row r="486" spans="1:10">
      <c r="A486" s="51">
        <v>43187</v>
      </c>
      <c r="B486" s="63">
        <v>19.850000000000001</v>
      </c>
      <c r="C486" s="63">
        <v>19.989999999999998</v>
      </c>
      <c r="D486" s="63">
        <v>19.600000000000001</v>
      </c>
      <c r="E486" s="63">
        <v>19.79</v>
      </c>
      <c r="F486" s="64">
        <v>0</v>
      </c>
      <c r="G486" s="64">
        <v>0</v>
      </c>
      <c r="H486" s="64">
        <v>0</v>
      </c>
      <c r="I486" s="34">
        <v>19.48</v>
      </c>
      <c r="J486" s="62">
        <v>21.71</v>
      </c>
    </row>
    <row r="487" spans="1:10">
      <c r="A487" s="51">
        <v>43186</v>
      </c>
      <c r="B487" s="63">
        <v>20.67</v>
      </c>
      <c r="C487" s="63">
        <v>20.71</v>
      </c>
      <c r="D487" s="63">
        <v>19.95</v>
      </c>
      <c r="E487" s="63">
        <v>20.02</v>
      </c>
      <c r="F487" s="64">
        <v>0</v>
      </c>
      <c r="G487" s="64">
        <v>0</v>
      </c>
      <c r="H487" s="64">
        <v>0</v>
      </c>
      <c r="I487" s="34">
        <v>19.48</v>
      </c>
      <c r="J487" s="62">
        <v>21.71</v>
      </c>
    </row>
    <row r="488" spans="1:10">
      <c r="A488" s="51">
        <v>43185</v>
      </c>
      <c r="B488" s="63">
        <v>20.61</v>
      </c>
      <c r="C488" s="63">
        <v>20.73</v>
      </c>
      <c r="D488" s="63">
        <v>20.39</v>
      </c>
      <c r="E488" s="63">
        <v>20.57</v>
      </c>
      <c r="F488" s="64">
        <v>0</v>
      </c>
      <c r="G488" s="64">
        <v>0</v>
      </c>
      <c r="H488" s="64">
        <v>0</v>
      </c>
      <c r="I488" s="34">
        <v>19.48</v>
      </c>
      <c r="J488" s="62">
        <v>21.71</v>
      </c>
    </row>
    <row r="489" spans="1:10">
      <c r="A489" s="51">
        <v>43182</v>
      </c>
      <c r="B489" s="63">
        <v>20.18</v>
      </c>
      <c r="C489" s="63">
        <v>20.64</v>
      </c>
      <c r="D489" s="63">
        <v>20.100000000000001</v>
      </c>
      <c r="E489" s="63">
        <v>20.309999999999999</v>
      </c>
      <c r="F489" s="64">
        <v>0</v>
      </c>
      <c r="G489" s="64">
        <v>0</v>
      </c>
      <c r="H489" s="64">
        <v>0</v>
      </c>
      <c r="I489" s="34">
        <v>19.48</v>
      </c>
      <c r="J489" s="62">
        <v>21.71</v>
      </c>
    </row>
    <row r="490" spans="1:10">
      <c r="A490" s="51">
        <v>43181</v>
      </c>
      <c r="B490" s="63">
        <v>20.41</v>
      </c>
      <c r="C490" s="63">
        <v>20.58</v>
      </c>
      <c r="D490" s="63">
        <v>20.149999999999999</v>
      </c>
      <c r="E490" s="63">
        <v>20.28</v>
      </c>
      <c r="F490" s="64">
        <v>0</v>
      </c>
      <c r="G490" s="64">
        <v>0</v>
      </c>
      <c r="H490" s="64">
        <v>0</v>
      </c>
      <c r="I490" s="34">
        <v>19.48</v>
      </c>
      <c r="J490" s="62">
        <v>21.71</v>
      </c>
    </row>
    <row r="491" spans="1:10">
      <c r="A491" s="51">
        <v>43180</v>
      </c>
      <c r="B491" s="63">
        <v>19.84</v>
      </c>
      <c r="C491" s="63">
        <v>20.62</v>
      </c>
      <c r="D491" s="63">
        <v>19.79</v>
      </c>
      <c r="E491" s="63">
        <v>20.59</v>
      </c>
      <c r="F491" s="64">
        <v>0</v>
      </c>
      <c r="G491" s="64">
        <v>0</v>
      </c>
      <c r="H491" s="64">
        <v>0</v>
      </c>
      <c r="I491" s="34">
        <v>19.48</v>
      </c>
      <c r="J491" s="62">
        <v>21.71</v>
      </c>
    </row>
    <row r="492" spans="1:10">
      <c r="A492" s="51">
        <v>43179</v>
      </c>
      <c r="B492" s="63">
        <v>19.78</v>
      </c>
      <c r="C492" s="63">
        <v>19.989999999999998</v>
      </c>
      <c r="D492" s="63">
        <v>19.71</v>
      </c>
      <c r="E492" s="63">
        <v>19.760000000000002</v>
      </c>
      <c r="F492" s="64">
        <v>0</v>
      </c>
      <c r="G492" s="64">
        <v>0</v>
      </c>
      <c r="H492" s="64">
        <v>0</v>
      </c>
      <c r="I492" s="34">
        <v>19.43</v>
      </c>
      <c r="J492" s="62">
        <v>21.71</v>
      </c>
    </row>
    <row r="493" spans="1:10">
      <c r="A493" s="51">
        <v>43178</v>
      </c>
      <c r="B493" s="63">
        <v>19.86</v>
      </c>
      <c r="C493" s="63">
        <v>19.940000000000001</v>
      </c>
      <c r="D493" s="63">
        <v>19.48</v>
      </c>
      <c r="E493" s="63">
        <v>19.54</v>
      </c>
      <c r="F493" s="64">
        <v>0</v>
      </c>
      <c r="G493" s="64">
        <v>0</v>
      </c>
      <c r="H493" s="64">
        <v>0</v>
      </c>
      <c r="I493" s="34">
        <v>19.010000000000002</v>
      </c>
      <c r="J493" s="62">
        <v>21.71</v>
      </c>
    </row>
    <row r="494" spans="1:10">
      <c r="A494" s="51">
        <v>43175</v>
      </c>
      <c r="B494" s="63">
        <v>20.05</v>
      </c>
      <c r="C494" s="63">
        <v>20.3</v>
      </c>
      <c r="D494" s="63">
        <v>19.82</v>
      </c>
      <c r="E494" s="63">
        <v>20.010000000000002</v>
      </c>
      <c r="F494" s="64">
        <v>0</v>
      </c>
      <c r="G494" s="64">
        <v>0</v>
      </c>
      <c r="H494" s="64">
        <v>0</v>
      </c>
      <c r="I494" s="34">
        <v>18.760000000000002</v>
      </c>
      <c r="J494" s="62">
        <v>21.71</v>
      </c>
    </row>
    <row r="495" spans="1:10">
      <c r="A495" s="51">
        <v>43174</v>
      </c>
      <c r="B495" s="63">
        <v>20.59</v>
      </c>
      <c r="C495" s="63">
        <v>20.71</v>
      </c>
      <c r="D495" s="63">
        <v>19.899999999999999</v>
      </c>
      <c r="E495" s="63">
        <v>19.899999999999999</v>
      </c>
      <c r="F495" s="64">
        <v>0</v>
      </c>
      <c r="G495" s="64">
        <v>0</v>
      </c>
      <c r="H495" s="64">
        <v>0</v>
      </c>
      <c r="I495" s="34">
        <v>18.52</v>
      </c>
      <c r="J495" s="62">
        <v>21.71</v>
      </c>
    </row>
    <row r="496" spans="1:10">
      <c r="A496" s="51">
        <v>43173</v>
      </c>
      <c r="B496" s="63">
        <v>20.82</v>
      </c>
      <c r="C496" s="63">
        <v>20.95</v>
      </c>
      <c r="D496" s="63">
        <v>20.62</v>
      </c>
      <c r="E496" s="63">
        <v>20.9</v>
      </c>
      <c r="F496" s="64">
        <v>0</v>
      </c>
      <c r="G496" s="64">
        <v>0</v>
      </c>
      <c r="H496" s="64">
        <v>0</v>
      </c>
      <c r="I496" s="34">
        <v>18.39</v>
      </c>
      <c r="J496" s="62">
        <v>21.71</v>
      </c>
    </row>
    <row r="497" spans="1:10">
      <c r="A497" s="56">
        <v>43172</v>
      </c>
      <c r="B497" s="65">
        <v>21.54</v>
      </c>
      <c r="C497" s="65">
        <v>21.62</v>
      </c>
      <c r="D497" s="65">
        <v>21.16</v>
      </c>
      <c r="E497" s="65">
        <v>21.21</v>
      </c>
      <c r="F497" s="64">
        <v>0</v>
      </c>
      <c r="G497" s="64">
        <v>0</v>
      </c>
      <c r="H497" s="64">
        <v>0</v>
      </c>
      <c r="I497" s="34">
        <v>17.760000000000002</v>
      </c>
      <c r="J497" s="62">
        <v>21.71</v>
      </c>
    </row>
    <row r="498" spans="1:10">
      <c r="A498" s="52">
        <v>43171</v>
      </c>
      <c r="B498" s="65">
        <v>21.62</v>
      </c>
      <c r="C498" s="65">
        <v>21.67</v>
      </c>
      <c r="D498" s="65">
        <v>21.33</v>
      </c>
      <c r="E498" s="65">
        <v>21.42</v>
      </c>
      <c r="F498" s="64">
        <v>0</v>
      </c>
      <c r="G498" s="64">
        <v>0</v>
      </c>
      <c r="H498" s="64">
        <v>0</v>
      </c>
      <c r="I498" s="34">
        <v>17.760000000000002</v>
      </c>
      <c r="J498" s="62">
        <v>21.71</v>
      </c>
    </row>
    <row r="499" spans="1:10">
      <c r="A499" s="52">
        <v>43168</v>
      </c>
      <c r="B499" s="65">
        <v>20.89</v>
      </c>
      <c r="C499" s="65">
        <v>21.48</v>
      </c>
      <c r="D499" s="65">
        <v>20.71</v>
      </c>
      <c r="E499" s="65">
        <v>21.48</v>
      </c>
      <c r="F499" s="64">
        <v>0</v>
      </c>
      <c r="G499" s="64">
        <v>0</v>
      </c>
      <c r="H499" s="64">
        <v>0</v>
      </c>
      <c r="I499" s="34">
        <v>17.760000000000002</v>
      </c>
      <c r="J499" s="62">
        <v>21.71</v>
      </c>
    </row>
    <row r="500" spans="1:10">
      <c r="A500" s="52">
        <v>43167</v>
      </c>
      <c r="B500" s="65">
        <v>20.96</v>
      </c>
      <c r="C500" s="65">
        <v>20.99</v>
      </c>
      <c r="D500" s="65">
        <v>20.45</v>
      </c>
      <c r="E500" s="65">
        <v>20.82</v>
      </c>
      <c r="F500" s="64">
        <v>0</v>
      </c>
      <c r="G500" s="64">
        <v>0</v>
      </c>
      <c r="H500" s="64">
        <v>1</v>
      </c>
      <c r="I500" s="34">
        <v>17.760000000000002</v>
      </c>
      <c r="J500" s="62">
        <v>21.71</v>
      </c>
    </row>
    <row r="501" spans="1:10">
      <c r="A501" s="52">
        <v>43166</v>
      </c>
      <c r="B501" s="65">
        <v>20.81</v>
      </c>
      <c r="C501" s="65">
        <v>21.08</v>
      </c>
      <c r="D501" s="65">
        <v>20.5</v>
      </c>
      <c r="E501" s="65">
        <v>20.79</v>
      </c>
      <c r="F501" s="64">
        <v>0</v>
      </c>
      <c r="G501" s="64">
        <v>0</v>
      </c>
      <c r="H501" s="64">
        <v>0</v>
      </c>
      <c r="I501" s="34">
        <v>17.760000000000002</v>
      </c>
      <c r="J501" s="62">
        <v>21.71</v>
      </c>
    </row>
    <row r="502" spans="1:10">
      <c r="A502" s="52">
        <v>43165</v>
      </c>
      <c r="B502" s="65">
        <v>21.59</v>
      </c>
      <c r="C502" s="65">
        <v>21.71</v>
      </c>
      <c r="D502" s="65">
        <v>20.97</v>
      </c>
      <c r="E502" s="65">
        <v>21.01</v>
      </c>
      <c r="F502" s="64">
        <v>0</v>
      </c>
      <c r="G502" s="64">
        <v>1</v>
      </c>
      <c r="H502" s="64">
        <v>0</v>
      </c>
      <c r="I502" s="34">
        <v>17.760000000000002</v>
      </c>
      <c r="J502" s="62">
        <v>21.71</v>
      </c>
    </row>
    <row r="503" spans="1:10">
      <c r="A503" s="52">
        <v>43164</v>
      </c>
      <c r="B503" s="65">
        <v>20.62</v>
      </c>
      <c r="C503" s="65">
        <v>21.27</v>
      </c>
      <c r="D503" s="65">
        <v>20.49</v>
      </c>
      <c r="E503" s="65">
        <v>21.22</v>
      </c>
      <c r="F503" s="64">
        <v>0</v>
      </c>
      <c r="G503" s="64">
        <v>0</v>
      </c>
      <c r="H503" s="64">
        <v>0</v>
      </c>
      <c r="I503" s="34">
        <v>17.760000000000002</v>
      </c>
      <c r="J503" s="62">
        <v>21.71</v>
      </c>
    </row>
    <row r="504" spans="1:10">
      <c r="A504" s="52">
        <v>43161</v>
      </c>
      <c r="B504" s="65">
        <v>19.86</v>
      </c>
      <c r="C504" s="65">
        <v>20.64</v>
      </c>
      <c r="D504" s="65">
        <v>19.68</v>
      </c>
      <c r="E504" s="65">
        <v>20.64</v>
      </c>
      <c r="F504" s="64">
        <v>0</v>
      </c>
      <c r="G504" s="64">
        <v>0</v>
      </c>
      <c r="H504" s="64">
        <v>0</v>
      </c>
      <c r="I504" s="34">
        <v>17.760000000000002</v>
      </c>
      <c r="J504" s="62">
        <v>20.96</v>
      </c>
    </row>
    <row r="505" spans="1:10">
      <c r="A505" s="52">
        <v>43160</v>
      </c>
      <c r="B505" s="65">
        <v>20.53</v>
      </c>
      <c r="C505" s="65">
        <v>20.59</v>
      </c>
      <c r="D505" s="65">
        <v>19.920000000000002</v>
      </c>
      <c r="E505" s="65">
        <v>20.18</v>
      </c>
      <c r="F505" s="64">
        <v>0</v>
      </c>
      <c r="G505" s="64">
        <v>0</v>
      </c>
      <c r="H505" s="64">
        <v>0</v>
      </c>
      <c r="I505" s="34">
        <v>17.760000000000002</v>
      </c>
      <c r="J505" s="62">
        <v>20.96</v>
      </c>
    </row>
    <row r="506" spans="1:10">
      <c r="A506" s="52">
        <v>43159</v>
      </c>
      <c r="B506" s="65">
        <v>20.75</v>
      </c>
      <c r="C506" s="65">
        <v>20.89</v>
      </c>
      <c r="D506" s="65">
        <v>20.32</v>
      </c>
      <c r="E506" s="65">
        <v>20.59</v>
      </c>
      <c r="F506" s="64">
        <v>0</v>
      </c>
      <c r="G506" s="64">
        <v>0</v>
      </c>
      <c r="H506" s="64">
        <v>0</v>
      </c>
      <c r="I506" s="34">
        <v>17.760000000000002</v>
      </c>
      <c r="J506" s="62">
        <v>20.96</v>
      </c>
    </row>
    <row r="507" spans="1:10">
      <c r="A507" s="52">
        <v>43158</v>
      </c>
      <c r="B507" s="65">
        <v>20.6</v>
      </c>
      <c r="C507" s="65">
        <v>20.96</v>
      </c>
      <c r="D507" s="65">
        <v>20.47</v>
      </c>
      <c r="E507" s="65">
        <v>20.63</v>
      </c>
      <c r="F507" s="64">
        <v>0</v>
      </c>
      <c r="G507" s="64">
        <v>1</v>
      </c>
      <c r="H507" s="64">
        <v>0</v>
      </c>
      <c r="I507" s="34">
        <v>17.760000000000002</v>
      </c>
      <c r="J507" s="62">
        <v>20.96</v>
      </c>
    </row>
    <row r="508" spans="1:10">
      <c r="A508" s="52">
        <v>43157</v>
      </c>
      <c r="B508" s="65">
        <v>20.53</v>
      </c>
      <c r="C508" s="65">
        <v>20.81</v>
      </c>
      <c r="D508" s="65">
        <v>20.51</v>
      </c>
      <c r="E508" s="65">
        <v>20.65</v>
      </c>
      <c r="F508" s="64">
        <v>0</v>
      </c>
      <c r="G508" s="64">
        <v>0</v>
      </c>
      <c r="H508" s="64">
        <v>0</v>
      </c>
      <c r="I508" s="34">
        <v>17.760000000000002</v>
      </c>
      <c r="J508" s="62">
        <v>20.96</v>
      </c>
    </row>
    <row r="509" spans="1:10">
      <c r="A509" s="52">
        <v>43154</v>
      </c>
      <c r="B509" s="65">
        <v>20.100000000000001</v>
      </c>
      <c r="C509" s="65">
        <v>20.28</v>
      </c>
      <c r="D509" s="65">
        <v>19.78</v>
      </c>
      <c r="E509" s="65">
        <v>20.260000000000002</v>
      </c>
      <c r="F509" s="64">
        <v>0</v>
      </c>
      <c r="G509" s="64">
        <v>0</v>
      </c>
      <c r="H509" s="64">
        <v>0</v>
      </c>
      <c r="I509" s="34">
        <v>17.760000000000002</v>
      </c>
      <c r="J509" s="62">
        <v>20.81</v>
      </c>
    </row>
    <row r="510" spans="1:10">
      <c r="A510" s="52">
        <v>43153</v>
      </c>
      <c r="B510" s="65">
        <v>19.75</v>
      </c>
      <c r="C510" s="65">
        <v>19.97</v>
      </c>
      <c r="D510" s="65">
        <v>19.7</v>
      </c>
      <c r="E510" s="65">
        <v>19.899999999999999</v>
      </c>
      <c r="F510" s="64">
        <v>0</v>
      </c>
      <c r="G510" s="64">
        <v>0</v>
      </c>
      <c r="H510" s="64">
        <v>0</v>
      </c>
      <c r="I510" s="34">
        <v>17.760000000000002</v>
      </c>
      <c r="J510" s="62">
        <v>20.03</v>
      </c>
    </row>
    <row r="511" spans="1:10">
      <c r="A511" s="52">
        <v>43152</v>
      </c>
      <c r="B511" s="65">
        <v>19.75</v>
      </c>
      <c r="C511" s="65">
        <v>20.03</v>
      </c>
      <c r="D511" s="65">
        <v>19.43</v>
      </c>
      <c r="E511" s="65">
        <v>19.43</v>
      </c>
      <c r="F511" s="64">
        <v>0</v>
      </c>
      <c r="G511" s="64">
        <v>1</v>
      </c>
      <c r="H511" s="64">
        <v>0</v>
      </c>
      <c r="I511" s="34">
        <v>17.760000000000002</v>
      </c>
      <c r="J511" s="62">
        <v>20.03</v>
      </c>
    </row>
    <row r="512" spans="1:10">
      <c r="A512" s="52">
        <v>43151</v>
      </c>
      <c r="B512" s="65">
        <v>19.07</v>
      </c>
      <c r="C512" s="65">
        <v>19.97</v>
      </c>
      <c r="D512" s="65">
        <v>19.010000000000002</v>
      </c>
      <c r="E512" s="65">
        <v>19.61</v>
      </c>
      <c r="F512" s="64">
        <v>0</v>
      </c>
      <c r="G512" s="64">
        <v>0</v>
      </c>
      <c r="H512" s="64">
        <v>0</v>
      </c>
      <c r="I512" s="34">
        <v>17.760000000000002</v>
      </c>
      <c r="J512" s="62">
        <v>20.03</v>
      </c>
    </row>
    <row r="513" spans="1:10">
      <c r="A513" s="52">
        <v>43150</v>
      </c>
      <c r="B513" s="65">
        <v>18.760000000000002</v>
      </c>
      <c r="C513" s="65">
        <v>19.28</v>
      </c>
      <c r="D513" s="65">
        <v>18.760000000000002</v>
      </c>
      <c r="E513" s="65">
        <v>19.23</v>
      </c>
      <c r="F513" s="64">
        <v>0</v>
      </c>
      <c r="G513" s="64">
        <v>0</v>
      </c>
      <c r="H513" s="64">
        <v>0</v>
      </c>
      <c r="I513" s="34">
        <v>17.760000000000002</v>
      </c>
      <c r="J513" s="62">
        <v>19.78</v>
      </c>
    </row>
    <row r="514" spans="1:10">
      <c r="A514" s="52">
        <v>43147</v>
      </c>
      <c r="B514" s="65">
        <v>18.670000000000002</v>
      </c>
      <c r="C514" s="65">
        <v>18.78</v>
      </c>
      <c r="D514" s="65">
        <v>18.52</v>
      </c>
      <c r="E514" s="65">
        <v>18.63</v>
      </c>
      <c r="F514" s="64">
        <v>0</v>
      </c>
      <c r="G514" s="64">
        <v>0</v>
      </c>
      <c r="H514" s="64">
        <v>0</v>
      </c>
      <c r="I514" s="34">
        <v>17.760000000000002</v>
      </c>
      <c r="J514" s="62">
        <v>19.78</v>
      </c>
    </row>
    <row r="515" spans="1:10">
      <c r="A515" s="52">
        <v>43146</v>
      </c>
      <c r="B515" s="65">
        <v>18.71</v>
      </c>
      <c r="C515" s="65">
        <v>18.75</v>
      </c>
      <c r="D515" s="65">
        <v>18.39</v>
      </c>
      <c r="E515" s="65">
        <v>18.61</v>
      </c>
      <c r="F515" s="64">
        <v>0</v>
      </c>
      <c r="G515" s="64">
        <v>0</v>
      </c>
      <c r="H515" s="64">
        <v>0</v>
      </c>
      <c r="I515" s="34">
        <v>17.3</v>
      </c>
      <c r="J515" s="62">
        <v>19.78</v>
      </c>
    </row>
    <row r="516" spans="1:10">
      <c r="A516" s="52">
        <v>43145</v>
      </c>
      <c r="B516" s="65">
        <v>18.239999999999998</v>
      </c>
      <c r="C516" s="65">
        <v>18.57</v>
      </c>
      <c r="D516" s="65">
        <v>18.190000000000001</v>
      </c>
      <c r="E516" s="65">
        <v>18.47</v>
      </c>
      <c r="F516" s="64">
        <v>0</v>
      </c>
      <c r="G516" s="64">
        <v>0</v>
      </c>
      <c r="H516" s="64">
        <v>0</v>
      </c>
      <c r="I516" s="34">
        <v>17.149999999999999</v>
      </c>
      <c r="J516" s="62">
        <v>19.78</v>
      </c>
    </row>
    <row r="517" spans="1:10">
      <c r="A517" s="52">
        <v>43140</v>
      </c>
      <c r="B517" s="65">
        <v>18.260000000000002</v>
      </c>
      <c r="C517" s="65">
        <v>18.600000000000001</v>
      </c>
      <c r="D517" s="65">
        <v>17.760000000000002</v>
      </c>
      <c r="E517" s="65">
        <v>18.010000000000002</v>
      </c>
      <c r="F517" s="64">
        <v>0</v>
      </c>
      <c r="G517" s="64">
        <v>0</v>
      </c>
      <c r="H517" s="64">
        <v>0</v>
      </c>
      <c r="I517" s="34">
        <v>17.02</v>
      </c>
      <c r="J517" s="62">
        <v>19.78</v>
      </c>
    </row>
    <row r="518" spans="1:10">
      <c r="A518" s="52">
        <v>43139</v>
      </c>
      <c r="B518" s="65">
        <v>18.760000000000002</v>
      </c>
      <c r="C518" s="65">
        <v>18.940000000000001</v>
      </c>
      <c r="D518" s="65">
        <v>18.04</v>
      </c>
      <c r="E518" s="65">
        <v>18.28</v>
      </c>
      <c r="F518" s="64">
        <v>0</v>
      </c>
      <c r="G518" s="64">
        <v>0</v>
      </c>
      <c r="H518" s="64">
        <v>0</v>
      </c>
      <c r="I518" s="34">
        <v>16.77</v>
      </c>
      <c r="J518" s="62">
        <v>19.78</v>
      </c>
    </row>
    <row r="519" spans="1:10">
      <c r="A519" s="52">
        <v>43138</v>
      </c>
      <c r="B519" s="65">
        <v>19.16</v>
      </c>
      <c r="C519" s="65">
        <v>19.399999999999999</v>
      </c>
      <c r="D519" s="65">
        <v>18.57</v>
      </c>
      <c r="E519" s="65">
        <v>18.649999999999999</v>
      </c>
      <c r="F519" s="64">
        <v>0</v>
      </c>
      <c r="G519" s="64">
        <v>0</v>
      </c>
      <c r="H519" s="64">
        <v>0</v>
      </c>
      <c r="I519" s="34">
        <v>16.77</v>
      </c>
      <c r="J519" s="62">
        <v>19.78</v>
      </c>
    </row>
    <row r="520" spans="1:10">
      <c r="A520" s="52">
        <v>43137</v>
      </c>
      <c r="B520" s="65">
        <v>17.899999999999999</v>
      </c>
      <c r="C520" s="65">
        <v>19.18</v>
      </c>
      <c r="D520" s="65">
        <v>17.86</v>
      </c>
      <c r="E520" s="65">
        <v>19.18</v>
      </c>
      <c r="F520" s="64">
        <v>0</v>
      </c>
      <c r="G520" s="64">
        <v>0</v>
      </c>
      <c r="H520" s="64">
        <v>0</v>
      </c>
      <c r="I520" s="34">
        <v>16.77</v>
      </c>
      <c r="J520" s="62">
        <v>19.78</v>
      </c>
    </row>
    <row r="521" spans="1:10">
      <c r="A521" s="52">
        <v>43136</v>
      </c>
      <c r="B521" s="65">
        <v>18.850000000000001</v>
      </c>
      <c r="C521" s="65">
        <v>19.16</v>
      </c>
      <c r="D521" s="65">
        <v>18.27</v>
      </c>
      <c r="E521" s="65">
        <v>18.27</v>
      </c>
      <c r="F521" s="64">
        <v>0</v>
      </c>
      <c r="G521" s="64">
        <v>0</v>
      </c>
      <c r="H521" s="64">
        <v>0</v>
      </c>
      <c r="I521" s="34">
        <v>16.57</v>
      </c>
      <c r="J521" s="62">
        <v>19.78</v>
      </c>
    </row>
    <row r="522" spans="1:10">
      <c r="A522" s="52">
        <v>43133</v>
      </c>
      <c r="B522" s="65">
        <v>19.47</v>
      </c>
      <c r="C522" s="65">
        <v>19.59</v>
      </c>
      <c r="D522" s="65">
        <v>19.04</v>
      </c>
      <c r="E522" s="65">
        <v>19.16</v>
      </c>
      <c r="F522" s="64">
        <v>0</v>
      </c>
      <c r="G522" s="64">
        <v>0</v>
      </c>
      <c r="H522" s="64">
        <v>0</v>
      </c>
      <c r="I522" s="34">
        <v>16.57</v>
      </c>
      <c r="J522" s="62">
        <v>19.78</v>
      </c>
    </row>
    <row r="523" spans="1:10">
      <c r="A523" s="52">
        <v>43132</v>
      </c>
      <c r="B523" s="65">
        <v>18.96</v>
      </c>
      <c r="C523" s="65">
        <v>19.78</v>
      </c>
      <c r="D523" s="65">
        <v>18.96</v>
      </c>
      <c r="E523" s="65">
        <v>19.690000000000001</v>
      </c>
      <c r="F523" s="64">
        <v>0</v>
      </c>
      <c r="G523" s="64">
        <v>1</v>
      </c>
      <c r="H523" s="64">
        <v>0</v>
      </c>
      <c r="I523" s="34">
        <v>16.57</v>
      </c>
      <c r="J523" s="62">
        <v>19.78</v>
      </c>
    </row>
    <row r="524" spans="1:10">
      <c r="A524" s="52">
        <v>43131</v>
      </c>
      <c r="B524" s="65">
        <v>18.940000000000001</v>
      </c>
      <c r="C524" s="65">
        <v>19.12</v>
      </c>
      <c r="D524" s="65">
        <v>18.88</v>
      </c>
      <c r="E524" s="65">
        <v>18.899999999999999</v>
      </c>
      <c r="F524" s="64">
        <v>0</v>
      </c>
      <c r="G524" s="64">
        <v>0</v>
      </c>
      <c r="H524" s="64">
        <v>0</v>
      </c>
      <c r="I524" s="34">
        <v>16.37</v>
      </c>
      <c r="J524" s="62">
        <v>19.63</v>
      </c>
    </row>
    <row r="525" spans="1:10">
      <c r="A525" s="52">
        <v>43130</v>
      </c>
      <c r="B525" s="65">
        <v>18.97</v>
      </c>
      <c r="C525" s="65">
        <v>18.97</v>
      </c>
      <c r="D525" s="65">
        <v>18.57</v>
      </c>
      <c r="E525" s="65">
        <v>18.7</v>
      </c>
      <c r="F525" s="64">
        <v>0</v>
      </c>
      <c r="G525" s="64">
        <v>0</v>
      </c>
      <c r="H525" s="64">
        <v>0</v>
      </c>
      <c r="I525" s="34">
        <v>16.190000000000001</v>
      </c>
      <c r="J525" s="62">
        <v>19.63</v>
      </c>
    </row>
    <row r="526" spans="1:10">
      <c r="A526" s="52">
        <v>43129</v>
      </c>
      <c r="B526" s="65">
        <v>18.87</v>
      </c>
      <c r="C526" s="65">
        <v>19.23</v>
      </c>
      <c r="D526" s="65">
        <v>18.77</v>
      </c>
      <c r="E526" s="65">
        <v>19.04</v>
      </c>
      <c r="F526" s="64">
        <v>0</v>
      </c>
      <c r="G526" s="64">
        <v>0</v>
      </c>
      <c r="H526" s="64">
        <v>0</v>
      </c>
      <c r="I526" s="34">
        <v>16</v>
      </c>
      <c r="J526" s="62">
        <v>19.63</v>
      </c>
    </row>
    <row r="527" spans="1:10">
      <c r="A527" s="52">
        <v>43126</v>
      </c>
      <c r="B527" s="65">
        <v>18.82</v>
      </c>
      <c r="C527" s="65">
        <v>19.170000000000002</v>
      </c>
      <c r="D527" s="65">
        <v>18.32</v>
      </c>
      <c r="E527" s="65">
        <v>19.12</v>
      </c>
      <c r="F527" s="64">
        <v>0</v>
      </c>
      <c r="G527" s="64">
        <v>0</v>
      </c>
      <c r="H527" s="64">
        <v>0</v>
      </c>
      <c r="I527" s="34">
        <v>15.69</v>
      </c>
      <c r="J527" s="62">
        <v>19.63</v>
      </c>
    </row>
    <row r="528" spans="1:10">
      <c r="A528" s="36">
        <v>43124</v>
      </c>
      <c r="B528" s="66">
        <v>18.420000000000002</v>
      </c>
      <c r="C528" s="66">
        <v>19.63</v>
      </c>
      <c r="D528" s="66">
        <v>18.420000000000002</v>
      </c>
      <c r="E528" s="66">
        <v>19.34</v>
      </c>
      <c r="F528" s="64">
        <v>0</v>
      </c>
      <c r="G528" s="64">
        <v>1</v>
      </c>
      <c r="H528" s="64">
        <v>0</v>
      </c>
      <c r="I528" s="34">
        <v>15.69</v>
      </c>
      <c r="J528" s="62">
        <v>19.63</v>
      </c>
    </row>
    <row r="529" spans="1:10">
      <c r="A529" s="36">
        <v>43123</v>
      </c>
      <c r="B529" s="66">
        <v>18.399999999999999</v>
      </c>
      <c r="C529" s="66">
        <v>18.46</v>
      </c>
      <c r="D529" s="66">
        <v>18</v>
      </c>
      <c r="E529" s="66">
        <v>18.29</v>
      </c>
      <c r="F529" s="64">
        <v>0</v>
      </c>
      <c r="G529" s="64">
        <v>0</v>
      </c>
      <c r="H529" s="64">
        <v>0</v>
      </c>
      <c r="I529" s="34">
        <v>15.69</v>
      </c>
      <c r="J529" s="62">
        <v>18.53</v>
      </c>
    </row>
    <row r="530" spans="1:10">
      <c r="A530" s="36">
        <v>43122</v>
      </c>
      <c r="B530" s="66">
        <v>18.47</v>
      </c>
      <c r="C530" s="66">
        <v>18.47</v>
      </c>
      <c r="D530" s="66">
        <v>18.09</v>
      </c>
      <c r="E530" s="66">
        <v>18.47</v>
      </c>
      <c r="F530" s="64">
        <v>0</v>
      </c>
      <c r="G530" s="64">
        <v>0</v>
      </c>
      <c r="H530" s="64">
        <v>1</v>
      </c>
      <c r="I530" s="34">
        <v>15.3</v>
      </c>
      <c r="J530" s="62">
        <v>18.53</v>
      </c>
    </row>
    <row r="531" spans="1:10">
      <c r="A531" s="36">
        <v>43119</v>
      </c>
      <c r="B531" s="66">
        <v>18.309999999999999</v>
      </c>
      <c r="C531" s="66">
        <v>18.420000000000002</v>
      </c>
      <c r="D531" s="66">
        <v>18.03</v>
      </c>
      <c r="E531" s="66">
        <v>18.260000000000002</v>
      </c>
      <c r="F531" s="64">
        <v>0</v>
      </c>
      <c r="G531" s="64">
        <v>0</v>
      </c>
      <c r="H531" s="64">
        <v>0</v>
      </c>
      <c r="I531" s="34">
        <v>15.06</v>
      </c>
      <c r="J531" s="62">
        <v>18.53</v>
      </c>
    </row>
    <row r="532" spans="1:10">
      <c r="A532" s="36">
        <v>43118</v>
      </c>
      <c r="B532" s="66">
        <v>18.350000000000001</v>
      </c>
      <c r="C532" s="66">
        <v>18.53</v>
      </c>
      <c r="D532" s="66">
        <v>17.93</v>
      </c>
      <c r="E532" s="66">
        <v>18.22</v>
      </c>
      <c r="F532" s="64">
        <v>0</v>
      </c>
      <c r="G532" s="64">
        <v>1</v>
      </c>
      <c r="H532" s="64">
        <v>0</v>
      </c>
      <c r="I532" s="34">
        <v>15.06</v>
      </c>
      <c r="J532" s="62">
        <v>18.53</v>
      </c>
    </row>
    <row r="533" spans="1:10">
      <c r="A533" s="36">
        <v>43117</v>
      </c>
      <c r="B533" s="66">
        <v>17.920000000000002</v>
      </c>
      <c r="C533" s="66">
        <v>18.36</v>
      </c>
      <c r="D533" s="66">
        <v>17.809999999999999</v>
      </c>
      <c r="E533" s="66">
        <v>18.36</v>
      </c>
      <c r="F533" s="64">
        <v>0</v>
      </c>
      <c r="G533" s="64">
        <v>0</v>
      </c>
      <c r="H533" s="64">
        <v>0</v>
      </c>
      <c r="I533" s="34">
        <v>14.95</v>
      </c>
      <c r="J533" s="62">
        <v>18.53</v>
      </c>
    </row>
    <row r="534" spans="1:10">
      <c r="A534" s="36">
        <v>43116</v>
      </c>
      <c r="B534" s="66">
        <v>17.350000000000001</v>
      </c>
      <c r="C534" s="66">
        <v>17.84</v>
      </c>
      <c r="D534" s="66">
        <v>17.3</v>
      </c>
      <c r="E534" s="66">
        <v>17.649999999999999</v>
      </c>
      <c r="F534" s="64">
        <v>0</v>
      </c>
      <c r="G534" s="64">
        <v>0</v>
      </c>
      <c r="H534" s="64">
        <v>0</v>
      </c>
      <c r="I534" s="34">
        <v>14.95</v>
      </c>
      <c r="J534" s="62">
        <v>18.36</v>
      </c>
    </row>
    <row r="535" spans="1:10">
      <c r="A535" s="36">
        <v>43115</v>
      </c>
      <c r="B535" s="66">
        <v>17.350000000000001</v>
      </c>
      <c r="C535" s="66">
        <v>17.440000000000001</v>
      </c>
      <c r="D535" s="66">
        <v>17.149999999999999</v>
      </c>
      <c r="E535" s="66">
        <v>17.350000000000001</v>
      </c>
      <c r="F535" s="64">
        <v>0</v>
      </c>
      <c r="G535" s="64">
        <v>0</v>
      </c>
      <c r="H535" s="64">
        <v>0</v>
      </c>
      <c r="I535" s="34">
        <v>14.95</v>
      </c>
      <c r="J535" s="62">
        <v>17.84</v>
      </c>
    </row>
    <row r="536" spans="1:10">
      <c r="A536" s="36">
        <v>43112</v>
      </c>
      <c r="B536" s="66">
        <v>17.04</v>
      </c>
      <c r="C536" s="66">
        <v>17.41</v>
      </c>
      <c r="D536" s="66">
        <v>17.02</v>
      </c>
      <c r="E536" s="66">
        <v>17.3</v>
      </c>
      <c r="F536" s="64">
        <v>0</v>
      </c>
      <c r="G536" s="64">
        <v>0</v>
      </c>
      <c r="H536" s="64">
        <v>0</v>
      </c>
      <c r="I536" s="34">
        <v>14.95</v>
      </c>
      <c r="J536" s="62">
        <v>17.440000000000001</v>
      </c>
    </row>
    <row r="537" spans="1:10">
      <c r="A537" s="36">
        <v>43111</v>
      </c>
      <c r="B537" s="66">
        <v>16.88</v>
      </c>
      <c r="C537" s="66">
        <v>17.3</v>
      </c>
      <c r="D537" s="66">
        <v>16.84</v>
      </c>
      <c r="E537" s="66">
        <v>17.25</v>
      </c>
      <c r="F537" s="64">
        <v>0</v>
      </c>
      <c r="G537" s="64">
        <v>0</v>
      </c>
      <c r="H537" s="64">
        <v>0</v>
      </c>
      <c r="I537" s="34">
        <v>14.95</v>
      </c>
      <c r="J537" s="62">
        <v>17.41</v>
      </c>
    </row>
    <row r="538" spans="1:10">
      <c r="A538" s="36">
        <v>43110</v>
      </c>
      <c r="B538" s="66">
        <v>16.920000000000002</v>
      </c>
      <c r="C538" s="66">
        <v>17.05</v>
      </c>
      <c r="D538" s="66">
        <v>16.77</v>
      </c>
      <c r="E538" s="66">
        <v>16.8</v>
      </c>
      <c r="F538" s="64">
        <v>0</v>
      </c>
      <c r="G538" s="64">
        <v>0</v>
      </c>
      <c r="H538" s="64">
        <v>0</v>
      </c>
      <c r="I538" s="34">
        <v>14.95</v>
      </c>
      <c r="J538" s="62">
        <v>17.16</v>
      </c>
    </row>
    <row r="539" spans="1:10">
      <c r="A539" s="36">
        <v>43109</v>
      </c>
      <c r="B539" s="66">
        <v>17.03</v>
      </c>
      <c r="C539" s="66">
        <v>17.16</v>
      </c>
      <c r="D539" s="66">
        <v>16.96</v>
      </c>
      <c r="E539" s="66">
        <v>17.03</v>
      </c>
      <c r="F539" s="64">
        <v>0</v>
      </c>
      <c r="G539" s="64">
        <v>1</v>
      </c>
      <c r="H539" s="64">
        <v>0</v>
      </c>
      <c r="I539" s="34">
        <v>14.95</v>
      </c>
      <c r="J539" s="62">
        <v>17.16</v>
      </c>
    </row>
    <row r="540" spans="1:10">
      <c r="A540" s="36">
        <v>43108</v>
      </c>
      <c r="B540" s="66">
        <v>17.03</v>
      </c>
      <c r="C540" s="66">
        <v>17.03</v>
      </c>
      <c r="D540" s="66">
        <v>16.71</v>
      </c>
      <c r="E540" s="66">
        <v>17.03</v>
      </c>
      <c r="F540" s="64">
        <v>0</v>
      </c>
      <c r="G540" s="64">
        <v>0</v>
      </c>
      <c r="H540" s="64">
        <v>0</v>
      </c>
      <c r="I540" s="34">
        <v>14.95</v>
      </c>
      <c r="J540" s="62">
        <v>17.16</v>
      </c>
    </row>
    <row r="541" spans="1:10">
      <c r="A541" s="36">
        <v>43105</v>
      </c>
      <c r="B541" s="66">
        <v>16.7</v>
      </c>
      <c r="C541" s="66">
        <v>16.86</v>
      </c>
      <c r="D541" s="66">
        <v>16.57</v>
      </c>
      <c r="E541" s="66">
        <v>16.829999999999998</v>
      </c>
      <c r="F541" s="64">
        <v>0</v>
      </c>
      <c r="G541" s="64">
        <v>0</v>
      </c>
      <c r="H541" s="64">
        <v>0</v>
      </c>
      <c r="I541" s="34">
        <v>14.95</v>
      </c>
      <c r="J541" s="62">
        <v>16.96</v>
      </c>
    </row>
    <row r="542" spans="1:10">
      <c r="A542" s="37">
        <v>43104</v>
      </c>
      <c r="B542" s="67">
        <v>16.78</v>
      </c>
      <c r="C542" s="67">
        <v>16.96</v>
      </c>
      <c r="D542" s="67">
        <v>16.62</v>
      </c>
      <c r="E542" s="67">
        <v>16.73</v>
      </c>
      <c r="F542" s="64">
        <v>0</v>
      </c>
      <c r="G542" s="64">
        <v>1</v>
      </c>
      <c r="H542" s="64">
        <v>0</v>
      </c>
      <c r="I542" s="34">
        <v>14.95</v>
      </c>
      <c r="J542" s="62">
        <v>16.96</v>
      </c>
    </row>
    <row r="543" spans="1:10">
      <c r="A543" s="36">
        <v>43103</v>
      </c>
      <c r="B543" s="66">
        <v>16.489999999999998</v>
      </c>
      <c r="C543" s="66">
        <v>16.72</v>
      </c>
      <c r="D543" s="66">
        <v>16.37</v>
      </c>
      <c r="E543" s="66">
        <v>16.7</v>
      </c>
      <c r="F543" s="64">
        <v>0</v>
      </c>
      <c r="G543" s="64">
        <v>0</v>
      </c>
      <c r="H543" s="64">
        <v>0</v>
      </c>
      <c r="I543" s="34">
        <v>14.95</v>
      </c>
      <c r="J543" s="62">
        <v>16.96</v>
      </c>
    </row>
    <row r="544" spans="1:10">
      <c r="A544" s="36">
        <v>43102</v>
      </c>
      <c r="B544" s="66">
        <v>16.190000000000001</v>
      </c>
      <c r="C544" s="66">
        <v>16.55</v>
      </c>
      <c r="D544" s="66">
        <v>16.190000000000001</v>
      </c>
      <c r="E544" s="66">
        <v>16.55</v>
      </c>
      <c r="F544" s="64">
        <v>0</v>
      </c>
      <c r="G544" s="64">
        <v>0</v>
      </c>
      <c r="H544" s="64">
        <v>0</v>
      </c>
      <c r="I544" s="34">
        <v>14.95</v>
      </c>
      <c r="J544" s="62">
        <v>16.72</v>
      </c>
    </row>
    <row r="545" spans="1:10">
      <c r="A545" s="36">
        <v>43097</v>
      </c>
      <c r="B545" s="66">
        <v>16.100000000000001</v>
      </c>
      <c r="C545" s="66">
        <v>16.13</v>
      </c>
      <c r="D545" s="66">
        <v>16</v>
      </c>
      <c r="E545" s="66">
        <v>16.100000000000001</v>
      </c>
      <c r="F545" s="64">
        <v>0</v>
      </c>
      <c r="G545" s="64">
        <v>0</v>
      </c>
      <c r="H545" s="64">
        <v>0</v>
      </c>
      <c r="I545" s="34">
        <v>14.95</v>
      </c>
      <c r="J545" s="62">
        <v>16.14</v>
      </c>
    </row>
    <row r="546" spans="1:10">
      <c r="A546" s="36">
        <v>43096</v>
      </c>
      <c r="B546" s="66">
        <v>15.99</v>
      </c>
      <c r="C546" s="66">
        <v>16.14</v>
      </c>
      <c r="D546" s="66">
        <v>15.98</v>
      </c>
      <c r="E546" s="66">
        <v>16.05</v>
      </c>
      <c r="F546" s="64">
        <v>0</v>
      </c>
      <c r="G546" s="64">
        <v>1</v>
      </c>
      <c r="H546" s="64">
        <v>0</v>
      </c>
      <c r="I546" s="34">
        <v>14.95</v>
      </c>
      <c r="J546" s="62">
        <v>16.14</v>
      </c>
    </row>
    <row r="547" spans="1:10">
      <c r="A547" s="36">
        <v>43095</v>
      </c>
      <c r="B547" s="66">
        <v>15.75</v>
      </c>
      <c r="C547" s="66">
        <v>15.99</v>
      </c>
      <c r="D547" s="66">
        <v>15.69</v>
      </c>
      <c r="E547" s="66">
        <v>15.97</v>
      </c>
      <c r="F547" s="64">
        <v>0</v>
      </c>
      <c r="G547" s="64">
        <v>0</v>
      </c>
      <c r="H547" s="64">
        <v>0</v>
      </c>
      <c r="I547" s="34">
        <v>14.95</v>
      </c>
      <c r="J547" s="62">
        <v>16.14</v>
      </c>
    </row>
    <row r="548" spans="1:10">
      <c r="A548" s="36">
        <v>43091</v>
      </c>
      <c r="B548" s="66">
        <v>15.75</v>
      </c>
      <c r="C548" s="66">
        <v>15.89</v>
      </c>
      <c r="D548" s="66">
        <v>15.69</v>
      </c>
      <c r="E548" s="66">
        <v>15.75</v>
      </c>
      <c r="F548" s="64">
        <v>0</v>
      </c>
      <c r="G548" s="64">
        <v>0</v>
      </c>
      <c r="H548" s="64">
        <v>0</v>
      </c>
      <c r="I548" s="34">
        <v>14.95</v>
      </c>
      <c r="J548" s="62">
        <v>16.37</v>
      </c>
    </row>
    <row r="549" spans="1:10">
      <c r="A549" s="36">
        <v>43090</v>
      </c>
      <c r="B549" s="66">
        <v>15.31</v>
      </c>
      <c r="C549" s="66">
        <v>15.87</v>
      </c>
      <c r="D549" s="66">
        <v>15.3</v>
      </c>
      <c r="E549" s="66">
        <v>15.86</v>
      </c>
      <c r="F549" s="64">
        <v>0</v>
      </c>
      <c r="G549" s="64">
        <v>0</v>
      </c>
      <c r="H549" s="64">
        <v>0</v>
      </c>
      <c r="I549" s="34">
        <v>14.95</v>
      </c>
      <c r="J549" s="62">
        <v>16.37</v>
      </c>
    </row>
    <row r="550" spans="1:10">
      <c r="A550" s="36">
        <v>43089</v>
      </c>
      <c r="B550" s="66">
        <v>15.21</v>
      </c>
      <c r="C550" s="66">
        <v>15.3</v>
      </c>
      <c r="D550" s="66">
        <v>15.17</v>
      </c>
      <c r="E550" s="66">
        <v>15.24</v>
      </c>
      <c r="F550" s="64">
        <v>0</v>
      </c>
      <c r="G550" s="64">
        <v>0</v>
      </c>
      <c r="H550" s="64">
        <v>0</v>
      </c>
      <c r="I550" s="34">
        <v>14.95</v>
      </c>
      <c r="J550" s="62">
        <v>16.37</v>
      </c>
    </row>
    <row r="551" spans="1:10">
      <c r="A551" s="36">
        <v>43088</v>
      </c>
      <c r="B551" s="66">
        <v>15.18</v>
      </c>
      <c r="C551" s="66">
        <v>15.25</v>
      </c>
      <c r="D551" s="66">
        <v>15.06</v>
      </c>
      <c r="E551" s="66">
        <v>15.14</v>
      </c>
      <c r="F551" s="64">
        <v>0</v>
      </c>
      <c r="G551" s="64">
        <v>0</v>
      </c>
      <c r="H551" s="64">
        <v>0</v>
      </c>
      <c r="I551" s="34">
        <v>14.95</v>
      </c>
      <c r="J551" s="62">
        <v>16.37</v>
      </c>
    </row>
    <row r="552" spans="1:10">
      <c r="A552" s="36">
        <v>43087</v>
      </c>
      <c r="B552" s="66">
        <v>15.16</v>
      </c>
      <c r="C552" s="66">
        <v>15.33</v>
      </c>
      <c r="D552" s="66">
        <v>15.13</v>
      </c>
      <c r="E552" s="66">
        <v>15.22</v>
      </c>
      <c r="F552" s="64">
        <v>0</v>
      </c>
      <c r="G552" s="64">
        <v>0</v>
      </c>
      <c r="H552" s="64">
        <v>0</v>
      </c>
      <c r="I552" s="34">
        <v>14.95</v>
      </c>
      <c r="J552" s="62">
        <v>16.37</v>
      </c>
    </row>
    <row r="553" spans="1:10">
      <c r="A553" s="36">
        <v>43084</v>
      </c>
      <c r="B553" s="66">
        <v>15.05</v>
      </c>
      <c r="C553" s="66">
        <v>15.24</v>
      </c>
      <c r="D553" s="66">
        <v>14.95</v>
      </c>
      <c r="E553" s="66">
        <v>14.95</v>
      </c>
      <c r="F553" s="64">
        <v>1</v>
      </c>
      <c r="G553" s="64">
        <v>0</v>
      </c>
      <c r="H553" s="64">
        <v>0</v>
      </c>
      <c r="I553" s="34">
        <v>14.95</v>
      </c>
      <c r="J553" s="62">
        <v>16.37</v>
      </c>
    </row>
    <row r="554" spans="1:10">
      <c r="A554" s="36">
        <v>43083</v>
      </c>
      <c r="B554" s="66">
        <v>15.1</v>
      </c>
      <c r="C554" s="66">
        <v>15.31</v>
      </c>
      <c r="D554" s="66">
        <v>15</v>
      </c>
      <c r="E554" s="66">
        <v>15.01</v>
      </c>
      <c r="F554" s="64">
        <v>0</v>
      </c>
      <c r="G554" s="64">
        <v>0</v>
      </c>
      <c r="H554" s="64">
        <v>0</v>
      </c>
      <c r="I554" s="34">
        <v>14.99</v>
      </c>
      <c r="J554" s="62">
        <v>16.37</v>
      </c>
    </row>
    <row r="555" spans="1:10">
      <c r="A555" s="36">
        <v>43082</v>
      </c>
      <c r="B555" s="66">
        <v>15.65</v>
      </c>
      <c r="C555" s="66">
        <v>15.68</v>
      </c>
      <c r="D555" s="66">
        <v>15.11</v>
      </c>
      <c r="E555" s="66">
        <v>15.18</v>
      </c>
      <c r="F555" s="64">
        <v>0</v>
      </c>
      <c r="G555" s="64">
        <v>0</v>
      </c>
      <c r="H555" s="64">
        <v>0</v>
      </c>
      <c r="I555" s="34">
        <v>14.99</v>
      </c>
      <c r="J555" s="62">
        <v>16.52</v>
      </c>
    </row>
    <row r="556" spans="1:10">
      <c r="A556" s="36">
        <v>43081</v>
      </c>
      <c r="B556" s="66">
        <v>15.36</v>
      </c>
      <c r="C556" s="66">
        <v>15.49</v>
      </c>
      <c r="D556" s="66">
        <v>15.18</v>
      </c>
      <c r="E556" s="66">
        <v>15.49</v>
      </c>
      <c r="F556" s="64">
        <v>0</v>
      </c>
      <c r="G556" s="64">
        <v>0</v>
      </c>
      <c r="H556" s="64">
        <v>0</v>
      </c>
      <c r="I556" s="34">
        <v>14.99</v>
      </c>
      <c r="J556" s="62">
        <v>16.77</v>
      </c>
    </row>
    <row r="557" spans="1:10">
      <c r="A557" s="36">
        <v>43080</v>
      </c>
      <c r="B557" s="66">
        <v>15.48</v>
      </c>
      <c r="C557" s="66">
        <v>15.57</v>
      </c>
      <c r="D557" s="66">
        <v>15.37</v>
      </c>
      <c r="E557" s="66">
        <v>15.38</v>
      </c>
      <c r="F557" s="64">
        <v>0</v>
      </c>
      <c r="G557" s="64">
        <v>0</v>
      </c>
      <c r="H557" s="64">
        <v>0</v>
      </c>
      <c r="I557" s="34">
        <v>14.99</v>
      </c>
      <c r="J557" s="62">
        <v>16.809999999999999</v>
      </c>
    </row>
    <row r="558" spans="1:10">
      <c r="A558" s="36">
        <v>43077</v>
      </c>
      <c r="B558" s="66">
        <v>15.51</v>
      </c>
      <c r="C558" s="66">
        <v>15.68</v>
      </c>
      <c r="D558" s="66">
        <v>15.35</v>
      </c>
      <c r="E558" s="66">
        <v>15.35</v>
      </c>
      <c r="F558" s="64">
        <v>0</v>
      </c>
      <c r="G558" s="64">
        <v>0</v>
      </c>
      <c r="H558" s="64">
        <v>0</v>
      </c>
      <c r="I558" s="34">
        <v>14.99</v>
      </c>
      <c r="J558" s="62">
        <v>16.940000000000001</v>
      </c>
    </row>
    <row r="559" spans="1:10">
      <c r="A559" s="36">
        <v>43076</v>
      </c>
      <c r="B559" s="66">
        <v>15.3</v>
      </c>
      <c r="C559" s="66">
        <v>15.49</v>
      </c>
      <c r="D559" s="66">
        <v>15.07</v>
      </c>
      <c r="E559" s="66">
        <v>15.26</v>
      </c>
      <c r="F559" s="64">
        <v>0</v>
      </c>
      <c r="G559" s="64">
        <v>0</v>
      </c>
      <c r="H559" s="64">
        <v>0</v>
      </c>
      <c r="I559" s="34">
        <v>14.99</v>
      </c>
      <c r="J559" s="62">
        <v>16.95</v>
      </c>
    </row>
    <row r="560" spans="1:10">
      <c r="A560" s="36">
        <v>43075</v>
      </c>
      <c r="B560" s="66">
        <v>15.22</v>
      </c>
      <c r="C560" s="66">
        <v>15.7</v>
      </c>
      <c r="D560" s="66">
        <v>15.14</v>
      </c>
      <c r="E560" s="66">
        <v>15.52</v>
      </c>
      <c r="F560" s="64">
        <v>0</v>
      </c>
      <c r="G560" s="64">
        <v>0</v>
      </c>
      <c r="H560" s="64">
        <v>0</v>
      </c>
      <c r="I560" s="34">
        <v>14.99</v>
      </c>
      <c r="J560" s="62">
        <v>17.440000000000001</v>
      </c>
    </row>
    <row r="561" spans="1:10">
      <c r="A561" s="36">
        <v>43074</v>
      </c>
      <c r="B561" s="66">
        <v>15.5</v>
      </c>
      <c r="C561" s="66">
        <v>15.83</v>
      </c>
      <c r="D561" s="66">
        <v>15.21</v>
      </c>
      <c r="E561" s="66">
        <v>15.31</v>
      </c>
      <c r="F561" s="64">
        <v>0</v>
      </c>
      <c r="G561" s="64">
        <v>0</v>
      </c>
      <c r="H561" s="64">
        <v>0</v>
      </c>
      <c r="I561" s="34">
        <v>14.99</v>
      </c>
      <c r="J561" s="62">
        <v>17.440000000000001</v>
      </c>
    </row>
    <row r="562" spans="1:10">
      <c r="A562" s="36">
        <v>43073</v>
      </c>
      <c r="B562" s="66">
        <v>15.65</v>
      </c>
      <c r="C562" s="66">
        <v>15.8</v>
      </c>
      <c r="D562" s="66">
        <v>15.46</v>
      </c>
      <c r="E562" s="66">
        <v>15.48</v>
      </c>
      <c r="F562" s="64">
        <v>0</v>
      </c>
      <c r="G562" s="64">
        <v>0</v>
      </c>
      <c r="H562" s="64">
        <v>0</v>
      </c>
      <c r="I562" s="34">
        <v>14.99</v>
      </c>
      <c r="J562" s="62">
        <v>17.440000000000001</v>
      </c>
    </row>
    <row r="563" spans="1:10">
      <c r="A563" s="36">
        <v>43070</v>
      </c>
      <c r="B563" s="66">
        <v>15.34</v>
      </c>
      <c r="C563" s="66">
        <v>15.77</v>
      </c>
      <c r="D563" s="66">
        <v>15.26</v>
      </c>
      <c r="E563" s="66">
        <v>15.61</v>
      </c>
      <c r="F563" s="64">
        <v>0</v>
      </c>
      <c r="G563" s="64">
        <v>0</v>
      </c>
      <c r="H563" s="64">
        <v>0</v>
      </c>
      <c r="I563" s="34">
        <v>14.99</v>
      </c>
      <c r="J563" s="62">
        <v>17.440000000000001</v>
      </c>
    </row>
    <row r="564" spans="1:10">
      <c r="A564" s="36">
        <v>43069</v>
      </c>
      <c r="B564" s="66">
        <v>15.3</v>
      </c>
      <c r="C564" s="66">
        <v>15.47</v>
      </c>
      <c r="D564" s="66">
        <v>14.99</v>
      </c>
      <c r="E564" s="66">
        <v>15.38</v>
      </c>
      <c r="F564" s="64">
        <v>1</v>
      </c>
      <c r="G564" s="64">
        <v>0</v>
      </c>
      <c r="H564" s="64">
        <v>0</v>
      </c>
      <c r="I564" s="34">
        <v>14.99</v>
      </c>
      <c r="J564" s="62">
        <v>17.440000000000001</v>
      </c>
    </row>
    <row r="565" spans="1:10">
      <c r="A565" s="36">
        <v>43068</v>
      </c>
      <c r="B565" s="66">
        <v>15.87</v>
      </c>
      <c r="C565" s="66">
        <v>15.92</v>
      </c>
      <c r="D565" s="66">
        <v>15.32</v>
      </c>
      <c r="E565" s="66">
        <v>15.33</v>
      </c>
      <c r="F565" s="64">
        <v>0</v>
      </c>
      <c r="G565" s="64">
        <v>0</v>
      </c>
      <c r="H565" s="64">
        <v>0</v>
      </c>
      <c r="I565" s="34">
        <v>15.28</v>
      </c>
      <c r="J565" s="62">
        <v>17.440000000000001</v>
      </c>
    </row>
    <row r="566" spans="1:10">
      <c r="A566" s="36">
        <v>43067</v>
      </c>
      <c r="B566" s="66">
        <v>15.93</v>
      </c>
      <c r="C566" s="66">
        <v>16.04</v>
      </c>
      <c r="D566" s="66">
        <v>15.81</v>
      </c>
      <c r="E566" s="66">
        <v>15.84</v>
      </c>
      <c r="F566" s="64">
        <v>0</v>
      </c>
      <c r="G566" s="64">
        <v>0</v>
      </c>
      <c r="H566" s="64">
        <v>0</v>
      </c>
      <c r="I566" s="34">
        <v>15.28</v>
      </c>
      <c r="J566" s="62">
        <v>17.440000000000001</v>
      </c>
    </row>
    <row r="567" spans="1:10">
      <c r="A567" s="36">
        <v>43066</v>
      </c>
      <c r="B567" s="66">
        <v>16.010000000000002</v>
      </c>
      <c r="C567" s="66">
        <v>16.02</v>
      </c>
      <c r="D567" s="66">
        <v>15.78</v>
      </c>
      <c r="E567" s="66">
        <v>15.87</v>
      </c>
      <c r="F567" s="64">
        <v>0</v>
      </c>
      <c r="G567" s="64">
        <v>0</v>
      </c>
      <c r="H567" s="64">
        <v>0</v>
      </c>
      <c r="I567" s="34">
        <v>15.28</v>
      </c>
      <c r="J567" s="62">
        <v>17.440000000000001</v>
      </c>
    </row>
    <row r="568" spans="1:10">
      <c r="A568" s="36">
        <v>43063</v>
      </c>
      <c r="B568" s="66">
        <v>16.100000000000001</v>
      </c>
      <c r="C568" s="66">
        <v>16.37</v>
      </c>
      <c r="D568" s="66">
        <v>16.04</v>
      </c>
      <c r="E568" s="66">
        <v>16.100000000000001</v>
      </c>
      <c r="F568" s="64">
        <v>0</v>
      </c>
      <c r="G568" s="64">
        <v>0</v>
      </c>
      <c r="H568" s="64">
        <v>0</v>
      </c>
      <c r="I568" s="34">
        <v>15.28</v>
      </c>
      <c r="J568" s="62">
        <v>17.440000000000001</v>
      </c>
    </row>
    <row r="569" spans="1:10">
      <c r="A569" s="36">
        <v>43062</v>
      </c>
      <c r="B569" s="66">
        <v>15.98</v>
      </c>
      <c r="C569" s="66">
        <v>16.260000000000002</v>
      </c>
      <c r="D569" s="66">
        <v>15.94</v>
      </c>
      <c r="E569" s="66">
        <v>16.190000000000001</v>
      </c>
      <c r="F569" s="64">
        <v>0</v>
      </c>
      <c r="G569" s="64">
        <v>0</v>
      </c>
      <c r="H569" s="64">
        <v>0</v>
      </c>
      <c r="I569" s="34">
        <v>15.28</v>
      </c>
      <c r="J569" s="62">
        <v>17.440000000000001</v>
      </c>
    </row>
    <row r="570" spans="1:10">
      <c r="A570" s="36">
        <v>43061</v>
      </c>
      <c r="B570" s="66">
        <v>16.09</v>
      </c>
      <c r="C570" s="66">
        <v>16.239999999999998</v>
      </c>
      <c r="D570" s="66">
        <v>15.93</v>
      </c>
      <c r="E570" s="66">
        <v>16.11</v>
      </c>
      <c r="F570" s="64">
        <v>0</v>
      </c>
      <c r="G570" s="64">
        <v>0</v>
      </c>
      <c r="H570" s="64">
        <v>0</v>
      </c>
      <c r="I570" s="34">
        <v>15.28</v>
      </c>
      <c r="J570" s="62">
        <v>17.440000000000001</v>
      </c>
    </row>
    <row r="571" spans="1:10">
      <c r="A571" s="36">
        <v>43060</v>
      </c>
      <c r="B571" s="66">
        <v>16.149999999999999</v>
      </c>
      <c r="C571" s="66">
        <v>16.309999999999999</v>
      </c>
      <c r="D571" s="66">
        <v>15.85</v>
      </c>
      <c r="E571" s="66">
        <v>15.9</v>
      </c>
      <c r="F571" s="64">
        <v>0</v>
      </c>
      <c r="G571" s="64">
        <v>0</v>
      </c>
      <c r="H571" s="64">
        <v>0</v>
      </c>
      <c r="I571" s="34">
        <v>15.28</v>
      </c>
      <c r="J571" s="62">
        <v>17.440000000000001</v>
      </c>
    </row>
    <row r="572" spans="1:10">
      <c r="A572" s="36">
        <v>43056</v>
      </c>
      <c r="B572" s="66">
        <v>15.92</v>
      </c>
      <c r="C572" s="66">
        <v>16.12</v>
      </c>
      <c r="D572" s="66">
        <v>15.81</v>
      </c>
      <c r="E572" s="66">
        <v>16.02</v>
      </c>
      <c r="F572" s="64">
        <v>0</v>
      </c>
      <c r="G572" s="64">
        <v>0</v>
      </c>
      <c r="H572" s="64">
        <v>0</v>
      </c>
      <c r="I572" s="34">
        <v>15.28</v>
      </c>
      <c r="J572" s="62">
        <v>17.440000000000001</v>
      </c>
    </row>
    <row r="573" spans="1:10">
      <c r="A573" s="36">
        <v>43055</v>
      </c>
      <c r="B573" s="66">
        <v>15.62</v>
      </c>
      <c r="C573" s="66">
        <v>16.04</v>
      </c>
      <c r="D573" s="66">
        <v>15.48</v>
      </c>
      <c r="E573" s="66">
        <v>15.81</v>
      </c>
      <c r="F573" s="64">
        <v>0</v>
      </c>
      <c r="G573" s="64">
        <v>0</v>
      </c>
      <c r="H573" s="64">
        <v>0</v>
      </c>
      <c r="I573" s="34">
        <v>15.28</v>
      </c>
      <c r="J573" s="62">
        <v>17.440000000000001</v>
      </c>
    </row>
    <row r="574" spans="1:10">
      <c r="A574" s="36">
        <v>43053</v>
      </c>
      <c r="B574" s="66">
        <v>16.5</v>
      </c>
      <c r="C574" s="66">
        <v>16.52</v>
      </c>
      <c r="D574" s="66">
        <v>15.28</v>
      </c>
      <c r="E574" s="66">
        <v>15.35</v>
      </c>
      <c r="F574" s="64">
        <v>1</v>
      </c>
      <c r="G574" s="64">
        <v>0</v>
      </c>
      <c r="H574" s="64">
        <v>0</v>
      </c>
      <c r="I574" s="34">
        <v>15.28</v>
      </c>
      <c r="J574" s="62">
        <v>17.440000000000001</v>
      </c>
    </row>
    <row r="575" spans="1:10">
      <c r="A575" s="36">
        <v>43052</v>
      </c>
      <c r="B575" s="66">
        <v>16.690000000000001</v>
      </c>
      <c r="C575" s="66">
        <v>16.77</v>
      </c>
      <c r="D575" s="66">
        <v>16.39</v>
      </c>
      <c r="E575" s="66">
        <v>16.64</v>
      </c>
      <c r="F575" s="64">
        <v>0</v>
      </c>
      <c r="G575" s="64">
        <v>0</v>
      </c>
      <c r="H575" s="64">
        <v>0</v>
      </c>
      <c r="I575" s="34">
        <v>15.9</v>
      </c>
      <c r="J575" s="62">
        <v>17.440000000000001</v>
      </c>
    </row>
    <row r="576" spans="1:10">
      <c r="A576" s="36">
        <v>43049</v>
      </c>
      <c r="B576" s="66">
        <v>16.71</v>
      </c>
      <c r="C576" s="66">
        <v>16.809999999999999</v>
      </c>
      <c r="D576" s="66">
        <v>16.510000000000002</v>
      </c>
      <c r="E576" s="66">
        <v>16.72</v>
      </c>
      <c r="F576" s="64">
        <v>0</v>
      </c>
      <c r="G576" s="64">
        <v>0</v>
      </c>
      <c r="H576" s="64">
        <v>0</v>
      </c>
      <c r="I576" s="34">
        <v>15.9</v>
      </c>
      <c r="J576" s="62">
        <v>17.440000000000001</v>
      </c>
    </row>
    <row r="577" spans="1:10">
      <c r="A577" s="36">
        <v>43048</v>
      </c>
      <c r="B577" s="66">
        <v>16.89</v>
      </c>
      <c r="C577" s="66">
        <v>16.940000000000001</v>
      </c>
      <c r="D577" s="66">
        <v>16.72</v>
      </c>
      <c r="E577" s="66">
        <v>16.72</v>
      </c>
      <c r="F577" s="64">
        <v>0</v>
      </c>
      <c r="G577" s="64">
        <v>0</v>
      </c>
      <c r="H577" s="64">
        <v>0</v>
      </c>
      <c r="I577" s="34">
        <v>15.9</v>
      </c>
      <c r="J577" s="62">
        <v>17.440000000000001</v>
      </c>
    </row>
    <row r="578" spans="1:10">
      <c r="A578" s="36">
        <v>43047</v>
      </c>
      <c r="B578" s="66">
        <v>16.690000000000001</v>
      </c>
      <c r="C578" s="66">
        <v>16.95</v>
      </c>
      <c r="D578" s="66">
        <v>16.510000000000002</v>
      </c>
      <c r="E578" s="66">
        <v>16.95</v>
      </c>
      <c r="F578" s="64">
        <v>0</v>
      </c>
      <c r="G578" s="64">
        <v>0</v>
      </c>
      <c r="H578" s="64">
        <v>0</v>
      </c>
      <c r="I578" s="34">
        <v>15.9</v>
      </c>
      <c r="J578" s="62">
        <v>17.440000000000001</v>
      </c>
    </row>
    <row r="579" spans="1:10">
      <c r="A579" s="36">
        <v>43046</v>
      </c>
      <c r="B579" s="66">
        <v>17.309999999999999</v>
      </c>
      <c r="C579" s="66">
        <v>17.350000000000001</v>
      </c>
      <c r="D579" s="66">
        <v>16.5</v>
      </c>
      <c r="E579" s="66">
        <v>16.5</v>
      </c>
      <c r="F579" s="64">
        <v>0</v>
      </c>
      <c r="G579" s="64">
        <v>0</v>
      </c>
      <c r="H579" s="64">
        <v>0</v>
      </c>
      <c r="I579" s="34">
        <v>15.54</v>
      </c>
      <c r="J579" s="62">
        <v>17.440000000000001</v>
      </c>
    </row>
    <row r="580" spans="1:10">
      <c r="A580" s="36">
        <v>43045</v>
      </c>
      <c r="B580" s="66">
        <v>17.05</v>
      </c>
      <c r="C580" s="66">
        <v>17.440000000000001</v>
      </c>
      <c r="D580" s="66">
        <v>16.98</v>
      </c>
      <c r="E580" s="66">
        <v>17.43</v>
      </c>
      <c r="F580" s="64">
        <v>0</v>
      </c>
      <c r="G580" s="64">
        <v>1</v>
      </c>
      <c r="H580" s="64">
        <v>0</v>
      </c>
      <c r="I580" s="34">
        <v>15.54</v>
      </c>
      <c r="J580" s="62">
        <v>17.440000000000001</v>
      </c>
    </row>
    <row r="581" spans="1:10">
      <c r="A581" s="36">
        <v>43042</v>
      </c>
      <c r="B581" s="66">
        <v>16.96</v>
      </c>
      <c r="C581" s="66">
        <v>17.010000000000002</v>
      </c>
      <c r="D581" s="66">
        <v>16.68</v>
      </c>
      <c r="E581" s="66">
        <v>16.940000000000001</v>
      </c>
      <c r="F581" s="64">
        <v>0</v>
      </c>
      <c r="G581" s="64">
        <v>0</v>
      </c>
      <c r="H581" s="64">
        <v>1</v>
      </c>
      <c r="I581" s="34">
        <v>15.54</v>
      </c>
      <c r="J581" s="62">
        <v>17.170000000000002</v>
      </c>
    </row>
    <row r="582" spans="1:10">
      <c r="A582" s="36">
        <v>43040</v>
      </c>
      <c r="B582" s="66">
        <v>16.989999999999998</v>
      </c>
      <c r="C582" s="66">
        <v>17.100000000000001</v>
      </c>
      <c r="D582" s="66">
        <v>16.88</v>
      </c>
      <c r="E582" s="66">
        <v>16.899999999999999</v>
      </c>
      <c r="F582" s="64">
        <v>0</v>
      </c>
      <c r="G582" s="64">
        <v>0</v>
      </c>
      <c r="H582" s="64">
        <v>0</v>
      </c>
      <c r="I582" s="34">
        <v>15.54</v>
      </c>
      <c r="J582" s="62">
        <v>17.170000000000002</v>
      </c>
    </row>
    <row r="583" spans="1:10">
      <c r="A583" s="36">
        <v>43039</v>
      </c>
      <c r="B583" s="66">
        <v>16.899999999999999</v>
      </c>
      <c r="C583" s="66">
        <v>16.95</v>
      </c>
      <c r="D583" s="66">
        <v>16.72</v>
      </c>
      <c r="E583" s="66">
        <v>16.77</v>
      </c>
      <c r="F583" s="64">
        <v>0</v>
      </c>
      <c r="G583" s="64">
        <v>0</v>
      </c>
      <c r="H583" s="64">
        <v>0</v>
      </c>
      <c r="I583" s="34">
        <v>15.06</v>
      </c>
      <c r="J583" s="62">
        <v>17.170000000000002</v>
      </c>
    </row>
    <row r="584" spans="1:10">
      <c r="A584" s="36">
        <v>43038</v>
      </c>
      <c r="B584" s="66">
        <v>16.97</v>
      </c>
      <c r="C584" s="66">
        <v>17.170000000000002</v>
      </c>
      <c r="D584" s="66">
        <v>16.739999999999998</v>
      </c>
      <c r="E584" s="66">
        <v>16.78</v>
      </c>
      <c r="F584" s="64">
        <v>0</v>
      </c>
      <c r="G584" s="64">
        <v>1</v>
      </c>
      <c r="H584" s="64">
        <v>0</v>
      </c>
      <c r="I584" s="34">
        <v>15.06</v>
      </c>
      <c r="J584" s="62">
        <v>17.170000000000002</v>
      </c>
    </row>
    <row r="585" spans="1:10">
      <c r="A585" s="36">
        <v>43035</v>
      </c>
      <c r="B585" s="66">
        <v>16.77</v>
      </c>
      <c r="C585" s="66">
        <v>17.09</v>
      </c>
      <c r="D585" s="66">
        <v>16.649999999999999</v>
      </c>
      <c r="E585" s="66">
        <v>17.03</v>
      </c>
      <c r="F585" s="64">
        <v>0</v>
      </c>
      <c r="G585" s="64">
        <v>0</v>
      </c>
      <c r="H585" s="64">
        <v>0</v>
      </c>
      <c r="I585" s="34">
        <v>15.06</v>
      </c>
      <c r="J585" s="62">
        <v>17.170000000000002</v>
      </c>
    </row>
    <row r="586" spans="1:10">
      <c r="A586" s="36">
        <v>43034</v>
      </c>
      <c r="B586" s="66">
        <v>16.73</v>
      </c>
      <c r="C586" s="66">
        <v>16.89</v>
      </c>
      <c r="D586" s="66">
        <v>16.66</v>
      </c>
      <c r="E586" s="66">
        <v>16.73</v>
      </c>
      <c r="F586" s="64">
        <v>0</v>
      </c>
      <c r="G586" s="64">
        <v>0</v>
      </c>
      <c r="H586" s="64">
        <v>0</v>
      </c>
      <c r="I586" s="34">
        <v>15.06</v>
      </c>
      <c r="J586" s="62">
        <v>17.09</v>
      </c>
    </row>
    <row r="587" spans="1:10">
      <c r="A587" s="36">
        <v>43033</v>
      </c>
      <c r="B587" s="66">
        <v>16.53</v>
      </c>
      <c r="C587" s="66">
        <v>16.73</v>
      </c>
      <c r="D587" s="66">
        <v>16.45</v>
      </c>
      <c r="E587" s="66">
        <v>16.72</v>
      </c>
      <c r="F587" s="64">
        <v>0</v>
      </c>
      <c r="G587" s="64">
        <v>0</v>
      </c>
      <c r="H587" s="64">
        <v>0</v>
      </c>
      <c r="I587" s="34">
        <v>15.06</v>
      </c>
      <c r="J587" s="62">
        <v>16.89</v>
      </c>
    </row>
    <row r="588" spans="1:10">
      <c r="A588" s="36">
        <v>43032</v>
      </c>
      <c r="B588" s="66">
        <v>16.28</v>
      </c>
      <c r="C588" s="66">
        <v>16.510000000000002</v>
      </c>
      <c r="D588" s="66">
        <v>16.170000000000002</v>
      </c>
      <c r="E588" s="66">
        <v>16.510000000000002</v>
      </c>
      <c r="F588" s="64">
        <v>0</v>
      </c>
      <c r="G588" s="64">
        <v>0</v>
      </c>
      <c r="H588" s="64">
        <v>0</v>
      </c>
      <c r="I588" s="34">
        <v>15.06</v>
      </c>
      <c r="J588" s="62">
        <v>16.73</v>
      </c>
    </row>
    <row r="589" spans="1:10">
      <c r="A589" s="36">
        <v>43031</v>
      </c>
      <c r="B589" s="66">
        <v>16.29</v>
      </c>
      <c r="C589" s="66">
        <v>16.29</v>
      </c>
      <c r="D589" s="66">
        <v>16.12</v>
      </c>
      <c r="E589" s="66">
        <v>16.2</v>
      </c>
      <c r="F589" s="64">
        <v>0</v>
      </c>
      <c r="G589" s="64">
        <v>0</v>
      </c>
      <c r="H589" s="64">
        <v>0</v>
      </c>
      <c r="I589" s="34">
        <v>15.06</v>
      </c>
      <c r="J589" s="62">
        <v>16.39</v>
      </c>
    </row>
    <row r="590" spans="1:10">
      <c r="A590" s="36">
        <v>43028</v>
      </c>
      <c r="B590" s="66">
        <v>16.190000000000001</v>
      </c>
      <c r="C590" s="66">
        <v>16.39</v>
      </c>
      <c r="D590" s="66">
        <v>16.170000000000002</v>
      </c>
      <c r="E590" s="66">
        <v>16.22</v>
      </c>
      <c r="F590" s="64">
        <v>0</v>
      </c>
      <c r="G590" s="64">
        <v>1</v>
      </c>
      <c r="H590" s="64">
        <v>0</v>
      </c>
      <c r="I590" s="34">
        <v>15.06</v>
      </c>
      <c r="J590" s="62">
        <v>16.39</v>
      </c>
    </row>
    <row r="591" spans="1:10">
      <c r="A591" s="36">
        <v>43027</v>
      </c>
      <c r="B591" s="66">
        <v>16</v>
      </c>
      <c r="C591" s="66">
        <v>16.16</v>
      </c>
      <c r="D591" s="66">
        <v>15.9</v>
      </c>
      <c r="E591" s="66">
        <v>16.149999999999999</v>
      </c>
      <c r="F591" s="64">
        <v>0</v>
      </c>
      <c r="G591" s="64">
        <v>0</v>
      </c>
      <c r="H591" s="64">
        <v>0</v>
      </c>
      <c r="I591" s="34">
        <v>15.06</v>
      </c>
      <c r="J591" s="62">
        <v>16.29</v>
      </c>
    </row>
    <row r="592" spans="1:10">
      <c r="A592" s="36">
        <v>43026</v>
      </c>
      <c r="B592" s="66">
        <v>16</v>
      </c>
      <c r="C592" s="66">
        <v>16.28</v>
      </c>
      <c r="D592" s="66">
        <v>16.13</v>
      </c>
      <c r="E592" s="66">
        <v>16.16</v>
      </c>
      <c r="F592" s="64">
        <v>0</v>
      </c>
      <c r="G592" s="64">
        <v>0</v>
      </c>
      <c r="H592" s="64">
        <v>0</v>
      </c>
      <c r="I592" s="34">
        <v>14.92</v>
      </c>
      <c r="J592" s="62">
        <v>16.29</v>
      </c>
    </row>
    <row r="593" spans="1:10">
      <c r="A593" s="36">
        <v>43025</v>
      </c>
      <c r="B593" s="66">
        <v>16.14</v>
      </c>
      <c r="C593" s="66">
        <v>16.22</v>
      </c>
      <c r="D593" s="66">
        <v>16.07</v>
      </c>
      <c r="E593" s="66">
        <v>16.13</v>
      </c>
      <c r="F593" s="64">
        <v>0</v>
      </c>
      <c r="G593" s="64">
        <v>0</v>
      </c>
      <c r="H593" s="64">
        <v>0</v>
      </c>
      <c r="I593" s="34">
        <v>14.92</v>
      </c>
      <c r="J593" s="62">
        <v>16.29</v>
      </c>
    </row>
    <row r="594" spans="1:10">
      <c r="A594" s="36">
        <v>43024</v>
      </c>
      <c r="B594" s="66">
        <v>16.16</v>
      </c>
      <c r="C594" s="66">
        <v>16.260000000000002</v>
      </c>
      <c r="D594" s="66">
        <v>16</v>
      </c>
      <c r="E594" s="66">
        <v>16.12</v>
      </c>
      <c r="F594" s="64">
        <v>0</v>
      </c>
      <c r="G594" s="64">
        <v>0</v>
      </c>
      <c r="H594" s="64">
        <v>0</v>
      </c>
      <c r="I594" s="34">
        <v>14.92</v>
      </c>
      <c r="J594" s="62">
        <v>16.29</v>
      </c>
    </row>
    <row r="595" spans="1:10">
      <c r="A595" s="36">
        <v>43021</v>
      </c>
      <c r="B595" s="66">
        <v>16.23</v>
      </c>
      <c r="C595" s="66">
        <v>16.29</v>
      </c>
      <c r="D595" s="66">
        <v>16.059999999999999</v>
      </c>
      <c r="E595" s="66">
        <v>16.079999999999998</v>
      </c>
      <c r="F595" s="64">
        <v>0</v>
      </c>
      <c r="G595" s="64">
        <v>1</v>
      </c>
      <c r="H595" s="64">
        <v>0</v>
      </c>
      <c r="I595" s="34">
        <v>14.92</v>
      </c>
      <c r="J595" s="62">
        <v>16.29</v>
      </c>
    </row>
    <row r="596" spans="1:10">
      <c r="A596" s="36">
        <v>43019</v>
      </c>
      <c r="B596" s="66">
        <v>16.170000000000002</v>
      </c>
      <c r="C596" s="66">
        <v>16.25</v>
      </c>
      <c r="D596" s="66">
        <v>16.010000000000002</v>
      </c>
      <c r="E596" s="66">
        <v>16.079999999999998</v>
      </c>
      <c r="F596" s="64">
        <v>0</v>
      </c>
      <c r="G596" s="64">
        <v>0</v>
      </c>
      <c r="H596" s="64">
        <v>0</v>
      </c>
      <c r="I596" s="34">
        <v>14.81</v>
      </c>
      <c r="J596" s="62">
        <v>16.29</v>
      </c>
    </row>
    <row r="597" spans="1:10">
      <c r="A597" s="36">
        <v>43018</v>
      </c>
      <c r="B597" s="66">
        <v>16.13</v>
      </c>
      <c r="C597" s="66">
        <v>16.190000000000001</v>
      </c>
      <c r="D597" s="66">
        <v>16.010000000000002</v>
      </c>
      <c r="E597" s="66">
        <v>16.190000000000001</v>
      </c>
      <c r="F597" s="64">
        <v>0</v>
      </c>
      <c r="G597" s="64">
        <v>0</v>
      </c>
      <c r="H597" s="64">
        <v>0</v>
      </c>
      <c r="I597" s="34">
        <v>14.81</v>
      </c>
      <c r="J597" s="62">
        <v>16.25</v>
      </c>
    </row>
    <row r="598" spans="1:10">
      <c r="A598" s="36">
        <v>43017</v>
      </c>
      <c r="B598" s="66">
        <v>15.61</v>
      </c>
      <c r="C598" s="66">
        <v>15.89</v>
      </c>
      <c r="D598" s="66">
        <v>15.59</v>
      </c>
      <c r="E598" s="66">
        <v>15.89</v>
      </c>
      <c r="F598" s="64">
        <v>0</v>
      </c>
      <c r="G598" s="64">
        <v>0</v>
      </c>
      <c r="H598" s="64">
        <v>0</v>
      </c>
      <c r="I598" s="34">
        <v>14.81</v>
      </c>
      <c r="J598" s="62">
        <v>16.11</v>
      </c>
    </row>
    <row r="599" spans="1:10">
      <c r="A599" s="36">
        <v>43014</v>
      </c>
      <c r="B599" s="66">
        <v>15.66</v>
      </c>
      <c r="C599" s="66">
        <v>15.77</v>
      </c>
      <c r="D599" s="66">
        <v>15.54</v>
      </c>
      <c r="E599" s="66">
        <v>15.69</v>
      </c>
      <c r="F599" s="64">
        <v>0</v>
      </c>
      <c r="G599" s="64">
        <v>0</v>
      </c>
      <c r="H599" s="64">
        <v>0</v>
      </c>
      <c r="I599" s="34">
        <v>14.81</v>
      </c>
      <c r="J599" s="62">
        <v>16.11</v>
      </c>
    </row>
    <row r="600" spans="1:10">
      <c r="A600" s="36">
        <v>43013</v>
      </c>
      <c r="B600" s="66">
        <v>15.88</v>
      </c>
      <c r="C600" s="66">
        <v>16.11</v>
      </c>
      <c r="D600" s="66">
        <v>15.85</v>
      </c>
      <c r="E600" s="66">
        <v>15.9</v>
      </c>
      <c r="F600" s="64">
        <v>0</v>
      </c>
      <c r="G600" s="64">
        <v>1</v>
      </c>
      <c r="H600" s="64">
        <v>0</v>
      </c>
      <c r="I600" s="34">
        <v>14.69</v>
      </c>
      <c r="J600" s="62">
        <v>16.11</v>
      </c>
    </row>
    <row r="601" spans="1:10">
      <c r="A601" s="36">
        <v>43012</v>
      </c>
      <c r="B601" s="66">
        <v>15.9</v>
      </c>
      <c r="C601" s="66">
        <v>15.94</v>
      </c>
      <c r="D601" s="66">
        <v>15.65</v>
      </c>
      <c r="E601" s="66">
        <v>15.66</v>
      </c>
      <c r="F601" s="64">
        <v>0</v>
      </c>
      <c r="G601" s="64">
        <v>0</v>
      </c>
      <c r="H601" s="64">
        <v>0</v>
      </c>
      <c r="I601" s="34">
        <v>14.51</v>
      </c>
      <c r="J601" s="62">
        <v>15.98</v>
      </c>
    </row>
    <row r="602" spans="1:10">
      <c r="A602" s="36">
        <v>43011</v>
      </c>
      <c r="B602" s="66">
        <v>15.6</v>
      </c>
      <c r="C602" s="66">
        <v>15.98</v>
      </c>
      <c r="D602" s="66">
        <v>15.52</v>
      </c>
      <c r="E602" s="66">
        <v>15.98</v>
      </c>
      <c r="F602" s="64">
        <v>0</v>
      </c>
      <c r="G602" s="64">
        <v>1</v>
      </c>
      <c r="H602" s="64">
        <v>0</v>
      </c>
      <c r="I602" s="34">
        <v>14.23</v>
      </c>
      <c r="J602" s="62">
        <v>15.98</v>
      </c>
    </row>
    <row r="603" spans="1:10">
      <c r="A603" s="36">
        <v>43010</v>
      </c>
      <c r="B603" s="66">
        <v>15.19</v>
      </c>
      <c r="C603" s="66">
        <v>15.4</v>
      </c>
      <c r="D603" s="66">
        <v>15.06</v>
      </c>
      <c r="E603" s="66">
        <v>15.4</v>
      </c>
      <c r="F603" s="64">
        <v>0</v>
      </c>
      <c r="G603" s="64">
        <v>0</v>
      </c>
      <c r="H603" s="64">
        <v>0</v>
      </c>
      <c r="I603" s="34">
        <v>13.94</v>
      </c>
      <c r="J603" s="62">
        <v>15.96</v>
      </c>
    </row>
    <row r="604" spans="1:10">
      <c r="A604" s="36">
        <v>43007</v>
      </c>
      <c r="B604" s="66">
        <v>15.5</v>
      </c>
      <c r="C604" s="66">
        <v>15.52</v>
      </c>
      <c r="D604" s="66">
        <v>15.3</v>
      </c>
      <c r="E604" s="66">
        <v>15.3</v>
      </c>
      <c r="F604" s="64">
        <v>0</v>
      </c>
      <c r="G604" s="64">
        <v>0</v>
      </c>
      <c r="H604" s="64">
        <v>0</v>
      </c>
      <c r="I604" s="34">
        <v>13.82</v>
      </c>
      <c r="J604" s="62">
        <v>15.96</v>
      </c>
    </row>
    <row r="605" spans="1:10">
      <c r="A605" s="36">
        <v>43006</v>
      </c>
      <c r="B605" s="66">
        <v>15.37</v>
      </c>
      <c r="C605" s="66">
        <v>15.5</v>
      </c>
      <c r="D605" s="66">
        <v>15.22</v>
      </c>
      <c r="E605" s="66">
        <v>15.34</v>
      </c>
      <c r="F605" s="64">
        <v>0</v>
      </c>
      <c r="G605" s="64">
        <v>0</v>
      </c>
      <c r="H605" s="64">
        <v>0</v>
      </c>
      <c r="I605" s="34">
        <v>13.44</v>
      </c>
      <c r="J605" s="62">
        <v>15.96</v>
      </c>
    </row>
    <row r="606" spans="1:10">
      <c r="A606" s="36">
        <v>43005</v>
      </c>
      <c r="B606" s="66">
        <v>15.7</v>
      </c>
      <c r="C606" s="66">
        <v>15.72</v>
      </c>
      <c r="D606" s="66">
        <v>15.11</v>
      </c>
      <c r="E606" s="66">
        <v>15.31</v>
      </c>
      <c r="F606" s="64">
        <v>0</v>
      </c>
      <c r="G606" s="64">
        <v>0</v>
      </c>
      <c r="H606" s="64">
        <v>0</v>
      </c>
      <c r="I606" s="34">
        <v>13.44</v>
      </c>
      <c r="J606" s="62">
        <v>15.96</v>
      </c>
    </row>
    <row r="607" spans="1:10">
      <c r="A607" s="36">
        <v>43004</v>
      </c>
      <c r="B607" s="66">
        <v>15.86</v>
      </c>
      <c r="C607" s="66">
        <v>15.9</v>
      </c>
      <c r="D607" s="66">
        <v>15.56</v>
      </c>
      <c r="E607" s="66">
        <v>15.56</v>
      </c>
      <c r="F607" s="64">
        <v>0</v>
      </c>
      <c r="G607" s="64">
        <v>0</v>
      </c>
      <c r="H607" s="64">
        <v>0</v>
      </c>
      <c r="I607" s="34">
        <v>13.44</v>
      </c>
      <c r="J607" s="62">
        <v>15.96</v>
      </c>
    </row>
    <row r="608" spans="1:10">
      <c r="A608" s="36">
        <v>43003</v>
      </c>
      <c r="B608" s="66">
        <v>15.79</v>
      </c>
      <c r="C608" s="66">
        <v>15.96</v>
      </c>
      <c r="D608" s="66">
        <v>15.7</v>
      </c>
      <c r="E608" s="66">
        <v>15.84</v>
      </c>
      <c r="F608" s="64">
        <v>0</v>
      </c>
      <c r="G608" s="64">
        <v>1</v>
      </c>
      <c r="H608" s="64">
        <v>0</v>
      </c>
      <c r="I608" s="34">
        <v>13.44</v>
      </c>
      <c r="J608" s="62">
        <v>15.96</v>
      </c>
    </row>
    <row r="609" spans="1:10">
      <c r="A609" s="36">
        <v>43000</v>
      </c>
      <c r="B609" s="66">
        <v>15.6</v>
      </c>
      <c r="C609" s="66">
        <v>15.8</v>
      </c>
      <c r="D609" s="66">
        <v>15.43</v>
      </c>
      <c r="E609" s="66">
        <v>15.69</v>
      </c>
      <c r="F609" s="64">
        <v>0</v>
      </c>
      <c r="G609" s="64">
        <v>0</v>
      </c>
      <c r="H609" s="64">
        <v>0</v>
      </c>
      <c r="I609" s="34">
        <v>13.44</v>
      </c>
      <c r="J609" s="62">
        <v>15.96</v>
      </c>
    </row>
    <row r="610" spans="1:10">
      <c r="A610" s="36">
        <v>42999</v>
      </c>
      <c r="B610" s="66">
        <v>15.67</v>
      </c>
      <c r="C610" s="66">
        <v>15.96</v>
      </c>
      <c r="D610" s="66">
        <v>15.58</v>
      </c>
      <c r="E610" s="66">
        <v>15.67</v>
      </c>
      <c r="F610" s="64">
        <v>0</v>
      </c>
      <c r="G610" s="64">
        <v>1</v>
      </c>
      <c r="H610" s="64">
        <v>0</v>
      </c>
      <c r="I610" s="34">
        <v>13.44</v>
      </c>
      <c r="J610" s="62">
        <v>15.96</v>
      </c>
    </row>
    <row r="611" spans="1:10">
      <c r="A611" s="36">
        <v>42998</v>
      </c>
      <c r="B611" s="66">
        <v>15.25</v>
      </c>
      <c r="C611" s="66">
        <v>15.88</v>
      </c>
      <c r="D611" s="66">
        <v>15.07</v>
      </c>
      <c r="E611" s="66">
        <v>15.87</v>
      </c>
      <c r="F611" s="64">
        <v>0</v>
      </c>
      <c r="G611" s="64">
        <v>0</v>
      </c>
      <c r="H611" s="64">
        <v>0</v>
      </c>
      <c r="I611" s="34">
        <v>13.44</v>
      </c>
      <c r="J611" s="62">
        <v>15.96</v>
      </c>
    </row>
    <row r="612" spans="1:10">
      <c r="A612" s="36">
        <v>42997</v>
      </c>
      <c r="B612" s="66">
        <v>15.1</v>
      </c>
      <c r="C612" s="66">
        <v>15.17</v>
      </c>
      <c r="D612" s="66">
        <v>14.92</v>
      </c>
      <c r="E612" s="66">
        <v>15.14</v>
      </c>
      <c r="F612" s="64">
        <v>0</v>
      </c>
      <c r="G612" s="64">
        <v>0</v>
      </c>
      <c r="H612" s="64">
        <v>0</v>
      </c>
      <c r="I612" s="34">
        <v>13.44</v>
      </c>
      <c r="J612" s="62">
        <v>15.26</v>
      </c>
    </row>
    <row r="613" spans="1:10">
      <c r="A613" s="36">
        <v>42996</v>
      </c>
      <c r="B613" s="66">
        <v>15.04</v>
      </c>
      <c r="C613" s="66">
        <v>15.19</v>
      </c>
      <c r="D613" s="66">
        <v>14.98</v>
      </c>
      <c r="E613" s="66">
        <v>15.04</v>
      </c>
      <c r="F613" s="64">
        <v>0</v>
      </c>
      <c r="G613" s="64">
        <v>0</v>
      </c>
      <c r="H613" s="64">
        <v>0</v>
      </c>
      <c r="I613" s="34">
        <v>13.28</v>
      </c>
      <c r="J613" s="62">
        <v>15.26</v>
      </c>
    </row>
    <row r="614" spans="1:10">
      <c r="A614" s="36">
        <v>42993</v>
      </c>
      <c r="B614" s="66">
        <v>15.07</v>
      </c>
      <c r="C614" s="66">
        <v>15.17</v>
      </c>
      <c r="D614" s="66">
        <v>14.99</v>
      </c>
      <c r="E614" s="66">
        <v>15.04</v>
      </c>
      <c r="F614" s="64">
        <v>0</v>
      </c>
      <c r="G614" s="64">
        <v>0</v>
      </c>
      <c r="H614" s="64">
        <v>0</v>
      </c>
      <c r="I614" s="34">
        <v>13.02</v>
      </c>
      <c r="J614" s="62">
        <v>15.26</v>
      </c>
    </row>
    <row r="615" spans="1:10">
      <c r="A615" s="36">
        <v>42992</v>
      </c>
      <c r="B615" s="66">
        <v>15.03</v>
      </c>
      <c r="C615" s="66">
        <v>15.26</v>
      </c>
      <c r="D615" s="66">
        <v>15.02</v>
      </c>
      <c r="E615" s="66">
        <v>15.04</v>
      </c>
      <c r="F615" s="64">
        <v>0</v>
      </c>
      <c r="G615" s="64">
        <v>1</v>
      </c>
      <c r="H615" s="64">
        <v>0</v>
      </c>
      <c r="I615" s="34">
        <v>13.02</v>
      </c>
      <c r="J615" s="62">
        <v>15.26</v>
      </c>
    </row>
    <row r="616" spans="1:10">
      <c r="A616" s="36">
        <v>42991</v>
      </c>
      <c r="B616" s="66">
        <v>14.94</v>
      </c>
      <c r="C616" s="66">
        <v>15.1</v>
      </c>
      <c r="D616" s="66">
        <v>14.81</v>
      </c>
      <c r="E616" s="66">
        <v>15.03</v>
      </c>
      <c r="F616" s="64">
        <v>0</v>
      </c>
      <c r="G616" s="64">
        <v>0</v>
      </c>
      <c r="H616" s="64">
        <v>0</v>
      </c>
      <c r="I616" s="34">
        <v>13.02</v>
      </c>
      <c r="J616" s="62">
        <v>15.16</v>
      </c>
    </row>
    <row r="617" spans="1:10">
      <c r="A617" s="36">
        <v>42990</v>
      </c>
      <c r="B617" s="66">
        <v>14.98</v>
      </c>
      <c r="C617" s="66">
        <v>15.16</v>
      </c>
      <c r="D617" s="66">
        <v>14.86</v>
      </c>
      <c r="E617" s="66">
        <v>14.87</v>
      </c>
      <c r="F617" s="64">
        <v>0</v>
      </c>
      <c r="G617" s="64">
        <v>1</v>
      </c>
      <c r="H617" s="64">
        <v>0</v>
      </c>
      <c r="I617" s="34">
        <v>12.91</v>
      </c>
      <c r="J617" s="62">
        <v>15.16</v>
      </c>
    </row>
    <row r="618" spans="1:10">
      <c r="A618" s="36">
        <v>42989</v>
      </c>
      <c r="B618" s="66">
        <v>14.88</v>
      </c>
      <c r="C618" s="66">
        <v>15.05</v>
      </c>
      <c r="D618" s="66">
        <v>14.81</v>
      </c>
      <c r="E618" s="66">
        <v>14.99</v>
      </c>
      <c r="F618" s="64">
        <v>0</v>
      </c>
      <c r="G618" s="64">
        <v>0</v>
      </c>
      <c r="H618" s="64">
        <v>0</v>
      </c>
      <c r="I618" s="34">
        <v>12.91</v>
      </c>
      <c r="J618" s="62">
        <v>15.15</v>
      </c>
    </row>
    <row r="619" spans="1:10">
      <c r="A619" s="36">
        <v>42986</v>
      </c>
      <c r="B619" s="66">
        <v>15.1</v>
      </c>
      <c r="C619" s="66">
        <v>15.15</v>
      </c>
      <c r="D619" s="66">
        <v>14.69</v>
      </c>
      <c r="E619" s="66">
        <v>14.71</v>
      </c>
      <c r="F619" s="64">
        <v>0</v>
      </c>
      <c r="G619" s="64">
        <v>1</v>
      </c>
      <c r="H619" s="64">
        <v>0</v>
      </c>
      <c r="I619" s="34">
        <v>12.91</v>
      </c>
      <c r="J619" s="62">
        <v>15.15</v>
      </c>
    </row>
    <row r="620" spans="1:10">
      <c r="A620" s="36">
        <v>42984</v>
      </c>
      <c r="B620" s="66">
        <v>14.65</v>
      </c>
      <c r="C620" s="66">
        <v>15.02</v>
      </c>
      <c r="D620" s="66">
        <v>14.51</v>
      </c>
      <c r="E620" s="66">
        <v>15.02</v>
      </c>
      <c r="F620" s="64">
        <v>0</v>
      </c>
      <c r="G620" s="64">
        <v>0</v>
      </c>
      <c r="H620" s="64">
        <v>0</v>
      </c>
      <c r="I620" s="34">
        <v>12.91</v>
      </c>
      <c r="J620" s="62">
        <v>15.15</v>
      </c>
    </row>
    <row r="621" spans="1:10">
      <c r="A621" s="36">
        <v>42983</v>
      </c>
      <c r="B621" s="66">
        <v>14.57</v>
      </c>
      <c r="C621" s="66">
        <v>14.65</v>
      </c>
      <c r="D621" s="66">
        <v>14.23</v>
      </c>
      <c r="E621" s="66">
        <v>14.41</v>
      </c>
      <c r="F621" s="64">
        <v>0</v>
      </c>
      <c r="G621" s="64">
        <v>0</v>
      </c>
      <c r="H621" s="64">
        <v>0</v>
      </c>
      <c r="I621" s="34">
        <v>12.91</v>
      </c>
      <c r="J621" s="62">
        <v>15.02</v>
      </c>
    </row>
    <row r="622" spans="1:10">
      <c r="A622" s="36">
        <v>42982</v>
      </c>
      <c r="B622" s="66">
        <v>13.96</v>
      </c>
      <c r="C622" s="66">
        <v>14.18</v>
      </c>
      <c r="D622" s="66">
        <v>13.94</v>
      </c>
      <c r="E622" s="66">
        <v>14.17</v>
      </c>
      <c r="F622" s="64">
        <v>0</v>
      </c>
      <c r="G622" s="64">
        <v>0</v>
      </c>
      <c r="H622" s="64">
        <v>0</v>
      </c>
      <c r="I622" s="34">
        <v>12.91</v>
      </c>
      <c r="J622" s="62">
        <v>14.19</v>
      </c>
    </row>
    <row r="623" spans="1:10">
      <c r="A623" s="36">
        <v>42979</v>
      </c>
      <c r="B623" s="66">
        <v>13.85</v>
      </c>
      <c r="C623" s="66">
        <v>14.19</v>
      </c>
      <c r="D623" s="66">
        <v>13.82</v>
      </c>
      <c r="E623" s="66">
        <v>14.02</v>
      </c>
      <c r="F623" s="64">
        <v>0</v>
      </c>
      <c r="G623" s="64">
        <v>1</v>
      </c>
      <c r="H623" s="64">
        <v>0</v>
      </c>
      <c r="I623" s="34">
        <v>12.91</v>
      </c>
      <c r="J623" s="62">
        <v>14.19</v>
      </c>
    </row>
    <row r="624" spans="1:10">
      <c r="A624" s="36">
        <v>42978</v>
      </c>
      <c r="B624" s="66">
        <v>13.53</v>
      </c>
      <c r="C624" s="66">
        <v>13.77</v>
      </c>
      <c r="D624" s="66">
        <v>13.47</v>
      </c>
      <c r="E624" s="66">
        <v>13.65</v>
      </c>
      <c r="F624" s="64">
        <v>0</v>
      </c>
      <c r="G624" s="64">
        <v>0</v>
      </c>
      <c r="H624" s="64">
        <v>0</v>
      </c>
      <c r="I624" s="34">
        <v>12.91</v>
      </c>
      <c r="J624" s="62">
        <v>14.03</v>
      </c>
    </row>
    <row r="625" spans="1:10">
      <c r="A625" s="36">
        <v>42977</v>
      </c>
      <c r="B625" s="66">
        <v>13.79</v>
      </c>
      <c r="C625" s="66">
        <v>13.9</v>
      </c>
      <c r="D625" s="66">
        <v>13.44</v>
      </c>
      <c r="E625" s="66">
        <v>13.45</v>
      </c>
      <c r="F625" s="64">
        <v>0</v>
      </c>
      <c r="G625" s="64">
        <v>0</v>
      </c>
      <c r="H625" s="64">
        <v>0</v>
      </c>
      <c r="I625" s="34">
        <v>12.91</v>
      </c>
      <c r="J625" s="62">
        <v>14.03</v>
      </c>
    </row>
    <row r="626" spans="1:10">
      <c r="A626" s="36">
        <v>42976</v>
      </c>
      <c r="B626" s="66">
        <v>13.85</v>
      </c>
      <c r="C626" s="66">
        <v>13.85</v>
      </c>
      <c r="D626" s="66">
        <v>13.68</v>
      </c>
      <c r="E626" s="66">
        <v>13.85</v>
      </c>
      <c r="F626" s="64">
        <v>0</v>
      </c>
      <c r="G626" s="64">
        <v>0</v>
      </c>
      <c r="H626" s="64">
        <v>0</v>
      </c>
      <c r="I626" s="34">
        <v>12.91</v>
      </c>
      <c r="J626" s="62">
        <v>14.03</v>
      </c>
    </row>
    <row r="627" spans="1:10">
      <c r="A627" s="36">
        <v>42975</v>
      </c>
      <c r="B627" s="66">
        <v>13.87</v>
      </c>
      <c r="C627" s="66">
        <v>14.03</v>
      </c>
      <c r="D627" s="66">
        <v>13.76</v>
      </c>
      <c r="E627" s="66">
        <v>13.87</v>
      </c>
      <c r="F627" s="64">
        <v>0</v>
      </c>
      <c r="G627" s="64">
        <v>1</v>
      </c>
      <c r="H627" s="64">
        <v>0</v>
      </c>
      <c r="I627" s="34">
        <v>12.91</v>
      </c>
      <c r="J627" s="62">
        <v>14.03</v>
      </c>
    </row>
    <row r="628" spans="1:10">
      <c r="A628" s="36">
        <v>42972</v>
      </c>
      <c r="B628" s="66">
        <v>13.87</v>
      </c>
      <c r="C628" s="66">
        <v>13.94</v>
      </c>
      <c r="D628" s="66">
        <v>13.81</v>
      </c>
      <c r="E628" s="66">
        <v>13.88</v>
      </c>
      <c r="F628" s="64">
        <v>0</v>
      </c>
      <c r="G628" s="64">
        <v>0</v>
      </c>
      <c r="H628" s="64">
        <v>0</v>
      </c>
      <c r="I628" s="34">
        <v>12.91</v>
      </c>
      <c r="J628" s="62">
        <v>14.03</v>
      </c>
    </row>
    <row r="629" spans="1:10">
      <c r="A629" s="36">
        <v>42971</v>
      </c>
      <c r="B629" s="66">
        <v>13.78</v>
      </c>
      <c r="C629" s="66">
        <v>13.89</v>
      </c>
      <c r="D629" s="66">
        <v>13.68</v>
      </c>
      <c r="E629" s="66">
        <v>13.8</v>
      </c>
      <c r="F629" s="64">
        <v>0</v>
      </c>
      <c r="G629" s="64">
        <v>0</v>
      </c>
      <c r="H629" s="64">
        <v>0</v>
      </c>
      <c r="I629" s="34">
        <v>12.91</v>
      </c>
      <c r="J629" s="62">
        <v>13.93</v>
      </c>
    </row>
    <row r="630" spans="1:10">
      <c r="A630" s="36">
        <v>42970</v>
      </c>
      <c r="B630" s="66">
        <v>13.78</v>
      </c>
      <c r="C630" s="66">
        <v>13.93</v>
      </c>
      <c r="D630" s="66">
        <v>13.65</v>
      </c>
      <c r="E630" s="66">
        <v>13.76</v>
      </c>
      <c r="F630" s="64">
        <v>0</v>
      </c>
      <c r="G630" s="64">
        <v>1</v>
      </c>
      <c r="H630" s="64">
        <v>0</v>
      </c>
      <c r="I630" s="34">
        <v>12.91</v>
      </c>
      <c r="J630" s="62">
        <v>13.93</v>
      </c>
    </row>
    <row r="631" spans="1:10">
      <c r="A631" s="36">
        <v>42969</v>
      </c>
      <c r="B631" s="66">
        <v>13.7</v>
      </c>
      <c r="C631" s="66">
        <v>13.87</v>
      </c>
      <c r="D631" s="66">
        <v>13.64</v>
      </c>
      <c r="E631" s="66">
        <v>13.79</v>
      </c>
      <c r="F631" s="64">
        <v>0</v>
      </c>
      <c r="G631" s="64">
        <v>0</v>
      </c>
      <c r="H631" s="64">
        <v>0</v>
      </c>
      <c r="I631" s="34">
        <v>12.91</v>
      </c>
      <c r="J631" s="62">
        <v>13.93</v>
      </c>
    </row>
    <row r="632" spans="1:10">
      <c r="A632" s="36">
        <v>42968</v>
      </c>
      <c r="B632" s="66">
        <v>13.64</v>
      </c>
      <c r="C632" s="66">
        <v>13.66</v>
      </c>
      <c r="D632" s="66">
        <v>13.28</v>
      </c>
      <c r="E632" s="66">
        <v>13.34</v>
      </c>
      <c r="F632" s="64">
        <v>0</v>
      </c>
      <c r="G632" s="64">
        <v>0</v>
      </c>
      <c r="H632" s="64">
        <v>0</v>
      </c>
      <c r="I632" s="34">
        <v>12.91</v>
      </c>
      <c r="J632" s="62">
        <v>13.69</v>
      </c>
    </row>
    <row r="633" spans="1:10">
      <c r="A633" s="36">
        <v>42965</v>
      </c>
      <c r="B633" s="66">
        <v>13.16</v>
      </c>
      <c r="C633" s="66">
        <v>13.6</v>
      </c>
      <c r="D633" s="66">
        <v>13.16</v>
      </c>
      <c r="E633" s="66">
        <v>13.6</v>
      </c>
      <c r="F633" s="64">
        <v>0</v>
      </c>
      <c r="G633" s="64">
        <v>0</v>
      </c>
      <c r="H633" s="64">
        <v>0</v>
      </c>
      <c r="I633" s="34">
        <v>12.67</v>
      </c>
      <c r="J633" s="62">
        <v>13.69</v>
      </c>
    </row>
    <row r="634" spans="1:10">
      <c r="A634" s="36">
        <v>42964</v>
      </c>
      <c r="B634" s="66">
        <v>13.12</v>
      </c>
      <c r="C634" s="66">
        <v>13.26</v>
      </c>
      <c r="D634" s="66">
        <v>13.02</v>
      </c>
      <c r="E634" s="66">
        <v>13.05</v>
      </c>
      <c r="F634" s="64">
        <v>0</v>
      </c>
      <c r="G634" s="64">
        <v>0</v>
      </c>
      <c r="H634" s="64">
        <v>0</v>
      </c>
      <c r="I634" s="34">
        <v>12.67</v>
      </c>
      <c r="J634" s="62">
        <v>13.69</v>
      </c>
    </row>
    <row r="635" spans="1:10">
      <c r="A635" s="36">
        <v>42963</v>
      </c>
      <c r="B635" s="66">
        <v>13.3</v>
      </c>
      <c r="C635" s="66">
        <v>13.38</v>
      </c>
      <c r="D635" s="66">
        <v>13.1</v>
      </c>
      <c r="E635" s="66">
        <v>13.13</v>
      </c>
      <c r="F635" s="64">
        <v>0</v>
      </c>
      <c r="G635" s="64">
        <v>0</v>
      </c>
      <c r="H635" s="64">
        <v>0</v>
      </c>
      <c r="I635" s="34">
        <v>12.67</v>
      </c>
      <c r="J635" s="62">
        <v>13.69</v>
      </c>
    </row>
    <row r="636" spans="1:10">
      <c r="A636" s="36">
        <v>42962</v>
      </c>
      <c r="B636" s="66">
        <v>13.08</v>
      </c>
      <c r="C636" s="66">
        <v>13.24</v>
      </c>
      <c r="D636" s="66">
        <v>13.05</v>
      </c>
      <c r="E636" s="66">
        <v>13.15</v>
      </c>
      <c r="F636" s="64">
        <v>0</v>
      </c>
      <c r="G636" s="64">
        <v>0</v>
      </c>
      <c r="H636" s="64">
        <v>0</v>
      </c>
      <c r="I636" s="34">
        <v>12.67</v>
      </c>
      <c r="J636" s="62">
        <v>13.69</v>
      </c>
    </row>
    <row r="637" spans="1:10">
      <c r="A637" s="36">
        <v>42961</v>
      </c>
      <c r="B637" s="66">
        <v>12.98</v>
      </c>
      <c r="C637" s="66">
        <v>13.22</v>
      </c>
      <c r="D637" s="66">
        <v>12.91</v>
      </c>
      <c r="E637" s="66">
        <v>13.08</v>
      </c>
      <c r="F637" s="64">
        <v>0</v>
      </c>
      <c r="G637" s="64">
        <v>0</v>
      </c>
      <c r="H637" s="64">
        <v>0</v>
      </c>
      <c r="I637" s="34">
        <v>12.67</v>
      </c>
      <c r="J637" s="62">
        <v>13.69</v>
      </c>
    </row>
    <row r="638" spans="1:10">
      <c r="A638" s="36">
        <v>42958</v>
      </c>
      <c r="B638" s="66">
        <v>13.14</v>
      </c>
      <c r="C638" s="66">
        <v>13.2</v>
      </c>
      <c r="D638" s="66">
        <v>12.94</v>
      </c>
      <c r="E638" s="66">
        <v>12.95</v>
      </c>
      <c r="F638" s="64">
        <v>0</v>
      </c>
      <c r="G638" s="64">
        <v>0</v>
      </c>
      <c r="H638" s="64">
        <v>0</v>
      </c>
      <c r="I638" s="34">
        <v>12.67</v>
      </c>
      <c r="J638" s="62">
        <v>13.69</v>
      </c>
    </row>
    <row r="639" spans="1:10">
      <c r="A639" s="36">
        <v>42957</v>
      </c>
      <c r="B639" s="66">
        <v>13.6</v>
      </c>
      <c r="C639" s="66">
        <v>13.66</v>
      </c>
      <c r="D639" s="66">
        <v>13.15</v>
      </c>
      <c r="E639" s="66">
        <v>13.19</v>
      </c>
      <c r="F639" s="64">
        <v>0</v>
      </c>
      <c r="G639" s="64">
        <v>0</v>
      </c>
      <c r="H639" s="64">
        <v>0</v>
      </c>
      <c r="I639" s="34">
        <v>12.67</v>
      </c>
      <c r="J639" s="62">
        <v>13.69</v>
      </c>
    </row>
    <row r="640" spans="1:10">
      <c r="A640" s="36">
        <v>42956</v>
      </c>
      <c r="B640" s="66">
        <v>13.51</v>
      </c>
      <c r="C640" s="66">
        <v>13.61</v>
      </c>
      <c r="D640" s="66">
        <v>13.44</v>
      </c>
      <c r="E640" s="66">
        <v>13.52</v>
      </c>
      <c r="F640" s="64">
        <v>0</v>
      </c>
      <c r="G640" s="64">
        <v>0</v>
      </c>
      <c r="H640" s="64">
        <v>0</v>
      </c>
      <c r="I640" s="34">
        <v>12.67</v>
      </c>
      <c r="J640" s="62">
        <v>13.69</v>
      </c>
    </row>
    <row r="641" spans="1:10">
      <c r="A641" s="36">
        <v>42955</v>
      </c>
      <c r="B641" s="66">
        <v>13.5</v>
      </c>
      <c r="C641" s="66">
        <v>13.69</v>
      </c>
      <c r="D641" s="66">
        <v>13.46</v>
      </c>
      <c r="E641" s="66">
        <v>13.49</v>
      </c>
      <c r="F641" s="64">
        <v>0</v>
      </c>
      <c r="G641" s="64">
        <v>1</v>
      </c>
      <c r="H641" s="64">
        <v>0</v>
      </c>
      <c r="I641" s="34">
        <v>12.51</v>
      </c>
      <c r="J641" s="62">
        <v>13.69</v>
      </c>
    </row>
    <row r="642" spans="1:10">
      <c r="A642" s="36">
        <v>42954</v>
      </c>
      <c r="B642" s="66">
        <v>13.35</v>
      </c>
      <c r="C642" s="66">
        <v>13.62</v>
      </c>
      <c r="D642" s="66">
        <v>13.33</v>
      </c>
      <c r="E642" s="66">
        <v>13.55</v>
      </c>
      <c r="F642" s="64">
        <v>0</v>
      </c>
      <c r="G642" s="64">
        <v>0</v>
      </c>
      <c r="H642" s="64">
        <v>0</v>
      </c>
      <c r="I642" s="34">
        <v>11.74</v>
      </c>
      <c r="J642" s="62">
        <v>13.66</v>
      </c>
    </row>
    <row r="643" spans="1:10">
      <c r="A643" s="36">
        <v>42951</v>
      </c>
      <c r="B643" s="66">
        <v>13.41</v>
      </c>
      <c r="C643" s="66">
        <v>13.48</v>
      </c>
      <c r="D643" s="66">
        <v>13.26</v>
      </c>
      <c r="E643" s="66">
        <v>13.4</v>
      </c>
      <c r="F643" s="64">
        <v>0</v>
      </c>
      <c r="G643" s="64">
        <v>0</v>
      </c>
      <c r="H643" s="64">
        <v>0</v>
      </c>
      <c r="I643" s="34">
        <v>11.74</v>
      </c>
      <c r="J643" s="62">
        <v>13.66</v>
      </c>
    </row>
    <row r="644" spans="1:10">
      <c r="A644" s="36">
        <v>42950</v>
      </c>
      <c r="B644" s="66">
        <v>13.57</v>
      </c>
      <c r="C644" s="66">
        <v>13.66</v>
      </c>
      <c r="D644" s="66">
        <v>13.31</v>
      </c>
      <c r="E644" s="66">
        <v>13.31</v>
      </c>
      <c r="F644" s="64">
        <v>0</v>
      </c>
      <c r="G644" s="64">
        <v>1</v>
      </c>
      <c r="H644" s="64">
        <v>0</v>
      </c>
      <c r="I644" s="34">
        <v>11.74</v>
      </c>
      <c r="J644" s="62">
        <v>13.66</v>
      </c>
    </row>
    <row r="645" spans="1:10">
      <c r="A645" s="36">
        <v>42949</v>
      </c>
      <c r="B645" s="66">
        <v>13.13</v>
      </c>
      <c r="C645" s="66">
        <v>13.61</v>
      </c>
      <c r="D645" s="66">
        <v>13.08</v>
      </c>
      <c r="E645" s="66">
        <v>13.51</v>
      </c>
      <c r="F645" s="64">
        <v>0</v>
      </c>
      <c r="G645" s="64">
        <v>0</v>
      </c>
      <c r="H645" s="64">
        <v>0</v>
      </c>
      <c r="I645" s="34">
        <v>11.74</v>
      </c>
      <c r="J645" s="62">
        <v>13.66</v>
      </c>
    </row>
    <row r="646" spans="1:10">
      <c r="A646" s="36">
        <v>42948</v>
      </c>
      <c r="B646" s="66">
        <v>13.3</v>
      </c>
      <c r="C646" s="66">
        <v>13.32</v>
      </c>
      <c r="D646" s="66">
        <v>13.08</v>
      </c>
      <c r="E646" s="66">
        <v>13.12</v>
      </c>
      <c r="F646" s="64">
        <v>0</v>
      </c>
      <c r="G646" s="64">
        <v>0</v>
      </c>
      <c r="H646" s="64">
        <v>0</v>
      </c>
      <c r="I646" s="34">
        <v>11.74</v>
      </c>
      <c r="J646" s="62">
        <v>13.35</v>
      </c>
    </row>
    <row r="647" spans="1:10">
      <c r="A647" s="36">
        <v>42947</v>
      </c>
      <c r="B647" s="66">
        <v>13.22</v>
      </c>
      <c r="C647" s="66">
        <v>13.31</v>
      </c>
      <c r="D647" s="66">
        <v>13.07</v>
      </c>
      <c r="E647" s="66">
        <v>13.29</v>
      </c>
      <c r="F647" s="64">
        <v>0</v>
      </c>
      <c r="G647" s="64">
        <v>0</v>
      </c>
      <c r="H647" s="64">
        <v>0</v>
      </c>
      <c r="I647" s="34">
        <v>11.74</v>
      </c>
      <c r="J647" s="62">
        <v>13.35</v>
      </c>
    </row>
    <row r="648" spans="1:10">
      <c r="A648" s="36">
        <v>42944</v>
      </c>
      <c r="B648" s="66">
        <v>12.98</v>
      </c>
      <c r="C648" s="66">
        <v>13.13</v>
      </c>
      <c r="D648" s="66">
        <v>12.91</v>
      </c>
      <c r="E648" s="66">
        <v>13.13</v>
      </c>
      <c r="F648" s="64">
        <v>0</v>
      </c>
      <c r="G648" s="64">
        <v>0</v>
      </c>
      <c r="H648" s="64">
        <v>0</v>
      </c>
      <c r="I648" s="34">
        <v>11.74</v>
      </c>
      <c r="J648" s="62">
        <v>13.35</v>
      </c>
    </row>
    <row r="649" spans="1:10">
      <c r="A649" s="36">
        <v>42943</v>
      </c>
      <c r="B649" s="66">
        <v>13.05</v>
      </c>
      <c r="C649" s="66">
        <v>13.17</v>
      </c>
      <c r="D649" s="66">
        <v>13</v>
      </c>
      <c r="E649" s="66">
        <v>13</v>
      </c>
      <c r="F649" s="64">
        <v>0</v>
      </c>
      <c r="G649" s="64">
        <v>0</v>
      </c>
      <c r="H649" s="64">
        <v>0</v>
      </c>
      <c r="I649" s="34">
        <v>11.74</v>
      </c>
      <c r="J649" s="62">
        <v>13.35</v>
      </c>
    </row>
    <row r="650" spans="1:10">
      <c r="A650" s="36">
        <v>42942</v>
      </c>
      <c r="B650" s="66">
        <v>13.3</v>
      </c>
      <c r="C650" s="66">
        <v>13.34</v>
      </c>
      <c r="D650" s="66">
        <v>12.98</v>
      </c>
      <c r="E650" s="66">
        <v>12.98</v>
      </c>
      <c r="F650" s="64">
        <v>0</v>
      </c>
      <c r="G650" s="64">
        <v>0</v>
      </c>
      <c r="H650" s="64">
        <v>0</v>
      </c>
      <c r="I650" s="34">
        <v>11.74</v>
      </c>
      <c r="J650" s="62">
        <v>13.35</v>
      </c>
    </row>
    <row r="651" spans="1:10">
      <c r="A651" s="36">
        <v>42941</v>
      </c>
      <c r="B651" s="66">
        <v>13.01</v>
      </c>
      <c r="C651" s="66">
        <v>13.25</v>
      </c>
      <c r="D651" s="66">
        <v>13.01</v>
      </c>
      <c r="E651" s="66">
        <v>13.22</v>
      </c>
      <c r="F651" s="64">
        <v>0</v>
      </c>
      <c r="G651" s="64">
        <v>0</v>
      </c>
      <c r="H651" s="64">
        <v>0</v>
      </c>
      <c r="I651" s="34">
        <v>11.74</v>
      </c>
      <c r="J651" s="62">
        <v>13.35</v>
      </c>
    </row>
    <row r="652" spans="1:10">
      <c r="A652" s="36">
        <v>42940</v>
      </c>
      <c r="B652" s="66">
        <v>12.83</v>
      </c>
      <c r="C652" s="66">
        <v>12.92</v>
      </c>
      <c r="D652" s="66">
        <v>12.77</v>
      </c>
      <c r="E652" s="66">
        <v>12.88</v>
      </c>
      <c r="F652" s="64">
        <v>0</v>
      </c>
      <c r="G652" s="64">
        <v>0</v>
      </c>
      <c r="H652" s="64">
        <v>0</v>
      </c>
      <c r="I652" s="34">
        <v>11.74</v>
      </c>
      <c r="J652" s="62">
        <v>13.35</v>
      </c>
    </row>
    <row r="653" spans="1:10">
      <c r="A653" s="36">
        <v>42937</v>
      </c>
      <c r="B653" s="66">
        <v>13</v>
      </c>
      <c r="C653" s="66">
        <v>13.04</v>
      </c>
      <c r="D653" s="66">
        <v>12.67</v>
      </c>
      <c r="E653" s="66">
        <v>12.69</v>
      </c>
      <c r="F653" s="64">
        <v>0</v>
      </c>
      <c r="G653" s="64">
        <v>0</v>
      </c>
      <c r="H653" s="64">
        <v>0</v>
      </c>
      <c r="I653" s="34">
        <v>11.74</v>
      </c>
      <c r="J653" s="62">
        <v>13.35</v>
      </c>
    </row>
    <row r="654" spans="1:10">
      <c r="A654" s="36">
        <v>42936</v>
      </c>
      <c r="B654" s="66">
        <v>13.29</v>
      </c>
      <c r="C654" s="66">
        <v>13.35</v>
      </c>
      <c r="D654" s="66">
        <v>13.03</v>
      </c>
      <c r="E654" s="66">
        <v>13.1</v>
      </c>
      <c r="F654" s="64">
        <v>0</v>
      </c>
      <c r="G654" s="64">
        <v>1</v>
      </c>
      <c r="H654" s="64">
        <v>0</v>
      </c>
      <c r="I654" s="34">
        <v>11.74</v>
      </c>
      <c r="J654" s="62">
        <v>13.35</v>
      </c>
    </row>
    <row r="655" spans="1:10">
      <c r="A655" s="36">
        <v>42935</v>
      </c>
      <c r="B655" s="66">
        <v>13</v>
      </c>
      <c r="C655" s="66">
        <v>13.27</v>
      </c>
      <c r="D655" s="66">
        <v>12.97</v>
      </c>
      <c r="E655" s="66">
        <v>13.23</v>
      </c>
      <c r="F655" s="64">
        <v>0</v>
      </c>
      <c r="G655" s="64">
        <v>0</v>
      </c>
      <c r="H655" s="64">
        <v>0</v>
      </c>
      <c r="I655" s="34">
        <v>11.59</v>
      </c>
      <c r="J655" s="62">
        <v>13.35</v>
      </c>
    </row>
    <row r="656" spans="1:10">
      <c r="A656" s="36">
        <v>42934</v>
      </c>
      <c r="B656" s="66">
        <v>13</v>
      </c>
      <c r="C656" s="66">
        <v>13.02</v>
      </c>
      <c r="D656" s="66">
        <v>12.83</v>
      </c>
      <c r="E656" s="66">
        <v>12.94</v>
      </c>
      <c r="F656" s="64">
        <v>0</v>
      </c>
      <c r="G656" s="64">
        <v>0</v>
      </c>
      <c r="H656" s="64">
        <v>0</v>
      </c>
      <c r="I656" s="34">
        <v>11.59</v>
      </c>
      <c r="J656" s="62">
        <v>13.06</v>
      </c>
    </row>
    <row r="657" spans="1:10">
      <c r="A657" s="36">
        <v>42933</v>
      </c>
      <c r="B657" s="66">
        <v>13.03</v>
      </c>
      <c r="C657" s="66">
        <v>13.05</v>
      </c>
      <c r="D657" s="66">
        <v>12.87</v>
      </c>
      <c r="E657" s="66">
        <v>12.89</v>
      </c>
      <c r="F657" s="64">
        <v>0</v>
      </c>
      <c r="G657" s="64">
        <v>0</v>
      </c>
      <c r="H657" s="64">
        <v>0</v>
      </c>
      <c r="I657" s="34">
        <v>11.59</v>
      </c>
      <c r="J657" s="62">
        <v>13.06</v>
      </c>
    </row>
    <row r="658" spans="1:10">
      <c r="A658" s="36">
        <v>42930</v>
      </c>
      <c r="B658" s="66">
        <v>12.96</v>
      </c>
      <c r="C658" s="66">
        <v>13.06</v>
      </c>
      <c r="D658" s="66">
        <v>12.91</v>
      </c>
      <c r="E658" s="66">
        <v>13.05</v>
      </c>
      <c r="F658" s="64">
        <v>0</v>
      </c>
      <c r="G658" s="64">
        <v>1</v>
      </c>
      <c r="H658" s="64">
        <v>0</v>
      </c>
      <c r="I658" s="34">
        <v>11.59</v>
      </c>
      <c r="J658" s="62">
        <v>13.06</v>
      </c>
    </row>
    <row r="659" spans="1:10">
      <c r="A659" s="36">
        <v>42929</v>
      </c>
      <c r="B659" s="66">
        <v>12.96</v>
      </c>
      <c r="C659" s="66">
        <v>13.04</v>
      </c>
      <c r="D659" s="66">
        <v>12.8</v>
      </c>
      <c r="E659" s="66">
        <v>12.87</v>
      </c>
      <c r="F659" s="64">
        <v>0</v>
      </c>
      <c r="G659" s="64">
        <v>1</v>
      </c>
      <c r="H659" s="64">
        <v>0</v>
      </c>
      <c r="I659" s="34">
        <v>11.59</v>
      </c>
      <c r="J659" s="62">
        <v>13.04</v>
      </c>
    </row>
    <row r="660" spans="1:10">
      <c r="A660" s="36">
        <v>42928</v>
      </c>
      <c r="B660" s="66">
        <v>12.64</v>
      </c>
      <c r="C660" s="66">
        <v>12.99</v>
      </c>
      <c r="D660" s="66">
        <v>12.51</v>
      </c>
      <c r="E660" s="66">
        <v>12.94</v>
      </c>
      <c r="F660" s="64">
        <v>0</v>
      </c>
      <c r="G660" s="64">
        <v>0</v>
      </c>
      <c r="H660" s="64">
        <v>0</v>
      </c>
      <c r="I660" s="34">
        <v>11.59</v>
      </c>
      <c r="J660" s="62">
        <v>13.04</v>
      </c>
    </row>
    <row r="661" spans="1:10">
      <c r="A661" s="36">
        <v>42927</v>
      </c>
      <c r="B661" s="66">
        <v>11.95</v>
      </c>
      <c r="C661" s="66">
        <v>12.45</v>
      </c>
      <c r="D661" s="66">
        <v>11.9</v>
      </c>
      <c r="E661" s="66">
        <v>12.33</v>
      </c>
      <c r="F661" s="64">
        <v>0</v>
      </c>
      <c r="G661" s="64">
        <v>0</v>
      </c>
      <c r="H661" s="64">
        <v>0</v>
      </c>
      <c r="I661" s="34">
        <v>11.59</v>
      </c>
      <c r="J661" s="62">
        <v>13.04</v>
      </c>
    </row>
    <row r="662" spans="1:10">
      <c r="A662" s="36">
        <v>42926</v>
      </c>
      <c r="B662" s="66">
        <v>11.83</v>
      </c>
      <c r="C662" s="66">
        <v>12.01</v>
      </c>
      <c r="D662" s="66">
        <v>11.74</v>
      </c>
      <c r="E662" s="66">
        <v>11.98</v>
      </c>
      <c r="F662" s="64">
        <v>0</v>
      </c>
      <c r="G662" s="64">
        <v>0</v>
      </c>
      <c r="H662" s="64">
        <v>0</v>
      </c>
      <c r="I662" s="34">
        <v>11.59</v>
      </c>
      <c r="J662" s="62">
        <v>13.1</v>
      </c>
    </row>
    <row r="663" spans="1:10">
      <c r="A663" s="36">
        <v>42923</v>
      </c>
      <c r="B663" s="66">
        <v>12.13</v>
      </c>
      <c r="C663" s="66">
        <v>12.17</v>
      </c>
      <c r="D663" s="66">
        <v>11.85</v>
      </c>
      <c r="E663" s="66">
        <v>11.93</v>
      </c>
      <c r="F663" s="64">
        <v>0</v>
      </c>
      <c r="G663" s="64">
        <v>0</v>
      </c>
      <c r="H663" s="64">
        <v>0</v>
      </c>
      <c r="I663" s="34">
        <v>11.59</v>
      </c>
      <c r="J663" s="62">
        <v>13.1</v>
      </c>
    </row>
    <row r="664" spans="1:10">
      <c r="A664" s="36">
        <v>42922</v>
      </c>
      <c r="B664" s="66">
        <v>12.28</v>
      </c>
      <c r="C664" s="66">
        <v>12.36</v>
      </c>
      <c r="D664" s="66">
        <v>12.08</v>
      </c>
      <c r="E664" s="66">
        <v>12.17</v>
      </c>
      <c r="F664" s="64">
        <v>0</v>
      </c>
      <c r="G664" s="64">
        <v>0</v>
      </c>
      <c r="H664" s="64">
        <v>0</v>
      </c>
      <c r="I664" s="34">
        <v>11.59</v>
      </c>
      <c r="J664" s="62">
        <v>13.34</v>
      </c>
    </row>
    <row r="665" spans="1:10">
      <c r="A665" s="36">
        <v>42921</v>
      </c>
      <c r="B665" s="66">
        <v>12.38</v>
      </c>
      <c r="C665" s="66">
        <v>12.52</v>
      </c>
      <c r="D665" s="66">
        <v>12.12</v>
      </c>
      <c r="E665" s="66">
        <v>12.21</v>
      </c>
      <c r="F665" s="64">
        <v>0</v>
      </c>
      <c r="G665" s="64">
        <v>0</v>
      </c>
      <c r="H665" s="64">
        <v>0</v>
      </c>
      <c r="I665" s="34">
        <v>11.59</v>
      </c>
      <c r="J665" s="62">
        <v>13.34</v>
      </c>
    </row>
    <row r="666" spans="1:10">
      <c r="A666" s="36">
        <v>42920</v>
      </c>
      <c r="B666" s="66">
        <v>12.34</v>
      </c>
      <c r="C666" s="66">
        <v>12.43</v>
      </c>
      <c r="D666" s="66">
        <v>12.32</v>
      </c>
      <c r="E666" s="66">
        <v>12.43</v>
      </c>
      <c r="F666" s="64">
        <v>0</v>
      </c>
      <c r="G666" s="64">
        <v>0</v>
      </c>
      <c r="H666" s="64">
        <v>0</v>
      </c>
      <c r="I666" s="34">
        <v>11.59</v>
      </c>
      <c r="J666" s="62">
        <v>13.34</v>
      </c>
    </row>
    <row r="667" spans="1:10">
      <c r="A667" s="36">
        <v>42919</v>
      </c>
      <c r="B667" s="66">
        <v>12.28</v>
      </c>
      <c r="C667" s="66">
        <v>12.41</v>
      </c>
      <c r="D667" s="66">
        <v>12.22</v>
      </c>
      <c r="E667" s="66">
        <v>12.36</v>
      </c>
      <c r="F667" s="64">
        <v>0</v>
      </c>
      <c r="G667" s="64">
        <v>0</v>
      </c>
      <c r="H667" s="64">
        <v>0</v>
      </c>
      <c r="I667" s="34">
        <v>11.59</v>
      </c>
      <c r="J667" s="62">
        <v>13.34</v>
      </c>
    </row>
    <row r="668" spans="1:10">
      <c r="A668" s="36">
        <v>42916</v>
      </c>
      <c r="B668" s="66">
        <v>12.25</v>
      </c>
      <c r="C668" s="66">
        <v>12.48</v>
      </c>
      <c r="D668" s="66">
        <v>12.19</v>
      </c>
      <c r="E668" s="66">
        <v>12.37</v>
      </c>
      <c r="F668" s="64">
        <v>0</v>
      </c>
      <c r="G668" s="64">
        <v>0</v>
      </c>
      <c r="H668" s="64">
        <v>0</v>
      </c>
      <c r="I668" s="34">
        <v>11.59</v>
      </c>
      <c r="J668" s="62">
        <v>13.34</v>
      </c>
    </row>
    <row r="669" spans="1:10">
      <c r="A669" s="36">
        <v>42915</v>
      </c>
      <c r="B669" s="66">
        <v>12.26</v>
      </c>
      <c r="C669" s="66">
        <v>12.3</v>
      </c>
      <c r="D669" s="66">
        <v>12.09</v>
      </c>
      <c r="E669" s="66">
        <v>12.18</v>
      </c>
      <c r="F669" s="64">
        <v>0</v>
      </c>
      <c r="G669" s="64">
        <v>0</v>
      </c>
      <c r="H669" s="64">
        <v>0</v>
      </c>
      <c r="I669" s="34">
        <v>11.59</v>
      </c>
      <c r="J669" s="62">
        <v>13.34</v>
      </c>
    </row>
    <row r="670" spans="1:10">
      <c r="A670" s="36">
        <v>42914</v>
      </c>
      <c r="B670" s="66">
        <v>12.08</v>
      </c>
      <c r="C670" s="66">
        <v>12.32</v>
      </c>
      <c r="D670" s="66">
        <v>12.01</v>
      </c>
      <c r="E670" s="66">
        <v>12.08</v>
      </c>
      <c r="F670" s="64">
        <v>0</v>
      </c>
      <c r="G670" s="64">
        <v>0</v>
      </c>
      <c r="H670" s="64">
        <v>0</v>
      </c>
      <c r="I670" s="34">
        <v>11.59</v>
      </c>
      <c r="J670" s="62">
        <v>13.34</v>
      </c>
    </row>
    <row r="671" spans="1:10">
      <c r="A671" s="36">
        <v>42913</v>
      </c>
      <c r="B671" s="66">
        <v>12.34</v>
      </c>
      <c r="C671" s="66">
        <v>12.48</v>
      </c>
      <c r="D671" s="66">
        <v>12.13</v>
      </c>
      <c r="E671" s="66">
        <v>12.21</v>
      </c>
      <c r="F671" s="64">
        <v>0</v>
      </c>
      <c r="G671" s="64">
        <v>0</v>
      </c>
      <c r="H671" s="64">
        <v>0</v>
      </c>
      <c r="I671" s="34">
        <v>11.59</v>
      </c>
      <c r="J671" s="62">
        <v>13.64</v>
      </c>
    </row>
    <row r="672" spans="1:10">
      <c r="A672" s="36">
        <v>42912</v>
      </c>
      <c r="B672" s="66">
        <v>12.1</v>
      </c>
      <c r="C672" s="66">
        <v>12.3</v>
      </c>
      <c r="D672" s="66">
        <v>12.04</v>
      </c>
      <c r="E672" s="66">
        <v>12.27</v>
      </c>
      <c r="F672" s="64">
        <v>0</v>
      </c>
      <c r="G672" s="64">
        <v>0</v>
      </c>
      <c r="H672" s="64">
        <v>0</v>
      </c>
      <c r="I672" s="34">
        <v>11.59</v>
      </c>
      <c r="J672" s="62">
        <v>13.76</v>
      </c>
    </row>
    <row r="673" spans="1:10">
      <c r="A673" s="36">
        <v>42909</v>
      </c>
      <c r="B673" s="66">
        <v>12.11</v>
      </c>
      <c r="C673" s="66">
        <v>12.15</v>
      </c>
      <c r="D673" s="66">
        <v>11.87</v>
      </c>
      <c r="E673" s="66">
        <v>11.93</v>
      </c>
      <c r="F673" s="64">
        <v>0</v>
      </c>
      <c r="G673" s="64">
        <v>0</v>
      </c>
      <c r="H673" s="64">
        <v>0</v>
      </c>
      <c r="I673" s="34">
        <v>11.59</v>
      </c>
      <c r="J673" s="62">
        <v>14.19</v>
      </c>
    </row>
    <row r="674" spans="1:10">
      <c r="A674" s="36">
        <v>42908</v>
      </c>
      <c r="B674" s="66">
        <v>11.76</v>
      </c>
      <c r="C674" s="66">
        <v>12.04</v>
      </c>
      <c r="D674" s="66">
        <v>11.72</v>
      </c>
      <c r="E674" s="66">
        <v>12.04</v>
      </c>
      <c r="F674" s="64">
        <v>0</v>
      </c>
      <c r="G674" s="64">
        <v>0</v>
      </c>
      <c r="H674" s="64">
        <v>0</v>
      </c>
      <c r="I674" s="34">
        <v>11.59</v>
      </c>
      <c r="J674" s="62">
        <v>14.19</v>
      </c>
    </row>
    <row r="675" spans="1:10">
      <c r="A675" s="36">
        <v>42907</v>
      </c>
      <c r="B675" s="66">
        <v>11.95</v>
      </c>
      <c r="C675" s="66">
        <v>12.12</v>
      </c>
      <c r="D675" s="66">
        <v>11.59</v>
      </c>
      <c r="E675" s="66">
        <v>11.64</v>
      </c>
      <c r="F675" s="64">
        <v>1</v>
      </c>
      <c r="G675" s="64">
        <v>0</v>
      </c>
      <c r="H675" s="64">
        <v>0</v>
      </c>
      <c r="I675" s="34">
        <v>11.59</v>
      </c>
      <c r="J675" s="62">
        <v>14.19</v>
      </c>
    </row>
    <row r="676" spans="1:10">
      <c r="A676" s="36">
        <v>42906</v>
      </c>
      <c r="B676" s="66">
        <v>12.12</v>
      </c>
      <c r="C676" s="66">
        <v>12.13</v>
      </c>
      <c r="D676" s="66">
        <v>11.76</v>
      </c>
      <c r="E676" s="66">
        <v>11.86</v>
      </c>
      <c r="F676" s="64">
        <v>0</v>
      </c>
      <c r="G676" s="64">
        <v>0</v>
      </c>
      <c r="H676" s="64">
        <v>0</v>
      </c>
      <c r="I676" s="34">
        <v>11.59</v>
      </c>
      <c r="J676" s="62">
        <v>14.19</v>
      </c>
    </row>
    <row r="677" spans="1:10">
      <c r="A677" s="36">
        <v>42905</v>
      </c>
      <c r="B677" s="66">
        <v>12.31</v>
      </c>
      <c r="C677" s="66">
        <v>12.47</v>
      </c>
      <c r="D677" s="66">
        <v>12.22</v>
      </c>
      <c r="E677" s="66">
        <v>12.29</v>
      </c>
      <c r="F677" s="64">
        <v>0</v>
      </c>
      <c r="G677" s="64">
        <v>0</v>
      </c>
      <c r="H677" s="64">
        <v>0</v>
      </c>
      <c r="I677" s="34">
        <v>12.21</v>
      </c>
      <c r="J677" s="62">
        <v>14.19</v>
      </c>
    </row>
    <row r="678" spans="1:10">
      <c r="A678" s="36">
        <v>42902</v>
      </c>
      <c r="B678" s="66">
        <v>12.58</v>
      </c>
      <c r="C678" s="66">
        <v>12.59</v>
      </c>
      <c r="D678" s="66">
        <v>12.21</v>
      </c>
      <c r="E678" s="66">
        <v>12.28</v>
      </c>
      <c r="F678" s="64">
        <v>1</v>
      </c>
      <c r="G678" s="64">
        <v>0</v>
      </c>
      <c r="H678" s="64">
        <v>0</v>
      </c>
      <c r="I678" s="34">
        <v>12.21</v>
      </c>
      <c r="J678" s="62">
        <v>14.19</v>
      </c>
    </row>
    <row r="679" spans="1:10">
      <c r="A679" s="36">
        <v>42900</v>
      </c>
      <c r="B679" s="66">
        <v>12.94</v>
      </c>
      <c r="C679" s="66">
        <v>13.04</v>
      </c>
      <c r="D679" s="66">
        <v>12.61</v>
      </c>
      <c r="E679" s="66">
        <v>12.62</v>
      </c>
      <c r="F679" s="64">
        <v>0</v>
      </c>
      <c r="G679" s="64">
        <v>0</v>
      </c>
      <c r="H679" s="64">
        <v>0</v>
      </c>
      <c r="I679" s="34">
        <v>12.45</v>
      </c>
      <c r="J679" s="62">
        <v>14.19</v>
      </c>
    </row>
    <row r="680" spans="1:10">
      <c r="A680" s="36">
        <v>42899</v>
      </c>
      <c r="B680" s="66">
        <v>12.95</v>
      </c>
      <c r="C680" s="66">
        <v>13.02</v>
      </c>
      <c r="D680" s="66">
        <v>12.77</v>
      </c>
      <c r="E680" s="66">
        <v>12.94</v>
      </c>
      <c r="F680" s="64">
        <v>0</v>
      </c>
      <c r="G680" s="64">
        <v>0</v>
      </c>
      <c r="H680" s="64">
        <v>1</v>
      </c>
      <c r="I680" s="34">
        <v>12.45</v>
      </c>
      <c r="J680" s="62">
        <v>15.72</v>
      </c>
    </row>
    <row r="681" spans="1:10">
      <c r="A681" s="36">
        <v>42898</v>
      </c>
      <c r="B681" s="66">
        <v>12.97</v>
      </c>
      <c r="C681" s="66">
        <v>13.03</v>
      </c>
      <c r="D681" s="66">
        <v>12.77</v>
      </c>
      <c r="E681" s="66">
        <v>12.9</v>
      </c>
      <c r="F681" s="64">
        <v>0</v>
      </c>
      <c r="G681" s="64">
        <v>0</v>
      </c>
      <c r="H681" s="64">
        <v>0</v>
      </c>
      <c r="I681" s="34">
        <v>12.45</v>
      </c>
      <c r="J681" s="62">
        <v>15.87</v>
      </c>
    </row>
    <row r="682" spans="1:10">
      <c r="A682" s="36">
        <v>42895</v>
      </c>
      <c r="B682" s="66">
        <v>12.96</v>
      </c>
      <c r="C682" s="66">
        <v>13.1</v>
      </c>
      <c r="D682" s="66">
        <v>12.83</v>
      </c>
      <c r="E682" s="66">
        <v>12.85</v>
      </c>
      <c r="F682" s="64">
        <v>0</v>
      </c>
      <c r="G682" s="64">
        <v>0</v>
      </c>
      <c r="H682" s="64">
        <v>0</v>
      </c>
      <c r="I682" s="34">
        <v>12.45</v>
      </c>
      <c r="J682" s="62">
        <v>15.87</v>
      </c>
    </row>
    <row r="683" spans="1:10">
      <c r="A683" s="36">
        <v>42894</v>
      </c>
      <c r="B683" s="66">
        <v>12.78</v>
      </c>
      <c r="C683" s="66">
        <v>12.96</v>
      </c>
      <c r="D683" s="66">
        <v>12.71</v>
      </c>
      <c r="E683" s="66">
        <v>12.84</v>
      </c>
      <c r="F683" s="64">
        <v>0</v>
      </c>
      <c r="G683" s="64">
        <v>0</v>
      </c>
      <c r="H683" s="64">
        <v>0</v>
      </c>
      <c r="I683" s="34">
        <v>12.45</v>
      </c>
      <c r="J683" s="62">
        <v>15.87</v>
      </c>
    </row>
    <row r="684" spans="1:10">
      <c r="A684" s="36">
        <v>42893</v>
      </c>
      <c r="B684" s="66">
        <v>13.28</v>
      </c>
      <c r="C684" s="66">
        <v>13.34</v>
      </c>
      <c r="D684" s="66">
        <v>12.81</v>
      </c>
      <c r="E684" s="66">
        <v>12.87</v>
      </c>
      <c r="F684" s="64">
        <v>0</v>
      </c>
      <c r="G684" s="64">
        <v>0</v>
      </c>
      <c r="H684" s="64">
        <v>0</v>
      </c>
      <c r="I684" s="34">
        <v>12.45</v>
      </c>
      <c r="J684" s="62">
        <v>15.87</v>
      </c>
    </row>
    <row r="685" spans="1:10">
      <c r="A685" s="36">
        <v>42892</v>
      </c>
      <c r="B685" s="66">
        <v>13.23</v>
      </c>
      <c r="C685" s="66">
        <v>13.33</v>
      </c>
      <c r="D685" s="66">
        <v>13.03</v>
      </c>
      <c r="E685" s="66">
        <v>13.18</v>
      </c>
      <c r="F685" s="64">
        <v>0</v>
      </c>
      <c r="G685" s="64">
        <v>0</v>
      </c>
      <c r="H685" s="64">
        <v>0</v>
      </c>
      <c r="I685" s="34">
        <v>12.45</v>
      </c>
      <c r="J685" s="62">
        <v>15.87</v>
      </c>
    </row>
    <row r="686" spans="1:10">
      <c r="A686" s="36">
        <v>42891</v>
      </c>
      <c r="B686" s="66">
        <v>12.96</v>
      </c>
      <c r="C686" s="66">
        <v>13.24</v>
      </c>
      <c r="D686" s="66">
        <v>12.92</v>
      </c>
      <c r="E686" s="66">
        <v>13.18</v>
      </c>
      <c r="F686" s="64">
        <v>0</v>
      </c>
      <c r="G686" s="64">
        <v>0</v>
      </c>
      <c r="H686" s="64">
        <v>0</v>
      </c>
      <c r="I686" s="34">
        <v>12.45</v>
      </c>
      <c r="J686" s="62">
        <v>15.87</v>
      </c>
    </row>
    <row r="687" spans="1:10">
      <c r="A687" s="36">
        <v>42888</v>
      </c>
      <c r="B687" s="66">
        <v>12.79</v>
      </c>
      <c r="C687" s="66">
        <v>13.05</v>
      </c>
      <c r="D687" s="66">
        <v>12.68</v>
      </c>
      <c r="E687" s="66">
        <v>13.05</v>
      </c>
      <c r="F687" s="64">
        <v>0</v>
      </c>
      <c r="G687" s="64">
        <v>0</v>
      </c>
      <c r="H687" s="64">
        <v>0</v>
      </c>
      <c r="I687" s="34">
        <v>12.45</v>
      </c>
      <c r="J687" s="62">
        <v>15.87</v>
      </c>
    </row>
    <row r="688" spans="1:10">
      <c r="A688" s="36">
        <v>42887</v>
      </c>
      <c r="B688" s="66">
        <v>13.16</v>
      </c>
      <c r="C688" s="66">
        <v>13.29</v>
      </c>
      <c r="D688" s="66">
        <v>12.82</v>
      </c>
      <c r="E688" s="66">
        <v>12.82</v>
      </c>
      <c r="F688" s="64">
        <v>0</v>
      </c>
      <c r="G688" s="64">
        <v>0</v>
      </c>
      <c r="H688" s="64">
        <v>0</v>
      </c>
      <c r="I688" s="34">
        <v>12.45</v>
      </c>
      <c r="J688" s="62">
        <v>15.87</v>
      </c>
    </row>
    <row r="689" spans="1:10">
      <c r="A689" s="36">
        <v>42886</v>
      </c>
      <c r="B689" s="66">
        <v>13.21</v>
      </c>
      <c r="C689" s="66">
        <v>13.31</v>
      </c>
      <c r="D689" s="66">
        <v>12.95</v>
      </c>
      <c r="E689" s="66">
        <v>12.96</v>
      </c>
      <c r="F689" s="64">
        <v>0</v>
      </c>
      <c r="G689" s="64">
        <v>0</v>
      </c>
      <c r="H689" s="64">
        <v>0</v>
      </c>
      <c r="I689" s="34">
        <v>12.45</v>
      </c>
      <c r="J689" s="62">
        <v>15.87</v>
      </c>
    </row>
    <row r="690" spans="1:10">
      <c r="A690" s="36">
        <v>42885</v>
      </c>
      <c r="B690" s="66">
        <v>13.55</v>
      </c>
      <c r="C690" s="66">
        <v>13.64</v>
      </c>
      <c r="D690" s="66">
        <v>13.36</v>
      </c>
      <c r="E690" s="66">
        <v>13.36</v>
      </c>
      <c r="F690" s="64">
        <v>0</v>
      </c>
      <c r="G690" s="64">
        <v>0</v>
      </c>
      <c r="H690" s="64">
        <v>0</v>
      </c>
      <c r="I690" s="34">
        <v>12.45</v>
      </c>
      <c r="J690" s="62">
        <v>15.87</v>
      </c>
    </row>
    <row r="691" spans="1:10">
      <c r="A691" s="36">
        <v>42884</v>
      </c>
      <c r="B691" s="66">
        <v>13.57</v>
      </c>
      <c r="C691" s="66">
        <v>13.76</v>
      </c>
      <c r="D691" s="66">
        <v>13.55</v>
      </c>
      <c r="E691" s="66">
        <v>13.57</v>
      </c>
      <c r="F691" s="64">
        <v>0</v>
      </c>
      <c r="G691" s="64">
        <v>0</v>
      </c>
      <c r="H691" s="64">
        <v>0</v>
      </c>
      <c r="I691" s="34">
        <v>12.45</v>
      </c>
      <c r="J691" s="62">
        <v>15.87</v>
      </c>
    </row>
    <row r="692" spans="1:10">
      <c r="A692" s="36">
        <v>42881</v>
      </c>
      <c r="B692" s="66">
        <v>13.47</v>
      </c>
      <c r="C692" s="66">
        <v>13.79</v>
      </c>
      <c r="D692" s="66">
        <v>13.4</v>
      </c>
      <c r="E692" s="66">
        <v>13.68</v>
      </c>
      <c r="F692" s="64">
        <v>0</v>
      </c>
      <c r="G692" s="64">
        <v>0</v>
      </c>
      <c r="H692" s="64">
        <v>0</v>
      </c>
      <c r="I692" s="34">
        <v>12.45</v>
      </c>
      <c r="J692" s="62">
        <v>15.87</v>
      </c>
    </row>
    <row r="693" spans="1:10">
      <c r="A693" s="36">
        <v>42880</v>
      </c>
      <c r="B693" s="66">
        <v>13.97</v>
      </c>
      <c r="C693" s="66">
        <v>14.19</v>
      </c>
      <c r="D693" s="66">
        <v>13.63</v>
      </c>
      <c r="E693" s="66">
        <v>13.74</v>
      </c>
      <c r="F693" s="64">
        <v>0</v>
      </c>
      <c r="G693" s="64">
        <v>0</v>
      </c>
      <c r="H693" s="64">
        <v>0</v>
      </c>
      <c r="I693" s="34">
        <v>12.45</v>
      </c>
      <c r="J693" s="62">
        <v>15.87</v>
      </c>
    </row>
    <row r="694" spans="1:10">
      <c r="A694" s="36">
        <v>42879</v>
      </c>
      <c r="B694" s="66">
        <v>13.75</v>
      </c>
      <c r="C694" s="66">
        <v>14.09</v>
      </c>
      <c r="D694" s="66">
        <v>13.69</v>
      </c>
      <c r="E694" s="66">
        <v>13.94</v>
      </c>
      <c r="F694" s="64">
        <v>0</v>
      </c>
      <c r="G694" s="64">
        <v>0</v>
      </c>
      <c r="H694" s="64">
        <v>0</v>
      </c>
      <c r="I694" s="34">
        <v>12.45</v>
      </c>
      <c r="J694" s="62">
        <v>15.87</v>
      </c>
    </row>
    <row r="695" spans="1:10">
      <c r="A695" s="36">
        <v>42878</v>
      </c>
      <c r="B695" s="66">
        <v>13.45</v>
      </c>
      <c r="C695" s="66">
        <v>13.6</v>
      </c>
      <c r="D695" s="66">
        <v>13.38</v>
      </c>
      <c r="E695" s="66">
        <v>13.49</v>
      </c>
      <c r="F695" s="64">
        <v>0</v>
      </c>
      <c r="G695" s="64">
        <v>0</v>
      </c>
      <c r="H695" s="64">
        <v>0</v>
      </c>
      <c r="I695" s="34">
        <v>12.45</v>
      </c>
      <c r="J695" s="62">
        <v>15.87</v>
      </c>
    </row>
    <row r="696" spans="1:10">
      <c r="A696" s="36">
        <v>42877</v>
      </c>
      <c r="B696" s="66">
        <v>13.35</v>
      </c>
      <c r="C696" s="66">
        <v>13.51</v>
      </c>
      <c r="D696" s="66">
        <v>13</v>
      </c>
      <c r="E696" s="66">
        <v>13.4</v>
      </c>
      <c r="F696" s="64">
        <v>0</v>
      </c>
      <c r="G696" s="64">
        <v>0</v>
      </c>
      <c r="H696" s="64">
        <v>0</v>
      </c>
      <c r="I696" s="34">
        <v>12.45</v>
      </c>
      <c r="J696" s="62">
        <v>15.87</v>
      </c>
    </row>
    <row r="697" spans="1:10">
      <c r="A697" s="36">
        <v>42874</v>
      </c>
      <c r="B697" s="66">
        <v>13.75</v>
      </c>
      <c r="C697" s="66">
        <v>13.9</v>
      </c>
      <c r="D697" s="66">
        <v>13.46</v>
      </c>
      <c r="E697" s="66">
        <v>13.62</v>
      </c>
      <c r="F697" s="64">
        <v>0</v>
      </c>
      <c r="G697" s="64">
        <v>0</v>
      </c>
      <c r="H697" s="64">
        <v>0</v>
      </c>
      <c r="I697" s="34">
        <v>12.45</v>
      </c>
      <c r="J697" s="62">
        <v>15.87</v>
      </c>
    </row>
    <row r="698" spans="1:10">
      <c r="A698" s="36">
        <v>42873</v>
      </c>
      <c r="B698" s="66">
        <v>12.45</v>
      </c>
      <c r="C698" s="66">
        <v>14</v>
      </c>
      <c r="D698" s="66">
        <v>12.45</v>
      </c>
      <c r="E698" s="66">
        <v>13.15</v>
      </c>
      <c r="F698" s="64">
        <v>1</v>
      </c>
      <c r="G698" s="64">
        <v>0</v>
      </c>
      <c r="H698" s="64">
        <v>0</v>
      </c>
      <c r="I698" s="34">
        <v>12.45</v>
      </c>
      <c r="J698" s="62">
        <v>15.87</v>
      </c>
    </row>
    <row r="699" spans="1:10">
      <c r="A699" s="36">
        <v>42872</v>
      </c>
      <c r="B699" s="66">
        <v>15.56</v>
      </c>
      <c r="C699" s="66">
        <v>15.72</v>
      </c>
      <c r="D699" s="66">
        <v>15.51</v>
      </c>
      <c r="E699" s="66">
        <v>15.61</v>
      </c>
      <c r="F699" s="64">
        <v>0</v>
      </c>
      <c r="G699" s="64">
        <v>0</v>
      </c>
      <c r="H699" s="64">
        <v>0</v>
      </c>
      <c r="I699" s="34">
        <v>13.55</v>
      </c>
      <c r="J699" s="62">
        <v>15.87</v>
      </c>
    </row>
    <row r="700" spans="1:10">
      <c r="A700" s="36">
        <v>42871</v>
      </c>
      <c r="B700" s="66">
        <v>15.77</v>
      </c>
      <c r="C700" s="66">
        <v>15.78</v>
      </c>
      <c r="D700" s="66">
        <v>15.52</v>
      </c>
      <c r="E700" s="66">
        <v>15.7</v>
      </c>
      <c r="F700" s="64">
        <v>0</v>
      </c>
      <c r="G700" s="64">
        <v>0</v>
      </c>
      <c r="H700" s="64">
        <v>1</v>
      </c>
      <c r="I700" s="34">
        <v>13.55</v>
      </c>
      <c r="J700" s="62">
        <v>15.87</v>
      </c>
    </row>
    <row r="701" spans="1:10">
      <c r="A701" s="36">
        <v>42870</v>
      </c>
      <c r="B701" s="66">
        <v>15.77</v>
      </c>
      <c r="C701" s="66">
        <v>15.87</v>
      </c>
      <c r="D701" s="66">
        <v>15.65</v>
      </c>
      <c r="E701" s="66">
        <v>15.68</v>
      </c>
      <c r="F701" s="64">
        <v>0</v>
      </c>
      <c r="G701" s="64">
        <v>1</v>
      </c>
      <c r="H701" s="64">
        <v>0</v>
      </c>
      <c r="I701" s="34">
        <v>13.55</v>
      </c>
      <c r="J701" s="62">
        <v>15.87</v>
      </c>
    </row>
    <row r="702" spans="1:10">
      <c r="A702" s="36">
        <v>42867</v>
      </c>
      <c r="B702" s="66">
        <v>15.5</v>
      </c>
      <c r="C702" s="66">
        <v>15.58</v>
      </c>
      <c r="D702" s="66">
        <v>15.35</v>
      </c>
      <c r="E702" s="66">
        <v>15.45</v>
      </c>
      <c r="F702" s="64">
        <v>0</v>
      </c>
      <c r="G702" s="64">
        <v>0</v>
      </c>
      <c r="H702" s="64">
        <v>0</v>
      </c>
      <c r="I702" s="34">
        <v>13.55</v>
      </c>
      <c r="J702" s="62">
        <v>15.87</v>
      </c>
    </row>
    <row r="703" spans="1:10">
      <c r="A703" s="36">
        <v>42866</v>
      </c>
      <c r="B703" s="66">
        <v>14.88</v>
      </c>
      <c r="C703" s="66">
        <v>14.92</v>
      </c>
      <c r="D703" s="66">
        <v>14.64</v>
      </c>
      <c r="E703" s="66">
        <v>14.82</v>
      </c>
      <c r="F703" s="64">
        <v>0</v>
      </c>
      <c r="G703" s="64">
        <v>0</v>
      </c>
      <c r="H703" s="64">
        <v>0</v>
      </c>
      <c r="I703" s="34">
        <v>13.55</v>
      </c>
      <c r="J703" s="62">
        <v>14.99</v>
      </c>
    </row>
    <row r="704" spans="1:10">
      <c r="A704" s="36">
        <v>42865</v>
      </c>
      <c r="B704" s="66">
        <v>14.34</v>
      </c>
      <c r="C704" s="66">
        <v>14.75</v>
      </c>
      <c r="D704" s="66">
        <v>14.31</v>
      </c>
      <c r="E704" s="66">
        <v>14.73</v>
      </c>
      <c r="F704" s="64">
        <v>0</v>
      </c>
      <c r="G704" s="64">
        <v>0</v>
      </c>
      <c r="H704" s="64">
        <v>0</v>
      </c>
      <c r="I704" s="34">
        <v>13.55</v>
      </c>
      <c r="J704" s="62">
        <v>14.99</v>
      </c>
    </row>
    <row r="705" spans="1:10">
      <c r="A705" s="36">
        <v>42864</v>
      </c>
      <c r="B705" s="66">
        <v>14.15</v>
      </c>
      <c r="C705" s="66">
        <v>14.24</v>
      </c>
      <c r="D705" s="66">
        <v>14.04</v>
      </c>
      <c r="E705" s="66">
        <v>14.14</v>
      </c>
      <c r="F705" s="64">
        <v>0</v>
      </c>
      <c r="G705" s="64">
        <v>0</v>
      </c>
      <c r="H705" s="64">
        <v>0</v>
      </c>
      <c r="I705" s="34">
        <v>13.55</v>
      </c>
      <c r="J705" s="62">
        <v>14.99</v>
      </c>
    </row>
    <row r="706" spans="1:10">
      <c r="A706" s="36">
        <v>42863</v>
      </c>
      <c r="B706" s="66">
        <v>14.13</v>
      </c>
      <c r="C706" s="66">
        <v>14.35</v>
      </c>
      <c r="D706" s="66">
        <v>13.98</v>
      </c>
      <c r="E706" s="66">
        <v>14.08</v>
      </c>
      <c r="F706" s="64">
        <v>0</v>
      </c>
      <c r="G706" s="64">
        <v>0</v>
      </c>
      <c r="H706" s="64">
        <v>0</v>
      </c>
      <c r="I706" s="34">
        <v>13.55</v>
      </c>
      <c r="J706" s="62">
        <v>15.16</v>
      </c>
    </row>
    <row r="707" spans="1:10">
      <c r="A707" s="36">
        <v>42860</v>
      </c>
      <c r="B707" s="66">
        <v>13.69</v>
      </c>
      <c r="C707" s="66">
        <v>14.21</v>
      </c>
      <c r="D707" s="66">
        <v>13.66</v>
      </c>
      <c r="E707" s="66">
        <v>14.21</v>
      </c>
      <c r="F707" s="64">
        <v>0</v>
      </c>
      <c r="G707" s="64">
        <v>0</v>
      </c>
      <c r="H707" s="64">
        <v>0</v>
      </c>
      <c r="I707" s="34">
        <v>13.55</v>
      </c>
      <c r="J707" s="62">
        <v>15.16</v>
      </c>
    </row>
    <row r="708" spans="1:10">
      <c r="A708" s="36">
        <v>42859</v>
      </c>
      <c r="B708" s="66">
        <v>14</v>
      </c>
      <c r="C708" s="66">
        <v>14</v>
      </c>
      <c r="D708" s="66">
        <v>13.58</v>
      </c>
      <c r="E708" s="66">
        <v>13.6</v>
      </c>
      <c r="F708" s="64">
        <v>0</v>
      </c>
      <c r="G708" s="64">
        <v>0</v>
      </c>
      <c r="H708" s="64">
        <v>0</v>
      </c>
      <c r="I708" s="34">
        <v>13.55</v>
      </c>
      <c r="J708" s="62">
        <v>15.16</v>
      </c>
    </row>
    <row r="709" spans="1:10">
      <c r="A709" s="36">
        <v>42858</v>
      </c>
      <c r="B709" s="66">
        <v>14.04</v>
      </c>
      <c r="C709" s="66">
        <v>14.25</v>
      </c>
      <c r="D709" s="66">
        <v>13.95</v>
      </c>
      <c r="E709" s="66">
        <v>14.16</v>
      </c>
      <c r="F709" s="64">
        <v>0</v>
      </c>
      <c r="G709" s="64">
        <v>0</v>
      </c>
      <c r="H709" s="64">
        <v>0</v>
      </c>
      <c r="I709" s="34">
        <v>13.55</v>
      </c>
      <c r="J709" s="62">
        <v>15.16</v>
      </c>
    </row>
    <row r="710" spans="1:10">
      <c r="A710" s="36">
        <v>42857</v>
      </c>
      <c r="B710" s="66">
        <v>14.06</v>
      </c>
      <c r="C710" s="66">
        <v>14.34</v>
      </c>
      <c r="D710" s="66">
        <v>13.85</v>
      </c>
      <c r="E710" s="66">
        <v>13.99</v>
      </c>
      <c r="F710" s="64">
        <v>0</v>
      </c>
      <c r="G710" s="64">
        <v>0</v>
      </c>
      <c r="H710" s="64">
        <v>0</v>
      </c>
      <c r="I710" s="34">
        <v>13.55</v>
      </c>
      <c r="J710" s="62">
        <v>15.16</v>
      </c>
    </row>
    <row r="711" spans="1:10">
      <c r="A711" s="36">
        <v>42853</v>
      </c>
      <c r="B711" s="66">
        <v>13.85</v>
      </c>
      <c r="C711" s="66">
        <v>14.1</v>
      </c>
      <c r="D711" s="66">
        <v>13.69</v>
      </c>
      <c r="E711" s="66">
        <v>13.97</v>
      </c>
      <c r="F711" s="64">
        <v>0</v>
      </c>
      <c r="G711" s="64">
        <v>0</v>
      </c>
      <c r="H711" s="64">
        <v>0</v>
      </c>
      <c r="I711" s="34">
        <v>13.55</v>
      </c>
      <c r="J711" s="62">
        <v>15.16</v>
      </c>
    </row>
    <row r="712" spans="1:10">
      <c r="A712" s="36">
        <v>42852</v>
      </c>
      <c r="B712" s="66">
        <v>13.99</v>
      </c>
      <c r="C712" s="66">
        <v>14.03</v>
      </c>
      <c r="D712" s="66">
        <v>13.56</v>
      </c>
      <c r="E712" s="66">
        <v>13.73</v>
      </c>
      <c r="F712" s="64">
        <v>0</v>
      </c>
      <c r="G712" s="64">
        <v>0</v>
      </c>
      <c r="H712" s="64">
        <v>0</v>
      </c>
      <c r="I712" s="34">
        <v>13.55</v>
      </c>
      <c r="J712" s="62">
        <v>15.16</v>
      </c>
    </row>
    <row r="713" spans="1:10">
      <c r="A713" s="36">
        <v>42851</v>
      </c>
      <c r="B713" s="66">
        <v>14.16</v>
      </c>
      <c r="C713" s="66">
        <v>14.49</v>
      </c>
      <c r="D713" s="66">
        <v>14</v>
      </c>
      <c r="E713" s="66">
        <v>14</v>
      </c>
      <c r="F713" s="64">
        <v>0</v>
      </c>
      <c r="G713" s="64">
        <v>0</v>
      </c>
      <c r="H713" s="64">
        <v>0</v>
      </c>
      <c r="I713" s="34">
        <v>13.02</v>
      </c>
      <c r="J713" s="62">
        <v>15.16</v>
      </c>
    </row>
    <row r="714" spans="1:10">
      <c r="A714" s="36">
        <v>42850</v>
      </c>
      <c r="B714" s="66">
        <v>13.9</v>
      </c>
      <c r="C714" s="66">
        <v>14.34</v>
      </c>
      <c r="D714" s="66">
        <v>13.8</v>
      </c>
      <c r="E714" s="66">
        <v>14.34</v>
      </c>
      <c r="F714" s="64">
        <v>0</v>
      </c>
      <c r="G714" s="64">
        <v>0</v>
      </c>
      <c r="H714" s="64">
        <v>0</v>
      </c>
      <c r="I714" s="34">
        <v>13.02</v>
      </c>
      <c r="J714" s="62">
        <v>15.16</v>
      </c>
    </row>
    <row r="715" spans="1:10">
      <c r="A715" s="36">
        <v>42849</v>
      </c>
      <c r="B715" s="66">
        <v>14.13</v>
      </c>
      <c r="C715" s="66">
        <v>14.16</v>
      </c>
      <c r="D715" s="66">
        <v>13.92</v>
      </c>
      <c r="E715" s="66">
        <v>14.03</v>
      </c>
      <c r="F715" s="64">
        <v>0</v>
      </c>
      <c r="G715" s="64">
        <v>0</v>
      </c>
      <c r="H715" s="64">
        <v>0</v>
      </c>
      <c r="I715" s="34">
        <v>13.02</v>
      </c>
      <c r="J715" s="62">
        <v>15.16</v>
      </c>
    </row>
    <row r="716" spans="1:10">
      <c r="A716" s="36">
        <v>42845</v>
      </c>
      <c r="B716" s="66">
        <v>13.8</v>
      </c>
      <c r="C716" s="66">
        <v>13.9</v>
      </c>
      <c r="D716" s="66">
        <v>13.63</v>
      </c>
      <c r="E716" s="66">
        <v>13.88</v>
      </c>
      <c r="F716" s="64">
        <v>0</v>
      </c>
      <c r="G716" s="64">
        <v>0</v>
      </c>
      <c r="H716" s="64">
        <v>0</v>
      </c>
      <c r="I716" s="34">
        <v>13.02</v>
      </c>
      <c r="J716" s="62">
        <v>15.16</v>
      </c>
    </row>
    <row r="717" spans="1:10">
      <c r="A717" s="36">
        <v>42844</v>
      </c>
      <c r="B717" s="66">
        <v>14.24</v>
      </c>
      <c r="C717" s="66">
        <v>14.28</v>
      </c>
      <c r="D717" s="66">
        <v>13.55</v>
      </c>
      <c r="E717" s="66">
        <v>13.6</v>
      </c>
      <c r="F717" s="64">
        <v>0</v>
      </c>
      <c r="G717" s="64">
        <v>0</v>
      </c>
      <c r="H717" s="64">
        <v>0</v>
      </c>
      <c r="I717" s="34">
        <v>12.82</v>
      </c>
      <c r="J717" s="62">
        <v>15.16</v>
      </c>
    </row>
    <row r="718" spans="1:10">
      <c r="A718" s="36">
        <v>42843</v>
      </c>
      <c r="B718" s="66">
        <v>14.15</v>
      </c>
      <c r="C718" s="66">
        <v>14.37</v>
      </c>
      <c r="D718" s="66">
        <v>13.95</v>
      </c>
      <c r="E718" s="66">
        <v>14.1</v>
      </c>
      <c r="F718" s="64">
        <v>0</v>
      </c>
      <c r="G718" s="64">
        <v>0</v>
      </c>
      <c r="H718" s="64">
        <v>0</v>
      </c>
      <c r="I718" s="34">
        <v>12.82</v>
      </c>
      <c r="J718" s="62">
        <v>15.16</v>
      </c>
    </row>
    <row r="719" spans="1:10">
      <c r="A719" s="36">
        <v>42842</v>
      </c>
      <c r="B719" s="66">
        <v>14.14</v>
      </c>
      <c r="C719" s="66">
        <v>14.35</v>
      </c>
      <c r="D719" s="66">
        <v>13.97</v>
      </c>
      <c r="E719" s="66">
        <v>14.28</v>
      </c>
      <c r="F719" s="64">
        <v>0</v>
      </c>
      <c r="G719" s="64">
        <v>0</v>
      </c>
      <c r="H719" s="64">
        <v>0</v>
      </c>
      <c r="I719" s="34">
        <v>12.82</v>
      </c>
      <c r="J719" s="62">
        <v>15.16</v>
      </c>
    </row>
    <row r="720" spans="1:10">
      <c r="A720" s="36">
        <v>42838</v>
      </c>
      <c r="B720" s="66">
        <v>14.65</v>
      </c>
      <c r="C720" s="66">
        <v>14.69</v>
      </c>
      <c r="D720" s="66">
        <v>14.08</v>
      </c>
      <c r="E720" s="66">
        <v>14.08</v>
      </c>
      <c r="F720" s="64">
        <v>0</v>
      </c>
      <c r="G720" s="64">
        <v>0</v>
      </c>
      <c r="H720" s="64">
        <v>0</v>
      </c>
      <c r="I720" s="34">
        <v>12.82</v>
      </c>
      <c r="J720" s="62">
        <v>15.16</v>
      </c>
    </row>
    <row r="721" spans="1:10">
      <c r="A721" s="36">
        <v>42837</v>
      </c>
      <c r="B721" s="66">
        <v>14.6</v>
      </c>
      <c r="C721" s="66">
        <v>14.83</v>
      </c>
      <c r="D721" s="66">
        <v>14.58</v>
      </c>
      <c r="E721" s="66">
        <v>14.65</v>
      </c>
      <c r="F721" s="64">
        <v>0</v>
      </c>
      <c r="G721" s="64">
        <v>0</v>
      </c>
      <c r="H721" s="64">
        <v>0</v>
      </c>
      <c r="I721" s="34">
        <v>12.82</v>
      </c>
      <c r="J721" s="62">
        <v>15.16</v>
      </c>
    </row>
    <row r="722" spans="1:10">
      <c r="A722" s="36">
        <v>42836</v>
      </c>
      <c r="B722" s="66">
        <v>14.97</v>
      </c>
      <c r="C722" s="66">
        <v>14.99</v>
      </c>
      <c r="D722" s="66">
        <v>14.55</v>
      </c>
      <c r="E722" s="66">
        <v>14.68</v>
      </c>
      <c r="F722" s="64">
        <v>0</v>
      </c>
      <c r="G722" s="64">
        <v>0</v>
      </c>
      <c r="H722" s="64">
        <v>0</v>
      </c>
      <c r="I722" s="34">
        <v>12.82</v>
      </c>
      <c r="J722" s="62">
        <v>15.16</v>
      </c>
    </row>
    <row r="723" spans="1:10">
      <c r="A723" s="36">
        <v>42835</v>
      </c>
      <c r="B723" s="66">
        <v>14.9</v>
      </c>
      <c r="C723" s="66">
        <v>14.94</v>
      </c>
      <c r="D723" s="66">
        <v>14.7</v>
      </c>
      <c r="E723" s="66">
        <v>14.94</v>
      </c>
      <c r="F723" s="64">
        <v>0</v>
      </c>
      <c r="G723" s="64">
        <v>0</v>
      </c>
      <c r="H723" s="64">
        <v>0</v>
      </c>
      <c r="I723" s="34">
        <v>12.82</v>
      </c>
      <c r="J723" s="62">
        <v>15.16</v>
      </c>
    </row>
    <row r="724" spans="1:10">
      <c r="A724" s="36">
        <v>42832</v>
      </c>
      <c r="B724" s="66">
        <v>14.61</v>
      </c>
      <c r="C724" s="66">
        <v>14.9</v>
      </c>
      <c r="D724" s="66">
        <v>14.6</v>
      </c>
      <c r="E724" s="66">
        <v>14.7</v>
      </c>
      <c r="F724" s="64">
        <v>0</v>
      </c>
      <c r="G724" s="64">
        <v>0</v>
      </c>
      <c r="H724" s="64">
        <v>0</v>
      </c>
      <c r="I724" s="34">
        <v>12.82</v>
      </c>
      <c r="J724" s="62">
        <v>15.16</v>
      </c>
    </row>
    <row r="725" spans="1:10">
      <c r="A725" s="36">
        <v>42831</v>
      </c>
      <c r="B725" s="66">
        <v>14.62</v>
      </c>
      <c r="C725" s="66">
        <v>14.87</v>
      </c>
      <c r="D725" s="66">
        <v>14.42</v>
      </c>
      <c r="E725" s="66">
        <v>14.53</v>
      </c>
      <c r="F725" s="64">
        <v>0</v>
      </c>
      <c r="G725" s="64">
        <v>0</v>
      </c>
      <c r="H725" s="64">
        <v>0</v>
      </c>
      <c r="I725" s="34">
        <v>12.82</v>
      </c>
      <c r="J725" s="62">
        <v>15.16</v>
      </c>
    </row>
    <row r="726" spans="1:10">
      <c r="A726" s="36">
        <v>42830</v>
      </c>
      <c r="B726" s="66">
        <v>15.05</v>
      </c>
      <c r="C726" s="66">
        <v>15.16</v>
      </c>
      <c r="D726" s="66">
        <v>14.5</v>
      </c>
      <c r="E726" s="66">
        <v>14.57</v>
      </c>
      <c r="F726" s="64">
        <v>0</v>
      </c>
      <c r="G726" s="64">
        <v>0</v>
      </c>
      <c r="H726" s="64">
        <v>0</v>
      </c>
      <c r="I726" s="34">
        <v>12.82</v>
      </c>
      <c r="J726" s="62">
        <v>15.16</v>
      </c>
    </row>
    <row r="727" spans="1:10">
      <c r="A727" s="36">
        <v>42829</v>
      </c>
      <c r="B727" s="66">
        <v>14.67</v>
      </c>
      <c r="C727" s="66">
        <v>14.89</v>
      </c>
      <c r="D727" s="66">
        <v>14.57</v>
      </c>
      <c r="E727" s="66">
        <v>14.85</v>
      </c>
      <c r="F727" s="64">
        <v>0</v>
      </c>
      <c r="G727" s="64">
        <v>0</v>
      </c>
      <c r="H727" s="64">
        <v>0</v>
      </c>
      <c r="I727" s="34">
        <v>12.82</v>
      </c>
      <c r="J727" s="62">
        <v>15.18</v>
      </c>
    </row>
    <row r="728" spans="1:10">
      <c r="A728" s="36">
        <v>42828</v>
      </c>
      <c r="B728" s="66">
        <v>14.54</v>
      </c>
      <c r="C728" s="66">
        <v>14.75</v>
      </c>
      <c r="D728" s="66">
        <v>14.53</v>
      </c>
      <c r="E728" s="66">
        <v>14.67</v>
      </c>
      <c r="F728" s="64">
        <v>0</v>
      </c>
      <c r="G728" s="64">
        <v>0</v>
      </c>
      <c r="H728" s="64">
        <v>0</v>
      </c>
      <c r="I728" s="34">
        <v>12.82</v>
      </c>
      <c r="J728" s="62">
        <v>15.47</v>
      </c>
    </row>
    <row r="729" spans="1:10">
      <c r="A729" s="36">
        <v>42825</v>
      </c>
      <c r="B729" s="66">
        <v>14.36</v>
      </c>
      <c r="C729" s="66">
        <v>14.65</v>
      </c>
      <c r="D729" s="66">
        <v>14.26</v>
      </c>
      <c r="E729" s="66">
        <v>14.49</v>
      </c>
      <c r="F729" s="64">
        <v>0</v>
      </c>
      <c r="G729" s="64">
        <v>0</v>
      </c>
      <c r="H729" s="64">
        <v>0</v>
      </c>
      <c r="I729" s="34">
        <v>12.82</v>
      </c>
      <c r="J729" s="62">
        <v>15.47</v>
      </c>
    </row>
    <row r="730" spans="1:10">
      <c r="A730" s="36">
        <v>42824</v>
      </c>
      <c r="B730" s="66">
        <v>14.55</v>
      </c>
      <c r="C730" s="66">
        <v>14.64</v>
      </c>
      <c r="D730" s="66">
        <v>14.35</v>
      </c>
      <c r="E730" s="66">
        <v>14.45</v>
      </c>
      <c r="F730" s="64">
        <v>0</v>
      </c>
      <c r="G730" s="64">
        <v>0</v>
      </c>
      <c r="H730" s="64">
        <v>0</v>
      </c>
      <c r="I730" s="34">
        <v>12.82</v>
      </c>
      <c r="J730" s="62">
        <v>15.47</v>
      </c>
    </row>
    <row r="731" spans="1:10">
      <c r="A731" s="36">
        <v>42823</v>
      </c>
      <c r="B731" s="66">
        <v>14.04</v>
      </c>
      <c r="C731" s="66">
        <v>14.49</v>
      </c>
      <c r="D731" s="66">
        <v>13.93</v>
      </c>
      <c r="E731" s="66">
        <v>14.45</v>
      </c>
      <c r="F731" s="64">
        <v>0</v>
      </c>
      <c r="G731" s="64">
        <v>0</v>
      </c>
      <c r="H731" s="64">
        <v>0</v>
      </c>
      <c r="I731" s="34">
        <v>12.82</v>
      </c>
      <c r="J731" s="62">
        <v>15.55</v>
      </c>
    </row>
    <row r="732" spans="1:10">
      <c r="A732" s="36">
        <v>42822</v>
      </c>
      <c r="B732" s="66">
        <v>13.9</v>
      </c>
      <c r="C732" s="66">
        <v>14.11</v>
      </c>
      <c r="D732" s="66">
        <v>13.77</v>
      </c>
      <c r="E732" s="66">
        <v>13.95</v>
      </c>
      <c r="F732" s="64">
        <v>0</v>
      </c>
      <c r="G732" s="64">
        <v>0</v>
      </c>
      <c r="H732" s="64">
        <v>0</v>
      </c>
      <c r="I732" s="34">
        <v>12.82</v>
      </c>
      <c r="J732" s="62">
        <v>15.55</v>
      </c>
    </row>
    <row r="733" spans="1:10">
      <c r="A733" s="36">
        <v>42821</v>
      </c>
      <c r="B733" s="66">
        <v>13.24</v>
      </c>
      <c r="C733" s="66">
        <v>13.79</v>
      </c>
      <c r="D733" s="66">
        <v>13.02</v>
      </c>
      <c r="E733" s="66">
        <v>13.77</v>
      </c>
      <c r="F733" s="64">
        <v>0</v>
      </c>
      <c r="G733" s="64">
        <v>0</v>
      </c>
      <c r="H733" s="64">
        <v>0</v>
      </c>
      <c r="I733" s="34">
        <v>12.82</v>
      </c>
      <c r="J733" s="62">
        <v>16.100000000000001</v>
      </c>
    </row>
    <row r="734" spans="1:10">
      <c r="A734" s="36">
        <v>42818</v>
      </c>
      <c r="B734" s="66">
        <v>13.7</v>
      </c>
      <c r="C734" s="66">
        <v>13.77</v>
      </c>
      <c r="D734" s="66">
        <v>13.34</v>
      </c>
      <c r="E734" s="66">
        <v>13.48</v>
      </c>
      <c r="F734" s="64">
        <v>0</v>
      </c>
      <c r="G734" s="64">
        <v>0</v>
      </c>
      <c r="H734" s="64">
        <v>0</v>
      </c>
      <c r="I734" s="34">
        <v>12.82</v>
      </c>
      <c r="J734" s="62">
        <v>16.100000000000001</v>
      </c>
    </row>
    <row r="735" spans="1:10">
      <c r="A735" s="36">
        <v>42817</v>
      </c>
      <c r="B735" s="66">
        <v>13.48</v>
      </c>
      <c r="C735" s="66">
        <v>13.82</v>
      </c>
      <c r="D735" s="66">
        <v>13.42</v>
      </c>
      <c r="E735" s="66">
        <v>13.57</v>
      </c>
      <c r="F735" s="64">
        <v>0</v>
      </c>
      <c r="G735" s="64">
        <v>0</v>
      </c>
      <c r="H735" s="64">
        <v>0</v>
      </c>
      <c r="I735" s="34">
        <v>12.82</v>
      </c>
      <c r="J735" s="62">
        <v>16.23</v>
      </c>
    </row>
    <row r="736" spans="1:10">
      <c r="A736" s="36">
        <v>42816</v>
      </c>
      <c r="B736" s="66">
        <v>13.2</v>
      </c>
      <c r="C736" s="66">
        <v>13.72</v>
      </c>
      <c r="D736" s="66">
        <v>13.03</v>
      </c>
      <c r="E736" s="66">
        <v>13.66</v>
      </c>
      <c r="F736" s="64">
        <v>0</v>
      </c>
      <c r="G736" s="64">
        <v>0</v>
      </c>
      <c r="H736" s="64">
        <v>0</v>
      </c>
      <c r="I736" s="34">
        <v>12.82</v>
      </c>
      <c r="J736" s="62">
        <v>16.23</v>
      </c>
    </row>
    <row r="737" spans="1:10">
      <c r="A737" s="36">
        <v>42815</v>
      </c>
      <c r="B737" s="66">
        <v>13.61</v>
      </c>
      <c r="C737" s="66">
        <v>13.63</v>
      </c>
      <c r="D737" s="66">
        <v>12.82</v>
      </c>
      <c r="E737" s="66">
        <v>13</v>
      </c>
      <c r="F737" s="64">
        <v>1</v>
      </c>
      <c r="G737" s="64">
        <v>0</v>
      </c>
      <c r="H737" s="64">
        <v>0</v>
      </c>
      <c r="I737" s="34">
        <v>12.82</v>
      </c>
      <c r="J737" s="62">
        <v>16.23</v>
      </c>
    </row>
    <row r="738" spans="1:10">
      <c r="A738" s="36">
        <v>42814</v>
      </c>
      <c r="B738" s="66">
        <v>12.98</v>
      </c>
      <c r="C738" s="66">
        <v>13.67</v>
      </c>
      <c r="D738" s="66">
        <v>12.91</v>
      </c>
      <c r="E738" s="66">
        <v>13.6</v>
      </c>
      <c r="F738" s="64">
        <v>0</v>
      </c>
      <c r="G738" s="64">
        <v>0</v>
      </c>
      <c r="H738" s="64">
        <v>0</v>
      </c>
      <c r="I738" s="34">
        <v>12.82</v>
      </c>
      <c r="J738" s="62">
        <v>16.23</v>
      </c>
    </row>
    <row r="739" spans="1:10">
      <c r="A739" s="36">
        <v>42811</v>
      </c>
      <c r="B739" s="66">
        <v>13.81</v>
      </c>
      <c r="C739" s="66">
        <v>13.88</v>
      </c>
      <c r="D739" s="66">
        <v>13.05</v>
      </c>
      <c r="E739" s="66">
        <v>13.16</v>
      </c>
      <c r="F739" s="64">
        <v>0</v>
      </c>
      <c r="G739" s="64">
        <v>0</v>
      </c>
      <c r="H739" s="64">
        <v>0</v>
      </c>
      <c r="I739" s="34">
        <v>12.91</v>
      </c>
      <c r="J739" s="62">
        <v>16.23</v>
      </c>
    </row>
    <row r="740" spans="1:10">
      <c r="A740" s="36">
        <v>42810</v>
      </c>
      <c r="B740" s="66">
        <v>14.26</v>
      </c>
      <c r="C740" s="66">
        <v>14.32</v>
      </c>
      <c r="D740" s="66">
        <v>13.68</v>
      </c>
      <c r="E740" s="66">
        <v>13.71</v>
      </c>
      <c r="F740" s="64">
        <v>0</v>
      </c>
      <c r="G740" s="64">
        <v>0</v>
      </c>
      <c r="H740" s="64">
        <v>0</v>
      </c>
      <c r="I740" s="34">
        <v>13.55</v>
      </c>
      <c r="J740" s="62">
        <v>16.23</v>
      </c>
    </row>
    <row r="741" spans="1:10">
      <c r="A741" s="36">
        <v>42809</v>
      </c>
      <c r="B741" s="66">
        <v>13.86</v>
      </c>
      <c r="C741" s="66">
        <v>14.2</v>
      </c>
      <c r="D741" s="66">
        <v>13.55</v>
      </c>
      <c r="E741" s="66">
        <v>14.2</v>
      </c>
      <c r="F741" s="64">
        <v>1</v>
      </c>
      <c r="G741" s="64">
        <v>0</v>
      </c>
      <c r="H741" s="64">
        <v>0</v>
      </c>
      <c r="I741" s="34">
        <v>13.55</v>
      </c>
      <c r="J741" s="62">
        <v>16.23</v>
      </c>
    </row>
    <row r="742" spans="1:10">
      <c r="A742" s="36">
        <v>42808</v>
      </c>
      <c r="B742" s="66">
        <v>14.07</v>
      </c>
      <c r="C742" s="66">
        <v>14.1</v>
      </c>
      <c r="D742" s="66">
        <v>13.59</v>
      </c>
      <c r="E742" s="66">
        <v>13.59</v>
      </c>
      <c r="F742" s="64">
        <v>0</v>
      </c>
      <c r="G742" s="64">
        <v>0</v>
      </c>
      <c r="H742" s="64">
        <v>0</v>
      </c>
      <c r="I742" s="34">
        <v>13.55</v>
      </c>
      <c r="J742" s="62">
        <v>16.23</v>
      </c>
    </row>
    <row r="743" spans="1:10">
      <c r="A743" s="36">
        <v>42807</v>
      </c>
      <c r="B743" s="66">
        <v>14.33</v>
      </c>
      <c r="C743" s="66">
        <v>14.4</v>
      </c>
      <c r="D743" s="66">
        <v>14.16</v>
      </c>
      <c r="E743" s="66">
        <v>14.37</v>
      </c>
      <c r="F743" s="64">
        <v>0</v>
      </c>
      <c r="G743" s="64">
        <v>0</v>
      </c>
      <c r="H743" s="64">
        <v>0</v>
      </c>
      <c r="I743" s="34">
        <v>13.59</v>
      </c>
      <c r="J743" s="62">
        <v>16.23</v>
      </c>
    </row>
    <row r="744" spans="1:10">
      <c r="A744" s="36">
        <v>42804</v>
      </c>
      <c r="B744" s="66">
        <v>14.72</v>
      </c>
      <c r="C744" s="66">
        <v>14.88</v>
      </c>
      <c r="D744" s="66">
        <v>14.24</v>
      </c>
      <c r="E744" s="66">
        <v>14.31</v>
      </c>
      <c r="F744" s="64">
        <v>0</v>
      </c>
      <c r="G744" s="64">
        <v>0</v>
      </c>
      <c r="H744" s="64">
        <v>0</v>
      </c>
      <c r="I744" s="34">
        <v>14.17</v>
      </c>
      <c r="J744" s="62">
        <v>16.23</v>
      </c>
    </row>
    <row r="745" spans="1:10">
      <c r="A745" s="36">
        <v>42803</v>
      </c>
      <c r="B745" s="66">
        <v>14.5</v>
      </c>
      <c r="C745" s="66">
        <v>14.59</v>
      </c>
      <c r="D745" s="66">
        <v>14.17</v>
      </c>
      <c r="E745" s="66">
        <v>14.5</v>
      </c>
      <c r="F745" s="64">
        <v>1</v>
      </c>
      <c r="G745" s="64">
        <v>0</v>
      </c>
      <c r="H745" s="64">
        <v>0</v>
      </c>
      <c r="I745" s="34">
        <v>14.17</v>
      </c>
      <c r="J745" s="62">
        <v>16.23</v>
      </c>
    </row>
    <row r="746" spans="1:10">
      <c r="A746" s="36">
        <v>42802</v>
      </c>
      <c r="B746" s="66">
        <v>15.16</v>
      </c>
      <c r="C746" s="66">
        <v>15.18</v>
      </c>
      <c r="D746" s="66">
        <v>14.55</v>
      </c>
      <c r="E746" s="66">
        <v>14.55</v>
      </c>
      <c r="F746" s="64">
        <v>0</v>
      </c>
      <c r="G746" s="64">
        <v>0</v>
      </c>
      <c r="H746" s="64">
        <v>0</v>
      </c>
      <c r="I746" s="34">
        <v>14.27</v>
      </c>
      <c r="J746" s="62">
        <v>16.23</v>
      </c>
    </row>
    <row r="747" spans="1:10">
      <c r="A747" s="36">
        <v>42801</v>
      </c>
      <c r="B747" s="66">
        <v>15.18</v>
      </c>
      <c r="C747" s="66">
        <v>15.38</v>
      </c>
      <c r="D747" s="66">
        <v>15.12</v>
      </c>
      <c r="E747" s="66">
        <v>15.18</v>
      </c>
      <c r="F747" s="64">
        <v>0</v>
      </c>
      <c r="G747" s="64">
        <v>0</v>
      </c>
      <c r="H747" s="64">
        <v>0</v>
      </c>
      <c r="I747" s="34">
        <v>14.27</v>
      </c>
      <c r="J747" s="62">
        <v>16.23</v>
      </c>
    </row>
    <row r="748" spans="1:10">
      <c r="A748" s="36">
        <v>42800</v>
      </c>
      <c r="B748" s="66">
        <v>15.1</v>
      </c>
      <c r="C748" s="66">
        <v>15.47</v>
      </c>
      <c r="D748" s="66">
        <v>15.04</v>
      </c>
      <c r="E748" s="66">
        <v>15.1</v>
      </c>
      <c r="F748" s="64">
        <v>0</v>
      </c>
      <c r="G748" s="64">
        <v>0</v>
      </c>
      <c r="H748" s="64">
        <v>0</v>
      </c>
      <c r="I748" s="34">
        <v>14.27</v>
      </c>
      <c r="J748" s="62">
        <v>16.23</v>
      </c>
    </row>
    <row r="749" spans="1:10">
      <c r="A749" s="36">
        <v>42797</v>
      </c>
      <c r="B749" s="66">
        <v>15.22</v>
      </c>
      <c r="C749" s="66">
        <v>15.34</v>
      </c>
      <c r="D749" s="66">
        <v>15.04</v>
      </c>
      <c r="E749" s="66">
        <v>15.32</v>
      </c>
      <c r="F749" s="64">
        <v>0</v>
      </c>
      <c r="G749" s="64">
        <v>0</v>
      </c>
      <c r="H749" s="64">
        <v>0</v>
      </c>
      <c r="I749" s="34">
        <v>14.27</v>
      </c>
      <c r="J749" s="62">
        <v>16.23</v>
      </c>
    </row>
    <row r="750" spans="1:10">
      <c r="A750" s="36">
        <v>42796</v>
      </c>
      <c r="B750" s="66">
        <v>15.44</v>
      </c>
      <c r="C750" s="66">
        <v>15.45</v>
      </c>
      <c r="D750" s="66">
        <v>14.99</v>
      </c>
      <c r="E750" s="66">
        <v>15.11</v>
      </c>
      <c r="F750" s="64">
        <v>0</v>
      </c>
      <c r="G750" s="64">
        <v>0</v>
      </c>
      <c r="H750" s="64">
        <v>0</v>
      </c>
      <c r="I750" s="34">
        <v>14.27</v>
      </c>
      <c r="J750" s="62">
        <v>16.23</v>
      </c>
    </row>
    <row r="751" spans="1:10">
      <c r="A751" s="36">
        <v>42795</v>
      </c>
      <c r="B751" s="66">
        <v>15.51</v>
      </c>
      <c r="C751" s="66">
        <v>15.55</v>
      </c>
      <c r="D751" s="66">
        <v>15.32</v>
      </c>
      <c r="E751" s="66">
        <v>15.52</v>
      </c>
      <c r="F751" s="64">
        <v>0</v>
      </c>
      <c r="G751" s="64">
        <v>0</v>
      </c>
      <c r="H751" s="64">
        <v>1</v>
      </c>
      <c r="I751" s="34">
        <v>14.27</v>
      </c>
      <c r="J751" s="62">
        <v>16.23</v>
      </c>
    </row>
    <row r="752" spans="1:10">
      <c r="A752" s="36">
        <v>42790</v>
      </c>
      <c r="B752" s="66">
        <v>15.35</v>
      </c>
      <c r="C752" s="66">
        <v>15.47</v>
      </c>
      <c r="D752" s="66">
        <v>15.1</v>
      </c>
      <c r="E752" s="66">
        <v>15.18</v>
      </c>
      <c r="F752" s="64">
        <v>0</v>
      </c>
      <c r="G752" s="64">
        <v>0</v>
      </c>
      <c r="H752" s="64">
        <v>1</v>
      </c>
      <c r="I752" s="34">
        <v>14.27</v>
      </c>
      <c r="J752" s="62">
        <v>16.23</v>
      </c>
    </row>
    <row r="753" spans="1:10">
      <c r="A753" s="36">
        <v>42789</v>
      </c>
      <c r="B753" s="66">
        <v>15.94</v>
      </c>
      <c r="C753" s="66">
        <v>16.100000000000001</v>
      </c>
      <c r="D753" s="66">
        <v>15.48</v>
      </c>
      <c r="E753" s="66">
        <v>15.56</v>
      </c>
      <c r="F753" s="64">
        <v>0</v>
      </c>
      <c r="G753" s="64">
        <v>0</v>
      </c>
      <c r="H753" s="64">
        <v>0</v>
      </c>
      <c r="I753" s="34">
        <v>14.27</v>
      </c>
      <c r="J753" s="62">
        <v>16.23</v>
      </c>
    </row>
    <row r="754" spans="1:10">
      <c r="A754" s="36">
        <v>42788</v>
      </c>
      <c r="B754" s="66">
        <v>16</v>
      </c>
      <c r="C754" s="66">
        <v>16.02</v>
      </c>
      <c r="D754" s="66">
        <v>15.57</v>
      </c>
      <c r="E754" s="66">
        <v>15.7</v>
      </c>
      <c r="F754" s="64">
        <v>0</v>
      </c>
      <c r="G754" s="64">
        <v>0</v>
      </c>
      <c r="H754" s="64">
        <v>0</v>
      </c>
      <c r="I754" s="34">
        <v>14.27</v>
      </c>
      <c r="J754" s="62">
        <v>16.43</v>
      </c>
    </row>
    <row r="755" spans="1:10">
      <c r="A755" s="36">
        <v>42787</v>
      </c>
      <c r="B755" s="66">
        <v>16.100000000000001</v>
      </c>
      <c r="C755" s="66">
        <v>16.23</v>
      </c>
      <c r="D755" s="66">
        <v>16.04</v>
      </c>
      <c r="E755" s="66">
        <v>16.09</v>
      </c>
      <c r="F755" s="64">
        <v>0</v>
      </c>
      <c r="G755" s="64">
        <v>0</v>
      </c>
      <c r="H755" s="64">
        <v>0</v>
      </c>
      <c r="I755" s="34">
        <v>14.27</v>
      </c>
      <c r="J755" s="62">
        <v>16.43</v>
      </c>
    </row>
    <row r="756" spans="1:10">
      <c r="A756" s="36">
        <v>42786</v>
      </c>
      <c r="B756" s="66">
        <v>15.74</v>
      </c>
      <c r="C756" s="66">
        <v>15.98</v>
      </c>
      <c r="D756" s="66">
        <v>15.65</v>
      </c>
      <c r="E756" s="66">
        <v>15.92</v>
      </c>
      <c r="F756" s="64">
        <v>0</v>
      </c>
      <c r="G756" s="64">
        <v>0</v>
      </c>
      <c r="H756" s="64">
        <v>0</v>
      </c>
      <c r="I756" s="34">
        <v>14.27</v>
      </c>
      <c r="J756" s="62">
        <v>16.43</v>
      </c>
    </row>
    <row r="757" spans="1:10">
      <c r="A757" s="36">
        <v>42783</v>
      </c>
      <c r="B757" s="66">
        <v>15.74</v>
      </c>
      <c r="C757" s="66">
        <v>15.9</v>
      </c>
      <c r="D757" s="66">
        <v>15.6</v>
      </c>
      <c r="E757" s="66">
        <v>15.61</v>
      </c>
      <c r="F757" s="64">
        <v>0</v>
      </c>
      <c r="G757" s="64">
        <v>0</v>
      </c>
      <c r="H757" s="64">
        <v>0</v>
      </c>
      <c r="I757" s="34">
        <v>14.27</v>
      </c>
      <c r="J757" s="62">
        <v>16.43</v>
      </c>
    </row>
    <row r="758" spans="1:10">
      <c r="A758" s="36">
        <v>42782</v>
      </c>
      <c r="B758" s="66">
        <v>15.84</v>
      </c>
      <c r="C758" s="66">
        <v>16.07</v>
      </c>
      <c r="D758" s="66">
        <v>15.75</v>
      </c>
      <c r="E758" s="66">
        <v>15.86</v>
      </c>
      <c r="F758" s="64">
        <v>0</v>
      </c>
      <c r="G758" s="64">
        <v>0</v>
      </c>
      <c r="H758" s="64">
        <v>0</v>
      </c>
      <c r="I758" s="34">
        <v>14.27</v>
      </c>
      <c r="J758" s="62">
        <v>16.43</v>
      </c>
    </row>
    <row r="759" spans="1:10">
      <c r="A759" s="36">
        <v>42781</v>
      </c>
      <c r="B759" s="66">
        <v>15.91</v>
      </c>
      <c r="C759" s="66">
        <v>16.05</v>
      </c>
      <c r="D759" s="66">
        <v>15.78</v>
      </c>
      <c r="E759" s="66">
        <v>15.84</v>
      </c>
      <c r="F759" s="64">
        <v>0</v>
      </c>
      <c r="G759" s="64">
        <v>0</v>
      </c>
      <c r="H759" s="64">
        <v>0</v>
      </c>
      <c r="I759" s="34">
        <v>14.27</v>
      </c>
      <c r="J759" s="62">
        <v>16.43</v>
      </c>
    </row>
    <row r="760" spans="1:10">
      <c r="A760" s="36">
        <v>42780</v>
      </c>
      <c r="B760" s="66">
        <v>15.74</v>
      </c>
      <c r="C760" s="66">
        <v>15.95</v>
      </c>
      <c r="D760" s="66">
        <v>15.56</v>
      </c>
      <c r="E760" s="66">
        <v>15.82</v>
      </c>
      <c r="F760" s="64">
        <v>0</v>
      </c>
      <c r="G760" s="64">
        <v>0</v>
      </c>
      <c r="H760" s="64">
        <v>0</v>
      </c>
      <c r="I760" s="34">
        <v>14.27</v>
      </c>
      <c r="J760" s="62">
        <v>16.43</v>
      </c>
    </row>
    <row r="761" spans="1:10">
      <c r="A761" s="36">
        <v>42779</v>
      </c>
      <c r="B761" s="66">
        <v>15.77</v>
      </c>
      <c r="C761" s="66">
        <v>15.91</v>
      </c>
      <c r="D761" s="66">
        <v>15.55</v>
      </c>
      <c r="E761" s="66">
        <v>15.62</v>
      </c>
      <c r="F761" s="64">
        <v>0</v>
      </c>
      <c r="G761" s="64">
        <v>0</v>
      </c>
      <c r="H761" s="64">
        <v>0</v>
      </c>
      <c r="I761" s="34">
        <v>14.27</v>
      </c>
      <c r="J761" s="62">
        <v>16.43</v>
      </c>
    </row>
    <row r="762" spans="1:10">
      <c r="A762" s="36">
        <v>42776</v>
      </c>
      <c r="B762" s="66">
        <v>15.2</v>
      </c>
      <c r="C762" s="66">
        <v>15.63</v>
      </c>
      <c r="D762" s="66">
        <v>15.14</v>
      </c>
      <c r="E762" s="66">
        <v>15.58</v>
      </c>
      <c r="F762" s="64">
        <v>0</v>
      </c>
      <c r="G762" s="64">
        <v>0</v>
      </c>
      <c r="H762" s="64">
        <v>0</v>
      </c>
      <c r="I762" s="34">
        <v>14.27</v>
      </c>
      <c r="J762" s="62">
        <v>16.43</v>
      </c>
    </row>
    <row r="763" spans="1:10">
      <c r="A763" s="36">
        <v>42775</v>
      </c>
      <c r="B763" s="66">
        <v>15.18</v>
      </c>
      <c r="C763" s="66">
        <v>15.24</v>
      </c>
      <c r="D763" s="66">
        <v>14.96</v>
      </c>
      <c r="E763" s="66">
        <v>15.05</v>
      </c>
      <c r="F763" s="64">
        <v>0</v>
      </c>
      <c r="G763" s="64">
        <v>0</v>
      </c>
      <c r="H763" s="64">
        <v>0</v>
      </c>
      <c r="I763" s="34">
        <v>14.27</v>
      </c>
      <c r="J763" s="62">
        <v>16.43</v>
      </c>
    </row>
    <row r="764" spans="1:10">
      <c r="A764" s="36">
        <v>42774</v>
      </c>
      <c r="B764" s="66">
        <v>14.77</v>
      </c>
      <c r="C764" s="66">
        <v>15.1</v>
      </c>
      <c r="D764" s="66">
        <v>14.27</v>
      </c>
      <c r="E764" s="66">
        <v>15.1</v>
      </c>
      <c r="F764" s="64">
        <v>1</v>
      </c>
      <c r="G764" s="64">
        <v>0</v>
      </c>
      <c r="H764" s="64">
        <v>0</v>
      </c>
      <c r="I764" s="34">
        <v>14.27</v>
      </c>
      <c r="J764" s="62">
        <v>16.43</v>
      </c>
    </row>
    <row r="765" spans="1:10">
      <c r="A765" s="36">
        <v>42773</v>
      </c>
      <c r="B765" s="66">
        <v>15.1</v>
      </c>
      <c r="C765" s="66">
        <v>15.16</v>
      </c>
      <c r="D765" s="66">
        <v>14.7</v>
      </c>
      <c r="E765" s="66">
        <v>14.7</v>
      </c>
      <c r="F765" s="64">
        <v>0</v>
      </c>
      <c r="G765" s="64">
        <v>0</v>
      </c>
      <c r="H765" s="64">
        <v>0</v>
      </c>
      <c r="I765" s="34">
        <v>14.27</v>
      </c>
      <c r="J765" s="62">
        <v>16.43</v>
      </c>
    </row>
    <row r="766" spans="1:10">
      <c r="A766" s="36">
        <v>42772</v>
      </c>
      <c r="B766" s="66">
        <v>15.38</v>
      </c>
      <c r="C766" s="66">
        <v>15.47</v>
      </c>
      <c r="D766" s="66">
        <v>14.95</v>
      </c>
      <c r="E766" s="66">
        <v>14.96</v>
      </c>
      <c r="F766" s="64">
        <v>0</v>
      </c>
      <c r="G766" s="64">
        <v>0</v>
      </c>
      <c r="H766" s="64">
        <v>0</v>
      </c>
      <c r="I766" s="34">
        <v>14.77</v>
      </c>
      <c r="J766" s="62">
        <v>16.43</v>
      </c>
    </row>
    <row r="767" spans="1:10">
      <c r="A767" s="36">
        <v>42769</v>
      </c>
      <c r="B767" s="66">
        <v>14.92</v>
      </c>
      <c r="C767" s="66">
        <v>15.34</v>
      </c>
      <c r="D767" s="66">
        <v>14.77</v>
      </c>
      <c r="E767" s="66">
        <v>15.34</v>
      </c>
      <c r="F767" s="64">
        <v>1</v>
      </c>
      <c r="G767" s="64">
        <v>0</v>
      </c>
      <c r="H767" s="64">
        <v>0</v>
      </c>
      <c r="I767" s="34">
        <v>14.77</v>
      </c>
      <c r="J767" s="62">
        <v>16.43</v>
      </c>
    </row>
    <row r="768" spans="1:10">
      <c r="A768" s="36">
        <v>42768</v>
      </c>
      <c r="B768" s="66">
        <v>14.99</v>
      </c>
      <c r="C768" s="66">
        <v>15.28</v>
      </c>
      <c r="D768" s="66">
        <v>14.86</v>
      </c>
      <c r="E768" s="66">
        <v>14.89</v>
      </c>
      <c r="F768" s="64">
        <v>0</v>
      </c>
      <c r="G768" s="64">
        <v>0</v>
      </c>
      <c r="H768" s="64">
        <v>0</v>
      </c>
      <c r="I768" s="34">
        <v>14.84</v>
      </c>
      <c r="J768" s="62">
        <v>16.43</v>
      </c>
    </row>
    <row r="769" spans="1:10">
      <c r="A769" s="36">
        <v>42767</v>
      </c>
      <c r="B769" s="66">
        <v>15.26</v>
      </c>
      <c r="C769" s="66">
        <v>15.41</v>
      </c>
      <c r="D769" s="66">
        <v>14.91</v>
      </c>
      <c r="E769" s="66">
        <v>15.02</v>
      </c>
      <c r="F769" s="64">
        <v>0</v>
      </c>
      <c r="G769" s="64">
        <v>0</v>
      </c>
      <c r="H769" s="64">
        <v>0</v>
      </c>
      <c r="I769" s="34">
        <v>14.84</v>
      </c>
      <c r="J769" s="62">
        <v>16.43</v>
      </c>
    </row>
    <row r="770" spans="1:10">
      <c r="A770" s="36">
        <v>42766</v>
      </c>
      <c r="B770" s="66">
        <v>14.99</v>
      </c>
      <c r="C770" s="66">
        <v>15.37</v>
      </c>
      <c r="D770" s="66">
        <v>14.9</v>
      </c>
      <c r="E770" s="66">
        <v>15.02</v>
      </c>
      <c r="F770" s="64">
        <v>0</v>
      </c>
      <c r="G770" s="64">
        <v>0</v>
      </c>
      <c r="H770" s="64">
        <v>0</v>
      </c>
      <c r="I770" s="34">
        <v>14.84</v>
      </c>
      <c r="J770" s="62">
        <v>16.43</v>
      </c>
    </row>
    <row r="771" spans="1:10">
      <c r="A771" s="36">
        <v>42765</v>
      </c>
      <c r="B771" s="66">
        <v>15.51</v>
      </c>
      <c r="C771" s="66">
        <v>15.53</v>
      </c>
      <c r="D771" s="66">
        <v>14.84</v>
      </c>
      <c r="E771" s="66">
        <v>14.84</v>
      </c>
      <c r="F771" s="64">
        <v>0</v>
      </c>
      <c r="G771" s="64">
        <v>0</v>
      </c>
      <c r="H771" s="64">
        <v>0</v>
      </c>
      <c r="I771" s="34">
        <v>14.6</v>
      </c>
      <c r="J771" s="62">
        <v>16.43</v>
      </c>
    </row>
    <row r="772" spans="1:10">
      <c r="A772" s="36">
        <v>42762</v>
      </c>
      <c r="B772" s="66">
        <v>15.73</v>
      </c>
      <c r="C772" s="66">
        <v>15.87</v>
      </c>
      <c r="D772" s="66">
        <v>15.54</v>
      </c>
      <c r="E772" s="66">
        <v>15.62</v>
      </c>
      <c r="F772" s="64">
        <v>0</v>
      </c>
      <c r="G772" s="64">
        <v>0</v>
      </c>
      <c r="H772" s="64">
        <v>0</v>
      </c>
      <c r="I772" s="34">
        <v>14.52</v>
      </c>
      <c r="J772" s="62">
        <v>16.43</v>
      </c>
    </row>
    <row r="773" spans="1:10">
      <c r="A773" s="36">
        <v>42761</v>
      </c>
      <c r="B773" s="66">
        <v>16.149999999999999</v>
      </c>
      <c r="C773" s="66">
        <v>16.190000000000001</v>
      </c>
      <c r="D773" s="66">
        <v>15.8</v>
      </c>
      <c r="E773" s="66">
        <v>15.8</v>
      </c>
      <c r="F773" s="64">
        <v>0</v>
      </c>
      <c r="G773" s="64">
        <v>0</v>
      </c>
      <c r="H773" s="64">
        <v>0</v>
      </c>
      <c r="I773" s="34">
        <v>14.26</v>
      </c>
      <c r="J773" s="62">
        <v>16.43</v>
      </c>
    </row>
    <row r="774" spans="1:10">
      <c r="A774" s="36">
        <v>42759</v>
      </c>
      <c r="B774" s="66">
        <v>16.12</v>
      </c>
      <c r="C774" s="66">
        <v>16.43</v>
      </c>
      <c r="D774" s="66">
        <v>15.97</v>
      </c>
      <c r="E774" s="66">
        <v>16.04</v>
      </c>
      <c r="F774" s="64">
        <v>0</v>
      </c>
      <c r="G774" s="64">
        <v>1</v>
      </c>
      <c r="H774" s="64">
        <v>0</v>
      </c>
      <c r="I774" s="34">
        <v>14.26</v>
      </c>
      <c r="J774" s="62">
        <v>16.43</v>
      </c>
    </row>
    <row r="775" spans="1:10">
      <c r="A775" s="36">
        <v>42758</v>
      </c>
      <c r="B775" s="66">
        <v>15.94</v>
      </c>
      <c r="C775" s="66">
        <v>16.09</v>
      </c>
      <c r="D775" s="66">
        <v>15.79</v>
      </c>
      <c r="E775" s="66">
        <v>15.99</v>
      </c>
      <c r="F775" s="64">
        <v>0</v>
      </c>
      <c r="G775" s="64">
        <v>0</v>
      </c>
      <c r="H775" s="64">
        <v>0</v>
      </c>
      <c r="I775" s="34">
        <v>14.01</v>
      </c>
      <c r="J775" s="62">
        <v>16.25</v>
      </c>
    </row>
    <row r="776" spans="1:10">
      <c r="A776" s="36">
        <v>42755</v>
      </c>
      <c r="B776" s="66">
        <v>15.84</v>
      </c>
      <c r="C776" s="66">
        <v>16.190000000000001</v>
      </c>
      <c r="D776" s="66">
        <v>15.81</v>
      </c>
      <c r="E776" s="66">
        <v>16</v>
      </c>
      <c r="F776" s="64">
        <v>0</v>
      </c>
      <c r="G776" s="64">
        <v>0</v>
      </c>
      <c r="H776" s="64">
        <v>0</v>
      </c>
      <c r="I776" s="34">
        <v>14.01</v>
      </c>
      <c r="J776" s="62">
        <v>16.25</v>
      </c>
    </row>
    <row r="777" spans="1:10">
      <c r="A777" s="36">
        <v>42754</v>
      </c>
      <c r="B777" s="66">
        <v>15.82</v>
      </c>
      <c r="C777" s="66">
        <v>15.88</v>
      </c>
      <c r="D777" s="66">
        <v>15.58</v>
      </c>
      <c r="E777" s="66">
        <v>15.77</v>
      </c>
      <c r="F777" s="64">
        <v>0</v>
      </c>
      <c r="G777" s="64">
        <v>0</v>
      </c>
      <c r="H777" s="64">
        <v>0</v>
      </c>
      <c r="I777" s="34">
        <v>14.01</v>
      </c>
      <c r="J777" s="62">
        <v>16.25</v>
      </c>
    </row>
    <row r="778" spans="1:10">
      <c r="A778" s="36">
        <v>42753</v>
      </c>
      <c r="B778" s="66">
        <v>15.8</v>
      </c>
      <c r="C778" s="66">
        <v>15.93</v>
      </c>
      <c r="D778" s="66">
        <v>15.71</v>
      </c>
      <c r="E778" s="66">
        <v>15.79</v>
      </c>
      <c r="F778" s="64">
        <v>0</v>
      </c>
      <c r="G778" s="64">
        <v>0</v>
      </c>
      <c r="H778" s="64">
        <v>0</v>
      </c>
      <c r="I778" s="34">
        <v>14.01</v>
      </c>
      <c r="J778" s="62">
        <v>16.25</v>
      </c>
    </row>
    <row r="779" spans="1:10">
      <c r="A779" s="36">
        <v>42752</v>
      </c>
      <c r="B779" s="66">
        <v>15.73</v>
      </c>
      <c r="C779" s="66">
        <v>15.97</v>
      </c>
      <c r="D779" s="66">
        <v>15.72</v>
      </c>
      <c r="E779" s="66">
        <v>15.82</v>
      </c>
      <c r="F779" s="64">
        <v>0</v>
      </c>
      <c r="G779" s="64">
        <v>0</v>
      </c>
      <c r="H779" s="64">
        <v>0</v>
      </c>
      <c r="I779" s="34">
        <v>14.01</v>
      </c>
      <c r="J779" s="62">
        <v>16.25</v>
      </c>
    </row>
    <row r="780" spans="1:10">
      <c r="A780" s="36">
        <v>42751</v>
      </c>
      <c r="B780" s="66">
        <v>15.7</v>
      </c>
      <c r="C780" s="66">
        <v>15.75</v>
      </c>
      <c r="D780" s="66">
        <v>15.58</v>
      </c>
      <c r="E780" s="66">
        <v>15.75</v>
      </c>
      <c r="F780" s="64">
        <v>0</v>
      </c>
      <c r="G780" s="64">
        <v>0</v>
      </c>
      <c r="H780" s="64">
        <v>1</v>
      </c>
      <c r="I780" s="34">
        <v>14.01</v>
      </c>
      <c r="J780" s="62">
        <v>16.25</v>
      </c>
    </row>
    <row r="781" spans="1:10">
      <c r="A781" s="36">
        <v>42748</v>
      </c>
      <c r="B781" s="66">
        <v>15.77</v>
      </c>
      <c r="C781" s="66">
        <v>15.95</v>
      </c>
      <c r="D781" s="66">
        <v>15.57</v>
      </c>
      <c r="E781" s="66">
        <v>15.68</v>
      </c>
      <c r="F781" s="64">
        <v>0</v>
      </c>
      <c r="G781" s="64">
        <v>0</v>
      </c>
      <c r="H781" s="64">
        <v>0</v>
      </c>
      <c r="I781" s="34">
        <v>14.01</v>
      </c>
      <c r="J781" s="62">
        <v>16.25</v>
      </c>
    </row>
    <row r="782" spans="1:10">
      <c r="A782" s="36">
        <v>42747</v>
      </c>
      <c r="B782" s="66">
        <v>16.149999999999999</v>
      </c>
      <c r="C782" s="66">
        <v>16.25</v>
      </c>
      <c r="D782" s="66">
        <v>15.9</v>
      </c>
      <c r="E782" s="66">
        <v>15.9</v>
      </c>
      <c r="F782" s="64">
        <v>0</v>
      </c>
      <c r="G782" s="64">
        <v>1</v>
      </c>
      <c r="H782" s="64">
        <v>0</v>
      </c>
      <c r="I782" s="34">
        <v>14.01</v>
      </c>
      <c r="J782" s="62">
        <v>16.25</v>
      </c>
    </row>
    <row r="783" spans="1:10">
      <c r="A783" s="36">
        <v>42746</v>
      </c>
      <c r="B783" s="66">
        <v>15.64</v>
      </c>
      <c r="C783" s="66">
        <v>15.68</v>
      </c>
      <c r="D783" s="66">
        <v>15.27</v>
      </c>
      <c r="E783" s="66">
        <v>15.66</v>
      </c>
      <c r="F783" s="64">
        <v>0</v>
      </c>
      <c r="G783" s="64">
        <v>0</v>
      </c>
      <c r="H783" s="64">
        <v>1</v>
      </c>
      <c r="I783" s="34">
        <v>14.01</v>
      </c>
      <c r="J783" s="62">
        <v>16.25</v>
      </c>
    </row>
    <row r="784" spans="1:10">
      <c r="A784" s="36">
        <v>42745</v>
      </c>
      <c r="B784" s="66">
        <v>15.6</v>
      </c>
      <c r="C784" s="66">
        <v>15.68</v>
      </c>
      <c r="D784" s="66">
        <v>15.39</v>
      </c>
      <c r="E784" s="66">
        <v>15.48</v>
      </c>
      <c r="F784" s="64">
        <v>0</v>
      </c>
      <c r="G784" s="64">
        <v>0</v>
      </c>
      <c r="H784" s="64">
        <v>1</v>
      </c>
      <c r="I784" s="34">
        <v>14.01</v>
      </c>
      <c r="J784" s="62">
        <v>15.95</v>
      </c>
    </row>
    <row r="785" spans="1:10">
      <c r="A785" s="36">
        <v>42744</v>
      </c>
      <c r="B785" s="66">
        <v>15.5</v>
      </c>
      <c r="C785" s="66">
        <v>15.6</v>
      </c>
      <c r="D785" s="66">
        <v>15.33</v>
      </c>
      <c r="E785" s="66">
        <v>15.33</v>
      </c>
      <c r="F785" s="64">
        <v>0</v>
      </c>
      <c r="G785" s="64">
        <v>0</v>
      </c>
      <c r="H785" s="64">
        <v>0</v>
      </c>
      <c r="I785" s="34">
        <v>14.01</v>
      </c>
      <c r="J785" s="62">
        <v>15.95</v>
      </c>
    </row>
    <row r="786" spans="1:10">
      <c r="A786" s="36">
        <v>42741</v>
      </c>
      <c r="B786" s="66">
        <v>15.78</v>
      </c>
      <c r="C786" s="66">
        <v>15.92</v>
      </c>
      <c r="D786" s="66">
        <v>15.5</v>
      </c>
      <c r="E786" s="66">
        <v>15.66</v>
      </c>
      <c r="F786" s="64">
        <v>0</v>
      </c>
      <c r="G786" s="64">
        <v>0</v>
      </c>
      <c r="H786" s="64">
        <v>0</v>
      </c>
      <c r="I786" s="34">
        <v>14.01</v>
      </c>
      <c r="J786" s="62">
        <v>15.95</v>
      </c>
    </row>
    <row r="787" spans="1:10">
      <c r="A787" s="36">
        <v>42740</v>
      </c>
      <c r="B787" s="66">
        <v>15.7</v>
      </c>
      <c r="C787" s="66">
        <v>15.91</v>
      </c>
      <c r="D787" s="66">
        <v>15.62</v>
      </c>
      <c r="E787" s="66">
        <v>15.75</v>
      </c>
      <c r="F787" s="64">
        <v>0</v>
      </c>
      <c r="G787" s="64">
        <v>0</v>
      </c>
      <c r="H787" s="64">
        <v>0</v>
      </c>
      <c r="I787" s="34">
        <v>14.01</v>
      </c>
      <c r="J787" s="62">
        <v>16.329999999999998</v>
      </c>
    </row>
    <row r="788" spans="1:10">
      <c r="A788" s="36">
        <v>42739</v>
      </c>
      <c r="B788" s="66">
        <v>15.45</v>
      </c>
      <c r="C788" s="66">
        <v>15.68</v>
      </c>
      <c r="D788" s="66">
        <v>15.31</v>
      </c>
      <c r="E788" s="66">
        <v>15.5</v>
      </c>
      <c r="F788" s="64">
        <v>0</v>
      </c>
      <c r="G788" s="64">
        <v>0</v>
      </c>
      <c r="H788" s="64">
        <v>0</v>
      </c>
      <c r="I788" s="34">
        <v>14.01</v>
      </c>
      <c r="J788" s="62">
        <v>16.329999999999998</v>
      </c>
    </row>
    <row r="789" spans="1:10">
      <c r="A789" s="36">
        <v>42738</v>
      </c>
      <c r="B789" s="66">
        <v>14.95</v>
      </c>
      <c r="C789" s="66">
        <v>15.65</v>
      </c>
      <c r="D789" s="66">
        <v>14.95</v>
      </c>
      <c r="E789" s="66">
        <v>15.5</v>
      </c>
      <c r="F789" s="64">
        <v>0</v>
      </c>
      <c r="G789" s="64">
        <v>0</v>
      </c>
      <c r="H789" s="64">
        <v>0</v>
      </c>
      <c r="I789" s="34">
        <v>14.01</v>
      </c>
      <c r="J789" s="62">
        <v>16.329999999999998</v>
      </c>
    </row>
    <row r="790" spans="1:10">
      <c r="A790" s="36">
        <v>42737</v>
      </c>
      <c r="B790" s="66">
        <v>14.64</v>
      </c>
      <c r="C790" s="66">
        <v>14.7</v>
      </c>
      <c r="D790" s="66">
        <v>14.6</v>
      </c>
      <c r="E790" s="66">
        <v>14.66</v>
      </c>
      <c r="F790" s="64">
        <v>0</v>
      </c>
      <c r="G790" s="64">
        <v>0</v>
      </c>
      <c r="H790" s="64">
        <v>0</v>
      </c>
      <c r="I790" s="34">
        <v>14.01</v>
      </c>
      <c r="J790" s="62">
        <v>16.329999999999998</v>
      </c>
    </row>
    <row r="791" spans="1:10">
      <c r="A791" s="36">
        <v>42733</v>
      </c>
      <c r="B791" s="66">
        <v>14.85</v>
      </c>
      <c r="C791" s="66">
        <v>14.88</v>
      </c>
      <c r="D791" s="66">
        <v>14.52</v>
      </c>
      <c r="E791" s="66">
        <v>14.87</v>
      </c>
      <c r="F791" s="64">
        <v>0</v>
      </c>
      <c r="G791" s="64">
        <v>0</v>
      </c>
      <c r="H791" s="64">
        <v>0</v>
      </c>
      <c r="I791" s="34">
        <v>14.01</v>
      </c>
      <c r="J791" s="62">
        <v>16.350000000000001</v>
      </c>
    </row>
    <row r="792" spans="1:10">
      <c r="A792" s="36">
        <v>42732</v>
      </c>
      <c r="B792" s="66">
        <v>14.43</v>
      </c>
      <c r="C792" s="66">
        <v>14.81</v>
      </c>
      <c r="D792" s="66">
        <v>14.36</v>
      </c>
      <c r="E792" s="66">
        <v>14.78</v>
      </c>
      <c r="F792" s="64">
        <v>0</v>
      </c>
      <c r="G792" s="64">
        <v>0</v>
      </c>
      <c r="H792" s="64">
        <v>0</v>
      </c>
      <c r="I792" s="34">
        <v>14.01</v>
      </c>
      <c r="J792" s="62">
        <v>16.350000000000001</v>
      </c>
    </row>
    <row r="793" spans="1:10">
      <c r="A793" s="36">
        <v>42731</v>
      </c>
      <c r="B793" s="66">
        <v>14.5</v>
      </c>
      <c r="C793" s="66">
        <v>14.55</v>
      </c>
      <c r="D793" s="66">
        <v>14.26</v>
      </c>
      <c r="E793" s="66">
        <v>14.41</v>
      </c>
      <c r="F793" s="64">
        <v>0</v>
      </c>
      <c r="G793" s="64">
        <v>0</v>
      </c>
      <c r="H793" s="64">
        <v>0</v>
      </c>
      <c r="I793" s="34">
        <v>14.01</v>
      </c>
      <c r="J793" s="62">
        <v>16.350000000000001</v>
      </c>
    </row>
    <row r="794" spans="1:10">
      <c r="A794" s="36">
        <v>42730</v>
      </c>
      <c r="B794" s="66">
        <v>14.32</v>
      </c>
      <c r="C794" s="66">
        <v>14.45</v>
      </c>
      <c r="D794" s="66">
        <v>14.27</v>
      </c>
      <c r="E794" s="66">
        <v>14.42</v>
      </c>
      <c r="F794" s="64">
        <v>0</v>
      </c>
      <c r="G794" s="64">
        <v>0</v>
      </c>
      <c r="H794" s="64">
        <v>0</v>
      </c>
      <c r="I794" s="34">
        <v>14.01</v>
      </c>
      <c r="J794" s="62">
        <v>16.350000000000001</v>
      </c>
    </row>
    <row r="795" spans="1:10">
      <c r="A795" s="36">
        <v>42727</v>
      </c>
      <c r="B795" s="66">
        <v>14.05</v>
      </c>
      <c r="C795" s="66">
        <v>14.35</v>
      </c>
      <c r="D795" s="66">
        <v>14.01</v>
      </c>
      <c r="E795" s="66">
        <v>14.24</v>
      </c>
      <c r="F795" s="64">
        <v>1</v>
      </c>
      <c r="G795" s="64">
        <v>0</v>
      </c>
      <c r="H795" s="64">
        <v>0</v>
      </c>
      <c r="I795" s="34">
        <v>14.01</v>
      </c>
      <c r="J795" s="62">
        <v>16.350000000000001</v>
      </c>
    </row>
    <row r="796" spans="1:10">
      <c r="A796" s="36">
        <v>42726</v>
      </c>
      <c r="B796" s="66">
        <v>14.46</v>
      </c>
      <c r="C796" s="66">
        <v>14.46</v>
      </c>
      <c r="D796" s="66">
        <v>14.01</v>
      </c>
      <c r="E796" s="66">
        <v>14.01</v>
      </c>
      <c r="F796" s="64">
        <v>1</v>
      </c>
      <c r="G796" s="64">
        <v>0</v>
      </c>
      <c r="H796" s="64">
        <v>0</v>
      </c>
      <c r="I796" s="34">
        <v>14.01</v>
      </c>
      <c r="J796" s="62">
        <v>16.350000000000001</v>
      </c>
    </row>
    <row r="797" spans="1:10">
      <c r="A797" s="36">
        <v>42725</v>
      </c>
      <c r="B797" s="66">
        <v>14.45</v>
      </c>
      <c r="C797" s="66">
        <v>14.48</v>
      </c>
      <c r="D797" s="66">
        <v>14.04</v>
      </c>
      <c r="E797" s="66">
        <v>14.34</v>
      </c>
      <c r="F797" s="64">
        <v>0</v>
      </c>
      <c r="G797" s="64">
        <v>0</v>
      </c>
      <c r="H797" s="64">
        <v>1</v>
      </c>
      <c r="I797" s="34">
        <v>14.01</v>
      </c>
      <c r="J797" s="62">
        <v>16.350000000000001</v>
      </c>
    </row>
    <row r="798" spans="1:10">
      <c r="A798" s="36">
        <v>42724</v>
      </c>
      <c r="B798" s="66">
        <v>14.46</v>
      </c>
      <c r="C798" s="66">
        <v>14.59</v>
      </c>
      <c r="D798" s="66">
        <v>14.1</v>
      </c>
      <c r="E798" s="66">
        <v>14.35</v>
      </c>
      <c r="F798" s="64">
        <v>0</v>
      </c>
      <c r="G798" s="64">
        <v>0</v>
      </c>
      <c r="H798" s="64">
        <v>1</v>
      </c>
      <c r="I798" s="34">
        <v>14.04</v>
      </c>
      <c r="J798" s="62">
        <v>16.350000000000001</v>
      </c>
    </row>
    <row r="799" spans="1:10">
      <c r="A799" s="36">
        <v>42723</v>
      </c>
      <c r="B799" s="66">
        <v>14.88</v>
      </c>
      <c r="C799" s="66">
        <v>14.89</v>
      </c>
      <c r="D799" s="66">
        <v>14.35</v>
      </c>
      <c r="E799" s="66">
        <v>14.36</v>
      </c>
      <c r="F799" s="64">
        <v>0</v>
      </c>
      <c r="G799" s="64">
        <v>0</v>
      </c>
      <c r="H799" s="64">
        <v>0</v>
      </c>
      <c r="I799" s="34">
        <v>14.1</v>
      </c>
      <c r="J799" s="62">
        <v>16.350000000000001</v>
      </c>
    </row>
    <row r="800" spans="1:10">
      <c r="A800" s="36">
        <v>42720</v>
      </c>
      <c r="B800" s="66">
        <v>14.9</v>
      </c>
      <c r="C800" s="66">
        <v>15.14</v>
      </c>
      <c r="D800" s="66">
        <v>14.76</v>
      </c>
      <c r="E800" s="66">
        <v>14.76</v>
      </c>
      <c r="F800" s="64">
        <v>0</v>
      </c>
      <c r="G800" s="64">
        <v>0</v>
      </c>
      <c r="H800" s="64">
        <v>0</v>
      </c>
      <c r="I800" s="34">
        <v>14.21</v>
      </c>
      <c r="J800" s="62">
        <v>16.350000000000001</v>
      </c>
    </row>
    <row r="801" spans="1:10">
      <c r="A801" s="36">
        <v>42719</v>
      </c>
      <c r="B801" s="66">
        <v>14.78</v>
      </c>
      <c r="C801" s="66">
        <v>14.91</v>
      </c>
      <c r="D801" s="66">
        <v>14.33</v>
      </c>
      <c r="E801" s="66">
        <v>14.85</v>
      </c>
      <c r="F801" s="64">
        <v>0</v>
      </c>
      <c r="G801" s="64">
        <v>0</v>
      </c>
      <c r="H801" s="64">
        <v>1</v>
      </c>
      <c r="I801" s="34">
        <v>14.21</v>
      </c>
      <c r="J801" s="62">
        <v>16.350000000000001</v>
      </c>
    </row>
    <row r="802" spans="1:10">
      <c r="A802" s="36">
        <v>42718</v>
      </c>
      <c r="B802" s="66">
        <v>15.43</v>
      </c>
      <c r="C802" s="66">
        <v>15.47</v>
      </c>
      <c r="D802" s="66">
        <v>14.74</v>
      </c>
      <c r="E802" s="66">
        <v>14.74</v>
      </c>
      <c r="F802" s="64">
        <v>0</v>
      </c>
      <c r="G802" s="64">
        <v>0</v>
      </c>
      <c r="H802" s="64">
        <v>0</v>
      </c>
      <c r="I802" s="34">
        <v>14.21</v>
      </c>
      <c r="J802" s="62">
        <v>16.350000000000001</v>
      </c>
    </row>
    <row r="803" spans="1:10">
      <c r="A803" s="36">
        <v>42717</v>
      </c>
      <c r="B803" s="66">
        <v>15.55</v>
      </c>
      <c r="C803" s="66">
        <v>15.69</v>
      </c>
      <c r="D803" s="66">
        <v>15.38</v>
      </c>
      <c r="E803" s="66">
        <v>15.45</v>
      </c>
      <c r="F803" s="64">
        <v>0</v>
      </c>
      <c r="G803" s="64">
        <v>0</v>
      </c>
      <c r="H803" s="64">
        <v>0</v>
      </c>
      <c r="I803" s="34">
        <v>13.33</v>
      </c>
      <c r="J803" s="62">
        <v>16.350000000000001</v>
      </c>
    </row>
    <row r="804" spans="1:10">
      <c r="A804" s="36">
        <v>42716</v>
      </c>
      <c r="B804" s="66">
        <v>15.79</v>
      </c>
      <c r="C804" s="66">
        <v>15.95</v>
      </c>
      <c r="D804" s="66">
        <v>15.48</v>
      </c>
      <c r="E804" s="66">
        <v>15.6</v>
      </c>
      <c r="F804" s="64">
        <v>0</v>
      </c>
      <c r="G804" s="64">
        <v>0</v>
      </c>
      <c r="H804" s="64">
        <v>0</v>
      </c>
      <c r="I804" s="34">
        <v>13.33</v>
      </c>
      <c r="J804" s="62">
        <v>16.350000000000001</v>
      </c>
    </row>
    <row r="805" spans="1:10">
      <c r="A805" s="36">
        <v>42713</v>
      </c>
      <c r="B805" s="66">
        <v>15.88</v>
      </c>
      <c r="C805" s="66">
        <v>15.9</v>
      </c>
      <c r="D805" s="66">
        <v>15.52</v>
      </c>
      <c r="E805" s="66">
        <v>15.58</v>
      </c>
      <c r="F805" s="64">
        <v>0</v>
      </c>
      <c r="G805" s="64">
        <v>0</v>
      </c>
      <c r="H805" s="64">
        <v>0</v>
      </c>
      <c r="I805" s="34">
        <v>13.33</v>
      </c>
      <c r="J805" s="62">
        <v>17.18</v>
      </c>
    </row>
    <row r="806" spans="1:10">
      <c r="A806" s="36">
        <v>42712</v>
      </c>
      <c r="B806" s="66">
        <v>15.97</v>
      </c>
      <c r="C806" s="66">
        <v>16</v>
      </c>
      <c r="D806" s="66">
        <v>15.52</v>
      </c>
      <c r="E806" s="66">
        <v>15.7</v>
      </c>
      <c r="F806" s="64">
        <v>0</v>
      </c>
      <c r="G806" s="64">
        <v>0</v>
      </c>
      <c r="H806" s="64">
        <v>0</v>
      </c>
      <c r="I806" s="34">
        <v>13.33</v>
      </c>
      <c r="J806" s="62">
        <v>17.18</v>
      </c>
    </row>
    <row r="807" spans="1:10">
      <c r="A807" s="36">
        <v>42711</v>
      </c>
      <c r="B807" s="66">
        <v>16.3</v>
      </c>
      <c r="C807" s="66">
        <v>16.329999999999998</v>
      </c>
      <c r="D807" s="66">
        <v>15.77</v>
      </c>
      <c r="E807" s="66">
        <v>15.86</v>
      </c>
      <c r="F807" s="64">
        <v>0</v>
      </c>
      <c r="G807" s="64">
        <v>0</v>
      </c>
      <c r="H807" s="64">
        <v>0</v>
      </c>
      <c r="I807" s="34">
        <v>13.33</v>
      </c>
      <c r="J807" s="62">
        <v>17.48</v>
      </c>
    </row>
    <row r="808" spans="1:10">
      <c r="A808" s="36">
        <v>42710</v>
      </c>
      <c r="B808" s="66">
        <v>16</v>
      </c>
      <c r="C808" s="66">
        <v>16.2</v>
      </c>
      <c r="D808" s="66">
        <v>15.74</v>
      </c>
      <c r="E808" s="66">
        <v>16.149999999999999</v>
      </c>
      <c r="F808" s="64">
        <v>0</v>
      </c>
      <c r="G808" s="64">
        <v>0</v>
      </c>
      <c r="H808" s="64">
        <v>0</v>
      </c>
      <c r="I808" s="34">
        <v>13.33</v>
      </c>
      <c r="J808" s="62">
        <v>17.48</v>
      </c>
    </row>
    <row r="809" spans="1:10">
      <c r="A809" s="36">
        <v>42709</v>
      </c>
      <c r="B809" s="66">
        <v>16.010000000000002</v>
      </c>
      <c r="C809" s="66">
        <v>16.09</v>
      </c>
      <c r="D809" s="66">
        <v>15.55</v>
      </c>
      <c r="E809" s="66">
        <v>15.66</v>
      </c>
      <c r="F809" s="64">
        <v>0</v>
      </c>
      <c r="G809" s="64">
        <v>0</v>
      </c>
      <c r="H809" s="64">
        <v>0</v>
      </c>
      <c r="I809" s="34">
        <v>13.33</v>
      </c>
      <c r="J809" s="62">
        <v>17.48</v>
      </c>
    </row>
    <row r="810" spans="1:10">
      <c r="A810" s="36">
        <v>42706</v>
      </c>
      <c r="B810" s="66">
        <v>15.12</v>
      </c>
      <c r="C810" s="66">
        <v>15.91</v>
      </c>
      <c r="D810" s="66">
        <v>14.75</v>
      </c>
      <c r="E810" s="66">
        <v>15.83</v>
      </c>
      <c r="F810" s="64">
        <v>0</v>
      </c>
      <c r="G810" s="64">
        <v>0</v>
      </c>
      <c r="H810" s="64">
        <v>0</v>
      </c>
      <c r="I810" s="34">
        <v>13.33</v>
      </c>
      <c r="J810" s="62">
        <v>17.48</v>
      </c>
    </row>
    <row r="811" spans="1:10">
      <c r="A811" s="36">
        <v>42705</v>
      </c>
      <c r="B811" s="66">
        <v>16</v>
      </c>
      <c r="C811" s="66">
        <v>16.350000000000001</v>
      </c>
      <c r="D811" s="66">
        <v>15.33</v>
      </c>
      <c r="E811" s="66">
        <v>15.44</v>
      </c>
      <c r="F811" s="64">
        <v>0</v>
      </c>
      <c r="G811" s="64">
        <v>0</v>
      </c>
      <c r="H811" s="64">
        <v>0</v>
      </c>
      <c r="I811" s="34">
        <v>13.33</v>
      </c>
      <c r="J811" s="62">
        <v>17.48</v>
      </c>
    </row>
    <row r="812" spans="1:10">
      <c r="A812" s="36">
        <v>42704</v>
      </c>
      <c r="B812" s="66">
        <v>15.9</v>
      </c>
      <c r="C812" s="66">
        <v>16.190000000000001</v>
      </c>
      <c r="D812" s="66">
        <v>15.61</v>
      </c>
      <c r="E812" s="66">
        <v>16</v>
      </c>
      <c r="F812" s="64">
        <v>0</v>
      </c>
      <c r="G812" s="64">
        <v>0</v>
      </c>
      <c r="H812" s="64">
        <v>0</v>
      </c>
      <c r="I812" s="34">
        <v>13.33</v>
      </c>
      <c r="J812" s="62">
        <v>17.88</v>
      </c>
    </row>
    <row r="813" spans="1:10">
      <c r="A813" s="36">
        <v>42703</v>
      </c>
      <c r="B813" s="66">
        <v>15.3</v>
      </c>
      <c r="C813" s="66">
        <v>15.38</v>
      </c>
      <c r="D813" s="66">
        <v>14.59</v>
      </c>
      <c r="E813" s="66">
        <v>14.66</v>
      </c>
      <c r="F813" s="64">
        <v>0</v>
      </c>
      <c r="G813" s="64">
        <v>0</v>
      </c>
      <c r="H813" s="64">
        <v>0</v>
      </c>
      <c r="I813" s="34">
        <v>13.33</v>
      </c>
      <c r="J813" s="62">
        <v>18.170000000000002</v>
      </c>
    </row>
    <row r="814" spans="1:10">
      <c r="A814" s="36">
        <v>42702</v>
      </c>
      <c r="B814" s="66">
        <v>15.2</v>
      </c>
      <c r="C814" s="66">
        <v>15.56</v>
      </c>
      <c r="D814" s="66">
        <v>15.2</v>
      </c>
      <c r="E814" s="66">
        <v>15.46</v>
      </c>
      <c r="F814" s="64">
        <v>0</v>
      </c>
      <c r="G814" s="64">
        <v>0</v>
      </c>
      <c r="H814" s="64">
        <v>0</v>
      </c>
      <c r="I814" s="34">
        <v>13.33</v>
      </c>
      <c r="J814" s="62">
        <v>18.489999999999998</v>
      </c>
    </row>
    <row r="815" spans="1:10">
      <c r="A815" s="36">
        <v>42699</v>
      </c>
      <c r="B815" s="66">
        <v>15.25</v>
      </c>
      <c r="C815" s="66">
        <v>15.52</v>
      </c>
      <c r="D815" s="66">
        <v>15.05</v>
      </c>
      <c r="E815" s="66">
        <v>15.3</v>
      </c>
      <c r="F815" s="64">
        <v>0</v>
      </c>
      <c r="G815" s="64">
        <v>0</v>
      </c>
      <c r="H815" s="64">
        <v>0</v>
      </c>
      <c r="I815" s="34">
        <v>13.33</v>
      </c>
      <c r="J815" s="62">
        <v>18.489999999999998</v>
      </c>
    </row>
    <row r="816" spans="1:10">
      <c r="A816" s="36">
        <v>42698</v>
      </c>
      <c r="B816" s="66">
        <v>15.9</v>
      </c>
      <c r="C816" s="66">
        <v>15.9</v>
      </c>
      <c r="D816" s="66">
        <v>15.58</v>
      </c>
      <c r="E816" s="66">
        <v>15.58</v>
      </c>
      <c r="F816" s="64">
        <v>0</v>
      </c>
      <c r="G816" s="64">
        <v>0</v>
      </c>
      <c r="H816" s="64">
        <v>0</v>
      </c>
      <c r="I816" s="34">
        <v>13.33</v>
      </c>
      <c r="J816" s="62">
        <v>18.489999999999998</v>
      </c>
    </row>
    <row r="817" spans="1:10">
      <c r="A817" s="36">
        <v>42697</v>
      </c>
      <c r="B817" s="66">
        <v>15.72</v>
      </c>
      <c r="C817" s="66">
        <v>15.99</v>
      </c>
      <c r="D817" s="66">
        <v>15.53</v>
      </c>
      <c r="E817" s="66">
        <v>15.85</v>
      </c>
      <c r="F817" s="64">
        <v>0</v>
      </c>
      <c r="G817" s="64">
        <v>0</v>
      </c>
      <c r="H817" s="64">
        <v>0</v>
      </c>
      <c r="I817" s="34">
        <v>13.33</v>
      </c>
      <c r="J817" s="62">
        <v>18.489999999999998</v>
      </c>
    </row>
    <row r="818" spans="1:10">
      <c r="A818" s="36">
        <v>42696</v>
      </c>
      <c r="B818" s="66">
        <v>15.93</v>
      </c>
      <c r="C818" s="66">
        <v>16.079999999999998</v>
      </c>
      <c r="D818" s="66">
        <v>15.25</v>
      </c>
      <c r="E818" s="66">
        <v>15.93</v>
      </c>
      <c r="F818" s="64">
        <v>0</v>
      </c>
      <c r="G818" s="64">
        <v>0</v>
      </c>
      <c r="H818" s="64">
        <v>0</v>
      </c>
      <c r="I818" s="34">
        <v>13.33</v>
      </c>
      <c r="J818" s="62">
        <v>18.489999999999998</v>
      </c>
    </row>
    <row r="819" spans="1:10">
      <c r="A819" s="36">
        <v>42695</v>
      </c>
      <c r="B819" s="66">
        <v>15.05</v>
      </c>
      <c r="C819" s="66">
        <v>15.58</v>
      </c>
      <c r="D819" s="66">
        <v>14.88</v>
      </c>
      <c r="E819" s="66">
        <v>15.58</v>
      </c>
      <c r="F819" s="64">
        <v>0</v>
      </c>
      <c r="G819" s="64">
        <v>0</v>
      </c>
      <c r="H819" s="64">
        <v>0</v>
      </c>
      <c r="I819" s="34">
        <v>13.33</v>
      </c>
      <c r="J819" s="62">
        <v>18.489999999999998</v>
      </c>
    </row>
    <row r="820" spans="1:10">
      <c r="A820" s="36">
        <v>42692</v>
      </c>
      <c r="B820" s="66">
        <v>14.37</v>
      </c>
      <c r="C820" s="66">
        <v>14.69</v>
      </c>
      <c r="D820" s="66">
        <v>14.21</v>
      </c>
      <c r="E820" s="66">
        <v>14.52</v>
      </c>
      <c r="F820" s="64">
        <v>0</v>
      </c>
      <c r="G820" s="64">
        <v>0</v>
      </c>
      <c r="H820" s="64">
        <v>0</v>
      </c>
      <c r="I820" s="34">
        <v>13.33</v>
      </c>
      <c r="J820" s="62">
        <v>18.489999999999998</v>
      </c>
    </row>
    <row r="821" spans="1:10">
      <c r="A821" s="36">
        <v>42691</v>
      </c>
      <c r="B821" s="66">
        <v>15.15</v>
      </c>
      <c r="C821" s="66">
        <v>15.32</v>
      </c>
      <c r="D821" s="66">
        <v>14.29</v>
      </c>
      <c r="E821" s="66">
        <v>14.29</v>
      </c>
      <c r="F821" s="64">
        <v>0</v>
      </c>
      <c r="G821" s="64">
        <v>0</v>
      </c>
      <c r="H821" s="64">
        <v>0</v>
      </c>
      <c r="I821" s="34">
        <v>13.33</v>
      </c>
      <c r="J821" s="62">
        <v>18.489999999999998</v>
      </c>
    </row>
    <row r="822" spans="1:10">
      <c r="A822" s="36">
        <v>42690</v>
      </c>
      <c r="B822" s="66">
        <v>14.55</v>
      </c>
      <c r="C822" s="66">
        <v>14.96</v>
      </c>
      <c r="D822" s="66">
        <v>14.18</v>
      </c>
      <c r="E822" s="66">
        <v>14.74</v>
      </c>
      <c r="F822" s="64">
        <v>0</v>
      </c>
      <c r="G822" s="64">
        <v>0</v>
      </c>
      <c r="H822" s="64">
        <v>0</v>
      </c>
      <c r="I822" s="34">
        <v>13.33</v>
      </c>
      <c r="J822" s="62">
        <v>18.489999999999998</v>
      </c>
    </row>
    <row r="823" spans="1:10">
      <c r="A823" s="36">
        <v>42688</v>
      </c>
      <c r="B823" s="66">
        <v>13.8</v>
      </c>
      <c r="C823" s="66">
        <v>14.18</v>
      </c>
      <c r="D823" s="66">
        <v>13.33</v>
      </c>
      <c r="E823" s="66">
        <v>14</v>
      </c>
      <c r="F823" s="64">
        <v>1</v>
      </c>
      <c r="G823" s="64">
        <v>0</v>
      </c>
      <c r="H823" s="64">
        <v>0</v>
      </c>
      <c r="I823" s="34">
        <v>13.33</v>
      </c>
      <c r="J823" s="62">
        <v>18.489999999999998</v>
      </c>
    </row>
    <row r="824" spans="1:10">
      <c r="A824" s="36">
        <v>42685</v>
      </c>
      <c r="B824" s="66">
        <v>15.18</v>
      </c>
      <c r="C824" s="66">
        <v>15.46</v>
      </c>
      <c r="D824" s="66">
        <v>13.94</v>
      </c>
      <c r="E824" s="66">
        <v>14.01</v>
      </c>
      <c r="F824" s="64">
        <v>0</v>
      </c>
      <c r="G824" s="64">
        <v>0</v>
      </c>
      <c r="H824" s="64">
        <v>0</v>
      </c>
      <c r="I824" s="34">
        <v>13.33</v>
      </c>
      <c r="J824" s="62">
        <v>18.489999999999998</v>
      </c>
    </row>
    <row r="825" spans="1:10">
      <c r="A825" s="36">
        <v>42684</v>
      </c>
      <c r="B825" s="66">
        <v>17.100000000000001</v>
      </c>
      <c r="C825" s="66">
        <v>17.18</v>
      </c>
      <c r="D825" s="66">
        <v>15.5</v>
      </c>
      <c r="E825" s="66">
        <v>15.5</v>
      </c>
      <c r="F825" s="64">
        <v>0</v>
      </c>
      <c r="G825" s="64">
        <v>0</v>
      </c>
      <c r="H825" s="64">
        <v>0</v>
      </c>
      <c r="I825" s="34">
        <v>15.03</v>
      </c>
      <c r="J825" s="62">
        <v>18.489999999999998</v>
      </c>
    </row>
    <row r="826" spans="1:10">
      <c r="A826" s="36">
        <v>42683</v>
      </c>
      <c r="B826" s="66">
        <v>15.85</v>
      </c>
      <c r="C826" s="66">
        <v>17.100000000000001</v>
      </c>
      <c r="D826" s="66">
        <v>15.81</v>
      </c>
      <c r="E826" s="66">
        <v>16.649999999999999</v>
      </c>
      <c r="F826" s="64">
        <v>0</v>
      </c>
      <c r="G826" s="64">
        <v>0</v>
      </c>
      <c r="H826" s="64">
        <v>0</v>
      </c>
      <c r="I826" s="34">
        <v>15.03</v>
      </c>
      <c r="J826" s="62">
        <v>18.489999999999998</v>
      </c>
    </row>
    <row r="827" spans="1:10">
      <c r="A827" s="36">
        <v>42682</v>
      </c>
      <c r="B827" s="66">
        <v>17.100000000000001</v>
      </c>
      <c r="C827" s="66">
        <v>17.48</v>
      </c>
      <c r="D827" s="66">
        <v>16.73</v>
      </c>
      <c r="E827" s="66">
        <v>17.04</v>
      </c>
      <c r="F827" s="64">
        <v>0</v>
      </c>
      <c r="G827" s="64">
        <v>0</v>
      </c>
      <c r="H827" s="64">
        <v>0</v>
      </c>
      <c r="I827" s="34">
        <v>15.03</v>
      </c>
      <c r="J827" s="62">
        <v>18.489999999999998</v>
      </c>
    </row>
    <row r="828" spans="1:10">
      <c r="A828" s="36">
        <v>42681</v>
      </c>
      <c r="B828" s="66">
        <v>16.71</v>
      </c>
      <c r="C828" s="66">
        <v>17.21</v>
      </c>
      <c r="D828" s="66">
        <v>16.71</v>
      </c>
      <c r="E828" s="66">
        <v>17.21</v>
      </c>
      <c r="F828" s="64">
        <v>0</v>
      </c>
      <c r="G828" s="64">
        <v>0</v>
      </c>
      <c r="H828" s="64">
        <v>0</v>
      </c>
      <c r="I828" s="34">
        <v>14.97</v>
      </c>
      <c r="J828" s="62">
        <v>18.489999999999998</v>
      </c>
    </row>
    <row r="829" spans="1:10">
      <c r="A829" s="36">
        <v>42678</v>
      </c>
      <c r="B829" s="66">
        <v>16.47</v>
      </c>
      <c r="C829" s="66">
        <v>16.579999999999998</v>
      </c>
      <c r="D829" s="66">
        <v>15.91</v>
      </c>
      <c r="E829" s="66">
        <v>15.99</v>
      </c>
      <c r="F829" s="64">
        <v>0</v>
      </c>
      <c r="G829" s="64">
        <v>0</v>
      </c>
      <c r="H829" s="64">
        <v>0</v>
      </c>
      <c r="I829" s="34">
        <v>14.62</v>
      </c>
      <c r="J829" s="62">
        <v>18.489999999999998</v>
      </c>
    </row>
    <row r="830" spans="1:10">
      <c r="A830" s="36">
        <v>42677</v>
      </c>
      <c r="B830" s="66">
        <v>16.63</v>
      </c>
      <c r="C830" s="66">
        <v>17.03</v>
      </c>
      <c r="D830" s="66">
        <v>16.13</v>
      </c>
      <c r="E830" s="66">
        <v>16.13</v>
      </c>
      <c r="F830" s="64">
        <v>0</v>
      </c>
      <c r="G830" s="64">
        <v>0</v>
      </c>
      <c r="H830" s="64">
        <v>0</v>
      </c>
      <c r="I830" s="34">
        <v>14.16</v>
      </c>
      <c r="J830" s="62">
        <v>18.489999999999998</v>
      </c>
    </row>
    <row r="831" spans="1:10">
      <c r="A831" s="36">
        <v>42675</v>
      </c>
      <c r="B831" s="66">
        <v>17.88</v>
      </c>
      <c r="C831" s="66">
        <v>17.88</v>
      </c>
      <c r="D831" s="66">
        <v>16.559999999999999</v>
      </c>
      <c r="E831" s="66">
        <v>16.86</v>
      </c>
      <c r="F831" s="64">
        <v>0</v>
      </c>
      <c r="G831" s="64">
        <v>0</v>
      </c>
      <c r="H831" s="64">
        <v>0</v>
      </c>
      <c r="I831" s="34">
        <v>13.83</v>
      </c>
      <c r="J831" s="62">
        <v>18.489999999999998</v>
      </c>
    </row>
    <row r="832" spans="1:10">
      <c r="A832" s="36">
        <v>42674</v>
      </c>
      <c r="B832" s="66">
        <v>18.03</v>
      </c>
      <c r="C832" s="66">
        <v>18.170000000000002</v>
      </c>
      <c r="D832" s="66">
        <v>17.61</v>
      </c>
      <c r="E832" s="66">
        <v>17.690000000000001</v>
      </c>
      <c r="F832" s="64">
        <v>0</v>
      </c>
      <c r="G832" s="64">
        <v>0</v>
      </c>
      <c r="H832" s="64">
        <v>0</v>
      </c>
      <c r="I832" s="34">
        <v>13.62</v>
      </c>
      <c r="J832" s="62">
        <v>18.489999999999998</v>
      </c>
    </row>
    <row r="833" spans="1:10">
      <c r="A833" s="36">
        <v>42671</v>
      </c>
      <c r="B833" s="66">
        <v>17.989999999999998</v>
      </c>
      <c r="C833" s="66">
        <v>18.29</v>
      </c>
      <c r="D833" s="66">
        <v>17.95</v>
      </c>
      <c r="E833" s="66">
        <v>18.09</v>
      </c>
      <c r="F833" s="64">
        <v>0</v>
      </c>
      <c r="G833" s="64">
        <v>0</v>
      </c>
      <c r="H833" s="64">
        <v>0</v>
      </c>
      <c r="I833" s="34">
        <v>13.44</v>
      </c>
      <c r="J833" s="62">
        <v>18.489999999999998</v>
      </c>
    </row>
    <row r="834" spans="1:10">
      <c r="A834" s="36">
        <v>42670</v>
      </c>
      <c r="B834" s="66">
        <v>18.11</v>
      </c>
      <c r="C834" s="66">
        <v>18.489999999999998</v>
      </c>
      <c r="D834" s="66">
        <v>18.09</v>
      </c>
      <c r="E834" s="66">
        <v>18.09</v>
      </c>
      <c r="F834" s="64">
        <v>0</v>
      </c>
      <c r="G834" s="64">
        <v>1</v>
      </c>
      <c r="H834" s="64">
        <v>0</v>
      </c>
      <c r="I834" s="34">
        <v>13.43</v>
      </c>
      <c r="J834" s="62">
        <v>18.489999999999998</v>
      </c>
    </row>
    <row r="835" spans="1:10">
      <c r="A835" s="36">
        <v>42669</v>
      </c>
      <c r="B835" s="66">
        <v>17.7</v>
      </c>
      <c r="C835" s="66">
        <v>18.25</v>
      </c>
      <c r="D835" s="66">
        <v>17.61</v>
      </c>
      <c r="E835" s="66">
        <v>18.100000000000001</v>
      </c>
      <c r="F835" s="64">
        <v>0</v>
      </c>
      <c r="G835" s="64">
        <v>0</v>
      </c>
      <c r="H835" s="64">
        <v>0</v>
      </c>
      <c r="I835" s="34">
        <v>12.87</v>
      </c>
      <c r="J835" s="62">
        <v>18.43</v>
      </c>
    </row>
    <row r="836" spans="1:10">
      <c r="A836" s="36">
        <v>42668</v>
      </c>
      <c r="B836" s="66">
        <v>18.22</v>
      </c>
      <c r="C836" s="66">
        <v>18.29</v>
      </c>
      <c r="D836" s="66">
        <v>17.71</v>
      </c>
      <c r="E836" s="66">
        <v>18</v>
      </c>
      <c r="F836" s="64">
        <v>0</v>
      </c>
      <c r="G836" s="64">
        <v>0</v>
      </c>
      <c r="H836" s="64">
        <v>0</v>
      </c>
      <c r="I836" s="34">
        <v>12.87</v>
      </c>
      <c r="J836" s="62">
        <v>18.43</v>
      </c>
    </row>
    <row r="837" spans="1:10">
      <c r="A837" s="36">
        <v>42667</v>
      </c>
      <c r="B837" s="66">
        <v>18.260000000000002</v>
      </c>
      <c r="C837" s="66">
        <v>18.43</v>
      </c>
      <c r="D837" s="66">
        <v>18</v>
      </c>
      <c r="E837" s="66">
        <v>18.2</v>
      </c>
      <c r="F837" s="64">
        <v>0</v>
      </c>
      <c r="G837" s="64">
        <v>1</v>
      </c>
      <c r="H837" s="64">
        <v>0</v>
      </c>
      <c r="I837" s="34">
        <v>12.87</v>
      </c>
      <c r="J837" s="62">
        <v>18.43</v>
      </c>
    </row>
    <row r="838" spans="1:10">
      <c r="A838" s="36">
        <v>42664</v>
      </c>
      <c r="B838" s="66">
        <v>17.649999999999999</v>
      </c>
      <c r="C838" s="66">
        <v>18.09</v>
      </c>
      <c r="D838" s="66">
        <v>17.48</v>
      </c>
      <c r="E838" s="66">
        <v>17.95</v>
      </c>
      <c r="F838" s="64">
        <v>0</v>
      </c>
      <c r="G838" s="64">
        <v>0</v>
      </c>
      <c r="H838" s="64">
        <v>0</v>
      </c>
      <c r="I838" s="34">
        <v>12.87</v>
      </c>
      <c r="J838" s="62">
        <v>18.43</v>
      </c>
    </row>
    <row r="839" spans="1:10">
      <c r="A839" s="36">
        <v>42663</v>
      </c>
      <c r="B839" s="66">
        <v>17.309999999999999</v>
      </c>
      <c r="C839" s="66">
        <v>17.739999999999998</v>
      </c>
      <c r="D839" s="66">
        <v>17.22</v>
      </c>
      <c r="E839" s="66">
        <v>17.739999999999998</v>
      </c>
      <c r="F839" s="64">
        <v>0</v>
      </c>
      <c r="G839" s="64">
        <v>0</v>
      </c>
      <c r="H839" s="64">
        <v>0</v>
      </c>
      <c r="I839" s="34">
        <v>12.87</v>
      </c>
      <c r="J839" s="62">
        <v>17.79</v>
      </c>
    </row>
    <row r="840" spans="1:10">
      <c r="A840" s="36">
        <v>42662</v>
      </c>
      <c r="B840" s="66">
        <v>17.72</v>
      </c>
      <c r="C840" s="66">
        <v>17.79</v>
      </c>
      <c r="D840" s="66">
        <v>17.34</v>
      </c>
      <c r="E840" s="66">
        <v>17.62</v>
      </c>
      <c r="F840" s="64">
        <v>0</v>
      </c>
      <c r="G840" s="64">
        <v>1</v>
      </c>
      <c r="H840" s="64">
        <v>0</v>
      </c>
      <c r="I840" s="34">
        <v>12.87</v>
      </c>
      <c r="J840" s="62">
        <v>17.79</v>
      </c>
    </row>
    <row r="841" spans="1:10">
      <c r="A841" s="36">
        <v>42661</v>
      </c>
      <c r="B841" s="66">
        <v>17.21</v>
      </c>
      <c r="C841" s="66">
        <v>17.64</v>
      </c>
      <c r="D841" s="66">
        <v>17.18</v>
      </c>
      <c r="E841" s="66">
        <v>17.420000000000002</v>
      </c>
      <c r="F841" s="64">
        <v>0</v>
      </c>
      <c r="G841" s="64">
        <v>0</v>
      </c>
      <c r="H841" s="64">
        <v>0</v>
      </c>
      <c r="I841" s="34">
        <v>12.87</v>
      </c>
      <c r="J841" s="62">
        <v>17.79</v>
      </c>
    </row>
    <row r="842" spans="1:10">
      <c r="A842" s="36">
        <v>42660</v>
      </c>
      <c r="B842" s="66">
        <v>16.239999999999998</v>
      </c>
      <c r="C842" s="66">
        <v>16.899999999999999</v>
      </c>
      <c r="D842" s="66">
        <v>16.07</v>
      </c>
      <c r="E842" s="66">
        <v>16.899999999999999</v>
      </c>
      <c r="F842" s="64">
        <v>0</v>
      </c>
      <c r="G842" s="64">
        <v>0</v>
      </c>
      <c r="H842" s="64">
        <v>0</v>
      </c>
      <c r="I842" s="34">
        <v>12.87</v>
      </c>
      <c r="J842" s="62">
        <v>17.64</v>
      </c>
    </row>
    <row r="843" spans="1:10">
      <c r="A843" s="36">
        <v>42657</v>
      </c>
      <c r="B843" s="66">
        <v>16.010000000000002</v>
      </c>
      <c r="C843" s="66">
        <v>16.29</v>
      </c>
      <c r="D843" s="66">
        <v>15.98</v>
      </c>
      <c r="E843" s="66">
        <v>16.260000000000002</v>
      </c>
      <c r="F843" s="64">
        <v>0</v>
      </c>
      <c r="G843" s="64">
        <v>0</v>
      </c>
      <c r="H843" s="64">
        <v>0</v>
      </c>
      <c r="I843" s="34">
        <v>12.87</v>
      </c>
      <c r="J843" s="62">
        <v>16.899999999999999</v>
      </c>
    </row>
    <row r="844" spans="1:10">
      <c r="A844" s="36">
        <v>42656</v>
      </c>
      <c r="B844" s="66">
        <v>15.19</v>
      </c>
      <c r="C844" s="66">
        <v>15.82</v>
      </c>
      <c r="D844" s="66">
        <v>15.03</v>
      </c>
      <c r="E844" s="66">
        <v>15.76</v>
      </c>
      <c r="F844" s="64">
        <v>0</v>
      </c>
      <c r="G844" s="64">
        <v>0</v>
      </c>
      <c r="H844" s="64">
        <v>0</v>
      </c>
      <c r="I844" s="34">
        <v>12.87</v>
      </c>
      <c r="J844" s="62">
        <v>16.29</v>
      </c>
    </row>
    <row r="845" spans="1:10">
      <c r="A845" s="36">
        <v>42654</v>
      </c>
      <c r="B845" s="66">
        <v>15.61</v>
      </c>
      <c r="C845" s="66">
        <v>15.66</v>
      </c>
      <c r="D845" s="66">
        <v>15.29</v>
      </c>
      <c r="E845" s="66">
        <v>15.39</v>
      </c>
      <c r="F845" s="64">
        <v>0</v>
      </c>
      <c r="G845" s="64">
        <v>0</v>
      </c>
      <c r="H845" s="64">
        <v>0</v>
      </c>
      <c r="I845" s="34">
        <v>12.87</v>
      </c>
      <c r="J845" s="62">
        <v>15.77</v>
      </c>
    </row>
    <row r="846" spans="1:10">
      <c r="A846" s="36">
        <v>42653</v>
      </c>
      <c r="B846" s="66">
        <v>15.52</v>
      </c>
      <c r="C846" s="66">
        <v>15.77</v>
      </c>
      <c r="D846" s="66">
        <v>15.51</v>
      </c>
      <c r="E846" s="66">
        <v>15.73</v>
      </c>
      <c r="F846" s="64">
        <v>0</v>
      </c>
      <c r="G846" s="64">
        <v>1</v>
      </c>
      <c r="H846" s="64">
        <v>0</v>
      </c>
      <c r="I846" s="34">
        <v>12.87</v>
      </c>
      <c r="J846" s="62">
        <v>15.77</v>
      </c>
    </row>
    <row r="847" spans="1:10">
      <c r="A847" s="36">
        <v>42650</v>
      </c>
      <c r="B847" s="66">
        <v>15.23</v>
      </c>
      <c r="C847" s="66">
        <v>15.38</v>
      </c>
      <c r="D847" s="66">
        <v>14.97</v>
      </c>
      <c r="E847" s="66">
        <v>15.26</v>
      </c>
      <c r="F847" s="64">
        <v>0</v>
      </c>
      <c r="G847" s="64">
        <v>0</v>
      </c>
      <c r="H847" s="64">
        <v>0</v>
      </c>
      <c r="I847" s="34">
        <v>12.87</v>
      </c>
      <c r="J847" s="62">
        <v>15.77</v>
      </c>
    </row>
    <row r="848" spans="1:10">
      <c r="A848" s="36">
        <v>42649</v>
      </c>
      <c r="B848" s="66">
        <v>14.71</v>
      </c>
      <c r="C848" s="66">
        <v>15.1</v>
      </c>
      <c r="D848" s="66">
        <v>14.62</v>
      </c>
      <c r="E848" s="66">
        <v>15.1</v>
      </c>
      <c r="F848" s="64">
        <v>0</v>
      </c>
      <c r="G848" s="64">
        <v>0</v>
      </c>
      <c r="H848" s="64">
        <v>0</v>
      </c>
      <c r="I848" s="34">
        <v>12.87</v>
      </c>
      <c r="J848" s="62">
        <v>15.38</v>
      </c>
    </row>
    <row r="849" spans="1:10">
      <c r="A849" s="36">
        <v>42648</v>
      </c>
      <c r="B849" s="66">
        <v>14.58</v>
      </c>
      <c r="C849" s="66">
        <v>14.64</v>
      </c>
      <c r="D849" s="66">
        <v>14.16</v>
      </c>
      <c r="E849" s="66">
        <v>14.58</v>
      </c>
      <c r="F849" s="64">
        <v>0</v>
      </c>
      <c r="G849" s="64">
        <v>0</v>
      </c>
      <c r="H849" s="64">
        <v>0</v>
      </c>
      <c r="I849" s="34">
        <v>12.87</v>
      </c>
      <c r="J849" s="62">
        <v>15.1</v>
      </c>
    </row>
    <row r="850" spans="1:10">
      <c r="A850" s="36">
        <v>42647</v>
      </c>
      <c r="B850" s="66">
        <v>13.98</v>
      </c>
      <c r="C850" s="66">
        <v>14.12</v>
      </c>
      <c r="D850" s="66">
        <v>13.83</v>
      </c>
      <c r="E850" s="66">
        <v>14.02</v>
      </c>
      <c r="F850" s="64">
        <v>0</v>
      </c>
      <c r="G850" s="64">
        <v>0</v>
      </c>
      <c r="H850" s="64">
        <v>0</v>
      </c>
      <c r="I850" s="34">
        <v>12.87</v>
      </c>
      <c r="J850" s="62">
        <v>14.29</v>
      </c>
    </row>
    <row r="851" spans="1:10">
      <c r="A851" s="36">
        <v>42646</v>
      </c>
      <c r="B851" s="66">
        <v>13.67</v>
      </c>
      <c r="C851" s="66">
        <v>13.97</v>
      </c>
      <c r="D851" s="66">
        <v>13.62</v>
      </c>
      <c r="E851" s="66">
        <v>13.97</v>
      </c>
      <c r="F851" s="64">
        <v>0</v>
      </c>
      <c r="G851" s="64">
        <v>0</v>
      </c>
      <c r="H851" s="64">
        <v>0</v>
      </c>
      <c r="I851" s="34">
        <v>12.87</v>
      </c>
      <c r="J851" s="62">
        <v>14.29</v>
      </c>
    </row>
    <row r="852" spans="1:10">
      <c r="A852" s="36">
        <v>42643</v>
      </c>
      <c r="B852" s="66">
        <v>13.53</v>
      </c>
      <c r="C852" s="66">
        <v>13.77</v>
      </c>
      <c r="D852" s="66">
        <v>13.44</v>
      </c>
      <c r="E852" s="66">
        <v>13.57</v>
      </c>
      <c r="F852" s="64">
        <v>0</v>
      </c>
      <c r="G852" s="64">
        <v>0</v>
      </c>
      <c r="H852" s="64">
        <v>0</v>
      </c>
      <c r="I852" s="34">
        <v>12.87</v>
      </c>
      <c r="J852" s="62">
        <v>14.29</v>
      </c>
    </row>
    <row r="853" spans="1:10">
      <c r="A853" s="36">
        <v>42642</v>
      </c>
      <c r="B853" s="66">
        <v>13.8</v>
      </c>
      <c r="C853" s="66">
        <v>13.9</v>
      </c>
      <c r="D853" s="66">
        <v>13.43</v>
      </c>
      <c r="E853" s="66">
        <v>13.43</v>
      </c>
      <c r="F853" s="64">
        <v>0</v>
      </c>
      <c r="G853" s="64">
        <v>0</v>
      </c>
      <c r="H853" s="64">
        <v>0</v>
      </c>
      <c r="I853" s="34">
        <v>12.71</v>
      </c>
      <c r="J853" s="62">
        <v>14.29</v>
      </c>
    </row>
    <row r="854" spans="1:10">
      <c r="A854" s="36">
        <v>42641</v>
      </c>
      <c r="B854" s="66">
        <v>13.3</v>
      </c>
      <c r="C854" s="66">
        <v>13.85</v>
      </c>
      <c r="D854" s="66">
        <v>13.12</v>
      </c>
      <c r="E854" s="66">
        <v>13.85</v>
      </c>
      <c r="F854" s="64">
        <v>0</v>
      </c>
      <c r="G854" s="64">
        <v>0</v>
      </c>
      <c r="H854" s="64">
        <v>0</v>
      </c>
      <c r="I854" s="34">
        <v>12.71</v>
      </c>
      <c r="J854" s="62">
        <v>14.29</v>
      </c>
    </row>
    <row r="855" spans="1:10">
      <c r="A855" s="36">
        <v>42640</v>
      </c>
      <c r="B855" s="66">
        <v>13.4</v>
      </c>
      <c r="C855" s="66">
        <v>13.4</v>
      </c>
      <c r="D855" s="66">
        <v>12.87</v>
      </c>
      <c r="E855" s="66">
        <v>13.12</v>
      </c>
      <c r="F855" s="64">
        <v>0</v>
      </c>
      <c r="G855" s="64">
        <v>0</v>
      </c>
      <c r="H855" s="64">
        <v>0</v>
      </c>
      <c r="I855" s="34">
        <v>12.45</v>
      </c>
      <c r="J855" s="62">
        <v>14.29</v>
      </c>
    </row>
    <row r="856" spans="1:10">
      <c r="A856" s="36">
        <v>42639</v>
      </c>
      <c r="B856" s="66">
        <v>13.59</v>
      </c>
      <c r="C856" s="66">
        <v>13.69</v>
      </c>
      <c r="D856" s="66">
        <v>13.39</v>
      </c>
      <c r="E856" s="66">
        <v>13.4</v>
      </c>
      <c r="F856" s="64">
        <v>0</v>
      </c>
      <c r="G856" s="64">
        <v>0</v>
      </c>
      <c r="H856" s="64">
        <v>0</v>
      </c>
      <c r="I856" s="34">
        <v>12.45</v>
      </c>
      <c r="J856" s="62">
        <v>14.29</v>
      </c>
    </row>
    <row r="857" spans="1:10">
      <c r="A857" s="36">
        <v>42636</v>
      </c>
      <c r="B857" s="66">
        <v>13.98</v>
      </c>
      <c r="C857" s="66">
        <v>13.98</v>
      </c>
      <c r="D857" s="66">
        <v>13.54</v>
      </c>
      <c r="E857" s="66">
        <v>13.69</v>
      </c>
      <c r="F857" s="64">
        <v>0</v>
      </c>
      <c r="G857" s="64">
        <v>0</v>
      </c>
      <c r="H857" s="64">
        <v>0</v>
      </c>
      <c r="I857" s="34">
        <v>12.35</v>
      </c>
      <c r="J857" s="62">
        <v>14.29</v>
      </c>
    </row>
    <row r="858" spans="1:10">
      <c r="A858" s="36">
        <v>42635</v>
      </c>
      <c r="B858" s="66">
        <v>13.89</v>
      </c>
      <c r="C858" s="66">
        <v>14.09</v>
      </c>
      <c r="D858" s="66">
        <v>13.84</v>
      </c>
      <c r="E858" s="66">
        <v>14</v>
      </c>
      <c r="F858" s="64">
        <v>0</v>
      </c>
      <c r="G858" s="64">
        <v>0</v>
      </c>
      <c r="H858" s="64">
        <v>0</v>
      </c>
      <c r="I858" s="34">
        <v>12.35</v>
      </c>
      <c r="J858" s="62">
        <v>14.29</v>
      </c>
    </row>
    <row r="859" spans="1:10">
      <c r="A859" s="36">
        <v>42634</v>
      </c>
      <c r="B859" s="66">
        <v>13.6</v>
      </c>
      <c r="C859" s="66">
        <v>13.69</v>
      </c>
      <c r="D859" s="66">
        <v>13.4</v>
      </c>
      <c r="E859" s="66">
        <v>13.66</v>
      </c>
      <c r="F859" s="64">
        <v>0</v>
      </c>
      <c r="G859" s="64">
        <v>0</v>
      </c>
      <c r="H859" s="64">
        <v>0</v>
      </c>
      <c r="I859" s="34">
        <v>12.35</v>
      </c>
      <c r="J859" s="62">
        <v>14.29</v>
      </c>
    </row>
    <row r="860" spans="1:10">
      <c r="A860" s="36">
        <v>42633</v>
      </c>
      <c r="B860" s="66">
        <v>13.45</v>
      </c>
      <c r="C860" s="66">
        <v>13.63</v>
      </c>
      <c r="D860" s="66">
        <v>13.33</v>
      </c>
      <c r="E860" s="66">
        <v>13.5</v>
      </c>
      <c r="F860" s="64">
        <v>0</v>
      </c>
      <c r="G860" s="64">
        <v>0</v>
      </c>
      <c r="H860" s="64">
        <v>0</v>
      </c>
      <c r="I860" s="34">
        <v>12.3</v>
      </c>
      <c r="J860" s="62">
        <v>14.29</v>
      </c>
    </row>
    <row r="861" spans="1:10">
      <c r="A861" s="36">
        <v>42632</v>
      </c>
      <c r="B861" s="66">
        <v>13.42</v>
      </c>
      <c r="C861" s="66">
        <v>13.54</v>
      </c>
      <c r="D861" s="66">
        <v>13.02</v>
      </c>
      <c r="E861" s="66">
        <v>13.05</v>
      </c>
      <c r="F861" s="64">
        <v>0</v>
      </c>
      <c r="G861" s="64">
        <v>0</v>
      </c>
      <c r="H861" s="64">
        <v>0</v>
      </c>
      <c r="I861" s="34">
        <v>12.3</v>
      </c>
      <c r="J861" s="62">
        <v>14.29</v>
      </c>
    </row>
    <row r="862" spans="1:10">
      <c r="A862" s="36">
        <v>42629</v>
      </c>
      <c r="B862" s="66">
        <v>13.34</v>
      </c>
      <c r="C862" s="66">
        <v>13.42</v>
      </c>
      <c r="D862" s="66">
        <v>13.16</v>
      </c>
      <c r="E862" s="66">
        <v>13.16</v>
      </c>
      <c r="F862" s="64">
        <v>0</v>
      </c>
      <c r="G862" s="64">
        <v>0</v>
      </c>
      <c r="H862" s="64">
        <v>0</v>
      </c>
      <c r="I862" s="34">
        <v>12.3</v>
      </c>
      <c r="J862" s="62">
        <v>14.29</v>
      </c>
    </row>
    <row r="863" spans="1:10">
      <c r="A863" s="36">
        <v>42628</v>
      </c>
      <c r="B863" s="66">
        <v>13.21</v>
      </c>
      <c r="C863" s="66">
        <v>13.56</v>
      </c>
      <c r="D863" s="66">
        <v>13.16</v>
      </c>
      <c r="E863" s="66">
        <v>13.51</v>
      </c>
      <c r="F863" s="64">
        <v>0</v>
      </c>
      <c r="G863" s="64">
        <v>0</v>
      </c>
      <c r="H863" s="64">
        <v>0</v>
      </c>
      <c r="I863" s="34">
        <v>12.3</v>
      </c>
      <c r="J863" s="62">
        <v>14.29</v>
      </c>
    </row>
    <row r="864" spans="1:10">
      <c r="A864" s="36">
        <v>42627</v>
      </c>
      <c r="B864" s="66">
        <v>13.15</v>
      </c>
      <c r="C864" s="66">
        <v>13.36</v>
      </c>
      <c r="D864" s="66">
        <v>12.97</v>
      </c>
      <c r="E864" s="66">
        <v>13.11</v>
      </c>
      <c r="F864" s="64">
        <v>0</v>
      </c>
      <c r="G864" s="64">
        <v>0</v>
      </c>
      <c r="H864" s="64">
        <v>0</v>
      </c>
      <c r="I864" s="34">
        <v>12.3</v>
      </c>
      <c r="J864" s="62">
        <v>14.29</v>
      </c>
    </row>
    <row r="865" spans="1:10">
      <c r="A865" s="36">
        <v>42626</v>
      </c>
      <c r="B865" s="66">
        <v>13.7</v>
      </c>
      <c r="C865" s="66">
        <v>13.85</v>
      </c>
      <c r="D865" s="66">
        <v>12.94</v>
      </c>
      <c r="E865" s="66">
        <v>13.01</v>
      </c>
      <c r="F865" s="64">
        <v>0</v>
      </c>
      <c r="G865" s="64">
        <v>0</v>
      </c>
      <c r="H865" s="64">
        <v>0</v>
      </c>
      <c r="I865" s="34">
        <v>12.14</v>
      </c>
      <c r="J865" s="62">
        <v>14.29</v>
      </c>
    </row>
    <row r="866" spans="1:10">
      <c r="A866" s="36">
        <v>42625</v>
      </c>
      <c r="B866" s="66">
        <v>13.32</v>
      </c>
      <c r="C866" s="66">
        <v>13.95</v>
      </c>
      <c r="D866" s="66">
        <v>13.27</v>
      </c>
      <c r="E866" s="66">
        <v>13.95</v>
      </c>
      <c r="F866" s="64">
        <v>0</v>
      </c>
      <c r="G866" s="64">
        <v>0</v>
      </c>
      <c r="H866" s="64">
        <v>0</v>
      </c>
      <c r="I866" s="34">
        <v>12.07</v>
      </c>
      <c r="J866" s="62">
        <v>14.29</v>
      </c>
    </row>
    <row r="867" spans="1:10">
      <c r="A867" s="36">
        <v>42622</v>
      </c>
      <c r="B867" s="66">
        <v>13.96</v>
      </c>
      <c r="C867" s="66">
        <v>14.02</v>
      </c>
      <c r="D867" s="66">
        <v>13.51</v>
      </c>
      <c r="E867" s="66">
        <v>13.51</v>
      </c>
      <c r="F867" s="64">
        <v>0</v>
      </c>
      <c r="G867" s="64">
        <v>0</v>
      </c>
      <c r="H867" s="64">
        <v>0</v>
      </c>
      <c r="I867" s="34">
        <v>11.98</v>
      </c>
      <c r="J867" s="62">
        <v>14.29</v>
      </c>
    </row>
    <row r="868" spans="1:10">
      <c r="A868" s="36">
        <v>42621</v>
      </c>
      <c r="B868" s="66">
        <v>14.07</v>
      </c>
      <c r="C868" s="66">
        <v>14.29</v>
      </c>
      <c r="D868" s="66">
        <v>13.96</v>
      </c>
      <c r="E868" s="66">
        <v>14.22</v>
      </c>
      <c r="F868" s="64">
        <v>0</v>
      </c>
      <c r="G868" s="64">
        <v>1</v>
      </c>
      <c r="H868" s="64">
        <v>0</v>
      </c>
      <c r="I868" s="34">
        <v>11.56</v>
      </c>
      <c r="J868" s="62">
        <v>14.29</v>
      </c>
    </row>
    <row r="869" spans="1:10">
      <c r="A869" s="36">
        <v>42619</v>
      </c>
      <c r="B869" s="66">
        <v>13.69</v>
      </c>
      <c r="C869" s="66">
        <v>13.98</v>
      </c>
      <c r="D869" s="66">
        <v>13.53</v>
      </c>
      <c r="E869" s="66">
        <v>13.98</v>
      </c>
      <c r="F869" s="64">
        <v>0</v>
      </c>
      <c r="G869" s="64">
        <v>0</v>
      </c>
      <c r="H869" s="64">
        <v>0</v>
      </c>
      <c r="I869" s="34">
        <v>11.56</v>
      </c>
      <c r="J869" s="62">
        <v>14.29</v>
      </c>
    </row>
    <row r="870" spans="1:10">
      <c r="A870" s="36">
        <v>42618</v>
      </c>
      <c r="B870" s="66">
        <v>13.79</v>
      </c>
      <c r="C870" s="66">
        <v>13.93</v>
      </c>
      <c r="D870" s="66">
        <v>13.73</v>
      </c>
      <c r="E870" s="66">
        <v>13.83</v>
      </c>
      <c r="F870" s="64">
        <v>0</v>
      </c>
      <c r="G870" s="64">
        <v>0</v>
      </c>
      <c r="H870" s="64">
        <v>0</v>
      </c>
      <c r="I870" s="34">
        <v>11.56</v>
      </c>
      <c r="J870" s="62">
        <v>13.98</v>
      </c>
    </row>
    <row r="871" spans="1:10">
      <c r="A871" s="36">
        <v>42615</v>
      </c>
      <c r="B871" s="66">
        <v>13.22</v>
      </c>
      <c r="C871" s="66">
        <v>13.58</v>
      </c>
      <c r="D871" s="66">
        <v>13.15</v>
      </c>
      <c r="E871" s="66">
        <v>13.57</v>
      </c>
      <c r="F871" s="64">
        <v>0</v>
      </c>
      <c r="G871" s="64">
        <v>0</v>
      </c>
      <c r="H871" s="64">
        <v>0</v>
      </c>
      <c r="I871" s="34">
        <v>11.56</v>
      </c>
      <c r="J871" s="62">
        <v>13.93</v>
      </c>
    </row>
    <row r="872" spans="1:10">
      <c r="A872" s="36">
        <v>42614</v>
      </c>
      <c r="B872" s="66">
        <v>12.97</v>
      </c>
      <c r="C872" s="66">
        <v>13.09</v>
      </c>
      <c r="D872" s="66">
        <v>12.76</v>
      </c>
      <c r="E872" s="66">
        <v>13</v>
      </c>
      <c r="F872" s="64">
        <v>0</v>
      </c>
      <c r="G872" s="64">
        <v>0</v>
      </c>
      <c r="H872" s="64">
        <v>0</v>
      </c>
      <c r="I872" s="34">
        <v>11.56</v>
      </c>
      <c r="J872" s="62">
        <v>13.23</v>
      </c>
    </row>
    <row r="873" spans="1:10">
      <c r="A873" s="36">
        <v>42613</v>
      </c>
      <c r="B873" s="66">
        <v>13.13</v>
      </c>
      <c r="C873" s="66">
        <v>13.22</v>
      </c>
      <c r="D873" s="66">
        <v>12.71</v>
      </c>
      <c r="E873" s="66">
        <v>12.85</v>
      </c>
      <c r="F873" s="64">
        <v>0</v>
      </c>
      <c r="G873" s="64">
        <v>0</v>
      </c>
      <c r="H873" s="64">
        <v>0</v>
      </c>
      <c r="I873" s="34">
        <v>11.56</v>
      </c>
      <c r="J873" s="62">
        <v>13.23</v>
      </c>
    </row>
    <row r="874" spans="1:10">
      <c r="A874" s="36">
        <v>42612</v>
      </c>
      <c r="B874" s="66">
        <v>13.04</v>
      </c>
      <c r="C874" s="66">
        <v>13.23</v>
      </c>
      <c r="D874" s="66">
        <v>12.97</v>
      </c>
      <c r="E874" s="66">
        <v>13.09</v>
      </c>
      <c r="F874" s="64">
        <v>0</v>
      </c>
      <c r="G874" s="64">
        <v>1</v>
      </c>
      <c r="H874" s="64">
        <v>0</v>
      </c>
      <c r="I874" s="34">
        <v>11.1</v>
      </c>
      <c r="J874" s="62">
        <v>13.23</v>
      </c>
    </row>
    <row r="875" spans="1:10">
      <c r="A875" s="36">
        <v>42611</v>
      </c>
      <c r="B875" s="66">
        <v>12.5</v>
      </c>
      <c r="C875" s="66">
        <v>12.96</v>
      </c>
      <c r="D875" s="66">
        <v>12.45</v>
      </c>
      <c r="E875" s="66">
        <v>12.87</v>
      </c>
      <c r="F875" s="64">
        <v>0</v>
      </c>
      <c r="G875" s="64">
        <v>0</v>
      </c>
      <c r="H875" s="64">
        <v>0</v>
      </c>
      <c r="I875" s="34">
        <v>11.1</v>
      </c>
      <c r="J875" s="62">
        <v>13.03</v>
      </c>
    </row>
    <row r="876" spans="1:10">
      <c r="A876" s="36">
        <v>42608</v>
      </c>
      <c r="B876" s="66">
        <v>12.69</v>
      </c>
      <c r="C876" s="66">
        <v>12.9</v>
      </c>
      <c r="D876" s="66">
        <v>12.45</v>
      </c>
      <c r="E876" s="66">
        <v>12.55</v>
      </c>
      <c r="F876" s="64">
        <v>0</v>
      </c>
      <c r="G876" s="64">
        <v>0</v>
      </c>
      <c r="H876" s="64">
        <v>0</v>
      </c>
      <c r="I876" s="34">
        <v>11.1</v>
      </c>
      <c r="J876" s="62">
        <v>13.03</v>
      </c>
    </row>
    <row r="877" spans="1:10">
      <c r="A877" s="36">
        <v>42607</v>
      </c>
      <c r="B877" s="66">
        <v>12.42</v>
      </c>
      <c r="C877" s="66">
        <v>12.64</v>
      </c>
      <c r="D877" s="66">
        <v>12.35</v>
      </c>
      <c r="E877" s="66">
        <v>12.53</v>
      </c>
      <c r="F877" s="64">
        <v>0</v>
      </c>
      <c r="G877" s="64">
        <v>0</v>
      </c>
      <c r="H877" s="64">
        <v>0</v>
      </c>
      <c r="I877" s="34">
        <v>11.1</v>
      </c>
      <c r="J877" s="62">
        <v>13.03</v>
      </c>
    </row>
    <row r="878" spans="1:10">
      <c r="A878" s="36">
        <v>42606</v>
      </c>
      <c r="B878" s="66">
        <v>12.5</v>
      </c>
      <c r="C878" s="66">
        <v>12.71</v>
      </c>
      <c r="D878" s="66">
        <v>12.37</v>
      </c>
      <c r="E878" s="66">
        <v>12.4</v>
      </c>
      <c r="F878" s="64">
        <v>0</v>
      </c>
      <c r="G878" s="64">
        <v>0</v>
      </c>
      <c r="H878" s="64">
        <v>0</v>
      </c>
      <c r="I878" s="34">
        <v>11.1</v>
      </c>
      <c r="J878" s="62">
        <v>13.03</v>
      </c>
    </row>
    <row r="879" spans="1:10">
      <c r="A879" s="36">
        <v>42605</v>
      </c>
      <c r="B879" s="66">
        <v>12.48</v>
      </c>
      <c r="C879" s="66">
        <v>12.86</v>
      </c>
      <c r="D879" s="66">
        <v>12.42</v>
      </c>
      <c r="E879" s="66">
        <v>12.67</v>
      </c>
      <c r="F879" s="64">
        <v>0</v>
      </c>
      <c r="G879" s="64">
        <v>0</v>
      </c>
      <c r="H879" s="64">
        <v>0</v>
      </c>
      <c r="I879" s="34">
        <v>11.1</v>
      </c>
      <c r="J879" s="62">
        <v>13.03</v>
      </c>
    </row>
    <row r="880" spans="1:10">
      <c r="A880" s="36">
        <v>42604</v>
      </c>
      <c r="B880" s="66">
        <v>12.63</v>
      </c>
      <c r="C880" s="66">
        <v>12.63</v>
      </c>
      <c r="D880" s="66">
        <v>12.3</v>
      </c>
      <c r="E880" s="66">
        <v>12.35</v>
      </c>
      <c r="F880" s="64">
        <v>0</v>
      </c>
      <c r="G880" s="64">
        <v>0</v>
      </c>
      <c r="H880" s="64">
        <v>0</v>
      </c>
      <c r="I880" s="34">
        <v>11.1</v>
      </c>
      <c r="J880" s="62">
        <v>13.03</v>
      </c>
    </row>
    <row r="881" spans="1:10">
      <c r="A881" s="36">
        <v>42601</v>
      </c>
      <c r="B881" s="66">
        <v>12.82</v>
      </c>
      <c r="C881" s="66">
        <v>12.92</v>
      </c>
      <c r="D881" s="66">
        <v>12.7</v>
      </c>
      <c r="E881" s="66">
        <v>12.79</v>
      </c>
      <c r="F881" s="64">
        <v>0</v>
      </c>
      <c r="G881" s="64">
        <v>0</v>
      </c>
      <c r="H881" s="64">
        <v>0</v>
      </c>
      <c r="I881" s="34">
        <v>11.1</v>
      </c>
      <c r="J881" s="62">
        <v>13.03</v>
      </c>
    </row>
    <row r="882" spans="1:10">
      <c r="A882" s="36">
        <v>42600</v>
      </c>
      <c r="B882" s="66">
        <v>12.8</v>
      </c>
      <c r="C882" s="66">
        <v>13.03</v>
      </c>
      <c r="D882" s="66">
        <v>12.78</v>
      </c>
      <c r="E882" s="66">
        <v>12.88</v>
      </c>
      <c r="F882" s="64">
        <v>0</v>
      </c>
      <c r="G882" s="64">
        <v>1</v>
      </c>
      <c r="H882" s="64">
        <v>0</v>
      </c>
      <c r="I882" s="34">
        <v>11.1</v>
      </c>
      <c r="J882" s="62">
        <v>13.03</v>
      </c>
    </row>
    <row r="883" spans="1:10">
      <c r="A883" s="36">
        <v>42599</v>
      </c>
      <c r="B883" s="66">
        <v>12.47</v>
      </c>
      <c r="C883" s="66">
        <v>12.76</v>
      </c>
      <c r="D883" s="66">
        <v>12.32</v>
      </c>
      <c r="E883" s="66">
        <v>12.76</v>
      </c>
      <c r="F883" s="64">
        <v>0</v>
      </c>
      <c r="G883" s="64">
        <v>0</v>
      </c>
      <c r="H883" s="64">
        <v>0</v>
      </c>
      <c r="I883" s="34">
        <v>11.1</v>
      </c>
      <c r="J883" s="62">
        <v>13.03</v>
      </c>
    </row>
    <row r="884" spans="1:10">
      <c r="A884" s="36">
        <v>42598</v>
      </c>
      <c r="B884" s="66">
        <v>12.31</v>
      </c>
      <c r="C884" s="66">
        <v>12.56</v>
      </c>
      <c r="D884" s="66">
        <v>12.14</v>
      </c>
      <c r="E884" s="66">
        <v>12.49</v>
      </c>
      <c r="F884" s="64">
        <v>0</v>
      </c>
      <c r="G884" s="64">
        <v>0</v>
      </c>
      <c r="H884" s="64">
        <v>0</v>
      </c>
      <c r="I884" s="34">
        <v>11.1</v>
      </c>
      <c r="J884" s="62">
        <v>12.76</v>
      </c>
    </row>
    <row r="885" spans="1:10">
      <c r="A885" s="36">
        <v>42597</v>
      </c>
      <c r="B885" s="66">
        <v>12.19</v>
      </c>
      <c r="C885" s="66">
        <v>12.37</v>
      </c>
      <c r="D885" s="66">
        <v>12.07</v>
      </c>
      <c r="E885" s="66">
        <v>12.31</v>
      </c>
      <c r="F885" s="64">
        <v>0</v>
      </c>
      <c r="G885" s="64">
        <v>0</v>
      </c>
      <c r="H885" s="64">
        <v>0</v>
      </c>
      <c r="I885" s="34">
        <v>11.1</v>
      </c>
      <c r="J885" s="62">
        <v>12.44</v>
      </c>
    </row>
    <row r="886" spans="1:10">
      <c r="A886" s="36">
        <v>42594</v>
      </c>
      <c r="B886" s="66">
        <v>12.05</v>
      </c>
      <c r="C886" s="66">
        <v>12.44</v>
      </c>
      <c r="D886" s="66">
        <v>11.98</v>
      </c>
      <c r="E886" s="66">
        <v>12</v>
      </c>
      <c r="F886" s="64">
        <v>0</v>
      </c>
      <c r="G886" s="64">
        <v>1</v>
      </c>
      <c r="H886" s="64">
        <v>0</v>
      </c>
      <c r="I886" s="34">
        <v>10.87</v>
      </c>
      <c r="J886" s="62">
        <v>12.44</v>
      </c>
    </row>
    <row r="887" spans="1:10">
      <c r="A887" s="36">
        <v>42593</v>
      </c>
      <c r="B887" s="66">
        <v>11.63</v>
      </c>
      <c r="C887" s="66">
        <v>12.1</v>
      </c>
      <c r="D887" s="66">
        <v>11.6</v>
      </c>
      <c r="E887" s="66">
        <v>12.1</v>
      </c>
      <c r="F887" s="64">
        <v>0</v>
      </c>
      <c r="G887" s="64">
        <v>0</v>
      </c>
      <c r="H887" s="64">
        <v>0</v>
      </c>
      <c r="I887" s="34">
        <v>10.82</v>
      </c>
      <c r="J887" s="62">
        <v>12.25</v>
      </c>
    </row>
    <row r="888" spans="1:10">
      <c r="A888" s="36">
        <v>42592</v>
      </c>
      <c r="B888" s="66">
        <v>11.95</v>
      </c>
      <c r="C888" s="66">
        <v>11.97</v>
      </c>
      <c r="D888" s="66">
        <v>11.56</v>
      </c>
      <c r="E888" s="66">
        <v>11.56</v>
      </c>
      <c r="F888" s="64">
        <v>0</v>
      </c>
      <c r="G888" s="64">
        <v>0</v>
      </c>
      <c r="H888" s="64">
        <v>0</v>
      </c>
      <c r="I888" s="34">
        <v>10.210000000000001</v>
      </c>
      <c r="J888" s="62">
        <v>12.25</v>
      </c>
    </row>
    <row r="889" spans="1:10">
      <c r="A889" s="36">
        <v>42591</v>
      </c>
      <c r="B889" s="66">
        <v>11.92</v>
      </c>
      <c r="C889" s="66">
        <v>12.07</v>
      </c>
      <c r="D889" s="66">
        <v>11.75</v>
      </c>
      <c r="E889" s="66">
        <v>11.88</v>
      </c>
      <c r="F889" s="64">
        <v>0</v>
      </c>
      <c r="G889" s="64">
        <v>0</v>
      </c>
      <c r="H889" s="64">
        <v>0</v>
      </c>
      <c r="I889" s="34">
        <v>10.210000000000001</v>
      </c>
      <c r="J889" s="62">
        <v>12.25</v>
      </c>
    </row>
    <row r="890" spans="1:10">
      <c r="A890" s="36">
        <v>42590</v>
      </c>
      <c r="B890" s="66">
        <v>11.79</v>
      </c>
      <c r="C890" s="66">
        <v>11.97</v>
      </c>
      <c r="D890" s="66">
        <v>11.7</v>
      </c>
      <c r="E890" s="66">
        <v>11.91</v>
      </c>
      <c r="F890" s="64">
        <v>0</v>
      </c>
      <c r="G890" s="64">
        <v>0</v>
      </c>
      <c r="H890" s="64">
        <v>0</v>
      </c>
      <c r="I890" s="34">
        <v>10.210000000000001</v>
      </c>
      <c r="J890" s="62">
        <v>12.25</v>
      </c>
    </row>
    <row r="891" spans="1:10">
      <c r="A891" s="36">
        <v>42587</v>
      </c>
      <c r="B891" s="66">
        <v>12.12</v>
      </c>
      <c r="C891" s="66">
        <v>12.17</v>
      </c>
      <c r="D891" s="66">
        <v>11.65</v>
      </c>
      <c r="E891" s="66">
        <v>11.65</v>
      </c>
      <c r="F891" s="64">
        <v>0</v>
      </c>
      <c r="G891" s="64">
        <v>0</v>
      </c>
      <c r="H891" s="64">
        <v>0</v>
      </c>
      <c r="I891" s="34">
        <v>9.98</v>
      </c>
      <c r="J891" s="62">
        <v>12.25</v>
      </c>
    </row>
    <row r="892" spans="1:10">
      <c r="A892" s="36">
        <v>42586</v>
      </c>
      <c r="B892" s="66">
        <v>11.93</v>
      </c>
      <c r="C892" s="66">
        <v>12.12</v>
      </c>
      <c r="D892" s="66">
        <v>11.87</v>
      </c>
      <c r="E892" s="66">
        <v>12.01</v>
      </c>
      <c r="F892" s="64">
        <v>0</v>
      </c>
      <c r="G892" s="64">
        <v>0</v>
      </c>
      <c r="H892" s="64">
        <v>0</v>
      </c>
      <c r="I892" s="34">
        <v>9.67</v>
      </c>
      <c r="J892" s="62">
        <v>12.25</v>
      </c>
    </row>
    <row r="893" spans="1:10">
      <c r="A893" s="36">
        <v>42585</v>
      </c>
      <c r="B893" s="66">
        <v>11.58</v>
      </c>
      <c r="C893" s="66">
        <v>11.9</v>
      </c>
      <c r="D893" s="66">
        <v>11.33</v>
      </c>
      <c r="E893" s="66">
        <v>11.9</v>
      </c>
      <c r="F893" s="64">
        <v>0</v>
      </c>
      <c r="G893" s="64">
        <v>0</v>
      </c>
      <c r="H893" s="64">
        <v>0</v>
      </c>
      <c r="I893" s="34">
        <v>8.9499999999999993</v>
      </c>
      <c r="J893" s="62">
        <v>12.25</v>
      </c>
    </row>
    <row r="894" spans="1:10">
      <c r="A894" s="36">
        <v>42584</v>
      </c>
      <c r="B894" s="66">
        <v>11.33</v>
      </c>
      <c r="C894" s="66">
        <v>11.62</v>
      </c>
      <c r="D894" s="66">
        <v>11.1</v>
      </c>
      <c r="E894" s="66">
        <v>11.36</v>
      </c>
      <c r="F894" s="64">
        <v>0</v>
      </c>
      <c r="G894" s="64">
        <v>0</v>
      </c>
      <c r="H894" s="64">
        <v>0</v>
      </c>
      <c r="I894" s="34">
        <v>8.9499999999999993</v>
      </c>
      <c r="J894" s="62">
        <v>12.25</v>
      </c>
    </row>
    <row r="895" spans="1:10">
      <c r="A895" s="36">
        <v>42583</v>
      </c>
      <c r="B895" s="66">
        <v>11.93</v>
      </c>
      <c r="C895" s="66">
        <v>11.97</v>
      </c>
      <c r="D895" s="66">
        <v>11.22</v>
      </c>
      <c r="E895" s="66">
        <v>11.25</v>
      </c>
      <c r="F895" s="64">
        <v>0</v>
      </c>
      <c r="G895" s="64">
        <v>0</v>
      </c>
      <c r="H895" s="64">
        <v>0</v>
      </c>
      <c r="I895" s="34">
        <v>8.9499999999999993</v>
      </c>
      <c r="J895" s="62">
        <v>12.25</v>
      </c>
    </row>
    <row r="896" spans="1:10">
      <c r="A896" s="36">
        <v>42580</v>
      </c>
      <c r="B896" s="66">
        <v>11.76</v>
      </c>
      <c r="C896" s="66">
        <v>11.98</v>
      </c>
      <c r="D896" s="66">
        <v>11.61</v>
      </c>
      <c r="E896" s="66">
        <v>11.87</v>
      </c>
      <c r="F896" s="64">
        <v>0</v>
      </c>
      <c r="G896" s="64">
        <v>0</v>
      </c>
      <c r="H896" s="64">
        <v>0</v>
      </c>
      <c r="I896" s="34">
        <v>8.9499999999999993</v>
      </c>
      <c r="J896" s="62">
        <v>12.25</v>
      </c>
    </row>
    <row r="897" spans="1:10">
      <c r="A897" s="36">
        <v>42579</v>
      </c>
      <c r="B897" s="66">
        <v>11.4</v>
      </c>
      <c r="C897" s="66">
        <v>11.55</v>
      </c>
      <c r="D897" s="66">
        <v>11.15</v>
      </c>
      <c r="E897" s="66">
        <v>11.44</v>
      </c>
      <c r="F897" s="64">
        <v>0</v>
      </c>
      <c r="G897" s="64">
        <v>0</v>
      </c>
      <c r="H897" s="64">
        <v>0</v>
      </c>
      <c r="I897" s="34">
        <v>8.9499999999999993</v>
      </c>
      <c r="J897" s="62">
        <v>12.25</v>
      </c>
    </row>
    <row r="898" spans="1:10">
      <c r="A898" s="36">
        <v>42578</v>
      </c>
      <c r="B898" s="66">
        <v>11.99</v>
      </c>
      <c r="C898" s="66">
        <v>12.04</v>
      </c>
      <c r="D898" s="66">
        <v>11.51</v>
      </c>
      <c r="E898" s="66">
        <v>11.51</v>
      </c>
      <c r="F898" s="64">
        <v>0</v>
      </c>
      <c r="G898" s="64">
        <v>0</v>
      </c>
      <c r="H898" s="64">
        <v>0</v>
      </c>
      <c r="I898" s="34">
        <v>8.9499999999999993</v>
      </c>
      <c r="J898" s="62">
        <v>12.25</v>
      </c>
    </row>
    <row r="899" spans="1:10">
      <c r="A899" s="36">
        <v>42577</v>
      </c>
      <c r="B899" s="66">
        <v>11.95</v>
      </c>
      <c r="C899" s="66">
        <v>12.07</v>
      </c>
      <c r="D899" s="66">
        <v>11.85</v>
      </c>
      <c r="E899" s="66">
        <v>11.88</v>
      </c>
      <c r="F899" s="64">
        <v>0</v>
      </c>
      <c r="G899" s="64">
        <v>0</v>
      </c>
      <c r="H899" s="64">
        <v>0</v>
      </c>
      <c r="I899" s="34">
        <v>8.9499999999999993</v>
      </c>
      <c r="J899" s="62">
        <v>12.25</v>
      </c>
    </row>
    <row r="900" spans="1:10">
      <c r="A900" s="36">
        <v>42576</v>
      </c>
      <c r="B900" s="66">
        <v>11.98</v>
      </c>
      <c r="C900" s="66">
        <v>12.25</v>
      </c>
      <c r="D900" s="66">
        <v>11.91</v>
      </c>
      <c r="E900" s="66">
        <v>12.03</v>
      </c>
      <c r="F900" s="64">
        <v>0</v>
      </c>
      <c r="G900" s="64">
        <v>1</v>
      </c>
      <c r="H900" s="64">
        <v>0</v>
      </c>
      <c r="I900" s="34">
        <v>8.7799999999999994</v>
      </c>
      <c r="J900" s="62">
        <v>12.25</v>
      </c>
    </row>
    <row r="901" spans="1:10">
      <c r="A901" s="36">
        <v>42573</v>
      </c>
      <c r="B901" s="66">
        <v>11.84</v>
      </c>
      <c r="C901" s="66">
        <v>11.97</v>
      </c>
      <c r="D901" s="66">
        <v>11.72</v>
      </c>
      <c r="E901" s="66">
        <v>11.94</v>
      </c>
      <c r="F901" s="64">
        <v>0</v>
      </c>
      <c r="G901" s="64">
        <v>0</v>
      </c>
      <c r="H901" s="64">
        <v>0</v>
      </c>
      <c r="I901" s="34">
        <v>8.7799999999999994</v>
      </c>
      <c r="J901" s="62">
        <v>11.99</v>
      </c>
    </row>
    <row r="902" spans="1:10">
      <c r="A902" s="36">
        <v>42572</v>
      </c>
      <c r="B902" s="66">
        <v>11.77</v>
      </c>
      <c r="C902" s="66">
        <v>11.99</v>
      </c>
      <c r="D902" s="66">
        <v>11.73</v>
      </c>
      <c r="E902" s="66">
        <v>11.85</v>
      </c>
      <c r="F902" s="64">
        <v>0</v>
      </c>
      <c r="G902" s="64">
        <v>1</v>
      </c>
      <c r="H902" s="64">
        <v>0</v>
      </c>
      <c r="I902" s="34">
        <v>8.7799999999999994</v>
      </c>
      <c r="J902" s="62">
        <v>11.99</v>
      </c>
    </row>
    <row r="903" spans="1:10">
      <c r="A903" s="36">
        <v>42571</v>
      </c>
      <c r="B903" s="66">
        <v>11.82</v>
      </c>
      <c r="C903" s="66">
        <v>11.9</v>
      </c>
      <c r="D903" s="66">
        <v>11.54</v>
      </c>
      <c r="E903" s="66">
        <v>11.82</v>
      </c>
      <c r="F903" s="64">
        <v>0</v>
      </c>
      <c r="G903" s="64">
        <v>0</v>
      </c>
      <c r="H903" s="64">
        <v>0</v>
      </c>
      <c r="I903" s="34">
        <v>8.7799999999999994</v>
      </c>
      <c r="J903" s="62">
        <v>11.97</v>
      </c>
    </row>
    <row r="904" spans="1:10">
      <c r="A904" s="36">
        <v>42570</v>
      </c>
      <c r="B904" s="66">
        <v>11.51</v>
      </c>
      <c r="C904" s="66">
        <v>11.97</v>
      </c>
      <c r="D904" s="66">
        <v>11.5</v>
      </c>
      <c r="E904" s="66">
        <v>11.78</v>
      </c>
      <c r="F904" s="64">
        <v>0</v>
      </c>
      <c r="G904" s="64">
        <v>1</v>
      </c>
      <c r="H904" s="64">
        <v>0</v>
      </c>
      <c r="I904" s="34">
        <v>8.7799999999999994</v>
      </c>
      <c r="J904" s="62">
        <v>11.97</v>
      </c>
    </row>
    <row r="905" spans="1:10">
      <c r="A905" s="36">
        <v>42569</v>
      </c>
      <c r="B905" s="66">
        <v>10.97</v>
      </c>
      <c r="C905" s="66">
        <v>11.74</v>
      </c>
      <c r="D905" s="66">
        <v>10.87</v>
      </c>
      <c r="E905" s="66">
        <v>11.55</v>
      </c>
      <c r="F905" s="64">
        <v>0</v>
      </c>
      <c r="G905" s="64">
        <v>0</v>
      </c>
      <c r="H905" s="64">
        <v>0</v>
      </c>
      <c r="I905" s="34">
        <v>8.7799999999999994</v>
      </c>
      <c r="J905" s="62">
        <v>11.97</v>
      </c>
    </row>
    <row r="906" spans="1:10">
      <c r="A906" s="36">
        <v>42566</v>
      </c>
      <c r="B906" s="66">
        <v>10.91</v>
      </c>
      <c r="C906" s="66">
        <v>11.06</v>
      </c>
      <c r="D906" s="66">
        <v>10.82</v>
      </c>
      <c r="E906" s="66">
        <v>11.02</v>
      </c>
      <c r="F906" s="64">
        <v>0</v>
      </c>
      <c r="G906" s="64">
        <v>0</v>
      </c>
      <c r="H906" s="64">
        <v>0</v>
      </c>
      <c r="I906" s="34">
        <v>8.7799999999999994</v>
      </c>
      <c r="J906" s="62">
        <v>11.74</v>
      </c>
    </row>
    <row r="907" spans="1:10">
      <c r="A907" s="36">
        <v>42565</v>
      </c>
      <c r="B907" s="66">
        <v>10.92</v>
      </c>
      <c r="C907" s="66">
        <v>10.98</v>
      </c>
      <c r="D907" s="66">
        <v>10.66</v>
      </c>
      <c r="E907" s="66">
        <v>10.93</v>
      </c>
      <c r="F907" s="64">
        <v>0</v>
      </c>
      <c r="G907" s="64">
        <v>0</v>
      </c>
      <c r="H907" s="64">
        <v>0</v>
      </c>
      <c r="I907" s="34">
        <v>8.73</v>
      </c>
      <c r="J907" s="62">
        <v>11.06</v>
      </c>
    </row>
    <row r="908" spans="1:10">
      <c r="A908" s="36">
        <v>42564</v>
      </c>
      <c r="B908" s="66">
        <v>10.47</v>
      </c>
      <c r="C908" s="66">
        <v>10.63</v>
      </c>
      <c r="D908" s="66">
        <v>10.210000000000001</v>
      </c>
      <c r="E908" s="66">
        <v>10.63</v>
      </c>
      <c r="F908" s="64">
        <v>0</v>
      </c>
      <c r="G908" s="64">
        <v>0</v>
      </c>
      <c r="H908" s="64">
        <v>0</v>
      </c>
      <c r="I908" s="34">
        <v>8.2799999999999994</v>
      </c>
      <c r="J908" s="62">
        <v>10.8</v>
      </c>
    </row>
    <row r="909" spans="1:10">
      <c r="A909" s="36">
        <v>42563</v>
      </c>
      <c r="B909" s="66">
        <v>10.61</v>
      </c>
      <c r="C909" s="66">
        <v>10.8</v>
      </c>
      <c r="D909" s="66">
        <v>10.58</v>
      </c>
      <c r="E909" s="66">
        <v>10.65</v>
      </c>
      <c r="F909" s="64">
        <v>0</v>
      </c>
      <c r="G909" s="64">
        <v>1</v>
      </c>
      <c r="H909" s="64">
        <v>0</v>
      </c>
      <c r="I909" s="34">
        <v>8.25</v>
      </c>
      <c r="J909" s="62">
        <v>10.8</v>
      </c>
    </row>
    <row r="910" spans="1:10">
      <c r="A910" s="36">
        <v>42562</v>
      </c>
      <c r="B910" s="66">
        <v>10</v>
      </c>
      <c r="C910" s="66">
        <v>10.37</v>
      </c>
      <c r="D910" s="66">
        <v>9.98</v>
      </c>
      <c r="E910" s="66">
        <v>10.36</v>
      </c>
      <c r="F910" s="64">
        <v>0</v>
      </c>
      <c r="G910" s="64">
        <v>0</v>
      </c>
      <c r="H910" s="64">
        <v>0</v>
      </c>
      <c r="I910" s="34">
        <v>8.25</v>
      </c>
      <c r="J910" s="62">
        <v>10.8</v>
      </c>
    </row>
    <row r="911" spans="1:10">
      <c r="A911" s="36">
        <v>42559</v>
      </c>
      <c r="B911" s="66">
        <v>9.85</v>
      </c>
      <c r="C911" s="66">
        <v>9.94</v>
      </c>
      <c r="D911" s="66">
        <v>9.67</v>
      </c>
      <c r="E911" s="66">
        <v>9.84</v>
      </c>
      <c r="F911" s="64">
        <v>0</v>
      </c>
      <c r="G911" s="64">
        <v>0</v>
      </c>
      <c r="H911" s="64">
        <v>0</v>
      </c>
      <c r="I911" s="34">
        <v>8.25</v>
      </c>
      <c r="J911" s="62">
        <v>10.050000000000001</v>
      </c>
    </row>
    <row r="912" spans="1:10">
      <c r="A912" s="36">
        <v>42558</v>
      </c>
      <c r="B912" s="66">
        <v>9.66</v>
      </c>
      <c r="C912" s="66">
        <v>9.98</v>
      </c>
      <c r="D912" s="66">
        <v>9.52</v>
      </c>
      <c r="E912" s="66">
        <v>9.56</v>
      </c>
      <c r="F912" s="64">
        <v>0</v>
      </c>
      <c r="G912" s="64">
        <v>0</v>
      </c>
      <c r="H912" s="64">
        <v>0</v>
      </c>
      <c r="I912" s="34">
        <v>8.25</v>
      </c>
      <c r="J912" s="62">
        <v>10.050000000000001</v>
      </c>
    </row>
    <row r="913" spans="1:10">
      <c r="A913" s="36">
        <v>42557</v>
      </c>
      <c r="B913" s="66">
        <v>9.09</v>
      </c>
      <c r="C913" s="66">
        <v>9.52</v>
      </c>
      <c r="D913" s="66">
        <v>8.9499999999999993</v>
      </c>
      <c r="E913" s="66">
        <v>9.5</v>
      </c>
      <c r="F913" s="64">
        <v>0</v>
      </c>
      <c r="G913" s="64">
        <v>0</v>
      </c>
      <c r="H913" s="64">
        <v>0</v>
      </c>
      <c r="I913" s="34">
        <v>8.25</v>
      </c>
      <c r="J913" s="62">
        <v>10.050000000000001</v>
      </c>
    </row>
    <row r="914" spans="1:10">
      <c r="A914" s="36">
        <v>42556</v>
      </c>
      <c r="B914" s="66">
        <v>9.65</v>
      </c>
      <c r="C914" s="66">
        <v>9.67</v>
      </c>
      <c r="D914" s="66">
        <v>9.23</v>
      </c>
      <c r="E914" s="66">
        <v>9.2899999999999991</v>
      </c>
      <c r="F914" s="64">
        <v>0</v>
      </c>
      <c r="G914" s="64">
        <v>0</v>
      </c>
      <c r="H914" s="64">
        <v>0</v>
      </c>
      <c r="I914" s="34">
        <v>8.25</v>
      </c>
      <c r="J914" s="62">
        <v>10.050000000000001</v>
      </c>
    </row>
    <row r="915" spans="1:10">
      <c r="A915" s="36">
        <v>42555</v>
      </c>
      <c r="B915" s="66">
        <v>9.9499999999999993</v>
      </c>
      <c r="C915" s="66">
        <v>10.050000000000001</v>
      </c>
      <c r="D915" s="66">
        <v>9.7899999999999991</v>
      </c>
      <c r="E915" s="66">
        <v>9.8699999999999992</v>
      </c>
      <c r="F915" s="64">
        <v>0</v>
      </c>
      <c r="G915" s="64">
        <v>1</v>
      </c>
      <c r="H915" s="64">
        <v>0</v>
      </c>
      <c r="I915" s="34">
        <v>8.25</v>
      </c>
      <c r="J915" s="62">
        <v>10.050000000000001</v>
      </c>
    </row>
    <row r="916" spans="1:10">
      <c r="A916" s="36">
        <v>42552</v>
      </c>
      <c r="B916" s="66">
        <v>9.48</v>
      </c>
      <c r="C916" s="66">
        <v>9.85</v>
      </c>
      <c r="D916" s="66">
        <v>9.3699999999999992</v>
      </c>
      <c r="E916" s="66">
        <v>9.82</v>
      </c>
      <c r="F916" s="64">
        <v>0</v>
      </c>
      <c r="G916" s="64">
        <v>0</v>
      </c>
      <c r="H916" s="64">
        <v>0</v>
      </c>
      <c r="I916" s="34">
        <v>8.25</v>
      </c>
      <c r="J916" s="62">
        <v>10.050000000000001</v>
      </c>
    </row>
    <row r="917" spans="1:10">
      <c r="A917" s="36">
        <v>42551</v>
      </c>
      <c r="B917" s="66">
        <v>9.42</v>
      </c>
      <c r="C917" s="66">
        <v>9.49</v>
      </c>
      <c r="D917" s="66">
        <v>9.24</v>
      </c>
      <c r="E917" s="66">
        <v>9.42</v>
      </c>
      <c r="F917" s="64">
        <v>0</v>
      </c>
      <c r="G917" s="64">
        <v>0</v>
      </c>
      <c r="H917" s="64">
        <v>0</v>
      </c>
      <c r="I917" s="34">
        <v>8.25</v>
      </c>
      <c r="J917" s="62">
        <v>9.75</v>
      </c>
    </row>
    <row r="918" spans="1:10">
      <c r="A918" s="36">
        <v>42550</v>
      </c>
      <c r="B918" s="66">
        <v>9.43</v>
      </c>
      <c r="C918" s="66">
        <v>9.57</v>
      </c>
      <c r="D918" s="66">
        <v>9.32</v>
      </c>
      <c r="E918" s="66">
        <v>9.5</v>
      </c>
      <c r="F918" s="64">
        <v>0</v>
      </c>
      <c r="G918" s="64">
        <v>0</v>
      </c>
      <c r="H918" s="64">
        <v>0</v>
      </c>
      <c r="I918" s="34">
        <v>7.86</v>
      </c>
      <c r="J918" s="62">
        <v>9.75</v>
      </c>
    </row>
    <row r="919" spans="1:10">
      <c r="A919" s="36">
        <v>42549</v>
      </c>
      <c r="B919" s="66">
        <v>9.1</v>
      </c>
      <c r="C919" s="66">
        <v>9.2799999999999994</v>
      </c>
      <c r="D919" s="66">
        <v>9.07</v>
      </c>
      <c r="E919" s="66">
        <v>9.1999999999999993</v>
      </c>
      <c r="F919" s="64">
        <v>0</v>
      </c>
      <c r="G919" s="64">
        <v>0</v>
      </c>
      <c r="H919" s="64">
        <v>0</v>
      </c>
      <c r="I919" s="34">
        <v>7.86</v>
      </c>
      <c r="J919" s="62">
        <v>9.75</v>
      </c>
    </row>
    <row r="920" spans="1:10">
      <c r="A920" s="36">
        <v>42548</v>
      </c>
      <c r="B920" s="66">
        <v>9.2200000000000006</v>
      </c>
      <c r="C920" s="66">
        <v>9.34</v>
      </c>
      <c r="D920" s="66">
        <v>8.7799999999999994</v>
      </c>
      <c r="E920" s="66">
        <v>8.7799999999999994</v>
      </c>
      <c r="F920" s="64">
        <v>0</v>
      </c>
      <c r="G920" s="64">
        <v>0</v>
      </c>
      <c r="H920" s="64">
        <v>0</v>
      </c>
      <c r="I920" s="34">
        <v>7.86</v>
      </c>
      <c r="J920" s="62">
        <v>9.75</v>
      </c>
    </row>
    <row r="921" spans="1:10">
      <c r="A921" s="36">
        <v>42545</v>
      </c>
      <c r="B921" s="66">
        <v>9</v>
      </c>
      <c r="C921" s="66">
        <v>9.33</v>
      </c>
      <c r="D921" s="66">
        <v>8.92</v>
      </c>
      <c r="E921" s="66">
        <v>9.25</v>
      </c>
      <c r="F921" s="64">
        <v>0</v>
      </c>
      <c r="G921" s="64">
        <v>0</v>
      </c>
      <c r="H921" s="64">
        <v>0</v>
      </c>
      <c r="I921" s="34">
        <v>7.86</v>
      </c>
      <c r="J921" s="62">
        <v>9.75</v>
      </c>
    </row>
    <row r="922" spans="1:10">
      <c r="A922" s="36">
        <v>42544</v>
      </c>
      <c r="B922" s="66">
        <v>9.59</v>
      </c>
      <c r="C922" s="66">
        <v>9.6999999999999993</v>
      </c>
      <c r="D922" s="66">
        <v>9.51</v>
      </c>
      <c r="E922" s="66">
        <v>9.67</v>
      </c>
      <c r="F922" s="64">
        <v>0</v>
      </c>
      <c r="G922" s="64">
        <v>0</v>
      </c>
      <c r="H922" s="64">
        <v>0</v>
      </c>
      <c r="I922" s="34">
        <v>7.86</v>
      </c>
      <c r="J922" s="62">
        <v>9.75</v>
      </c>
    </row>
    <row r="923" spans="1:10">
      <c r="A923" s="36">
        <v>42543</v>
      </c>
      <c r="B923" s="66">
        <v>9.61</v>
      </c>
      <c r="C923" s="66">
        <v>9.75</v>
      </c>
      <c r="D923" s="66">
        <v>9.34</v>
      </c>
      <c r="E923" s="66">
        <v>9.34</v>
      </c>
      <c r="F923" s="64">
        <v>0</v>
      </c>
      <c r="G923" s="64">
        <v>1</v>
      </c>
      <c r="H923" s="64">
        <v>0</v>
      </c>
      <c r="I923" s="34">
        <v>7.86</v>
      </c>
      <c r="J923" s="62">
        <v>9.75</v>
      </c>
    </row>
    <row r="924" spans="1:10">
      <c r="A924" s="36">
        <v>42542</v>
      </c>
      <c r="B924" s="66">
        <v>9.09</v>
      </c>
      <c r="C924" s="66">
        <v>9.5399999999999991</v>
      </c>
      <c r="D924" s="66">
        <v>8.94</v>
      </c>
      <c r="E924" s="66">
        <v>9.5299999999999994</v>
      </c>
      <c r="F924" s="64">
        <v>0</v>
      </c>
      <c r="G924" s="64">
        <v>0</v>
      </c>
      <c r="H924" s="64">
        <v>0</v>
      </c>
      <c r="I924" s="34">
        <v>7.86</v>
      </c>
      <c r="J924" s="62">
        <v>9.75</v>
      </c>
    </row>
    <row r="925" spans="1:10">
      <c r="A925" s="36">
        <v>42541</v>
      </c>
      <c r="B925" s="66">
        <v>9.2200000000000006</v>
      </c>
      <c r="C925" s="66">
        <v>9.3699999999999992</v>
      </c>
      <c r="D925" s="66">
        <v>9.1199999999999992</v>
      </c>
      <c r="E925" s="66">
        <v>9.18</v>
      </c>
      <c r="F925" s="64">
        <v>0</v>
      </c>
      <c r="G925" s="64">
        <v>0</v>
      </c>
      <c r="H925" s="64">
        <v>0</v>
      </c>
      <c r="I925" s="34">
        <v>7.86</v>
      </c>
      <c r="J925" s="62">
        <v>9.4600000000000009</v>
      </c>
    </row>
    <row r="926" spans="1:10">
      <c r="A926" s="36">
        <v>42538</v>
      </c>
      <c r="B926" s="66">
        <v>8.75</v>
      </c>
      <c r="C926" s="66">
        <v>8.9499999999999993</v>
      </c>
      <c r="D926" s="66">
        <v>8.73</v>
      </c>
      <c r="E926" s="66">
        <v>8.9499999999999993</v>
      </c>
      <c r="F926" s="64">
        <v>0</v>
      </c>
      <c r="G926" s="64">
        <v>0</v>
      </c>
      <c r="H926" s="64">
        <v>0</v>
      </c>
      <c r="I926" s="34">
        <v>7.86</v>
      </c>
      <c r="J926" s="62">
        <v>9.4600000000000009</v>
      </c>
    </row>
    <row r="927" spans="1:10">
      <c r="A927" s="36">
        <v>42537</v>
      </c>
      <c r="B927" s="66">
        <v>8.41</v>
      </c>
      <c r="C927" s="66">
        <v>8.5399999999999991</v>
      </c>
      <c r="D927" s="66">
        <v>8.2799999999999994</v>
      </c>
      <c r="E927" s="66">
        <v>8.5</v>
      </c>
      <c r="F927" s="64">
        <v>0</v>
      </c>
      <c r="G927" s="64">
        <v>0</v>
      </c>
      <c r="H927" s="64">
        <v>0</v>
      </c>
      <c r="I927" s="34">
        <v>7.86</v>
      </c>
      <c r="J927" s="62">
        <v>9.4600000000000009</v>
      </c>
    </row>
    <row r="928" spans="1:10">
      <c r="A928" s="36">
        <v>42536</v>
      </c>
      <c r="B928" s="66">
        <v>8.3000000000000007</v>
      </c>
      <c r="C928" s="66">
        <v>8.69</v>
      </c>
      <c r="D928" s="66">
        <v>8.27</v>
      </c>
      <c r="E928" s="66">
        <v>8.51</v>
      </c>
      <c r="F928" s="64">
        <v>0</v>
      </c>
      <c r="G928" s="64">
        <v>0</v>
      </c>
      <c r="H928" s="64">
        <v>0</v>
      </c>
      <c r="I928" s="34">
        <v>7.86</v>
      </c>
      <c r="J928" s="62">
        <v>9.8800000000000008</v>
      </c>
    </row>
    <row r="929" spans="1:10">
      <c r="A929" s="36">
        <v>42535</v>
      </c>
      <c r="B929" s="66">
        <v>8.6</v>
      </c>
      <c r="C929" s="66">
        <v>8.77</v>
      </c>
      <c r="D929" s="66">
        <v>8.25</v>
      </c>
      <c r="E929" s="66">
        <v>8.3000000000000007</v>
      </c>
      <c r="F929" s="64">
        <v>0</v>
      </c>
      <c r="G929" s="64">
        <v>0</v>
      </c>
      <c r="H929" s="64">
        <v>0</v>
      </c>
      <c r="I929" s="34">
        <v>7.86</v>
      </c>
      <c r="J929" s="62">
        <v>9.8800000000000008</v>
      </c>
    </row>
    <row r="930" spans="1:10">
      <c r="A930" s="36">
        <v>42534</v>
      </c>
      <c r="B930" s="66">
        <v>8.58</v>
      </c>
      <c r="C930" s="66">
        <v>8.84</v>
      </c>
      <c r="D930" s="66">
        <v>8.52</v>
      </c>
      <c r="E930" s="66">
        <v>8.6199999999999992</v>
      </c>
      <c r="F930" s="64">
        <v>0</v>
      </c>
      <c r="G930" s="64">
        <v>0</v>
      </c>
      <c r="H930" s="64">
        <v>0</v>
      </c>
      <c r="I930" s="34">
        <v>7.86</v>
      </c>
      <c r="J930" s="62">
        <v>9.8800000000000008</v>
      </c>
    </row>
    <row r="931" spans="1:10">
      <c r="A931" s="36">
        <v>42531</v>
      </c>
      <c r="B931" s="66">
        <v>8.9700000000000006</v>
      </c>
      <c r="C931" s="66">
        <v>8.99</v>
      </c>
      <c r="D931" s="66">
        <v>8.7799999999999994</v>
      </c>
      <c r="E931" s="66">
        <v>8.7799999999999994</v>
      </c>
      <c r="F931" s="64">
        <v>0</v>
      </c>
      <c r="G931" s="64">
        <v>0</v>
      </c>
      <c r="H931" s="64">
        <v>0</v>
      </c>
      <c r="I931" s="34">
        <v>7.86</v>
      </c>
      <c r="J931" s="62">
        <v>10.06</v>
      </c>
    </row>
    <row r="932" spans="1:10">
      <c r="A932" s="36">
        <v>42530</v>
      </c>
      <c r="B932" s="66">
        <v>9.2799999999999994</v>
      </c>
      <c r="C932" s="66">
        <v>9.3800000000000008</v>
      </c>
      <c r="D932" s="66">
        <v>9.0500000000000007</v>
      </c>
      <c r="E932" s="66">
        <v>9.18</v>
      </c>
      <c r="F932" s="64">
        <v>0</v>
      </c>
      <c r="G932" s="64">
        <v>0</v>
      </c>
      <c r="H932" s="64">
        <v>0</v>
      </c>
      <c r="I932" s="34">
        <v>7.86</v>
      </c>
      <c r="J932" s="62">
        <v>10.5</v>
      </c>
    </row>
    <row r="933" spans="1:10">
      <c r="A933" s="36">
        <v>42529</v>
      </c>
      <c r="B933" s="66">
        <v>8.8000000000000007</v>
      </c>
      <c r="C933" s="66">
        <v>9.41</v>
      </c>
      <c r="D933" s="66">
        <v>8.8000000000000007</v>
      </c>
      <c r="E933" s="66">
        <v>9.39</v>
      </c>
      <c r="F933" s="64">
        <v>0</v>
      </c>
      <c r="G933" s="64">
        <v>0</v>
      </c>
      <c r="H933" s="64">
        <v>0</v>
      </c>
      <c r="I933" s="34">
        <v>7.86</v>
      </c>
      <c r="J933" s="62">
        <v>10.5</v>
      </c>
    </row>
    <row r="934" spans="1:10">
      <c r="A934" s="36">
        <v>42528</v>
      </c>
      <c r="B934" s="66">
        <v>8.42</v>
      </c>
      <c r="C934" s="66">
        <v>8.7200000000000006</v>
      </c>
      <c r="D934" s="66">
        <v>8.39</v>
      </c>
      <c r="E934" s="66">
        <v>8.6199999999999992</v>
      </c>
      <c r="F934" s="64">
        <v>0</v>
      </c>
      <c r="G934" s="64">
        <v>0</v>
      </c>
      <c r="H934" s="64">
        <v>0</v>
      </c>
      <c r="I934" s="34">
        <v>7.86</v>
      </c>
      <c r="J934" s="62">
        <v>10.5</v>
      </c>
    </row>
    <row r="935" spans="1:10">
      <c r="A935" s="36">
        <v>42527</v>
      </c>
      <c r="B935" s="66">
        <v>8.6999999999999993</v>
      </c>
      <c r="C935" s="66">
        <v>8.7799999999999994</v>
      </c>
      <c r="D935" s="66">
        <v>8.4499999999999993</v>
      </c>
      <c r="E935" s="66">
        <v>8.4600000000000009</v>
      </c>
      <c r="F935" s="64">
        <v>0</v>
      </c>
      <c r="G935" s="64">
        <v>0</v>
      </c>
      <c r="H935" s="64">
        <v>0</v>
      </c>
      <c r="I935" s="34">
        <v>7.86</v>
      </c>
      <c r="J935" s="62">
        <v>10.5</v>
      </c>
    </row>
    <row r="936" spans="1:10">
      <c r="A936" s="36">
        <v>42524</v>
      </c>
      <c r="B936" s="66">
        <v>8.51</v>
      </c>
      <c r="C936" s="66">
        <v>8.67</v>
      </c>
      <c r="D936" s="66">
        <v>8.4499999999999993</v>
      </c>
      <c r="E936" s="66">
        <v>8.57</v>
      </c>
      <c r="F936" s="64">
        <v>0</v>
      </c>
      <c r="G936" s="64">
        <v>0</v>
      </c>
      <c r="H936" s="64">
        <v>0</v>
      </c>
      <c r="I936" s="34">
        <v>7.86</v>
      </c>
      <c r="J936" s="62">
        <v>10.5</v>
      </c>
    </row>
    <row r="937" spans="1:10">
      <c r="A937" s="36">
        <v>42523</v>
      </c>
      <c r="B937" s="66">
        <v>8.19</v>
      </c>
      <c r="C937" s="66">
        <v>8.41</v>
      </c>
      <c r="D937" s="66">
        <v>8.0299999999999994</v>
      </c>
      <c r="E937" s="66">
        <v>8.4</v>
      </c>
      <c r="F937" s="64">
        <v>0</v>
      </c>
      <c r="G937" s="64">
        <v>0</v>
      </c>
      <c r="H937" s="64">
        <v>0</v>
      </c>
      <c r="I937" s="34">
        <v>7.86</v>
      </c>
      <c r="J937" s="62">
        <v>10.5</v>
      </c>
    </row>
    <row r="938" spans="1:10">
      <c r="A938" s="36">
        <v>42522</v>
      </c>
      <c r="B938" s="66">
        <v>8.09</v>
      </c>
      <c r="C938" s="66">
        <v>8.25</v>
      </c>
      <c r="D938" s="66">
        <v>7.86</v>
      </c>
      <c r="E938" s="66">
        <v>8.18</v>
      </c>
      <c r="F938" s="64">
        <v>1</v>
      </c>
      <c r="G938" s="64">
        <v>0</v>
      </c>
      <c r="H938" s="64">
        <v>0</v>
      </c>
      <c r="I938" s="34">
        <v>7.86</v>
      </c>
      <c r="J938" s="62">
        <v>10.5</v>
      </c>
    </row>
    <row r="939" spans="1:10">
      <c r="A939" s="36">
        <v>42521</v>
      </c>
      <c r="B939" s="66">
        <v>8.36</v>
      </c>
      <c r="C939" s="66">
        <v>8.57</v>
      </c>
      <c r="D939" s="66">
        <v>8.0399999999999991</v>
      </c>
      <c r="E939" s="66">
        <v>8.0399999999999991</v>
      </c>
      <c r="F939" s="64">
        <v>0</v>
      </c>
      <c r="G939" s="64">
        <v>0</v>
      </c>
      <c r="H939" s="64">
        <v>0</v>
      </c>
      <c r="I939" s="34">
        <v>7.86</v>
      </c>
      <c r="J939" s="62">
        <v>10.5</v>
      </c>
    </row>
    <row r="940" spans="1:10">
      <c r="A940" s="36">
        <v>42520</v>
      </c>
      <c r="B940" s="66">
        <v>8.18</v>
      </c>
      <c r="C940" s="66">
        <v>8.6199999999999992</v>
      </c>
      <c r="D940" s="66">
        <v>8.06</v>
      </c>
      <c r="E940" s="66">
        <v>8.3800000000000008</v>
      </c>
      <c r="F940" s="64">
        <v>0</v>
      </c>
      <c r="G940" s="64">
        <v>0</v>
      </c>
      <c r="H940" s="64">
        <v>0</v>
      </c>
      <c r="I940" s="34">
        <v>8.0399999999999991</v>
      </c>
      <c r="J940" s="62">
        <v>10.5</v>
      </c>
    </row>
    <row r="941" spans="1:10">
      <c r="A941" s="36">
        <v>42517</v>
      </c>
      <c r="B941" s="66">
        <v>8.5</v>
      </c>
      <c r="C941" s="66">
        <v>8.57</v>
      </c>
      <c r="D941" s="66">
        <v>8.23</v>
      </c>
      <c r="E941" s="66">
        <v>8.23</v>
      </c>
      <c r="F941" s="64">
        <v>0</v>
      </c>
      <c r="G941" s="64">
        <v>0</v>
      </c>
      <c r="H941" s="64">
        <v>0</v>
      </c>
      <c r="I941" s="34">
        <v>8.06</v>
      </c>
      <c r="J941" s="62">
        <v>10.54</v>
      </c>
    </row>
    <row r="942" spans="1:10">
      <c r="A942" s="36">
        <v>42515</v>
      </c>
      <c r="B942" s="66">
        <v>8.68</v>
      </c>
      <c r="C942" s="66">
        <v>8.94</v>
      </c>
      <c r="D942" s="66">
        <v>8.59</v>
      </c>
      <c r="E942" s="66">
        <v>8.67</v>
      </c>
      <c r="F942" s="64">
        <v>0</v>
      </c>
      <c r="G942" s="64">
        <v>0</v>
      </c>
      <c r="H942" s="64">
        <v>0</v>
      </c>
      <c r="I942" s="34">
        <v>8.42</v>
      </c>
      <c r="J942" s="62">
        <v>10.54</v>
      </c>
    </row>
    <row r="943" spans="1:10">
      <c r="A943" s="36">
        <v>42514</v>
      </c>
      <c r="B943" s="66">
        <v>8.69</v>
      </c>
      <c r="C943" s="66">
        <v>8.85</v>
      </c>
      <c r="D943" s="66">
        <v>8.4499999999999993</v>
      </c>
      <c r="E943" s="66">
        <v>8.5299999999999994</v>
      </c>
      <c r="F943" s="64">
        <v>0</v>
      </c>
      <c r="G943" s="64">
        <v>0</v>
      </c>
      <c r="H943" s="64">
        <v>0</v>
      </c>
      <c r="I943" s="34">
        <v>8.42</v>
      </c>
      <c r="J943" s="62">
        <v>10.54</v>
      </c>
    </row>
    <row r="944" spans="1:10">
      <c r="A944" s="36">
        <v>42513</v>
      </c>
      <c r="B944" s="66">
        <v>8.5500000000000007</v>
      </c>
      <c r="C944" s="66">
        <v>8.67</v>
      </c>
      <c r="D944" s="66">
        <v>8.42</v>
      </c>
      <c r="E944" s="66">
        <v>8.5</v>
      </c>
      <c r="F944" s="64">
        <v>1</v>
      </c>
      <c r="G944" s="64">
        <v>0</v>
      </c>
      <c r="H944" s="64">
        <v>0</v>
      </c>
      <c r="I944" s="34">
        <v>8.42</v>
      </c>
      <c r="J944" s="62">
        <v>10.54</v>
      </c>
    </row>
    <row r="945" spans="1:10">
      <c r="A945" s="36">
        <v>42510</v>
      </c>
      <c r="B945" s="66">
        <v>9.1999999999999993</v>
      </c>
      <c r="C945" s="66">
        <v>9.4600000000000009</v>
      </c>
      <c r="D945" s="66">
        <v>8.9</v>
      </c>
      <c r="E945" s="66">
        <v>8.9</v>
      </c>
      <c r="F945" s="64">
        <v>0</v>
      </c>
      <c r="G945" s="64">
        <v>0</v>
      </c>
      <c r="H945" s="64">
        <v>0</v>
      </c>
      <c r="I945" s="34">
        <v>8.65</v>
      </c>
      <c r="J945" s="62">
        <v>10.54</v>
      </c>
    </row>
    <row r="946" spans="1:10">
      <c r="A946" s="36">
        <v>42509</v>
      </c>
      <c r="B946" s="66">
        <v>9.25</v>
      </c>
      <c r="C946" s="66">
        <v>9.25</v>
      </c>
      <c r="D946" s="66">
        <v>8.65</v>
      </c>
      <c r="E946" s="66">
        <v>8.9600000000000009</v>
      </c>
      <c r="F946" s="64">
        <v>1</v>
      </c>
      <c r="G946" s="64">
        <v>0</v>
      </c>
      <c r="H946" s="64">
        <v>0</v>
      </c>
      <c r="I946" s="34">
        <v>8.65</v>
      </c>
      <c r="J946" s="62">
        <v>10.54</v>
      </c>
    </row>
    <row r="947" spans="1:10">
      <c r="A947" s="36">
        <v>42508</v>
      </c>
      <c r="B947" s="66">
        <v>9.31</v>
      </c>
      <c r="C947" s="66">
        <v>9.65</v>
      </c>
      <c r="D947" s="66">
        <v>9.27</v>
      </c>
      <c r="E947" s="66">
        <v>9.32</v>
      </c>
      <c r="F947" s="64">
        <v>0</v>
      </c>
      <c r="G947" s="64">
        <v>0</v>
      </c>
      <c r="H947" s="64">
        <v>0</v>
      </c>
      <c r="I947" s="34">
        <v>8.84</v>
      </c>
      <c r="J947" s="62">
        <v>10.54</v>
      </c>
    </row>
    <row r="948" spans="1:10">
      <c r="A948" s="36">
        <v>42507</v>
      </c>
      <c r="B948" s="66">
        <v>9.83</v>
      </c>
      <c r="C948" s="66">
        <v>9.8800000000000008</v>
      </c>
      <c r="D948" s="66">
        <v>9.4600000000000009</v>
      </c>
      <c r="E948" s="66">
        <v>9.5</v>
      </c>
      <c r="F948" s="64">
        <v>0</v>
      </c>
      <c r="G948" s="64">
        <v>0</v>
      </c>
      <c r="H948" s="64">
        <v>0</v>
      </c>
      <c r="I948" s="34">
        <v>8.84</v>
      </c>
      <c r="J948" s="62">
        <v>10.54</v>
      </c>
    </row>
    <row r="949" spans="1:10">
      <c r="A949" s="36">
        <v>42506</v>
      </c>
      <c r="B949" s="66">
        <v>9.5500000000000007</v>
      </c>
      <c r="C949" s="66">
        <v>9.85</v>
      </c>
      <c r="D949" s="66">
        <v>9.52</v>
      </c>
      <c r="E949" s="66">
        <v>9.75</v>
      </c>
      <c r="F949" s="64">
        <v>0</v>
      </c>
      <c r="G949" s="64">
        <v>0</v>
      </c>
      <c r="H949" s="64">
        <v>0</v>
      </c>
      <c r="I949" s="34">
        <v>8.84</v>
      </c>
      <c r="J949" s="62">
        <v>10.54</v>
      </c>
    </row>
    <row r="950" spans="1:10">
      <c r="A950" s="36">
        <v>42503</v>
      </c>
      <c r="B950" s="66">
        <v>9.93</v>
      </c>
      <c r="C950" s="66">
        <v>10.06</v>
      </c>
      <c r="D950" s="66">
        <v>9.39</v>
      </c>
      <c r="E950" s="66">
        <v>9.4600000000000009</v>
      </c>
      <c r="F950" s="64">
        <v>0</v>
      </c>
      <c r="G950" s="64">
        <v>0</v>
      </c>
      <c r="H950" s="64">
        <v>0</v>
      </c>
      <c r="I950" s="34">
        <v>8.84</v>
      </c>
      <c r="J950" s="62">
        <v>10.54</v>
      </c>
    </row>
    <row r="951" spans="1:10">
      <c r="A951" s="36">
        <v>42502</v>
      </c>
      <c r="B951" s="66">
        <v>10.4</v>
      </c>
      <c r="C951" s="66">
        <v>10.47</v>
      </c>
      <c r="D951" s="66">
        <v>9.7899999999999991</v>
      </c>
      <c r="E951" s="66">
        <v>9.7899999999999991</v>
      </c>
      <c r="F951" s="64">
        <v>0</v>
      </c>
      <c r="G951" s="64">
        <v>0</v>
      </c>
      <c r="H951" s="64">
        <v>0</v>
      </c>
      <c r="I951" s="34">
        <v>8.84</v>
      </c>
      <c r="J951" s="62">
        <v>10.54</v>
      </c>
    </row>
    <row r="952" spans="1:10">
      <c r="A952" s="36">
        <v>42501</v>
      </c>
      <c r="B952" s="66">
        <v>10.39</v>
      </c>
      <c r="C952" s="66">
        <v>10.5</v>
      </c>
      <c r="D952" s="66">
        <v>9.99</v>
      </c>
      <c r="E952" s="66">
        <v>10.25</v>
      </c>
      <c r="F952" s="64">
        <v>0</v>
      </c>
      <c r="G952" s="64">
        <v>0</v>
      </c>
      <c r="H952" s="64">
        <v>0</v>
      </c>
      <c r="I952" s="34">
        <v>8.84</v>
      </c>
      <c r="J952" s="62">
        <v>10.54</v>
      </c>
    </row>
    <row r="953" spans="1:10">
      <c r="A953" s="36">
        <v>42500</v>
      </c>
      <c r="B953" s="66">
        <v>9.82</v>
      </c>
      <c r="C953" s="66">
        <v>10.210000000000001</v>
      </c>
      <c r="D953" s="66">
        <v>9.7200000000000006</v>
      </c>
      <c r="E953" s="66">
        <v>10.210000000000001</v>
      </c>
      <c r="F953" s="64">
        <v>0</v>
      </c>
      <c r="G953" s="64">
        <v>0</v>
      </c>
      <c r="H953" s="64">
        <v>0</v>
      </c>
      <c r="I953" s="34">
        <v>8.49</v>
      </c>
      <c r="J953" s="62">
        <v>10.54</v>
      </c>
    </row>
    <row r="954" spans="1:10">
      <c r="A954" s="36">
        <v>42499</v>
      </c>
      <c r="B954" s="66">
        <v>10.01</v>
      </c>
      <c r="C954" s="66">
        <v>10.050000000000001</v>
      </c>
      <c r="D954" s="66">
        <v>8.84</v>
      </c>
      <c r="E954" s="66">
        <v>9.48</v>
      </c>
      <c r="F954" s="64">
        <v>0</v>
      </c>
      <c r="G954" s="64">
        <v>0</v>
      </c>
      <c r="H954" s="64">
        <v>0</v>
      </c>
      <c r="I954" s="34">
        <v>8.34</v>
      </c>
      <c r="J954" s="62">
        <v>10.54</v>
      </c>
    </row>
    <row r="955" spans="1:10">
      <c r="A955" s="36">
        <v>42496</v>
      </c>
      <c r="B955" s="66">
        <v>9.6300000000000008</v>
      </c>
      <c r="C955" s="66">
        <v>10.130000000000001</v>
      </c>
      <c r="D955" s="66">
        <v>9.58</v>
      </c>
      <c r="E955" s="66">
        <v>10.08</v>
      </c>
      <c r="F955" s="64">
        <v>0</v>
      </c>
      <c r="G955" s="64">
        <v>0</v>
      </c>
      <c r="H955" s="64">
        <v>0</v>
      </c>
      <c r="I955" s="34">
        <v>8.0399999999999991</v>
      </c>
      <c r="J955" s="62">
        <v>10.54</v>
      </c>
    </row>
    <row r="956" spans="1:10">
      <c r="A956" s="36">
        <v>42495</v>
      </c>
      <c r="B956" s="66">
        <v>10.28</v>
      </c>
      <c r="C956" s="66">
        <v>10.3</v>
      </c>
      <c r="D956" s="66">
        <v>9.6</v>
      </c>
      <c r="E956" s="66">
        <v>9.81</v>
      </c>
      <c r="F956" s="64">
        <v>0</v>
      </c>
      <c r="G956" s="64">
        <v>0</v>
      </c>
      <c r="H956" s="64">
        <v>0</v>
      </c>
      <c r="I956" s="34">
        <v>7.6</v>
      </c>
      <c r="J956" s="62">
        <v>10.54</v>
      </c>
    </row>
    <row r="957" spans="1:10">
      <c r="A957" s="36">
        <v>42494</v>
      </c>
      <c r="B957" s="66">
        <v>9.85</v>
      </c>
      <c r="C957" s="66">
        <v>10.15</v>
      </c>
      <c r="D957" s="66">
        <v>9.85</v>
      </c>
      <c r="E957" s="66">
        <v>9.92</v>
      </c>
      <c r="F957" s="64">
        <v>0</v>
      </c>
      <c r="G957" s="64">
        <v>0</v>
      </c>
      <c r="H957" s="64">
        <v>0</v>
      </c>
      <c r="I957" s="34">
        <v>7.41</v>
      </c>
      <c r="J957" s="62">
        <v>10.54</v>
      </c>
    </row>
    <row r="958" spans="1:10">
      <c r="A958" s="36">
        <v>42493</v>
      </c>
      <c r="B958" s="66">
        <v>10.01</v>
      </c>
      <c r="C958" s="66">
        <v>10.09</v>
      </c>
      <c r="D958" s="66">
        <v>9.7100000000000009</v>
      </c>
      <c r="E958" s="66">
        <v>9.7799999999999994</v>
      </c>
      <c r="F958" s="64">
        <v>0</v>
      </c>
      <c r="G958" s="64">
        <v>0</v>
      </c>
      <c r="H958" s="64">
        <v>0</v>
      </c>
      <c r="I958" s="34">
        <v>7.41</v>
      </c>
      <c r="J958" s="62">
        <v>10.54</v>
      </c>
    </row>
    <row r="959" spans="1:10">
      <c r="A959" s="36">
        <v>42492</v>
      </c>
      <c r="B959" s="66">
        <v>10.25</v>
      </c>
      <c r="C959" s="66">
        <v>10.36</v>
      </c>
      <c r="D959" s="66">
        <v>9.93</v>
      </c>
      <c r="E959" s="66">
        <v>10.17</v>
      </c>
      <c r="F959" s="64">
        <v>0</v>
      </c>
      <c r="G959" s="64">
        <v>0</v>
      </c>
      <c r="H959" s="64">
        <v>0</v>
      </c>
      <c r="I959" s="34">
        <v>7.41</v>
      </c>
      <c r="J959" s="62">
        <v>10.54</v>
      </c>
    </row>
    <row r="960" spans="1:10">
      <c r="A960" s="36">
        <v>42489</v>
      </c>
      <c r="B960" s="66">
        <v>10.41</v>
      </c>
      <c r="C960" s="66">
        <v>10.49</v>
      </c>
      <c r="D960" s="66">
        <v>10.01</v>
      </c>
      <c r="E960" s="66">
        <v>10.23</v>
      </c>
      <c r="F960" s="64">
        <v>0</v>
      </c>
      <c r="G960" s="64">
        <v>0</v>
      </c>
      <c r="H960" s="64">
        <v>0</v>
      </c>
      <c r="I960" s="34">
        <v>7.41</v>
      </c>
      <c r="J960" s="62">
        <v>10.54</v>
      </c>
    </row>
    <row r="961" spans="1:10">
      <c r="A961" s="36">
        <v>42488</v>
      </c>
      <c r="B961" s="66">
        <v>10.23</v>
      </c>
      <c r="C961" s="66">
        <v>10.54</v>
      </c>
      <c r="D961" s="66">
        <v>10.08</v>
      </c>
      <c r="E961" s="66">
        <v>10.23</v>
      </c>
      <c r="F961" s="64">
        <v>0</v>
      </c>
      <c r="G961" s="64">
        <v>1</v>
      </c>
      <c r="H961" s="64">
        <v>0</v>
      </c>
      <c r="I961" s="34">
        <v>7.41</v>
      </c>
      <c r="J961" s="62">
        <v>10.54</v>
      </c>
    </row>
    <row r="962" spans="1:10">
      <c r="A962" s="36">
        <v>42487</v>
      </c>
      <c r="B962" s="66">
        <v>9.85</v>
      </c>
      <c r="C962" s="66">
        <v>10.3</v>
      </c>
      <c r="D962" s="66">
        <v>9.77</v>
      </c>
      <c r="E962" s="66">
        <v>10.25</v>
      </c>
      <c r="F962" s="64">
        <v>0</v>
      </c>
      <c r="G962" s="64">
        <v>0</v>
      </c>
      <c r="H962" s="64">
        <v>0</v>
      </c>
      <c r="I962" s="34">
        <v>7.41</v>
      </c>
      <c r="J962" s="62">
        <v>10.54</v>
      </c>
    </row>
    <row r="963" spans="1:10">
      <c r="A963" s="36">
        <v>42486</v>
      </c>
      <c r="B963" s="66">
        <v>9.48</v>
      </c>
      <c r="C963" s="66">
        <v>9.74</v>
      </c>
      <c r="D963" s="66">
        <v>9.34</v>
      </c>
      <c r="E963" s="66">
        <v>9.67</v>
      </c>
      <c r="F963" s="64">
        <v>0</v>
      </c>
      <c r="G963" s="64">
        <v>0</v>
      </c>
      <c r="H963" s="64">
        <v>0</v>
      </c>
      <c r="I963" s="34">
        <v>7.41</v>
      </c>
      <c r="J963" s="62">
        <v>9.93</v>
      </c>
    </row>
    <row r="964" spans="1:10">
      <c r="A964" s="36">
        <v>42485</v>
      </c>
      <c r="B964" s="66">
        <v>9.7100000000000009</v>
      </c>
      <c r="C964" s="66">
        <v>9.9</v>
      </c>
      <c r="D964" s="66">
        <v>9.33</v>
      </c>
      <c r="E964" s="66">
        <v>9.33</v>
      </c>
      <c r="F964" s="64">
        <v>0</v>
      </c>
      <c r="G964" s="64">
        <v>0</v>
      </c>
      <c r="H964" s="64">
        <v>0</v>
      </c>
      <c r="I964" s="34">
        <v>7.32</v>
      </c>
      <c r="J964" s="62">
        <v>9.93</v>
      </c>
    </row>
    <row r="965" spans="1:10">
      <c r="A965" s="36">
        <v>42482</v>
      </c>
      <c r="B965" s="66">
        <v>9.32</v>
      </c>
      <c r="C965" s="66">
        <v>9.93</v>
      </c>
      <c r="D965" s="66">
        <v>9.2899999999999991</v>
      </c>
      <c r="E965" s="66">
        <v>9.75</v>
      </c>
      <c r="F965" s="64">
        <v>0</v>
      </c>
      <c r="G965" s="64">
        <v>1</v>
      </c>
      <c r="H965" s="64">
        <v>0</v>
      </c>
      <c r="I965" s="34">
        <v>7.32</v>
      </c>
      <c r="J965" s="62">
        <v>9.93</v>
      </c>
    </row>
    <row r="966" spans="1:10">
      <c r="A966" s="36">
        <v>42480</v>
      </c>
      <c r="B966" s="66">
        <v>9.48</v>
      </c>
      <c r="C966" s="66">
        <v>9.64</v>
      </c>
      <c r="D966" s="66">
        <v>9.34</v>
      </c>
      <c r="E966" s="66">
        <v>9.48</v>
      </c>
      <c r="F966" s="64">
        <v>0</v>
      </c>
      <c r="G966" s="64">
        <v>0</v>
      </c>
      <c r="H966" s="64">
        <v>0</v>
      </c>
      <c r="I966" s="34">
        <v>7.32</v>
      </c>
      <c r="J966" s="62">
        <v>9.83</v>
      </c>
    </row>
    <row r="967" spans="1:10">
      <c r="A967" s="36">
        <v>42479</v>
      </c>
      <c r="B967" s="66">
        <v>9.48</v>
      </c>
      <c r="C967" s="66">
        <v>9.67</v>
      </c>
      <c r="D967" s="66">
        <v>9.34</v>
      </c>
      <c r="E967" s="66">
        <v>9.6199999999999992</v>
      </c>
      <c r="F967" s="64">
        <v>0</v>
      </c>
      <c r="G967" s="64">
        <v>0</v>
      </c>
      <c r="H967" s="64">
        <v>0</v>
      </c>
      <c r="I967" s="34">
        <v>7.32</v>
      </c>
      <c r="J967" s="62">
        <v>9.83</v>
      </c>
    </row>
    <row r="968" spans="1:10">
      <c r="A968" s="36">
        <v>42478</v>
      </c>
      <c r="B968" s="66">
        <v>9.65</v>
      </c>
      <c r="C968" s="66">
        <v>9.7200000000000006</v>
      </c>
      <c r="D968" s="66">
        <v>8.89</v>
      </c>
      <c r="E968" s="66">
        <v>9.24</v>
      </c>
      <c r="F968" s="64">
        <v>0</v>
      </c>
      <c r="G968" s="64">
        <v>0</v>
      </c>
      <c r="H968" s="64">
        <v>0</v>
      </c>
      <c r="I968" s="34">
        <v>7.32</v>
      </c>
      <c r="J968" s="62">
        <v>9.83</v>
      </c>
    </row>
    <row r="969" spans="1:10">
      <c r="A969" s="36">
        <v>42475</v>
      </c>
      <c r="B969" s="66">
        <v>9.25</v>
      </c>
      <c r="C969" s="66">
        <v>9.83</v>
      </c>
      <c r="D969" s="66">
        <v>9.07</v>
      </c>
      <c r="E969" s="66">
        <v>9.69</v>
      </c>
      <c r="F969" s="64">
        <v>0</v>
      </c>
      <c r="G969" s="64">
        <v>1</v>
      </c>
      <c r="H969" s="64">
        <v>0</v>
      </c>
      <c r="I969" s="34">
        <v>7.32</v>
      </c>
      <c r="J969" s="62">
        <v>9.83</v>
      </c>
    </row>
    <row r="970" spans="1:10">
      <c r="A970" s="36">
        <v>42474</v>
      </c>
      <c r="B970" s="66">
        <v>9.16</v>
      </c>
      <c r="C970" s="66">
        <v>9.77</v>
      </c>
      <c r="D970" s="66">
        <v>9.1199999999999992</v>
      </c>
      <c r="E970" s="66">
        <v>9.16</v>
      </c>
      <c r="F970" s="64">
        <v>0</v>
      </c>
      <c r="G970" s="64">
        <v>0</v>
      </c>
      <c r="H970" s="64">
        <v>0</v>
      </c>
      <c r="I970" s="34">
        <v>6.41</v>
      </c>
      <c r="J970" s="62">
        <v>9.83</v>
      </c>
    </row>
    <row r="971" spans="1:10">
      <c r="A971" s="36">
        <v>42473</v>
      </c>
      <c r="B971" s="66">
        <v>9.41</v>
      </c>
      <c r="C971" s="66">
        <v>9.74</v>
      </c>
      <c r="D971" s="66">
        <v>9.2899999999999991</v>
      </c>
      <c r="E971" s="66">
        <v>9.51</v>
      </c>
      <c r="F971" s="64">
        <v>0</v>
      </c>
      <c r="G971" s="64">
        <v>0</v>
      </c>
      <c r="H971" s="64">
        <v>0</v>
      </c>
      <c r="I971" s="34">
        <v>6.41</v>
      </c>
      <c r="J971" s="62">
        <v>9.77</v>
      </c>
    </row>
    <row r="972" spans="1:10">
      <c r="A972" s="36">
        <v>42472</v>
      </c>
      <c r="B972" s="66">
        <v>8.5500000000000007</v>
      </c>
      <c r="C972" s="66">
        <v>9.15</v>
      </c>
      <c r="D972" s="66">
        <v>8.49</v>
      </c>
      <c r="E972" s="66">
        <v>9.0299999999999994</v>
      </c>
      <c r="F972" s="64">
        <v>0</v>
      </c>
      <c r="G972" s="64">
        <v>0</v>
      </c>
      <c r="H972" s="64">
        <v>0</v>
      </c>
      <c r="I972" s="34">
        <v>6.41</v>
      </c>
      <c r="J972" s="62">
        <v>9.74</v>
      </c>
    </row>
    <row r="973" spans="1:10">
      <c r="A973" s="36">
        <v>42471</v>
      </c>
      <c r="B973" s="66">
        <v>8.43</v>
      </c>
      <c r="C973" s="66">
        <v>8.58</v>
      </c>
      <c r="D973" s="66">
        <v>8.34</v>
      </c>
      <c r="E973" s="66">
        <v>8.39</v>
      </c>
      <c r="F973" s="64">
        <v>0</v>
      </c>
      <c r="G973" s="64">
        <v>0</v>
      </c>
      <c r="H973" s="64">
        <v>0</v>
      </c>
      <c r="I973" s="34">
        <v>6.41</v>
      </c>
      <c r="J973" s="62">
        <v>9</v>
      </c>
    </row>
    <row r="974" spans="1:10">
      <c r="A974" s="36">
        <v>42468</v>
      </c>
      <c r="B974" s="66">
        <v>8.1300000000000008</v>
      </c>
      <c r="C974" s="66">
        <v>8.34</v>
      </c>
      <c r="D974" s="66">
        <v>8.0399999999999991</v>
      </c>
      <c r="E974" s="66">
        <v>8.26</v>
      </c>
      <c r="F974" s="64">
        <v>0</v>
      </c>
      <c r="G974" s="64">
        <v>0</v>
      </c>
      <c r="H974" s="64">
        <v>0</v>
      </c>
      <c r="I974" s="34">
        <v>6.41</v>
      </c>
      <c r="J974" s="62">
        <v>9</v>
      </c>
    </row>
    <row r="975" spans="1:10">
      <c r="A975" s="36">
        <v>42467</v>
      </c>
      <c r="B975" s="66">
        <v>7.79</v>
      </c>
      <c r="C975" s="66">
        <v>7.85</v>
      </c>
      <c r="D975" s="66">
        <v>7.6</v>
      </c>
      <c r="E975" s="66">
        <v>7.7</v>
      </c>
      <c r="F975" s="64">
        <v>0</v>
      </c>
      <c r="G975" s="64">
        <v>0</v>
      </c>
      <c r="H975" s="64">
        <v>0</v>
      </c>
      <c r="I975" s="34">
        <v>6.41</v>
      </c>
      <c r="J975" s="62">
        <v>9</v>
      </c>
    </row>
    <row r="976" spans="1:10">
      <c r="A976" s="36">
        <v>42466</v>
      </c>
      <c r="B976" s="66">
        <v>7.77</v>
      </c>
      <c r="C976" s="66">
        <v>7.96</v>
      </c>
      <c r="D976" s="66">
        <v>7.58</v>
      </c>
      <c r="E976" s="66">
        <v>7.58</v>
      </c>
      <c r="F976" s="64">
        <v>0</v>
      </c>
      <c r="G976" s="64">
        <v>0</v>
      </c>
      <c r="H976" s="64">
        <v>0</v>
      </c>
      <c r="I976" s="34">
        <v>6.41</v>
      </c>
      <c r="J976" s="62">
        <v>9</v>
      </c>
    </row>
    <row r="977" spans="1:10">
      <c r="A977" s="36">
        <v>42465</v>
      </c>
      <c r="B977" s="66">
        <v>7.55</v>
      </c>
      <c r="C977" s="66">
        <v>8.0500000000000007</v>
      </c>
      <c r="D977" s="66">
        <v>7.41</v>
      </c>
      <c r="E977" s="66">
        <v>7.83</v>
      </c>
      <c r="F977" s="64">
        <v>0</v>
      </c>
      <c r="G977" s="64">
        <v>0</v>
      </c>
      <c r="H977" s="64">
        <v>0</v>
      </c>
      <c r="I977" s="34">
        <v>6.41</v>
      </c>
      <c r="J977" s="62">
        <v>9</v>
      </c>
    </row>
    <row r="978" spans="1:10">
      <c r="A978" s="36">
        <v>42464</v>
      </c>
      <c r="B978" s="66">
        <v>8</v>
      </c>
      <c r="C978" s="66">
        <v>8.18</v>
      </c>
      <c r="D978" s="66">
        <v>7.53</v>
      </c>
      <c r="E978" s="66">
        <v>7.58</v>
      </c>
      <c r="F978" s="64">
        <v>0</v>
      </c>
      <c r="G978" s="64">
        <v>0</v>
      </c>
      <c r="H978" s="64">
        <v>0</v>
      </c>
      <c r="I978" s="34">
        <v>6.41</v>
      </c>
      <c r="J978" s="62">
        <v>9</v>
      </c>
    </row>
    <row r="979" spans="1:10">
      <c r="A979" s="36">
        <v>42461</v>
      </c>
      <c r="B979" s="66">
        <v>8.0500000000000007</v>
      </c>
      <c r="C979" s="66">
        <v>8.41</v>
      </c>
      <c r="D979" s="66">
        <v>7.94</v>
      </c>
      <c r="E979" s="66">
        <v>8.36</v>
      </c>
      <c r="F979" s="64">
        <v>0</v>
      </c>
      <c r="G979" s="64">
        <v>0</v>
      </c>
      <c r="H979" s="64">
        <v>0</v>
      </c>
      <c r="I979" s="34">
        <v>6.41</v>
      </c>
      <c r="J979" s="62">
        <v>9</v>
      </c>
    </row>
    <row r="980" spans="1:10">
      <c r="A980" s="36">
        <v>42460</v>
      </c>
      <c r="B980" s="66">
        <v>8.36</v>
      </c>
      <c r="C980" s="66">
        <v>8.6300000000000008</v>
      </c>
      <c r="D980" s="66">
        <v>8.19</v>
      </c>
      <c r="E980" s="66">
        <v>8.35</v>
      </c>
      <c r="F980" s="64">
        <v>0</v>
      </c>
      <c r="G980" s="64">
        <v>0</v>
      </c>
      <c r="H980" s="64">
        <v>0</v>
      </c>
      <c r="I980" s="34">
        <v>5.8</v>
      </c>
      <c r="J980" s="62">
        <v>9</v>
      </c>
    </row>
    <row r="981" spans="1:10">
      <c r="A981" s="36">
        <v>42459</v>
      </c>
      <c r="B981" s="66">
        <v>8.6999999999999993</v>
      </c>
      <c r="C981" s="66">
        <v>9</v>
      </c>
      <c r="D981" s="66">
        <v>8.2799999999999994</v>
      </c>
      <c r="E981" s="66">
        <v>8.44</v>
      </c>
      <c r="F981" s="64">
        <v>0</v>
      </c>
      <c r="G981" s="64">
        <v>1</v>
      </c>
      <c r="H981" s="64">
        <v>0</v>
      </c>
      <c r="I981" s="34">
        <v>5.15</v>
      </c>
      <c r="J981" s="62">
        <v>9</v>
      </c>
    </row>
    <row r="982" spans="1:10">
      <c r="A982" s="36">
        <v>42458</v>
      </c>
      <c r="B982" s="66">
        <v>8.34</v>
      </c>
      <c r="C982" s="66">
        <v>8.85</v>
      </c>
      <c r="D982" s="66">
        <v>8.19</v>
      </c>
      <c r="E982" s="66">
        <v>8.49</v>
      </c>
      <c r="F982" s="64">
        <v>0</v>
      </c>
      <c r="G982" s="64">
        <v>0</v>
      </c>
      <c r="H982" s="64">
        <v>0</v>
      </c>
      <c r="I982" s="34">
        <v>5.0999999999999996</v>
      </c>
      <c r="J982" s="62">
        <v>9</v>
      </c>
    </row>
    <row r="983" spans="1:10">
      <c r="A983" s="36">
        <v>42457</v>
      </c>
      <c r="B983" s="66">
        <v>8.15</v>
      </c>
      <c r="C983" s="66">
        <v>8.48</v>
      </c>
      <c r="D983" s="66">
        <v>7.91</v>
      </c>
      <c r="E983" s="66">
        <v>8.44</v>
      </c>
      <c r="F983" s="64">
        <v>0</v>
      </c>
      <c r="G983" s="64">
        <v>0</v>
      </c>
      <c r="H983" s="64">
        <v>0</v>
      </c>
      <c r="I983" s="34">
        <v>4.9800000000000004</v>
      </c>
      <c r="J983" s="62">
        <v>8.85</v>
      </c>
    </row>
    <row r="984" spans="1:10">
      <c r="A984" s="36">
        <v>42453</v>
      </c>
      <c r="B984" s="66">
        <v>7.53</v>
      </c>
      <c r="C984" s="66">
        <v>8</v>
      </c>
      <c r="D984" s="66">
        <v>7.32</v>
      </c>
      <c r="E984" s="66">
        <v>7.81</v>
      </c>
      <c r="F984" s="64">
        <v>0</v>
      </c>
      <c r="G984" s="64">
        <v>0</v>
      </c>
      <c r="H984" s="64">
        <v>0</v>
      </c>
      <c r="I984" s="34">
        <v>4.83</v>
      </c>
      <c r="J984" s="62">
        <v>8.27</v>
      </c>
    </row>
    <row r="985" spans="1:10">
      <c r="A985" s="36">
        <v>42452</v>
      </c>
      <c r="B985" s="66">
        <v>7.88</v>
      </c>
      <c r="C985" s="66">
        <v>7.96</v>
      </c>
      <c r="D985" s="66">
        <v>7.66</v>
      </c>
      <c r="E985" s="66">
        <v>7.78</v>
      </c>
      <c r="F985" s="64">
        <v>0</v>
      </c>
      <c r="G985" s="64">
        <v>0</v>
      </c>
      <c r="H985" s="64">
        <v>0</v>
      </c>
      <c r="I985" s="34">
        <v>4.6500000000000004</v>
      </c>
      <c r="J985" s="62">
        <v>8.27</v>
      </c>
    </row>
    <row r="986" spans="1:10">
      <c r="A986" s="36">
        <v>42451</v>
      </c>
      <c r="B986" s="66">
        <v>7.85</v>
      </c>
      <c r="C986" s="66">
        <v>8.18</v>
      </c>
      <c r="D986" s="66">
        <v>7.73</v>
      </c>
      <c r="E986" s="66">
        <v>8.11</v>
      </c>
      <c r="F986" s="64">
        <v>0</v>
      </c>
      <c r="G986" s="64">
        <v>0</v>
      </c>
      <c r="H986" s="64">
        <v>0</v>
      </c>
      <c r="I986" s="34">
        <v>4.6500000000000004</v>
      </c>
      <c r="J986" s="62">
        <v>8.27</v>
      </c>
    </row>
    <row r="987" spans="1:10">
      <c r="A987" s="36">
        <v>42450</v>
      </c>
      <c r="B987" s="66">
        <v>8.08</v>
      </c>
      <c r="C987" s="66">
        <v>8.27</v>
      </c>
      <c r="D987" s="66">
        <v>7.93</v>
      </c>
      <c r="E987" s="66">
        <v>8.06</v>
      </c>
      <c r="F987" s="64">
        <v>0</v>
      </c>
      <c r="G987" s="64">
        <v>1</v>
      </c>
      <c r="H987" s="64">
        <v>0</v>
      </c>
      <c r="I987" s="34">
        <v>4.6500000000000004</v>
      </c>
      <c r="J987" s="62">
        <v>8.27</v>
      </c>
    </row>
    <row r="988" spans="1:10">
      <c r="A988" s="36">
        <v>42447</v>
      </c>
      <c r="B988" s="66">
        <v>8.09</v>
      </c>
      <c r="C988" s="66">
        <v>8.17</v>
      </c>
      <c r="D988" s="66">
        <v>7.72</v>
      </c>
      <c r="E988" s="66">
        <v>8.1199999999999992</v>
      </c>
      <c r="F988" s="64">
        <v>0</v>
      </c>
      <c r="G988" s="64">
        <v>0</v>
      </c>
      <c r="H988" s="64">
        <v>0</v>
      </c>
      <c r="I988" s="34">
        <v>4.4000000000000004</v>
      </c>
      <c r="J988" s="62">
        <v>8.2200000000000006</v>
      </c>
    </row>
    <row r="989" spans="1:10">
      <c r="A989" s="36">
        <v>42446</v>
      </c>
      <c r="B989" s="66">
        <v>8.15</v>
      </c>
      <c r="C989" s="66">
        <v>8.19</v>
      </c>
      <c r="D989" s="66">
        <v>7.71</v>
      </c>
      <c r="E989" s="66">
        <v>8.1</v>
      </c>
      <c r="F989" s="64">
        <v>0</v>
      </c>
      <c r="G989" s="64">
        <v>0</v>
      </c>
      <c r="H989" s="64">
        <v>0</v>
      </c>
      <c r="I989" s="34">
        <v>4.4000000000000004</v>
      </c>
      <c r="J989" s="62">
        <v>8.2200000000000006</v>
      </c>
    </row>
    <row r="990" spans="1:10">
      <c r="A990" s="36">
        <v>42445</v>
      </c>
      <c r="B990" s="66">
        <v>6.51</v>
      </c>
      <c r="C990" s="66">
        <v>7.23</v>
      </c>
      <c r="D990" s="66">
        <v>6.41</v>
      </c>
      <c r="E990" s="66">
        <v>7.23</v>
      </c>
      <c r="F990" s="64">
        <v>0</v>
      </c>
      <c r="G990" s="64">
        <v>0</v>
      </c>
      <c r="H990" s="64">
        <v>0</v>
      </c>
      <c r="I990" s="34">
        <v>4.4000000000000004</v>
      </c>
      <c r="J990" s="62">
        <v>8.2200000000000006</v>
      </c>
    </row>
    <row r="991" spans="1:10">
      <c r="A991" s="36">
        <v>42444</v>
      </c>
      <c r="B991" s="66">
        <v>6.61</v>
      </c>
      <c r="C991" s="66">
        <v>6.96</v>
      </c>
      <c r="D991" s="66">
        <v>6.56</v>
      </c>
      <c r="E991" s="66">
        <v>6.61</v>
      </c>
      <c r="F991" s="64">
        <v>0</v>
      </c>
      <c r="G991" s="64">
        <v>0</v>
      </c>
      <c r="H991" s="64">
        <v>0</v>
      </c>
      <c r="I991" s="34">
        <v>4.4000000000000004</v>
      </c>
      <c r="J991" s="62">
        <v>8.2200000000000006</v>
      </c>
    </row>
    <row r="992" spans="1:10">
      <c r="A992" s="36">
        <v>42443</v>
      </c>
      <c r="B992" s="66">
        <v>7.4</v>
      </c>
      <c r="C992" s="66">
        <v>8.1999999999999993</v>
      </c>
      <c r="D992" s="66">
        <v>7.4</v>
      </c>
      <c r="E992" s="66">
        <v>7.4</v>
      </c>
      <c r="F992" s="64">
        <v>0</v>
      </c>
      <c r="G992" s="64">
        <v>0</v>
      </c>
      <c r="H992" s="64">
        <v>0</v>
      </c>
      <c r="I992" s="34">
        <v>4.4000000000000004</v>
      </c>
      <c r="J992" s="62">
        <v>8.2200000000000006</v>
      </c>
    </row>
    <row r="993" spans="1:10">
      <c r="A993" s="36">
        <v>42440</v>
      </c>
      <c r="B993" s="66">
        <v>7.94</v>
      </c>
      <c r="C993" s="66">
        <v>8.2200000000000006</v>
      </c>
      <c r="D993" s="66">
        <v>7.67</v>
      </c>
      <c r="E993" s="66">
        <v>8.09</v>
      </c>
      <c r="F993" s="64">
        <v>0</v>
      </c>
      <c r="G993" s="64">
        <v>1</v>
      </c>
      <c r="H993" s="64">
        <v>0</v>
      </c>
      <c r="I993" s="34">
        <v>4.4000000000000004</v>
      </c>
      <c r="J993" s="62">
        <v>8.2200000000000006</v>
      </c>
    </row>
    <row r="994" spans="1:10">
      <c r="A994" s="36">
        <v>42439</v>
      </c>
      <c r="B994" s="66">
        <v>7.8</v>
      </c>
      <c r="C994" s="66">
        <v>7.96</v>
      </c>
      <c r="D994" s="66">
        <v>7.31</v>
      </c>
      <c r="E994" s="66">
        <v>7.95</v>
      </c>
      <c r="F994" s="64">
        <v>0</v>
      </c>
      <c r="G994" s="64">
        <v>0</v>
      </c>
      <c r="H994" s="64">
        <v>0</v>
      </c>
      <c r="I994" s="34">
        <v>4.12</v>
      </c>
      <c r="J994" s="62">
        <v>8.2200000000000006</v>
      </c>
    </row>
    <row r="995" spans="1:10">
      <c r="A995" s="69">
        <v>42438</v>
      </c>
      <c r="B995" s="70">
        <v>7.7</v>
      </c>
      <c r="C995" s="70">
        <v>7.78</v>
      </c>
      <c r="D995" s="70">
        <v>7.36</v>
      </c>
      <c r="E995" s="70">
        <v>7.6</v>
      </c>
      <c r="F995" s="71">
        <v>0</v>
      </c>
      <c r="G995" s="71">
        <v>0</v>
      </c>
      <c r="H995" s="64">
        <v>0</v>
      </c>
      <c r="I995" s="73">
        <v>4.12</v>
      </c>
      <c r="J995" s="72">
        <v>7.9</v>
      </c>
    </row>
    <row r="996" spans="1:10">
      <c r="A996" s="36">
        <v>42437</v>
      </c>
      <c r="B996" s="66">
        <v>7.37</v>
      </c>
      <c r="C996" s="66">
        <v>7.84</v>
      </c>
      <c r="D996" s="66">
        <v>7.08</v>
      </c>
      <c r="E996" s="66">
        <v>7.47</v>
      </c>
      <c r="F996" s="64">
        <v>0</v>
      </c>
      <c r="G996" s="64">
        <v>0</v>
      </c>
      <c r="H996" s="64">
        <v>0</v>
      </c>
      <c r="I996" s="34">
        <v>4.12</v>
      </c>
      <c r="J996" s="62">
        <v>7.9</v>
      </c>
    </row>
    <row r="997" spans="1:10">
      <c r="A997" s="36">
        <v>42436</v>
      </c>
      <c r="B997" s="66">
        <v>7.25</v>
      </c>
      <c r="C997" s="66">
        <v>7.53</v>
      </c>
      <c r="D997" s="66">
        <v>6.95</v>
      </c>
      <c r="E997" s="66">
        <v>7.37</v>
      </c>
      <c r="F997" s="64">
        <v>0</v>
      </c>
      <c r="G997" s="64">
        <v>0</v>
      </c>
      <c r="H997" s="64">
        <v>0</v>
      </c>
      <c r="I997" s="34">
        <v>4.12</v>
      </c>
      <c r="J997" s="62">
        <v>7.9</v>
      </c>
    </row>
    <row r="998" spans="1:10">
      <c r="A998" s="36">
        <v>42433</v>
      </c>
      <c r="B998" s="66">
        <v>7.9</v>
      </c>
      <c r="C998" s="66">
        <v>7.9</v>
      </c>
      <c r="D998" s="66">
        <v>6.9</v>
      </c>
      <c r="E998" s="66">
        <v>7.22</v>
      </c>
      <c r="F998" s="64">
        <v>0</v>
      </c>
      <c r="G998" s="64">
        <v>1</v>
      </c>
      <c r="H998" s="64">
        <v>0</v>
      </c>
      <c r="I998" s="34">
        <v>4.12</v>
      </c>
      <c r="J998" s="62">
        <v>7.9</v>
      </c>
    </row>
    <row r="999" spans="1:10">
      <c r="A999" s="39">
        <v>42432</v>
      </c>
      <c r="B999" s="66">
        <v>5.85</v>
      </c>
      <c r="C999" s="66">
        <v>6.8</v>
      </c>
      <c r="D999" s="66">
        <v>5.8</v>
      </c>
      <c r="E999" s="66">
        <v>6.57</v>
      </c>
      <c r="F999" s="64">
        <v>0</v>
      </c>
      <c r="G999" s="64">
        <v>0</v>
      </c>
      <c r="H999" s="64">
        <v>0</v>
      </c>
      <c r="I999" s="34">
        <v>4.12</v>
      </c>
      <c r="J999" s="62">
        <v>7.9</v>
      </c>
    </row>
    <row r="1000" spans="1:10">
      <c r="A1000" s="36">
        <v>42431</v>
      </c>
      <c r="B1000" s="66">
        <v>5.21</v>
      </c>
      <c r="C1000" s="66">
        <v>5.65</v>
      </c>
      <c r="D1000" s="66">
        <v>5.15</v>
      </c>
      <c r="E1000" s="66">
        <v>5.65</v>
      </c>
      <c r="F1000" s="64">
        <v>0</v>
      </c>
      <c r="G1000" s="64">
        <v>0</v>
      </c>
      <c r="H1000" s="64">
        <v>0</v>
      </c>
      <c r="I1000" s="34">
        <v>4.12</v>
      </c>
      <c r="J1000" s="62">
        <v>6.8</v>
      </c>
    </row>
    <row r="1001" spans="1:10">
      <c r="A1001" s="36">
        <v>42430</v>
      </c>
      <c r="B1001" s="66">
        <v>5.31</v>
      </c>
      <c r="C1001" s="66">
        <v>5.37</v>
      </c>
      <c r="D1001" s="66">
        <v>5.0999999999999996</v>
      </c>
      <c r="E1001" s="66">
        <v>5.31</v>
      </c>
      <c r="F1001" s="64">
        <v>0</v>
      </c>
      <c r="G1001" s="64">
        <v>0</v>
      </c>
      <c r="H1001" s="64">
        <v>0</v>
      </c>
      <c r="I1001" s="34">
        <v>4.12</v>
      </c>
      <c r="J1001" s="62">
        <v>5.65</v>
      </c>
    </row>
    <row r="1002" spans="1:10">
      <c r="A1002" s="36">
        <v>42429</v>
      </c>
      <c r="B1002" s="66">
        <v>5.08</v>
      </c>
      <c r="C1002" s="66">
        <v>5.23</v>
      </c>
      <c r="D1002" s="66">
        <v>4.9800000000000004</v>
      </c>
      <c r="E1002" s="66">
        <v>5.14</v>
      </c>
      <c r="F1002" s="64">
        <v>0</v>
      </c>
      <c r="G1002" s="64">
        <v>0</v>
      </c>
      <c r="H1002" s="64">
        <v>0</v>
      </c>
      <c r="I1002" s="34">
        <v>4.12</v>
      </c>
      <c r="J1002" s="62">
        <v>5.28</v>
      </c>
    </row>
    <row r="1003" spans="1:10">
      <c r="A1003" s="36">
        <v>42426</v>
      </c>
      <c r="B1003" s="66">
        <v>5.0199999999999996</v>
      </c>
      <c r="C1003" s="66">
        <v>5.0999999999999996</v>
      </c>
      <c r="D1003" s="66">
        <v>4.83</v>
      </c>
      <c r="E1003" s="66">
        <v>4.87</v>
      </c>
      <c r="F1003" s="64">
        <v>0</v>
      </c>
      <c r="G1003" s="64">
        <v>0</v>
      </c>
      <c r="H1003" s="64">
        <v>0</v>
      </c>
      <c r="I1003" s="34">
        <v>4.12</v>
      </c>
      <c r="J1003" s="62">
        <v>5.28</v>
      </c>
    </row>
    <row r="1004" spans="1:10">
      <c r="A1004" s="36">
        <v>42425</v>
      </c>
      <c r="B1004" s="66">
        <v>4.8099999999999996</v>
      </c>
      <c r="C1004" s="66">
        <v>5.08</v>
      </c>
      <c r="D1004" s="66">
        <v>4.79</v>
      </c>
      <c r="E1004" s="66">
        <v>4.8899999999999997</v>
      </c>
      <c r="F1004" s="64">
        <v>0</v>
      </c>
      <c r="G1004" s="64">
        <v>0</v>
      </c>
      <c r="H1004" s="64">
        <v>0</v>
      </c>
      <c r="I1004" s="34">
        <v>4.12</v>
      </c>
      <c r="J1004" s="62">
        <v>5.28</v>
      </c>
    </row>
    <row r="1005" spans="1:10">
      <c r="A1005" s="36">
        <v>42424</v>
      </c>
      <c r="B1005" s="66">
        <v>4.7699999999999996</v>
      </c>
      <c r="C1005" s="66">
        <v>4.93</v>
      </c>
      <c r="D1005" s="66">
        <v>4.6500000000000004</v>
      </c>
      <c r="E1005" s="66">
        <v>4.87</v>
      </c>
      <c r="F1005" s="64">
        <v>0</v>
      </c>
      <c r="G1005" s="64">
        <v>0</v>
      </c>
      <c r="H1005" s="64">
        <v>0</v>
      </c>
      <c r="I1005" s="34">
        <v>4.12</v>
      </c>
      <c r="J1005" s="62">
        <v>5.28</v>
      </c>
    </row>
    <row r="1006" spans="1:10">
      <c r="A1006" s="36">
        <v>42423</v>
      </c>
      <c r="B1006" s="66">
        <v>4.95</v>
      </c>
      <c r="C1006" s="66">
        <v>5.28</v>
      </c>
      <c r="D1006" s="66">
        <v>4.82</v>
      </c>
      <c r="E1006" s="66">
        <v>4.92</v>
      </c>
      <c r="F1006" s="64">
        <v>0</v>
      </c>
      <c r="G1006" s="64">
        <v>0</v>
      </c>
      <c r="H1006" s="64">
        <v>0</v>
      </c>
      <c r="I1006" s="34">
        <v>4.12</v>
      </c>
      <c r="J1006" s="62">
        <v>5.28</v>
      </c>
    </row>
    <row r="1007" spans="1:10">
      <c r="A1007" s="36">
        <v>42422</v>
      </c>
      <c r="B1007" s="66">
        <v>4.67</v>
      </c>
      <c r="C1007" s="66">
        <v>5.04</v>
      </c>
      <c r="D1007" s="66">
        <v>4.63</v>
      </c>
      <c r="E1007" s="66">
        <v>5.04</v>
      </c>
      <c r="F1007" s="64">
        <v>0</v>
      </c>
      <c r="G1007" s="64">
        <v>0</v>
      </c>
      <c r="H1007" s="64">
        <v>0</v>
      </c>
      <c r="I1007" s="34">
        <v>4.12</v>
      </c>
      <c r="J1007" s="62">
        <v>13.26</v>
      </c>
    </row>
    <row r="1008" spans="1:10">
      <c r="A1008" s="36">
        <v>42419</v>
      </c>
      <c r="B1008" s="66">
        <v>4.5</v>
      </c>
      <c r="C1008" s="66">
        <v>4.57</v>
      </c>
      <c r="D1008" s="66">
        <v>4.4000000000000004</v>
      </c>
      <c r="E1008" s="66">
        <v>4.46</v>
      </c>
      <c r="F1008" s="64">
        <v>0</v>
      </c>
      <c r="G1008" s="64">
        <v>0</v>
      </c>
      <c r="H1008" s="64">
        <v>0</v>
      </c>
      <c r="I1008" s="34">
        <v>4.12</v>
      </c>
      <c r="J1008" s="62">
        <v>13.26</v>
      </c>
    </row>
    <row r="1009" spans="1:10">
      <c r="A1009" s="36">
        <v>42418</v>
      </c>
      <c r="B1009" s="66">
        <v>4.6900000000000004</v>
      </c>
      <c r="C1009" s="66">
        <v>4.87</v>
      </c>
      <c r="D1009" s="66">
        <v>4.55</v>
      </c>
      <c r="E1009" s="66">
        <v>4.59</v>
      </c>
      <c r="F1009" s="64">
        <v>0</v>
      </c>
      <c r="G1009" s="64">
        <v>0</v>
      </c>
      <c r="H1009" s="64">
        <v>0</v>
      </c>
      <c r="I1009" s="34">
        <v>4.12</v>
      </c>
      <c r="J1009" s="62">
        <v>13.26</v>
      </c>
    </row>
    <row r="1010" spans="1:10">
      <c r="A1010" s="36">
        <v>42417</v>
      </c>
      <c r="B1010" s="66">
        <v>4.54</v>
      </c>
      <c r="C1010" s="66">
        <v>4.82</v>
      </c>
      <c r="D1010" s="66">
        <v>4.51</v>
      </c>
      <c r="E1010" s="66">
        <v>4.68</v>
      </c>
      <c r="F1010" s="64">
        <v>0</v>
      </c>
      <c r="G1010" s="64">
        <v>0</v>
      </c>
      <c r="H1010" s="64">
        <v>0</v>
      </c>
      <c r="I1010" s="34">
        <v>4.12</v>
      </c>
      <c r="J1010" s="62">
        <v>13.26</v>
      </c>
    </row>
    <row r="1011" spans="1:10">
      <c r="A1011" s="36">
        <v>42416</v>
      </c>
      <c r="B1011" s="66">
        <v>4.5</v>
      </c>
      <c r="C1011" s="68">
        <v>4.6399999999999997</v>
      </c>
      <c r="D1011" s="68">
        <v>4.42</v>
      </c>
      <c r="E1011" s="66">
        <v>4.4400000000000004</v>
      </c>
      <c r="F1011" s="64">
        <v>0</v>
      </c>
      <c r="G1011" s="64">
        <v>0</v>
      </c>
      <c r="H1011" s="64">
        <v>0</v>
      </c>
      <c r="I1011" s="34">
        <v>4.12</v>
      </c>
      <c r="J1011" s="62">
        <v>13.26</v>
      </c>
    </row>
    <row r="1012" spans="1:10">
      <c r="A1012" s="36">
        <v>42415</v>
      </c>
      <c r="B1012" s="66">
        <v>4.5599999999999996</v>
      </c>
      <c r="C1012" s="68">
        <v>4.5999999999999996</v>
      </c>
      <c r="D1012" s="68">
        <v>4.5199999999999996</v>
      </c>
      <c r="E1012" s="66">
        <v>4.5199999999999996</v>
      </c>
      <c r="F1012" s="64">
        <v>0</v>
      </c>
      <c r="G1012" s="64">
        <v>0</v>
      </c>
      <c r="H1012" s="64">
        <v>0</v>
      </c>
      <c r="I1012" s="34">
        <v>4.12</v>
      </c>
      <c r="J1012" s="62">
        <v>13.26</v>
      </c>
    </row>
    <row r="1013" spans="1:10">
      <c r="A1013" s="40">
        <v>42412</v>
      </c>
      <c r="B1013" s="66">
        <v>4.37</v>
      </c>
      <c r="C1013" s="68">
        <v>4.51</v>
      </c>
      <c r="D1013" s="68">
        <v>4.3</v>
      </c>
      <c r="E1013" s="66">
        <v>4.45</v>
      </c>
      <c r="F1013" s="64">
        <v>0</v>
      </c>
      <c r="G1013" s="64">
        <v>0</v>
      </c>
      <c r="H1013" s="64">
        <v>0</v>
      </c>
      <c r="I1013" s="34">
        <v>4.12</v>
      </c>
      <c r="J1013" s="62">
        <v>13.26</v>
      </c>
    </row>
    <row r="1014" spans="1:10">
      <c r="A1014" s="36">
        <v>42411</v>
      </c>
      <c r="B1014" s="66">
        <v>4.2</v>
      </c>
      <c r="C1014" s="68">
        <v>4.2699999999999996</v>
      </c>
      <c r="D1014" s="68">
        <v>4.12</v>
      </c>
      <c r="E1014" s="66">
        <v>4.2300000000000004</v>
      </c>
      <c r="F1014" s="64">
        <v>1</v>
      </c>
      <c r="G1014" s="64">
        <v>0</v>
      </c>
      <c r="H1014" s="64">
        <v>0</v>
      </c>
      <c r="I1014" s="34">
        <v>4.12</v>
      </c>
      <c r="J1014" s="62">
        <v>13.26</v>
      </c>
    </row>
    <row r="1015" spans="1:10">
      <c r="A1015" s="36">
        <v>42410</v>
      </c>
      <c r="B1015" s="66">
        <v>4.3</v>
      </c>
      <c r="C1015" s="68">
        <v>4.41</v>
      </c>
      <c r="D1015" s="68">
        <v>4.28</v>
      </c>
      <c r="E1015" s="66">
        <v>4.3099999999999996</v>
      </c>
      <c r="F1015" s="64">
        <v>0</v>
      </c>
      <c r="G1015" s="64">
        <v>0</v>
      </c>
      <c r="H1015" s="64">
        <v>0</v>
      </c>
      <c r="I1015" s="34">
        <v>4.12</v>
      </c>
      <c r="J1015" s="62">
        <v>13.26</v>
      </c>
    </row>
    <row r="1016" spans="1:10">
      <c r="A1016" s="41">
        <v>42405</v>
      </c>
      <c r="B1016" s="66">
        <v>4.7300000000000004</v>
      </c>
      <c r="C1016" s="68">
        <v>4.78</v>
      </c>
      <c r="D1016" s="68">
        <v>4.53</v>
      </c>
      <c r="E1016" s="66">
        <v>4.54</v>
      </c>
      <c r="F1016" s="64">
        <v>0</v>
      </c>
      <c r="G1016" s="64">
        <v>0</v>
      </c>
      <c r="H1016" s="64">
        <v>0</v>
      </c>
      <c r="I1016" s="34">
        <v>4.12</v>
      </c>
      <c r="J1016" s="62">
        <v>13.26</v>
      </c>
    </row>
    <row r="1017" spans="1:10">
      <c r="A1017" s="36">
        <v>42404</v>
      </c>
      <c r="B1017" s="66">
        <v>4.5599999999999996</v>
      </c>
      <c r="C1017" s="68">
        <v>4.9400000000000004</v>
      </c>
      <c r="D1017" s="68">
        <v>4.3600000000000003</v>
      </c>
      <c r="E1017" s="66">
        <v>4.7300000000000004</v>
      </c>
      <c r="F1017" s="64">
        <v>0</v>
      </c>
      <c r="G1017" s="64">
        <v>0</v>
      </c>
      <c r="H1017" s="64">
        <v>0</v>
      </c>
      <c r="I1017" s="34">
        <v>4.12</v>
      </c>
      <c r="J1017" s="62">
        <v>13.26</v>
      </c>
    </row>
    <row r="1018" spans="1:10">
      <c r="A1018" s="36">
        <v>42403</v>
      </c>
      <c r="B1018" s="66">
        <v>4.42</v>
      </c>
      <c r="C1018" s="68">
        <v>4.5199999999999996</v>
      </c>
      <c r="D1018" s="68">
        <v>4.22</v>
      </c>
      <c r="E1018" s="66">
        <v>4.49</v>
      </c>
      <c r="F1018" s="64">
        <v>0</v>
      </c>
      <c r="G1018" s="64">
        <v>0</v>
      </c>
      <c r="H1018" s="64">
        <v>1</v>
      </c>
      <c r="I1018" s="34">
        <v>4.12</v>
      </c>
      <c r="J1018" s="62">
        <v>13.26</v>
      </c>
    </row>
    <row r="1019" spans="1:10">
      <c r="A1019" s="36">
        <v>42402</v>
      </c>
      <c r="B1019" s="66">
        <v>4.5599999999999996</v>
      </c>
      <c r="C1019" s="68">
        <v>4.6500000000000004</v>
      </c>
      <c r="D1019" s="68">
        <v>4.3</v>
      </c>
      <c r="E1019" s="66">
        <v>4.3</v>
      </c>
      <c r="F1019" s="64">
        <v>0</v>
      </c>
      <c r="G1019" s="64">
        <v>0</v>
      </c>
      <c r="H1019" s="64">
        <v>0</v>
      </c>
      <c r="I1019" s="34">
        <v>4.12</v>
      </c>
      <c r="J1019" s="62">
        <v>13.26</v>
      </c>
    </row>
    <row r="1020" spans="1:10">
      <c r="A1020" s="36">
        <v>42401</v>
      </c>
      <c r="B1020" s="66">
        <v>4.74</v>
      </c>
      <c r="C1020" s="68">
        <v>4.8600000000000003</v>
      </c>
      <c r="D1020" s="68">
        <v>4.66</v>
      </c>
      <c r="E1020" s="66">
        <v>4.72</v>
      </c>
      <c r="F1020" s="64">
        <v>0</v>
      </c>
      <c r="G1020" s="64">
        <v>0</v>
      </c>
      <c r="H1020" s="64">
        <v>0</v>
      </c>
      <c r="I1020" s="34">
        <v>4.12</v>
      </c>
      <c r="J1020" s="62">
        <v>13.26</v>
      </c>
    </row>
    <row r="1021" spans="1:10">
      <c r="A1021" s="36">
        <v>42398</v>
      </c>
      <c r="B1021" s="66">
        <v>4.7</v>
      </c>
      <c r="C1021" s="68">
        <v>4.8600000000000003</v>
      </c>
      <c r="D1021" s="68">
        <v>4.5199999999999996</v>
      </c>
      <c r="E1021" s="66">
        <v>4.84</v>
      </c>
      <c r="F1021" s="64">
        <v>0</v>
      </c>
      <c r="G1021" s="64">
        <v>0</v>
      </c>
      <c r="H1021" s="64">
        <v>0</v>
      </c>
      <c r="I1021" s="34">
        <v>4.12</v>
      </c>
      <c r="J1021" s="62">
        <v>13.26</v>
      </c>
    </row>
    <row r="1022" spans="1:10">
      <c r="A1022" s="36">
        <v>42397</v>
      </c>
      <c r="B1022" s="66">
        <v>4.67</v>
      </c>
      <c r="C1022" s="68">
        <v>5.13</v>
      </c>
      <c r="D1022" s="68">
        <v>4.3499999999999996</v>
      </c>
      <c r="E1022" s="66">
        <v>4.5999999999999996</v>
      </c>
      <c r="F1022" s="64">
        <v>0</v>
      </c>
      <c r="G1022" s="64">
        <v>0</v>
      </c>
      <c r="H1022" s="64">
        <v>0</v>
      </c>
      <c r="I1022" s="34">
        <v>4.12</v>
      </c>
      <c r="J1022" s="62">
        <v>13.26</v>
      </c>
    </row>
    <row r="1023" spans="1:10">
      <c r="A1023" s="36">
        <v>42396</v>
      </c>
      <c r="B1023" s="66">
        <v>4.22</v>
      </c>
      <c r="C1023" s="68">
        <v>4.6399999999999997</v>
      </c>
      <c r="D1023" s="68">
        <v>4.16</v>
      </c>
      <c r="E1023" s="66">
        <v>4.57</v>
      </c>
      <c r="F1023" s="64">
        <v>0</v>
      </c>
      <c r="G1023" s="64">
        <v>0</v>
      </c>
      <c r="H1023" s="64">
        <v>0</v>
      </c>
      <c r="I1023" s="34">
        <v>4.12</v>
      </c>
      <c r="J1023" s="62">
        <v>13.26</v>
      </c>
    </row>
    <row r="1024" spans="1:10">
      <c r="A1024" s="36">
        <v>42395</v>
      </c>
      <c r="B1024" s="66">
        <v>4.2300000000000004</v>
      </c>
      <c r="C1024" s="68">
        <v>4.3099999999999996</v>
      </c>
      <c r="D1024" s="68">
        <v>4.12</v>
      </c>
      <c r="E1024" s="66">
        <v>4.2</v>
      </c>
      <c r="F1024" s="64">
        <v>1</v>
      </c>
      <c r="G1024" s="64">
        <v>0</v>
      </c>
      <c r="H1024" s="64">
        <v>0</v>
      </c>
      <c r="I1024" s="34">
        <v>4.12</v>
      </c>
      <c r="J1024" s="62">
        <v>13.26</v>
      </c>
    </row>
    <row r="1025" spans="1:10">
      <c r="A1025" s="49"/>
      <c r="B1025" s="45"/>
      <c r="C1025" s="45"/>
      <c r="D1025" s="45"/>
      <c r="E1025" s="45"/>
    </row>
    <row r="1026" spans="1:10">
      <c r="A1026" s="50"/>
      <c r="B1026" s="46"/>
      <c r="C1026" s="35"/>
      <c r="D1026" s="46"/>
      <c r="E1026" s="46"/>
    </row>
    <row r="1027" spans="1:10">
      <c r="A1027" s="53" t="s">
        <v>10</v>
      </c>
      <c r="B1027" s="1">
        <v>13.05</v>
      </c>
      <c r="C1027" s="1">
        <v>13.26</v>
      </c>
      <c r="D1027" s="1">
        <v>12.84</v>
      </c>
      <c r="E1027" s="2">
        <v>13.04</v>
      </c>
      <c r="I1027" s="2"/>
      <c r="J1027" s="2"/>
    </row>
    <row r="1028" spans="1:10">
      <c r="A1028" s="54"/>
      <c r="B1028" s="42"/>
      <c r="D1028" s="42"/>
      <c r="E1028" s="42"/>
    </row>
    <row r="1031" spans="1:10">
      <c r="E1031" s="43"/>
    </row>
  </sheetData>
  <conditionalFormatting sqref="A1:J1024">
    <cfRule type="expression" dxfId="169" priority="7">
      <formula>$K:$K=1</formula>
    </cfRule>
  </conditionalFormatting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541"/>
  <sheetViews>
    <sheetView showGridLines="0" workbookViewId="0">
      <selection activeCell="A507" sqref="A507:G541"/>
    </sheetView>
  </sheetViews>
  <sheetFormatPr defaultColWidth="8.77734375" defaultRowHeight="14.4"/>
  <cols>
    <col min="1" max="1" width="15.33203125" customWidth="1"/>
    <col min="2" max="2" width="12.44140625" customWidth="1"/>
    <col min="3" max="3" width="14.109375" customWidth="1"/>
    <col min="4" max="4" width="22" customWidth="1"/>
    <col min="5" max="5" width="13.33203125" customWidth="1"/>
    <col min="6" max="6" width="13.44140625" customWidth="1"/>
    <col min="7" max="7" width="10.44140625" customWidth="1"/>
  </cols>
  <sheetData>
    <row r="3" spans="1:7">
      <c r="A3" s="4" t="s">
        <v>11</v>
      </c>
      <c r="B3" s="5" t="s">
        <v>12</v>
      </c>
      <c r="C3" s="5" t="s">
        <v>13</v>
      </c>
      <c r="D3" s="5" t="s">
        <v>14</v>
      </c>
      <c r="E3" s="5" t="s">
        <v>15</v>
      </c>
      <c r="F3" s="5" t="s">
        <v>16</v>
      </c>
      <c r="G3" s="5" t="s">
        <v>8</v>
      </c>
    </row>
    <row r="4" spans="1:7">
      <c r="A4" s="6">
        <v>42458</v>
      </c>
      <c r="B4" s="7">
        <v>15000</v>
      </c>
      <c r="C4" s="8" t="s">
        <v>17</v>
      </c>
      <c r="D4" s="8" t="s">
        <v>18</v>
      </c>
      <c r="E4" s="7">
        <v>19465.259999999998</v>
      </c>
      <c r="F4" s="9">
        <v>1.2</v>
      </c>
      <c r="G4" s="10">
        <v>43131</v>
      </c>
    </row>
    <row r="5" spans="1:7">
      <c r="A5" s="6">
        <v>42658</v>
      </c>
      <c r="B5" s="7">
        <v>20000</v>
      </c>
      <c r="C5" s="8" t="s">
        <v>17</v>
      </c>
      <c r="D5" s="8" t="s">
        <v>18</v>
      </c>
      <c r="E5" s="7">
        <v>24098.74</v>
      </c>
      <c r="F5" s="9">
        <v>1.2</v>
      </c>
      <c r="G5" s="10">
        <v>43131</v>
      </c>
    </row>
    <row r="9" spans="1:7" ht="15" thickBot="1">
      <c r="A9" s="12" t="s">
        <v>33</v>
      </c>
      <c r="B9" s="12" t="s">
        <v>34</v>
      </c>
      <c r="C9" s="12" t="s">
        <v>35</v>
      </c>
      <c r="D9" s="12" t="s">
        <v>36</v>
      </c>
      <c r="E9" s="12" t="s">
        <v>37</v>
      </c>
      <c r="F9" s="12" t="s">
        <v>38</v>
      </c>
      <c r="G9" s="12" t="s">
        <v>39</v>
      </c>
    </row>
    <row r="10" spans="1:7">
      <c r="A10" s="13">
        <v>43903</v>
      </c>
      <c r="B10" s="14">
        <v>15.1</v>
      </c>
      <c r="C10" s="14">
        <v>15.4</v>
      </c>
      <c r="D10" s="14">
        <v>22.22</v>
      </c>
      <c r="E10" s="14">
        <v>12.7</v>
      </c>
      <c r="F10" s="14">
        <v>15.4</v>
      </c>
      <c r="G10" s="14" t="s">
        <v>40</v>
      </c>
    </row>
    <row r="11" spans="1:7">
      <c r="A11" s="13">
        <v>43902</v>
      </c>
      <c r="B11" s="14">
        <v>13.66</v>
      </c>
      <c r="C11" s="14">
        <v>12.6</v>
      </c>
      <c r="D11" s="14">
        <v>-20.5</v>
      </c>
      <c r="E11" s="14">
        <v>11.08</v>
      </c>
      <c r="F11" s="14">
        <v>13.86</v>
      </c>
      <c r="G11" s="14" t="s">
        <v>41</v>
      </c>
    </row>
    <row r="12" spans="1:7">
      <c r="A12" s="13">
        <v>43901</v>
      </c>
      <c r="B12" s="14">
        <v>16.7</v>
      </c>
      <c r="C12" s="14">
        <v>15.85</v>
      </c>
      <c r="D12" s="14">
        <v>-9.74</v>
      </c>
      <c r="E12" s="14">
        <v>15</v>
      </c>
      <c r="F12" s="14">
        <v>17.13</v>
      </c>
      <c r="G12" s="14" t="s">
        <v>42</v>
      </c>
    </row>
    <row r="13" spans="1:7">
      <c r="A13" s="13">
        <v>43900</v>
      </c>
      <c r="B13" s="14">
        <v>18.649999999999999</v>
      </c>
      <c r="C13" s="14">
        <v>17.559999999999999</v>
      </c>
      <c r="D13" s="14">
        <v>9.41</v>
      </c>
      <c r="E13" s="14">
        <v>16.37</v>
      </c>
      <c r="F13" s="14">
        <v>18.649999999999999</v>
      </c>
      <c r="G13" s="14" t="s">
        <v>43</v>
      </c>
    </row>
    <row r="14" spans="1:7">
      <c r="A14" s="13">
        <v>43899</v>
      </c>
      <c r="B14" s="14">
        <v>17.809999999999999</v>
      </c>
      <c r="C14" s="14">
        <v>16.05</v>
      </c>
      <c r="D14" s="14">
        <v>-29.7</v>
      </c>
      <c r="E14" s="14">
        <v>15.41</v>
      </c>
      <c r="F14" s="14">
        <v>18.23</v>
      </c>
      <c r="G14" s="14" t="s">
        <v>44</v>
      </c>
    </row>
    <row r="15" spans="1:7">
      <c r="A15" s="13">
        <v>43896</v>
      </c>
      <c r="B15" s="14">
        <v>24.1</v>
      </c>
      <c r="C15" s="14">
        <v>22.83</v>
      </c>
      <c r="D15" s="14">
        <v>-9.73</v>
      </c>
      <c r="E15" s="14">
        <v>22.55</v>
      </c>
      <c r="F15" s="14">
        <v>24.13</v>
      </c>
      <c r="G15" s="14" t="s">
        <v>45</v>
      </c>
    </row>
    <row r="16" spans="1:7">
      <c r="A16" s="13">
        <v>43895</v>
      </c>
      <c r="B16" s="14">
        <v>26.33</v>
      </c>
      <c r="C16" s="14">
        <v>25.29</v>
      </c>
      <c r="D16" s="14">
        <v>-5.95</v>
      </c>
      <c r="E16" s="14">
        <v>24.71</v>
      </c>
      <c r="F16" s="14">
        <v>26.67</v>
      </c>
      <c r="G16" s="14" t="s">
        <v>46</v>
      </c>
    </row>
    <row r="17" spans="1:7">
      <c r="A17" s="13">
        <v>43894</v>
      </c>
      <c r="B17" s="14">
        <v>26.91</v>
      </c>
      <c r="C17" s="14">
        <v>26.89</v>
      </c>
      <c r="D17" s="14">
        <v>3.22</v>
      </c>
      <c r="E17" s="14">
        <v>26.24</v>
      </c>
      <c r="F17" s="14">
        <v>26.94</v>
      </c>
      <c r="G17" s="14" t="s">
        <v>47</v>
      </c>
    </row>
    <row r="18" spans="1:7">
      <c r="A18" s="13">
        <v>43893</v>
      </c>
      <c r="B18" s="14">
        <v>26.57</v>
      </c>
      <c r="C18" s="14">
        <v>26.05</v>
      </c>
      <c r="D18" s="14">
        <v>-1.81</v>
      </c>
      <c r="E18" s="14">
        <v>25.76</v>
      </c>
      <c r="F18" s="14">
        <v>27.48</v>
      </c>
      <c r="G18" s="14" t="s">
        <v>48</v>
      </c>
    </row>
    <row r="19" spans="1:7">
      <c r="A19" s="13">
        <v>43892</v>
      </c>
      <c r="B19" s="14">
        <v>25.5</v>
      </c>
      <c r="C19" s="14">
        <v>26.53</v>
      </c>
      <c r="D19" s="14">
        <v>4.7</v>
      </c>
      <c r="E19" s="14">
        <v>25.48</v>
      </c>
      <c r="F19" s="14">
        <v>26.75</v>
      </c>
      <c r="G19" s="14" t="s">
        <v>49</v>
      </c>
    </row>
    <row r="20" spans="1:7">
      <c r="A20" s="13">
        <v>43889</v>
      </c>
      <c r="B20" s="14">
        <v>25.16</v>
      </c>
      <c r="C20" s="14">
        <v>25.34</v>
      </c>
      <c r="D20" s="14">
        <v>0.16</v>
      </c>
      <c r="E20" s="14">
        <v>24.62</v>
      </c>
      <c r="F20" s="14">
        <v>25.56</v>
      </c>
      <c r="G20" s="14" t="s">
        <v>50</v>
      </c>
    </row>
    <row r="21" spans="1:7">
      <c r="A21" s="13">
        <v>43888</v>
      </c>
      <c r="B21" s="14">
        <v>25.72</v>
      </c>
      <c r="C21" s="14">
        <v>25.3</v>
      </c>
      <c r="D21" s="14">
        <v>-3.47</v>
      </c>
      <c r="E21" s="14">
        <v>24.89</v>
      </c>
      <c r="F21" s="14">
        <v>26.53</v>
      </c>
      <c r="G21" s="14" t="s">
        <v>51</v>
      </c>
    </row>
    <row r="22" spans="1:7">
      <c r="A22" s="13">
        <v>43887</v>
      </c>
      <c r="B22" s="14">
        <v>27.04</v>
      </c>
      <c r="C22" s="14">
        <v>26.21</v>
      </c>
      <c r="D22" s="14">
        <v>-10.050000000000001</v>
      </c>
      <c r="E22" s="14">
        <v>26.03</v>
      </c>
      <c r="F22" s="14">
        <v>27.39</v>
      </c>
      <c r="G22" s="14" t="s">
        <v>52</v>
      </c>
    </row>
    <row r="23" spans="1:7">
      <c r="A23" s="13">
        <v>43882</v>
      </c>
      <c r="B23" s="14">
        <v>29.51</v>
      </c>
      <c r="C23" s="14">
        <v>29.14</v>
      </c>
      <c r="D23" s="14">
        <v>-2.61</v>
      </c>
      <c r="E23" s="14">
        <v>29.03</v>
      </c>
      <c r="F23" s="14">
        <v>29.68</v>
      </c>
      <c r="G23" s="14" t="s">
        <v>53</v>
      </c>
    </row>
    <row r="24" spans="1:7">
      <c r="A24" s="13">
        <v>43881</v>
      </c>
      <c r="B24" s="14">
        <v>30.8</v>
      </c>
      <c r="C24" s="14">
        <v>29.92</v>
      </c>
      <c r="D24" s="14">
        <v>-2.06</v>
      </c>
      <c r="E24" s="14">
        <v>29.75</v>
      </c>
      <c r="F24" s="14">
        <v>30.89</v>
      </c>
      <c r="G24" s="14" t="s">
        <v>54</v>
      </c>
    </row>
    <row r="25" spans="1:7">
      <c r="A25" s="13">
        <v>43880</v>
      </c>
      <c r="B25" s="14">
        <v>29.87</v>
      </c>
      <c r="C25" s="14">
        <v>30.55</v>
      </c>
      <c r="D25" s="14">
        <v>2.69</v>
      </c>
      <c r="E25" s="14">
        <v>29.76</v>
      </c>
      <c r="F25" s="14">
        <v>30.55</v>
      </c>
      <c r="G25" s="14" t="s">
        <v>55</v>
      </c>
    </row>
    <row r="26" spans="1:7">
      <c r="A26" s="13">
        <v>43879</v>
      </c>
      <c r="B26" s="14">
        <v>29.06</v>
      </c>
      <c r="C26" s="14">
        <v>29.75</v>
      </c>
      <c r="D26" s="14">
        <v>1.33</v>
      </c>
      <c r="E26" s="14">
        <v>28.95</v>
      </c>
      <c r="F26" s="14">
        <v>29.77</v>
      </c>
      <c r="G26" s="14" t="s">
        <v>56</v>
      </c>
    </row>
    <row r="27" spans="1:7">
      <c r="A27" s="13">
        <v>43878</v>
      </c>
      <c r="B27" s="14">
        <v>29.63</v>
      </c>
      <c r="C27" s="14">
        <v>29.36</v>
      </c>
      <c r="D27" s="14">
        <v>-0.2</v>
      </c>
      <c r="E27" s="14">
        <v>29.31</v>
      </c>
      <c r="F27" s="14">
        <v>29.77</v>
      </c>
      <c r="G27" s="14" t="s">
        <v>57</v>
      </c>
    </row>
    <row r="28" spans="1:7">
      <c r="A28" s="13">
        <v>43875</v>
      </c>
      <c r="B28" s="14">
        <v>29.86</v>
      </c>
      <c r="C28" s="14">
        <v>29.42</v>
      </c>
      <c r="D28" s="14">
        <v>-1.01</v>
      </c>
      <c r="E28" s="14">
        <v>29.34</v>
      </c>
      <c r="F28" s="14">
        <v>29.96</v>
      </c>
      <c r="G28" s="14" t="s">
        <v>58</v>
      </c>
    </row>
    <row r="29" spans="1:7">
      <c r="A29" s="13">
        <v>43874</v>
      </c>
      <c r="B29" s="14">
        <v>29.77</v>
      </c>
      <c r="C29" s="14">
        <v>29.72</v>
      </c>
      <c r="D29" s="14">
        <v>-1.36</v>
      </c>
      <c r="E29" s="14">
        <v>29.64</v>
      </c>
      <c r="F29" s="14">
        <v>30.21</v>
      </c>
      <c r="G29" s="14" t="s">
        <v>59</v>
      </c>
    </row>
    <row r="30" spans="1:7">
      <c r="A30" s="13">
        <v>43873</v>
      </c>
      <c r="B30" s="14">
        <v>29.64</v>
      </c>
      <c r="C30" s="14">
        <v>30.13</v>
      </c>
      <c r="D30" s="14">
        <v>2.2000000000000002</v>
      </c>
      <c r="E30" s="14">
        <v>29.63</v>
      </c>
      <c r="F30" s="14">
        <v>30.28</v>
      </c>
      <c r="G30" s="14" t="s">
        <v>60</v>
      </c>
    </row>
    <row r="31" spans="1:7">
      <c r="A31" s="13">
        <v>43872</v>
      </c>
      <c r="B31" s="14">
        <v>29.4</v>
      </c>
      <c r="C31" s="14">
        <v>29.48</v>
      </c>
      <c r="D31" s="14">
        <v>1.2</v>
      </c>
      <c r="E31" s="14">
        <v>29.26</v>
      </c>
      <c r="F31" s="14">
        <v>29.63</v>
      </c>
      <c r="G31" s="14" t="s">
        <v>61</v>
      </c>
    </row>
    <row r="32" spans="1:7">
      <c r="A32" s="13">
        <v>43871</v>
      </c>
      <c r="B32" s="14">
        <v>28.89</v>
      </c>
      <c r="C32" s="14">
        <v>29.13</v>
      </c>
      <c r="D32" s="14">
        <v>0.69</v>
      </c>
      <c r="E32" s="14">
        <v>28.64</v>
      </c>
      <c r="F32" s="14">
        <v>29.13</v>
      </c>
      <c r="G32" s="14" t="s">
        <v>62</v>
      </c>
    </row>
    <row r="33" spans="1:7">
      <c r="A33" s="13">
        <v>43868</v>
      </c>
      <c r="B33" s="14">
        <v>29</v>
      </c>
      <c r="C33" s="14">
        <v>28.93</v>
      </c>
      <c r="D33" s="14">
        <v>-0.86</v>
      </c>
      <c r="E33" s="14">
        <v>28.73</v>
      </c>
      <c r="F33" s="14">
        <v>29.35</v>
      </c>
      <c r="G33" s="14" t="s">
        <v>63</v>
      </c>
    </row>
    <row r="34" spans="1:7">
      <c r="A34" s="13">
        <v>43867</v>
      </c>
      <c r="B34" s="14">
        <v>28.7</v>
      </c>
      <c r="C34" s="14">
        <v>29.18</v>
      </c>
      <c r="D34" s="14">
        <v>2.78</v>
      </c>
      <c r="E34" s="14">
        <v>28.12</v>
      </c>
      <c r="F34" s="14">
        <v>29.51</v>
      </c>
      <c r="G34" s="14" t="s">
        <v>64</v>
      </c>
    </row>
    <row r="35" spans="1:7">
      <c r="A35" s="13">
        <v>43866</v>
      </c>
      <c r="B35" s="14">
        <v>29.05</v>
      </c>
      <c r="C35" s="14">
        <v>28.39</v>
      </c>
      <c r="D35" s="14">
        <v>-0.84</v>
      </c>
      <c r="E35" s="14">
        <v>28.39</v>
      </c>
      <c r="F35" s="14">
        <v>29.22</v>
      </c>
      <c r="G35" s="14" t="s">
        <v>60</v>
      </c>
    </row>
    <row r="36" spans="1:7">
      <c r="A36" s="13">
        <v>43865</v>
      </c>
      <c r="B36" s="14">
        <v>28.65</v>
      </c>
      <c r="C36" s="14">
        <v>28.63</v>
      </c>
      <c r="D36" s="14">
        <v>1.6</v>
      </c>
      <c r="E36" s="14">
        <v>28.56</v>
      </c>
      <c r="F36" s="14">
        <v>29.04</v>
      </c>
      <c r="G36" s="14" t="s">
        <v>65</v>
      </c>
    </row>
    <row r="37" spans="1:7">
      <c r="A37" s="13">
        <v>43864</v>
      </c>
      <c r="B37" s="14">
        <v>28.52</v>
      </c>
      <c r="C37" s="14">
        <v>28.18</v>
      </c>
      <c r="D37" s="14">
        <v>-0.95</v>
      </c>
      <c r="E37" s="14">
        <v>28.16</v>
      </c>
      <c r="F37" s="14">
        <v>28.73</v>
      </c>
      <c r="G37" s="14" t="s">
        <v>66</v>
      </c>
    </row>
    <row r="38" spans="1:7">
      <c r="A38" s="13">
        <v>43861</v>
      </c>
      <c r="B38" s="14">
        <v>28.63</v>
      </c>
      <c r="C38" s="14">
        <v>28.45</v>
      </c>
      <c r="D38" s="14">
        <v>-1.69</v>
      </c>
      <c r="E38" s="14">
        <v>28.31</v>
      </c>
      <c r="F38" s="14">
        <v>28.84</v>
      </c>
      <c r="G38" s="14" t="s">
        <v>67</v>
      </c>
    </row>
    <row r="39" spans="1:7">
      <c r="A39" s="13">
        <v>43860</v>
      </c>
      <c r="B39" s="14">
        <v>28.28</v>
      </c>
      <c r="C39" s="14">
        <v>28.94</v>
      </c>
      <c r="D39" s="14">
        <v>0.31</v>
      </c>
      <c r="E39" s="14">
        <v>28.18</v>
      </c>
      <c r="F39" s="14">
        <v>29.04</v>
      </c>
      <c r="G39" s="14" t="s">
        <v>68</v>
      </c>
    </row>
    <row r="40" spans="1:7">
      <c r="A40" s="13">
        <v>43859</v>
      </c>
      <c r="B40" s="14">
        <v>29</v>
      </c>
      <c r="C40" s="14">
        <v>28.85</v>
      </c>
      <c r="D40" s="14">
        <v>0.17</v>
      </c>
      <c r="E40" s="14">
        <v>28.67</v>
      </c>
      <c r="F40" s="14">
        <v>29.08</v>
      </c>
      <c r="G40" s="14" t="s">
        <v>69</v>
      </c>
    </row>
    <row r="41" spans="1:7">
      <c r="A41" s="13">
        <v>43858</v>
      </c>
      <c r="B41" s="14">
        <v>28.43</v>
      </c>
      <c r="C41" s="14">
        <v>28.8</v>
      </c>
      <c r="D41" s="14">
        <v>2.75</v>
      </c>
      <c r="E41" s="14">
        <v>28.42</v>
      </c>
      <c r="F41" s="14">
        <v>29.14</v>
      </c>
      <c r="G41" s="14" t="s">
        <v>70</v>
      </c>
    </row>
    <row r="42" spans="1:7">
      <c r="A42" s="13">
        <v>43857</v>
      </c>
      <c r="B42" s="14">
        <v>28.63</v>
      </c>
      <c r="C42" s="14">
        <v>28.03</v>
      </c>
      <c r="D42" s="14">
        <v>-4.33</v>
      </c>
      <c r="E42" s="14">
        <v>27.67</v>
      </c>
      <c r="F42" s="14">
        <v>28.64</v>
      </c>
      <c r="G42" s="14" t="s">
        <v>71</v>
      </c>
    </row>
    <row r="43" spans="1:7">
      <c r="A43" s="13">
        <v>43854</v>
      </c>
      <c r="B43" s="14">
        <v>29.56</v>
      </c>
      <c r="C43" s="14">
        <v>29.3</v>
      </c>
      <c r="D43" s="14">
        <v>-1.01</v>
      </c>
      <c r="E43" s="14">
        <v>29.14</v>
      </c>
      <c r="F43" s="14">
        <v>29.78</v>
      </c>
      <c r="G43" s="14" t="s">
        <v>72</v>
      </c>
    </row>
    <row r="44" spans="1:7">
      <c r="A44" s="13">
        <v>43853</v>
      </c>
      <c r="B44" s="14">
        <v>29.09</v>
      </c>
      <c r="C44" s="14">
        <v>29.6</v>
      </c>
      <c r="D44" s="14">
        <v>1.06</v>
      </c>
      <c r="E44" s="14">
        <v>28.82</v>
      </c>
      <c r="F44" s="14">
        <v>29.76</v>
      </c>
      <c r="G44" s="14" t="s">
        <v>67</v>
      </c>
    </row>
    <row r="45" spans="1:7">
      <c r="A45" s="13">
        <v>43852</v>
      </c>
      <c r="B45" s="14">
        <v>29.73</v>
      </c>
      <c r="C45" s="14">
        <v>29.29</v>
      </c>
      <c r="D45" s="14">
        <v>-1.1100000000000001</v>
      </c>
      <c r="E45" s="14">
        <v>29.27</v>
      </c>
      <c r="F45" s="14">
        <v>29.81</v>
      </c>
      <c r="G45" s="14" t="s">
        <v>73</v>
      </c>
    </row>
    <row r="46" spans="1:7">
      <c r="A46" s="13">
        <v>43851</v>
      </c>
      <c r="B46" s="14">
        <v>29.8</v>
      </c>
      <c r="C46" s="14">
        <v>29.62</v>
      </c>
      <c r="D46" s="14">
        <v>-1.27</v>
      </c>
      <c r="E46" s="14">
        <v>29.55</v>
      </c>
      <c r="F46" s="14">
        <v>29.94</v>
      </c>
      <c r="G46" s="14" t="s">
        <v>74</v>
      </c>
    </row>
    <row r="47" spans="1:7">
      <c r="A47" s="13">
        <v>43850</v>
      </c>
      <c r="B47" s="14">
        <v>29.7</v>
      </c>
      <c r="C47" s="14">
        <v>30</v>
      </c>
      <c r="D47" s="14">
        <v>0.5</v>
      </c>
      <c r="E47" s="14">
        <v>29.65</v>
      </c>
      <c r="F47" s="14">
        <v>30.1</v>
      </c>
      <c r="G47" s="14" t="s">
        <v>75</v>
      </c>
    </row>
    <row r="48" spans="1:7">
      <c r="A48" s="13">
        <v>43847</v>
      </c>
      <c r="B48" s="14">
        <v>29.72</v>
      </c>
      <c r="C48" s="14">
        <v>29.85</v>
      </c>
      <c r="D48" s="14">
        <v>1.1200000000000001</v>
      </c>
      <c r="E48" s="14">
        <v>29.54</v>
      </c>
      <c r="F48" s="14">
        <v>29.85</v>
      </c>
      <c r="G48" s="14" t="s">
        <v>76</v>
      </c>
    </row>
    <row r="49" spans="1:7">
      <c r="A49" s="13">
        <v>43846</v>
      </c>
      <c r="B49" s="14">
        <v>29.6</v>
      </c>
      <c r="C49" s="14">
        <v>29.52</v>
      </c>
      <c r="D49" s="14">
        <v>-0.1</v>
      </c>
      <c r="E49" s="14">
        <v>29.33</v>
      </c>
      <c r="F49" s="14">
        <v>29.7</v>
      </c>
      <c r="G49" s="14" t="s">
        <v>77</v>
      </c>
    </row>
    <row r="50" spans="1:7">
      <c r="A50" s="13">
        <v>43845</v>
      </c>
      <c r="B50" s="14">
        <v>29.9</v>
      </c>
      <c r="C50" s="14">
        <v>29.55</v>
      </c>
      <c r="D50" s="14">
        <v>-1.5</v>
      </c>
      <c r="E50" s="14">
        <v>29.54</v>
      </c>
      <c r="F50" s="14">
        <v>29.93</v>
      </c>
      <c r="G50" s="14" t="s">
        <v>78</v>
      </c>
    </row>
    <row r="51" spans="1:7">
      <c r="A51" s="13">
        <v>43844</v>
      </c>
      <c r="B51" s="14">
        <v>30.23</v>
      </c>
      <c r="C51" s="14">
        <v>30</v>
      </c>
      <c r="D51" s="14">
        <v>-1.0900000000000001</v>
      </c>
      <c r="E51" s="14">
        <v>29.77</v>
      </c>
      <c r="F51" s="14">
        <v>30.27</v>
      </c>
      <c r="G51" s="14" t="s">
        <v>79</v>
      </c>
    </row>
    <row r="52" spans="1:7">
      <c r="A52" s="13">
        <v>43843</v>
      </c>
      <c r="B52" s="14">
        <v>30.35</v>
      </c>
      <c r="C52" s="14">
        <v>30.33</v>
      </c>
      <c r="D52" s="14">
        <v>0.2</v>
      </c>
      <c r="E52" s="14">
        <v>30.21</v>
      </c>
      <c r="F52" s="14">
        <v>30.43</v>
      </c>
      <c r="G52" s="14" t="s">
        <v>80</v>
      </c>
    </row>
    <row r="53" spans="1:7">
      <c r="A53" s="13">
        <v>43840</v>
      </c>
      <c r="B53" s="14">
        <v>30.39</v>
      </c>
      <c r="C53" s="14">
        <v>30.27</v>
      </c>
      <c r="D53" s="14">
        <v>-0.43</v>
      </c>
      <c r="E53" s="14">
        <v>30.13</v>
      </c>
      <c r="F53" s="14">
        <v>30.44</v>
      </c>
      <c r="G53" s="14" t="s">
        <v>81</v>
      </c>
    </row>
    <row r="54" spans="1:7">
      <c r="A54" s="13">
        <v>43839</v>
      </c>
      <c r="B54" s="14">
        <v>30.47</v>
      </c>
      <c r="C54" s="14">
        <v>30.4</v>
      </c>
      <c r="D54" s="14">
        <v>-0.33</v>
      </c>
      <c r="E54" s="14">
        <v>30.25</v>
      </c>
      <c r="F54" s="14">
        <v>30.62</v>
      </c>
      <c r="G54" s="14" t="s">
        <v>82</v>
      </c>
    </row>
    <row r="55" spans="1:7">
      <c r="A55" s="13">
        <v>43838</v>
      </c>
      <c r="B55" s="14">
        <v>30.69</v>
      </c>
      <c r="C55" s="14">
        <v>30.5</v>
      </c>
      <c r="D55" s="14">
        <v>-0.62</v>
      </c>
      <c r="E55" s="14">
        <v>30.24</v>
      </c>
      <c r="F55" s="14">
        <v>30.77</v>
      </c>
      <c r="G55" s="14" t="s">
        <v>83</v>
      </c>
    </row>
    <row r="56" spans="1:7">
      <c r="A56" s="13">
        <v>43837</v>
      </c>
      <c r="B56" s="14">
        <v>30.82</v>
      </c>
      <c r="C56" s="14">
        <v>30.69</v>
      </c>
      <c r="D56" s="14">
        <v>-0.39</v>
      </c>
      <c r="E56" s="14">
        <v>30.47</v>
      </c>
      <c r="F56" s="14">
        <v>30.88</v>
      </c>
      <c r="G56" s="14" t="s">
        <v>84</v>
      </c>
    </row>
    <row r="57" spans="1:7">
      <c r="A57" s="13">
        <v>43836</v>
      </c>
      <c r="B57" s="14">
        <v>30.43</v>
      </c>
      <c r="C57" s="14">
        <v>30.81</v>
      </c>
      <c r="D57" s="14">
        <v>1.18</v>
      </c>
      <c r="E57" s="14">
        <v>29.95</v>
      </c>
      <c r="F57" s="14">
        <v>30.94</v>
      </c>
      <c r="G57" s="14" t="s">
        <v>85</v>
      </c>
    </row>
    <row r="58" spans="1:7">
      <c r="A58" s="13">
        <v>43833</v>
      </c>
      <c r="B58" s="14">
        <v>30.88</v>
      </c>
      <c r="C58" s="14">
        <v>30.45</v>
      </c>
      <c r="D58" s="14">
        <v>-0.81</v>
      </c>
      <c r="E58" s="14">
        <v>30.45</v>
      </c>
      <c r="F58" s="14">
        <v>31.24</v>
      </c>
      <c r="G58" s="14" t="s">
        <v>86</v>
      </c>
    </row>
    <row r="59" spans="1:7">
      <c r="A59" s="13">
        <v>43832</v>
      </c>
      <c r="B59" s="14">
        <v>30.51</v>
      </c>
      <c r="C59" s="14">
        <v>30.7</v>
      </c>
      <c r="D59" s="14">
        <v>1.72</v>
      </c>
      <c r="E59" s="14">
        <v>30.31</v>
      </c>
      <c r="F59" s="14">
        <v>30.7</v>
      </c>
      <c r="G59" s="14" t="s">
        <v>87</v>
      </c>
    </row>
    <row r="60" spans="1:7">
      <c r="A60" s="13">
        <v>43829</v>
      </c>
      <c r="B60" s="14">
        <v>30.55</v>
      </c>
      <c r="C60" s="14">
        <v>30.18</v>
      </c>
      <c r="D60" s="14">
        <v>-1.1100000000000001</v>
      </c>
      <c r="E60" s="14">
        <v>30.15</v>
      </c>
      <c r="F60" s="14">
        <v>30.71</v>
      </c>
      <c r="G60" s="14" t="s">
        <v>88</v>
      </c>
    </row>
    <row r="61" spans="1:7">
      <c r="A61" s="13">
        <v>43826</v>
      </c>
      <c r="B61" s="14">
        <v>30.69</v>
      </c>
      <c r="C61" s="14">
        <v>30.52</v>
      </c>
      <c r="D61" s="14">
        <v>-0.09</v>
      </c>
      <c r="E61" s="14">
        <v>30.29</v>
      </c>
      <c r="F61" s="14">
        <v>30.92</v>
      </c>
      <c r="G61" s="14" t="s">
        <v>89</v>
      </c>
    </row>
    <row r="62" spans="1:7">
      <c r="A62" s="13">
        <v>43825</v>
      </c>
      <c r="B62" s="14">
        <v>30.23</v>
      </c>
      <c r="C62" s="14">
        <v>30.55</v>
      </c>
      <c r="D62" s="14">
        <v>1.34</v>
      </c>
      <c r="E62" s="14">
        <v>30.14</v>
      </c>
      <c r="F62" s="14">
        <v>30.57</v>
      </c>
      <c r="G62" s="14" t="s">
        <v>90</v>
      </c>
    </row>
    <row r="63" spans="1:7">
      <c r="A63" s="13">
        <v>43822</v>
      </c>
      <c r="B63" s="14">
        <v>29.84</v>
      </c>
      <c r="C63" s="14">
        <v>30.14</v>
      </c>
      <c r="D63" s="14">
        <v>0.79</v>
      </c>
      <c r="E63" s="14">
        <v>29.68</v>
      </c>
      <c r="F63" s="14">
        <v>30.14</v>
      </c>
      <c r="G63" s="14" t="s">
        <v>91</v>
      </c>
    </row>
    <row r="64" spans="1:7">
      <c r="A64" s="13">
        <v>43819</v>
      </c>
      <c r="B64" s="14">
        <v>30.24</v>
      </c>
      <c r="C64" s="14">
        <v>29.91</v>
      </c>
      <c r="D64" s="14">
        <v>-1.1399999999999999</v>
      </c>
      <c r="E64" s="14">
        <v>29.67</v>
      </c>
      <c r="F64" s="14">
        <v>30.24</v>
      </c>
      <c r="G64" s="14" t="s">
        <v>92</v>
      </c>
    </row>
    <row r="65" spans="1:7">
      <c r="A65" s="13">
        <v>43818</v>
      </c>
      <c r="B65" s="14">
        <v>30.09</v>
      </c>
      <c r="C65" s="14">
        <v>30.25</v>
      </c>
      <c r="D65" s="14">
        <v>0.23</v>
      </c>
      <c r="E65" s="14">
        <v>30.06</v>
      </c>
      <c r="F65" s="14">
        <v>30.39</v>
      </c>
      <c r="G65" s="14" t="s">
        <v>93</v>
      </c>
    </row>
    <row r="66" spans="1:7">
      <c r="A66" s="13">
        <v>43817</v>
      </c>
      <c r="B66" s="14">
        <v>29.4</v>
      </c>
      <c r="C66" s="14">
        <v>30.18</v>
      </c>
      <c r="D66" s="14">
        <v>2.31</v>
      </c>
      <c r="E66" s="14">
        <v>29.35</v>
      </c>
      <c r="F66" s="14">
        <v>30.21</v>
      </c>
      <c r="G66" s="14" t="s">
        <v>94</v>
      </c>
    </row>
    <row r="67" spans="1:7">
      <c r="A67" s="13">
        <v>43816</v>
      </c>
      <c r="B67" s="14">
        <v>29.29</v>
      </c>
      <c r="C67" s="14">
        <v>29.5</v>
      </c>
      <c r="D67" s="14">
        <v>1.5</v>
      </c>
      <c r="E67" s="14">
        <v>29.09</v>
      </c>
      <c r="F67" s="14">
        <v>29.55</v>
      </c>
      <c r="G67" s="14" t="s">
        <v>79</v>
      </c>
    </row>
    <row r="68" spans="1:7">
      <c r="A68" s="13">
        <v>43815</v>
      </c>
      <c r="B68" s="14">
        <v>29.7</v>
      </c>
      <c r="C68" s="14">
        <v>29.07</v>
      </c>
      <c r="D68" s="14">
        <v>-1.9</v>
      </c>
      <c r="E68" s="14">
        <v>29.07</v>
      </c>
      <c r="F68" s="14">
        <v>29.82</v>
      </c>
      <c r="G68" s="14" t="s">
        <v>95</v>
      </c>
    </row>
    <row r="69" spans="1:7">
      <c r="A69" s="13">
        <v>43812</v>
      </c>
      <c r="B69" s="14">
        <v>30.53</v>
      </c>
      <c r="C69" s="14">
        <v>29.63</v>
      </c>
      <c r="D69" s="14">
        <v>-3.2</v>
      </c>
      <c r="E69" s="14">
        <v>29.52</v>
      </c>
      <c r="F69" s="14">
        <v>30.61</v>
      </c>
      <c r="G69" s="14" t="s">
        <v>96</v>
      </c>
    </row>
    <row r="70" spans="1:7">
      <c r="A70" s="13">
        <v>43811</v>
      </c>
      <c r="B70" s="14">
        <v>30.28</v>
      </c>
      <c r="C70" s="14">
        <v>30.61</v>
      </c>
      <c r="D70" s="14">
        <v>1.88</v>
      </c>
      <c r="E70" s="14">
        <v>30.12</v>
      </c>
      <c r="F70" s="14">
        <v>30.69</v>
      </c>
      <c r="G70" s="14" t="s">
        <v>97</v>
      </c>
    </row>
    <row r="71" spans="1:7">
      <c r="A71" s="13">
        <v>43810</v>
      </c>
      <c r="B71" s="14">
        <v>30.15</v>
      </c>
      <c r="C71" s="14">
        <v>30.04</v>
      </c>
      <c r="D71" s="14">
        <v>-0.13</v>
      </c>
      <c r="E71" s="14">
        <v>29.91</v>
      </c>
      <c r="F71" s="14">
        <v>30.35</v>
      </c>
      <c r="G71" s="14" t="s">
        <v>98</v>
      </c>
    </row>
    <row r="72" spans="1:7">
      <c r="A72" s="13">
        <v>43809</v>
      </c>
      <c r="B72" s="14">
        <v>29.75</v>
      </c>
      <c r="C72" s="14">
        <v>30.08</v>
      </c>
      <c r="D72" s="14">
        <v>0.76</v>
      </c>
      <c r="E72" s="14">
        <v>29.55</v>
      </c>
      <c r="F72" s="14">
        <v>30.08</v>
      </c>
      <c r="G72" s="14" t="s">
        <v>99</v>
      </c>
    </row>
    <row r="73" spans="1:7">
      <c r="A73" s="13">
        <v>43808</v>
      </c>
      <c r="B73" s="14">
        <v>29.95</v>
      </c>
      <c r="C73" s="14">
        <v>29.86</v>
      </c>
      <c r="D73" s="14">
        <v>-0.46</v>
      </c>
      <c r="E73" s="14">
        <v>29.77</v>
      </c>
      <c r="F73" s="14">
        <v>30.12</v>
      </c>
      <c r="G73" s="14" t="s">
        <v>76</v>
      </c>
    </row>
    <row r="74" spans="1:7">
      <c r="A74" s="13">
        <v>43805</v>
      </c>
      <c r="B74" s="14">
        <v>29.8</v>
      </c>
      <c r="C74" s="14">
        <v>29.99</v>
      </c>
      <c r="D74" s="14">
        <v>1</v>
      </c>
      <c r="E74" s="14">
        <v>29.78</v>
      </c>
      <c r="F74" s="14">
        <v>30.23</v>
      </c>
      <c r="G74" s="14" t="s">
        <v>55</v>
      </c>
    </row>
    <row r="75" spans="1:7">
      <c r="A75" s="13">
        <v>43804</v>
      </c>
      <c r="B75" s="14">
        <v>29.29</v>
      </c>
      <c r="C75" s="14">
        <v>29.7</v>
      </c>
      <c r="D75" s="14">
        <v>1.31</v>
      </c>
      <c r="E75" s="14">
        <v>29.17</v>
      </c>
      <c r="F75" s="14">
        <v>30.03</v>
      </c>
      <c r="G75" s="14" t="s">
        <v>100</v>
      </c>
    </row>
    <row r="76" spans="1:7">
      <c r="A76" s="13">
        <v>43803</v>
      </c>
      <c r="B76" s="14">
        <v>28.92</v>
      </c>
      <c r="C76" s="14">
        <v>29.31</v>
      </c>
      <c r="D76" s="14">
        <v>2.35</v>
      </c>
      <c r="E76" s="14">
        <v>28.77</v>
      </c>
      <c r="F76" s="14">
        <v>29.31</v>
      </c>
      <c r="G76" s="14" t="s">
        <v>62</v>
      </c>
    </row>
    <row r="77" spans="1:7">
      <c r="A77" s="13">
        <v>43802</v>
      </c>
      <c r="B77" s="14">
        <v>28.83</v>
      </c>
      <c r="C77" s="14">
        <v>28.64</v>
      </c>
      <c r="D77" s="14">
        <v>-0.31</v>
      </c>
      <c r="E77" s="14">
        <v>28.39</v>
      </c>
      <c r="F77" s="14">
        <v>28.85</v>
      </c>
      <c r="G77" s="14" t="s">
        <v>101</v>
      </c>
    </row>
    <row r="78" spans="1:7">
      <c r="A78" s="13">
        <v>43801</v>
      </c>
      <c r="B78" s="14">
        <v>29.06</v>
      </c>
      <c r="C78" s="14">
        <v>28.73</v>
      </c>
      <c r="D78" s="14">
        <v>-0.27</v>
      </c>
      <c r="E78" s="14">
        <v>28.73</v>
      </c>
      <c r="F78" s="14">
        <v>29.15</v>
      </c>
      <c r="G78" s="14" t="s">
        <v>102</v>
      </c>
    </row>
    <row r="79" spans="1:7">
      <c r="A79" s="13">
        <v>43798</v>
      </c>
      <c r="B79" s="14">
        <v>29.15</v>
      </c>
      <c r="C79" s="14">
        <v>28.81</v>
      </c>
      <c r="D79" s="14">
        <v>-1.29</v>
      </c>
      <c r="E79" s="14">
        <v>28.67</v>
      </c>
      <c r="F79" s="14">
        <v>29.21</v>
      </c>
      <c r="G79" s="14" t="s">
        <v>103</v>
      </c>
    </row>
    <row r="80" spans="1:7">
      <c r="A80" s="13">
        <v>43797</v>
      </c>
      <c r="B80" s="14">
        <v>28.98</v>
      </c>
      <c r="C80" s="14">
        <v>29.18</v>
      </c>
      <c r="D80" s="14">
        <v>0.68</v>
      </c>
      <c r="E80" s="14">
        <v>28.47</v>
      </c>
      <c r="F80" s="14">
        <v>29.19</v>
      </c>
      <c r="G80" s="14" t="s">
        <v>104</v>
      </c>
    </row>
    <row r="81" spans="1:7">
      <c r="A81" s="13">
        <v>43796</v>
      </c>
      <c r="B81" s="14">
        <v>29.01</v>
      </c>
      <c r="C81" s="14">
        <v>28.99</v>
      </c>
      <c r="D81" s="14">
        <v>0.48</v>
      </c>
      <c r="E81" s="14">
        <v>28.8</v>
      </c>
      <c r="F81" s="14">
        <v>29.3</v>
      </c>
      <c r="G81" s="14" t="s">
        <v>105</v>
      </c>
    </row>
    <row r="82" spans="1:7">
      <c r="A82" s="13">
        <v>43795</v>
      </c>
      <c r="B82" s="14">
        <v>29.27</v>
      </c>
      <c r="C82" s="14">
        <v>28.85</v>
      </c>
      <c r="D82" s="14">
        <v>-1.82</v>
      </c>
      <c r="E82" s="14">
        <v>28.76</v>
      </c>
      <c r="F82" s="14">
        <v>29.38</v>
      </c>
      <c r="G82" s="14" t="s">
        <v>106</v>
      </c>
    </row>
    <row r="83" spans="1:7">
      <c r="A83" s="13">
        <v>43794</v>
      </c>
      <c r="B83" s="14">
        <v>29.57</v>
      </c>
      <c r="C83" s="14">
        <v>29.38</v>
      </c>
      <c r="D83" s="14">
        <v>-0.83</v>
      </c>
      <c r="E83" s="14">
        <v>29.28</v>
      </c>
      <c r="F83" s="14">
        <v>29.75</v>
      </c>
      <c r="G83" s="14" t="s">
        <v>107</v>
      </c>
    </row>
    <row r="84" spans="1:7">
      <c r="A84" s="13">
        <v>43791</v>
      </c>
      <c r="B84" s="14">
        <v>29.41</v>
      </c>
      <c r="C84" s="14">
        <v>29.63</v>
      </c>
      <c r="D84" s="14">
        <v>0.44</v>
      </c>
      <c r="E84" s="14">
        <v>29.21</v>
      </c>
      <c r="F84" s="14">
        <v>29.99</v>
      </c>
      <c r="G84" s="14" t="s">
        <v>108</v>
      </c>
    </row>
    <row r="85" spans="1:7">
      <c r="A85" s="13">
        <v>43790</v>
      </c>
      <c r="B85" s="14">
        <v>28.59</v>
      </c>
      <c r="C85" s="14">
        <v>29.5</v>
      </c>
      <c r="D85" s="14">
        <v>3.72</v>
      </c>
      <c r="E85" s="14">
        <v>28.54</v>
      </c>
      <c r="F85" s="14">
        <v>29.5</v>
      </c>
      <c r="G85" s="14" t="s">
        <v>109</v>
      </c>
    </row>
    <row r="86" spans="1:7">
      <c r="A86" s="13">
        <v>43788</v>
      </c>
      <c r="B86" s="14">
        <v>28.91</v>
      </c>
      <c r="C86" s="14">
        <v>28.44</v>
      </c>
      <c r="D86" s="14">
        <v>-1.03</v>
      </c>
      <c r="E86" s="14">
        <v>28.39</v>
      </c>
      <c r="F86" s="14">
        <v>29.15</v>
      </c>
      <c r="G86" s="14" t="s">
        <v>110</v>
      </c>
    </row>
    <row r="87" spans="1:7">
      <c r="A87" s="13">
        <v>43787</v>
      </c>
      <c r="B87" s="14">
        <v>29.35</v>
      </c>
      <c r="C87" s="14">
        <v>28.74</v>
      </c>
      <c r="D87" s="14">
        <v>-0.75</v>
      </c>
      <c r="E87" s="14">
        <v>28.73</v>
      </c>
      <c r="F87" s="14">
        <v>29.5</v>
      </c>
      <c r="G87" s="14" t="s">
        <v>67</v>
      </c>
    </row>
    <row r="88" spans="1:7">
      <c r="A88" s="13">
        <v>43783</v>
      </c>
      <c r="B88" s="14">
        <v>29.53</v>
      </c>
      <c r="C88" s="14">
        <v>28.96</v>
      </c>
      <c r="D88" s="14">
        <v>-2.0099999999999998</v>
      </c>
      <c r="E88" s="14">
        <v>28.93</v>
      </c>
      <c r="F88" s="14">
        <v>29.75</v>
      </c>
      <c r="G88" s="14" t="s">
        <v>62</v>
      </c>
    </row>
    <row r="89" spans="1:7">
      <c r="A89" s="13">
        <v>43782</v>
      </c>
      <c r="B89" s="14">
        <v>29.6</v>
      </c>
      <c r="C89" s="14">
        <v>29.55</v>
      </c>
      <c r="D89" s="14">
        <v>-0.4</v>
      </c>
      <c r="E89" s="14">
        <v>29.26</v>
      </c>
      <c r="F89" s="14">
        <v>29.78</v>
      </c>
      <c r="G89" s="14" t="s">
        <v>111</v>
      </c>
    </row>
    <row r="90" spans="1:7">
      <c r="A90" s="13">
        <v>43781</v>
      </c>
      <c r="B90" s="14">
        <v>29.69</v>
      </c>
      <c r="C90" s="14">
        <v>29.67</v>
      </c>
      <c r="D90" s="14">
        <v>-0.86</v>
      </c>
      <c r="E90" s="14">
        <v>29.66</v>
      </c>
      <c r="F90" s="14">
        <v>30.25</v>
      </c>
      <c r="G90" s="14" t="s">
        <v>112</v>
      </c>
    </row>
    <row r="91" spans="1:7">
      <c r="A91" s="13">
        <v>43780</v>
      </c>
      <c r="B91" s="14">
        <v>29.34</v>
      </c>
      <c r="C91" s="14">
        <v>29.93</v>
      </c>
      <c r="D91" s="14">
        <v>1.43</v>
      </c>
      <c r="E91" s="14">
        <v>29.28</v>
      </c>
      <c r="F91" s="14">
        <v>29.93</v>
      </c>
      <c r="G91" s="14" t="s">
        <v>113</v>
      </c>
    </row>
    <row r="92" spans="1:7">
      <c r="A92" s="13">
        <v>43777</v>
      </c>
      <c r="B92" s="14">
        <v>29.93</v>
      </c>
      <c r="C92" s="14">
        <v>29.5</v>
      </c>
      <c r="D92" s="14">
        <v>-2.85</v>
      </c>
      <c r="E92" s="14">
        <v>29.41</v>
      </c>
      <c r="F92" s="14">
        <v>30.26</v>
      </c>
      <c r="G92" s="14" t="s">
        <v>114</v>
      </c>
    </row>
    <row r="93" spans="1:7">
      <c r="A93" s="13">
        <v>43776</v>
      </c>
      <c r="B93" s="14">
        <v>29.48</v>
      </c>
      <c r="C93" s="14">
        <v>30.37</v>
      </c>
      <c r="D93" s="14">
        <v>4.01</v>
      </c>
      <c r="E93" s="14">
        <v>29.03</v>
      </c>
      <c r="F93" s="14">
        <v>30.53</v>
      </c>
      <c r="G93" s="14" t="s">
        <v>115</v>
      </c>
    </row>
    <row r="94" spans="1:7">
      <c r="A94" s="13">
        <v>43775</v>
      </c>
      <c r="B94" s="14">
        <v>29.53</v>
      </c>
      <c r="C94" s="14">
        <v>29.2</v>
      </c>
      <c r="D94" s="14">
        <v>0.2</v>
      </c>
      <c r="E94" s="14">
        <v>27.62</v>
      </c>
      <c r="F94" s="14">
        <v>30.17</v>
      </c>
      <c r="G94" s="14" t="s">
        <v>116</v>
      </c>
    </row>
    <row r="95" spans="1:7">
      <c r="A95" s="13">
        <v>43774</v>
      </c>
      <c r="B95" s="14">
        <v>29.89</v>
      </c>
      <c r="C95" s="14">
        <v>29.14</v>
      </c>
      <c r="D95" s="14">
        <v>-2.34</v>
      </c>
      <c r="E95" s="14">
        <v>29.07</v>
      </c>
      <c r="F95" s="14">
        <v>30.07</v>
      </c>
      <c r="G95" s="14" t="s">
        <v>117</v>
      </c>
    </row>
    <row r="96" spans="1:7">
      <c r="A96" s="13">
        <v>43773</v>
      </c>
      <c r="B96" s="14">
        <v>30.36</v>
      </c>
      <c r="C96" s="14">
        <v>29.84</v>
      </c>
      <c r="D96" s="14">
        <v>-0.23</v>
      </c>
      <c r="E96" s="14">
        <v>29.44</v>
      </c>
      <c r="F96" s="14">
        <v>30.68</v>
      </c>
      <c r="G96" s="14" t="s">
        <v>118</v>
      </c>
    </row>
    <row r="97" spans="1:7">
      <c r="A97" s="13">
        <v>43770</v>
      </c>
      <c r="B97" s="14">
        <v>30.06</v>
      </c>
      <c r="C97" s="14">
        <v>29.91</v>
      </c>
      <c r="D97" s="14">
        <v>0.13</v>
      </c>
      <c r="E97" s="14">
        <v>29.33</v>
      </c>
      <c r="F97" s="14">
        <v>30.69</v>
      </c>
      <c r="G97" s="14" t="s">
        <v>119</v>
      </c>
    </row>
    <row r="98" spans="1:7">
      <c r="A98" s="13">
        <v>43769</v>
      </c>
      <c r="B98" s="14">
        <v>29.35</v>
      </c>
      <c r="C98" s="14">
        <v>29.87</v>
      </c>
      <c r="D98" s="14">
        <v>1.03</v>
      </c>
      <c r="E98" s="14">
        <v>29.13</v>
      </c>
      <c r="F98" s="14">
        <v>29.94</v>
      </c>
      <c r="G98" s="14" t="s">
        <v>120</v>
      </c>
    </row>
    <row r="99" spans="1:7">
      <c r="A99" s="13">
        <v>43768</v>
      </c>
      <c r="B99" s="14">
        <v>29.26</v>
      </c>
      <c r="C99" s="14">
        <v>29.56</v>
      </c>
      <c r="D99" s="14">
        <v>0.87</v>
      </c>
      <c r="E99" s="14">
        <v>28.96</v>
      </c>
      <c r="F99" s="14">
        <v>29.57</v>
      </c>
      <c r="G99" s="14" t="s">
        <v>121</v>
      </c>
    </row>
    <row r="100" spans="1:7">
      <c r="A100" s="13">
        <v>43767</v>
      </c>
      <c r="B100" s="14">
        <v>28.89</v>
      </c>
      <c r="C100" s="14">
        <v>29.31</v>
      </c>
      <c r="D100" s="14">
        <v>0.74</v>
      </c>
      <c r="E100" s="14">
        <v>28.76</v>
      </c>
      <c r="F100" s="14">
        <v>29.42</v>
      </c>
      <c r="G100" s="14" t="s">
        <v>97</v>
      </c>
    </row>
    <row r="101" spans="1:7">
      <c r="A101" s="13">
        <v>43766</v>
      </c>
      <c r="B101" s="14">
        <v>28.72</v>
      </c>
      <c r="C101" s="14">
        <v>29.09</v>
      </c>
      <c r="D101" s="14">
        <v>1.2</v>
      </c>
      <c r="E101" s="14">
        <v>28.62</v>
      </c>
      <c r="F101" s="14">
        <v>29.15</v>
      </c>
      <c r="G101" s="14" t="s">
        <v>72</v>
      </c>
    </row>
    <row r="102" spans="1:7">
      <c r="A102" s="13">
        <v>43763</v>
      </c>
      <c r="B102" s="14">
        <v>28.7</v>
      </c>
      <c r="C102" s="14">
        <v>28.75</v>
      </c>
      <c r="D102" s="14">
        <v>3.28</v>
      </c>
      <c r="E102" s="14">
        <v>28.51</v>
      </c>
      <c r="F102" s="14">
        <v>29.04</v>
      </c>
      <c r="G102" s="14" t="s">
        <v>122</v>
      </c>
    </row>
    <row r="103" spans="1:7">
      <c r="A103" s="13">
        <v>43762</v>
      </c>
      <c r="B103" s="14">
        <v>28.65</v>
      </c>
      <c r="C103" s="14">
        <v>27.83</v>
      </c>
      <c r="D103" s="14">
        <v>-2.1800000000000002</v>
      </c>
      <c r="E103" s="14">
        <v>27.74</v>
      </c>
      <c r="F103" s="14">
        <v>28.75</v>
      </c>
      <c r="G103" s="14" t="s">
        <v>123</v>
      </c>
    </row>
    <row r="104" spans="1:7">
      <c r="A104" s="13">
        <v>43761</v>
      </c>
      <c r="B104" s="14">
        <v>28.04</v>
      </c>
      <c r="C104" s="14">
        <v>28.45</v>
      </c>
      <c r="D104" s="14">
        <v>1.33</v>
      </c>
      <c r="E104" s="14">
        <v>27.96</v>
      </c>
      <c r="F104" s="14">
        <v>28.58</v>
      </c>
      <c r="G104" s="14" t="s">
        <v>124</v>
      </c>
    </row>
    <row r="105" spans="1:7">
      <c r="A105" s="13">
        <v>43760</v>
      </c>
      <c r="B105" s="14">
        <v>27.32</v>
      </c>
      <c r="C105" s="14">
        <v>28.08</v>
      </c>
      <c r="D105" s="14">
        <v>2.88</v>
      </c>
      <c r="E105" s="14">
        <v>27.29</v>
      </c>
      <c r="F105" s="14">
        <v>28.19</v>
      </c>
      <c r="G105" s="14" t="s">
        <v>125</v>
      </c>
    </row>
    <row r="106" spans="1:7">
      <c r="A106" s="13">
        <v>43759</v>
      </c>
      <c r="B106" s="14">
        <v>27.27</v>
      </c>
      <c r="C106" s="14">
        <v>27.29</v>
      </c>
      <c r="D106" s="14">
        <v>0.62</v>
      </c>
      <c r="E106" s="14">
        <v>27.12</v>
      </c>
      <c r="F106" s="14">
        <v>27.33</v>
      </c>
      <c r="G106" s="14" t="s">
        <v>126</v>
      </c>
    </row>
    <row r="107" spans="1:7">
      <c r="A107" s="13">
        <v>43756</v>
      </c>
      <c r="B107" s="14">
        <v>27.41</v>
      </c>
      <c r="C107" s="14">
        <v>27.12</v>
      </c>
      <c r="D107" s="14">
        <v>-0.22</v>
      </c>
      <c r="E107" s="14">
        <v>27.12</v>
      </c>
      <c r="F107" s="14">
        <v>27.51</v>
      </c>
      <c r="G107" s="14" t="s">
        <v>127</v>
      </c>
    </row>
    <row r="108" spans="1:7">
      <c r="A108" s="13">
        <v>43755</v>
      </c>
      <c r="B108" s="14">
        <v>27.45</v>
      </c>
      <c r="C108" s="14">
        <v>27.18</v>
      </c>
      <c r="D108" s="14">
        <v>-0.97</v>
      </c>
      <c r="E108" s="14">
        <v>27.11</v>
      </c>
      <c r="F108" s="14">
        <v>27.52</v>
      </c>
      <c r="G108" s="14" t="s">
        <v>128</v>
      </c>
    </row>
    <row r="109" spans="1:7">
      <c r="A109" s="13">
        <v>43754</v>
      </c>
      <c r="B109" s="14">
        <v>27.08</v>
      </c>
      <c r="C109" s="14">
        <v>27.45</v>
      </c>
      <c r="D109" s="14">
        <v>1.2</v>
      </c>
      <c r="E109" s="14">
        <v>26.89</v>
      </c>
      <c r="F109" s="14">
        <v>27.49</v>
      </c>
      <c r="G109" s="14" t="s">
        <v>129</v>
      </c>
    </row>
    <row r="110" spans="1:7">
      <c r="A110" s="13">
        <v>43753</v>
      </c>
      <c r="B110" s="14">
        <v>26.84</v>
      </c>
      <c r="C110" s="14">
        <v>27.12</v>
      </c>
      <c r="D110" s="14">
        <v>1.06</v>
      </c>
      <c r="E110" s="14">
        <v>26.84</v>
      </c>
      <c r="F110" s="14">
        <v>27.4</v>
      </c>
      <c r="G110" s="14" t="s">
        <v>130</v>
      </c>
    </row>
    <row r="111" spans="1:7">
      <c r="A111" s="13">
        <v>43752</v>
      </c>
      <c r="B111" s="14">
        <v>26.57</v>
      </c>
      <c r="C111" s="14">
        <v>26.84</v>
      </c>
      <c r="D111" s="14">
        <v>0.18</v>
      </c>
      <c r="E111" s="14">
        <v>26.48</v>
      </c>
      <c r="F111" s="14">
        <v>26.86</v>
      </c>
      <c r="G111" s="14" t="s">
        <v>131</v>
      </c>
    </row>
    <row r="112" spans="1:7">
      <c r="A112" s="13">
        <v>43749</v>
      </c>
      <c r="B112" s="14">
        <v>26.47</v>
      </c>
      <c r="C112" s="14">
        <v>26.79</v>
      </c>
      <c r="D112" s="14">
        <v>1.94</v>
      </c>
      <c r="E112" s="14">
        <v>26.47</v>
      </c>
      <c r="F112" s="14">
        <v>26.89</v>
      </c>
      <c r="G112" s="14" t="s">
        <v>132</v>
      </c>
    </row>
    <row r="113" spans="1:7">
      <c r="A113" s="13">
        <v>43748</v>
      </c>
      <c r="B113" s="14">
        <v>26.13</v>
      </c>
      <c r="C113" s="14">
        <v>26.28</v>
      </c>
      <c r="D113" s="14">
        <v>0.83</v>
      </c>
      <c r="E113" s="14">
        <v>26.08</v>
      </c>
      <c r="F113" s="14">
        <v>26.42</v>
      </c>
      <c r="G113" s="14" t="s">
        <v>133</v>
      </c>
    </row>
    <row r="114" spans="1:7">
      <c r="A114" s="13">
        <v>43747</v>
      </c>
      <c r="B114" s="14">
        <v>25.9</v>
      </c>
      <c r="C114" s="14">
        <v>26.06</v>
      </c>
      <c r="D114" s="14">
        <v>1.92</v>
      </c>
      <c r="E114" s="14">
        <v>25.7</v>
      </c>
      <c r="F114" s="14">
        <v>26.25</v>
      </c>
      <c r="G114" s="14" t="s">
        <v>134</v>
      </c>
    </row>
    <row r="115" spans="1:7">
      <c r="A115" s="13">
        <v>43746</v>
      </c>
      <c r="B115" s="14">
        <v>25.72</v>
      </c>
      <c r="C115" s="14">
        <v>25.57</v>
      </c>
      <c r="D115" s="14">
        <v>-0.56999999999999995</v>
      </c>
      <c r="E115" s="14">
        <v>25.5</v>
      </c>
      <c r="F115" s="14">
        <v>25.98</v>
      </c>
      <c r="G115" s="14" t="s">
        <v>135</v>
      </c>
    </row>
    <row r="116" spans="1:7">
      <c r="A116" s="13">
        <v>43745</v>
      </c>
      <c r="B116" s="14">
        <v>25.92</v>
      </c>
      <c r="C116" s="14">
        <v>25.72</v>
      </c>
      <c r="D116" s="14">
        <v>-1.28</v>
      </c>
      <c r="E116" s="14">
        <v>25.65</v>
      </c>
      <c r="F116" s="14">
        <v>26.14</v>
      </c>
      <c r="G116" s="14" t="s">
        <v>136</v>
      </c>
    </row>
    <row r="117" spans="1:7">
      <c r="A117" s="13">
        <v>43742</v>
      </c>
      <c r="B117" s="14">
        <v>26.39</v>
      </c>
      <c r="C117" s="14">
        <v>26.05</v>
      </c>
      <c r="D117" s="14">
        <v>-0.86</v>
      </c>
      <c r="E117" s="14">
        <v>25.82</v>
      </c>
      <c r="F117" s="14">
        <v>26.46</v>
      </c>
      <c r="G117" s="14" t="s">
        <v>137</v>
      </c>
    </row>
    <row r="118" spans="1:7">
      <c r="A118" s="13">
        <v>43741</v>
      </c>
      <c r="B118" s="14">
        <v>26.28</v>
      </c>
      <c r="C118" s="14">
        <v>26.28</v>
      </c>
      <c r="D118" s="14">
        <v>0.08</v>
      </c>
      <c r="E118" s="14">
        <v>25.83</v>
      </c>
      <c r="F118" s="14">
        <v>26.35</v>
      </c>
      <c r="G118" s="14" t="s">
        <v>93</v>
      </c>
    </row>
    <row r="119" spans="1:7">
      <c r="A119" s="13">
        <v>43740</v>
      </c>
      <c r="B119" s="14">
        <v>26.26</v>
      </c>
      <c r="C119" s="14">
        <v>26.26</v>
      </c>
      <c r="D119" s="14">
        <v>-2.87</v>
      </c>
      <c r="E119" s="14">
        <v>26.15</v>
      </c>
      <c r="F119" s="14">
        <v>26.79</v>
      </c>
      <c r="G119" s="14" t="s">
        <v>104</v>
      </c>
    </row>
    <row r="120" spans="1:7">
      <c r="A120" s="13">
        <v>43739</v>
      </c>
      <c r="B120" s="14">
        <v>27.04</v>
      </c>
      <c r="C120" s="14">
        <v>27.04</v>
      </c>
      <c r="D120" s="14">
        <v>-0.15</v>
      </c>
      <c r="E120" s="14">
        <v>26.89</v>
      </c>
      <c r="F120" s="14">
        <v>27.25</v>
      </c>
      <c r="G120" s="14" t="s">
        <v>138</v>
      </c>
    </row>
    <row r="121" spans="1:7">
      <c r="A121" s="13">
        <v>43738</v>
      </c>
      <c r="B121" s="14">
        <v>27.08</v>
      </c>
      <c r="C121" s="14">
        <v>27.08</v>
      </c>
      <c r="D121" s="14">
        <v>-0.4</v>
      </c>
      <c r="E121" s="14">
        <v>26.93</v>
      </c>
      <c r="F121" s="14">
        <v>27.16</v>
      </c>
      <c r="G121" s="14" t="s">
        <v>139</v>
      </c>
    </row>
    <row r="122" spans="1:7">
      <c r="A122" s="13">
        <v>43735</v>
      </c>
      <c r="B122" s="14">
        <v>27.18</v>
      </c>
      <c r="C122" s="14">
        <v>27.18</v>
      </c>
      <c r="D122" s="14">
        <v>-0.14000000000000001</v>
      </c>
      <c r="E122" s="14">
        <v>27.05</v>
      </c>
      <c r="F122" s="14">
        <v>27.47</v>
      </c>
      <c r="G122" s="14" t="s">
        <v>140</v>
      </c>
    </row>
    <row r="123" spans="1:7">
      <c r="A123" s="13">
        <v>43734</v>
      </c>
      <c r="B123" s="14">
        <v>27.22</v>
      </c>
      <c r="C123" s="14">
        <v>27.22</v>
      </c>
      <c r="D123" s="14">
        <v>1.32</v>
      </c>
      <c r="E123" s="14">
        <v>26.76</v>
      </c>
      <c r="F123" s="14">
        <v>27.22</v>
      </c>
      <c r="G123" s="14" t="s">
        <v>141</v>
      </c>
    </row>
    <row r="124" spans="1:7">
      <c r="A124" s="13">
        <v>43733</v>
      </c>
      <c r="B124" s="14">
        <v>26.87</v>
      </c>
      <c r="C124" s="14">
        <v>26.87</v>
      </c>
      <c r="D124" s="14">
        <v>0.26</v>
      </c>
      <c r="E124" s="14">
        <v>26.32</v>
      </c>
      <c r="F124" s="14">
        <v>26.88</v>
      </c>
      <c r="G124" s="14" t="s">
        <v>142</v>
      </c>
    </row>
    <row r="125" spans="1:7">
      <c r="A125" s="13">
        <v>43732</v>
      </c>
      <c r="B125" s="14">
        <v>26.8</v>
      </c>
      <c r="C125" s="14">
        <v>26.8</v>
      </c>
      <c r="D125" s="14">
        <v>-0.76</v>
      </c>
      <c r="E125" s="14">
        <v>26.68</v>
      </c>
      <c r="F125" s="14">
        <v>27.07</v>
      </c>
      <c r="G125" s="14" t="s">
        <v>143</v>
      </c>
    </row>
    <row r="126" spans="1:7">
      <c r="A126" s="13">
        <v>43731</v>
      </c>
      <c r="B126" s="14">
        <v>27.01</v>
      </c>
      <c r="C126" s="14">
        <v>27.01</v>
      </c>
      <c r="D126" s="14">
        <v>1.78</v>
      </c>
      <c r="E126" s="14">
        <v>26.46</v>
      </c>
      <c r="F126" s="14">
        <v>27.02</v>
      </c>
      <c r="G126" s="14" t="s">
        <v>144</v>
      </c>
    </row>
    <row r="127" spans="1:7">
      <c r="A127" s="13">
        <v>43728</v>
      </c>
      <c r="B127" s="14">
        <v>26.53</v>
      </c>
      <c r="C127" s="14">
        <v>26.53</v>
      </c>
      <c r="D127" s="14">
        <v>-1.06</v>
      </c>
      <c r="E127" s="14">
        <v>26.53</v>
      </c>
      <c r="F127" s="14">
        <v>26.96</v>
      </c>
      <c r="G127" s="14" t="s">
        <v>145</v>
      </c>
    </row>
    <row r="128" spans="1:7">
      <c r="A128" s="13">
        <v>43727</v>
      </c>
      <c r="B128" s="14">
        <v>26.82</v>
      </c>
      <c r="C128" s="14">
        <v>26.82</v>
      </c>
      <c r="D128" s="14">
        <v>0.26</v>
      </c>
      <c r="E128" s="14">
        <v>26.75</v>
      </c>
      <c r="F128" s="14">
        <v>27.37</v>
      </c>
      <c r="G128" s="14" t="s">
        <v>57</v>
      </c>
    </row>
    <row r="129" spans="1:7">
      <c r="A129" s="13">
        <v>43726</v>
      </c>
      <c r="B129" s="14">
        <v>26.75</v>
      </c>
      <c r="C129" s="14">
        <v>26.75</v>
      </c>
      <c r="D129" s="14">
        <v>-1.7</v>
      </c>
      <c r="E129" s="14">
        <v>26.75</v>
      </c>
      <c r="F129" s="14">
        <v>27.02</v>
      </c>
      <c r="G129" s="14" t="s">
        <v>72</v>
      </c>
    </row>
    <row r="130" spans="1:7">
      <c r="A130" s="13">
        <v>43725</v>
      </c>
      <c r="B130" s="14">
        <v>27.21</v>
      </c>
      <c r="C130" s="14">
        <v>27.21</v>
      </c>
      <c r="D130" s="14">
        <v>-1.32</v>
      </c>
      <c r="E130" s="14">
        <v>26.69</v>
      </c>
      <c r="F130" s="14">
        <v>27.27</v>
      </c>
      <c r="G130" s="14" t="s">
        <v>146</v>
      </c>
    </row>
    <row r="131" spans="1:7">
      <c r="A131" s="13">
        <v>43724</v>
      </c>
      <c r="B131" s="14">
        <v>27.64</v>
      </c>
      <c r="C131" s="14">
        <v>27.58</v>
      </c>
      <c r="D131" s="14">
        <v>4.3899999999999997</v>
      </c>
      <c r="E131" s="14">
        <v>27.21</v>
      </c>
      <c r="F131" s="14">
        <v>27.75</v>
      </c>
      <c r="G131" s="14" t="s">
        <v>147</v>
      </c>
    </row>
    <row r="132" spans="1:7">
      <c r="A132" s="13">
        <v>43721</v>
      </c>
      <c r="B132" s="14">
        <v>26.42</v>
      </c>
      <c r="C132" s="14">
        <v>26.42</v>
      </c>
      <c r="D132" s="14">
        <v>-0.67</v>
      </c>
      <c r="E132" s="14">
        <v>26.36</v>
      </c>
      <c r="F132" s="14">
        <v>26.73</v>
      </c>
      <c r="G132" s="14" t="s">
        <v>148</v>
      </c>
    </row>
    <row r="133" spans="1:7">
      <c r="A133" s="13">
        <v>43720</v>
      </c>
      <c r="B133" s="14">
        <v>26.4</v>
      </c>
      <c r="C133" s="14">
        <v>26.59</v>
      </c>
      <c r="D133" s="14">
        <v>0.71</v>
      </c>
      <c r="E133" s="14">
        <v>26.18</v>
      </c>
      <c r="F133" s="14">
        <v>26.67</v>
      </c>
      <c r="G133" s="14" t="s">
        <v>72</v>
      </c>
    </row>
    <row r="134" spans="1:7">
      <c r="A134" s="13">
        <v>43719</v>
      </c>
      <c r="B134" s="14">
        <v>26.41</v>
      </c>
      <c r="C134" s="14">
        <v>26.41</v>
      </c>
      <c r="D134" s="14">
        <v>-0.85</v>
      </c>
      <c r="E134" s="14">
        <v>26.37</v>
      </c>
      <c r="F134" s="14">
        <v>26.88</v>
      </c>
      <c r="G134" s="14" t="s">
        <v>70</v>
      </c>
    </row>
    <row r="135" spans="1:7">
      <c r="A135" s="13">
        <v>43718</v>
      </c>
      <c r="B135" s="14">
        <v>26.63</v>
      </c>
      <c r="C135" s="14">
        <v>26.63</v>
      </c>
      <c r="D135" s="14">
        <v>0.63</v>
      </c>
      <c r="E135" s="14">
        <v>26.32</v>
      </c>
      <c r="F135" s="14">
        <v>26.88</v>
      </c>
      <c r="G135" s="14" t="s">
        <v>149</v>
      </c>
    </row>
    <row r="136" spans="1:7">
      <c r="A136" s="13">
        <v>43717</v>
      </c>
      <c r="B136" s="14">
        <v>26.47</v>
      </c>
      <c r="C136" s="14">
        <v>26.47</v>
      </c>
      <c r="D136" s="14">
        <v>1.55</v>
      </c>
      <c r="E136" s="14">
        <v>26.24</v>
      </c>
      <c r="F136" s="14">
        <v>26.55</v>
      </c>
      <c r="G136" s="14" t="s">
        <v>150</v>
      </c>
    </row>
    <row r="137" spans="1:7">
      <c r="A137" s="13">
        <v>43714</v>
      </c>
      <c r="B137" s="14">
        <v>26.06</v>
      </c>
      <c r="C137" s="14">
        <v>26.06</v>
      </c>
      <c r="D137" s="14">
        <v>0.49</v>
      </c>
      <c r="E137" s="14">
        <v>25.75</v>
      </c>
      <c r="F137" s="14">
        <v>26.4</v>
      </c>
      <c r="G137" s="14" t="s">
        <v>112</v>
      </c>
    </row>
    <row r="138" spans="1:7">
      <c r="A138" s="13">
        <v>43713</v>
      </c>
      <c r="B138" s="14">
        <v>25.94</v>
      </c>
      <c r="C138" s="14">
        <v>25.94</v>
      </c>
      <c r="D138" s="14">
        <v>0.5</v>
      </c>
      <c r="E138" s="14">
        <v>25.89</v>
      </c>
      <c r="F138" s="14">
        <v>26.33</v>
      </c>
      <c r="G138" s="14" t="s">
        <v>68</v>
      </c>
    </row>
    <row r="139" spans="1:7">
      <c r="A139" s="13">
        <v>43712</v>
      </c>
      <c r="B139" s="14">
        <v>25.71</v>
      </c>
      <c r="C139" s="14">
        <v>25.81</v>
      </c>
      <c r="D139" s="14">
        <v>2.58</v>
      </c>
      <c r="E139" s="14">
        <v>25.55</v>
      </c>
      <c r="F139" s="14">
        <v>25.92</v>
      </c>
      <c r="G139" s="14" t="s">
        <v>151</v>
      </c>
    </row>
    <row r="140" spans="1:7">
      <c r="A140" s="13">
        <v>43711</v>
      </c>
      <c r="B140" s="14">
        <v>25.16</v>
      </c>
      <c r="C140" s="14">
        <v>25.16</v>
      </c>
      <c r="D140" s="14">
        <v>1.19</v>
      </c>
      <c r="E140" s="14">
        <v>24.6</v>
      </c>
      <c r="F140" s="14">
        <v>25.22</v>
      </c>
      <c r="G140" s="14" t="s">
        <v>126</v>
      </c>
    </row>
    <row r="141" spans="1:7">
      <c r="A141" s="13">
        <v>43710</v>
      </c>
      <c r="B141" s="14">
        <v>24.86</v>
      </c>
      <c r="C141" s="14">
        <v>24.86</v>
      </c>
      <c r="D141" s="14">
        <v>-0.78</v>
      </c>
      <c r="E141" s="14">
        <v>24.81</v>
      </c>
      <c r="F141" s="14">
        <v>25.14</v>
      </c>
      <c r="G141" s="14" t="s">
        <v>152</v>
      </c>
    </row>
    <row r="142" spans="1:7">
      <c r="A142" s="13">
        <v>43707</v>
      </c>
      <c r="B142" s="14">
        <v>25.06</v>
      </c>
      <c r="C142" s="14">
        <v>25.06</v>
      </c>
      <c r="D142" s="14">
        <v>0</v>
      </c>
      <c r="E142" s="14">
        <v>24.25</v>
      </c>
      <c r="F142" s="14">
        <v>25.06</v>
      </c>
      <c r="G142" s="14" t="s">
        <v>70</v>
      </c>
    </row>
    <row r="143" spans="1:7">
      <c r="A143" s="13">
        <v>43706</v>
      </c>
      <c r="B143" s="14">
        <v>25.06</v>
      </c>
      <c r="C143" s="14">
        <v>25.06</v>
      </c>
      <c r="D143" s="14">
        <v>3.7</v>
      </c>
      <c r="E143" s="14">
        <v>24.25</v>
      </c>
      <c r="F143" s="14">
        <v>25.06</v>
      </c>
      <c r="G143" s="14" t="s">
        <v>153</v>
      </c>
    </row>
    <row r="144" spans="1:7">
      <c r="A144" s="13">
        <v>43705</v>
      </c>
      <c r="B144" s="14">
        <v>24.17</v>
      </c>
      <c r="C144" s="14">
        <v>24.17</v>
      </c>
      <c r="D144" s="14">
        <v>1.03</v>
      </c>
      <c r="E144" s="14">
        <v>23.7</v>
      </c>
      <c r="F144" s="14">
        <v>24.27</v>
      </c>
      <c r="G144" s="14" t="s">
        <v>154</v>
      </c>
    </row>
    <row r="145" spans="1:7">
      <c r="A145" s="13">
        <v>43704</v>
      </c>
      <c r="B145" s="14">
        <v>23.92</v>
      </c>
      <c r="C145" s="14">
        <v>23.92</v>
      </c>
      <c r="D145" s="14">
        <v>1.59</v>
      </c>
      <c r="E145" s="14">
        <v>23.4</v>
      </c>
      <c r="F145" s="14">
        <v>24.39</v>
      </c>
      <c r="G145" s="14" t="s">
        <v>155</v>
      </c>
    </row>
    <row r="146" spans="1:7">
      <c r="A146" s="13">
        <v>43703</v>
      </c>
      <c r="B146" s="14">
        <v>23.55</v>
      </c>
      <c r="C146" s="14">
        <v>23.55</v>
      </c>
      <c r="D146" s="14">
        <v>-1.32</v>
      </c>
      <c r="E146" s="14">
        <v>23.36</v>
      </c>
      <c r="F146" s="14">
        <v>24.25</v>
      </c>
      <c r="G146" s="14" t="s">
        <v>156</v>
      </c>
    </row>
    <row r="147" spans="1:7">
      <c r="A147" s="13">
        <v>43700</v>
      </c>
      <c r="B147" s="14">
        <v>23.86</v>
      </c>
      <c r="C147" s="14">
        <v>23.86</v>
      </c>
      <c r="D147" s="14">
        <v>-3.73</v>
      </c>
      <c r="E147" s="14">
        <v>23.81</v>
      </c>
      <c r="F147" s="14">
        <v>24.93</v>
      </c>
      <c r="G147" s="14" t="s">
        <v>70</v>
      </c>
    </row>
    <row r="148" spans="1:7">
      <c r="A148" s="13">
        <v>43699</v>
      </c>
      <c r="B148" s="14">
        <v>24.79</v>
      </c>
      <c r="C148" s="14">
        <v>24.79</v>
      </c>
      <c r="D148" s="14">
        <v>-0.9</v>
      </c>
      <c r="E148" s="14">
        <v>24.73</v>
      </c>
      <c r="F148" s="14">
        <v>25.28</v>
      </c>
      <c r="G148" s="14" t="s">
        <v>84</v>
      </c>
    </row>
    <row r="149" spans="1:7">
      <c r="A149" s="13">
        <v>43698</v>
      </c>
      <c r="B149" s="14">
        <v>25.01</v>
      </c>
      <c r="C149" s="14">
        <v>25.01</v>
      </c>
      <c r="D149" s="14">
        <v>5.95</v>
      </c>
      <c r="E149" s="14">
        <v>23.76</v>
      </c>
      <c r="F149" s="14">
        <v>25.54</v>
      </c>
      <c r="G149" s="14" t="s">
        <v>157</v>
      </c>
    </row>
    <row r="150" spans="1:7">
      <c r="A150" s="13">
        <v>43697</v>
      </c>
      <c r="B150" s="14">
        <v>23.61</v>
      </c>
      <c r="C150" s="14">
        <v>23.61</v>
      </c>
      <c r="D150" s="14">
        <v>-0.04</v>
      </c>
      <c r="E150" s="14">
        <v>23.27</v>
      </c>
      <c r="F150" s="14">
        <v>23.77</v>
      </c>
      <c r="G150" s="14" t="s">
        <v>158</v>
      </c>
    </row>
    <row r="151" spans="1:7">
      <c r="A151" s="13">
        <v>43696</v>
      </c>
      <c r="B151" s="14">
        <v>23.62</v>
      </c>
      <c r="C151" s="14">
        <v>23.62</v>
      </c>
      <c r="D151" s="14">
        <v>0.5</v>
      </c>
      <c r="E151" s="14">
        <v>23.44</v>
      </c>
      <c r="F151" s="14">
        <v>24.08</v>
      </c>
      <c r="G151" s="14" t="s">
        <v>93</v>
      </c>
    </row>
    <row r="152" spans="1:7">
      <c r="A152" s="13">
        <v>43693</v>
      </c>
      <c r="B152" s="14">
        <v>23.5</v>
      </c>
      <c r="C152" s="14">
        <v>23.5</v>
      </c>
      <c r="D152" s="14">
        <v>-1.32</v>
      </c>
      <c r="E152" s="14">
        <v>23.48</v>
      </c>
      <c r="F152" s="14">
        <v>24.34</v>
      </c>
      <c r="G152" s="14" t="s">
        <v>62</v>
      </c>
    </row>
    <row r="153" spans="1:7">
      <c r="A153" s="13">
        <v>43692</v>
      </c>
      <c r="B153" s="14">
        <v>23.81</v>
      </c>
      <c r="C153" s="14">
        <v>23.81</v>
      </c>
      <c r="D153" s="14">
        <v>-2.77</v>
      </c>
      <c r="E153" s="14">
        <v>23.72</v>
      </c>
      <c r="F153" s="14">
        <v>24.57</v>
      </c>
      <c r="G153" s="14" t="s">
        <v>159</v>
      </c>
    </row>
    <row r="154" spans="1:7">
      <c r="A154" s="13">
        <v>43691</v>
      </c>
      <c r="B154" s="14">
        <v>24.82</v>
      </c>
      <c r="C154" s="14">
        <v>24.49</v>
      </c>
      <c r="D154" s="14">
        <v>-3.37</v>
      </c>
      <c r="E154" s="14">
        <v>24.35</v>
      </c>
      <c r="F154" s="14">
        <v>24.94</v>
      </c>
      <c r="G154" s="14" t="s">
        <v>55</v>
      </c>
    </row>
    <row r="155" spans="1:7">
      <c r="A155" s="13">
        <v>43690</v>
      </c>
      <c r="B155" s="14">
        <v>24.92</v>
      </c>
      <c r="C155" s="14">
        <v>25.35</v>
      </c>
      <c r="D155" s="14">
        <v>1.22</v>
      </c>
      <c r="E155" s="14">
        <v>24.8</v>
      </c>
      <c r="F155" s="14">
        <v>25.68</v>
      </c>
      <c r="G155" s="14" t="s">
        <v>87</v>
      </c>
    </row>
    <row r="156" spans="1:7">
      <c r="A156" s="13">
        <v>43689</v>
      </c>
      <c r="B156" s="14">
        <v>25.04</v>
      </c>
      <c r="C156" s="14">
        <v>25.04</v>
      </c>
      <c r="D156" s="14">
        <v>-2.4</v>
      </c>
      <c r="E156" s="14">
        <v>24.93</v>
      </c>
      <c r="F156" s="14">
        <v>25.3</v>
      </c>
      <c r="G156" s="14" t="s">
        <v>160</v>
      </c>
    </row>
    <row r="157" spans="1:7">
      <c r="A157" s="13">
        <v>43686</v>
      </c>
      <c r="B157" s="14">
        <v>25.67</v>
      </c>
      <c r="C157" s="14">
        <v>25.65</v>
      </c>
      <c r="D157" s="14">
        <v>-0.19</v>
      </c>
      <c r="E157" s="14">
        <v>25.48</v>
      </c>
      <c r="F157" s="14">
        <v>26.05</v>
      </c>
      <c r="G157" s="14" t="s">
        <v>161</v>
      </c>
    </row>
    <row r="158" spans="1:7">
      <c r="A158" s="13">
        <v>43685</v>
      </c>
      <c r="B158" s="14">
        <v>25.48</v>
      </c>
      <c r="C158" s="14">
        <v>25.7</v>
      </c>
      <c r="D158" s="14">
        <v>2.85</v>
      </c>
      <c r="E158" s="14">
        <v>25.24</v>
      </c>
      <c r="F158" s="14">
        <v>25.72</v>
      </c>
      <c r="G158" s="14" t="s">
        <v>79</v>
      </c>
    </row>
    <row r="159" spans="1:7">
      <c r="A159" s="13">
        <v>43684</v>
      </c>
      <c r="B159" s="14">
        <v>24.99</v>
      </c>
      <c r="C159" s="14">
        <v>24.99</v>
      </c>
      <c r="D159" s="14">
        <v>-1.08</v>
      </c>
      <c r="E159" s="14">
        <v>24.4</v>
      </c>
      <c r="F159" s="14">
        <v>25.12</v>
      </c>
      <c r="G159" s="14" t="s">
        <v>63</v>
      </c>
    </row>
    <row r="160" spans="1:7">
      <c r="A160" s="13">
        <v>43683</v>
      </c>
      <c r="B160" s="14">
        <v>25.26</v>
      </c>
      <c r="C160" s="14">
        <v>25.26</v>
      </c>
      <c r="D160" s="14">
        <v>1.29</v>
      </c>
      <c r="E160" s="14">
        <v>25.07</v>
      </c>
      <c r="F160" s="14">
        <v>25.6</v>
      </c>
      <c r="G160" s="14" t="s">
        <v>61</v>
      </c>
    </row>
    <row r="161" spans="1:7">
      <c r="A161" s="13">
        <v>43682</v>
      </c>
      <c r="B161" s="14">
        <v>24.94</v>
      </c>
      <c r="C161" s="14">
        <v>24.94</v>
      </c>
      <c r="D161" s="14">
        <v>-3.66</v>
      </c>
      <c r="E161" s="14">
        <v>24.91</v>
      </c>
      <c r="F161" s="14">
        <v>25.51</v>
      </c>
      <c r="G161" s="14" t="s">
        <v>93</v>
      </c>
    </row>
    <row r="162" spans="1:7">
      <c r="A162" s="13">
        <v>43679</v>
      </c>
      <c r="B162" s="14">
        <v>25.89</v>
      </c>
      <c r="C162" s="14">
        <v>25.89</v>
      </c>
      <c r="D162" s="14">
        <v>3.59</v>
      </c>
      <c r="E162" s="14">
        <v>25.65</v>
      </c>
      <c r="F162" s="14">
        <v>26.25</v>
      </c>
      <c r="G162" s="14" t="s">
        <v>162</v>
      </c>
    </row>
    <row r="163" spans="1:7">
      <c r="A163" s="13">
        <v>43678</v>
      </c>
      <c r="B163" s="14">
        <v>24.99</v>
      </c>
      <c r="C163" s="14">
        <v>24.99</v>
      </c>
      <c r="D163" s="14">
        <v>-1.84</v>
      </c>
      <c r="E163" s="14">
        <v>24.62</v>
      </c>
      <c r="F163" s="14">
        <v>25.93</v>
      </c>
      <c r="G163" s="14" t="s">
        <v>48</v>
      </c>
    </row>
    <row r="164" spans="1:7">
      <c r="A164" s="13">
        <v>43677</v>
      </c>
      <c r="B164" s="14">
        <v>25.46</v>
      </c>
      <c r="C164" s="14">
        <v>25.46</v>
      </c>
      <c r="D164" s="14">
        <v>-0.61</v>
      </c>
      <c r="E164" s="14">
        <v>25.4</v>
      </c>
      <c r="F164" s="14">
        <v>25.87</v>
      </c>
      <c r="G164" s="14" t="s">
        <v>84</v>
      </c>
    </row>
    <row r="165" spans="1:7">
      <c r="A165" s="13">
        <v>43676</v>
      </c>
      <c r="B165" s="14">
        <v>25.62</v>
      </c>
      <c r="C165" s="14">
        <v>25.62</v>
      </c>
      <c r="D165" s="14">
        <v>-0.53</v>
      </c>
      <c r="E165" s="14">
        <v>25.57</v>
      </c>
      <c r="F165" s="14">
        <v>25.86</v>
      </c>
      <c r="G165" s="14" t="s">
        <v>163</v>
      </c>
    </row>
    <row r="166" spans="1:7">
      <c r="A166" s="13">
        <v>43675</v>
      </c>
      <c r="B166" s="14">
        <v>25.75</v>
      </c>
      <c r="C166" s="14">
        <v>25.75</v>
      </c>
      <c r="D166" s="14">
        <v>0.92</v>
      </c>
      <c r="E166" s="14">
        <v>25.34</v>
      </c>
      <c r="F166" s="14">
        <v>25.81</v>
      </c>
      <c r="G166" s="14" t="s">
        <v>164</v>
      </c>
    </row>
    <row r="167" spans="1:7">
      <c r="A167" s="13">
        <v>43672</v>
      </c>
      <c r="B167" s="14">
        <v>25.52</v>
      </c>
      <c r="C167" s="14">
        <v>25.52</v>
      </c>
      <c r="D167" s="14">
        <v>-2.79</v>
      </c>
      <c r="E167" s="14">
        <v>25.48</v>
      </c>
      <c r="F167" s="14">
        <v>26.16</v>
      </c>
      <c r="G167" s="14" t="s">
        <v>46</v>
      </c>
    </row>
    <row r="168" spans="1:7">
      <c r="A168" s="13">
        <v>43671</v>
      </c>
      <c r="B168" s="14">
        <v>26.25</v>
      </c>
      <c r="C168" s="14">
        <v>26.25</v>
      </c>
      <c r="D168" s="14">
        <v>-1.68</v>
      </c>
      <c r="E168" s="14">
        <v>26.17</v>
      </c>
      <c r="F168" s="14">
        <v>26.85</v>
      </c>
      <c r="G168" s="14" t="s">
        <v>165</v>
      </c>
    </row>
    <row r="169" spans="1:7">
      <c r="A169" s="13">
        <v>43670</v>
      </c>
      <c r="B169" s="14">
        <v>26.7</v>
      </c>
      <c r="C169" s="14">
        <v>26.7</v>
      </c>
      <c r="D169" s="14">
        <v>-0.62</v>
      </c>
      <c r="E169" s="14">
        <v>26.65</v>
      </c>
      <c r="F169" s="14">
        <v>26.98</v>
      </c>
      <c r="G169" s="14" t="s">
        <v>166</v>
      </c>
    </row>
    <row r="170" spans="1:7">
      <c r="A170" s="13">
        <v>43669</v>
      </c>
      <c r="B170" s="14">
        <v>26.86</v>
      </c>
      <c r="C170" s="14">
        <v>26.86</v>
      </c>
      <c r="D170" s="14">
        <v>0.11</v>
      </c>
      <c r="E170" s="14">
        <v>26.75</v>
      </c>
      <c r="F170" s="14">
        <v>26.97</v>
      </c>
      <c r="G170" s="14" t="s">
        <v>167</v>
      </c>
    </row>
    <row r="171" spans="1:7">
      <c r="A171" s="13">
        <v>43668</v>
      </c>
      <c r="B171" s="14">
        <v>26.84</v>
      </c>
      <c r="C171" s="14">
        <v>26.84</v>
      </c>
      <c r="D171" s="14">
        <v>0.18</v>
      </c>
      <c r="E171" s="14">
        <v>26.71</v>
      </c>
      <c r="F171" s="14">
        <v>27.09</v>
      </c>
      <c r="G171" s="14" t="s">
        <v>168</v>
      </c>
    </row>
    <row r="172" spans="1:7">
      <c r="A172" s="13">
        <v>43665</v>
      </c>
      <c r="B172" s="14">
        <v>26.79</v>
      </c>
      <c r="C172" s="14">
        <v>26.79</v>
      </c>
      <c r="D172" s="14">
        <v>-0.25</v>
      </c>
      <c r="E172" s="14">
        <v>26.72</v>
      </c>
      <c r="F172" s="14">
        <v>26.94</v>
      </c>
      <c r="G172" s="14" t="s">
        <v>169</v>
      </c>
    </row>
    <row r="173" spans="1:7">
      <c r="A173" s="13">
        <v>43664</v>
      </c>
      <c r="B173" s="14">
        <v>26.85</v>
      </c>
      <c r="C173" s="14">
        <v>26.85</v>
      </c>
      <c r="D173" s="14">
        <v>-0.72</v>
      </c>
      <c r="E173" s="14">
        <v>26.78</v>
      </c>
      <c r="F173" s="14">
        <v>27.15</v>
      </c>
      <c r="G173" s="14" t="s">
        <v>170</v>
      </c>
    </row>
    <row r="174" spans="1:7">
      <c r="A174" s="13">
        <v>43663</v>
      </c>
      <c r="B174" s="14">
        <v>27.32</v>
      </c>
      <c r="C174" s="14">
        <v>27.05</v>
      </c>
      <c r="D174" s="14">
        <v>-0.43</v>
      </c>
      <c r="E174" s="14">
        <v>26.98</v>
      </c>
      <c r="F174" s="14">
        <v>27.33</v>
      </c>
      <c r="G174" s="14" t="s">
        <v>171</v>
      </c>
    </row>
    <row r="175" spans="1:7">
      <c r="A175" s="13">
        <v>43662</v>
      </c>
      <c r="B175" s="14">
        <v>27.61</v>
      </c>
      <c r="C175" s="14">
        <v>27.17</v>
      </c>
      <c r="D175" s="14">
        <v>-1.24</v>
      </c>
      <c r="E175" s="14">
        <v>26.94</v>
      </c>
      <c r="F175" s="14">
        <v>27.66</v>
      </c>
      <c r="G175" s="14" t="s">
        <v>153</v>
      </c>
    </row>
    <row r="176" spans="1:7">
      <c r="A176" s="13">
        <v>43661</v>
      </c>
      <c r="B176" s="14">
        <v>27.51</v>
      </c>
      <c r="C176" s="14">
        <v>27.51</v>
      </c>
      <c r="D176" s="14">
        <v>-1.23</v>
      </c>
      <c r="E176" s="14">
        <v>27.51</v>
      </c>
      <c r="F176" s="14">
        <v>27.97</v>
      </c>
      <c r="G176" s="14" t="s">
        <v>84</v>
      </c>
    </row>
    <row r="177" spans="1:7">
      <c r="A177" s="13">
        <v>43658</v>
      </c>
      <c r="B177" s="14">
        <v>27.85</v>
      </c>
      <c r="C177" s="14">
        <v>27.85</v>
      </c>
      <c r="D177" s="14">
        <v>0.46</v>
      </c>
      <c r="E177" s="14">
        <v>27.73</v>
      </c>
      <c r="F177" s="14">
        <v>28.06</v>
      </c>
      <c r="G177" s="14" t="s">
        <v>47</v>
      </c>
    </row>
    <row r="178" spans="1:7">
      <c r="A178" s="13">
        <v>43657</v>
      </c>
      <c r="B178" s="14">
        <v>27.72</v>
      </c>
      <c r="C178" s="14">
        <v>27.72</v>
      </c>
      <c r="D178" s="14">
        <v>1.18</v>
      </c>
      <c r="E178" s="14">
        <v>27.49</v>
      </c>
      <c r="F178" s="14">
        <v>27.83</v>
      </c>
      <c r="G178" s="14" t="s">
        <v>172</v>
      </c>
    </row>
    <row r="179" spans="1:7">
      <c r="A179" s="13">
        <v>43656</v>
      </c>
      <c r="B179" s="14">
        <v>27.33</v>
      </c>
      <c r="C179" s="14">
        <v>27.4</v>
      </c>
      <c r="D179" s="14">
        <v>1.52</v>
      </c>
      <c r="E179" s="14">
        <v>27.3</v>
      </c>
      <c r="F179" s="14">
        <v>27.6</v>
      </c>
      <c r="G179" s="14" t="s">
        <v>173</v>
      </c>
    </row>
    <row r="180" spans="1:7">
      <c r="A180" s="13">
        <v>43654</v>
      </c>
      <c r="B180" s="14">
        <v>26.99</v>
      </c>
      <c r="C180" s="14">
        <v>26.99</v>
      </c>
      <c r="D180" s="14">
        <v>0.91</v>
      </c>
      <c r="E180" s="14">
        <v>26.79</v>
      </c>
      <c r="F180" s="14">
        <v>27.06</v>
      </c>
      <c r="G180" s="14" t="s">
        <v>174</v>
      </c>
    </row>
    <row r="181" spans="1:7">
      <c r="A181" s="13">
        <v>43651</v>
      </c>
      <c r="B181" s="14">
        <v>26.75</v>
      </c>
      <c r="C181" s="14">
        <v>26.75</v>
      </c>
      <c r="D181" s="14">
        <v>0.04</v>
      </c>
      <c r="E181" s="14">
        <v>26.48</v>
      </c>
      <c r="F181" s="14">
        <v>26.93</v>
      </c>
      <c r="G181" s="14" t="s">
        <v>175</v>
      </c>
    </row>
    <row r="182" spans="1:7">
      <c r="A182" s="13">
        <v>43650</v>
      </c>
      <c r="B182" s="14">
        <v>26.74</v>
      </c>
      <c r="C182" s="14">
        <v>26.74</v>
      </c>
      <c r="D182" s="14">
        <v>0.96</v>
      </c>
      <c r="E182" s="14">
        <v>26.67</v>
      </c>
      <c r="F182" s="14">
        <v>26.92</v>
      </c>
      <c r="G182" s="14" t="s">
        <v>176</v>
      </c>
    </row>
    <row r="183" spans="1:7">
      <c r="A183" s="13">
        <v>43649</v>
      </c>
      <c r="B183" s="14">
        <v>26.48</v>
      </c>
      <c r="C183" s="14">
        <v>26.48</v>
      </c>
      <c r="D183" s="14">
        <v>1.1599999999999999</v>
      </c>
      <c r="E183" s="14">
        <v>26.25</v>
      </c>
      <c r="F183" s="14">
        <v>26.55</v>
      </c>
      <c r="G183" s="14" t="s">
        <v>177</v>
      </c>
    </row>
    <row r="184" spans="1:7">
      <c r="A184" s="13">
        <v>43648</v>
      </c>
      <c r="B184" s="14">
        <v>26.18</v>
      </c>
      <c r="C184" s="14">
        <v>26.18</v>
      </c>
      <c r="D184" s="14">
        <v>-1.61</v>
      </c>
      <c r="E184" s="14">
        <v>26.08</v>
      </c>
      <c r="F184" s="14">
        <v>26.61</v>
      </c>
      <c r="G184" s="14" t="s">
        <v>178</v>
      </c>
    </row>
    <row r="185" spans="1:7">
      <c r="A185" s="13">
        <v>43647</v>
      </c>
      <c r="B185" s="14">
        <v>26.61</v>
      </c>
      <c r="C185" s="14">
        <v>26.61</v>
      </c>
      <c r="D185" s="14">
        <v>-0.55000000000000004</v>
      </c>
      <c r="E185" s="14">
        <v>26.56</v>
      </c>
      <c r="F185" s="14">
        <v>27.36</v>
      </c>
      <c r="G185" s="14" t="s">
        <v>112</v>
      </c>
    </row>
    <row r="186" spans="1:7">
      <c r="A186" s="13">
        <v>43644</v>
      </c>
      <c r="B186" s="14">
        <v>26.76</v>
      </c>
      <c r="C186" s="14">
        <v>26.76</v>
      </c>
      <c r="D186" s="14">
        <v>0.66</v>
      </c>
      <c r="E186" s="14">
        <v>26.46</v>
      </c>
      <c r="F186" s="14">
        <v>26.95</v>
      </c>
      <c r="G186" s="14" t="s">
        <v>179</v>
      </c>
    </row>
    <row r="187" spans="1:7">
      <c r="A187" s="13">
        <v>43643</v>
      </c>
      <c r="B187" s="14">
        <v>26.58</v>
      </c>
      <c r="C187" s="14">
        <v>26.58</v>
      </c>
      <c r="D187" s="14">
        <v>-1.59</v>
      </c>
      <c r="E187" s="14">
        <v>26.37</v>
      </c>
      <c r="F187" s="14">
        <v>26.89</v>
      </c>
      <c r="G187" s="14" t="s">
        <v>180</v>
      </c>
    </row>
    <row r="188" spans="1:7">
      <c r="A188" s="13">
        <v>43642</v>
      </c>
      <c r="B188" s="14">
        <v>27.01</v>
      </c>
      <c r="C188" s="14">
        <v>27.01</v>
      </c>
      <c r="D188" s="14">
        <v>0.57999999999999996</v>
      </c>
      <c r="E188" s="14">
        <v>26.86</v>
      </c>
      <c r="F188" s="14">
        <v>27.26</v>
      </c>
      <c r="G188" s="14" t="s">
        <v>172</v>
      </c>
    </row>
    <row r="189" spans="1:7">
      <c r="A189" s="13">
        <v>43641</v>
      </c>
      <c r="B189" s="14">
        <v>26.85</v>
      </c>
      <c r="C189" s="14">
        <v>26.85</v>
      </c>
      <c r="D189" s="14">
        <v>-2.62</v>
      </c>
      <c r="E189" s="14">
        <v>26.73</v>
      </c>
      <c r="F189" s="14">
        <v>27.48</v>
      </c>
      <c r="G189" s="14" t="s">
        <v>181</v>
      </c>
    </row>
    <row r="190" spans="1:7">
      <c r="A190" s="13">
        <v>43640</v>
      </c>
      <c r="B190" s="14">
        <v>27.58</v>
      </c>
      <c r="C190" s="14">
        <v>27.58</v>
      </c>
      <c r="D190" s="14">
        <v>-0.11</v>
      </c>
      <c r="E190" s="14">
        <v>27.45</v>
      </c>
      <c r="F190" s="14">
        <v>27.7</v>
      </c>
      <c r="G190" s="14" t="s">
        <v>182</v>
      </c>
    </row>
    <row r="191" spans="1:7">
      <c r="A191" s="13">
        <v>43637</v>
      </c>
      <c r="B191" s="14">
        <v>27.61</v>
      </c>
      <c r="C191" s="14">
        <v>27.61</v>
      </c>
      <c r="D191" s="14">
        <v>2.76</v>
      </c>
      <c r="E191" s="14">
        <v>27.28</v>
      </c>
      <c r="F191" s="14">
        <v>27.71</v>
      </c>
      <c r="G191" s="14" t="s">
        <v>63</v>
      </c>
    </row>
    <row r="192" spans="1:7">
      <c r="A192" s="13">
        <v>43635</v>
      </c>
      <c r="B192" s="14">
        <v>26.7</v>
      </c>
      <c r="C192" s="14">
        <v>26.86</v>
      </c>
      <c r="D192" s="14">
        <v>0.25</v>
      </c>
      <c r="E192" s="14">
        <v>26.57</v>
      </c>
      <c r="F192" s="14">
        <v>26.87</v>
      </c>
      <c r="G192" s="14" t="s">
        <v>183</v>
      </c>
    </row>
    <row r="193" spans="1:7">
      <c r="A193" s="13">
        <v>43634</v>
      </c>
      <c r="B193" s="14">
        <v>26.8</v>
      </c>
      <c r="C193" s="14">
        <v>26.8</v>
      </c>
      <c r="D193" s="14">
        <v>1.25</v>
      </c>
      <c r="E193" s="14">
        <v>26.6</v>
      </c>
      <c r="F193" s="14">
        <v>26.86</v>
      </c>
      <c r="G193" s="14" t="s">
        <v>184</v>
      </c>
    </row>
    <row r="194" spans="1:7">
      <c r="A194" s="13">
        <v>43633</v>
      </c>
      <c r="B194" s="14">
        <v>26.46</v>
      </c>
      <c r="C194" s="14">
        <v>26.46</v>
      </c>
      <c r="D194" s="14">
        <v>0.18</v>
      </c>
      <c r="E194" s="14">
        <v>26.32</v>
      </c>
      <c r="F194" s="14">
        <v>26.78</v>
      </c>
      <c r="G194" s="14" t="s">
        <v>124</v>
      </c>
    </row>
    <row r="195" spans="1:7">
      <c r="A195" s="13">
        <v>43630</v>
      </c>
      <c r="B195" s="14">
        <v>26.42</v>
      </c>
      <c r="C195" s="14">
        <v>26.42</v>
      </c>
      <c r="D195" s="14">
        <v>-0.44</v>
      </c>
      <c r="E195" s="14">
        <v>26.26</v>
      </c>
      <c r="F195" s="14">
        <v>26.74</v>
      </c>
      <c r="G195" s="14" t="s">
        <v>47</v>
      </c>
    </row>
    <row r="196" spans="1:7">
      <c r="A196" s="13">
        <v>43629</v>
      </c>
      <c r="B196" s="14">
        <v>26.53</v>
      </c>
      <c r="C196" s="14">
        <v>26.53</v>
      </c>
      <c r="D196" s="14">
        <v>1.23</v>
      </c>
      <c r="E196" s="14">
        <v>26.44</v>
      </c>
      <c r="F196" s="14">
        <v>26.74</v>
      </c>
      <c r="G196" s="14" t="s">
        <v>185</v>
      </c>
    </row>
    <row r="197" spans="1:7">
      <c r="A197" s="13">
        <v>43628</v>
      </c>
      <c r="B197" s="14">
        <v>26.21</v>
      </c>
      <c r="C197" s="14">
        <v>26.21</v>
      </c>
      <c r="D197" s="14">
        <v>-1.1399999999999999</v>
      </c>
      <c r="E197" s="14">
        <v>26.01</v>
      </c>
      <c r="F197" s="14">
        <v>26.47</v>
      </c>
      <c r="G197" s="14" t="s">
        <v>57</v>
      </c>
    </row>
    <row r="198" spans="1:7">
      <c r="A198" s="13">
        <v>43627</v>
      </c>
      <c r="B198" s="14">
        <v>26.51</v>
      </c>
      <c r="C198" s="14">
        <v>26.51</v>
      </c>
      <c r="D198" s="14">
        <v>1.91</v>
      </c>
      <c r="E198" s="14">
        <v>26.07</v>
      </c>
      <c r="F198" s="14">
        <v>26.64</v>
      </c>
      <c r="G198" s="14" t="s">
        <v>186</v>
      </c>
    </row>
    <row r="199" spans="1:7">
      <c r="A199" s="13">
        <v>43626</v>
      </c>
      <c r="B199" s="14">
        <v>25.97</v>
      </c>
      <c r="C199" s="14">
        <v>26.02</v>
      </c>
      <c r="D199" s="14">
        <v>-0.41</v>
      </c>
      <c r="E199" s="14">
        <v>25.89</v>
      </c>
      <c r="F199" s="14">
        <v>26.25</v>
      </c>
      <c r="G199" s="14" t="s">
        <v>108</v>
      </c>
    </row>
    <row r="200" spans="1:7">
      <c r="A200" s="13">
        <v>43623</v>
      </c>
      <c r="B200" s="14">
        <v>26.12</v>
      </c>
      <c r="C200" s="14">
        <v>26.12</v>
      </c>
      <c r="D200" s="14">
        <v>1.83</v>
      </c>
      <c r="E200" s="14">
        <v>25.74</v>
      </c>
      <c r="F200" s="14">
        <v>26.19</v>
      </c>
      <c r="G200" s="14" t="s">
        <v>187</v>
      </c>
    </row>
    <row r="201" spans="1:7">
      <c r="A201" s="13">
        <v>43622</v>
      </c>
      <c r="B201" s="14">
        <v>25.65</v>
      </c>
      <c r="C201" s="14">
        <v>25.65</v>
      </c>
      <c r="D201" s="14">
        <v>1.62</v>
      </c>
      <c r="E201" s="14">
        <v>25.11</v>
      </c>
      <c r="F201" s="14">
        <v>26</v>
      </c>
      <c r="G201" s="14" t="s">
        <v>188</v>
      </c>
    </row>
    <row r="202" spans="1:7">
      <c r="A202" s="13">
        <v>43621</v>
      </c>
      <c r="B202" s="14">
        <v>25.24</v>
      </c>
      <c r="C202" s="14">
        <v>25.24</v>
      </c>
      <c r="D202" s="14">
        <v>-1.3</v>
      </c>
      <c r="E202" s="14">
        <v>24.96</v>
      </c>
      <c r="F202" s="14">
        <v>25.66</v>
      </c>
      <c r="G202" s="14" t="s">
        <v>189</v>
      </c>
    </row>
    <row r="203" spans="1:7">
      <c r="A203" s="13">
        <v>43620</v>
      </c>
      <c r="B203" s="14">
        <v>25.58</v>
      </c>
      <c r="C203" s="14">
        <v>25.58</v>
      </c>
      <c r="D203" s="14">
        <v>0.81</v>
      </c>
      <c r="E203" s="14">
        <v>25.41</v>
      </c>
      <c r="F203" s="14">
        <v>25.74</v>
      </c>
      <c r="G203" s="14" t="s">
        <v>190</v>
      </c>
    </row>
    <row r="204" spans="1:7">
      <c r="A204" s="13">
        <v>43619</v>
      </c>
      <c r="B204" s="14">
        <v>25.37</v>
      </c>
      <c r="C204" s="14">
        <v>25.37</v>
      </c>
      <c r="D204" s="14">
        <v>1.72</v>
      </c>
      <c r="E204" s="14">
        <v>25.23</v>
      </c>
      <c r="F204" s="14">
        <v>25.69</v>
      </c>
      <c r="G204" s="14" t="s">
        <v>70</v>
      </c>
    </row>
    <row r="205" spans="1:7">
      <c r="A205" s="13">
        <v>43616</v>
      </c>
      <c r="B205" s="14">
        <v>24.94</v>
      </c>
      <c r="C205" s="14">
        <v>24.94</v>
      </c>
      <c r="D205" s="14">
        <v>-2.29</v>
      </c>
      <c r="E205" s="14">
        <v>24.81</v>
      </c>
      <c r="F205" s="14">
        <v>25.64</v>
      </c>
      <c r="G205" s="14" t="s">
        <v>63</v>
      </c>
    </row>
    <row r="206" spans="1:7">
      <c r="A206" s="13">
        <v>43615</v>
      </c>
      <c r="B206" s="14">
        <v>25.53</v>
      </c>
      <c r="C206" s="14">
        <v>25.53</v>
      </c>
      <c r="D206" s="14">
        <v>-1.32</v>
      </c>
      <c r="E206" s="14">
        <v>25.37</v>
      </c>
      <c r="F206" s="14">
        <v>26.22</v>
      </c>
      <c r="G206" s="14" t="s">
        <v>121</v>
      </c>
    </row>
    <row r="207" spans="1:7">
      <c r="A207" s="13">
        <v>43614</v>
      </c>
      <c r="B207" s="14">
        <v>25.87</v>
      </c>
      <c r="C207" s="14">
        <v>25.87</v>
      </c>
      <c r="D207" s="14">
        <v>-1.1200000000000001</v>
      </c>
      <c r="E207" s="14">
        <v>25.63</v>
      </c>
      <c r="F207" s="14">
        <v>26.07</v>
      </c>
      <c r="G207" s="14" t="s">
        <v>61</v>
      </c>
    </row>
    <row r="208" spans="1:7">
      <c r="A208" s="13">
        <v>43613</v>
      </c>
      <c r="B208" s="14">
        <v>26.16</v>
      </c>
      <c r="C208" s="14">
        <v>26.16</v>
      </c>
      <c r="D208" s="14">
        <v>2.13</v>
      </c>
      <c r="E208" s="14">
        <v>25.51</v>
      </c>
      <c r="F208" s="14">
        <v>26.16</v>
      </c>
      <c r="G208" s="14" t="s">
        <v>97</v>
      </c>
    </row>
    <row r="209" spans="1:7">
      <c r="A209" s="13">
        <v>43612</v>
      </c>
      <c r="B209" s="14">
        <v>25.62</v>
      </c>
      <c r="C209" s="14">
        <v>25.62</v>
      </c>
      <c r="D209" s="14">
        <v>0.56999999999999995</v>
      </c>
      <c r="E209" s="14">
        <v>25.55</v>
      </c>
      <c r="F209" s="14">
        <v>25.91</v>
      </c>
      <c r="G209" s="14" t="s">
        <v>191</v>
      </c>
    </row>
    <row r="210" spans="1:7">
      <c r="A210" s="13">
        <v>43609</v>
      </c>
      <c r="B210" s="14">
        <v>25.47</v>
      </c>
      <c r="C210" s="14">
        <v>25.47</v>
      </c>
      <c r="D210" s="14">
        <v>0.97</v>
      </c>
      <c r="E210" s="14">
        <v>25.31</v>
      </c>
      <c r="F210" s="14">
        <v>25.73</v>
      </c>
      <c r="G210" s="14" t="s">
        <v>192</v>
      </c>
    </row>
    <row r="211" spans="1:7">
      <c r="A211" s="13">
        <v>43608</v>
      </c>
      <c r="B211" s="14">
        <v>25.22</v>
      </c>
      <c r="C211" s="14">
        <v>25.22</v>
      </c>
      <c r="D211" s="14">
        <v>-1.71</v>
      </c>
      <c r="E211" s="14">
        <v>24.91</v>
      </c>
      <c r="F211" s="14">
        <v>25.3</v>
      </c>
      <c r="G211" s="14" t="s">
        <v>137</v>
      </c>
    </row>
    <row r="212" spans="1:7">
      <c r="A212" s="13">
        <v>43607</v>
      </c>
      <c r="B212" s="14">
        <v>25.66</v>
      </c>
      <c r="C212" s="14">
        <v>25.66</v>
      </c>
      <c r="D212" s="14">
        <v>-0.45</v>
      </c>
      <c r="E212" s="14">
        <v>25.34</v>
      </c>
      <c r="F212" s="14">
        <v>25.84</v>
      </c>
      <c r="G212" s="14" t="s">
        <v>137</v>
      </c>
    </row>
    <row r="213" spans="1:7">
      <c r="A213" s="13">
        <v>43606</v>
      </c>
      <c r="B213" s="14">
        <v>25.78</v>
      </c>
      <c r="C213" s="14">
        <v>25.78</v>
      </c>
      <c r="D213" s="14">
        <v>3.8</v>
      </c>
      <c r="E213" s="14">
        <v>24.74</v>
      </c>
      <c r="F213" s="14">
        <v>25.78</v>
      </c>
      <c r="G213" s="14" t="s">
        <v>180</v>
      </c>
    </row>
    <row r="214" spans="1:7">
      <c r="A214" s="13">
        <v>43605</v>
      </c>
      <c r="B214" s="14">
        <v>24.84</v>
      </c>
      <c r="C214" s="14">
        <v>24.84</v>
      </c>
      <c r="D214" s="14">
        <v>3.4</v>
      </c>
      <c r="E214" s="14">
        <v>23.98</v>
      </c>
      <c r="F214" s="14">
        <v>24.84</v>
      </c>
      <c r="G214" s="14" t="s">
        <v>159</v>
      </c>
    </row>
    <row r="215" spans="1:7">
      <c r="A215" s="13">
        <v>43602</v>
      </c>
      <c r="B215" s="14">
        <v>24.02</v>
      </c>
      <c r="C215" s="14">
        <v>24.02</v>
      </c>
      <c r="D215" s="14">
        <v>-2.34</v>
      </c>
      <c r="E215" s="14">
        <v>23.82</v>
      </c>
      <c r="F215" s="14">
        <v>24.74</v>
      </c>
      <c r="G215" s="14" t="s">
        <v>193</v>
      </c>
    </row>
    <row r="216" spans="1:7">
      <c r="A216" s="13">
        <v>43601</v>
      </c>
      <c r="B216" s="14">
        <v>24.59</v>
      </c>
      <c r="C216" s="14">
        <v>24.59</v>
      </c>
      <c r="D216" s="14">
        <v>-2.36</v>
      </c>
      <c r="E216" s="14">
        <v>24.56</v>
      </c>
      <c r="F216" s="14">
        <v>25.34</v>
      </c>
      <c r="G216" s="14" t="s">
        <v>87</v>
      </c>
    </row>
    <row r="217" spans="1:7">
      <c r="A217" s="13">
        <v>43600</v>
      </c>
      <c r="B217" s="14">
        <v>25.19</v>
      </c>
      <c r="C217" s="14">
        <v>25.19</v>
      </c>
      <c r="D217" s="14">
        <v>-0.46</v>
      </c>
      <c r="E217" s="14">
        <v>24.97</v>
      </c>
      <c r="F217" s="14">
        <v>25.2</v>
      </c>
      <c r="G217" s="14" t="s">
        <v>194</v>
      </c>
    </row>
    <row r="218" spans="1:7">
      <c r="A218" s="13">
        <v>43599</v>
      </c>
      <c r="B218" s="14">
        <v>25.3</v>
      </c>
      <c r="C218" s="14">
        <v>25.3</v>
      </c>
      <c r="D218" s="14">
        <v>0.39</v>
      </c>
      <c r="E218" s="14">
        <v>25.16</v>
      </c>
      <c r="F218" s="14">
        <v>25.53</v>
      </c>
      <c r="G218" s="14" t="s">
        <v>195</v>
      </c>
    </row>
    <row r="219" spans="1:7">
      <c r="A219" s="13">
        <v>43598</v>
      </c>
      <c r="B219" s="14">
        <v>25.21</v>
      </c>
      <c r="C219" s="14">
        <v>25.21</v>
      </c>
      <c r="D219" s="14">
        <v>-2.92</v>
      </c>
      <c r="E219" s="14">
        <v>25.13</v>
      </c>
      <c r="F219" s="14">
        <v>25.76</v>
      </c>
      <c r="G219" s="14" t="s">
        <v>103</v>
      </c>
    </row>
    <row r="220" spans="1:7">
      <c r="A220" s="13">
        <v>43595</v>
      </c>
      <c r="B220" s="14">
        <v>25.97</v>
      </c>
      <c r="C220" s="14">
        <v>25.97</v>
      </c>
      <c r="D220" s="14">
        <v>-0.56000000000000005</v>
      </c>
      <c r="E220" s="14">
        <v>25.71</v>
      </c>
      <c r="F220" s="14">
        <v>26.2</v>
      </c>
      <c r="G220" s="14" t="s">
        <v>196</v>
      </c>
    </row>
    <row r="221" spans="1:7">
      <c r="A221" s="13">
        <v>43594</v>
      </c>
      <c r="B221" s="14">
        <v>26.11</v>
      </c>
      <c r="C221" s="14">
        <v>26.11</v>
      </c>
      <c r="D221" s="14">
        <v>-1.97</v>
      </c>
      <c r="E221" s="14">
        <v>25.93</v>
      </c>
      <c r="F221" s="14">
        <v>26.39</v>
      </c>
      <c r="G221" s="14" t="s">
        <v>197</v>
      </c>
    </row>
    <row r="222" spans="1:7">
      <c r="A222" s="13">
        <v>43593</v>
      </c>
      <c r="B222" s="14">
        <v>26.64</v>
      </c>
      <c r="C222" s="14">
        <v>26.64</v>
      </c>
      <c r="D222" s="14">
        <v>3.87</v>
      </c>
      <c r="E222" s="14">
        <v>25.59</v>
      </c>
      <c r="F222" s="14">
        <v>26.73</v>
      </c>
      <c r="G222" s="14" t="s">
        <v>41</v>
      </c>
    </row>
    <row r="223" spans="1:7">
      <c r="A223" s="13">
        <v>43592</v>
      </c>
      <c r="B223" s="14">
        <v>25.94</v>
      </c>
      <c r="C223" s="14">
        <v>25.64</v>
      </c>
      <c r="D223" s="14">
        <v>-1.57</v>
      </c>
      <c r="E223" s="14">
        <v>25.42</v>
      </c>
      <c r="F223" s="14">
        <v>25.94</v>
      </c>
      <c r="G223" s="14" t="s">
        <v>187</v>
      </c>
    </row>
    <row r="224" spans="1:7">
      <c r="A224" s="13">
        <v>43591</v>
      </c>
      <c r="B224" s="14">
        <v>26.05</v>
      </c>
      <c r="C224" s="14">
        <v>26.05</v>
      </c>
      <c r="D224" s="14">
        <v>-0.3</v>
      </c>
      <c r="E224" s="14">
        <v>25.65</v>
      </c>
      <c r="F224" s="14">
        <v>26.05</v>
      </c>
      <c r="G224" s="14" t="s">
        <v>198</v>
      </c>
    </row>
    <row r="225" spans="1:7">
      <c r="A225" s="13">
        <v>43588</v>
      </c>
      <c r="B225" s="14">
        <v>26.13</v>
      </c>
      <c r="C225" s="14">
        <v>26.13</v>
      </c>
      <c r="D225" s="14">
        <v>0.45</v>
      </c>
      <c r="E225" s="14">
        <v>26.13</v>
      </c>
      <c r="F225" s="14">
        <v>26.35</v>
      </c>
      <c r="G225" s="14" t="s">
        <v>199</v>
      </c>
    </row>
    <row r="226" spans="1:7">
      <c r="A226" s="13">
        <v>43587</v>
      </c>
      <c r="B226" s="14">
        <v>26.01</v>
      </c>
      <c r="C226" s="14">
        <v>26.01</v>
      </c>
      <c r="D226" s="14">
        <v>-1.4</v>
      </c>
      <c r="E226" s="14">
        <v>25.81</v>
      </c>
      <c r="F226" s="14">
        <v>26.1</v>
      </c>
      <c r="G226" s="14" t="s">
        <v>200</v>
      </c>
    </row>
    <row r="227" spans="1:7">
      <c r="A227" s="13">
        <v>43585</v>
      </c>
      <c r="B227" s="14">
        <v>26.38</v>
      </c>
      <c r="C227" s="14">
        <v>26.38</v>
      </c>
      <c r="D227" s="14">
        <v>-0.95</v>
      </c>
      <c r="E227" s="14">
        <v>26.26</v>
      </c>
      <c r="F227" s="14">
        <v>26.92</v>
      </c>
      <c r="G227" s="14" t="s">
        <v>108</v>
      </c>
    </row>
    <row r="228" spans="1:7">
      <c r="A228" s="13">
        <v>43584</v>
      </c>
      <c r="B228" s="14">
        <v>26.64</v>
      </c>
      <c r="C228" s="14">
        <v>26.64</v>
      </c>
      <c r="D228" s="14">
        <v>0.44</v>
      </c>
      <c r="E228" s="14">
        <v>26.34</v>
      </c>
      <c r="F228" s="14">
        <v>27.03</v>
      </c>
      <c r="G228" s="14" t="s">
        <v>201</v>
      </c>
    </row>
    <row r="229" spans="1:7">
      <c r="A229" s="13">
        <v>43581</v>
      </c>
      <c r="B229" s="14">
        <v>26.94</v>
      </c>
      <c r="C229" s="14">
        <v>26.52</v>
      </c>
      <c r="D229" s="14">
        <v>-2.0499999999999998</v>
      </c>
      <c r="E229" s="14">
        <v>26.34</v>
      </c>
      <c r="F229" s="14">
        <v>27.03</v>
      </c>
      <c r="G229" s="14" t="s">
        <v>53</v>
      </c>
    </row>
    <row r="230" spans="1:7">
      <c r="A230" s="13">
        <v>43580</v>
      </c>
      <c r="B230" s="14">
        <v>26.72</v>
      </c>
      <c r="C230" s="14">
        <v>27.08</v>
      </c>
      <c r="D230" s="14">
        <v>0.8</v>
      </c>
      <c r="E230" s="14">
        <v>26.7</v>
      </c>
      <c r="F230" s="14">
        <v>27.32</v>
      </c>
      <c r="G230" s="14" t="s">
        <v>145</v>
      </c>
    </row>
    <row r="231" spans="1:7">
      <c r="A231" s="13">
        <v>43579</v>
      </c>
      <c r="B231" s="14">
        <v>26.86</v>
      </c>
      <c r="C231" s="14">
        <v>26.86</v>
      </c>
      <c r="D231" s="14">
        <v>-0.28999999999999998</v>
      </c>
      <c r="E231" s="14">
        <v>26.48</v>
      </c>
      <c r="F231" s="14">
        <v>27.14</v>
      </c>
      <c r="G231" s="14" t="s">
        <v>109</v>
      </c>
    </row>
    <row r="232" spans="1:7">
      <c r="A232" s="13">
        <v>43578</v>
      </c>
      <c r="B232" s="14">
        <v>26.94</v>
      </c>
      <c r="C232" s="14">
        <v>26.94</v>
      </c>
      <c r="D232" s="14">
        <v>0.88</v>
      </c>
      <c r="E232" s="14">
        <v>26.94</v>
      </c>
      <c r="F232" s="14">
        <v>27.25</v>
      </c>
      <c r="G232" s="14" t="s">
        <v>53</v>
      </c>
    </row>
    <row r="233" spans="1:7">
      <c r="A233" s="13">
        <v>43577</v>
      </c>
      <c r="B233" s="14">
        <v>26.71</v>
      </c>
      <c r="C233" s="14">
        <v>26.71</v>
      </c>
      <c r="D233" s="14">
        <v>-0.57999999999999996</v>
      </c>
      <c r="E233" s="14">
        <v>26.59</v>
      </c>
      <c r="F233" s="14">
        <v>27.14</v>
      </c>
      <c r="G233" s="14" t="s">
        <v>93</v>
      </c>
    </row>
    <row r="234" spans="1:7">
      <c r="A234" s="13">
        <v>43573</v>
      </c>
      <c r="B234" s="14">
        <v>26.86</v>
      </c>
      <c r="C234" s="14">
        <v>26.86</v>
      </c>
      <c r="D234" s="14">
        <v>3.18</v>
      </c>
      <c r="E234" s="14">
        <v>26.52</v>
      </c>
      <c r="F234" s="14">
        <v>27.14</v>
      </c>
      <c r="G234" s="14" t="s">
        <v>202</v>
      </c>
    </row>
    <row r="235" spans="1:7">
      <c r="A235" s="13">
        <v>43572</v>
      </c>
      <c r="B235" s="14">
        <v>26.03</v>
      </c>
      <c r="C235" s="14">
        <v>26.03</v>
      </c>
      <c r="D235" s="14">
        <v>0.11</v>
      </c>
      <c r="E235" s="14">
        <v>25.52</v>
      </c>
      <c r="F235" s="14">
        <v>26.61</v>
      </c>
      <c r="G235" s="14" t="s">
        <v>203</v>
      </c>
    </row>
    <row r="236" spans="1:7">
      <c r="A236" s="13">
        <v>43571</v>
      </c>
      <c r="B236" s="14">
        <v>25.26</v>
      </c>
      <c r="C236" s="14">
        <v>26</v>
      </c>
      <c r="D236" s="14">
        <v>3.05</v>
      </c>
      <c r="E236" s="14">
        <v>24.94</v>
      </c>
      <c r="F236" s="14">
        <v>26.34</v>
      </c>
      <c r="G236" s="14" t="s">
        <v>204</v>
      </c>
    </row>
    <row r="237" spans="1:7">
      <c r="A237" s="13">
        <v>43570</v>
      </c>
      <c r="B237" s="14">
        <v>25.64</v>
      </c>
      <c r="C237" s="14">
        <v>25.24</v>
      </c>
      <c r="D237" s="14">
        <v>0.39</v>
      </c>
      <c r="E237" s="14">
        <v>24.87</v>
      </c>
      <c r="F237" s="14">
        <v>25.87</v>
      </c>
      <c r="G237" s="14" t="s">
        <v>205</v>
      </c>
    </row>
    <row r="238" spans="1:7">
      <c r="A238" s="13">
        <v>43567</v>
      </c>
      <c r="B238" s="14">
        <v>25.76</v>
      </c>
      <c r="C238" s="14">
        <v>25.14</v>
      </c>
      <c r="D238" s="14">
        <v>-7.75</v>
      </c>
      <c r="E238" s="14">
        <v>24.89</v>
      </c>
      <c r="F238" s="14">
        <v>26.25</v>
      </c>
      <c r="G238" s="14" t="s">
        <v>206</v>
      </c>
    </row>
    <row r="239" spans="1:7">
      <c r="A239" s="13">
        <v>43566</v>
      </c>
      <c r="B239" s="14">
        <v>27.93</v>
      </c>
      <c r="C239" s="14">
        <v>27.25</v>
      </c>
      <c r="D239" s="14">
        <v>-2.71</v>
      </c>
      <c r="E239" s="14">
        <v>27.12</v>
      </c>
      <c r="F239" s="14">
        <v>27.93</v>
      </c>
      <c r="G239" s="14" t="s">
        <v>109</v>
      </c>
    </row>
    <row r="240" spans="1:7">
      <c r="A240" s="13">
        <v>43565</v>
      </c>
      <c r="B240" s="14">
        <v>28.01</v>
      </c>
      <c r="C240" s="14">
        <v>28.01</v>
      </c>
      <c r="D240" s="14">
        <v>-1.3</v>
      </c>
      <c r="E240" s="14">
        <v>28.01</v>
      </c>
      <c r="F240" s="14">
        <v>28.78</v>
      </c>
      <c r="G240" s="14" t="s">
        <v>207</v>
      </c>
    </row>
    <row r="241" spans="1:7">
      <c r="A241" s="13">
        <v>43564</v>
      </c>
      <c r="B241" s="14">
        <v>28.25</v>
      </c>
      <c r="C241" s="14">
        <v>28.38</v>
      </c>
      <c r="D241" s="14">
        <v>-0.31</v>
      </c>
      <c r="E241" s="14">
        <v>27.9</v>
      </c>
      <c r="F241" s="14">
        <v>28.46</v>
      </c>
      <c r="G241" s="14" t="s">
        <v>111</v>
      </c>
    </row>
    <row r="242" spans="1:7">
      <c r="A242" s="13">
        <v>43563</v>
      </c>
      <c r="B242" s="14">
        <v>28.47</v>
      </c>
      <c r="C242" s="14">
        <v>28.47</v>
      </c>
      <c r="D242" s="14">
        <v>1.63</v>
      </c>
      <c r="E242" s="14">
        <v>28.2</v>
      </c>
      <c r="F242" s="14">
        <v>28.6</v>
      </c>
      <c r="G242" s="14" t="s">
        <v>109</v>
      </c>
    </row>
    <row r="243" spans="1:7">
      <c r="A243" s="13">
        <v>43560</v>
      </c>
      <c r="B243" s="14">
        <v>28.01</v>
      </c>
      <c r="C243" s="14">
        <v>28.01</v>
      </c>
      <c r="D243" s="14">
        <v>1.0900000000000001</v>
      </c>
      <c r="E243" s="14">
        <v>27.46</v>
      </c>
      <c r="F243" s="14">
        <v>28.12</v>
      </c>
      <c r="G243" s="14" t="s">
        <v>181</v>
      </c>
    </row>
    <row r="244" spans="1:7">
      <c r="A244" s="13">
        <v>43559</v>
      </c>
      <c r="B244" s="14">
        <v>27.71</v>
      </c>
      <c r="C244" s="14">
        <v>27.71</v>
      </c>
      <c r="D244" s="14">
        <v>3.38</v>
      </c>
      <c r="E244" s="14">
        <v>26.64</v>
      </c>
      <c r="F244" s="14">
        <v>27.71</v>
      </c>
      <c r="G244" s="14" t="s">
        <v>208</v>
      </c>
    </row>
    <row r="245" spans="1:7">
      <c r="A245" s="13">
        <v>43558</v>
      </c>
      <c r="B245" s="14">
        <v>27.77</v>
      </c>
      <c r="C245" s="14">
        <v>26.8</v>
      </c>
      <c r="D245" s="14">
        <v>-2.65</v>
      </c>
      <c r="E245" s="14">
        <v>26.8</v>
      </c>
      <c r="F245" s="14">
        <v>27.8</v>
      </c>
      <c r="G245" s="14" t="s">
        <v>100</v>
      </c>
    </row>
    <row r="246" spans="1:7">
      <c r="A246" s="13">
        <v>43557</v>
      </c>
      <c r="B246" s="14">
        <v>27.39</v>
      </c>
      <c r="C246" s="14">
        <v>27.53</v>
      </c>
      <c r="D246" s="14">
        <v>1.04</v>
      </c>
      <c r="E246" s="14">
        <v>27.11</v>
      </c>
      <c r="F246" s="14">
        <v>27.54</v>
      </c>
      <c r="G246" s="14" t="s">
        <v>108</v>
      </c>
    </row>
    <row r="247" spans="1:7">
      <c r="A247" s="13">
        <v>43556</v>
      </c>
      <c r="B247" s="14">
        <v>27.64</v>
      </c>
      <c r="C247" s="14">
        <v>27.25</v>
      </c>
      <c r="D247" s="14">
        <v>-0.21</v>
      </c>
      <c r="E247" s="14">
        <v>27.12</v>
      </c>
      <c r="F247" s="14">
        <v>27.66</v>
      </c>
      <c r="G247" s="14" t="s">
        <v>87</v>
      </c>
    </row>
    <row r="248" spans="1:7">
      <c r="A248" s="13">
        <v>43553</v>
      </c>
      <c r="B248" s="14">
        <v>27.31</v>
      </c>
      <c r="C248" s="14">
        <v>27.31</v>
      </c>
      <c r="D248" s="14">
        <v>0</v>
      </c>
      <c r="E248" s="14">
        <v>27</v>
      </c>
      <c r="F248" s="14">
        <v>27.77</v>
      </c>
      <c r="G248" s="14" t="s">
        <v>209</v>
      </c>
    </row>
    <row r="249" spans="1:7">
      <c r="A249" s="13">
        <v>43552</v>
      </c>
      <c r="B249" s="14">
        <v>27.31</v>
      </c>
      <c r="C249" s="14">
        <v>27.31</v>
      </c>
      <c r="D249" s="14">
        <v>2.63</v>
      </c>
      <c r="E249" s="14">
        <v>26.23</v>
      </c>
      <c r="F249" s="14">
        <v>27.31</v>
      </c>
      <c r="G249" s="14" t="s">
        <v>71</v>
      </c>
    </row>
    <row r="250" spans="1:7">
      <c r="A250" s="13">
        <v>43551</v>
      </c>
      <c r="B250" s="14">
        <v>27.46</v>
      </c>
      <c r="C250" s="14">
        <v>26.61</v>
      </c>
      <c r="D250" s="14">
        <v>-4.51</v>
      </c>
      <c r="E250" s="14">
        <v>26.61</v>
      </c>
      <c r="F250" s="14">
        <v>27.46</v>
      </c>
      <c r="G250" s="14" t="s">
        <v>210</v>
      </c>
    </row>
    <row r="251" spans="1:7">
      <c r="A251" s="13">
        <v>43550</v>
      </c>
      <c r="B251" s="14">
        <v>27.86</v>
      </c>
      <c r="C251" s="14">
        <v>27.86</v>
      </c>
      <c r="D251" s="14">
        <v>4.72</v>
      </c>
      <c r="E251" s="14">
        <v>26.98</v>
      </c>
      <c r="F251" s="14">
        <v>27.91</v>
      </c>
      <c r="G251" s="14" t="s">
        <v>204</v>
      </c>
    </row>
    <row r="252" spans="1:7">
      <c r="A252" s="13">
        <v>43549</v>
      </c>
      <c r="B252" s="14">
        <v>26.61</v>
      </c>
      <c r="C252" s="14">
        <v>26.61</v>
      </c>
      <c r="D252" s="14">
        <v>1.26</v>
      </c>
      <c r="E252" s="14">
        <v>26.1</v>
      </c>
      <c r="F252" s="14">
        <v>26.85</v>
      </c>
      <c r="G252" s="14" t="s">
        <v>211</v>
      </c>
    </row>
    <row r="253" spans="1:7">
      <c r="A253" s="13">
        <v>43546</v>
      </c>
      <c r="B253" s="14">
        <v>26.28</v>
      </c>
      <c r="C253" s="14">
        <v>26.28</v>
      </c>
      <c r="D253" s="14">
        <v>-5.46</v>
      </c>
      <c r="E253" s="14">
        <v>26.28</v>
      </c>
      <c r="F253" s="14">
        <v>27.39</v>
      </c>
      <c r="G253" s="14" t="s">
        <v>92</v>
      </c>
    </row>
    <row r="254" spans="1:7">
      <c r="A254" s="13">
        <v>43545</v>
      </c>
      <c r="B254" s="14">
        <v>27.8</v>
      </c>
      <c r="C254" s="14">
        <v>27.8</v>
      </c>
      <c r="D254" s="14">
        <v>-1.42</v>
      </c>
      <c r="E254" s="14">
        <v>27.17</v>
      </c>
      <c r="F254" s="14">
        <v>28.19</v>
      </c>
      <c r="G254" s="14" t="s">
        <v>54</v>
      </c>
    </row>
    <row r="255" spans="1:7">
      <c r="A255" s="13">
        <v>43544</v>
      </c>
      <c r="B255" s="14">
        <v>28.42</v>
      </c>
      <c r="C255" s="14">
        <v>28.19</v>
      </c>
      <c r="D255" s="14">
        <v>-0.79</v>
      </c>
      <c r="E255" s="14">
        <v>28.13</v>
      </c>
      <c r="F255" s="14">
        <v>28.81</v>
      </c>
      <c r="G255" s="14" t="s">
        <v>212</v>
      </c>
    </row>
    <row r="256" spans="1:7">
      <c r="A256" s="13">
        <v>43543</v>
      </c>
      <c r="B256" s="14">
        <v>28.42</v>
      </c>
      <c r="C256" s="14">
        <v>28.42</v>
      </c>
      <c r="D256" s="14">
        <v>1.42</v>
      </c>
      <c r="E256" s="14">
        <v>27.83</v>
      </c>
      <c r="F256" s="14">
        <v>28.71</v>
      </c>
      <c r="G256" s="14" t="s">
        <v>60</v>
      </c>
    </row>
    <row r="257" spans="1:7">
      <c r="A257" s="13">
        <v>43542</v>
      </c>
      <c r="B257" s="14">
        <v>27.97</v>
      </c>
      <c r="C257" s="14">
        <v>28.02</v>
      </c>
      <c r="D257" s="14">
        <v>2.02</v>
      </c>
      <c r="E257" s="14">
        <v>27.5</v>
      </c>
      <c r="F257" s="14">
        <v>28.02</v>
      </c>
      <c r="G257" s="14" t="s">
        <v>213</v>
      </c>
    </row>
    <row r="258" spans="1:7">
      <c r="A258" s="13">
        <v>43539</v>
      </c>
      <c r="B258" s="14">
        <v>27.49</v>
      </c>
      <c r="C258" s="14">
        <v>27.46</v>
      </c>
      <c r="D258" s="14">
        <v>0.36</v>
      </c>
      <c r="E258" s="14">
        <v>27.36</v>
      </c>
      <c r="F258" s="14">
        <v>27.63</v>
      </c>
      <c r="G258" s="14" t="s">
        <v>155</v>
      </c>
    </row>
    <row r="259" spans="1:7">
      <c r="A259" s="13">
        <v>43538</v>
      </c>
      <c r="B259" s="14">
        <v>27.44</v>
      </c>
      <c r="C259" s="14">
        <v>27.37</v>
      </c>
      <c r="D259" s="14">
        <v>0.43</v>
      </c>
      <c r="E259" s="14">
        <v>27.16</v>
      </c>
      <c r="F259" s="14">
        <v>27.45</v>
      </c>
      <c r="G259" s="14" t="s">
        <v>149</v>
      </c>
    </row>
    <row r="260" spans="1:7">
      <c r="A260" s="13">
        <v>43537</v>
      </c>
      <c r="B260" s="14">
        <v>26.85</v>
      </c>
      <c r="C260" s="14">
        <v>27.25</v>
      </c>
      <c r="D260" s="14">
        <v>1.86</v>
      </c>
      <c r="E260" s="14">
        <v>26.78</v>
      </c>
      <c r="F260" s="14">
        <v>27.38</v>
      </c>
      <c r="G260" s="14" t="s">
        <v>59</v>
      </c>
    </row>
    <row r="261" spans="1:7">
      <c r="A261" s="13">
        <v>43536</v>
      </c>
      <c r="B261" s="14">
        <v>26.76</v>
      </c>
      <c r="C261" s="14">
        <v>26.75</v>
      </c>
      <c r="D261" s="14">
        <v>-0.79</v>
      </c>
      <c r="E261" s="14">
        <v>26.52</v>
      </c>
      <c r="F261" s="14">
        <v>27.21</v>
      </c>
      <c r="G261" s="14" t="s">
        <v>214</v>
      </c>
    </row>
    <row r="262" spans="1:7">
      <c r="A262" s="13">
        <v>43535</v>
      </c>
      <c r="B262" s="14">
        <v>27.01</v>
      </c>
      <c r="C262" s="14">
        <v>26.97</v>
      </c>
      <c r="D262" s="14">
        <v>3.9</v>
      </c>
      <c r="E262" s="14">
        <v>26.29</v>
      </c>
      <c r="F262" s="14">
        <v>27.05</v>
      </c>
      <c r="G262" s="14" t="s">
        <v>215</v>
      </c>
    </row>
    <row r="263" spans="1:7">
      <c r="A263" s="13">
        <v>43532</v>
      </c>
      <c r="B263" s="14">
        <v>25.96</v>
      </c>
      <c r="C263" s="14">
        <v>25.96</v>
      </c>
      <c r="D263" s="14">
        <v>-0.37</v>
      </c>
      <c r="E263" s="14">
        <v>25.52</v>
      </c>
      <c r="F263" s="14">
        <v>26.03</v>
      </c>
      <c r="G263" s="14" t="s">
        <v>159</v>
      </c>
    </row>
    <row r="264" spans="1:7">
      <c r="A264" s="13">
        <v>43531</v>
      </c>
      <c r="B264" s="14">
        <v>26.05</v>
      </c>
      <c r="C264" s="14">
        <v>26.05</v>
      </c>
      <c r="D264" s="14">
        <v>0.04</v>
      </c>
      <c r="E264" s="14">
        <v>25.78</v>
      </c>
      <c r="F264" s="14">
        <v>26.19</v>
      </c>
      <c r="G264" s="14" t="s">
        <v>216</v>
      </c>
    </row>
    <row r="265" spans="1:7">
      <c r="A265" s="13">
        <v>43530</v>
      </c>
      <c r="B265" s="14">
        <v>26.04</v>
      </c>
      <c r="C265" s="14">
        <v>26.04</v>
      </c>
      <c r="D265" s="14">
        <v>0.22</v>
      </c>
      <c r="E265" s="14">
        <v>25.76</v>
      </c>
      <c r="F265" s="14">
        <v>26.04</v>
      </c>
      <c r="G265" s="14" t="s">
        <v>217</v>
      </c>
    </row>
    <row r="266" spans="1:7">
      <c r="A266" s="13">
        <v>43525</v>
      </c>
      <c r="B266" s="14">
        <v>25.99</v>
      </c>
      <c r="C266" s="14">
        <v>25.99</v>
      </c>
      <c r="D266" s="14">
        <v>-1.33</v>
      </c>
      <c r="E266" s="14">
        <v>25.92</v>
      </c>
      <c r="F266" s="14">
        <v>26.52</v>
      </c>
      <c r="G266" s="14" t="s">
        <v>82</v>
      </c>
    </row>
    <row r="267" spans="1:7">
      <c r="A267" s="13">
        <v>43524</v>
      </c>
      <c r="B267" s="14">
        <v>26.34</v>
      </c>
      <c r="C267" s="14">
        <v>26.34</v>
      </c>
      <c r="D267" s="14">
        <v>-7.0000000000000007E-2</v>
      </c>
      <c r="E267" s="14">
        <v>25.89</v>
      </c>
      <c r="F267" s="14">
        <v>27.01</v>
      </c>
      <c r="G267" s="14" t="s">
        <v>204</v>
      </c>
    </row>
    <row r="268" spans="1:7">
      <c r="A268" s="13">
        <v>43523</v>
      </c>
      <c r="B268" s="14">
        <v>26.36</v>
      </c>
      <c r="C268" s="14">
        <v>26.36</v>
      </c>
      <c r="D268" s="14">
        <v>1.88</v>
      </c>
      <c r="E268" s="14">
        <v>25.92</v>
      </c>
      <c r="F268" s="14">
        <v>26.52</v>
      </c>
      <c r="G268" s="14" t="s">
        <v>185</v>
      </c>
    </row>
    <row r="269" spans="1:7">
      <c r="A269" s="13">
        <v>43522</v>
      </c>
      <c r="B269" s="14">
        <v>25.87</v>
      </c>
      <c r="C269" s="14">
        <v>25.87</v>
      </c>
      <c r="D269" s="14">
        <v>-0.45</v>
      </c>
      <c r="E269" s="14">
        <v>25.86</v>
      </c>
      <c r="F269" s="14">
        <v>26.41</v>
      </c>
      <c r="G269" s="14" t="s">
        <v>197</v>
      </c>
    </row>
    <row r="270" spans="1:7">
      <c r="A270" s="13">
        <v>43521</v>
      </c>
      <c r="B270" s="14">
        <v>25.99</v>
      </c>
      <c r="C270" s="14">
        <v>25.99</v>
      </c>
      <c r="D270" s="14">
        <v>-1.58</v>
      </c>
      <c r="E270" s="14">
        <v>25.92</v>
      </c>
      <c r="F270" s="14">
        <v>26.31</v>
      </c>
      <c r="G270" s="14" t="s">
        <v>209</v>
      </c>
    </row>
    <row r="271" spans="1:7">
      <c r="A271" s="13">
        <v>43518</v>
      </c>
      <c r="B271" s="14">
        <v>26.4</v>
      </c>
      <c r="C271" s="14">
        <v>26.4</v>
      </c>
      <c r="D271" s="14">
        <v>-0.99</v>
      </c>
      <c r="E271" s="14">
        <v>26.4</v>
      </c>
      <c r="F271" s="14">
        <v>26.96</v>
      </c>
      <c r="G271" s="14" t="s">
        <v>218</v>
      </c>
    </row>
    <row r="272" spans="1:7">
      <c r="A272" s="13">
        <v>43517</v>
      </c>
      <c r="B272" s="14">
        <v>26.67</v>
      </c>
      <c r="C272" s="14">
        <v>26.67</v>
      </c>
      <c r="D272" s="14">
        <v>1.33</v>
      </c>
      <c r="E272" s="14">
        <v>26.1</v>
      </c>
      <c r="F272" s="14">
        <v>26.75</v>
      </c>
      <c r="G272" s="14" t="s">
        <v>111</v>
      </c>
    </row>
    <row r="273" spans="1:7">
      <c r="A273" s="13">
        <v>43516</v>
      </c>
      <c r="B273" s="14">
        <v>26.76</v>
      </c>
      <c r="C273" s="14">
        <v>26.32</v>
      </c>
      <c r="D273" s="14">
        <v>-1.24</v>
      </c>
      <c r="E273" s="14">
        <v>26.15</v>
      </c>
      <c r="F273" s="14">
        <v>26.92</v>
      </c>
      <c r="G273" s="14" t="s">
        <v>180</v>
      </c>
    </row>
    <row r="274" spans="1:7">
      <c r="A274" s="13">
        <v>43515</v>
      </c>
      <c r="B274" s="14">
        <v>26.65</v>
      </c>
      <c r="C274" s="14">
        <v>26.65</v>
      </c>
      <c r="D274" s="14">
        <v>2.3199999999999998</v>
      </c>
      <c r="E274" s="14">
        <v>26.12</v>
      </c>
      <c r="F274" s="14">
        <v>26.67</v>
      </c>
      <c r="G274" s="14" t="s">
        <v>109</v>
      </c>
    </row>
    <row r="275" spans="1:7">
      <c r="A275" s="13">
        <v>43514</v>
      </c>
      <c r="B275" s="14">
        <v>26.04</v>
      </c>
      <c r="C275" s="14">
        <v>26.04</v>
      </c>
      <c r="D275" s="14">
        <v>-0.3</v>
      </c>
      <c r="E275" s="14">
        <v>25.7</v>
      </c>
      <c r="F275" s="14">
        <v>26.07</v>
      </c>
      <c r="G275" s="14" t="s">
        <v>219</v>
      </c>
    </row>
    <row r="276" spans="1:7">
      <c r="A276" s="13">
        <v>43511</v>
      </c>
      <c r="B276" s="14">
        <v>26.14</v>
      </c>
      <c r="C276" s="14">
        <v>26.12</v>
      </c>
      <c r="D276" s="14">
        <v>-0.41</v>
      </c>
      <c r="E276" s="14">
        <v>26</v>
      </c>
      <c r="F276" s="14">
        <v>26.3</v>
      </c>
      <c r="G276" s="14" t="s">
        <v>220</v>
      </c>
    </row>
    <row r="277" spans="1:7">
      <c r="A277" s="13">
        <v>43510</v>
      </c>
      <c r="B277" s="14">
        <v>25.47</v>
      </c>
      <c r="C277" s="14">
        <v>26.23</v>
      </c>
      <c r="D277" s="14">
        <v>3.45</v>
      </c>
      <c r="E277" s="14">
        <v>25.3</v>
      </c>
      <c r="F277" s="14">
        <v>26.23</v>
      </c>
      <c r="G277" s="14" t="s">
        <v>42</v>
      </c>
    </row>
    <row r="278" spans="1:7">
      <c r="A278" s="13">
        <v>43509</v>
      </c>
      <c r="B278" s="14">
        <v>25.32</v>
      </c>
      <c r="C278" s="14">
        <v>25.35</v>
      </c>
      <c r="D278" s="14">
        <v>1.28</v>
      </c>
      <c r="E278" s="14">
        <v>25.16</v>
      </c>
      <c r="F278" s="14">
        <v>25.51</v>
      </c>
      <c r="G278" s="14" t="s">
        <v>210</v>
      </c>
    </row>
    <row r="279" spans="1:7">
      <c r="A279" s="13">
        <v>43508</v>
      </c>
      <c r="B279" s="14">
        <v>24.64</v>
      </c>
      <c r="C279" s="14">
        <v>25.03</v>
      </c>
      <c r="D279" s="14">
        <v>3.54</v>
      </c>
      <c r="E279" s="14">
        <v>24.55</v>
      </c>
      <c r="F279" s="14">
        <v>25.16</v>
      </c>
      <c r="G279" s="14" t="s">
        <v>221</v>
      </c>
    </row>
    <row r="280" spans="1:7">
      <c r="A280" s="13">
        <v>43507</v>
      </c>
      <c r="B280" s="14">
        <v>24.5</v>
      </c>
      <c r="C280" s="14">
        <v>24.18</v>
      </c>
      <c r="D280" s="14">
        <v>-1.1499999999999999</v>
      </c>
      <c r="E280" s="14">
        <v>23.88</v>
      </c>
      <c r="F280" s="14">
        <v>24.5</v>
      </c>
      <c r="G280" s="14" t="s">
        <v>222</v>
      </c>
    </row>
    <row r="281" spans="1:7">
      <c r="A281" s="13">
        <v>43504</v>
      </c>
      <c r="B281" s="14">
        <v>24.14</v>
      </c>
      <c r="C281" s="14">
        <v>24.46</v>
      </c>
      <c r="D281" s="14">
        <v>0.16</v>
      </c>
      <c r="E281" s="14">
        <v>24.07</v>
      </c>
      <c r="F281" s="14">
        <v>24.6</v>
      </c>
      <c r="G281" s="14" t="s">
        <v>223</v>
      </c>
    </row>
    <row r="282" spans="1:7">
      <c r="A282" s="13">
        <v>43503</v>
      </c>
      <c r="B282" s="14">
        <v>24.91</v>
      </c>
      <c r="C282" s="14">
        <v>24.42</v>
      </c>
      <c r="D282" s="14">
        <v>-1.57</v>
      </c>
      <c r="E282" s="14">
        <v>24</v>
      </c>
      <c r="F282" s="14">
        <v>25.16</v>
      </c>
      <c r="G282" s="14" t="s">
        <v>186</v>
      </c>
    </row>
    <row r="283" spans="1:7">
      <c r="A283" s="13">
        <v>43502</v>
      </c>
      <c r="B283" s="14">
        <v>25.11</v>
      </c>
      <c r="C283" s="14">
        <v>24.81</v>
      </c>
      <c r="D283" s="14">
        <v>-2.15</v>
      </c>
      <c r="E283" s="14">
        <v>24.64</v>
      </c>
      <c r="F283" s="14">
        <v>25.15</v>
      </c>
      <c r="G283" s="14" t="s">
        <v>224</v>
      </c>
    </row>
    <row r="284" spans="1:7">
      <c r="A284" s="13">
        <v>43501</v>
      </c>
      <c r="B284" s="14">
        <v>25.22</v>
      </c>
      <c r="C284" s="14">
        <v>25.35</v>
      </c>
      <c r="D284" s="14">
        <v>0.08</v>
      </c>
      <c r="E284" s="14">
        <v>25.12</v>
      </c>
      <c r="F284" s="14">
        <v>25.4</v>
      </c>
      <c r="G284" s="14" t="s">
        <v>76</v>
      </c>
    </row>
    <row r="285" spans="1:7">
      <c r="A285" s="13">
        <v>43500</v>
      </c>
      <c r="B285" s="14">
        <v>25.15</v>
      </c>
      <c r="C285" s="14">
        <v>25.33</v>
      </c>
      <c r="D285" s="14">
        <v>0.89</v>
      </c>
      <c r="E285" s="14">
        <v>24.91</v>
      </c>
      <c r="F285" s="14">
        <v>25.42</v>
      </c>
      <c r="G285" s="14" t="s">
        <v>187</v>
      </c>
    </row>
    <row r="286" spans="1:7">
      <c r="A286" s="13">
        <v>43497</v>
      </c>
      <c r="B286" s="14">
        <v>24.82</v>
      </c>
      <c r="C286" s="14">
        <v>25.11</v>
      </c>
      <c r="D286" s="14">
        <v>0.86</v>
      </c>
      <c r="E286" s="14">
        <v>24.69</v>
      </c>
      <c r="F286" s="14">
        <v>25.16</v>
      </c>
      <c r="G286" s="14" t="s">
        <v>93</v>
      </c>
    </row>
    <row r="287" spans="1:7">
      <c r="A287" s="13">
        <v>43496</v>
      </c>
      <c r="B287" s="14">
        <v>25.18</v>
      </c>
      <c r="C287" s="14">
        <v>24.9</v>
      </c>
      <c r="D287" s="14">
        <v>-0.16</v>
      </c>
      <c r="E287" s="14">
        <v>24.88</v>
      </c>
      <c r="F287" s="14">
        <v>25.27</v>
      </c>
      <c r="G287" s="14" t="s">
        <v>63</v>
      </c>
    </row>
    <row r="288" spans="1:7">
      <c r="A288" s="13">
        <v>43495</v>
      </c>
      <c r="B288" s="14">
        <v>25.12</v>
      </c>
      <c r="C288" s="14">
        <v>24.93</v>
      </c>
      <c r="D288" s="14">
        <v>0.99</v>
      </c>
      <c r="E288" s="14">
        <v>24.79</v>
      </c>
      <c r="F288" s="14">
        <v>25.24</v>
      </c>
      <c r="G288" s="14" t="s">
        <v>106</v>
      </c>
    </row>
    <row r="289" spans="1:7">
      <c r="A289" s="13">
        <v>43494</v>
      </c>
      <c r="B289" s="14">
        <v>24.57</v>
      </c>
      <c r="C289" s="14">
        <v>24.69</v>
      </c>
      <c r="D289" s="14">
        <v>2.42</v>
      </c>
      <c r="E289" s="14">
        <v>24.44</v>
      </c>
      <c r="F289" s="14">
        <v>24.88</v>
      </c>
      <c r="G289" s="14" t="s">
        <v>83</v>
      </c>
    </row>
    <row r="290" spans="1:7">
      <c r="A290" s="13">
        <v>43493</v>
      </c>
      <c r="B290" s="14">
        <v>24.61</v>
      </c>
      <c r="C290" s="14">
        <v>24.11</v>
      </c>
      <c r="D290" s="14">
        <v>-3.02</v>
      </c>
      <c r="E290" s="14">
        <v>24.08</v>
      </c>
      <c r="F290" s="14">
        <v>24.85</v>
      </c>
      <c r="G290" s="14" t="s">
        <v>63</v>
      </c>
    </row>
    <row r="291" spans="1:7">
      <c r="A291" s="13">
        <v>43489</v>
      </c>
      <c r="B291" s="14">
        <v>24.72</v>
      </c>
      <c r="C291" s="14">
        <v>24.86</v>
      </c>
      <c r="D291" s="14">
        <v>0.43</v>
      </c>
      <c r="E291" s="14">
        <v>24.64</v>
      </c>
      <c r="F291" s="14">
        <v>24.86</v>
      </c>
      <c r="G291" s="14" t="s">
        <v>225</v>
      </c>
    </row>
    <row r="292" spans="1:7">
      <c r="A292" s="13">
        <v>43488</v>
      </c>
      <c r="B292" s="14">
        <v>24.65</v>
      </c>
      <c r="C292" s="14">
        <v>24.75</v>
      </c>
      <c r="D292" s="14">
        <v>1.19</v>
      </c>
      <c r="E292" s="14">
        <v>24.49</v>
      </c>
      <c r="F292" s="14">
        <v>24.86</v>
      </c>
      <c r="G292" s="14" t="s">
        <v>62</v>
      </c>
    </row>
    <row r="293" spans="1:7">
      <c r="A293" s="13">
        <v>43487</v>
      </c>
      <c r="B293" s="14">
        <v>24.58</v>
      </c>
      <c r="C293" s="14">
        <v>24.46</v>
      </c>
      <c r="D293" s="14">
        <v>-1.57</v>
      </c>
      <c r="E293" s="14">
        <v>24.35</v>
      </c>
      <c r="F293" s="14">
        <v>24.82</v>
      </c>
      <c r="G293" s="14" t="s">
        <v>178</v>
      </c>
    </row>
    <row r="294" spans="1:7">
      <c r="A294" s="13">
        <v>43486</v>
      </c>
      <c r="B294" s="14">
        <v>24.63</v>
      </c>
      <c r="C294" s="14">
        <v>24.85</v>
      </c>
      <c r="D294" s="14">
        <v>0.51</v>
      </c>
      <c r="E294" s="14">
        <v>24.43</v>
      </c>
      <c r="F294" s="14">
        <v>24.85</v>
      </c>
      <c r="G294" s="14" t="s">
        <v>66</v>
      </c>
    </row>
    <row r="295" spans="1:7">
      <c r="A295" s="13">
        <v>43483</v>
      </c>
      <c r="B295" s="14">
        <v>24.76</v>
      </c>
      <c r="C295" s="14">
        <v>24.72</v>
      </c>
      <c r="D295" s="14">
        <v>0.95</v>
      </c>
      <c r="E295" s="14">
        <v>24.6</v>
      </c>
      <c r="F295" s="14">
        <v>24.88</v>
      </c>
      <c r="G295" s="14" t="s">
        <v>65</v>
      </c>
    </row>
    <row r="296" spans="1:7">
      <c r="A296" s="13">
        <v>43482</v>
      </c>
      <c r="B296" s="14">
        <v>24.09</v>
      </c>
      <c r="C296" s="14">
        <v>24.49</v>
      </c>
      <c r="D296" s="14">
        <v>1.37</v>
      </c>
      <c r="E296" s="14">
        <v>24.02</v>
      </c>
      <c r="F296" s="14">
        <v>24.62</v>
      </c>
      <c r="G296" s="14" t="s">
        <v>111</v>
      </c>
    </row>
    <row r="297" spans="1:7">
      <c r="A297" s="13">
        <v>43481</v>
      </c>
      <c r="B297" s="14">
        <v>24.14</v>
      </c>
      <c r="C297" s="14">
        <v>24.16</v>
      </c>
      <c r="D297" s="14">
        <v>-0.04</v>
      </c>
      <c r="E297" s="14">
        <v>24</v>
      </c>
      <c r="F297" s="14">
        <v>24.23</v>
      </c>
      <c r="G297" s="14" t="s">
        <v>226</v>
      </c>
    </row>
    <row r="298" spans="1:7">
      <c r="A298" s="13">
        <v>43480</v>
      </c>
      <c r="B298" s="14">
        <v>24.17</v>
      </c>
      <c r="C298" s="14">
        <v>24.17</v>
      </c>
      <c r="D298" s="14">
        <v>-0.08</v>
      </c>
      <c r="E298" s="14">
        <v>24.04</v>
      </c>
      <c r="F298" s="14">
        <v>24.45</v>
      </c>
      <c r="G298" s="14" t="s">
        <v>124</v>
      </c>
    </row>
    <row r="299" spans="1:7">
      <c r="A299" s="13">
        <v>43479</v>
      </c>
      <c r="B299" s="14">
        <v>24.16</v>
      </c>
      <c r="C299" s="14">
        <v>24.18</v>
      </c>
      <c r="D299" s="14">
        <v>-0.56000000000000005</v>
      </c>
      <c r="E299" s="14">
        <v>24</v>
      </c>
      <c r="F299" s="14">
        <v>24.42</v>
      </c>
      <c r="G299" s="14" t="s">
        <v>47</v>
      </c>
    </row>
    <row r="300" spans="1:7">
      <c r="A300" s="13">
        <v>43476</v>
      </c>
      <c r="B300" s="14">
        <v>24.48</v>
      </c>
      <c r="C300" s="14">
        <v>24.32</v>
      </c>
      <c r="D300" s="14">
        <v>-1.07</v>
      </c>
      <c r="E300" s="14">
        <v>24.18</v>
      </c>
      <c r="F300" s="14">
        <v>24.52</v>
      </c>
      <c r="G300" s="14" t="s">
        <v>62</v>
      </c>
    </row>
    <row r="301" spans="1:7">
      <c r="A301" s="13">
        <v>43475</v>
      </c>
      <c r="B301" s="14">
        <v>24.58</v>
      </c>
      <c r="C301" s="14">
        <v>24.58</v>
      </c>
      <c r="D301" s="14">
        <v>-0.86</v>
      </c>
      <c r="E301" s="14">
        <v>24.4</v>
      </c>
      <c r="F301" s="14">
        <v>24.73</v>
      </c>
      <c r="G301" s="14" t="s">
        <v>187</v>
      </c>
    </row>
    <row r="302" spans="1:7">
      <c r="A302" s="13">
        <v>43474</v>
      </c>
      <c r="B302" s="14">
        <v>24.62</v>
      </c>
      <c r="C302" s="14">
        <v>24.8</v>
      </c>
      <c r="D302" s="14">
        <v>2.08</v>
      </c>
      <c r="E302" s="14">
        <v>24.48</v>
      </c>
      <c r="F302" s="14">
        <v>24.82</v>
      </c>
      <c r="G302" s="14" t="s">
        <v>214</v>
      </c>
    </row>
    <row r="303" spans="1:7">
      <c r="A303" s="13">
        <v>43473</v>
      </c>
      <c r="B303" s="14">
        <v>24.72</v>
      </c>
      <c r="C303" s="14">
        <v>24.29</v>
      </c>
      <c r="D303" s="14">
        <v>-0.6</v>
      </c>
      <c r="E303" s="14">
        <v>24.11</v>
      </c>
      <c r="F303" s="14">
        <v>24.74</v>
      </c>
      <c r="G303" s="14" t="s">
        <v>155</v>
      </c>
    </row>
    <row r="304" spans="1:7">
      <c r="A304" s="13">
        <v>43472</v>
      </c>
      <c r="B304" s="14">
        <v>24.18</v>
      </c>
      <c r="C304" s="14">
        <v>24.44</v>
      </c>
      <c r="D304" s="14">
        <v>1.58</v>
      </c>
      <c r="E304" s="14">
        <v>24.04</v>
      </c>
      <c r="F304" s="14">
        <v>25.23</v>
      </c>
      <c r="G304" s="14" t="s">
        <v>227</v>
      </c>
    </row>
    <row r="305" spans="1:7">
      <c r="A305" s="13">
        <v>43469</v>
      </c>
      <c r="B305" s="14">
        <v>24.18</v>
      </c>
      <c r="C305" s="14">
        <v>24.06</v>
      </c>
      <c r="D305" s="14">
        <v>0.28000000000000003</v>
      </c>
      <c r="E305" s="14">
        <v>23.82</v>
      </c>
      <c r="F305" s="14">
        <v>24.27</v>
      </c>
      <c r="G305" s="14" t="s">
        <v>214</v>
      </c>
    </row>
    <row r="306" spans="1:7">
      <c r="A306" s="13">
        <v>43468</v>
      </c>
      <c r="B306" s="14">
        <v>23.32</v>
      </c>
      <c r="C306" s="14">
        <v>23.99</v>
      </c>
      <c r="D306" s="14">
        <v>2.4500000000000002</v>
      </c>
      <c r="E306" s="14">
        <v>23.16</v>
      </c>
      <c r="F306" s="14">
        <v>24.16</v>
      </c>
      <c r="G306" s="14" t="s">
        <v>228</v>
      </c>
    </row>
    <row r="307" spans="1:7">
      <c r="A307" s="13">
        <v>43467</v>
      </c>
      <c r="B307" s="14">
        <v>21.95</v>
      </c>
      <c r="C307" s="14">
        <v>23.42</v>
      </c>
      <c r="D307" s="14">
        <v>6.08</v>
      </c>
      <c r="E307" s="14">
        <v>21.68</v>
      </c>
      <c r="F307" s="14">
        <v>23.55</v>
      </c>
      <c r="G307" s="14" t="s">
        <v>229</v>
      </c>
    </row>
    <row r="308" spans="1:7">
      <c r="A308" s="13">
        <v>43462</v>
      </c>
      <c r="B308" s="14">
        <v>21.52</v>
      </c>
      <c r="C308" s="14">
        <v>22.07</v>
      </c>
      <c r="D308" s="14">
        <v>4.66</v>
      </c>
      <c r="E308" s="14">
        <v>21.49</v>
      </c>
      <c r="F308" s="14">
        <v>22.22</v>
      </c>
      <c r="G308" s="14" t="s">
        <v>104</v>
      </c>
    </row>
    <row r="309" spans="1:7">
      <c r="A309" s="13">
        <v>43461</v>
      </c>
      <c r="B309" s="14">
        <v>20.94</v>
      </c>
      <c r="C309" s="14">
        <v>21.09</v>
      </c>
      <c r="D309" s="14">
        <v>-0.05</v>
      </c>
      <c r="E309" s="14">
        <v>20.71</v>
      </c>
      <c r="F309" s="14">
        <v>21.39</v>
      </c>
      <c r="G309" s="14" t="s">
        <v>230</v>
      </c>
    </row>
    <row r="310" spans="1:7">
      <c r="A310" s="13">
        <v>43460</v>
      </c>
      <c r="B310" s="14">
        <v>20.04</v>
      </c>
      <c r="C310" s="14">
        <v>21.1</v>
      </c>
      <c r="D310" s="14">
        <v>3.98</v>
      </c>
      <c r="E310" s="14">
        <v>19.87</v>
      </c>
      <c r="F310" s="14">
        <v>21.1</v>
      </c>
      <c r="G310" s="14" t="s">
        <v>67</v>
      </c>
    </row>
    <row r="311" spans="1:7">
      <c r="A311" s="13">
        <v>43455</v>
      </c>
      <c r="B311" s="14">
        <v>20.149999999999999</v>
      </c>
      <c r="C311" s="14">
        <v>20.29</v>
      </c>
      <c r="D311" s="14">
        <v>0.28000000000000003</v>
      </c>
      <c r="E311" s="14">
        <v>20.010000000000002</v>
      </c>
      <c r="F311" s="14">
        <v>20.7</v>
      </c>
      <c r="G311" s="14" t="s">
        <v>121</v>
      </c>
    </row>
    <row r="312" spans="1:7">
      <c r="A312" s="13">
        <v>43454</v>
      </c>
      <c r="B312" s="14">
        <v>21.01</v>
      </c>
      <c r="C312" s="14">
        <v>20.239999999999998</v>
      </c>
      <c r="D312" s="14">
        <v>-3.42</v>
      </c>
      <c r="E312" s="14">
        <v>20.100000000000001</v>
      </c>
      <c r="F312" s="14">
        <v>21.02</v>
      </c>
      <c r="G312" s="14" t="s">
        <v>231</v>
      </c>
    </row>
    <row r="313" spans="1:7">
      <c r="A313" s="13">
        <v>43453</v>
      </c>
      <c r="B313" s="14">
        <v>21.19</v>
      </c>
      <c r="C313" s="14">
        <v>20.95</v>
      </c>
      <c r="D313" s="14">
        <v>1.1399999999999999</v>
      </c>
      <c r="E313" s="14">
        <v>20.77</v>
      </c>
      <c r="F313" s="14">
        <v>21.7</v>
      </c>
      <c r="G313" s="14" t="s">
        <v>232</v>
      </c>
    </row>
    <row r="314" spans="1:7">
      <c r="A314" s="13">
        <v>43452</v>
      </c>
      <c r="B314" s="14">
        <v>21.45</v>
      </c>
      <c r="C314" s="14">
        <v>20.72</v>
      </c>
      <c r="D314" s="14">
        <v>-3.8</v>
      </c>
      <c r="E314" s="14">
        <v>20.72</v>
      </c>
      <c r="F314" s="14">
        <v>21.47</v>
      </c>
      <c r="G314" s="14" t="s">
        <v>67</v>
      </c>
    </row>
    <row r="315" spans="1:7">
      <c r="A315" s="13">
        <v>43451</v>
      </c>
      <c r="B315" s="14">
        <v>21.86</v>
      </c>
      <c r="C315" s="14">
        <v>21.53</v>
      </c>
      <c r="D315" s="14">
        <v>-0.78</v>
      </c>
      <c r="E315" s="14">
        <v>21.47</v>
      </c>
      <c r="F315" s="14">
        <v>21.91</v>
      </c>
      <c r="G315" s="14" t="s">
        <v>149</v>
      </c>
    </row>
    <row r="316" spans="1:7">
      <c r="A316" s="13">
        <v>43448</v>
      </c>
      <c r="B316" s="14">
        <v>21.73</v>
      </c>
      <c r="C316" s="14">
        <v>21.7</v>
      </c>
      <c r="D316" s="14">
        <v>-1.33</v>
      </c>
      <c r="E316" s="14">
        <v>21.62</v>
      </c>
      <c r="F316" s="14">
        <v>21.97</v>
      </c>
      <c r="G316" s="14" t="s">
        <v>233</v>
      </c>
    </row>
    <row r="317" spans="1:7">
      <c r="A317" s="13">
        <v>43447</v>
      </c>
      <c r="B317" s="14">
        <v>21.93</v>
      </c>
      <c r="C317" s="14">
        <v>22</v>
      </c>
      <c r="D317" s="14">
        <v>0.26</v>
      </c>
      <c r="E317" s="14">
        <v>21.62</v>
      </c>
      <c r="F317" s="14">
        <v>22.08</v>
      </c>
      <c r="G317" s="14" t="s">
        <v>70</v>
      </c>
    </row>
    <row r="318" spans="1:7">
      <c r="A318" s="13">
        <v>43446</v>
      </c>
      <c r="B318" s="14">
        <v>22.35</v>
      </c>
      <c r="C318" s="14">
        <v>21.94</v>
      </c>
      <c r="D318" s="14">
        <v>0.04</v>
      </c>
      <c r="E318" s="14">
        <v>21.85</v>
      </c>
      <c r="F318" s="14">
        <v>22.5</v>
      </c>
      <c r="G318" s="14" t="s">
        <v>53</v>
      </c>
    </row>
    <row r="319" spans="1:7">
      <c r="A319" s="13">
        <v>43445</v>
      </c>
      <c r="B319" s="14">
        <v>22.52</v>
      </c>
      <c r="C319" s="14">
        <v>21.93</v>
      </c>
      <c r="D319" s="14">
        <v>-0.64</v>
      </c>
      <c r="E319" s="14">
        <v>21.72</v>
      </c>
      <c r="F319" s="14">
        <v>22.66</v>
      </c>
      <c r="G319" s="14" t="s">
        <v>208</v>
      </c>
    </row>
    <row r="320" spans="1:7">
      <c r="A320" s="13">
        <v>43444</v>
      </c>
      <c r="B320" s="14">
        <v>23.32</v>
      </c>
      <c r="C320" s="14">
        <v>22.07</v>
      </c>
      <c r="D320" s="14">
        <v>-5.37</v>
      </c>
      <c r="E320" s="14">
        <v>22.07</v>
      </c>
      <c r="F320" s="14">
        <v>23.45</v>
      </c>
      <c r="G320" s="14" t="s">
        <v>65</v>
      </c>
    </row>
    <row r="321" spans="1:7">
      <c r="A321" s="13">
        <v>43441</v>
      </c>
      <c r="B321" s="14">
        <v>23.09</v>
      </c>
      <c r="C321" s="14">
        <v>23.32</v>
      </c>
      <c r="D321" s="14">
        <v>0.73</v>
      </c>
      <c r="E321" s="14">
        <v>23.02</v>
      </c>
      <c r="F321" s="14">
        <v>23.98</v>
      </c>
      <c r="G321" s="14" t="s">
        <v>234</v>
      </c>
    </row>
    <row r="322" spans="1:7">
      <c r="A322" s="13">
        <v>43440</v>
      </c>
      <c r="B322" s="14">
        <v>23.53</v>
      </c>
      <c r="C322" s="14">
        <v>23.15</v>
      </c>
      <c r="D322" s="14">
        <v>-3.79</v>
      </c>
      <c r="E322" s="14">
        <v>22.89</v>
      </c>
      <c r="F322" s="14">
        <v>23.65</v>
      </c>
      <c r="G322" s="14" t="s">
        <v>235</v>
      </c>
    </row>
    <row r="323" spans="1:7">
      <c r="A323" s="13">
        <v>43439</v>
      </c>
      <c r="B323" s="14">
        <v>23.98</v>
      </c>
      <c r="C323" s="14">
        <v>24.07</v>
      </c>
      <c r="D323" s="14">
        <v>0.87</v>
      </c>
      <c r="E323" s="14">
        <v>23.49</v>
      </c>
      <c r="F323" s="14">
        <v>24.22</v>
      </c>
      <c r="G323" s="14" t="s">
        <v>124</v>
      </c>
    </row>
    <row r="324" spans="1:7">
      <c r="A324" s="13">
        <v>43438</v>
      </c>
      <c r="B324" s="14">
        <v>24.72</v>
      </c>
      <c r="C324" s="14">
        <v>23.86</v>
      </c>
      <c r="D324" s="14">
        <v>-2.31</v>
      </c>
      <c r="E324" s="14">
        <v>23.86</v>
      </c>
      <c r="F324" s="14">
        <v>24.79</v>
      </c>
      <c r="G324" s="14" t="s">
        <v>236</v>
      </c>
    </row>
    <row r="325" spans="1:7">
      <c r="A325" s="13">
        <v>43437</v>
      </c>
      <c r="B325" s="14">
        <v>24.76</v>
      </c>
      <c r="C325" s="14">
        <v>24.43</v>
      </c>
      <c r="D325" s="14">
        <v>1.89</v>
      </c>
      <c r="E325" s="14">
        <v>24.29</v>
      </c>
      <c r="F325" s="14">
        <v>24.98</v>
      </c>
      <c r="G325" s="14" t="s">
        <v>237</v>
      </c>
    </row>
    <row r="326" spans="1:7">
      <c r="A326" s="13">
        <v>43434</v>
      </c>
      <c r="B326" s="14">
        <v>23.64</v>
      </c>
      <c r="C326" s="14">
        <v>23.97</v>
      </c>
      <c r="D326" s="14">
        <v>1.1499999999999999</v>
      </c>
      <c r="E326" s="14">
        <v>23.61</v>
      </c>
      <c r="F326" s="14">
        <v>24.07</v>
      </c>
      <c r="G326" s="14" t="s">
        <v>238</v>
      </c>
    </row>
    <row r="327" spans="1:7">
      <c r="A327" s="13">
        <v>43433</v>
      </c>
      <c r="B327" s="14">
        <v>23.5</v>
      </c>
      <c r="C327" s="14">
        <v>23.7</v>
      </c>
      <c r="D327" s="14">
        <v>-0.83</v>
      </c>
      <c r="E327" s="14">
        <v>23.43</v>
      </c>
      <c r="F327" s="14">
        <v>24.01</v>
      </c>
      <c r="G327" s="14" t="s">
        <v>230</v>
      </c>
    </row>
    <row r="328" spans="1:7">
      <c r="A328" s="13">
        <v>43432</v>
      </c>
      <c r="B328" s="14">
        <v>24.01</v>
      </c>
      <c r="C328" s="14">
        <v>23.9</v>
      </c>
      <c r="D328" s="14">
        <v>-0.59</v>
      </c>
      <c r="E328" s="14">
        <v>23.59</v>
      </c>
      <c r="F328" s="14">
        <v>24.36</v>
      </c>
      <c r="G328" s="14" t="s">
        <v>50</v>
      </c>
    </row>
    <row r="329" spans="1:7">
      <c r="A329" s="13">
        <v>43431</v>
      </c>
      <c r="B329" s="14">
        <v>22.95</v>
      </c>
      <c r="C329" s="14">
        <v>24.04</v>
      </c>
      <c r="D329" s="14">
        <v>5.28</v>
      </c>
      <c r="E329" s="14">
        <v>22.85</v>
      </c>
      <c r="F329" s="14">
        <v>24.2</v>
      </c>
      <c r="G329" s="14" t="s">
        <v>239</v>
      </c>
    </row>
    <row r="330" spans="1:7">
      <c r="A330" s="13">
        <v>43430</v>
      </c>
      <c r="B330" s="14">
        <v>23.35</v>
      </c>
      <c r="C330" s="14">
        <v>22.83</v>
      </c>
      <c r="D330" s="14">
        <v>-0.49</v>
      </c>
      <c r="E330" s="14">
        <v>22.65</v>
      </c>
      <c r="F330" s="14">
        <v>23.53</v>
      </c>
      <c r="G330" s="14" t="s">
        <v>151</v>
      </c>
    </row>
    <row r="331" spans="1:7">
      <c r="A331" s="13">
        <v>43427</v>
      </c>
      <c r="B331" s="14">
        <v>23.21</v>
      </c>
      <c r="C331" s="14">
        <v>22.95</v>
      </c>
      <c r="D331" s="14">
        <v>-3.1</v>
      </c>
      <c r="E331" s="14">
        <v>22.61</v>
      </c>
      <c r="F331" s="14">
        <v>23.35</v>
      </c>
      <c r="G331" s="14" t="s">
        <v>125</v>
      </c>
    </row>
    <row r="332" spans="1:7">
      <c r="A332" s="13">
        <v>43426</v>
      </c>
      <c r="B332" s="14">
        <v>23.8</v>
      </c>
      <c r="C332" s="14">
        <v>23.68</v>
      </c>
      <c r="D332" s="14">
        <v>0.32</v>
      </c>
      <c r="E332" s="14">
        <v>23.61</v>
      </c>
      <c r="F332" s="14">
        <v>23.88</v>
      </c>
      <c r="G332" s="14" t="s">
        <v>240</v>
      </c>
    </row>
    <row r="333" spans="1:7">
      <c r="A333" s="13">
        <v>43425</v>
      </c>
      <c r="B333" s="14">
        <v>23.61</v>
      </c>
      <c r="C333" s="14">
        <v>23.61</v>
      </c>
      <c r="D333" s="14">
        <v>-3.19</v>
      </c>
      <c r="E333" s="14">
        <v>23.46</v>
      </c>
      <c r="F333" s="14">
        <v>23.9</v>
      </c>
      <c r="G333" s="14" t="s">
        <v>146</v>
      </c>
    </row>
    <row r="334" spans="1:7">
      <c r="A334" s="13">
        <v>43423</v>
      </c>
      <c r="B334" s="14">
        <v>23.97</v>
      </c>
      <c r="C334" s="14">
        <v>24.38</v>
      </c>
      <c r="D334" s="14">
        <v>0.78</v>
      </c>
      <c r="E334" s="14">
        <v>23.85</v>
      </c>
      <c r="F334" s="14">
        <v>24.66</v>
      </c>
      <c r="G334" s="14" t="s">
        <v>212</v>
      </c>
    </row>
    <row r="335" spans="1:7">
      <c r="A335" s="13">
        <v>43420</v>
      </c>
      <c r="B335" s="14">
        <v>23.81</v>
      </c>
      <c r="C335" s="14">
        <v>24.2</v>
      </c>
      <c r="D335" s="14">
        <v>2.79</v>
      </c>
      <c r="E335" s="14">
        <v>23.61</v>
      </c>
      <c r="F335" s="14">
        <v>24.42</v>
      </c>
      <c r="G335" s="14" t="s">
        <v>118</v>
      </c>
    </row>
    <row r="336" spans="1:7">
      <c r="A336" s="13">
        <v>43418</v>
      </c>
      <c r="B336" s="14">
        <v>22.73</v>
      </c>
      <c r="C336" s="14">
        <v>23.54</v>
      </c>
      <c r="D336" s="14">
        <v>3.55</v>
      </c>
      <c r="E336" s="14">
        <v>22.42</v>
      </c>
      <c r="F336" s="14">
        <v>23.63</v>
      </c>
      <c r="G336" s="14" t="s">
        <v>40</v>
      </c>
    </row>
    <row r="337" spans="1:7">
      <c r="A337" s="13">
        <v>43417</v>
      </c>
      <c r="B337" s="14">
        <v>23.75</v>
      </c>
      <c r="C337" s="14">
        <v>22.73</v>
      </c>
      <c r="D337" s="14">
        <v>-4.3</v>
      </c>
      <c r="E337" s="14">
        <v>22.46</v>
      </c>
      <c r="F337" s="14">
        <v>23.75</v>
      </c>
      <c r="G337" s="14" t="s">
        <v>241</v>
      </c>
    </row>
    <row r="338" spans="1:7">
      <c r="A338" s="13">
        <v>43416</v>
      </c>
      <c r="B338" s="14">
        <v>23.95</v>
      </c>
      <c r="C338" s="14">
        <v>23.76</v>
      </c>
      <c r="D338" s="14">
        <v>-0.51</v>
      </c>
      <c r="E338" s="14">
        <v>23.72</v>
      </c>
      <c r="F338" s="14">
        <v>24.31</v>
      </c>
      <c r="G338" s="14" t="s">
        <v>181</v>
      </c>
    </row>
    <row r="339" spans="1:7">
      <c r="A339" s="13">
        <v>43413</v>
      </c>
      <c r="B339" s="14">
        <v>23.63</v>
      </c>
      <c r="C339" s="14">
        <v>23.88</v>
      </c>
      <c r="D339" s="14">
        <v>0.43</v>
      </c>
      <c r="E339" s="14">
        <v>23.15</v>
      </c>
      <c r="F339" s="14">
        <v>24.12</v>
      </c>
      <c r="G339" s="14" t="s">
        <v>54</v>
      </c>
    </row>
    <row r="340" spans="1:7">
      <c r="A340" s="13">
        <v>43412</v>
      </c>
      <c r="B340" s="14">
        <v>25.14</v>
      </c>
      <c r="C340" s="14">
        <v>23.78</v>
      </c>
      <c r="D340" s="14">
        <v>-3.61</v>
      </c>
      <c r="E340" s="14">
        <v>23.78</v>
      </c>
      <c r="F340" s="14">
        <v>25.35</v>
      </c>
      <c r="G340" s="14" t="s">
        <v>242</v>
      </c>
    </row>
    <row r="341" spans="1:7">
      <c r="A341" s="13">
        <v>43411</v>
      </c>
      <c r="B341" s="14">
        <v>25.89</v>
      </c>
      <c r="C341" s="14">
        <v>24.67</v>
      </c>
      <c r="D341" s="14">
        <v>-3.27</v>
      </c>
      <c r="E341" s="14">
        <v>24.63</v>
      </c>
      <c r="F341" s="14">
        <v>25.93</v>
      </c>
      <c r="G341" s="14" t="s">
        <v>40</v>
      </c>
    </row>
    <row r="342" spans="1:7">
      <c r="A342" s="13">
        <v>43410</v>
      </c>
      <c r="B342" s="14">
        <v>25.6</v>
      </c>
      <c r="C342" s="14">
        <v>25.5</v>
      </c>
      <c r="D342" s="14">
        <v>-3.44</v>
      </c>
      <c r="E342" s="14">
        <v>25.31</v>
      </c>
      <c r="F342" s="14">
        <v>26.54</v>
      </c>
      <c r="G342" s="14" t="s">
        <v>243</v>
      </c>
    </row>
    <row r="343" spans="1:7">
      <c r="A343" s="13">
        <v>43409</v>
      </c>
      <c r="B343" s="14">
        <v>25.79</v>
      </c>
      <c r="C343" s="14">
        <v>26.41</v>
      </c>
      <c r="D343" s="14">
        <v>3.07</v>
      </c>
      <c r="E343" s="14">
        <v>25.71</v>
      </c>
      <c r="F343" s="14">
        <v>26.41</v>
      </c>
      <c r="G343" s="14" t="s">
        <v>106</v>
      </c>
    </row>
    <row r="344" spans="1:7">
      <c r="A344" s="13">
        <v>43405</v>
      </c>
      <c r="B344" s="14">
        <v>26.04</v>
      </c>
      <c r="C344" s="14">
        <v>25.62</v>
      </c>
      <c r="D344" s="14">
        <v>-1.0900000000000001</v>
      </c>
      <c r="E344" s="14">
        <v>25.43</v>
      </c>
      <c r="F344" s="14">
        <v>26.28</v>
      </c>
      <c r="G344" s="14" t="s">
        <v>85</v>
      </c>
    </row>
    <row r="345" spans="1:7">
      <c r="A345" s="13">
        <v>43404</v>
      </c>
      <c r="B345" s="14">
        <v>26.5</v>
      </c>
      <c r="C345" s="14">
        <v>25.9</v>
      </c>
      <c r="D345" s="14">
        <v>-1.36</v>
      </c>
      <c r="E345" s="14">
        <v>25.6</v>
      </c>
      <c r="F345" s="14">
        <v>26.57</v>
      </c>
      <c r="G345" s="14" t="s">
        <v>238</v>
      </c>
    </row>
    <row r="346" spans="1:7">
      <c r="A346" s="13">
        <v>43403</v>
      </c>
      <c r="B346" s="14">
        <v>25.04</v>
      </c>
      <c r="C346" s="14">
        <v>26.26</v>
      </c>
      <c r="D346" s="14">
        <v>5.98</v>
      </c>
      <c r="E346" s="14">
        <v>24.78</v>
      </c>
      <c r="F346" s="14">
        <v>26.26</v>
      </c>
      <c r="G346" s="14" t="s">
        <v>244</v>
      </c>
    </row>
    <row r="347" spans="1:7">
      <c r="A347" s="13">
        <v>43402</v>
      </c>
      <c r="B347" s="14">
        <v>26.95</v>
      </c>
      <c r="C347" s="14">
        <v>24.78</v>
      </c>
      <c r="D347" s="14">
        <v>-4.28</v>
      </c>
      <c r="E347" s="14">
        <v>24.36</v>
      </c>
      <c r="F347" s="14">
        <v>26.95</v>
      </c>
      <c r="G347" s="14" t="s">
        <v>245</v>
      </c>
    </row>
    <row r="348" spans="1:7">
      <c r="A348" s="13">
        <v>43399</v>
      </c>
      <c r="B348" s="14">
        <v>24.99</v>
      </c>
      <c r="C348" s="14">
        <v>25.89</v>
      </c>
      <c r="D348" s="14">
        <v>4.8600000000000003</v>
      </c>
      <c r="E348" s="14">
        <v>24.5</v>
      </c>
      <c r="F348" s="14">
        <v>25.89</v>
      </c>
      <c r="G348" s="14" t="s">
        <v>244</v>
      </c>
    </row>
    <row r="349" spans="1:7">
      <c r="A349" s="13">
        <v>43398</v>
      </c>
      <c r="B349" s="14">
        <v>24.55</v>
      </c>
      <c r="C349" s="14">
        <v>24.69</v>
      </c>
      <c r="D349" s="14">
        <v>2.4900000000000002</v>
      </c>
      <c r="E349" s="14">
        <v>24.09</v>
      </c>
      <c r="F349" s="14">
        <v>24.99</v>
      </c>
      <c r="G349" s="14" t="s">
        <v>60</v>
      </c>
    </row>
    <row r="350" spans="1:7">
      <c r="A350" s="13">
        <v>43397</v>
      </c>
      <c r="B350" s="14">
        <v>24.77</v>
      </c>
      <c r="C350" s="14">
        <v>24.08</v>
      </c>
      <c r="D350" s="14">
        <v>-1.98</v>
      </c>
      <c r="E350" s="14">
        <v>24.08</v>
      </c>
      <c r="F350" s="14">
        <v>25.31</v>
      </c>
      <c r="G350" s="14" t="s">
        <v>235</v>
      </c>
    </row>
    <row r="351" spans="1:7">
      <c r="A351" s="13">
        <v>43396</v>
      </c>
      <c r="B351" s="14">
        <v>24.53</v>
      </c>
      <c r="C351" s="14">
        <v>24.57</v>
      </c>
      <c r="D351" s="14">
        <v>-1.24</v>
      </c>
      <c r="E351" s="14">
        <v>24.21</v>
      </c>
      <c r="F351" s="14">
        <v>24.84</v>
      </c>
      <c r="G351" s="14" t="s">
        <v>41</v>
      </c>
    </row>
    <row r="352" spans="1:7">
      <c r="A352" s="13">
        <v>43395</v>
      </c>
      <c r="B352" s="14">
        <v>24.64</v>
      </c>
      <c r="C352" s="14">
        <v>24.88</v>
      </c>
      <c r="D352" s="14">
        <v>2.35</v>
      </c>
      <c r="E352" s="14">
        <v>24.64</v>
      </c>
      <c r="F352" s="14">
        <v>24.95</v>
      </c>
      <c r="G352" s="14" t="s">
        <v>106</v>
      </c>
    </row>
    <row r="353" spans="1:7">
      <c r="A353" s="13">
        <v>43392</v>
      </c>
      <c r="B353" s="14">
        <v>24.53</v>
      </c>
      <c r="C353" s="14">
        <v>24.31</v>
      </c>
      <c r="D353" s="14">
        <v>0.86</v>
      </c>
      <c r="E353" s="14">
        <v>24.12</v>
      </c>
      <c r="F353" s="14">
        <v>24.67</v>
      </c>
      <c r="G353" s="14" t="s">
        <v>178</v>
      </c>
    </row>
    <row r="354" spans="1:7">
      <c r="A354" s="13">
        <v>43391</v>
      </c>
      <c r="B354" s="14">
        <v>24.66</v>
      </c>
      <c r="C354" s="14">
        <v>24.1</v>
      </c>
      <c r="D354" s="14">
        <v>-2.83</v>
      </c>
      <c r="E354" s="14">
        <v>24.1</v>
      </c>
      <c r="F354" s="14">
        <v>24.7</v>
      </c>
      <c r="G354" s="14" t="s">
        <v>70</v>
      </c>
    </row>
    <row r="355" spans="1:7">
      <c r="A355" s="13">
        <v>43390</v>
      </c>
      <c r="B355" s="14">
        <v>24.8</v>
      </c>
      <c r="C355" s="14">
        <v>24.81</v>
      </c>
      <c r="D355" s="14">
        <v>-1.05</v>
      </c>
      <c r="E355" s="14">
        <v>24.63</v>
      </c>
      <c r="F355" s="14">
        <v>24.98</v>
      </c>
      <c r="G355" s="14" t="s">
        <v>246</v>
      </c>
    </row>
    <row r="356" spans="1:7">
      <c r="A356" s="13">
        <v>43389</v>
      </c>
      <c r="B356" s="14">
        <v>24.57</v>
      </c>
      <c r="C356" s="14">
        <v>25.07</v>
      </c>
      <c r="D356" s="14">
        <v>3.73</v>
      </c>
      <c r="E356" s="14">
        <v>24.47</v>
      </c>
      <c r="F356" s="14">
        <v>25.07</v>
      </c>
      <c r="G356" s="14" t="s">
        <v>114</v>
      </c>
    </row>
    <row r="357" spans="1:7">
      <c r="A357" s="13">
        <v>43388</v>
      </c>
      <c r="B357" s="14">
        <v>24.29</v>
      </c>
      <c r="C357" s="14">
        <v>24.17</v>
      </c>
      <c r="D357" s="14">
        <v>1.9</v>
      </c>
      <c r="E357" s="14">
        <v>23.96</v>
      </c>
      <c r="F357" s="14">
        <v>24.5</v>
      </c>
      <c r="G357" s="14" t="s">
        <v>50</v>
      </c>
    </row>
    <row r="358" spans="1:7">
      <c r="A358" s="13">
        <v>43384</v>
      </c>
      <c r="B358" s="14">
        <v>24.9</v>
      </c>
      <c r="C358" s="14">
        <v>23.72</v>
      </c>
      <c r="D358" s="14">
        <v>-2.92</v>
      </c>
      <c r="E358" s="14">
        <v>23.5</v>
      </c>
      <c r="F358" s="14">
        <v>25.09</v>
      </c>
      <c r="G358" s="14" t="s">
        <v>247</v>
      </c>
    </row>
    <row r="359" spans="1:7">
      <c r="A359" s="13">
        <v>43383</v>
      </c>
      <c r="B359" s="14">
        <v>24.68</v>
      </c>
      <c r="C359" s="14">
        <v>24.43</v>
      </c>
      <c r="D359" s="14">
        <v>-2.87</v>
      </c>
      <c r="E359" s="14">
        <v>24.06</v>
      </c>
      <c r="F359" s="14">
        <v>24.75</v>
      </c>
      <c r="G359" s="14" t="s">
        <v>246</v>
      </c>
    </row>
    <row r="360" spans="1:7">
      <c r="A360" s="13">
        <v>43382</v>
      </c>
      <c r="B360" s="14">
        <v>24.84</v>
      </c>
      <c r="C360" s="14">
        <v>25.15</v>
      </c>
      <c r="D360" s="14">
        <v>0.83</v>
      </c>
      <c r="E360" s="14">
        <v>24.65</v>
      </c>
      <c r="F360" s="14">
        <v>25.32</v>
      </c>
      <c r="G360" s="14" t="s">
        <v>248</v>
      </c>
    </row>
    <row r="361" spans="1:7">
      <c r="A361" s="13">
        <v>43381</v>
      </c>
      <c r="B361" s="14">
        <v>25.27</v>
      </c>
      <c r="C361" s="14">
        <v>24.95</v>
      </c>
      <c r="D361" s="14">
        <v>11.02</v>
      </c>
      <c r="E361" s="14">
        <v>24.15</v>
      </c>
      <c r="F361" s="14">
        <v>25.29</v>
      </c>
      <c r="G361" s="14" t="s">
        <v>249</v>
      </c>
    </row>
    <row r="362" spans="1:7">
      <c r="A362" s="13">
        <v>43378</v>
      </c>
      <c r="B362" s="14">
        <v>22.97</v>
      </c>
      <c r="C362" s="14">
        <v>22.47</v>
      </c>
      <c r="D362" s="14">
        <v>-0.25</v>
      </c>
      <c r="E362" s="14">
        <v>22.19</v>
      </c>
      <c r="F362" s="14">
        <v>23.06</v>
      </c>
      <c r="G362" s="14" t="s">
        <v>250</v>
      </c>
    </row>
    <row r="363" spans="1:7">
      <c r="A363" s="13">
        <v>43377</v>
      </c>
      <c r="B363" s="14">
        <v>21.99</v>
      </c>
      <c r="C363" s="14">
        <v>22.53</v>
      </c>
      <c r="D363" s="14">
        <v>0.97</v>
      </c>
      <c r="E363" s="14">
        <v>21.77</v>
      </c>
      <c r="F363" s="14">
        <v>23</v>
      </c>
      <c r="G363" s="14" t="s">
        <v>54</v>
      </c>
    </row>
    <row r="364" spans="1:7">
      <c r="A364" s="13">
        <v>43376</v>
      </c>
      <c r="B364" s="14">
        <v>23.68</v>
      </c>
      <c r="C364" s="14">
        <v>22.31</v>
      </c>
      <c r="D364" s="14">
        <v>4.25</v>
      </c>
      <c r="E364" s="14">
        <v>22</v>
      </c>
      <c r="F364" s="14">
        <v>23.84</v>
      </c>
      <c r="G364" s="14" t="s">
        <v>251</v>
      </c>
    </row>
    <row r="365" spans="1:7">
      <c r="A365" s="13">
        <v>43375</v>
      </c>
      <c r="B365" s="14">
        <v>20.63</v>
      </c>
      <c r="C365" s="14">
        <v>21.4</v>
      </c>
      <c r="D365" s="14">
        <v>8.67</v>
      </c>
      <c r="E365" s="14">
        <v>20.54</v>
      </c>
      <c r="F365" s="14">
        <v>21.4</v>
      </c>
      <c r="G365" s="14" t="s">
        <v>252</v>
      </c>
    </row>
    <row r="366" spans="1:7">
      <c r="A366" s="13">
        <v>43374</v>
      </c>
      <c r="B366" s="14">
        <v>19.93</v>
      </c>
      <c r="C366" s="14">
        <v>19.7</v>
      </c>
      <c r="D366" s="14">
        <v>-0.43</v>
      </c>
      <c r="E366" s="14">
        <v>19.510000000000002</v>
      </c>
      <c r="F366" s="14">
        <v>20.03</v>
      </c>
      <c r="G366" s="14" t="s">
        <v>61</v>
      </c>
    </row>
    <row r="367" spans="1:7">
      <c r="A367" s="13">
        <v>43371</v>
      </c>
      <c r="B367" s="14">
        <v>19.82</v>
      </c>
      <c r="C367" s="14">
        <v>19.78</v>
      </c>
      <c r="D367" s="14">
        <v>-1.72</v>
      </c>
      <c r="E367" s="14">
        <v>19.71</v>
      </c>
      <c r="F367" s="14">
        <v>20.58</v>
      </c>
      <c r="G367" s="14" t="s">
        <v>114</v>
      </c>
    </row>
    <row r="368" spans="1:7">
      <c r="A368" s="13">
        <v>43370</v>
      </c>
      <c r="B368" s="14">
        <v>19.23</v>
      </c>
      <c r="C368" s="14">
        <v>20.13</v>
      </c>
      <c r="D368" s="14">
        <v>6.29</v>
      </c>
      <c r="E368" s="14">
        <v>19.2</v>
      </c>
      <c r="F368" s="14">
        <v>20.13</v>
      </c>
      <c r="G368" s="14" t="s">
        <v>253</v>
      </c>
    </row>
    <row r="369" spans="1:7">
      <c r="A369" s="13">
        <v>43369</v>
      </c>
      <c r="B369" s="14">
        <v>18.98</v>
      </c>
      <c r="C369" s="14">
        <v>18.940000000000001</v>
      </c>
      <c r="D369" s="14">
        <v>0.55000000000000004</v>
      </c>
      <c r="E369" s="14">
        <v>18.73</v>
      </c>
      <c r="F369" s="14">
        <v>19.04</v>
      </c>
      <c r="G369" s="14" t="s">
        <v>47</v>
      </c>
    </row>
    <row r="370" spans="1:7">
      <c r="A370" s="13">
        <v>43368</v>
      </c>
      <c r="B370" s="14">
        <v>18.48</v>
      </c>
      <c r="C370" s="14">
        <v>18.829999999999998</v>
      </c>
      <c r="D370" s="14">
        <v>0.4</v>
      </c>
      <c r="E370" s="14">
        <v>18.32</v>
      </c>
      <c r="F370" s="14">
        <v>18.899999999999999</v>
      </c>
      <c r="G370" s="14" t="s">
        <v>84</v>
      </c>
    </row>
    <row r="371" spans="1:7">
      <c r="A371" s="13">
        <v>43367</v>
      </c>
      <c r="B371" s="14">
        <v>18.95</v>
      </c>
      <c r="C371" s="14">
        <v>18.760000000000002</v>
      </c>
      <c r="D371" s="14">
        <v>-0.7</v>
      </c>
      <c r="E371" s="14">
        <v>18.68</v>
      </c>
      <c r="F371" s="14">
        <v>19.14</v>
      </c>
      <c r="G371" s="14" t="s">
        <v>78</v>
      </c>
    </row>
    <row r="372" spans="1:7">
      <c r="A372" s="13">
        <v>43364</v>
      </c>
      <c r="B372" s="14">
        <v>18.899999999999999</v>
      </c>
      <c r="C372" s="14">
        <v>18.89</v>
      </c>
      <c r="D372" s="14">
        <v>1.36</v>
      </c>
      <c r="E372" s="14">
        <v>18.71</v>
      </c>
      <c r="F372" s="14">
        <v>19.04</v>
      </c>
      <c r="G372" s="14" t="s">
        <v>82</v>
      </c>
    </row>
    <row r="373" spans="1:7">
      <c r="A373" s="13">
        <v>43363</v>
      </c>
      <c r="B373" s="14">
        <v>19</v>
      </c>
      <c r="C373" s="14">
        <v>18.64</v>
      </c>
      <c r="D373" s="14">
        <v>-0.55000000000000004</v>
      </c>
      <c r="E373" s="14">
        <v>18.52</v>
      </c>
      <c r="F373" s="14">
        <v>19.09</v>
      </c>
      <c r="G373" s="14" t="s">
        <v>219</v>
      </c>
    </row>
    <row r="374" spans="1:7">
      <c r="A374" s="13">
        <v>43362</v>
      </c>
      <c r="B374" s="14">
        <v>18.690000000000001</v>
      </c>
      <c r="C374" s="14">
        <v>18.739999999999998</v>
      </c>
      <c r="D374" s="14">
        <v>-1.33</v>
      </c>
      <c r="E374" s="14">
        <v>18.600000000000001</v>
      </c>
      <c r="F374" s="14">
        <v>19.190000000000001</v>
      </c>
      <c r="G374" s="14" t="s">
        <v>57</v>
      </c>
    </row>
    <row r="375" spans="1:7">
      <c r="A375" s="13">
        <v>43361</v>
      </c>
      <c r="B375" s="14">
        <v>18.29</v>
      </c>
      <c r="C375" s="14">
        <v>18.989999999999998</v>
      </c>
      <c r="D375" s="14">
        <v>4.38</v>
      </c>
      <c r="E375" s="14">
        <v>18.260000000000002</v>
      </c>
      <c r="F375" s="14">
        <v>18.989999999999998</v>
      </c>
      <c r="G375" s="14" t="s">
        <v>70</v>
      </c>
    </row>
    <row r="376" spans="1:7">
      <c r="A376" s="13">
        <v>43360</v>
      </c>
      <c r="B376" s="14">
        <v>17.47</v>
      </c>
      <c r="C376" s="14">
        <v>18.190000000000001</v>
      </c>
      <c r="D376" s="14">
        <v>3.25</v>
      </c>
      <c r="E376" s="14">
        <v>17.47</v>
      </c>
      <c r="F376" s="14">
        <v>18.28</v>
      </c>
      <c r="G376" s="14" t="s">
        <v>159</v>
      </c>
    </row>
    <row r="377" spans="1:7">
      <c r="A377" s="13">
        <v>43357</v>
      </c>
      <c r="B377" s="14">
        <v>17.63</v>
      </c>
      <c r="C377" s="14">
        <v>17.62</v>
      </c>
      <c r="D377" s="14">
        <v>0.43</v>
      </c>
      <c r="E377" s="14">
        <v>17.329999999999998</v>
      </c>
      <c r="F377" s="14">
        <v>17.78</v>
      </c>
      <c r="G377" s="14" t="s">
        <v>254</v>
      </c>
    </row>
    <row r="378" spans="1:7">
      <c r="A378" s="13">
        <v>43356</v>
      </c>
      <c r="B378" s="14">
        <v>17.850000000000001</v>
      </c>
      <c r="C378" s="14">
        <v>17.55</v>
      </c>
      <c r="D378" s="14">
        <v>-1.27</v>
      </c>
      <c r="E378" s="14">
        <v>17.46</v>
      </c>
      <c r="F378" s="14">
        <v>17.940000000000001</v>
      </c>
      <c r="G378" s="14" t="s">
        <v>255</v>
      </c>
    </row>
    <row r="379" spans="1:7">
      <c r="A379" s="13">
        <v>43355</v>
      </c>
      <c r="B379" s="14">
        <v>17.64</v>
      </c>
      <c r="C379" s="14">
        <v>17.77</v>
      </c>
      <c r="D379" s="14">
        <v>2.4300000000000002</v>
      </c>
      <c r="E379" s="14">
        <v>17.48</v>
      </c>
      <c r="F379" s="14">
        <v>18.03</v>
      </c>
      <c r="G379" s="14" t="s">
        <v>179</v>
      </c>
    </row>
    <row r="380" spans="1:7">
      <c r="A380" s="13">
        <v>43354</v>
      </c>
      <c r="B380" s="14">
        <v>17.7</v>
      </c>
      <c r="C380" s="14">
        <v>17.350000000000001</v>
      </c>
      <c r="D380" s="14">
        <v>-3.95</v>
      </c>
      <c r="E380" s="14">
        <v>17.29</v>
      </c>
      <c r="F380" s="14">
        <v>17.72</v>
      </c>
      <c r="G380" s="14" t="s">
        <v>256</v>
      </c>
    </row>
    <row r="381" spans="1:7">
      <c r="A381" s="13">
        <v>43353</v>
      </c>
      <c r="B381" s="14">
        <v>18.16</v>
      </c>
      <c r="C381" s="14">
        <v>18.059999999999999</v>
      </c>
      <c r="D381" s="14">
        <v>1.42</v>
      </c>
      <c r="E381" s="14">
        <v>17.87</v>
      </c>
      <c r="F381" s="14">
        <v>18.38</v>
      </c>
      <c r="G381" s="14" t="s">
        <v>219</v>
      </c>
    </row>
    <row r="382" spans="1:7">
      <c r="A382" s="13">
        <v>43349</v>
      </c>
      <c r="B382" s="14">
        <v>17.809999999999999</v>
      </c>
      <c r="C382" s="14">
        <v>17.809999999999999</v>
      </c>
      <c r="D382" s="14">
        <v>1.82</v>
      </c>
      <c r="E382" s="14">
        <v>17.329999999999998</v>
      </c>
      <c r="F382" s="14">
        <v>17.84</v>
      </c>
      <c r="G382" s="14" t="s">
        <v>257</v>
      </c>
    </row>
    <row r="383" spans="1:7">
      <c r="A383" s="13">
        <v>43348</v>
      </c>
      <c r="B383" s="14">
        <v>17.41</v>
      </c>
      <c r="C383" s="14">
        <v>17.489999999999998</v>
      </c>
      <c r="D383" s="14">
        <v>0</v>
      </c>
      <c r="E383" s="14">
        <v>17.100000000000001</v>
      </c>
      <c r="F383" s="14">
        <v>17.63</v>
      </c>
      <c r="G383" s="14" t="s">
        <v>258</v>
      </c>
    </row>
    <row r="384" spans="1:7">
      <c r="A384" s="13">
        <v>43347</v>
      </c>
      <c r="B384" s="14">
        <v>17.940000000000001</v>
      </c>
      <c r="C384" s="14">
        <v>17.489999999999998</v>
      </c>
      <c r="D384" s="14">
        <v>-1.84</v>
      </c>
      <c r="E384" s="14">
        <v>17.46</v>
      </c>
      <c r="F384" s="14">
        <v>18</v>
      </c>
      <c r="G384" s="14" t="s">
        <v>259</v>
      </c>
    </row>
    <row r="385" spans="1:7">
      <c r="A385" s="13">
        <v>43346</v>
      </c>
      <c r="B385" s="14">
        <v>17.809999999999999</v>
      </c>
      <c r="C385" s="14">
        <v>17.82</v>
      </c>
      <c r="D385" s="14">
        <v>-1.35</v>
      </c>
      <c r="E385" s="14">
        <v>17.59</v>
      </c>
      <c r="F385" s="14">
        <v>17.940000000000001</v>
      </c>
      <c r="G385" s="14" t="s">
        <v>260</v>
      </c>
    </row>
    <row r="386" spans="1:7">
      <c r="A386" s="13">
        <v>43343</v>
      </c>
      <c r="B386" s="14">
        <v>17.77</v>
      </c>
      <c r="C386" s="14">
        <v>18.059999999999999</v>
      </c>
      <c r="D386" s="14">
        <v>2.4500000000000002</v>
      </c>
      <c r="E386" s="14">
        <v>17.739999999999998</v>
      </c>
      <c r="F386" s="14">
        <v>18.22</v>
      </c>
      <c r="G386" s="14" t="s">
        <v>70</v>
      </c>
    </row>
    <row r="387" spans="1:7">
      <c r="A387" s="13">
        <v>43342</v>
      </c>
      <c r="B387" s="14">
        <v>17.96</v>
      </c>
      <c r="C387" s="14">
        <v>17.63</v>
      </c>
      <c r="D387" s="14">
        <v>-2.59</v>
      </c>
      <c r="E387" s="14">
        <v>17.52</v>
      </c>
      <c r="F387" s="14">
        <v>18.329999999999998</v>
      </c>
      <c r="G387" s="14" t="s">
        <v>47</v>
      </c>
    </row>
    <row r="388" spans="1:7">
      <c r="A388" s="13">
        <v>43341</v>
      </c>
      <c r="B388" s="14">
        <v>17.350000000000001</v>
      </c>
      <c r="C388" s="14">
        <v>18.100000000000001</v>
      </c>
      <c r="D388" s="14">
        <v>5.18</v>
      </c>
      <c r="E388" s="14">
        <v>17.3</v>
      </c>
      <c r="F388" s="14">
        <v>18.11</v>
      </c>
      <c r="G388" s="14" t="s">
        <v>261</v>
      </c>
    </row>
    <row r="389" spans="1:7">
      <c r="A389" s="13">
        <v>43340</v>
      </c>
      <c r="B389" s="14">
        <v>17.59</v>
      </c>
      <c r="C389" s="14">
        <v>17.21</v>
      </c>
      <c r="D389" s="14">
        <v>-1.92</v>
      </c>
      <c r="E389" s="14">
        <v>17.2</v>
      </c>
      <c r="F389" s="14">
        <v>17.68</v>
      </c>
      <c r="G389" s="14" t="s">
        <v>262</v>
      </c>
    </row>
    <row r="390" spans="1:7">
      <c r="A390" s="13">
        <v>43339</v>
      </c>
      <c r="B390" s="14">
        <v>17.27</v>
      </c>
      <c r="C390" s="14">
        <v>17.55</v>
      </c>
      <c r="D390" s="14">
        <v>2.2400000000000002</v>
      </c>
      <c r="E390" s="14">
        <v>17.16</v>
      </c>
      <c r="F390" s="14">
        <v>17.59</v>
      </c>
      <c r="G390" s="14" t="s">
        <v>263</v>
      </c>
    </row>
    <row r="391" spans="1:7">
      <c r="A391" s="13">
        <v>43336</v>
      </c>
      <c r="B391" s="14">
        <v>17.21</v>
      </c>
      <c r="C391" s="14">
        <v>17.16</v>
      </c>
      <c r="D391" s="14">
        <v>1.95</v>
      </c>
      <c r="E391" s="14">
        <v>16.93</v>
      </c>
      <c r="F391" s="14">
        <v>17.29</v>
      </c>
      <c r="G391" s="14" t="s">
        <v>264</v>
      </c>
    </row>
    <row r="392" spans="1:7">
      <c r="A392" s="13">
        <v>43335</v>
      </c>
      <c r="B392" s="14">
        <v>17.21</v>
      </c>
      <c r="C392" s="14">
        <v>16.84</v>
      </c>
      <c r="D392" s="14">
        <v>-2.1800000000000002</v>
      </c>
      <c r="E392" s="14">
        <v>16.77</v>
      </c>
      <c r="F392" s="14">
        <v>17.37</v>
      </c>
      <c r="G392" s="14" t="s">
        <v>265</v>
      </c>
    </row>
    <row r="393" spans="1:7">
      <c r="A393" s="13">
        <v>43334</v>
      </c>
      <c r="B393" s="14">
        <v>16.600000000000001</v>
      </c>
      <c r="C393" s="14">
        <v>17.21</v>
      </c>
      <c r="D393" s="14">
        <v>3.56</v>
      </c>
      <c r="E393" s="14">
        <v>16.55</v>
      </c>
      <c r="F393" s="14">
        <v>17.239999999999998</v>
      </c>
      <c r="G393" s="14" t="s">
        <v>266</v>
      </c>
    </row>
    <row r="394" spans="1:7">
      <c r="A394" s="13">
        <v>43333</v>
      </c>
      <c r="B394" s="14">
        <v>17.14</v>
      </c>
      <c r="C394" s="14">
        <v>16.62</v>
      </c>
      <c r="D394" s="14">
        <v>-3.49</v>
      </c>
      <c r="E394" s="14">
        <v>16.55</v>
      </c>
      <c r="F394" s="14">
        <v>17.38</v>
      </c>
      <c r="G394" s="14" t="s">
        <v>98</v>
      </c>
    </row>
    <row r="395" spans="1:7">
      <c r="A395" s="13">
        <v>43332</v>
      </c>
      <c r="B395" s="14">
        <v>17.23</v>
      </c>
      <c r="C395" s="14">
        <v>17.22</v>
      </c>
      <c r="D395" s="14">
        <v>-0.54</v>
      </c>
      <c r="E395" s="14">
        <v>16.97</v>
      </c>
      <c r="F395" s="14">
        <v>17.36</v>
      </c>
      <c r="G395" s="14" t="s">
        <v>267</v>
      </c>
    </row>
    <row r="396" spans="1:7">
      <c r="A396" s="13">
        <v>43329</v>
      </c>
      <c r="B396" s="14">
        <v>17.59</v>
      </c>
      <c r="C396" s="14">
        <v>17.309999999999999</v>
      </c>
      <c r="D396" s="14">
        <v>-2.58</v>
      </c>
      <c r="E396" s="14">
        <v>17.260000000000002</v>
      </c>
      <c r="F396" s="14">
        <v>17.690000000000001</v>
      </c>
      <c r="G396" s="14" t="s">
        <v>126</v>
      </c>
    </row>
    <row r="397" spans="1:7">
      <c r="A397" s="13">
        <v>43328</v>
      </c>
      <c r="B397" s="14">
        <v>18.12</v>
      </c>
      <c r="C397" s="14">
        <v>17.77</v>
      </c>
      <c r="D397" s="14">
        <v>-0.53</v>
      </c>
      <c r="E397" s="14">
        <v>17.600000000000001</v>
      </c>
      <c r="F397" s="14">
        <v>18.149999999999999</v>
      </c>
      <c r="G397" s="14" t="s">
        <v>268</v>
      </c>
    </row>
    <row r="398" spans="1:7">
      <c r="A398" s="13">
        <v>43327</v>
      </c>
      <c r="B398" s="14">
        <v>18.420000000000002</v>
      </c>
      <c r="C398" s="14">
        <v>17.87</v>
      </c>
      <c r="D398" s="14">
        <v>-4.6500000000000004</v>
      </c>
      <c r="E398" s="14">
        <v>17.87</v>
      </c>
      <c r="F398" s="14">
        <v>18.45</v>
      </c>
      <c r="G398" s="14" t="s">
        <v>126</v>
      </c>
    </row>
    <row r="399" spans="1:7">
      <c r="A399" s="13">
        <v>43326</v>
      </c>
      <c r="B399" s="14">
        <v>19.02</v>
      </c>
      <c r="C399" s="14">
        <v>18.739999999999998</v>
      </c>
      <c r="D399" s="14">
        <v>-0.05</v>
      </c>
      <c r="E399" s="14">
        <v>18.5</v>
      </c>
      <c r="F399" s="14">
        <v>19.05</v>
      </c>
      <c r="G399" s="14" t="s">
        <v>108</v>
      </c>
    </row>
    <row r="400" spans="1:7">
      <c r="A400" s="13">
        <v>43325</v>
      </c>
      <c r="B400" s="14">
        <v>18.239999999999998</v>
      </c>
      <c r="C400" s="14">
        <v>18.75</v>
      </c>
      <c r="D400" s="14">
        <v>2.2999999999999998</v>
      </c>
      <c r="E400" s="14">
        <v>18.03</v>
      </c>
      <c r="F400" s="14">
        <v>18.75</v>
      </c>
      <c r="G400" s="14" t="s">
        <v>269</v>
      </c>
    </row>
    <row r="401" spans="1:7">
      <c r="A401" s="13">
        <v>43322</v>
      </c>
      <c r="B401" s="14">
        <v>18.8</v>
      </c>
      <c r="C401" s="14">
        <v>18.329999999999998</v>
      </c>
      <c r="D401" s="14">
        <v>-3.69</v>
      </c>
      <c r="E401" s="14">
        <v>18.11</v>
      </c>
      <c r="F401" s="14">
        <v>18.850000000000001</v>
      </c>
      <c r="G401" s="14" t="s">
        <v>47</v>
      </c>
    </row>
    <row r="402" spans="1:7">
      <c r="A402" s="13">
        <v>43321</v>
      </c>
      <c r="B402" s="14">
        <v>18.95</v>
      </c>
      <c r="C402" s="14">
        <v>19.03</v>
      </c>
      <c r="D402" s="14">
        <v>0.99</v>
      </c>
      <c r="E402" s="14">
        <v>18.52</v>
      </c>
      <c r="F402" s="14">
        <v>19.04</v>
      </c>
      <c r="G402" s="14" t="s">
        <v>270</v>
      </c>
    </row>
    <row r="403" spans="1:7">
      <c r="A403" s="13">
        <v>43320</v>
      </c>
      <c r="B403" s="14">
        <v>19.47</v>
      </c>
      <c r="C403" s="14">
        <v>18.84</v>
      </c>
      <c r="D403" s="14">
        <v>-2.75</v>
      </c>
      <c r="E403" s="14">
        <v>18.82</v>
      </c>
      <c r="F403" s="14">
        <v>19.71</v>
      </c>
      <c r="G403" s="14" t="s">
        <v>61</v>
      </c>
    </row>
    <row r="404" spans="1:7">
      <c r="A404" s="13">
        <v>43319</v>
      </c>
      <c r="B404" s="14">
        <v>19.96</v>
      </c>
      <c r="C404" s="14">
        <v>19.37</v>
      </c>
      <c r="D404" s="14">
        <v>-1.57</v>
      </c>
      <c r="E404" s="14">
        <v>19.239999999999998</v>
      </c>
      <c r="F404" s="14">
        <v>20.079999999999998</v>
      </c>
      <c r="G404" s="14" t="s">
        <v>187</v>
      </c>
    </row>
    <row r="405" spans="1:7">
      <c r="A405" s="13">
        <v>43318</v>
      </c>
      <c r="B405" s="14">
        <v>19.79</v>
      </c>
      <c r="C405" s="14">
        <v>19.68</v>
      </c>
      <c r="D405" s="14">
        <v>-0.33</v>
      </c>
      <c r="E405" s="14">
        <v>19.63</v>
      </c>
      <c r="F405" s="14">
        <v>20.09</v>
      </c>
      <c r="G405" s="14" t="s">
        <v>271</v>
      </c>
    </row>
    <row r="406" spans="1:7">
      <c r="A406" s="13">
        <v>43315</v>
      </c>
      <c r="B406" s="14">
        <v>20.02</v>
      </c>
      <c r="C406" s="14">
        <v>19.75</v>
      </c>
      <c r="D406" s="14">
        <v>3.43</v>
      </c>
      <c r="E406" s="14">
        <v>19.73</v>
      </c>
      <c r="F406" s="14">
        <v>20.16</v>
      </c>
      <c r="G406" s="14" t="s">
        <v>272</v>
      </c>
    </row>
    <row r="407" spans="1:7">
      <c r="A407" s="13">
        <v>43314</v>
      </c>
      <c r="B407" s="14">
        <v>18.7</v>
      </c>
      <c r="C407" s="14">
        <v>19.09</v>
      </c>
      <c r="D407" s="14">
        <v>2</v>
      </c>
      <c r="E407" s="14">
        <v>18.66</v>
      </c>
      <c r="F407" s="14">
        <v>19.440000000000001</v>
      </c>
      <c r="G407" s="14" t="s">
        <v>124</v>
      </c>
    </row>
    <row r="408" spans="1:7">
      <c r="A408" s="13">
        <v>43313</v>
      </c>
      <c r="B408" s="14">
        <v>18.329999999999998</v>
      </c>
      <c r="C408" s="14">
        <v>18.72</v>
      </c>
      <c r="D408" s="14">
        <v>1.47</v>
      </c>
      <c r="E408" s="14">
        <v>18.28</v>
      </c>
      <c r="F408" s="14">
        <v>18.72</v>
      </c>
      <c r="G408" s="14" t="s">
        <v>273</v>
      </c>
    </row>
    <row r="409" spans="1:7">
      <c r="A409" s="13">
        <v>43312</v>
      </c>
      <c r="B409" s="14">
        <v>18.36</v>
      </c>
      <c r="C409" s="14">
        <v>18.45</v>
      </c>
      <c r="D409" s="14">
        <v>-0.86</v>
      </c>
      <c r="E409" s="14">
        <v>18.22</v>
      </c>
      <c r="F409" s="14">
        <v>18.510000000000002</v>
      </c>
      <c r="G409" s="14" t="s">
        <v>274</v>
      </c>
    </row>
    <row r="410" spans="1:7">
      <c r="A410" s="13">
        <v>43311</v>
      </c>
      <c r="B410" s="14">
        <v>18.66</v>
      </c>
      <c r="C410" s="14">
        <v>18.61</v>
      </c>
      <c r="D410" s="14">
        <v>0.61</v>
      </c>
      <c r="E410" s="14">
        <v>18.43</v>
      </c>
      <c r="F410" s="14">
        <v>18.8</v>
      </c>
      <c r="G410" s="14" t="s">
        <v>275</v>
      </c>
    </row>
    <row r="411" spans="1:7">
      <c r="A411" s="13">
        <v>43308</v>
      </c>
      <c r="B411" s="14">
        <v>18.34</v>
      </c>
      <c r="C411" s="14">
        <v>18.5</v>
      </c>
      <c r="D411" s="14">
        <v>1.85</v>
      </c>
      <c r="E411" s="14">
        <v>18.29</v>
      </c>
      <c r="F411" s="14">
        <v>18.53</v>
      </c>
      <c r="G411" s="14" t="s">
        <v>276</v>
      </c>
    </row>
    <row r="412" spans="1:7">
      <c r="A412" s="13">
        <v>43307</v>
      </c>
      <c r="B412" s="14">
        <v>18.66</v>
      </c>
      <c r="C412" s="14">
        <v>18.16</v>
      </c>
      <c r="D412" s="14">
        <v>-2.75</v>
      </c>
      <c r="E412" s="14">
        <v>18.12</v>
      </c>
      <c r="F412" s="14">
        <v>18.66</v>
      </c>
      <c r="G412" s="14" t="s">
        <v>277</v>
      </c>
    </row>
    <row r="413" spans="1:7">
      <c r="A413" s="13">
        <v>43306</v>
      </c>
      <c r="B413" s="14">
        <v>18.52</v>
      </c>
      <c r="C413" s="14">
        <v>18.670000000000002</v>
      </c>
      <c r="D413" s="14">
        <v>1.53</v>
      </c>
      <c r="E413" s="14">
        <v>18.350000000000001</v>
      </c>
      <c r="F413" s="14">
        <v>18.71</v>
      </c>
      <c r="G413" s="14" t="s">
        <v>278</v>
      </c>
    </row>
    <row r="414" spans="1:7">
      <c r="A414" s="13">
        <v>43305</v>
      </c>
      <c r="B414" s="14">
        <v>18.309999999999999</v>
      </c>
      <c r="C414" s="14">
        <v>18.39</v>
      </c>
      <c r="D414" s="14">
        <v>2.08</v>
      </c>
      <c r="E414" s="14">
        <v>18.27</v>
      </c>
      <c r="F414" s="14">
        <v>18.59</v>
      </c>
      <c r="G414" s="14" t="s">
        <v>279</v>
      </c>
    </row>
    <row r="415" spans="1:7">
      <c r="A415" s="13">
        <v>43304</v>
      </c>
      <c r="B415" s="14">
        <v>18.059999999999999</v>
      </c>
      <c r="C415" s="14">
        <v>18.02</v>
      </c>
      <c r="D415" s="14">
        <v>-0.16</v>
      </c>
      <c r="E415" s="14">
        <v>17.97</v>
      </c>
      <c r="F415" s="14">
        <v>18.22</v>
      </c>
      <c r="G415" s="14" t="s">
        <v>280</v>
      </c>
    </row>
    <row r="416" spans="1:7">
      <c r="A416" s="13">
        <v>43301</v>
      </c>
      <c r="B416" s="14">
        <v>17.93</v>
      </c>
      <c r="C416" s="14">
        <v>18.05</v>
      </c>
      <c r="D416" s="14">
        <v>4.84</v>
      </c>
      <c r="E416" s="14">
        <v>17.71</v>
      </c>
      <c r="F416" s="14">
        <v>18.22</v>
      </c>
      <c r="G416" s="14" t="s">
        <v>281</v>
      </c>
    </row>
    <row r="417" spans="1:7">
      <c r="A417" s="13">
        <v>43300</v>
      </c>
      <c r="B417" s="14">
        <v>16.690000000000001</v>
      </c>
      <c r="C417" s="14">
        <v>17.21</v>
      </c>
      <c r="D417" s="14">
        <v>1.94</v>
      </c>
      <c r="E417" s="14">
        <v>16.600000000000001</v>
      </c>
      <c r="F417" s="14">
        <v>17.21</v>
      </c>
      <c r="G417" s="14" t="s">
        <v>282</v>
      </c>
    </row>
    <row r="418" spans="1:7">
      <c r="A418" s="13">
        <v>43299</v>
      </c>
      <c r="B418" s="14">
        <v>17.07</v>
      </c>
      <c r="C418" s="14">
        <v>16.89</v>
      </c>
      <c r="D418" s="14">
        <v>-1.31</v>
      </c>
      <c r="E418" s="14">
        <v>16.78</v>
      </c>
      <c r="F418" s="14">
        <v>17.21</v>
      </c>
      <c r="G418" s="14" t="s">
        <v>283</v>
      </c>
    </row>
    <row r="419" spans="1:7">
      <c r="A419" s="13">
        <v>43298</v>
      </c>
      <c r="B419" s="14">
        <v>16.64</v>
      </c>
      <c r="C419" s="14">
        <v>17.11</v>
      </c>
      <c r="D419" s="14">
        <v>2.29</v>
      </c>
      <c r="E419" s="14">
        <v>16.57</v>
      </c>
      <c r="F419" s="14">
        <v>17.21</v>
      </c>
      <c r="G419" s="14" t="s">
        <v>284</v>
      </c>
    </row>
    <row r="420" spans="1:7">
      <c r="A420" s="13">
        <v>43297</v>
      </c>
      <c r="B420" s="14">
        <v>16.79</v>
      </c>
      <c r="C420" s="14">
        <v>16.73</v>
      </c>
      <c r="D420" s="14">
        <v>-1.27</v>
      </c>
      <c r="E420" s="14">
        <v>16.47</v>
      </c>
      <c r="F420" s="14">
        <v>16.82</v>
      </c>
      <c r="G420" s="14" t="s">
        <v>76</v>
      </c>
    </row>
    <row r="421" spans="1:7">
      <c r="A421" s="13">
        <v>43294</v>
      </c>
      <c r="B421" s="14">
        <v>16.829999999999998</v>
      </c>
      <c r="C421" s="14">
        <v>16.940000000000001</v>
      </c>
      <c r="D421" s="14">
        <v>0.89</v>
      </c>
      <c r="E421" s="14">
        <v>16.63</v>
      </c>
      <c r="F421" s="14">
        <v>17.010000000000002</v>
      </c>
      <c r="G421" s="14" t="s">
        <v>285</v>
      </c>
    </row>
    <row r="422" spans="1:7">
      <c r="A422" s="13">
        <v>43293</v>
      </c>
      <c r="B422" s="14">
        <v>16.48</v>
      </c>
      <c r="C422" s="14">
        <v>16.79</v>
      </c>
      <c r="D422" s="14">
        <v>3.1</v>
      </c>
      <c r="E422" s="14">
        <v>16.39</v>
      </c>
      <c r="F422" s="14">
        <v>16.86</v>
      </c>
      <c r="G422" s="14" t="s">
        <v>286</v>
      </c>
    </row>
    <row r="423" spans="1:7">
      <c r="A423" s="13">
        <v>43292</v>
      </c>
      <c r="B423" s="14">
        <v>16.36</v>
      </c>
      <c r="C423" s="14">
        <v>16.29</v>
      </c>
      <c r="D423" s="14">
        <v>-1.92</v>
      </c>
      <c r="E423" s="14">
        <v>16.18</v>
      </c>
      <c r="F423" s="14">
        <v>16.91</v>
      </c>
      <c r="G423" s="14" t="s">
        <v>209</v>
      </c>
    </row>
    <row r="424" spans="1:7">
      <c r="A424" s="13">
        <v>43291</v>
      </c>
      <c r="B424" s="14">
        <v>17.16</v>
      </c>
      <c r="C424" s="14">
        <v>16.61</v>
      </c>
      <c r="D424" s="14">
        <v>-1.06</v>
      </c>
      <c r="E424" s="14">
        <v>16.420000000000002</v>
      </c>
      <c r="F424" s="14">
        <v>17.170000000000002</v>
      </c>
      <c r="G424" s="14" t="s">
        <v>126</v>
      </c>
    </row>
    <row r="425" spans="1:7">
      <c r="A425" s="13">
        <v>43287</v>
      </c>
      <c r="B425" s="14">
        <v>16.809999999999999</v>
      </c>
      <c r="C425" s="14">
        <v>16.78</v>
      </c>
      <c r="D425" s="14">
        <v>0.45</v>
      </c>
      <c r="E425" s="14">
        <v>16.510000000000002</v>
      </c>
      <c r="F425" s="14">
        <v>16.920000000000002</v>
      </c>
      <c r="G425" s="14" t="s">
        <v>287</v>
      </c>
    </row>
    <row r="426" spans="1:7">
      <c r="A426" s="13">
        <v>43286</v>
      </c>
      <c r="B426" s="14">
        <v>17.399999999999999</v>
      </c>
      <c r="C426" s="14">
        <v>16.71</v>
      </c>
      <c r="D426" s="14">
        <v>-3.2</v>
      </c>
      <c r="E426" s="14">
        <v>16.510000000000002</v>
      </c>
      <c r="F426" s="14">
        <v>17.59</v>
      </c>
      <c r="G426" s="14" t="s">
        <v>159</v>
      </c>
    </row>
    <row r="427" spans="1:7">
      <c r="A427" s="13">
        <v>43285</v>
      </c>
      <c r="B427" s="14">
        <v>16.260000000000002</v>
      </c>
      <c r="C427" s="14">
        <v>17.260000000000002</v>
      </c>
      <c r="D427" s="14">
        <v>5.43</v>
      </c>
      <c r="E427" s="14">
        <v>16.13</v>
      </c>
      <c r="F427" s="14">
        <v>17.260000000000002</v>
      </c>
      <c r="G427" s="14" t="s">
        <v>288</v>
      </c>
    </row>
    <row r="428" spans="1:7">
      <c r="A428" s="13">
        <v>43284</v>
      </c>
      <c r="B428" s="14">
        <v>16.600000000000001</v>
      </c>
      <c r="C428" s="14">
        <v>16.37</v>
      </c>
      <c r="D428" s="14">
        <v>0.17</v>
      </c>
      <c r="E428" s="14">
        <v>16.329999999999998</v>
      </c>
      <c r="F428" s="14">
        <v>16.739999999999998</v>
      </c>
      <c r="G428" s="14" t="s">
        <v>289</v>
      </c>
    </row>
    <row r="429" spans="1:7">
      <c r="A429" s="13">
        <v>43283</v>
      </c>
      <c r="B429" s="14">
        <v>15.89</v>
      </c>
      <c r="C429" s="14">
        <v>16.34</v>
      </c>
      <c r="D429" s="14">
        <v>1.63</v>
      </c>
      <c r="E429" s="14">
        <v>15.81</v>
      </c>
      <c r="F429" s="14">
        <v>16.350000000000001</v>
      </c>
      <c r="G429" s="14" t="s">
        <v>290</v>
      </c>
    </row>
    <row r="430" spans="1:7">
      <c r="A430" s="13">
        <v>43280</v>
      </c>
      <c r="B430" s="14">
        <v>15.76</v>
      </c>
      <c r="C430" s="14">
        <v>16.079999999999998</v>
      </c>
      <c r="D430" s="14">
        <v>3.55</v>
      </c>
      <c r="E430" s="14">
        <v>15.65</v>
      </c>
      <c r="F430" s="14">
        <v>16.079999999999998</v>
      </c>
      <c r="G430" s="14" t="s">
        <v>93</v>
      </c>
    </row>
    <row r="431" spans="1:7">
      <c r="A431" s="13">
        <v>43279</v>
      </c>
      <c r="B431" s="14">
        <v>15.64</v>
      </c>
      <c r="C431" s="14">
        <v>15.53</v>
      </c>
      <c r="D431" s="14">
        <v>0.3</v>
      </c>
      <c r="E431" s="14">
        <v>15.28</v>
      </c>
      <c r="F431" s="14">
        <v>15.97</v>
      </c>
      <c r="G431" s="14" t="s">
        <v>291</v>
      </c>
    </row>
    <row r="432" spans="1:7">
      <c r="A432" s="13">
        <v>43278</v>
      </c>
      <c r="B432" s="14">
        <v>15.06</v>
      </c>
      <c r="C432" s="14">
        <v>15.48</v>
      </c>
      <c r="D432" s="14">
        <v>3.18</v>
      </c>
      <c r="E432" s="14">
        <v>15.02</v>
      </c>
      <c r="F432" s="14">
        <v>15.89</v>
      </c>
      <c r="G432" s="14" t="s">
        <v>93</v>
      </c>
    </row>
    <row r="433" spans="1:7">
      <c r="A433" s="13">
        <v>43277</v>
      </c>
      <c r="B433" s="14">
        <v>14.88</v>
      </c>
      <c r="C433" s="14">
        <v>15.01</v>
      </c>
      <c r="D433" s="14">
        <v>2.17</v>
      </c>
      <c r="E433" s="14">
        <v>14.53</v>
      </c>
      <c r="F433" s="14">
        <v>15.08</v>
      </c>
      <c r="G433" s="14" t="s">
        <v>292</v>
      </c>
    </row>
    <row r="434" spans="1:7">
      <c r="A434" s="13">
        <v>43276</v>
      </c>
      <c r="B434" s="14">
        <v>14.22</v>
      </c>
      <c r="C434" s="14">
        <v>14.69</v>
      </c>
      <c r="D434" s="14">
        <v>3.9</v>
      </c>
      <c r="E434" s="14">
        <v>14.09</v>
      </c>
      <c r="F434" s="14">
        <v>14.77</v>
      </c>
      <c r="G434" s="14" t="s">
        <v>293</v>
      </c>
    </row>
    <row r="435" spans="1:7">
      <c r="A435" s="13">
        <v>43273</v>
      </c>
      <c r="B435" s="14">
        <v>14.42</v>
      </c>
      <c r="C435" s="14">
        <v>14.14</v>
      </c>
      <c r="D435" s="14">
        <v>7.0000000000000007E-2</v>
      </c>
      <c r="E435" s="14">
        <v>14.04</v>
      </c>
      <c r="F435" s="14">
        <v>14.67</v>
      </c>
      <c r="G435" s="14" t="s">
        <v>294</v>
      </c>
    </row>
    <row r="436" spans="1:7">
      <c r="A436" s="13">
        <v>43272</v>
      </c>
      <c r="B436" s="14">
        <v>15.05</v>
      </c>
      <c r="C436" s="14">
        <v>14.13</v>
      </c>
      <c r="D436" s="14">
        <v>-6.85</v>
      </c>
      <c r="E436" s="14">
        <v>14.13</v>
      </c>
      <c r="F436" s="14">
        <v>15.27</v>
      </c>
      <c r="G436" s="14" t="s">
        <v>295</v>
      </c>
    </row>
    <row r="437" spans="1:7">
      <c r="A437" s="13">
        <v>43271</v>
      </c>
      <c r="B437" s="14">
        <v>14.82</v>
      </c>
      <c r="C437" s="14">
        <v>15.17</v>
      </c>
      <c r="D437" s="14">
        <v>5.12</v>
      </c>
      <c r="E437" s="14">
        <v>14.78</v>
      </c>
      <c r="F437" s="14">
        <v>15.42</v>
      </c>
      <c r="G437" s="14" t="s">
        <v>55</v>
      </c>
    </row>
    <row r="438" spans="1:7">
      <c r="A438" s="13">
        <v>43270</v>
      </c>
      <c r="B438" s="14">
        <v>13.34</v>
      </c>
      <c r="C438" s="14">
        <v>14.43</v>
      </c>
      <c r="D438" s="14">
        <v>6.35</v>
      </c>
      <c r="E438" s="14">
        <v>13.26</v>
      </c>
      <c r="F438" s="14">
        <v>14.71</v>
      </c>
      <c r="G438" s="14" t="s">
        <v>70</v>
      </c>
    </row>
    <row r="439" spans="1:7">
      <c r="A439" s="13">
        <v>43269</v>
      </c>
      <c r="B439" s="14">
        <v>13.82</v>
      </c>
      <c r="C439" s="14">
        <v>13.57</v>
      </c>
      <c r="D439" s="14">
        <v>-3.14</v>
      </c>
      <c r="E439" s="14">
        <v>13.57</v>
      </c>
      <c r="F439" s="14">
        <v>13.93</v>
      </c>
      <c r="G439" s="14" t="s">
        <v>296</v>
      </c>
    </row>
    <row r="440" spans="1:7">
      <c r="A440" s="13">
        <v>43266</v>
      </c>
      <c r="B440" s="14">
        <v>14.06</v>
      </c>
      <c r="C440" s="14">
        <v>14.01</v>
      </c>
      <c r="D440" s="14">
        <v>-0.86</v>
      </c>
      <c r="E440" s="14">
        <v>13.54</v>
      </c>
      <c r="F440" s="14">
        <v>14.1</v>
      </c>
      <c r="G440" s="14" t="s">
        <v>108</v>
      </c>
    </row>
    <row r="441" spans="1:7">
      <c r="A441" s="13">
        <v>43265</v>
      </c>
      <c r="B441" s="14">
        <v>14.34</v>
      </c>
      <c r="C441" s="14">
        <v>14.13</v>
      </c>
      <c r="D441" s="14">
        <v>-0.46</v>
      </c>
      <c r="E441" s="14">
        <v>14.08</v>
      </c>
      <c r="F441" s="14">
        <v>14.55</v>
      </c>
      <c r="G441" s="14" t="s">
        <v>297</v>
      </c>
    </row>
    <row r="442" spans="1:7">
      <c r="A442" s="13">
        <v>43264</v>
      </c>
      <c r="B442" s="14">
        <v>14.43</v>
      </c>
      <c r="C442" s="14">
        <v>14.19</v>
      </c>
      <c r="D442" s="14">
        <v>-1.88</v>
      </c>
      <c r="E442" s="14">
        <v>13.79</v>
      </c>
      <c r="F442" s="14">
        <v>14.5</v>
      </c>
      <c r="G442" s="14" t="s">
        <v>84</v>
      </c>
    </row>
    <row r="443" spans="1:7">
      <c r="A443" s="13">
        <v>43263</v>
      </c>
      <c r="B443" s="14">
        <v>14.48</v>
      </c>
      <c r="C443" s="14">
        <v>14.46</v>
      </c>
      <c r="D443" s="14">
        <v>0.32</v>
      </c>
      <c r="E443" s="14">
        <v>14.26</v>
      </c>
      <c r="F443" s="14">
        <v>14.67</v>
      </c>
      <c r="G443" s="14" t="s">
        <v>298</v>
      </c>
    </row>
    <row r="444" spans="1:7">
      <c r="A444" s="13">
        <v>43262</v>
      </c>
      <c r="B444" s="14">
        <v>14.5</v>
      </c>
      <c r="C444" s="14">
        <v>14.42</v>
      </c>
      <c r="D444" s="14">
        <v>1.05</v>
      </c>
      <c r="E444" s="14">
        <v>14.15</v>
      </c>
      <c r="F444" s="14">
        <v>14.78</v>
      </c>
      <c r="G444" s="14" t="s">
        <v>299</v>
      </c>
    </row>
    <row r="445" spans="1:7">
      <c r="A445" s="13">
        <v>43259</v>
      </c>
      <c r="B445" s="14">
        <v>14.79</v>
      </c>
      <c r="C445" s="14">
        <v>14.27</v>
      </c>
      <c r="D445" s="14">
        <v>-3.24</v>
      </c>
      <c r="E445" s="14">
        <v>14.09</v>
      </c>
      <c r="F445" s="14">
        <v>15.15</v>
      </c>
      <c r="G445" s="14" t="s">
        <v>172</v>
      </c>
    </row>
    <row r="446" spans="1:7">
      <c r="A446" s="13">
        <v>43258</v>
      </c>
      <c r="B446" s="14">
        <v>14.97</v>
      </c>
      <c r="C446" s="14">
        <v>14.74</v>
      </c>
      <c r="D446" s="14">
        <v>-3.49</v>
      </c>
      <c r="E446" s="14">
        <v>13.97</v>
      </c>
      <c r="F446" s="14">
        <v>15.12</v>
      </c>
      <c r="G446" s="14" t="s">
        <v>272</v>
      </c>
    </row>
    <row r="447" spans="1:7">
      <c r="A447" s="13">
        <v>43257</v>
      </c>
      <c r="B447" s="14">
        <v>15.41</v>
      </c>
      <c r="C447" s="14">
        <v>15.28</v>
      </c>
      <c r="D447" s="14">
        <v>-1.57</v>
      </c>
      <c r="E447" s="14">
        <v>14.85</v>
      </c>
      <c r="F447" s="14">
        <v>15.6</v>
      </c>
      <c r="G447" s="14" t="s">
        <v>219</v>
      </c>
    </row>
    <row r="448" spans="1:7">
      <c r="A448" s="13">
        <v>43256</v>
      </c>
      <c r="B448" s="14">
        <v>16.239999999999998</v>
      </c>
      <c r="C448" s="14">
        <v>15.52</v>
      </c>
      <c r="D448" s="14">
        <v>-5.36</v>
      </c>
      <c r="E448" s="14">
        <v>15.52</v>
      </c>
      <c r="F448" s="14">
        <v>16.649999999999999</v>
      </c>
      <c r="G448" s="14" t="s">
        <v>269</v>
      </c>
    </row>
    <row r="449" spans="1:7">
      <c r="A449" s="13">
        <v>43255</v>
      </c>
      <c r="B449" s="14">
        <v>16.18</v>
      </c>
      <c r="C449" s="14">
        <v>16.399999999999999</v>
      </c>
      <c r="D449" s="14">
        <v>8.48</v>
      </c>
      <c r="E449" s="14">
        <v>15.95</v>
      </c>
      <c r="F449" s="14">
        <v>16.5</v>
      </c>
      <c r="G449" s="14" t="s">
        <v>178</v>
      </c>
    </row>
    <row r="450" spans="1:7">
      <c r="A450" s="13">
        <v>43252</v>
      </c>
      <c r="B450" s="14">
        <v>18.3</v>
      </c>
      <c r="C450" s="14">
        <v>15.12</v>
      </c>
      <c r="D450" s="14">
        <v>-14.86</v>
      </c>
      <c r="E450" s="14">
        <v>13.94</v>
      </c>
      <c r="F450" s="14">
        <v>18.48</v>
      </c>
      <c r="G450" s="14" t="s">
        <v>300</v>
      </c>
    </row>
    <row r="451" spans="1:7">
      <c r="A451" s="13">
        <v>43250</v>
      </c>
      <c r="B451" s="14">
        <v>17.2</v>
      </c>
      <c r="C451" s="14">
        <v>17.760000000000002</v>
      </c>
      <c r="D451" s="14">
        <v>-1.66</v>
      </c>
      <c r="E451" s="14">
        <v>16.96</v>
      </c>
      <c r="F451" s="14">
        <v>18.68</v>
      </c>
      <c r="G451" s="14" t="s">
        <v>50</v>
      </c>
    </row>
    <row r="452" spans="1:7">
      <c r="A452" s="13">
        <v>43249</v>
      </c>
      <c r="B452" s="14">
        <v>16.84</v>
      </c>
      <c r="C452" s="14">
        <v>18.059999999999999</v>
      </c>
      <c r="D452" s="14">
        <v>14.13</v>
      </c>
      <c r="E452" s="14">
        <v>16.47</v>
      </c>
      <c r="F452" s="14">
        <v>18.190000000000001</v>
      </c>
      <c r="G452" s="14" t="s">
        <v>301</v>
      </c>
    </row>
    <row r="453" spans="1:7">
      <c r="A453" s="13">
        <v>43248</v>
      </c>
      <c r="B453" s="14">
        <v>17.96</v>
      </c>
      <c r="C453" s="14">
        <v>15.82</v>
      </c>
      <c r="D453" s="14">
        <v>-14.6</v>
      </c>
      <c r="E453" s="14">
        <v>15.82</v>
      </c>
      <c r="F453" s="14">
        <v>17.96</v>
      </c>
      <c r="G453" s="14" t="s">
        <v>50</v>
      </c>
    </row>
    <row r="454" spans="1:7">
      <c r="A454" s="13">
        <v>43245</v>
      </c>
      <c r="B454" s="14">
        <v>19.32</v>
      </c>
      <c r="C454" s="14">
        <v>18.52</v>
      </c>
      <c r="D454" s="14">
        <v>-1.4</v>
      </c>
      <c r="E454" s="14">
        <v>18.39</v>
      </c>
      <c r="F454" s="14">
        <v>19.899999999999999</v>
      </c>
      <c r="G454" s="14" t="s">
        <v>302</v>
      </c>
    </row>
    <row r="455" spans="1:7">
      <c r="A455" s="13">
        <v>43244</v>
      </c>
      <c r="B455" s="14">
        <v>18.760000000000002</v>
      </c>
      <c r="C455" s="14">
        <v>18.79</v>
      </c>
      <c r="D455" s="14">
        <v>-13.71</v>
      </c>
      <c r="E455" s="14">
        <v>18.38</v>
      </c>
      <c r="F455" s="14">
        <v>19.41</v>
      </c>
      <c r="G455" s="14" t="s">
        <v>303</v>
      </c>
    </row>
    <row r="456" spans="1:7">
      <c r="A456" s="13">
        <v>43243</v>
      </c>
      <c r="B456" s="14">
        <v>22.67</v>
      </c>
      <c r="C456" s="14">
        <v>21.77</v>
      </c>
      <c r="D456" s="14">
        <v>-5.83</v>
      </c>
      <c r="E456" s="14">
        <v>21.77</v>
      </c>
      <c r="F456" s="14">
        <v>22.9</v>
      </c>
      <c r="G456" s="14" t="s">
        <v>59</v>
      </c>
    </row>
    <row r="457" spans="1:7">
      <c r="A457" s="13">
        <v>43242</v>
      </c>
      <c r="B457" s="14">
        <v>23.21</v>
      </c>
      <c r="C457" s="14">
        <v>23.12</v>
      </c>
      <c r="D457" s="14">
        <v>-1.1599999999999999</v>
      </c>
      <c r="E457" s="14">
        <v>22.59</v>
      </c>
      <c r="F457" s="14">
        <v>23.66</v>
      </c>
      <c r="G457" s="14" t="s">
        <v>304</v>
      </c>
    </row>
    <row r="458" spans="1:7">
      <c r="A458" s="13">
        <v>43241</v>
      </c>
      <c r="B458" s="14">
        <v>24.37</v>
      </c>
      <c r="C458" s="14">
        <v>23.39</v>
      </c>
      <c r="D458" s="14">
        <v>-2.34</v>
      </c>
      <c r="E458" s="14">
        <v>23.29</v>
      </c>
      <c r="F458" s="14">
        <v>24.55</v>
      </c>
      <c r="G458" s="14" t="s">
        <v>46</v>
      </c>
    </row>
    <row r="459" spans="1:7">
      <c r="A459" s="13">
        <v>43238</v>
      </c>
      <c r="B459" s="14">
        <v>23.35</v>
      </c>
      <c r="C459" s="14">
        <v>23.95</v>
      </c>
      <c r="D459" s="14">
        <v>-1.1599999999999999</v>
      </c>
      <c r="E459" s="14">
        <v>23.3</v>
      </c>
      <c r="F459" s="14">
        <v>24.43</v>
      </c>
      <c r="G459" s="14" t="s">
        <v>305</v>
      </c>
    </row>
    <row r="460" spans="1:7">
      <c r="A460" s="13">
        <v>43237</v>
      </c>
      <c r="B460" s="14">
        <v>25.54</v>
      </c>
      <c r="C460" s="14">
        <v>24.23</v>
      </c>
      <c r="D460" s="14">
        <v>-5.26</v>
      </c>
      <c r="E460" s="14">
        <v>23.78</v>
      </c>
      <c r="F460" s="14">
        <v>25.77</v>
      </c>
      <c r="G460" s="14" t="s">
        <v>306</v>
      </c>
    </row>
    <row r="461" spans="1:7">
      <c r="A461" s="13">
        <v>43236</v>
      </c>
      <c r="B461" s="14">
        <v>25.09</v>
      </c>
      <c r="C461" s="14">
        <v>25.57</v>
      </c>
      <c r="D461" s="14">
        <v>2.2400000000000002</v>
      </c>
      <c r="E461" s="14">
        <v>25.06</v>
      </c>
      <c r="F461" s="14">
        <v>25.7</v>
      </c>
      <c r="G461" s="14" t="s">
        <v>189</v>
      </c>
    </row>
    <row r="462" spans="1:7">
      <c r="A462" s="13">
        <v>43235</v>
      </c>
      <c r="B462" s="14">
        <v>24.6</v>
      </c>
      <c r="C462" s="14">
        <v>25.01</v>
      </c>
      <c r="D462" s="14">
        <v>2.1</v>
      </c>
      <c r="E462" s="14">
        <v>24.17</v>
      </c>
      <c r="F462" s="14">
        <v>25.12</v>
      </c>
      <c r="G462" s="14" t="s">
        <v>307</v>
      </c>
    </row>
    <row r="463" spans="1:7">
      <c r="A463" s="13">
        <v>43234</v>
      </c>
      <c r="B463" s="14">
        <v>24.14</v>
      </c>
      <c r="C463" s="14">
        <v>24.5</v>
      </c>
      <c r="D463" s="14">
        <v>3.14</v>
      </c>
      <c r="E463" s="14">
        <v>24.1</v>
      </c>
      <c r="F463" s="14">
        <v>24.72</v>
      </c>
      <c r="G463" s="14" t="s">
        <v>236</v>
      </c>
    </row>
    <row r="464" spans="1:7">
      <c r="A464" s="13">
        <v>43231</v>
      </c>
      <c r="B464" s="14">
        <v>24.12</v>
      </c>
      <c r="C464" s="14">
        <v>23.75</v>
      </c>
      <c r="D464" s="14">
        <v>-1.2</v>
      </c>
      <c r="E464" s="14">
        <v>23.73</v>
      </c>
      <c r="F464" s="14">
        <v>24.56</v>
      </c>
      <c r="G464" s="14" t="s">
        <v>281</v>
      </c>
    </row>
    <row r="465" spans="1:7">
      <c r="A465" s="13">
        <v>43230</v>
      </c>
      <c r="B465" s="14">
        <v>23.47</v>
      </c>
      <c r="C465" s="14">
        <v>24.04</v>
      </c>
      <c r="D465" s="14">
        <v>3.91</v>
      </c>
      <c r="E465" s="14">
        <v>23.27</v>
      </c>
      <c r="F465" s="14">
        <v>24.73</v>
      </c>
      <c r="G465" s="14" t="s">
        <v>308</v>
      </c>
    </row>
    <row r="466" spans="1:7">
      <c r="A466" s="13">
        <v>43229</v>
      </c>
      <c r="B466" s="14">
        <v>21.75</v>
      </c>
      <c r="C466" s="14">
        <v>23.14</v>
      </c>
      <c r="D466" s="14">
        <v>8.16</v>
      </c>
      <c r="E466" s="14">
        <v>21.68</v>
      </c>
      <c r="F466" s="14">
        <v>23.16</v>
      </c>
      <c r="G466" s="14" t="s">
        <v>309</v>
      </c>
    </row>
    <row r="467" spans="1:7">
      <c r="A467" s="13">
        <v>43228</v>
      </c>
      <c r="B467" s="14">
        <v>21.53</v>
      </c>
      <c r="C467" s="14">
        <v>21.39</v>
      </c>
      <c r="D467" s="14">
        <v>1.1499999999999999</v>
      </c>
      <c r="E467" s="14">
        <v>21.03</v>
      </c>
      <c r="F467" s="14">
        <v>21.61</v>
      </c>
      <c r="G467" s="14" t="s">
        <v>214</v>
      </c>
    </row>
    <row r="468" spans="1:7">
      <c r="A468" s="13">
        <v>43227</v>
      </c>
      <c r="B468" s="14">
        <v>21.07</v>
      </c>
      <c r="C468" s="14">
        <v>21.15</v>
      </c>
      <c r="D468" s="14">
        <v>1.71</v>
      </c>
      <c r="E468" s="14">
        <v>21</v>
      </c>
      <c r="F468" s="14">
        <v>21.63</v>
      </c>
      <c r="G468" s="14" t="s">
        <v>78</v>
      </c>
    </row>
    <row r="469" spans="1:7">
      <c r="A469" s="13">
        <v>43224</v>
      </c>
      <c r="B469" s="14">
        <v>20.96</v>
      </c>
      <c r="C469" s="14">
        <v>20.79</v>
      </c>
      <c r="D469" s="14">
        <v>-0.8</v>
      </c>
      <c r="E469" s="14">
        <v>20.79</v>
      </c>
      <c r="F469" s="14">
        <v>21.14</v>
      </c>
      <c r="G469" s="14" t="s">
        <v>310</v>
      </c>
    </row>
    <row r="470" spans="1:7">
      <c r="A470" s="13">
        <v>43223</v>
      </c>
      <c r="B470" s="14">
        <v>21.05</v>
      </c>
      <c r="C470" s="14">
        <v>20.96</v>
      </c>
      <c r="D470" s="14">
        <v>-0.66</v>
      </c>
      <c r="E470" s="14">
        <v>20.51</v>
      </c>
      <c r="F470" s="14">
        <v>21.14</v>
      </c>
      <c r="G470" s="14" t="s">
        <v>78</v>
      </c>
    </row>
    <row r="471" spans="1:7">
      <c r="A471" s="13">
        <v>43222</v>
      </c>
      <c r="B471" s="14">
        <v>21.17</v>
      </c>
      <c r="C471" s="14">
        <v>21.1</v>
      </c>
      <c r="D471" s="14">
        <v>-1.61</v>
      </c>
      <c r="E471" s="14">
        <v>21.02</v>
      </c>
      <c r="F471" s="14">
        <v>21.41</v>
      </c>
      <c r="G471" s="14" t="s">
        <v>311</v>
      </c>
    </row>
    <row r="472" spans="1:7">
      <c r="A472" s="13">
        <v>43220</v>
      </c>
      <c r="B472" s="14">
        <v>21.22</v>
      </c>
      <c r="C472" s="14">
        <v>21.45</v>
      </c>
      <c r="D472" s="14">
        <v>1.1399999999999999</v>
      </c>
      <c r="E472" s="14">
        <v>21.13</v>
      </c>
      <c r="F472" s="14">
        <v>21.49</v>
      </c>
      <c r="G472" s="14" t="s">
        <v>312</v>
      </c>
    </row>
    <row r="473" spans="1:7">
      <c r="A473" s="13">
        <v>43217</v>
      </c>
      <c r="B473" s="14">
        <v>21.33</v>
      </c>
      <c r="C473" s="14">
        <v>21.2</v>
      </c>
      <c r="D473" s="14">
        <v>0.35</v>
      </c>
      <c r="E473" s="14">
        <v>21.16</v>
      </c>
      <c r="F473" s="14">
        <v>21.41</v>
      </c>
      <c r="G473" s="14" t="s">
        <v>313</v>
      </c>
    </row>
    <row r="474" spans="1:7">
      <c r="A474" s="13">
        <v>43216</v>
      </c>
      <c r="B474" s="14">
        <v>20.54</v>
      </c>
      <c r="C474" s="14">
        <v>21.13</v>
      </c>
      <c r="D474" s="14">
        <v>4.1399999999999997</v>
      </c>
      <c r="E474" s="14">
        <v>20.51</v>
      </c>
      <c r="F474" s="14">
        <v>21.13</v>
      </c>
      <c r="G474" s="14" t="s">
        <v>149</v>
      </c>
    </row>
    <row r="475" spans="1:7">
      <c r="A475" s="13">
        <v>43215</v>
      </c>
      <c r="B475" s="14">
        <v>20.55</v>
      </c>
      <c r="C475" s="14">
        <v>20.29</v>
      </c>
      <c r="D475" s="14">
        <v>-2.99</v>
      </c>
      <c r="E475" s="14">
        <v>20.23</v>
      </c>
      <c r="F475" s="14">
        <v>20.66</v>
      </c>
      <c r="G475" s="14" t="s">
        <v>145</v>
      </c>
    </row>
    <row r="476" spans="1:7">
      <c r="A476" s="13">
        <v>43214</v>
      </c>
      <c r="B476" s="14">
        <v>21.1</v>
      </c>
      <c r="C476" s="14">
        <v>20.91</v>
      </c>
      <c r="D476" s="14">
        <v>-0.36</v>
      </c>
      <c r="E476" s="14">
        <v>20.76</v>
      </c>
      <c r="F476" s="14">
        <v>21.26</v>
      </c>
      <c r="G476" s="14" t="s">
        <v>314</v>
      </c>
    </row>
    <row r="477" spans="1:7">
      <c r="A477" s="13">
        <v>43213</v>
      </c>
      <c r="B477" s="14">
        <v>20.62</v>
      </c>
      <c r="C477" s="14">
        <v>20.99</v>
      </c>
      <c r="D477" s="14">
        <v>0.54</v>
      </c>
      <c r="E477" s="14">
        <v>20.48</v>
      </c>
      <c r="F477" s="14">
        <v>20.99</v>
      </c>
      <c r="G477" s="14" t="s">
        <v>315</v>
      </c>
    </row>
    <row r="478" spans="1:7">
      <c r="A478" s="13">
        <v>43210</v>
      </c>
      <c r="B478" s="14">
        <v>20.6</v>
      </c>
      <c r="C478" s="14">
        <v>20.88</v>
      </c>
      <c r="D478" s="14">
        <v>0.72</v>
      </c>
      <c r="E478" s="14">
        <v>20.45</v>
      </c>
      <c r="F478" s="14">
        <v>20.97</v>
      </c>
      <c r="G478" s="14" t="s">
        <v>159</v>
      </c>
    </row>
    <row r="479" spans="1:7">
      <c r="A479" s="13">
        <v>43209</v>
      </c>
      <c r="B479" s="14">
        <v>20.61</v>
      </c>
      <c r="C479" s="14">
        <v>20.73</v>
      </c>
      <c r="D479" s="14">
        <v>1.84</v>
      </c>
      <c r="E479" s="14">
        <v>20.48</v>
      </c>
      <c r="F479" s="14">
        <v>20.91</v>
      </c>
      <c r="G479" s="14" t="s">
        <v>185</v>
      </c>
    </row>
    <row r="480" spans="1:7">
      <c r="A480" s="13">
        <v>43208</v>
      </c>
      <c r="B480" s="14">
        <v>19.93</v>
      </c>
      <c r="C480" s="14">
        <v>20.350000000000001</v>
      </c>
      <c r="D480" s="14">
        <v>3.66</v>
      </c>
      <c r="E480" s="14">
        <v>19.899999999999999</v>
      </c>
      <c r="F480" s="14">
        <v>20.420000000000002</v>
      </c>
      <c r="G480" s="14" t="s">
        <v>62</v>
      </c>
    </row>
    <row r="481" spans="1:7">
      <c r="A481" s="13">
        <v>43207</v>
      </c>
      <c r="B481" s="14">
        <v>19.329999999999998</v>
      </c>
      <c r="C481" s="14">
        <v>19.64</v>
      </c>
      <c r="D481" s="14">
        <v>1.99</v>
      </c>
      <c r="E481" s="14">
        <v>19.25</v>
      </c>
      <c r="F481" s="14">
        <v>19.68</v>
      </c>
      <c r="G481" s="14" t="s">
        <v>316</v>
      </c>
    </row>
    <row r="482" spans="1:7">
      <c r="A482" s="13">
        <v>43206</v>
      </c>
      <c r="B482" s="14">
        <v>19.649999999999999</v>
      </c>
      <c r="C482" s="14">
        <v>19.25</v>
      </c>
      <c r="D482" s="14">
        <v>-2.74</v>
      </c>
      <c r="E482" s="14">
        <v>19.23</v>
      </c>
      <c r="F482" s="14">
        <v>19.829999999999998</v>
      </c>
      <c r="G482" s="14" t="s">
        <v>317</v>
      </c>
    </row>
    <row r="483" spans="1:7">
      <c r="A483" s="13">
        <v>43203</v>
      </c>
      <c r="B483" s="14">
        <v>20.2</v>
      </c>
      <c r="C483" s="14">
        <v>19.79</v>
      </c>
      <c r="D483" s="14">
        <v>-2.21</v>
      </c>
      <c r="E483" s="14">
        <v>19.66</v>
      </c>
      <c r="F483" s="14">
        <v>20.3</v>
      </c>
      <c r="G483" s="14" t="s">
        <v>318</v>
      </c>
    </row>
    <row r="484" spans="1:7">
      <c r="A484" s="13">
        <v>43202</v>
      </c>
      <c r="B484" s="14">
        <v>20.34</v>
      </c>
      <c r="C484" s="14">
        <v>20.239999999999998</v>
      </c>
      <c r="D484" s="14">
        <v>-0.55000000000000004</v>
      </c>
      <c r="E484" s="14">
        <v>20.239999999999998</v>
      </c>
      <c r="F484" s="14">
        <v>20.48</v>
      </c>
      <c r="G484" s="14" t="s">
        <v>319</v>
      </c>
    </row>
    <row r="485" spans="1:7">
      <c r="A485" s="13">
        <v>43201</v>
      </c>
      <c r="B485" s="14">
        <v>19.93</v>
      </c>
      <c r="C485" s="14">
        <v>20.350000000000001</v>
      </c>
      <c r="D485" s="14">
        <v>1.87</v>
      </c>
      <c r="E485" s="14">
        <v>19.920000000000002</v>
      </c>
      <c r="F485" s="14">
        <v>20.45</v>
      </c>
      <c r="G485" s="14" t="s">
        <v>68</v>
      </c>
    </row>
    <row r="486" spans="1:7">
      <c r="A486" s="13">
        <v>43200</v>
      </c>
      <c r="B486" s="14">
        <v>19.52</v>
      </c>
      <c r="C486" s="14">
        <v>19.98</v>
      </c>
      <c r="D486" s="14">
        <v>4.24</v>
      </c>
      <c r="E486" s="14">
        <v>19.38</v>
      </c>
      <c r="F486" s="14">
        <v>20.079999999999998</v>
      </c>
      <c r="G486" s="14" t="s">
        <v>87</v>
      </c>
    </row>
    <row r="487" spans="1:7">
      <c r="A487" s="13">
        <v>43199</v>
      </c>
      <c r="B487" s="14">
        <v>20.010000000000002</v>
      </c>
      <c r="C487" s="14">
        <v>19.170000000000002</v>
      </c>
      <c r="D487" s="14">
        <v>-3.52</v>
      </c>
      <c r="E487" s="14">
        <v>19.170000000000002</v>
      </c>
      <c r="F487" s="14">
        <v>20.02</v>
      </c>
      <c r="G487" s="14" t="s">
        <v>320</v>
      </c>
    </row>
    <row r="488" spans="1:7">
      <c r="A488" s="13">
        <v>43196</v>
      </c>
      <c r="B488" s="14">
        <v>19.59</v>
      </c>
      <c r="C488" s="14">
        <v>19.87</v>
      </c>
      <c r="D488" s="14">
        <v>0.61</v>
      </c>
      <c r="E488" s="14">
        <v>19.45</v>
      </c>
      <c r="F488" s="14">
        <v>19.87</v>
      </c>
      <c r="G488" s="14" t="s">
        <v>321</v>
      </c>
    </row>
    <row r="489" spans="1:7">
      <c r="A489" s="13">
        <v>43195</v>
      </c>
      <c r="B489" s="14">
        <v>19.75</v>
      </c>
      <c r="C489" s="14">
        <v>19.75</v>
      </c>
      <c r="D489" s="14">
        <v>3.78</v>
      </c>
      <c r="E489" s="14">
        <v>19.64</v>
      </c>
      <c r="F489" s="14">
        <v>19.920000000000002</v>
      </c>
      <c r="G489" s="14" t="s">
        <v>210</v>
      </c>
    </row>
    <row r="490" spans="1:7">
      <c r="A490" s="13">
        <v>43194</v>
      </c>
      <c r="B490" s="14">
        <v>18.96</v>
      </c>
      <c r="C490" s="14">
        <v>19.03</v>
      </c>
      <c r="D490" s="14">
        <v>-1.59</v>
      </c>
      <c r="E490" s="14">
        <v>18.78</v>
      </c>
      <c r="F490" s="14">
        <v>19.23</v>
      </c>
      <c r="G490" s="14" t="s">
        <v>82</v>
      </c>
    </row>
    <row r="491" spans="1:7">
      <c r="A491" s="13">
        <v>43193</v>
      </c>
      <c r="B491" s="14">
        <v>19.71</v>
      </c>
      <c r="C491" s="14">
        <v>19.34</v>
      </c>
      <c r="D491" s="14">
        <v>-0.91</v>
      </c>
      <c r="E491" s="14">
        <v>19.29</v>
      </c>
      <c r="F491" s="14">
        <v>19.78</v>
      </c>
      <c r="G491" s="14" t="s">
        <v>322</v>
      </c>
    </row>
    <row r="492" spans="1:7">
      <c r="A492" s="13">
        <v>43192</v>
      </c>
      <c r="B492" s="14">
        <v>19.940000000000001</v>
      </c>
      <c r="C492" s="14">
        <v>19.510000000000002</v>
      </c>
      <c r="D492" s="14">
        <v>-2.38</v>
      </c>
      <c r="E492" s="14">
        <v>19.39</v>
      </c>
      <c r="F492" s="14">
        <v>20.04</v>
      </c>
      <c r="G492" s="14" t="s">
        <v>323</v>
      </c>
    </row>
    <row r="493" spans="1:7">
      <c r="A493" s="13">
        <v>43188</v>
      </c>
      <c r="B493" s="14">
        <v>19.850000000000001</v>
      </c>
      <c r="C493" s="14">
        <v>19.989999999999998</v>
      </c>
      <c r="D493" s="14">
        <v>0.99</v>
      </c>
      <c r="E493" s="14">
        <v>19.82</v>
      </c>
      <c r="F493" s="14">
        <v>20.13</v>
      </c>
      <c r="G493" s="14" t="s">
        <v>324</v>
      </c>
    </row>
    <row r="494" spans="1:7">
      <c r="A494" s="13">
        <v>43187</v>
      </c>
      <c r="B494" s="14">
        <v>19.850000000000001</v>
      </c>
      <c r="C494" s="14">
        <v>19.79</v>
      </c>
      <c r="D494" s="14">
        <v>-1.1200000000000001</v>
      </c>
      <c r="E494" s="14">
        <v>19.600000000000001</v>
      </c>
      <c r="F494" s="14">
        <v>19.989999999999998</v>
      </c>
      <c r="G494" s="14" t="s">
        <v>325</v>
      </c>
    </row>
    <row r="495" spans="1:7">
      <c r="A495" s="13">
        <v>43186</v>
      </c>
      <c r="B495" s="14">
        <v>20.67</v>
      </c>
      <c r="C495" s="14">
        <v>20.02</v>
      </c>
      <c r="D495" s="14">
        <v>-2.68</v>
      </c>
      <c r="E495" s="14">
        <v>19.95</v>
      </c>
      <c r="F495" s="14">
        <v>20.71</v>
      </c>
      <c r="G495" s="14" t="s">
        <v>326</v>
      </c>
    </row>
    <row r="496" spans="1:7">
      <c r="A496" s="13">
        <v>43185</v>
      </c>
      <c r="B496" s="14">
        <v>20.61</v>
      </c>
      <c r="C496" s="14">
        <v>20.57</v>
      </c>
      <c r="D496" s="14">
        <v>1.29</v>
      </c>
      <c r="E496" s="14">
        <v>20.39</v>
      </c>
      <c r="F496" s="14">
        <v>20.73</v>
      </c>
      <c r="G496" s="14" t="s">
        <v>327</v>
      </c>
    </row>
    <row r="497" spans="1:7">
      <c r="A497" s="13">
        <v>43182</v>
      </c>
      <c r="B497" s="14">
        <v>20.18</v>
      </c>
      <c r="C497" s="14">
        <v>20.309999999999999</v>
      </c>
      <c r="D497" s="14">
        <v>0.14000000000000001</v>
      </c>
      <c r="E497" s="14">
        <v>20.100000000000001</v>
      </c>
      <c r="F497" s="14">
        <v>20.64</v>
      </c>
      <c r="G497" s="14" t="s">
        <v>72</v>
      </c>
    </row>
    <row r="498" spans="1:7">
      <c r="A498" s="13">
        <v>43181</v>
      </c>
      <c r="B498" s="14">
        <v>20.41</v>
      </c>
      <c r="C498" s="14">
        <v>20.28</v>
      </c>
      <c r="D498" s="14">
        <v>-1.5</v>
      </c>
      <c r="E498" s="14">
        <v>20.149999999999999</v>
      </c>
      <c r="F498" s="14">
        <v>20.58</v>
      </c>
      <c r="G498" s="14" t="s">
        <v>84</v>
      </c>
    </row>
    <row r="499" spans="1:7">
      <c r="A499" s="13">
        <v>43180</v>
      </c>
      <c r="B499" s="14">
        <v>19.84</v>
      </c>
      <c r="C499" s="14">
        <v>20.59</v>
      </c>
      <c r="D499" s="14">
        <v>4.21</v>
      </c>
      <c r="E499" s="14">
        <v>19.79</v>
      </c>
      <c r="F499" s="14">
        <v>20.62</v>
      </c>
      <c r="G499" s="14" t="s">
        <v>269</v>
      </c>
    </row>
    <row r="500" spans="1:7">
      <c r="A500" s="13">
        <v>43179</v>
      </c>
      <c r="B500" s="14">
        <v>19.78</v>
      </c>
      <c r="C500" s="14">
        <v>19.760000000000002</v>
      </c>
      <c r="D500" s="14">
        <v>1.1000000000000001</v>
      </c>
      <c r="E500" s="14">
        <v>19.71</v>
      </c>
      <c r="F500" s="14">
        <v>19.989999999999998</v>
      </c>
      <c r="G500" s="14" t="s">
        <v>328</v>
      </c>
    </row>
    <row r="501" spans="1:7">
      <c r="A501" s="13">
        <v>43178</v>
      </c>
      <c r="B501" s="14">
        <v>19.86</v>
      </c>
      <c r="C501" s="14">
        <v>19.54</v>
      </c>
      <c r="D501" s="14">
        <v>-2.33</v>
      </c>
      <c r="E501" s="14">
        <v>19.48</v>
      </c>
      <c r="F501" s="14">
        <v>19.940000000000001</v>
      </c>
      <c r="G501" s="14" t="s">
        <v>329</v>
      </c>
    </row>
    <row r="502" spans="1:7">
      <c r="A502" s="13">
        <v>43175</v>
      </c>
      <c r="B502" s="14">
        <v>20.05</v>
      </c>
      <c r="C502" s="14">
        <v>20.010000000000002</v>
      </c>
      <c r="D502" s="14">
        <v>0.56000000000000005</v>
      </c>
      <c r="E502" s="14">
        <v>19.82</v>
      </c>
      <c r="F502" s="14">
        <v>20.3</v>
      </c>
      <c r="G502" s="14" t="s">
        <v>98</v>
      </c>
    </row>
    <row r="503" spans="1:7">
      <c r="A503" s="13">
        <v>43174</v>
      </c>
      <c r="B503" s="14">
        <v>20.59</v>
      </c>
      <c r="C503" s="14">
        <v>19.899999999999999</v>
      </c>
      <c r="D503" s="14">
        <v>-4.78</v>
      </c>
      <c r="E503" s="14">
        <v>19.899999999999999</v>
      </c>
      <c r="F503" s="14">
        <v>20.71</v>
      </c>
      <c r="G503" s="14" t="s">
        <v>193</v>
      </c>
    </row>
    <row r="504" spans="1:7">
      <c r="A504" s="13">
        <v>43173</v>
      </c>
      <c r="B504" s="14">
        <v>20.82</v>
      </c>
      <c r="C504" s="14">
        <v>20.9</v>
      </c>
      <c r="D504" s="14">
        <v>1.22</v>
      </c>
      <c r="E504" s="14">
        <v>20.62</v>
      </c>
      <c r="F504" s="14">
        <v>20.95</v>
      </c>
      <c r="G504" s="14" t="s">
        <v>330</v>
      </c>
    </row>
    <row r="505" spans="1:7" ht="15" thickBot="1">
      <c r="A505" s="15">
        <v>43172</v>
      </c>
      <c r="B505" s="16">
        <v>20.96</v>
      </c>
      <c r="C505" s="16">
        <v>20.64</v>
      </c>
      <c r="D505" s="16">
        <v>-0.99</v>
      </c>
      <c r="E505" s="16">
        <v>20.6</v>
      </c>
      <c r="F505" s="16">
        <v>21.05</v>
      </c>
      <c r="G505" s="16" t="s">
        <v>331</v>
      </c>
    </row>
    <row r="506" spans="1:7" ht="15" thickBot="1"/>
    <row r="507" spans="1:7">
      <c r="A507" s="27" t="s">
        <v>8</v>
      </c>
      <c r="B507" s="28" t="s">
        <v>398</v>
      </c>
      <c r="C507" s="28" t="s">
        <v>3</v>
      </c>
      <c r="D507" s="28" t="s">
        <v>399</v>
      </c>
      <c r="E507" s="28" t="s">
        <v>400</v>
      </c>
      <c r="F507" s="28" t="s">
        <v>401</v>
      </c>
      <c r="G507" s="29" t="s">
        <v>402</v>
      </c>
    </row>
    <row r="508" spans="1:7" ht="15" thickBot="1">
      <c r="A508" s="30"/>
      <c r="B508" s="11"/>
      <c r="C508" s="11"/>
      <c r="D508" s="11"/>
      <c r="E508" s="11"/>
      <c r="F508" s="11"/>
      <c r="G508" s="31"/>
    </row>
    <row r="509" spans="1:7" ht="15" thickBot="1">
      <c r="A509" s="22" t="s">
        <v>332</v>
      </c>
      <c r="B509" s="19">
        <v>21.21</v>
      </c>
      <c r="C509" s="18">
        <v>21.54</v>
      </c>
      <c r="D509" s="18">
        <v>21.62</v>
      </c>
      <c r="E509" s="18">
        <v>21.16</v>
      </c>
      <c r="F509" s="18" t="s">
        <v>333</v>
      </c>
      <c r="G509" s="23">
        <v>-9.7999999999999997E-3</v>
      </c>
    </row>
    <row r="510" spans="1:7" ht="15" thickBot="1">
      <c r="A510" s="22" t="s">
        <v>334</v>
      </c>
      <c r="B510" s="19">
        <v>21.42</v>
      </c>
      <c r="C510" s="18">
        <v>21.62</v>
      </c>
      <c r="D510" s="18">
        <v>21.67</v>
      </c>
      <c r="E510" s="18">
        <v>21.33</v>
      </c>
      <c r="F510" s="18" t="s">
        <v>335</v>
      </c>
      <c r="G510" s="23">
        <v>-2.8E-3</v>
      </c>
    </row>
    <row r="511" spans="1:7" ht="15" thickBot="1">
      <c r="A511" s="22" t="s">
        <v>336</v>
      </c>
      <c r="B511" s="17">
        <v>21.48</v>
      </c>
      <c r="C511" s="18">
        <v>20.89</v>
      </c>
      <c r="D511" s="18">
        <v>21.48</v>
      </c>
      <c r="E511" s="18">
        <v>20.71</v>
      </c>
      <c r="F511" s="18" t="s">
        <v>337</v>
      </c>
      <c r="G511" s="24">
        <v>3.1699999999999999E-2</v>
      </c>
    </row>
    <row r="512" spans="1:7" ht="15" thickBot="1">
      <c r="A512" s="22" t="s">
        <v>338</v>
      </c>
      <c r="B512" s="17">
        <v>20.82</v>
      </c>
      <c r="C512" s="18">
        <v>20.96</v>
      </c>
      <c r="D512" s="18">
        <v>20.99</v>
      </c>
      <c r="E512" s="18">
        <v>20.45</v>
      </c>
      <c r="F512" s="18" t="s">
        <v>339</v>
      </c>
      <c r="G512" s="24">
        <v>1.4E-3</v>
      </c>
    </row>
    <row r="513" spans="1:7" ht="15" thickBot="1">
      <c r="A513" s="22" t="s">
        <v>340</v>
      </c>
      <c r="B513" s="19">
        <v>20.79</v>
      </c>
      <c r="C513" s="18">
        <v>20.81</v>
      </c>
      <c r="D513" s="18">
        <v>21.08</v>
      </c>
      <c r="E513" s="18">
        <v>20.5</v>
      </c>
      <c r="F513" s="18" t="s">
        <v>341</v>
      </c>
      <c r="G513" s="23">
        <v>-1.0500000000000001E-2</v>
      </c>
    </row>
    <row r="514" spans="1:7" ht="15" thickBot="1">
      <c r="A514" s="22" t="s">
        <v>342</v>
      </c>
      <c r="B514" s="19">
        <v>21.01</v>
      </c>
      <c r="C514" s="18">
        <v>21.59</v>
      </c>
      <c r="D514" s="18">
        <v>21.71</v>
      </c>
      <c r="E514" s="18">
        <v>20.97</v>
      </c>
      <c r="F514" s="18" t="s">
        <v>343</v>
      </c>
      <c r="G514" s="23">
        <v>-9.9000000000000008E-3</v>
      </c>
    </row>
    <row r="515" spans="1:7" ht="15" thickBot="1">
      <c r="A515" s="22" t="s">
        <v>344</v>
      </c>
      <c r="B515" s="17">
        <v>21.22</v>
      </c>
      <c r="C515" s="18">
        <v>20.62</v>
      </c>
      <c r="D515" s="18">
        <v>21.27</v>
      </c>
      <c r="E515" s="18">
        <v>20.49</v>
      </c>
      <c r="F515" s="18" t="s">
        <v>345</v>
      </c>
      <c r="G515" s="24">
        <v>2.81E-2</v>
      </c>
    </row>
    <row r="516" spans="1:7" ht="15" thickBot="1">
      <c r="A516" s="22" t="s">
        <v>346</v>
      </c>
      <c r="B516" s="17">
        <v>20.64</v>
      </c>
      <c r="C516" s="18">
        <v>19.86</v>
      </c>
      <c r="D516" s="18">
        <v>20.64</v>
      </c>
      <c r="E516" s="18">
        <v>19.68</v>
      </c>
      <c r="F516" s="18" t="s">
        <v>347</v>
      </c>
      <c r="G516" s="24">
        <v>2.2800000000000001E-2</v>
      </c>
    </row>
    <row r="517" spans="1:7" ht="15" thickBot="1">
      <c r="A517" s="22" t="s">
        <v>348</v>
      </c>
      <c r="B517" s="19">
        <v>20.18</v>
      </c>
      <c r="C517" s="18">
        <v>20.53</v>
      </c>
      <c r="D517" s="18">
        <v>20.59</v>
      </c>
      <c r="E517" s="18">
        <v>19.920000000000002</v>
      </c>
      <c r="F517" s="18" t="s">
        <v>349</v>
      </c>
      <c r="G517" s="23">
        <v>-1.9900000000000001E-2</v>
      </c>
    </row>
    <row r="518" spans="1:7" ht="15" thickBot="1">
      <c r="A518" s="22" t="s">
        <v>350</v>
      </c>
      <c r="B518" s="19">
        <v>20.59</v>
      </c>
      <c r="C518" s="18">
        <v>20.75</v>
      </c>
      <c r="D518" s="18">
        <v>20.89</v>
      </c>
      <c r="E518" s="18">
        <v>20.32</v>
      </c>
      <c r="F518" s="18" t="s">
        <v>351</v>
      </c>
      <c r="G518" s="23">
        <v>-1.9E-3</v>
      </c>
    </row>
    <row r="519" spans="1:7" ht="15" thickBot="1">
      <c r="A519" s="22" t="s">
        <v>352</v>
      </c>
      <c r="B519" s="19">
        <v>20.63</v>
      </c>
      <c r="C519" s="18">
        <v>20.6</v>
      </c>
      <c r="D519" s="18">
        <v>20.96</v>
      </c>
      <c r="E519" s="18">
        <v>20.47</v>
      </c>
      <c r="F519" s="18" t="s">
        <v>353</v>
      </c>
      <c r="G519" s="23">
        <v>-1E-3</v>
      </c>
    </row>
    <row r="520" spans="1:7" ht="15" thickBot="1">
      <c r="A520" s="22" t="s">
        <v>354</v>
      </c>
      <c r="B520" s="17">
        <v>20.65</v>
      </c>
      <c r="C520" s="18">
        <v>20.53</v>
      </c>
      <c r="D520" s="18">
        <v>20.81</v>
      </c>
      <c r="E520" s="18">
        <v>20.51</v>
      </c>
      <c r="F520" s="18" t="s">
        <v>355</v>
      </c>
      <c r="G520" s="24">
        <v>1.9199999999999998E-2</v>
      </c>
    </row>
    <row r="521" spans="1:7" ht="15" thickBot="1">
      <c r="A521" s="22" t="s">
        <v>356</v>
      </c>
      <c r="B521" s="17">
        <v>20.260000000000002</v>
      </c>
      <c r="C521" s="18">
        <v>20.100000000000001</v>
      </c>
      <c r="D521" s="18">
        <v>20.28</v>
      </c>
      <c r="E521" s="18">
        <v>19.78</v>
      </c>
      <c r="F521" s="18" t="s">
        <v>357</v>
      </c>
      <c r="G521" s="24">
        <v>1.8100000000000002E-2</v>
      </c>
    </row>
    <row r="522" spans="1:7" ht="15" thickBot="1">
      <c r="A522" s="22" t="s">
        <v>358</v>
      </c>
      <c r="B522" s="17">
        <v>19.899999999999999</v>
      </c>
      <c r="C522" s="18">
        <v>19.75</v>
      </c>
      <c r="D522" s="18">
        <v>19.97</v>
      </c>
      <c r="E522" s="18">
        <v>19.7</v>
      </c>
      <c r="F522" s="18" t="s">
        <v>359</v>
      </c>
      <c r="G522" s="24">
        <v>2.4199999999999999E-2</v>
      </c>
    </row>
    <row r="523" spans="1:7" ht="15" thickBot="1">
      <c r="A523" s="22" t="s">
        <v>360</v>
      </c>
      <c r="B523" s="19">
        <v>19.43</v>
      </c>
      <c r="C523" s="18">
        <v>19.75</v>
      </c>
      <c r="D523" s="18">
        <v>20.03</v>
      </c>
      <c r="E523" s="18">
        <v>19.43</v>
      </c>
      <c r="F523" s="18" t="s">
        <v>361</v>
      </c>
      <c r="G523" s="23">
        <v>-9.1999999999999998E-3</v>
      </c>
    </row>
    <row r="524" spans="1:7" ht="15" thickBot="1">
      <c r="A524" s="22" t="s">
        <v>362</v>
      </c>
      <c r="B524" s="17">
        <v>19.61</v>
      </c>
      <c r="C524" s="18">
        <v>19.07</v>
      </c>
      <c r="D524" s="18">
        <v>19.97</v>
      </c>
      <c r="E524" s="18">
        <v>19.010000000000002</v>
      </c>
      <c r="F524" s="18" t="s">
        <v>363</v>
      </c>
      <c r="G524" s="24">
        <v>1.9800000000000002E-2</v>
      </c>
    </row>
    <row r="525" spans="1:7" ht="15" thickBot="1">
      <c r="A525" s="22" t="s">
        <v>364</v>
      </c>
      <c r="B525" s="17">
        <v>19.23</v>
      </c>
      <c r="C525" s="18">
        <v>18.760000000000002</v>
      </c>
      <c r="D525" s="18">
        <v>19.28</v>
      </c>
      <c r="E525" s="18">
        <v>18.760000000000002</v>
      </c>
      <c r="F525" s="18" t="s">
        <v>365</v>
      </c>
      <c r="G525" s="24">
        <v>3.2199999999999999E-2</v>
      </c>
    </row>
    <row r="526" spans="1:7" ht="15" thickBot="1">
      <c r="A526" s="22" t="s">
        <v>366</v>
      </c>
      <c r="B526" s="17">
        <v>18.63</v>
      </c>
      <c r="C526" s="18">
        <v>18.670000000000002</v>
      </c>
      <c r="D526" s="18">
        <v>18.78</v>
      </c>
      <c r="E526" s="18">
        <v>18.52</v>
      </c>
      <c r="F526" s="18" t="s">
        <v>367</v>
      </c>
      <c r="G526" s="24">
        <v>1.1000000000000001E-3</v>
      </c>
    </row>
    <row r="527" spans="1:7" ht="15" thickBot="1">
      <c r="A527" s="22" t="s">
        <v>368</v>
      </c>
      <c r="B527" s="17">
        <v>18.61</v>
      </c>
      <c r="C527" s="18">
        <v>18.71</v>
      </c>
      <c r="D527" s="18">
        <v>18.75</v>
      </c>
      <c r="E527" s="18">
        <v>18.39</v>
      </c>
      <c r="F527" s="18" t="s">
        <v>369</v>
      </c>
      <c r="G527" s="24">
        <v>7.6E-3</v>
      </c>
    </row>
    <row r="528" spans="1:7" ht="15" thickBot="1">
      <c r="A528" s="22" t="s">
        <v>370</v>
      </c>
      <c r="B528" s="17">
        <v>18.47</v>
      </c>
      <c r="C528" s="18">
        <v>18.239999999999998</v>
      </c>
      <c r="D528" s="18">
        <v>18.57</v>
      </c>
      <c r="E528" s="18">
        <v>18.190000000000001</v>
      </c>
      <c r="F528" s="18" t="s">
        <v>371</v>
      </c>
      <c r="G528" s="24">
        <v>2.5499999999999998E-2</v>
      </c>
    </row>
    <row r="529" spans="1:7" ht="15" thickBot="1">
      <c r="A529" s="22" t="s">
        <v>372</v>
      </c>
      <c r="B529" s="19">
        <v>18.010000000000002</v>
      </c>
      <c r="C529" s="18">
        <v>18.260000000000002</v>
      </c>
      <c r="D529" s="18">
        <v>18.600000000000001</v>
      </c>
      <c r="E529" s="18">
        <v>17.760000000000002</v>
      </c>
      <c r="F529" s="18" t="s">
        <v>373</v>
      </c>
      <c r="G529" s="23">
        <v>-1.4800000000000001E-2</v>
      </c>
    </row>
    <row r="530" spans="1:7" ht="15" thickBot="1">
      <c r="A530" s="22" t="s">
        <v>374</v>
      </c>
      <c r="B530" s="19">
        <v>18.28</v>
      </c>
      <c r="C530" s="18">
        <v>18.760000000000002</v>
      </c>
      <c r="D530" s="18">
        <v>18.940000000000001</v>
      </c>
      <c r="E530" s="18">
        <v>18.04</v>
      </c>
      <c r="F530" s="18" t="s">
        <v>375</v>
      </c>
      <c r="G530" s="23">
        <v>-1.9800000000000002E-2</v>
      </c>
    </row>
    <row r="531" spans="1:7" ht="15" thickBot="1">
      <c r="A531" s="22" t="s">
        <v>376</v>
      </c>
      <c r="B531" s="19">
        <v>18.649999999999999</v>
      </c>
      <c r="C531" s="18">
        <v>19.16</v>
      </c>
      <c r="D531" s="18">
        <v>19.399999999999999</v>
      </c>
      <c r="E531" s="18">
        <v>18.57</v>
      </c>
      <c r="F531" s="18" t="s">
        <v>377</v>
      </c>
      <c r="G531" s="23">
        <v>-2.76E-2</v>
      </c>
    </row>
    <row r="532" spans="1:7" ht="15" thickBot="1">
      <c r="A532" s="22" t="s">
        <v>378</v>
      </c>
      <c r="B532" s="17">
        <v>19.18</v>
      </c>
      <c r="C532" s="18">
        <v>17.899999999999999</v>
      </c>
      <c r="D532" s="18">
        <v>19.18</v>
      </c>
      <c r="E532" s="18">
        <v>17.86</v>
      </c>
      <c r="F532" s="18" t="s">
        <v>379</v>
      </c>
      <c r="G532" s="24">
        <v>4.9799999999999997E-2</v>
      </c>
    </row>
    <row r="533" spans="1:7" ht="15" thickBot="1">
      <c r="A533" s="22" t="s">
        <v>380</v>
      </c>
      <c r="B533" s="19">
        <v>18.27</v>
      </c>
      <c r="C533" s="18">
        <v>18.850000000000001</v>
      </c>
      <c r="D533" s="18">
        <v>19.16</v>
      </c>
      <c r="E533" s="18">
        <v>18.27</v>
      </c>
      <c r="F533" s="18" t="s">
        <v>381</v>
      </c>
      <c r="G533" s="23">
        <v>-4.65E-2</v>
      </c>
    </row>
    <row r="534" spans="1:7" ht="15" thickBot="1">
      <c r="A534" s="22" t="s">
        <v>382</v>
      </c>
      <c r="B534" s="19">
        <v>19.16</v>
      </c>
      <c r="C534" s="18">
        <v>19.47</v>
      </c>
      <c r="D534" s="18">
        <v>19.59</v>
      </c>
      <c r="E534" s="18">
        <v>19.04</v>
      </c>
      <c r="F534" s="18" t="s">
        <v>383</v>
      </c>
      <c r="G534" s="23">
        <v>-2.69E-2</v>
      </c>
    </row>
    <row r="535" spans="1:7" ht="15" thickBot="1">
      <c r="A535" s="22" t="s">
        <v>384</v>
      </c>
      <c r="B535" s="17">
        <v>19.690000000000001</v>
      </c>
      <c r="C535" s="18">
        <v>18.96</v>
      </c>
      <c r="D535" s="18">
        <v>19.78</v>
      </c>
      <c r="E535" s="18">
        <v>18.96</v>
      </c>
      <c r="F535" s="18" t="s">
        <v>385</v>
      </c>
      <c r="G535" s="24">
        <v>4.1799999999999997E-2</v>
      </c>
    </row>
    <row r="536" spans="1:7" ht="15" thickBot="1">
      <c r="A536" s="22" t="s">
        <v>386</v>
      </c>
      <c r="B536" s="17">
        <v>18.899999999999999</v>
      </c>
      <c r="C536" s="18">
        <v>18.940000000000001</v>
      </c>
      <c r="D536" s="18">
        <v>19.12</v>
      </c>
      <c r="E536" s="18">
        <v>18.88</v>
      </c>
      <c r="F536" s="18" t="s">
        <v>387</v>
      </c>
      <c r="G536" s="24">
        <v>1.0699999999999999E-2</v>
      </c>
    </row>
    <row r="537" spans="1:7" ht="15" thickBot="1">
      <c r="A537" s="22" t="s">
        <v>388</v>
      </c>
      <c r="B537" s="19">
        <v>18.7</v>
      </c>
      <c r="C537" s="18">
        <v>18.97</v>
      </c>
      <c r="D537" s="18">
        <v>18.97</v>
      </c>
      <c r="E537" s="18">
        <v>18.57</v>
      </c>
      <c r="F537" s="18" t="s">
        <v>389</v>
      </c>
      <c r="G537" s="23">
        <v>-1.7899999999999999E-2</v>
      </c>
    </row>
    <row r="538" spans="1:7" ht="15" thickBot="1">
      <c r="A538" s="22" t="s">
        <v>390</v>
      </c>
      <c r="B538" s="19">
        <v>19.04</v>
      </c>
      <c r="C538" s="18">
        <v>18.87</v>
      </c>
      <c r="D538" s="18">
        <v>19.23</v>
      </c>
      <c r="E538" s="18">
        <v>18.77</v>
      </c>
      <c r="F538" s="18" t="s">
        <v>391</v>
      </c>
      <c r="G538" s="23">
        <v>-4.1999999999999997E-3</v>
      </c>
    </row>
    <row r="539" spans="1:7" ht="15" thickBot="1">
      <c r="A539" s="22" t="s">
        <v>392</v>
      </c>
      <c r="B539" s="17">
        <v>19.12</v>
      </c>
      <c r="C539" s="18">
        <v>18.82</v>
      </c>
      <c r="D539" s="18">
        <v>19.170000000000002</v>
      </c>
      <c r="E539" s="18">
        <v>18.32</v>
      </c>
      <c r="F539" s="18" t="s">
        <v>393</v>
      </c>
      <c r="G539" s="24">
        <v>3.0700000000000002E-2</v>
      </c>
    </row>
    <row r="540" spans="1:7" ht="15" thickBot="1">
      <c r="A540" s="22" t="s">
        <v>394</v>
      </c>
      <c r="B540" s="17">
        <v>18.55</v>
      </c>
      <c r="C540" s="18">
        <v>17.670000000000002</v>
      </c>
      <c r="D540" s="18">
        <v>18.829999999999998</v>
      </c>
      <c r="E540" s="18">
        <v>17.670000000000002</v>
      </c>
      <c r="F540" s="18" t="s">
        <v>395</v>
      </c>
      <c r="G540" s="24">
        <v>5.7000000000000002E-2</v>
      </c>
    </row>
    <row r="541" spans="1:7">
      <c r="A541" s="25" t="s">
        <v>396</v>
      </c>
      <c r="B541" s="20">
        <v>17.55</v>
      </c>
      <c r="C541" s="21">
        <v>17.649999999999999</v>
      </c>
      <c r="D541" s="21">
        <v>17.71</v>
      </c>
      <c r="E541" s="21">
        <v>17.27</v>
      </c>
      <c r="F541" s="21" t="s">
        <v>397</v>
      </c>
      <c r="G541" s="26">
        <v>-9.5999999999999992E-3</v>
      </c>
    </row>
  </sheetData>
  <pageMargins left="0.51" right="0.51" top="0.79" bottom="0.79" header="0.31" footer="0.31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6B8F8-A225-4D60-A823-3E2823FF4FF0}">
  <dimension ref="A1:BE13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2" sqref="AA2"/>
    </sheetView>
  </sheetViews>
  <sheetFormatPr defaultRowHeight="14.4" outlineLevelCol="2"/>
  <cols>
    <col min="1" max="1" width="10.5546875" customWidth="1"/>
    <col min="2" max="2" width="14.88671875" style="98" customWidth="1"/>
    <col min="3" max="3" width="11.77734375" style="98" customWidth="1"/>
    <col min="4" max="5" width="7.88671875" style="98" customWidth="1"/>
    <col min="6" max="6" width="10.77734375" style="98" hidden="1" customWidth="1"/>
    <col min="7" max="7" width="10" style="98" hidden="1" customWidth="1"/>
    <col min="8" max="8" width="8.109375" style="98" hidden="1" customWidth="1"/>
    <col min="9" max="10" width="7.109375" style="98" hidden="1" customWidth="1"/>
    <col min="11" max="11" width="21.88671875" style="98" hidden="1" customWidth="1"/>
    <col min="12" max="12" width="12.6640625" style="98" hidden="1" customWidth="1"/>
    <col min="13" max="13" width="15.109375" style="98" hidden="1" customWidth="1"/>
    <col min="14" max="14" width="12.77734375" style="98" hidden="1" customWidth="1"/>
    <col min="15" max="17" width="15.21875" style="107" hidden="1" customWidth="1"/>
    <col min="18" max="18" width="14.44140625" style="98" hidden="1" customWidth="1"/>
    <col min="19" max="19" width="14.6640625" style="98" hidden="1" customWidth="1"/>
    <col min="20" max="20" width="10.88671875" style="98" hidden="1" customWidth="1"/>
    <col min="21" max="21" width="10.33203125" style="98" hidden="1" customWidth="1"/>
    <col min="22" max="22" width="13.109375" style="98" hidden="1" customWidth="1"/>
    <col min="23" max="23" width="12" style="98" hidden="1" customWidth="1"/>
    <col min="24" max="24" width="10.44140625" style="98" hidden="1" customWidth="1"/>
    <col min="25" max="25" width="11.21875" style="98" hidden="1" customWidth="1"/>
    <col min="26" max="26" width="10.5546875" style="98" hidden="1" customWidth="1"/>
    <col min="27" max="27" width="18.88671875" style="111" customWidth="1"/>
    <col min="28" max="28" width="20.5546875" style="98" customWidth="1"/>
    <col min="29" max="29" width="25.44140625" style="98" hidden="1" customWidth="1"/>
    <col min="30" max="30" width="24.109375" style="98" hidden="1" customWidth="1"/>
    <col min="31" max="31" width="21.88671875" style="94" hidden="1" customWidth="1"/>
    <col min="32" max="32" width="23" style="94" hidden="1" customWidth="1"/>
    <col min="33" max="33" width="8.88671875" style="98" hidden="1" customWidth="1"/>
    <col min="34" max="34" width="24.6640625" style="94" hidden="1" customWidth="1"/>
    <col min="35" max="35" width="25.77734375" style="94" hidden="1" customWidth="1"/>
    <col min="36" max="36" width="6.109375" style="100" bestFit="1" customWidth="1"/>
    <col min="37" max="37" width="16.109375" style="98" hidden="1" customWidth="1" outlineLevel="1"/>
    <col min="38" max="38" width="11.77734375" style="98" hidden="1" customWidth="1" outlineLevel="1"/>
    <col min="39" max="39" width="18.88671875" style="98" hidden="1" customWidth="1" outlineLevel="1"/>
    <col min="40" max="40" width="15.109375" style="98" hidden="1" customWidth="1" outlineLevel="1"/>
    <col min="41" max="41" width="10.5546875" style="98" hidden="1" customWidth="1" outlineLevel="1"/>
    <col min="42" max="42" width="10" style="98" hidden="1" customWidth="1" outlineLevel="1"/>
    <col min="43" max="43" width="11.5546875" style="98" hidden="1" customWidth="1" outlineLevel="1"/>
    <col min="44" max="44" width="11.109375" style="98" hidden="1" customWidth="1" outlineLevel="1"/>
    <col min="45" max="45" width="11.21875" style="98" hidden="1" customWidth="1" outlineLevel="1" collapsed="1"/>
    <col min="46" max="46" width="6.77734375" style="100" bestFit="1" customWidth="1" collapsed="1"/>
    <col min="47" max="47" width="24.88671875" style="98" hidden="1" customWidth="1" outlineLevel="2"/>
    <col min="48" max="48" width="26.5546875" style="98" hidden="1" customWidth="1" outlineLevel="2"/>
    <col min="49" max="49" width="24.88671875" style="98" hidden="1" customWidth="1" outlineLevel="2"/>
    <col min="50" max="50" width="28.77734375" style="98" hidden="1" customWidth="1" outlineLevel="2"/>
    <col min="51" max="51" width="26.77734375" style="98" bestFit="1" customWidth="1" outlineLevel="1" collapsed="1"/>
    <col min="52" max="52" width="29.88671875" style="98" hidden="1" customWidth="1" outlineLevel="2" collapsed="1"/>
    <col min="53" max="54" width="28.21875" style="98" hidden="1" customWidth="1" outlineLevel="2"/>
    <col min="55" max="55" width="27.44140625" style="98" hidden="1" customWidth="1" outlineLevel="2"/>
    <col min="56" max="56" width="20.77734375" style="98" hidden="1" customWidth="1" outlineLevel="2"/>
    <col min="57" max="57" width="26.109375" style="98" bestFit="1" customWidth="1" outlineLevel="1" collapsed="1"/>
  </cols>
  <sheetData>
    <row r="1" spans="1:57">
      <c r="A1" s="90" t="s">
        <v>8</v>
      </c>
      <c r="B1" s="98" t="s">
        <v>0</v>
      </c>
      <c r="C1" s="97" t="s">
        <v>1177</v>
      </c>
      <c r="D1" s="98" t="s">
        <v>2</v>
      </c>
      <c r="E1" s="98" t="s">
        <v>1197</v>
      </c>
      <c r="F1" s="97" t="s">
        <v>3</v>
      </c>
      <c r="G1" s="98" t="s">
        <v>4</v>
      </c>
      <c r="H1" s="98" t="s">
        <v>5</v>
      </c>
      <c r="I1" s="97" t="s">
        <v>6</v>
      </c>
      <c r="J1" s="97" t="s">
        <v>1195</v>
      </c>
      <c r="K1" s="97" t="s">
        <v>1196</v>
      </c>
      <c r="L1" s="86" t="s">
        <v>403</v>
      </c>
      <c r="M1" s="86" t="s">
        <v>404</v>
      </c>
      <c r="N1" s="86" t="s">
        <v>405</v>
      </c>
      <c r="O1" s="105" t="s">
        <v>9</v>
      </c>
      <c r="P1" s="105" t="s">
        <v>1218</v>
      </c>
      <c r="Q1" s="105" t="s">
        <v>1219</v>
      </c>
      <c r="R1" s="86" t="s">
        <v>19</v>
      </c>
      <c r="S1" s="86" t="s">
        <v>20</v>
      </c>
      <c r="T1" s="86" t="s">
        <v>21</v>
      </c>
      <c r="U1" s="86" t="s">
        <v>30</v>
      </c>
      <c r="V1" s="87" t="s">
        <v>22</v>
      </c>
      <c r="W1" s="87" t="s">
        <v>23</v>
      </c>
      <c r="X1" s="87" t="s">
        <v>27</v>
      </c>
      <c r="Y1" s="87" t="s">
        <v>26</v>
      </c>
      <c r="Z1" s="87" t="s">
        <v>24</v>
      </c>
      <c r="AA1" s="110" t="s">
        <v>31</v>
      </c>
      <c r="AB1" s="88" t="s">
        <v>32</v>
      </c>
      <c r="AC1" s="85" t="s">
        <v>1198</v>
      </c>
      <c r="AD1" s="85" t="s">
        <v>1199</v>
      </c>
      <c r="AE1" s="93" t="s">
        <v>1193</v>
      </c>
      <c r="AF1" s="93" t="s">
        <v>1194</v>
      </c>
      <c r="AG1" s="85" t="s">
        <v>29</v>
      </c>
      <c r="AH1" s="94" t="s">
        <v>1192</v>
      </c>
      <c r="AI1" s="93" t="s">
        <v>1191</v>
      </c>
      <c r="AJ1" s="91" t="s">
        <v>1178</v>
      </c>
      <c r="AK1" s="89" t="s">
        <v>406</v>
      </c>
      <c r="AL1" s="89" t="s">
        <v>407</v>
      </c>
      <c r="AM1" s="89" t="s">
        <v>408</v>
      </c>
      <c r="AN1" s="89" t="s">
        <v>409</v>
      </c>
      <c r="AO1" s="89" t="s">
        <v>412</v>
      </c>
      <c r="AP1" s="89" t="s">
        <v>413</v>
      </c>
      <c r="AQ1" s="89" t="s">
        <v>414</v>
      </c>
      <c r="AR1" s="89" t="s">
        <v>415</v>
      </c>
      <c r="AS1" s="89" t="s">
        <v>416</v>
      </c>
      <c r="AT1" s="92" t="s">
        <v>1186</v>
      </c>
      <c r="AU1" s="98" t="s">
        <v>1179</v>
      </c>
      <c r="AV1" s="98" t="s">
        <v>1180</v>
      </c>
      <c r="AW1" s="98" t="s">
        <v>1181</v>
      </c>
      <c r="AX1" s="98" t="s">
        <v>1182</v>
      </c>
      <c r="AY1" s="98" t="s">
        <v>1187</v>
      </c>
      <c r="AZ1" s="98" t="s">
        <v>1189</v>
      </c>
      <c r="BA1" s="98" t="s">
        <v>1183</v>
      </c>
      <c r="BB1" s="98" t="s">
        <v>1184</v>
      </c>
      <c r="BC1" s="98" t="s">
        <v>1185</v>
      </c>
      <c r="BD1" s="98" t="s">
        <v>1190</v>
      </c>
      <c r="BE1" s="98" t="s">
        <v>1188</v>
      </c>
    </row>
    <row r="2" spans="1:57" hidden="1">
      <c r="A2" s="83">
        <v>44342</v>
      </c>
      <c r="B2" s="98">
        <v>26.09</v>
      </c>
      <c r="C2" s="98">
        <v>26.09</v>
      </c>
      <c r="D2" s="98">
        <v>0.97</v>
      </c>
      <c r="E2" s="98">
        <f>Petrobras_PETR4___Histórico__InfoMoney_1[[#This Row],[Var.Dia (%)]]/100</f>
        <v>9.7000000000000003E-3</v>
      </c>
      <c r="F2" s="98">
        <v>25.91</v>
      </c>
      <c r="G2" s="98">
        <v>25.65</v>
      </c>
      <c r="H2" s="98">
        <v>26.18</v>
      </c>
      <c r="I2" s="98" t="s">
        <v>1200</v>
      </c>
      <c r="J2" s="112">
        <v>8.0999999999999996E-3</v>
      </c>
      <c r="K2" s="97">
        <f ca="1">IF(COUNT($E2:E$1303)&gt;=22,LINEST(OFFSET(E2,0,0,22),OFFSET(J2,0,0,22)),"")</f>
        <v>1.6315001401380338</v>
      </c>
      <c r="L2" s="86">
        <f>IF($G2=IF(MIN($G2:$G22)=MIN($G3:$G23),MIN($G2:$G22),MIN($G1:$G21)),1,0)</f>
        <v>0</v>
      </c>
      <c r="M2" s="86">
        <f>IF($H2=IF(MAX($H2:$H23)=MAX($H3:$H24),MAX($H2:$H23),MAX($H1:$H22)),1,0)</f>
        <v>0</v>
      </c>
      <c r="N2" s="86">
        <f>IF(AND(($C3-$F3)&lt;0,($C4-$F4)&lt;0,(($F2-$G2)/($H2-$G2)&gt;0.66),(($H2-$G2)&gt;(2*($F2-$C2))),$G2=IF(MIN($G2:$G22)=MIN($G3:$G23),MIN($G2:$G22),MIN($G1:$G21)))=TRUE,1,0)</f>
        <v>0</v>
      </c>
      <c r="O2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-0.21257485029940146</v>
      </c>
      <c r="P2" s="128">
        <f>IF(Petrobras_PETR4___Histórico__InfoMoney_1[[#This Row],[William %R]]&lt;-0.8,1,0)</f>
        <v>0</v>
      </c>
      <c r="Q2" s="128">
        <f>IF(Petrobras_PETR4___Histórico__InfoMoney_1[[#This Row],[William %R]]&gt;-0.1,1,0)</f>
        <v>0</v>
      </c>
      <c r="R2" s="86">
        <f t="shared" ref="R2:R19" si="0">MIN(G2:G15)</f>
        <v>23.46</v>
      </c>
      <c r="S2" s="86">
        <f t="shared" ref="S2:S19" si="1">MAX(H2:H15)</f>
        <v>26.8</v>
      </c>
      <c r="T2" s="113">
        <f t="shared" ref="T2:T19" si="2">(($C2-$U3)*$AR2)+$U3</f>
        <v>25.099153846153847</v>
      </c>
      <c r="U2" s="113">
        <f t="shared" ref="U2:U19" si="3">AVERAGE(B2:B21)</f>
        <v>25.026499999999995</v>
      </c>
      <c r="V2" s="114">
        <f t="shared" ref="V2:V19" si="4">(($C2-V3)*AR2)+V3</f>
        <v>25.710394766081585</v>
      </c>
      <c r="W2" s="114">
        <f t="shared" ref="W2:W19" si="5">((B2-W3)*AS2)+W3</f>
        <v>25.004354276193776</v>
      </c>
      <c r="X2" s="114">
        <f t="shared" ref="X2:X19" si="6">V2-W2</f>
        <v>0.70604048988780832</v>
      </c>
      <c r="Y2" s="114">
        <f t="shared" ref="Y2:Y19" si="7">((X2-Y3)*AQ2)+Y3</f>
        <v>0.65840820666875943</v>
      </c>
      <c r="Z2" s="114">
        <f t="shared" ref="Z2:Z19" si="8">X2-Y2</f>
        <v>4.7632283219048888E-2</v>
      </c>
      <c r="AA2" s="109">
        <f t="shared" ref="AA2:AA19" si="9">_xlfn.STDEV.S(C2:C3)</f>
        <v>0.17677669529663689</v>
      </c>
      <c r="AB2" s="109">
        <f t="shared" ref="AB2:AB19" si="10">_xlfn.STDEV.S(C2:C6)</f>
        <v>0.21517434791350051</v>
      </c>
      <c r="AC2" s="99" t="str">
        <f t="shared" ref="AC2:AC19" si="11">IF(AND(C2&gt;T2,C3&lt;T3),"1","0")</f>
        <v>0</v>
      </c>
      <c r="AD2" s="95" t="str">
        <f t="shared" ref="AD2:AD19" si="12">IF(AND(C2&lt;T2,C3&gt;T3),1,"0")</f>
        <v>0</v>
      </c>
      <c r="AE2" s="95">
        <f t="shared" ref="AE2:AE19" si="13">IF(X2&gt;0,1,0)</f>
        <v>1</v>
      </c>
      <c r="AF2" s="95">
        <f>IF(Petrobras_PETR4___Histórico__InfoMoney_1[[#This Row],[MACD Line]]&lt;0,1,0)</f>
        <v>0</v>
      </c>
      <c r="AG2" s="99">
        <f>Petrobras_PETR4___Histórico__InfoMoney_1[[#This Row],[9MME]]/Petrobras_PETR4___Histórico__InfoMoney_1[[#This Row],[20MA]]</f>
        <v>1.002903076584974</v>
      </c>
      <c r="AH2" s="95">
        <f t="shared" ref="AH2:AH19" si="14">IF(AND(X3&lt;Y3,X2&gt;Y2),1,0)</f>
        <v>0</v>
      </c>
      <c r="AI2" s="96">
        <f t="shared" ref="AI2:AI19" si="15">IF(AND(X2&lt;Y2,X3&gt;Y3),1,0)</f>
        <v>0</v>
      </c>
      <c r="AJ2" s="91"/>
      <c r="AK2" s="101" t="b">
        <f t="shared" ref="AK2:AK19" si="16">($F3-$C3)&lt;0</f>
        <v>0</v>
      </c>
      <c r="AL2" s="101" t="b">
        <f t="shared" ref="AL2:AL19" si="17">($F4-$C4)&lt;0</f>
        <v>1</v>
      </c>
      <c r="AM2" s="101" t="b">
        <f t="shared" ref="AM2:AM19" si="18">(($F2-$G2)/($H2-$G2)&gt;0.66)</f>
        <v>0</v>
      </c>
      <c r="AN2" s="101" t="b">
        <f t="shared" ref="AN2:AN19" si="19">(($H2-$G2)&gt;(2*($F2-$C2)))</f>
        <v>1</v>
      </c>
      <c r="AO2" s="98">
        <f t="shared" ref="AO2:AO20" si="20">IF(MIN($G2:$G22)=MIN($G3:$G23),MIN($G2:$G22),MIN($G1:$G21))</f>
        <v>22.88</v>
      </c>
      <c r="AP2" s="104">
        <f t="shared" ref="AP2:AP22" si="21">IF(MAX($H2:$H22)=MAX($H3:$H23),MAX($H2:$H22),MAX($H1:$H21))</f>
        <v>26.8</v>
      </c>
      <c r="AQ2" s="102">
        <f t="shared" ref="AQ2:AQ19" si="22">2/(9+1)</f>
        <v>0.2</v>
      </c>
      <c r="AR2" s="102">
        <f t="shared" ref="AR2:AR19" si="23">2/(12+1)</f>
        <v>0.15384615384615385</v>
      </c>
      <c r="AS2" s="102">
        <f t="shared" ref="AS2:AS19" si="24">2/(26+1)</f>
        <v>7.407407407407407E-2</v>
      </c>
      <c r="AT2" s="92"/>
      <c r="AU2" s="98" t="b">
        <f t="shared" ref="AU2:AU19" si="25">H3&lt;H2</f>
        <v>0</v>
      </c>
      <c r="AV2" s="98" t="b">
        <f t="shared" ref="AV2:AV19" si="26">H4&lt;H3</f>
        <v>1</v>
      </c>
      <c r="AW2" s="98" t="b">
        <f t="shared" ref="AW2:AW20" si="27">Z3&gt;Z2</f>
        <v>1</v>
      </c>
      <c r="AX2" s="98" t="b">
        <f t="shared" ref="AX2:AX20" si="28">Z4&gt;Z3</f>
        <v>1</v>
      </c>
      <c r="AY2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" s="98" t="b">
        <f t="shared" ref="AZ2:AZ19" si="29">G4&gt;G3</f>
        <v>1</v>
      </c>
      <c r="BA2" s="98" t="b">
        <f t="shared" ref="BA2:BA19" si="30">G3&gt;G2</f>
        <v>1</v>
      </c>
      <c r="BB2" s="98" t="b">
        <f t="shared" ref="BB2:BB20" si="31">Z4&lt;Z3</f>
        <v>0</v>
      </c>
      <c r="BC2" s="98" t="b">
        <f t="shared" ref="BC2:BC20" si="32">Z3&lt;Z2</f>
        <v>0</v>
      </c>
      <c r="BD2" s="98" t="b">
        <f>Petrobras_PETR4___Histórico__InfoMoney_1[[#This Row],[MACD Line]]&lt;0</f>
        <v>0</v>
      </c>
      <c r="BE2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" spans="1:57" hidden="1">
      <c r="A3" s="83">
        <v>44341</v>
      </c>
      <c r="B3" s="98">
        <v>25.84</v>
      </c>
      <c r="C3" s="98">
        <v>25.84</v>
      </c>
      <c r="D3" s="98">
        <v>-2.08</v>
      </c>
      <c r="E3" s="98">
        <f>Petrobras_PETR4___Histórico__InfoMoney_1[[#This Row],[Var.Dia (%)]]/100</f>
        <v>-2.0799999999999999E-2</v>
      </c>
      <c r="F3" s="98">
        <v>26.48</v>
      </c>
      <c r="G3" s="98">
        <v>25.78</v>
      </c>
      <c r="H3" s="98">
        <v>26.62</v>
      </c>
      <c r="I3" s="98" t="s">
        <v>1201</v>
      </c>
      <c r="J3" s="112">
        <v>-8.3999999999999995E-3</v>
      </c>
      <c r="K3" s="97">
        <f ca="1">IF(COUNT($E3:E$1304)&gt;=22,LINEST(OFFSET(E3,0,0,22),OFFSET(J3,0,0,22)),"")</f>
        <v>1.6487717544623748</v>
      </c>
      <c r="L3" s="86">
        <f>IF($G3=IF(MIN($G3:$G23)=MIN($G4:$G24),MIN($G3:$G23),MIN($G1:$G22)),1,0)</f>
        <v>0</v>
      </c>
      <c r="M3" s="86">
        <f>IF($H3=IF(MAX($H3:$H24)=MAX($H4:$H25),MAX($H3:$H24),MAX($H1:$H23)),1,0)</f>
        <v>0</v>
      </c>
      <c r="N3" s="86">
        <f>IF(AND(($C4-$F4)&lt;0,($C5-$F5)&lt;0,(($F3-$G3)/($H3-$G3)&gt;0.66),(($H3-$G3)&gt;(2*($F3-$C3))),$G3=IF(MIN($G3:$G23)=MIN($G4:$G24),MIN($G3:$G23),MIN($G1:$G22)))=TRUE,1,0)</f>
        <v>0</v>
      </c>
      <c r="O3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-0.28235294117647064</v>
      </c>
      <c r="P3" s="128">
        <f>IF(Petrobras_PETR4___Histórico__InfoMoney_1[[#This Row],[William %R]]&lt;-0.8,1,0)</f>
        <v>0</v>
      </c>
      <c r="Q3" s="128">
        <f>IF(Petrobras_PETR4___Histórico__InfoMoney_1[[#This Row],[William %R]]&gt;-0.1,1,0)</f>
        <v>0</v>
      </c>
      <c r="R3" s="86">
        <f t="shared" si="0"/>
        <v>23.4</v>
      </c>
      <c r="S3" s="86">
        <f t="shared" si="1"/>
        <v>26.8</v>
      </c>
      <c r="T3" s="113">
        <f t="shared" si="2"/>
        <v>24.944769230769232</v>
      </c>
      <c r="U3" s="113">
        <f t="shared" si="3"/>
        <v>24.919</v>
      </c>
      <c r="V3" s="114">
        <f t="shared" si="4"/>
        <v>25.641375632641871</v>
      </c>
      <c r="W3" s="114">
        <f t="shared" si="5"/>
        <v>24.91750261828928</v>
      </c>
      <c r="X3" s="114">
        <f t="shared" si="6"/>
        <v>0.72387301435259133</v>
      </c>
      <c r="Y3" s="114">
        <f t="shared" si="7"/>
        <v>0.64650013586399724</v>
      </c>
      <c r="Z3" s="114">
        <f t="shared" si="8"/>
        <v>7.7372878488594088E-2</v>
      </c>
      <c r="AA3" s="109">
        <f t="shared" si="9"/>
        <v>0.38890872965260165</v>
      </c>
      <c r="AB3" s="109">
        <f t="shared" si="10"/>
        <v>0.22027255843613408</v>
      </c>
      <c r="AC3" s="99" t="str">
        <f t="shared" si="11"/>
        <v>0</v>
      </c>
      <c r="AD3" s="95" t="str">
        <f t="shared" si="12"/>
        <v>0</v>
      </c>
      <c r="AE3" s="95">
        <f t="shared" si="13"/>
        <v>1</v>
      </c>
      <c r="AF3" s="95">
        <f>IF(Petrobras_PETR4___Histórico__InfoMoney_1[[#This Row],[MACD Line]]&lt;0,1,0)</f>
        <v>0</v>
      </c>
      <c r="AG3" s="99">
        <f>Petrobras_PETR4___Histórico__InfoMoney_1[[#This Row],[9MME]]/Petrobras_PETR4___Histórico__InfoMoney_1[[#This Row],[20MA]]</f>
        <v>1.0010341197788528</v>
      </c>
      <c r="AH3" s="95">
        <f t="shared" si="14"/>
        <v>0</v>
      </c>
      <c r="AI3" s="96">
        <f t="shared" si="15"/>
        <v>0</v>
      </c>
      <c r="AJ3" s="91"/>
      <c r="AK3" s="101" t="b">
        <f t="shared" si="16"/>
        <v>1</v>
      </c>
      <c r="AL3" s="101" t="b">
        <f t="shared" si="17"/>
        <v>0</v>
      </c>
      <c r="AM3" s="101" t="b">
        <f t="shared" si="18"/>
        <v>1</v>
      </c>
      <c r="AN3" s="101" t="b">
        <f t="shared" si="19"/>
        <v>0</v>
      </c>
      <c r="AO3" s="98">
        <f t="shared" si="20"/>
        <v>22.88</v>
      </c>
      <c r="AP3" s="104">
        <f t="shared" si="21"/>
        <v>26.8</v>
      </c>
      <c r="AQ3" s="102">
        <f t="shared" si="22"/>
        <v>0.2</v>
      </c>
      <c r="AR3" s="102">
        <f t="shared" si="23"/>
        <v>0.15384615384615385</v>
      </c>
      <c r="AS3" s="102">
        <f t="shared" si="24"/>
        <v>7.407407407407407E-2</v>
      </c>
      <c r="AT3" s="92"/>
      <c r="AU3" s="98" t="b">
        <f t="shared" si="25"/>
        <v>1</v>
      </c>
      <c r="AV3" s="98" t="b">
        <f t="shared" si="26"/>
        <v>1</v>
      </c>
      <c r="AW3" s="98" t="b">
        <f t="shared" si="27"/>
        <v>1</v>
      </c>
      <c r="AX3" s="98" t="b">
        <f t="shared" si="28"/>
        <v>1</v>
      </c>
      <c r="AY3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3" s="98" t="b">
        <f t="shared" si="29"/>
        <v>0</v>
      </c>
      <c r="BA3" s="98" t="b">
        <f t="shared" si="30"/>
        <v>1</v>
      </c>
      <c r="BB3" s="98" t="b">
        <f t="shared" si="31"/>
        <v>0</v>
      </c>
      <c r="BC3" s="98" t="b">
        <f t="shared" si="32"/>
        <v>0</v>
      </c>
      <c r="BD3" s="98" t="b">
        <f>Petrobras_PETR4___Histórico__InfoMoney_1[[#This Row],[MACD Line]]&lt;0</f>
        <v>0</v>
      </c>
      <c r="BE3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" spans="1:57" hidden="1">
      <c r="A4" s="83">
        <v>44340</v>
      </c>
      <c r="B4" s="98">
        <v>26.39</v>
      </c>
      <c r="C4" s="98">
        <v>26.39</v>
      </c>
      <c r="D4" s="98">
        <v>1.7000000000000002</v>
      </c>
      <c r="E4" s="98">
        <f>Petrobras_PETR4___Histórico__InfoMoney_1[[#This Row],[Var.Dia (%)]]/100</f>
        <v>1.7000000000000001E-2</v>
      </c>
      <c r="F4" s="98">
        <v>26.28</v>
      </c>
      <c r="G4" s="98">
        <v>25.99</v>
      </c>
      <c r="H4" s="98">
        <v>26.52</v>
      </c>
      <c r="I4" s="98" t="s">
        <v>1202</v>
      </c>
      <c r="J4" s="112">
        <v>1.17E-2</v>
      </c>
      <c r="K4" s="97">
        <f ca="1">IF(COUNT($E4:E$1305)&gt;=22,LINEST(OFFSET(E4,0,0,22),OFFSET(J4,0,0,22)),"")</f>
        <v>1.5431963916218145</v>
      </c>
      <c r="L4" s="86">
        <f>IF($G4=IF(MIN($G4:$G24)=MIN($G5:$G25),MIN($G4:$G24),MIN($G1:$G23)),1,0)</f>
        <v>0</v>
      </c>
      <c r="M4" s="86">
        <f>IF($H4=IF(MAX($H4:$H25)=MAX($H5:$H26),MAX($H4:$H25),MAX($H1:$H24)),1,0)</f>
        <v>0</v>
      </c>
      <c r="N4" s="86">
        <f>IF(AND(($C5-$F5)&lt;0,($C6-$F6)&lt;0,(($F4-$G4)/($H4-$G4)&gt;0.66),(($H4-$G4)&gt;(2*($F4-$C4))),$G4=IF(MIN($G4:$G24)=MIN($G5:$G25),MIN($G4:$G24),MIN($G1:$G23)))=TRUE,1,0)</f>
        <v>0</v>
      </c>
      <c r="O4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-0.11141304347826092</v>
      </c>
      <c r="P4" s="128">
        <f>IF(Petrobras_PETR4___Histórico__InfoMoney_1[[#This Row],[William %R]]&lt;-0.8,1,0)</f>
        <v>0</v>
      </c>
      <c r="Q4" s="128">
        <f>IF(Petrobras_PETR4___Histórico__InfoMoney_1[[#This Row],[William %R]]&gt;-0.1,1,0)</f>
        <v>0</v>
      </c>
      <c r="R4" s="86">
        <f t="shared" si="0"/>
        <v>23.12</v>
      </c>
      <c r="S4" s="86">
        <f t="shared" si="1"/>
        <v>26.8</v>
      </c>
      <c r="T4" s="113">
        <f t="shared" si="2"/>
        <v>24.918961538461538</v>
      </c>
      <c r="U4" s="113">
        <f t="shared" si="3"/>
        <v>24.782</v>
      </c>
      <c r="V4" s="114">
        <f t="shared" si="4"/>
        <v>25.605262111304029</v>
      </c>
      <c r="W4" s="114">
        <f t="shared" si="5"/>
        <v>24.843702827752423</v>
      </c>
      <c r="X4" s="114">
        <f t="shared" si="6"/>
        <v>0.7615592835516054</v>
      </c>
      <c r="Y4" s="114">
        <f t="shared" si="7"/>
        <v>0.62715691624184866</v>
      </c>
      <c r="Z4" s="114">
        <f t="shared" si="8"/>
        <v>0.13440236730975674</v>
      </c>
      <c r="AA4" s="109">
        <f t="shared" si="9"/>
        <v>0.31112698372208181</v>
      </c>
      <c r="AB4" s="109">
        <f t="shared" si="10"/>
        <v>0.21559220765139059</v>
      </c>
      <c r="AC4" s="99" t="str">
        <f t="shared" si="11"/>
        <v>0</v>
      </c>
      <c r="AD4" s="95" t="str">
        <f t="shared" si="12"/>
        <v>0</v>
      </c>
      <c r="AE4" s="95">
        <f t="shared" si="13"/>
        <v>1</v>
      </c>
      <c r="AF4" s="95">
        <f>IF(Petrobras_PETR4___Histórico__InfoMoney_1[[#This Row],[MACD Line]]&lt;0,1,0)</f>
        <v>0</v>
      </c>
      <c r="AG4" s="99">
        <f>Petrobras_PETR4___Histórico__InfoMoney_1[[#This Row],[9MME]]/Petrobras_PETR4___Histórico__InfoMoney_1[[#This Row],[20MA]]</f>
        <v>1.0055266539610015</v>
      </c>
      <c r="AH4" s="95">
        <f t="shared" si="14"/>
        <v>0</v>
      </c>
      <c r="AI4" s="96">
        <f t="shared" si="15"/>
        <v>0</v>
      </c>
      <c r="AJ4" s="91"/>
      <c r="AK4" s="101" t="b">
        <f t="shared" si="16"/>
        <v>0</v>
      </c>
      <c r="AL4" s="101" t="b">
        <f t="shared" si="17"/>
        <v>0</v>
      </c>
      <c r="AM4" s="101" t="b">
        <f t="shared" si="18"/>
        <v>0</v>
      </c>
      <c r="AN4" s="101" t="b">
        <f t="shared" si="19"/>
        <v>1</v>
      </c>
      <c r="AO4" s="98">
        <f t="shared" si="20"/>
        <v>22.88</v>
      </c>
      <c r="AP4" s="104">
        <f t="shared" si="21"/>
        <v>26.8</v>
      </c>
      <c r="AQ4" s="102">
        <f t="shared" si="22"/>
        <v>0.2</v>
      </c>
      <c r="AR4" s="102">
        <f t="shared" si="23"/>
        <v>0.15384615384615385</v>
      </c>
      <c r="AS4" s="102">
        <f t="shared" si="24"/>
        <v>7.407407407407407E-2</v>
      </c>
      <c r="AT4" s="92"/>
      <c r="AU4" s="98" t="b">
        <f t="shared" si="25"/>
        <v>1</v>
      </c>
      <c r="AV4" s="98" t="b">
        <f t="shared" si="26"/>
        <v>1</v>
      </c>
      <c r="AW4" s="98" t="b">
        <f t="shared" si="27"/>
        <v>1</v>
      </c>
      <c r="AX4" s="98" t="b">
        <f t="shared" si="28"/>
        <v>1</v>
      </c>
      <c r="AY4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4" s="98" t="b">
        <f t="shared" si="29"/>
        <v>0</v>
      </c>
      <c r="BA4" s="98" t="b">
        <f t="shared" si="30"/>
        <v>0</v>
      </c>
      <c r="BB4" s="98" t="b">
        <f t="shared" si="31"/>
        <v>0</v>
      </c>
      <c r="BC4" s="98" t="b">
        <f t="shared" si="32"/>
        <v>0</v>
      </c>
      <c r="BD4" s="98" t="b">
        <f>Petrobras_PETR4___Histórico__InfoMoney_1[[#This Row],[MACD Line]]&lt;0</f>
        <v>0</v>
      </c>
      <c r="BE4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" spans="1:57" hidden="1">
      <c r="A5" s="83">
        <v>44337</v>
      </c>
      <c r="B5" s="98">
        <v>25.95</v>
      </c>
      <c r="C5" s="98">
        <v>25.95</v>
      </c>
      <c r="D5" s="98">
        <v>0.08</v>
      </c>
      <c r="E5" s="98">
        <f>Petrobras_PETR4___Histórico__InfoMoney_1[[#This Row],[Var.Dia (%)]]/100</f>
        <v>8.0000000000000004E-4</v>
      </c>
      <c r="F5" s="98">
        <v>26.08</v>
      </c>
      <c r="G5" s="98">
        <v>25.94</v>
      </c>
      <c r="H5" s="98">
        <v>26.31</v>
      </c>
      <c r="I5" s="98" t="s">
        <v>1203</v>
      </c>
      <c r="J5" s="112">
        <v>-8.9999999999999998E-4</v>
      </c>
      <c r="K5" s="97">
        <f ca="1">IF(COUNT($E5:E$1306)&gt;=22,LINEST(OFFSET(E5,0,0,22),OFFSET(J5,0,0,22)),"")</f>
        <v>1.553155404016892</v>
      </c>
      <c r="L5" s="86">
        <f>IF($G5=IF(MIN($G5:$G25)=MIN($G6:$G26),MIN($G5:$G25),MIN($G1:$G24)),1,0)</f>
        <v>0</v>
      </c>
      <c r="M5" s="86">
        <f>IF($H5=IF(MAX($H5:$H26)=MAX($H6:$H27),MAX($H5:$H26),MAX($H1:$H25)),1,0)</f>
        <v>0</v>
      </c>
      <c r="N5" s="86">
        <f>IF(AND(($C6-$F6)&lt;0,($C7-$F7)&lt;0,(($F5-$G5)/($H5-$G5)&gt;0.66),(($H5-$G5)&gt;(2*($F5-$C5))),$G5=IF(MIN($G5:$G25)=MIN($G6:$G26),MIN($G5:$G25),MIN($G1:$G24)))=TRUE,1,0)</f>
        <v>0</v>
      </c>
      <c r="O5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-0.21683673469387782</v>
      </c>
      <c r="P5" s="128">
        <f>IF(Petrobras_PETR4___Histórico__InfoMoney_1[[#This Row],[William %R]]&lt;-0.8,1,0)</f>
        <v>0</v>
      </c>
      <c r="Q5" s="128">
        <f>IF(Petrobras_PETR4___Histórico__InfoMoney_1[[#This Row],[William %R]]&gt;-0.1,1,0)</f>
        <v>0</v>
      </c>
      <c r="R5" s="86">
        <f t="shared" si="0"/>
        <v>22.88</v>
      </c>
      <c r="S5" s="86">
        <f t="shared" si="1"/>
        <v>26.8</v>
      </c>
      <c r="T5" s="113">
        <f t="shared" si="2"/>
        <v>24.755653846153848</v>
      </c>
      <c r="U5" s="113">
        <f t="shared" si="3"/>
        <v>24.651499999999999</v>
      </c>
      <c r="V5" s="114">
        <f t="shared" si="4"/>
        <v>25.46258249517749</v>
      </c>
      <c r="W5" s="114">
        <f t="shared" si="5"/>
        <v>24.719999053972618</v>
      </c>
      <c r="X5" s="114">
        <f t="shared" si="6"/>
        <v>0.74258344120487152</v>
      </c>
      <c r="Y5" s="114">
        <f t="shared" si="7"/>
        <v>0.59355632441440942</v>
      </c>
      <c r="Z5" s="114">
        <f t="shared" si="8"/>
        <v>0.1490271167904621</v>
      </c>
      <c r="AA5" s="109">
        <f t="shared" si="9"/>
        <v>1.4142135623730649E-2</v>
      </c>
      <c r="AB5" s="109">
        <f t="shared" si="10"/>
        <v>0.30482782025268018</v>
      </c>
      <c r="AC5" s="99" t="str">
        <f t="shared" si="11"/>
        <v>0</v>
      </c>
      <c r="AD5" s="95" t="str">
        <f t="shared" si="12"/>
        <v>0</v>
      </c>
      <c r="AE5" s="95">
        <f t="shared" si="13"/>
        <v>1</v>
      </c>
      <c r="AF5" s="95">
        <f>IF(Petrobras_PETR4___Histórico__InfoMoney_1[[#This Row],[MACD Line]]&lt;0,1,0)</f>
        <v>0</v>
      </c>
      <c r="AG5" s="99">
        <f>Petrobras_PETR4___Histórico__InfoMoney_1[[#This Row],[9MME]]/Petrobras_PETR4___Histórico__InfoMoney_1[[#This Row],[20MA]]</f>
        <v>1.0042250510579012</v>
      </c>
      <c r="AH5" s="95">
        <f t="shared" si="14"/>
        <v>0</v>
      </c>
      <c r="AI5" s="96">
        <f t="shared" si="15"/>
        <v>0</v>
      </c>
      <c r="AJ5" s="91"/>
      <c r="AK5" s="101" t="b">
        <f t="shared" si="16"/>
        <v>0</v>
      </c>
      <c r="AL5" s="101" t="b">
        <f t="shared" si="17"/>
        <v>1</v>
      </c>
      <c r="AM5" s="101" t="b">
        <f t="shared" si="18"/>
        <v>0</v>
      </c>
      <c r="AN5" s="101" t="b">
        <f t="shared" si="19"/>
        <v>1</v>
      </c>
      <c r="AO5" s="98">
        <f t="shared" si="20"/>
        <v>22.88</v>
      </c>
      <c r="AP5" s="104">
        <f t="shared" si="21"/>
        <v>26.8</v>
      </c>
      <c r="AQ5" s="102">
        <f t="shared" si="22"/>
        <v>0.2</v>
      </c>
      <c r="AR5" s="102">
        <f t="shared" si="23"/>
        <v>0.15384615384615385</v>
      </c>
      <c r="AS5" s="102">
        <f t="shared" si="24"/>
        <v>7.407407407407407E-2</v>
      </c>
      <c r="AT5" s="92"/>
      <c r="AU5" s="98" t="b">
        <f t="shared" si="25"/>
        <v>1</v>
      </c>
      <c r="AV5" s="98" t="b">
        <f t="shared" si="26"/>
        <v>0</v>
      </c>
      <c r="AW5" s="98" t="b">
        <f t="shared" si="27"/>
        <v>1</v>
      </c>
      <c r="AX5" s="98" t="b">
        <f t="shared" si="28"/>
        <v>1</v>
      </c>
      <c r="AY5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" s="98" t="b">
        <f t="shared" si="29"/>
        <v>1</v>
      </c>
      <c r="BA5" s="98" t="b">
        <f t="shared" si="30"/>
        <v>0</v>
      </c>
      <c r="BB5" s="98" t="b">
        <f t="shared" si="31"/>
        <v>0</v>
      </c>
      <c r="BC5" s="98" t="b">
        <f t="shared" si="32"/>
        <v>0</v>
      </c>
      <c r="BD5" s="98" t="b">
        <f>Petrobras_PETR4___Histórico__InfoMoney_1[[#This Row],[MACD Line]]&lt;0</f>
        <v>0</v>
      </c>
      <c r="BE5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" spans="1:57" hidden="1">
      <c r="A6" s="83">
        <v>44336</v>
      </c>
      <c r="B6" s="98">
        <v>25.93</v>
      </c>
      <c r="C6" s="98">
        <v>25.93</v>
      </c>
      <c r="D6" s="98">
        <v>-0.84</v>
      </c>
      <c r="E6" s="98">
        <f>Petrobras_PETR4___Histórico__InfoMoney_1[[#This Row],[Var.Dia (%)]]/100</f>
        <v>-8.3999999999999995E-3</v>
      </c>
      <c r="F6" s="98">
        <v>26.15</v>
      </c>
      <c r="G6" s="98">
        <v>25.72</v>
      </c>
      <c r="H6" s="98">
        <v>26.28</v>
      </c>
      <c r="I6" s="98" t="s">
        <v>1204</v>
      </c>
      <c r="J6" s="112">
        <v>5.0000000000000001E-4</v>
      </c>
      <c r="K6" s="97">
        <f ca="1">IF(COUNT($E6:E$1307)&gt;=22,LINEST(OFFSET(E6,0,0,22),OFFSET(J6,0,0,22)),"")</f>
        <v>1.5870405135855439</v>
      </c>
      <c r="L6" s="86">
        <f>IF($G6=IF(MIN($G6:$G26)=MIN($G7:$G27),MIN($G6:$G26),MIN($G1:$G25)),1,0)</f>
        <v>0</v>
      </c>
      <c r="M6" s="86">
        <f>IF($H6=IF(MAX($H6:$H27)=MAX($H7:$H28),MAX($H6:$H27),MAX($H1:$H26)),1,0)</f>
        <v>0</v>
      </c>
      <c r="N6" s="86">
        <f>IF(AND(($C7-$F7)&lt;0,($C8-$F8)&lt;0,(($F6-$G6)/($H6-$G6)&gt;0.66),(($H6-$G6)&gt;(2*($F6-$C6))),$G6=IF(MIN($G6:$G26)=MIN($G7:$G27),MIN($G6:$G26),MIN($G1:$G25)))=TRUE,1,0)</f>
        <v>0</v>
      </c>
      <c r="O6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-0.22193877551020424</v>
      </c>
      <c r="P6" s="128">
        <f>IF(Petrobras_PETR4___Histórico__InfoMoney_1[[#This Row],[William %R]]&lt;-0.8,1,0)</f>
        <v>0</v>
      </c>
      <c r="Q6" s="128">
        <f>IF(Petrobras_PETR4___Histórico__InfoMoney_1[[#This Row],[William %R]]&gt;-0.1,1,0)</f>
        <v>0</v>
      </c>
      <c r="R6" s="86">
        <f t="shared" si="0"/>
        <v>22.88</v>
      </c>
      <c r="S6" s="86">
        <f t="shared" si="1"/>
        <v>26.8</v>
      </c>
      <c r="T6" s="113">
        <f t="shared" si="2"/>
        <v>24.658653846153843</v>
      </c>
      <c r="U6" s="113">
        <f t="shared" si="3"/>
        <v>24.538500000000003</v>
      </c>
      <c r="V6" s="114">
        <f t="shared" si="4"/>
        <v>25.373961130664306</v>
      </c>
      <c r="W6" s="114">
        <f t="shared" si="5"/>
        <v>24.621598978290429</v>
      </c>
      <c r="X6" s="114">
        <f t="shared" si="6"/>
        <v>0.75236215237387682</v>
      </c>
      <c r="Y6" s="114">
        <f t="shared" si="7"/>
        <v>0.55629954521679392</v>
      </c>
      <c r="Z6" s="114">
        <f t="shared" si="8"/>
        <v>0.1960626071570829</v>
      </c>
      <c r="AA6" s="109">
        <f t="shared" si="9"/>
        <v>0.15556349186103965</v>
      </c>
      <c r="AB6" s="109">
        <f t="shared" si="10"/>
        <v>0.26857028875138106</v>
      </c>
      <c r="AC6" s="99" t="str">
        <f t="shared" si="11"/>
        <v>0</v>
      </c>
      <c r="AD6" s="95" t="str">
        <f t="shared" si="12"/>
        <v>0</v>
      </c>
      <c r="AE6" s="95">
        <f t="shared" si="13"/>
        <v>1</v>
      </c>
      <c r="AF6" s="95">
        <f>IF(Petrobras_PETR4___Histórico__InfoMoney_1[[#This Row],[MACD Line]]&lt;0,1,0)</f>
        <v>0</v>
      </c>
      <c r="AG6" s="99">
        <f>Petrobras_PETR4___Histórico__InfoMoney_1[[#This Row],[9MME]]/Petrobras_PETR4___Histórico__InfoMoney_1[[#This Row],[20MA]]</f>
        <v>1.0048965440493038</v>
      </c>
      <c r="AH6" s="95">
        <f t="shared" si="14"/>
        <v>0</v>
      </c>
      <c r="AI6" s="96">
        <f t="shared" si="15"/>
        <v>0</v>
      </c>
      <c r="AJ6" s="91"/>
      <c r="AK6" s="101" t="b">
        <f t="shared" si="16"/>
        <v>1</v>
      </c>
      <c r="AL6" s="101" t="b">
        <f t="shared" si="17"/>
        <v>0</v>
      </c>
      <c r="AM6" s="101" t="b">
        <f t="shared" si="18"/>
        <v>1</v>
      </c>
      <c r="AN6" s="101" t="b">
        <f t="shared" si="19"/>
        <v>1</v>
      </c>
      <c r="AO6" s="98">
        <f t="shared" si="20"/>
        <v>22.88</v>
      </c>
      <c r="AP6" s="104">
        <f t="shared" si="21"/>
        <v>26.8</v>
      </c>
      <c r="AQ6" s="102">
        <f t="shared" si="22"/>
        <v>0.2</v>
      </c>
      <c r="AR6" s="102">
        <f t="shared" si="23"/>
        <v>0.15384615384615385</v>
      </c>
      <c r="AS6" s="102">
        <f t="shared" si="24"/>
        <v>7.407407407407407E-2</v>
      </c>
      <c r="AT6" s="92"/>
      <c r="AU6" s="98" t="b">
        <f t="shared" si="25"/>
        <v>0</v>
      </c>
      <c r="AV6" s="98" t="b">
        <f t="shared" si="26"/>
        <v>0</v>
      </c>
      <c r="AW6" s="98" t="b">
        <f t="shared" si="27"/>
        <v>1</v>
      </c>
      <c r="AX6" s="98" t="b">
        <f t="shared" si="28"/>
        <v>1</v>
      </c>
      <c r="AY6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" s="98" t="b">
        <f t="shared" si="29"/>
        <v>1</v>
      </c>
      <c r="BA6" s="98" t="b">
        <f t="shared" si="30"/>
        <v>1</v>
      </c>
      <c r="BB6" s="98" t="b">
        <f t="shared" si="31"/>
        <v>0</v>
      </c>
      <c r="BC6" s="98" t="b">
        <f t="shared" si="32"/>
        <v>0</v>
      </c>
      <c r="BD6" s="98" t="b">
        <f>Petrobras_PETR4___Histórico__InfoMoney_1[[#This Row],[MACD Line]]&lt;0</f>
        <v>0</v>
      </c>
      <c r="BE6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" spans="1:57" hidden="1">
      <c r="A7" s="83">
        <v>44335</v>
      </c>
      <c r="B7" s="98">
        <v>26.15</v>
      </c>
      <c r="C7" s="98">
        <v>26.15</v>
      </c>
      <c r="D7" s="98">
        <v>-0.76</v>
      </c>
      <c r="E7" s="98">
        <f>Petrobras_PETR4___Histórico__InfoMoney_1[[#This Row],[Var.Dia (%)]]/100</f>
        <v>-7.6E-3</v>
      </c>
      <c r="F7" s="98">
        <v>25.85</v>
      </c>
      <c r="G7" s="98">
        <v>25.8</v>
      </c>
      <c r="H7" s="98">
        <v>26.35</v>
      </c>
      <c r="I7" s="98" t="s">
        <v>1205</v>
      </c>
      <c r="J7" s="112">
        <v>-2.8E-3</v>
      </c>
      <c r="K7" s="97">
        <f ca="1">IF(COUNT($E7:E$1308)&gt;=22,LINEST(OFFSET(E7,0,0,22),OFFSET(J7,0,0,22)),"")</f>
        <v>1.5351370074476933</v>
      </c>
      <c r="L7" s="86">
        <f>IF($G7=IF(MIN($G7:$G27)=MIN($G8:$G28),MIN($G7:$G27),MIN($G1:$G26)),1,0)</f>
        <v>0</v>
      </c>
      <c r="M7" s="86">
        <f>IF($H7=IF(MAX($H7:$H28)=MAX($H8:$H29),MAX($H7:$H28),MAX($H1:$H27)),1,0)</f>
        <v>0</v>
      </c>
      <c r="N7" s="86">
        <f>IF(AND(($C8-$F8)&lt;0,($C9-$F9)&lt;0,(($F7-$G7)/($H7-$G7)&gt;0.66),(($H7-$G7)&gt;(2*($F7-$C7))),$G7=IF(MIN($G7:$G27)=MIN($G8:$G28),MIN($G7:$G27),MIN($G1:$G26)))=TRUE,1,0)</f>
        <v>0</v>
      </c>
      <c r="O7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-0.16581632653061271</v>
      </c>
      <c r="P7" s="128">
        <f>IF(Petrobras_PETR4___Histórico__InfoMoney_1[[#This Row],[William %R]]&lt;-0.8,1,0)</f>
        <v>0</v>
      </c>
      <c r="Q7" s="128">
        <f>IF(Petrobras_PETR4___Histórico__InfoMoney_1[[#This Row],[William %R]]&gt;-0.1,1,0)</f>
        <v>0</v>
      </c>
      <c r="R7" s="86">
        <f t="shared" si="0"/>
        <v>22.88</v>
      </c>
      <c r="S7" s="86">
        <f t="shared" si="1"/>
        <v>26.8</v>
      </c>
      <c r="T7" s="113">
        <f t="shared" si="2"/>
        <v>24.593923076923076</v>
      </c>
      <c r="U7" s="113">
        <f t="shared" si="3"/>
        <v>24.427499999999998</v>
      </c>
      <c r="V7" s="114">
        <f t="shared" si="4"/>
        <v>25.272863154421451</v>
      </c>
      <c r="W7" s="114">
        <f t="shared" si="5"/>
        <v>24.516926896553663</v>
      </c>
      <c r="X7" s="114">
        <f t="shared" si="6"/>
        <v>0.75593625786778773</v>
      </c>
      <c r="Y7" s="114">
        <f t="shared" si="7"/>
        <v>0.50728389342752322</v>
      </c>
      <c r="Z7" s="114">
        <f t="shared" si="8"/>
        <v>0.24865236444026451</v>
      </c>
      <c r="AA7" s="109">
        <f t="shared" si="9"/>
        <v>0.14142135623731153</v>
      </c>
      <c r="AB7" s="109">
        <f t="shared" si="10"/>
        <v>0.64072615055107685</v>
      </c>
      <c r="AC7" s="99" t="str">
        <f t="shared" si="11"/>
        <v>0</v>
      </c>
      <c r="AD7" s="95" t="str">
        <f t="shared" si="12"/>
        <v>0</v>
      </c>
      <c r="AE7" s="95">
        <f t="shared" si="13"/>
        <v>1</v>
      </c>
      <c r="AF7" s="95">
        <f>IF(Petrobras_PETR4___Histórico__InfoMoney_1[[#This Row],[MACD Line]]&lt;0,1,0)</f>
        <v>0</v>
      </c>
      <c r="AG7" s="99">
        <f>Petrobras_PETR4___Histórico__InfoMoney_1[[#This Row],[9MME]]/Petrobras_PETR4___Histórico__InfoMoney_1[[#This Row],[20MA]]</f>
        <v>1.0068129393889296</v>
      </c>
      <c r="AH7" s="95">
        <f t="shared" si="14"/>
        <v>0</v>
      </c>
      <c r="AI7" s="96">
        <f t="shared" si="15"/>
        <v>0</v>
      </c>
      <c r="AJ7" s="91"/>
      <c r="AK7" s="101" t="b">
        <f t="shared" si="16"/>
        <v>0</v>
      </c>
      <c r="AL7" s="101" t="b">
        <f t="shared" si="17"/>
        <v>1</v>
      </c>
      <c r="AM7" s="101" t="b">
        <f t="shared" si="18"/>
        <v>0</v>
      </c>
      <c r="AN7" s="101" t="b">
        <f t="shared" si="19"/>
        <v>1</v>
      </c>
      <c r="AO7" s="98">
        <f t="shared" si="20"/>
        <v>22.88</v>
      </c>
      <c r="AP7" s="104">
        <f t="shared" si="21"/>
        <v>26.8</v>
      </c>
      <c r="AQ7" s="102">
        <f t="shared" si="22"/>
        <v>0.2</v>
      </c>
      <c r="AR7" s="102">
        <f t="shared" si="23"/>
        <v>0.15384615384615385</v>
      </c>
      <c r="AS7" s="102">
        <f t="shared" si="24"/>
        <v>7.407407407407407E-2</v>
      </c>
      <c r="AT7" s="92"/>
      <c r="AU7" s="98" t="b">
        <f t="shared" si="25"/>
        <v>0</v>
      </c>
      <c r="AV7" s="98" t="b">
        <f t="shared" si="26"/>
        <v>1</v>
      </c>
      <c r="AW7" s="98" t="b">
        <f t="shared" si="27"/>
        <v>1</v>
      </c>
      <c r="AX7" s="98" t="b">
        <f t="shared" si="28"/>
        <v>1</v>
      </c>
      <c r="AY7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" s="98" t="b">
        <f t="shared" si="29"/>
        <v>0</v>
      </c>
      <c r="BA7" s="98" t="b">
        <f t="shared" si="30"/>
        <v>1</v>
      </c>
      <c r="BB7" s="98" t="b">
        <f t="shared" si="31"/>
        <v>0</v>
      </c>
      <c r="BC7" s="98" t="b">
        <f t="shared" si="32"/>
        <v>0</v>
      </c>
      <c r="BD7" s="98" t="b">
        <f>Petrobras_PETR4___Histórico__InfoMoney_1[[#This Row],[MACD Line]]&lt;0</f>
        <v>0</v>
      </c>
      <c r="BE7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" spans="1:57" hidden="1">
      <c r="A8" s="83">
        <v>44334</v>
      </c>
      <c r="B8" s="98">
        <v>26.35</v>
      </c>
      <c r="C8" s="98">
        <v>26.35</v>
      </c>
      <c r="D8" s="98">
        <v>-1.1599999999999999</v>
      </c>
      <c r="E8" s="98">
        <f>Petrobras_PETR4___Histórico__InfoMoney_1[[#This Row],[Var.Dia (%)]]/100</f>
        <v>-1.1599999999999999E-2</v>
      </c>
      <c r="F8" s="98">
        <v>26.7</v>
      </c>
      <c r="G8" s="98">
        <v>26.27</v>
      </c>
      <c r="H8" s="98">
        <v>26.8</v>
      </c>
      <c r="I8" s="98" t="s">
        <v>1206</v>
      </c>
      <c r="J8" s="112">
        <v>2.9999999999999997E-4</v>
      </c>
      <c r="K8" s="97">
        <f ca="1">IF(COUNT($E8:E$1309)&gt;=22,LINEST(OFFSET(E8,0,0,22),OFFSET(J8,0,0,22)),"")</f>
        <v>1.504295833209474</v>
      </c>
      <c r="L8" s="86">
        <f>IF($G8=IF(MIN($G8:$G28)=MIN($G9:$G29),MIN($G8:$G28),MIN($G1:$G27)),1,0)</f>
        <v>0</v>
      </c>
      <c r="M8" s="86">
        <f>IF($H8=IF(MAX($H8:$H29)=MAX($H9:$H30),MAX($H8:$H29),MAX($H1:$H28)),1,0)</f>
        <v>1</v>
      </c>
      <c r="N8" s="86">
        <f>IF(AND(($C9-$F9)&lt;0,($C10-$F10)&lt;0,(($F8-$G8)/($H8-$G8)&gt;0.66),(($H8-$G8)&gt;(2*($F8-$C8))),$G8=IF(MIN($G8:$G28)=MIN($G9:$G29),MIN($G8:$G28),MIN($G1:$G27)))=TRUE,1,0)</f>
        <v>0</v>
      </c>
      <c r="O8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-0.11479591836734671</v>
      </c>
      <c r="P8" s="128">
        <f>IF(Petrobras_PETR4___Histórico__InfoMoney_1[[#This Row],[William %R]]&lt;-0.8,1,0)</f>
        <v>0</v>
      </c>
      <c r="Q8" s="128">
        <f>IF(Petrobras_PETR4___Histórico__InfoMoney_1[[#This Row],[William %R]]&gt;-0.1,1,0)</f>
        <v>0</v>
      </c>
      <c r="R8" s="86">
        <f t="shared" si="0"/>
        <v>22.88</v>
      </c>
      <c r="S8" s="86">
        <f t="shared" si="1"/>
        <v>26.8</v>
      </c>
      <c r="T8" s="113">
        <f t="shared" si="2"/>
        <v>24.537115384615383</v>
      </c>
      <c r="U8" s="113">
        <f t="shared" si="3"/>
        <v>24.311</v>
      </c>
      <c r="V8" s="114">
        <f t="shared" si="4"/>
        <v>25.113383727952623</v>
      </c>
      <c r="W8" s="114">
        <f t="shared" si="5"/>
        <v>24.386281048277954</v>
      </c>
      <c r="X8" s="114">
        <f t="shared" si="6"/>
        <v>0.72710267967466891</v>
      </c>
      <c r="Y8" s="114">
        <f t="shared" si="7"/>
        <v>0.44512080231745704</v>
      </c>
      <c r="Z8" s="114">
        <f t="shared" si="8"/>
        <v>0.28198187735721186</v>
      </c>
      <c r="AA8" s="109">
        <f t="shared" si="9"/>
        <v>0.21920310216782884</v>
      </c>
      <c r="AB8" s="109">
        <f t="shared" si="10"/>
        <v>0.86143484953883809</v>
      </c>
      <c r="AC8" s="99" t="str">
        <f t="shared" si="11"/>
        <v>0</v>
      </c>
      <c r="AD8" s="95" t="str">
        <f t="shared" si="12"/>
        <v>0</v>
      </c>
      <c r="AE8" s="95">
        <f t="shared" si="13"/>
        <v>1</v>
      </c>
      <c r="AF8" s="95">
        <f>IF(Petrobras_PETR4___Histórico__InfoMoney_1[[#This Row],[MACD Line]]&lt;0,1,0)</f>
        <v>0</v>
      </c>
      <c r="AG8" s="99">
        <f>Petrobras_PETR4___Histórico__InfoMoney_1[[#This Row],[9MME]]/Petrobras_PETR4___Histórico__InfoMoney_1[[#This Row],[20MA]]</f>
        <v>1.0093009495543328</v>
      </c>
      <c r="AH8" s="95">
        <f t="shared" si="14"/>
        <v>0</v>
      </c>
      <c r="AI8" s="96">
        <f t="shared" si="15"/>
        <v>0</v>
      </c>
      <c r="AJ8" s="91"/>
      <c r="AK8" s="101" t="b">
        <f t="shared" si="16"/>
        <v>1</v>
      </c>
      <c r="AL8" s="101" t="b">
        <f t="shared" si="17"/>
        <v>1</v>
      </c>
      <c r="AM8" s="101" t="b">
        <f t="shared" si="18"/>
        <v>1</v>
      </c>
      <c r="AN8" s="101" t="b">
        <f t="shared" si="19"/>
        <v>0</v>
      </c>
      <c r="AO8" s="98">
        <f t="shared" si="20"/>
        <v>22.77</v>
      </c>
      <c r="AP8" s="104">
        <f t="shared" si="21"/>
        <v>26.8</v>
      </c>
      <c r="AQ8" s="102">
        <f t="shared" si="22"/>
        <v>0.2</v>
      </c>
      <c r="AR8" s="102">
        <f t="shared" si="23"/>
        <v>0.15384615384615385</v>
      </c>
      <c r="AS8" s="102">
        <f t="shared" si="24"/>
        <v>7.407407407407407E-2</v>
      </c>
      <c r="AT8" s="92"/>
      <c r="AU8" s="98" t="b">
        <f t="shared" si="25"/>
        <v>1</v>
      </c>
      <c r="AV8" s="98" t="b">
        <f t="shared" si="26"/>
        <v>1</v>
      </c>
      <c r="AW8" s="98" t="b">
        <f t="shared" si="27"/>
        <v>1</v>
      </c>
      <c r="AX8" s="98" t="b">
        <f t="shared" si="28"/>
        <v>0</v>
      </c>
      <c r="AY8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" s="98" t="b">
        <f t="shared" si="29"/>
        <v>0</v>
      </c>
      <c r="BA8" s="98" t="b">
        <f t="shared" si="30"/>
        <v>0</v>
      </c>
      <c r="BB8" s="98" t="b">
        <f t="shared" si="31"/>
        <v>1</v>
      </c>
      <c r="BC8" s="98" t="b">
        <f t="shared" si="32"/>
        <v>0</v>
      </c>
      <c r="BD8" s="98" t="b">
        <f>Petrobras_PETR4___Histórico__InfoMoney_1[[#This Row],[MACD Line]]&lt;0</f>
        <v>0</v>
      </c>
      <c r="BE8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" spans="1:57" hidden="1">
      <c r="A9" s="83">
        <v>44333</v>
      </c>
      <c r="B9" s="98">
        <v>26.66</v>
      </c>
      <c r="C9" s="98">
        <v>26.66</v>
      </c>
      <c r="D9" s="98">
        <v>1.4500000000000002</v>
      </c>
      <c r="E9" s="98">
        <f>Petrobras_PETR4___Histórico__InfoMoney_1[[#This Row],[Var.Dia (%)]]/100</f>
        <v>1.4500000000000002E-2</v>
      </c>
      <c r="F9" s="98">
        <v>26.3</v>
      </c>
      <c r="G9" s="98">
        <v>26.2</v>
      </c>
      <c r="H9" s="98">
        <v>26.66</v>
      </c>
      <c r="I9" s="98" t="s">
        <v>1207</v>
      </c>
      <c r="J9" s="112">
        <v>8.6999999999999994E-3</v>
      </c>
      <c r="K9" s="97">
        <f ca="1">IF(COUNT($E9:E$1310)&gt;=22,LINEST(OFFSET(E9,0,0,22),OFFSET(J9,0,0,22)),"")</f>
        <v>1.4693700395646616</v>
      </c>
      <c r="L9" s="86">
        <f>IF($G9=IF(MIN($G9:$G29)=MIN($G10:$G30),MIN($G9:$G29),MIN($G1:$G28)),1,0)</f>
        <v>0</v>
      </c>
      <c r="M9" s="86">
        <f>IF($H9=IF(MAX($H9:$H30)=MAX($H10:$H31),MAX($H9:$H30),MAX($H1:$H29)),1,0)</f>
        <v>0</v>
      </c>
      <c r="N9" s="86">
        <f>IF(AND(($C10-$F10)&lt;0,($C11-$F11)&lt;0,(($F9-$G9)/($H9-$G9)&gt;0.66),(($H9-$G9)&gt;(2*($F9-$C9))),$G9=IF(MIN($G9:$G29)=MIN($G10:$G30),MIN($G9:$G29),MIN($G1:$G28)))=TRUE,1,0)</f>
        <v>0</v>
      </c>
      <c r="O9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9" s="128">
        <f>IF(Petrobras_PETR4___Histórico__InfoMoney_1[[#This Row],[William %R]]&lt;-0.8,1,0)</f>
        <v>0</v>
      </c>
      <c r="Q9" s="128">
        <f>IF(Petrobras_PETR4___Histórico__InfoMoney_1[[#This Row],[William %R]]&gt;-0.1,1,0)</f>
        <v>1</v>
      </c>
      <c r="R9" s="86">
        <f t="shared" si="0"/>
        <v>22.88</v>
      </c>
      <c r="S9" s="86">
        <f t="shared" si="1"/>
        <v>26.66</v>
      </c>
      <c r="T9" s="113">
        <f t="shared" si="2"/>
        <v>24.427846153846154</v>
      </c>
      <c r="U9" s="113">
        <f t="shared" si="3"/>
        <v>24.2075</v>
      </c>
      <c r="V9" s="114">
        <f t="shared" si="4"/>
        <v>24.88854440576219</v>
      </c>
      <c r="W9" s="114">
        <f t="shared" si="5"/>
        <v>24.22918353214019</v>
      </c>
      <c r="X9" s="114">
        <f t="shared" si="6"/>
        <v>0.65936087362199913</v>
      </c>
      <c r="Y9" s="114">
        <f t="shared" si="7"/>
        <v>0.37462533297815409</v>
      </c>
      <c r="Z9" s="114">
        <f t="shared" si="8"/>
        <v>0.28473554064384504</v>
      </c>
      <c r="AA9" s="109">
        <f t="shared" si="9"/>
        <v>0.26870057685088738</v>
      </c>
      <c r="AB9" s="109">
        <f t="shared" si="10"/>
        <v>0.84099346014104104</v>
      </c>
      <c r="AC9" s="99" t="str">
        <f t="shared" si="11"/>
        <v>0</v>
      </c>
      <c r="AD9" s="95" t="str">
        <f t="shared" si="12"/>
        <v>0</v>
      </c>
      <c r="AE9" s="95">
        <f t="shared" si="13"/>
        <v>1</v>
      </c>
      <c r="AF9" s="95">
        <f>IF(Petrobras_PETR4___Histórico__InfoMoney_1[[#This Row],[MACD Line]]&lt;0,1,0)</f>
        <v>0</v>
      </c>
      <c r="AG9" s="99">
        <f>Petrobras_PETR4___Histórico__InfoMoney_1[[#This Row],[9MME]]/Petrobras_PETR4___Histórico__InfoMoney_1[[#This Row],[20MA]]</f>
        <v>1.0091023919795994</v>
      </c>
      <c r="AH9" s="95">
        <f t="shared" si="14"/>
        <v>0</v>
      </c>
      <c r="AI9" s="96">
        <f t="shared" si="15"/>
        <v>0</v>
      </c>
      <c r="AJ9" s="91"/>
      <c r="AK9" s="101" t="b">
        <f t="shared" si="16"/>
        <v>1</v>
      </c>
      <c r="AL9" s="101" t="b">
        <f t="shared" si="17"/>
        <v>1</v>
      </c>
      <c r="AM9" s="101" t="b">
        <f t="shared" si="18"/>
        <v>0</v>
      </c>
      <c r="AN9" s="101" t="b">
        <f t="shared" si="19"/>
        <v>1</v>
      </c>
      <c r="AO9" s="98">
        <f t="shared" si="20"/>
        <v>22.77</v>
      </c>
      <c r="AP9" s="104">
        <f t="shared" si="21"/>
        <v>26.8</v>
      </c>
      <c r="AQ9" s="102">
        <f t="shared" si="22"/>
        <v>0.2</v>
      </c>
      <c r="AR9" s="102">
        <f t="shared" si="23"/>
        <v>0.15384615384615385</v>
      </c>
      <c r="AS9" s="102">
        <f t="shared" si="24"/>
        <v>7.407407407407407E-2</v>
      </c>
      <c r="AT9" s="92"/>
      <c r="AU9" s="98" t="b">
        <f t="shared" si="25"/>
        <v>1</v>
      </c>
      <c r="AV9" s="98" t="b">
        <f t="shared" si="26"/>
        <v>1</v>
      </c>
      <c r="AW9" s="98" t="b">
        <f t="shared" si="27"/>
        <v>0</v>
      </c>
      <c r="AX9" s="98" t="b">
        <f t="shared" si="28"/>
        <v>0</v>
      </c>
      <c r="AY9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" s="98" t="b">
        <f t="shared" si="29"/>
        <v>0</v>
      </c>
      <c r="BA9" s="98" t="b">
        <f t="shared" si="30"/>
        <v>0</v>
      </c>
      <c r="BB9" s="98" t="b">
        <f t="shared" si="31"/>
        <v>1</v>
      </c>
      <c r="BC9" s="98" t="b">
        <f t="shared" si="32"/>
        <v>1</v>
      </c>
      <c r="BD9" s="98" t="b">
        <f>Petrobras_PETR4___Histórico__InfoMoney_1[[#This Row],[MACD Line]]&lt;0</f>
        <v>0</v>
      </c>
      <c r="BE9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" spans="1:57" hidden="1">
      <c r="A10" s="83">
        <v>44330</v>
      </c>
      <c r="B10" s="98">
        <v>26.28</v>
      </c>
      <c r="C10" s="98">
        <v>26.28</v>
      </c>
      <c r="D10" s="98">
        <v>5.16</v>
      </c>
      <c r="E10" s="98">
        <f>Petrobras_PETR4___Histórico__InfoMoney_1[[#This Row],[Var.Dia (%)]]/100</f>
        <v>5.16E-2</v>
      </c>
      <c r="F10" s="98">
        <v>25.8</v>
      </c>
      <c r="G10" s="98">
        <v>25.55</v>
      </c>
      <c r="H10" s="98">
        <v>26.38</v>
      </c>
      <c r="I10" s="98" t="s">
        <v>1208</v>
      </c>
      <c r="J10" s="112">
        <v>9.7000000000000003E-3</v>
      </c>
      <c r="K10" s="97">
        <f ca="1">IF(COUNT($E10:E$1311)&gt;=22,LINEST(OFFSET(E10,0,0,22),OFFSET(J10,0,0,22)),"")</f>
        <v>1.4859224573262348</v>
      </c>
      <c r="L10" s="86">
        <f>IF($G10=IF(MIN($G10:$G30)=MIN($G11:$G31),MIN($G10:$G30),MIN($G1:$G29)),1,0)</f>
        <v>0</v>
      </c>
      <c r="M10" s="86">
        <f>IF($H10=IF(MAX($H10:$H31)=MAX($H11:$H32),MAX($H10:$H31),MAX($H1:$H30)),1,0)</f>
        <v>0</v>
      </c>
      <c r="N10" s="86">
        <f>IF(AND(($C11-$F11)&lt;0,($C12-$F12)&lt;0,(($F10-$G10)/($H10-$G10)&gt;0.66),(($H10-$G10)&gt;(2*($F10-$C10))),$G10=IF(MIN($G10:$G30)=MIN($G11:$G31),MIN($G10:$G30),MIN($G1:$G29)))=TRUE,1,0)</f>
        <v>0</v>
      </c>
      <c r="O10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-2.8571428571427963E-2</v>
      </c>
      <c r="P10" s="128">
        <f>IF(Petrobras_PETR4___Histórico__InfoMoney_1[[#This Row],[William %R]]&lt;-0.8,1,0)</f>
        <v>0</v>
      </c>
      <c r="Q10" s="128">
        <f>IF(Petrobras_PETR4___Histórico__InfoMoney_1[[#This Row],[William %R]]&gt;-0.1,1,0)</f>
        <v>1</v>
      </c>
      <c r="R10" s="86">
        <f t="shared" si="0"/>
        <v>22.88</v>
      </c>
      <c r="S10" s="86">
        <f t="shared" si="1"/>
        <v>26.38</v>
      </c>
      <c r="T10" s="113">
        <f t="shared" si="2"/>
        <v>24.234423076923079</v>
      </c>
      <c r="U10" s="113">
        <f t="shared" si="3"/>
        <v>24.021999999999998</v>
      </c>
      <c r="V10" s="114">
        <f t="shared" si="4"/>
        <v>24.566461570446222</v>
      </c>
      <c r="W10" s="114">
        <f t="shared" si="5"/>
        <v>24.034718214711404</v>
      </c>
      <c r="X10" s="114">
        <f t="shared" si="6"/>
        <v>0.53174335573481812</v>
      </c>
      <c r="Y10" s="114">
        <f t="shared" si="7"/>
        <v>0.30344144781719284</v>
      </c>
      <c r="Z10" s="114">
        <f t="shared" si="8"/>
        <v>0.22830190791762528</v>
      </c>
      <c r="AA10" s="109">
        <f t="shared" si="9"/>
        <v>0.91216774773064824</v>
      </c>
      <c r="AB10" s="109">
        <f t="shared" si="10"/>
        <v>0.63980465768857975</v>
      </c>
      <c r="AC10" s="99" t="str">
        <f t="shared" si="11"/>
        <v>0</v>
      </c>
      <c r="AD10" s="95" t="str">
        <f t="shared" si="12"/>
        <v>0</v>
      </c>
      <c r="AE10" s="95">
        <f t="shared" si="13"/>
        <v>1</v>
      </c>
      <c r="AF10" s="95">
        <f>IF(Petrobras_PETR4___Histórico__InfoMoney_1[[#This Row],[MACD Line]]&lt;0,1,0)</f>
        <v>0</v>
      </c>
      <c r="AG10" s="99">
        <f>Petrobras_PETR4___Histórico__InfoMoney_1[[#This Row],[9MME]]/Petrobras_PETR4___Histórico__InfoMoney_1[[#This Row],[20MA]]</f>
        <v>1.0088428555875064</v>
      </c>
      <c r="AH10" s="95">
        <f t="shared" si="14"/>
        <v>0</v>
      </c>
      <c r="AI10" s="96">
        <f t="shared" si="15"/>
        <v>0</v>
      </c>
      <c r="AJ10" s="91"/>
      <c r="AK10" s="101" t="b">
        <f t="shared" si="16"/>
        <v>1</v>
      </c>
      <c r="AL10" s="101" t="b">
        <f t="shared" si="17"/>
        <v>0</v>
      </c>
      <c r="AM10" s="101" t="b">
        <f t="shared" si="18"/>
        <v>0</v>
      </c>
      <c r="AN10" s="101" t="b">
        <f t="shared" si="19"/>
        <v>1</v>
      </c>
      <c r="AO10" s="98">
        <f t="shared" si="20"/>
        <v>22.77</v>
      </c>
      <c r="AP10" s="104">
        <f t="shared" si="21"/>
        <v>26.66</v>
      </c>
      <c r="AQ10" s="102">
        <f t="shared" si="22"/>
        <v>0.2</v>
      </c>
      <c r="AR10" s="102">
        <f t="shared" si="23"/>
        <v>0.15384615384615385</v>
      </c>
      <c r="AS10" s="102">
        <f t="shared" si="24"/>
        <v>7.407407407407407E-2</v>
      </c>
      <c r="AT10" s="92"/>
      <c r="AU10" s="98" t="b">
        <f t="shared" si="25"/>
        <v>1</v>
      </c>
      <c r="AV10" s="98" t="b">
        <f t="shared" si="26"/>
        <v>0</v>
      </c>
      <c r="AW10" s="98" t="b">
        <f t="shared" si="27"/>
        <v>0</v>
      </c>
      <c r="AX10" s="98" t="b">
        <f t="shared" si="28"/>
        <v>0</v>
      </c>
      <c r="AY10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" s="98" t="b">
        <f t="shared" si="29"/>
        <v>1</v>
      </c>
      <c r="BA10" s="98" t="b">
        <f t="shared" si="30"/>
        <v>0</v>
      </c>
      <c r="BB10" s="98" t="b">
        <f t="shared" si="31"/>
        <v>1</v>
      </c>
      <c r="BC10" s="98" t="b">
        <f t="shared" si="32"/>
        <v>1</v>
      </c>
      <c r="BD10" s="98" t="b">
        <f>Petrobras_PETR4___Histórico__InfoMoney_1[[#This Row],[MACD Line]]&lt;0</f>
        <v>0</v>
      </c>
      <c r="BE10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" spans="1:57" hidden="1">
      <c r="A11" s="83">
        <v>44329</v>
      </c>
      <c r="B11" s="98">
        <v>24.99</v>
      </c>
      <c r="C11" s="98">
        <v>24.99</v>
      </c>
      <c r="D11" s="98">
        <v>0.85000000000000009</v>
      </c>
      <c r="E11" s="98">
        <f>Petrobras_PETR4___Histórico__InfoMoney_1[[#This Row],[Var.Dia (%)]]/100</f>
        <v>8.5000000000000006E-3</v>
      </c>
      <c r="F11" s="98">
        <v>24.76</v>
      </c>
      <c r="G11" s="98">
        <v>24.43</v>
      </c>
      <c r="H11" s="98">
        <v>25.1</v>
      </c>
      <c r="I11" s="98" t="s">
        <v>1209</v>
      </c>
      <c r="J11" s="112">
        <v>8.3000000000000001E-3</v>
      </c>
      <c r="K11" s="97">
        <f ca="1">IF(COUNT($E11:E$1312)&gt;=22,LINEST(OFFSET(E11,0,0,22),OFFSET(J11,0,0,22)),"")</f>
        <v>1.3450936887495093</v>
      </c>
      <c r="L11" s="86">
        <f>IF($G11=IF(MIN($G11:$G31)=MIN($G12:$G32),MIN($G11:$G31),MIN($G1:$G30)),1,0)</f>
        <v>0</v>
      </c>
      <c r="M11" s="86">
        <f>IF($H11=IF(MAX($H11:$H32)=MAX($H12:$H33),MAX($H11:$H32),MAX($H1:$H31)),1,0)</f>
        <v>0</v>
      </c>
      <c r="N11" s="86">
        <f>IF(AND(($C12-$F12)&lt;0,($C13-$F13)&lt;0,(($F11-$G11)/($H11-$G11)&gt;0.66),(($H11-$G11)&gt;(2*($F11-$C11))),$G11=IF(MIN($G11:$G31)=MIN($G12:$G32),MIN($G11:$G31),MIN($G1:$G30)))=TRUE,1,0)</f>
        <v>0</v>
      </c>
      <c r="O11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-0.20377358490566122</v>
      </c>
      <c r="P11" s="128">
        <f>IF(Petrobras_PETR4___Histórico__InfoMoney_1[[#This Row],[William %R]]&lt;-0.8,1,0)</f>
        <v>0</v>
      </c>
      <c r="Q11" s="128">
        <f>IF(Petrobras_PETR4___Histórico__InfoMoney_1[[#This Row],[William %R]]&gt;-0.1,1,0)</f>
        <v>0</v>
      </c>
      <c r="R11" s="86">
        <f t="shared" si="0"/>
        <v>22.88</v>
      </c>
      <c r="S11" s="86">
        <f t="shared" si="1"/>
        <v>25.53</v>
      </c>
      <c r="T11" s="113">
        <f t="shared" si="2"/>
        <v>23.975461538461538</v>
      </c>
      <c r="U11" s="113">
        <f t="shared" si="3"/>
        <v>23.862500000000001</v>
      </c>
      <c r="V11" s="114">
        <f t="shared" si="4"/>
        <v>24.254909128709173</v>
      </c>
      <c r="W11" s="114">
        <f t="shared" si="5"/>
        <v>23.855095671888318</v>
      </c>
      <c r="X11" s="114">
        <f t="shared" si="6"/>
        <v>0.3998134568208549</v>
      </c>
      <c r="Y11" s="114">
        <f t="shared" si="7"/>
        <v>0.24636597083778655</v>
      </c>
      <c r="Z11" s="114">
        <f t="shared" si="8"/>
        <v>0.15344748598306834</v>
      </c>
      <c r="AA11" s="109">
        <f t="shared" si="9"/>
        <v>0.14849242404917307</v>
      </c>
      <c r="AB11" s="109">
        <f t="shared" si="10"/>
        <v>0.293853705098302</v>
      </c>
      <c r="AC11" s="99" t="str">
        <f t="shared" si="11"/>
        <v>0</v>
      </c>
      <c r="AD11" s="95" t="str">
        <f t="shared" si="12"/>
        <v>0</v>
      </c>
      <c r="AE11" s="95">
        <f t="shared" si="13"/>
        <v>1</v>
      </c>
      <c r="AF11" s="95">
        <f>IF(Petrobras_PETR4___Histórico__InfoMoney_1[[#This Row],[MACD Line]]&lt;0,1,0)</f>
        <v>0</v>
      </c>
      <c r="AG11" s="99">
        <f>Petrobras_PETR4___Histórico__InfoMoney_1[[#This Row],[9MME]]/Petrobras_PETR4___Histórico__InfoMoney_1[[#This Row],[20MA]]</f>
        <v>1.0047338517951403</v>
      </c>
      <c r="AH11" s="95">
        <f t="shared" si="14"/>
        <v>0</v>
      </c>
      <c r="AI11" s="96">
        <f t="shared" si="15"/>
        <v>0</v>
      </c>
      <c r="AJ11" s="91"/>
      <c r="AK11" s="101" t="b">
        <f t="shared" si="16"/>
        <v>0</v>
      </c>
      <c r="AL11" s="101" t="b">
        <f t="shared" si="17"/>
        <v>1</v>
      </c>
      <c r="AM11" s="101" t="b">
        <f t="shared" si="18"/>
        <v>0</v>
      </c>
      <c r="AN11" s="101" t="b">
        <f t="shared" si="19"/>
        <v>1</v>
      </c>
      <c r="AO11" s="98">
        <f t="shared" si="20"/>
        <v>22.77</v>
      </c>
      <c r="AP11" s="104">
        <f t="shared" si="21"/>
        <v>25.53</v>
      </c>
      <c r="AQ11" s="102">
        <f t="shared" si="22"/>
        <v>0.2</v>
      </c>
      <c r="AR11" s="102">
        <f t="shared" si="23"/>
        <v>0.15384615384615385</v>
      </c>
      <c r="AS11" s="102">
        <f t="shared" si="24"/>
        <v>7.407407407407407E-2</v>
      </c>
      <c r="AT11" s="92"/>
      <c r="AU11" s="98" t="b">
        <f t="shared" si="25"/>
        <v>0</v>
      </c>
      <c r="AV11" s="98" t="b">
        <f t="shared" si="26"/>
        <v>1</v>
      </c>
      <c r="AW11" s="98" t="b">
        <f t="shared" si="27"/>
        <v>0</v>
      </c>
      <c r="AX11" s="98" t="b">
        <f t="shared" si="28"/>
        <v>0</v>
      </c>
      <c r="AY11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" s="98" t="b">
        <f t="shared" si="29"/>
        <v>0</v>
      </c>
      <c r="BA11" s="98" t="b">
        <f t="shared" si="30"/>
        <v>1</v>
      </c>
      <c r="BB11" s="98" t="b">
        <f t="shared" si="31"/>
        <v>1</v>
      </c>
      <c r="BC11" s="98" t="b">
        <f t="shared" si="32"/>
        <v>1</v>
      </c>
      <c r="BD11" s="98" t="b">
        <f>Petrobras_PETR4___Histórico__InfoMoney_1[[#This Row],[MACD Line]]&lt;0</f>
        <v>0</v>
      </c>
      <c r="BE11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" spans="1:57" hidden="1">
      <c r="A12" s="83">
        <v>44328</v>
      </c>
      <c r="B12" s="98">
        <v>24.78</v>
      </c>
      <c r="C12" s="98">
        <v>24.78</v>
      </c>
      <c r="D12" s="98">
        <v>-1.47</v>
      </c>
      <c r="E12" s="98">
        <f>Petrobras_PETR4___Histórico__InfoMoney_1[[#This Row],[Var.Dia (%)]]/100</f>
        <v>-1.47E-2</v>
      </c>
      <c r="F12" s="98">
        <v>24.95</v>
      </c>
      <c r="G12" s="98">
        <v>24.69</v>
      </c>
      <c r="H12" s="98">
        <v>25.53</v>
      </c>
      <c r="I12" s="98" t="s">
        <v>1210</v>
      </c>
      <c r="J12" s="112">
        <v>-2.6499999999999999E-2</v>
      </c>
      <c r="K12" s="97">
        <f ca="1">IF(COUNT($E12:E$1313)&gt;=22,LINEST(OFFSET(E12,0,0,22),OFFSET(J12,0,0,22)),"")</f>
        <v>1.3407600911395157</v>
      </c>
      <c r="L12" s="86">
        <f>IF($G12=IF(MIN($G12:$G32)=MIN($G13:$G33),MIN($G12:$G32),MIN($G1:$G31)),1,0)</f>
        <v>0</v>
      </c>
      <c r="M12" s="86">
        <f>IF($H12=IF(MAX($H12:$H33)=MAX($H13:$H34),MAX($H12:$H33),MAX($H1:$H32)),1,0)</f>
        <v>0</v>
      </c>
      <c r="N12" s="86">
        <f>IF(AND(($C13-$F13)&lt;0,($C14-$F14)&lt;0,(($F12-$G12)/($H12-$G12)&gt;0.66),(($H12-$G12)&gt;(2*($F12-$C12))),$G12=IF(MIN($G12:$G32)=MIN($G13:$G33),MIN($G12:$G32),MIN($G1:$G31)))=TRUE,1,0)</f>
        <v>0</v>
      </c>
      <c r="O12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-0.28301886792452807</v>
      </c>
      <c r="P12" s="128">
        <f>IF(Petrobras_PETR4___Histórico__InfoMoney_1[[#This Row],[William %R]]&lt;-0.8,1,0)</f>
        <v>0</v>
      </c>
      <c r="Q12" s="128">
        <f>IF(Petrobras_PETR4___Histórico__InfoMoney_1[[#This Row],[William %R]]&gt;-0.1,1,0)</f>
        <v>0</v>
      </c>
      <c r="R12" s="86">
        <f t="shared" si="0"/>
        <v>22.88</v>
      </c>
      <c r="S12" s="86">
        <f t="shared" si="1"/>
        <v>25.53</v>
      </c>
      <c r="T12" s="113">
        <f t="shared" si="2"/>
        <v>23.872500000000002</v>
      </c>
      <c r="U12" s="113">
        <f t="shared" si="3"/>
        <v>23.791</v>
      </c>
      <c r="V12" s="114">
        <f t="shared" si="4"/>
        <v>24.121256243019932</v>
      </c>
      <c r="W12" s="114">
        <f t="shared" si="5"/>
        <v>23.764303325639382</v>
      </c>
      <c r="X12" s="114">
        <f t="shared" si="6"/>
        <v>0.35695291738054991</v>
      </c>
      <c r="Y12" s="114">
        <f t="shared" si="7"/>
        <v>0.20800409934201947</v>
      </c>
      <c r="Z12" s="114">
        <f t="shared" si="8"/>
        <v>0.14894881803853044</v>
      </c>
      <c r="AA12" s="109">
        <f t="shared" si="9"/>
        <v>0.26162950903902077</v>
      </c>
      <c r="AB12" s="109">
        <f t="shared" si="10"/>
        <v>0.62355432802603472</v>
      </c>
      <c r="AC12" s="99" t="str">
        <f t="shared" si="11"/>
        <v>0</v>
      </c>
      <c r="AD12" s="95" t="str">
        <f t="shared" si="12"/>
        <v>0</v>
      </c>
      <c r="AE12" s="95">
        <f t="shared" si="13"/>
        <v>1</v>
      </c>
      <c r="AF12" s="95">
        <f>IF(Petrobras_PETR4___Histórico__InfoMoney_1[[#This Row],[MACD Line]]&lt;0,1,0)</f>
        <v>0</v>
      </c>
      <c r="AG12" s="99">
        <f>Petrobras_PETR4___Histórico__InfoMoney_1[[#This Row],[9MME]]/Petrobras_PETR4___Histórico__InfoMoney_1[[#This Row],[20MA]]</f>
        <v>1.0034256651675004</v>
      </c>
      <c r="AH12" s="95">
        <f t="shared" si="14"/>
        <v>0</v>
      </c>
      <c r="AI12" s="96">
        <f t="shared" si="15"/>
        <v>0</v>
      </c>
      <c r="AJ12" s="91"/>
      <c r="AK12" s="101" t="b">
        <f t="shared" si="16"/>
        <v>1</v>
      </c>
      <c r="AL12" s="101" t="b">
        <f t="shared" si="17"/>
        <v>0</v>
      </c>
      <c r="AM12" s="101" t="b">
        <f t="shared" si="18"/>
        <v>0</v>
      </c>
      <c r="AN12" s="101" t="b">
        <f t="shared" si="19"/>
        <v>1</v>
      </c>
      <c r="AO12" s="98">
        <f t="shared" si="20"/>
        <v>22.77</v>
      </c>
      <c r="AP12" s="104">
        <f t="shared" si="21"/>
        <v>25.53</v>
      </c>
      <c r="AQ12" s="102">
        <f t="shared" si="22"/>
        <v>0.2</v>
      </c>
      <c r="AR12" s="102">
        <f t="shared" si="23"/>
        <v>0.15384615384615385</v>
      </c>
      <c r="AS12" s="102">
        <f t="shared" si="24"/>
        <v>7.407407407407407E-2</v>
      </c>
      <c r="AT12" s="92"/>
      <c r="AU12" s="98" t="b">
        <f t="shared" si="25"/>
        <v>1</v>
      </c>
      <c r="AV12" s="98" t="b">
        <f t="shared" si="26"/>
        <v>1</v>
      </c>
      <c r="AW12" s="98" t="b">
        <f t="shared" si="27"/>
        <v>0</v>
      </c>
      <c r="AX12" s="98" t="b">
        <f t="shared" si="28"/>
        <v>0</v>
      </c>
      <c r="AY12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" s="98" t="b">
        <f t="shared" si="29"/>
        <v>1</v>
      </c>
      <c r="BA12" s="98" t="b">
        <f t="shared" si="30"/>
        <v>0</v>
      </c>
      <c r="BB12" s="98" t="b">
        <f t="shared" si="31"/>
        <v>1</v>
      </c>
      <c r="BC12" s="98" t="b">
        <f t="shared" si="32"/>
        <v>1</v>
      </c>
      <c r="BD12" s="98" t="b">
        <f>Petrobras_PETR4___Histórico__InfoMoney_1[[#This Row],[MACD Line]]&lt;0</f>
        <v>0</v>
      </c>
      <c r="BE12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" spans="1:57" hidden="1">
      <c r="A13" s="83">
        <v>44327</v>
      </c>
      <c r="B13" s="98">
        <v>25.15</v>
      </c>
      <c r="C13" s="98">
        <v>25.15</v>
      </c>
      <c r="D13" s="98">
        <v>1.82</v>
      </c>
      <c r="E13" s="98">
        <f>Petrobras_PETR4___Histórico__InfoMoney_1[[#This Row],[Var.Dia (%)]]/100</f>
        <v>1.8200000000000001E-2</v>
      </c>
      <c r="F13" s="98">
        <v>24.44</v>
      </c>
      <c r="G13" s="98">
        <v>24.32</v>
      </c>
      <c r="H13" s="98">
        <v>25.17</v>
      </c>
      <c r="I13" s="98" t="s">
        <v>1211</v>
      </c>
      <c r="J13" s="112">
        <v>8.6999999999999994E-3</v>
      </c>
      <c r="K13" s="97">
        <f ca="1">IF(COUNT($E13:E$1314)&gt;=22,LINEST(OFFSET(E13,0,0,22),OFFSET(J13,0,0,22)),"")</f>
        <v>1.6466020751928578</v>
      </c>
      <c r="L13" s="86">
        <f>IF($G13=IF(MIN($G13:$G33)=MIN($G14:$G34),MIN($G13:$G33),MIN($G1:$G32)),1,0)</f>
        <v>0</v>
      </c>
      <c r="M13" s="86">
        <f>IF($H13=IF(MAX($H13:$H34)=MAX($H14:$H35),MAX($H13:$H34),MAX($H1:$H33)),1,0)</f>
        <v>0</v>
      </c>
      <c r="N13" s="86">
        <f>IF(AND(($C14-$F14)&lt;0,($C15-$F15)&lt;0,(($F13-$G13)/($H13-$G13)&gt;0.66),(($H13-$G13)&gt;(2*($F13-$C13))),$G13=IF(MIN($G13:$G33)=MIN($G14:$G34),MIN($G13:$G33),MIN($G1:$G32)))=TRUE,1,0)</f>
        <v>0</v>
      </c>
      <c r="O13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-8.733624454149826E-3</v>
      </c>
      <c r="P13" s="128">
        <f>IF(Petrobras_PETR4___Histórico__InfoMoney_1[[#This Row],[William %R]]&lt;-0.8,1,0)</f>
        <v>0</v>
      </c>
      <c r="Q13" s="128">
        <f>IF(Petrobras_PETR4___Histórico__InfoMoney_1[[#This Row],[William %R]]&gt;-0.1,1,0)</f>
        <v>1</v>
      </c>
      <c r="R13" s="86">
        <f t="shared" si="0"/>
        <v>22.88</v>
      </c>
      <c r="S13" s="86">
        <f t="shared" si="1"/>
        <v>25.17</v>
      </c>
      <c r="T13" s="113">
        <f t="shared" si="2"/>
        <v>23.843115384615384</v>
      </c>
      <c r="U13" s="113">
        <f t="shared" si="3"/>
        <v>23.707500000000003</v>
      </c>
      <c r="V13" s="114">
        <f t="shared" si="4"/>
        <v>24.001484650841739</v>
      </c>
      <c r="W13" s="114">
        <f t="shared" si="5"/>
        <v>23.683047591690531</v>
      </c>
      <c r="X13" s="114">
        <f t="shared" si="6"/>
        <v>0.31843705915120779</v>
      </c>
      <c r="Y13" s="114">
        <f t="shared" si="7"/>
        <v>0.17076689483238686</v>
      </c>
      <c r="Z13" s="114">
        <f t="shared" si="8"/>
        <v>0.14767016431882093</v>
      </c>
      <c r="AA13" s="109">
        <f t="shared" si="9"/>
        <v>0.31819805153394587</v>
      </c>
      <c r="AB13" s="109">
        <f t="shared" si="10"/>
        <v>0.66126394125190258</v>
      </c>
      <c r="AC13" s="99" t="str">
        <f t="shared" si="11"/>
        <v>0</v>
      </c>
      <c r="AD13" s="95" t="str">
        <f t="shared" si="12"/>
        <v>0</v>
      </c>
      <c r="AE13" s="95">
        <f t="shared" si="13"/>
        <v>1</v>
      </c>
      <c r="AF13" s="95">
        <f>IF(Petrobras_PETR4___Histórico__InfoMoney_1[[#This Row],[MACD Line]]&lt;0,1,0)</f>
        <v>0</v>
      </c>
      <c r="AG13" s="99">
        <f>Petrobras_PETR4___Histórico__InfoMoney_1[[#This Row],[9MME]]/Petrobras_PETR4___Histórico__InfoMoney_1[[#This Row],[20MA]]</f>
        <v>1.0057203578873934</v>
      </c>
      <c r="AH13" s="95">
        <f t="shared" si="14"/>
        <v>0</v>
      </c>
      <c r="AI13" s="96">
        <f t="shared" si="15"/>
        <v>0</v>
      </c>
      <c r="AJ13" s="91"/>
      <c r="AK13" s="101" t="b">
        <f t="shared" si="16"/>
        <v>0</v>
      </c>
      <c r="AL13" s="101" t="b">
        <f t="shared" si="17"/>
        <v>1</v>
      </c>
      <c r="AM13" s="101" t="b">
        <f t="shared" si="18"/>
        <v>0</v>
      </c>
      <c r="AN13" s="101" t="b">
        <f t="shared" si="19"/>
        <v>1</v>
      </c>
      <c r="AO13" s="98">
        <f t="shared" si="20"/>
        <v>22.77</v>
      </c>
      <c r="AP13" s="104">
        <f t="shared" si="21"/>
        <v>25.53</v>
      </c>
      <c r="AQ13" s="102">
        <f t="shared" si="22"/>
        <v>0.2</v>
      </c>
      <c r="AR13" s="102">
        <f t="shared" si="23"/>
        <v>0.15384615384615385</v>
      </c>
      <c r="AS13" s="102">
        <f t="shared" si="24"/>
        <v>7.407407407407407E-2</v>
      </c>
      <c r="AT13" s="92"/>
      <c r="AU13" s="98" t="b">
        <f t="shared" si="25"/>
        <v>1</v>
      </c>
      <c r="AV13" s="98" t="b">
        <f t="shared" si="26"/>
        <v>1</v>
      </c>
      <c r="AW13" s="98" t="b">
        <f t="shared" si="27"/>
        <v>0</v>
      </c>
      <c r="AX13" s="98" t="b">
        <f t="shared" si="28"/>
        <v>0</v>
      </c>
      <c r="AY13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" s="98" t="b">
        <f t="shared" si="29"/>
        <v>0</v>
      </c>
      <c r="BA13" s="98" t="b">
        <f t="shared" si="30"/>
        <v>1</v>
      </c>
      <c r="BB13" s="98" t="b">
        <f t="shared" si="31"/>
        <v>1</v>
      </c>
      <c r="BC13" s="98" t="b">
        <f t="shared" si="32"/>
        <v>1</v>
      </c>
      <c r="BD13" s="98" t="b">
        <f>Petrobras_PETR4___Histórico__InfoMoney_1[[#This Row],[MACD Line]]&lt;0</f>
        <v>0</v>
      </c>
      <c r="BE13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" spans="1:57" hidden="1">
      <c r="A14" s="83">
        <v>44326</v>
      </c>
      <c r="B14" s="98">
        <v>24.7</v>
      </c>
      <c r="C14" s="98">
        <v>24.7</v>
      </c>
      <c r="D14" s="98">
        <v>1.31</v>
      </c>
      <c r="E14" s="98">
        <f>Petrobras_PETR4___Histórico__InfoMoney_1[[#This Row],[Var.Dia (%)]]/100</f>
        <v>1.3100000000000001E-2</v>
      </c>
      <c r="F14" s="98">
        <v>24.8</v>
      </c>
      <c r="G14" s="98">
        <v>24.58</v>
      </c>
      <c r="H14" s="98">
        <v>24.98</v>
      </c>
      <c r="I14" s="98" t="s">
        <v>1212</v>
      </c>
      <c r="J14" s="112">
        <v>-1.1000000000000001E-3</v>
      </c>
      <c r="K14" s="97">
        <f ca="1">IF(COUNT($E14:E$1315)&gt;=22,LINEST(OFFSET(E14,0,0,22),OFFSET(J14,0,0,22)),"")</f>
        <v>1.5725275403861032</v>
      </c>
      <c r="L14" s="86">
        <f>IF($G14=IF(MIN($G14:$G34)=MIN($G15:$G35),MIN($G14:$G34),MIN($G1:$G33)),1,0)</f>
        <v>0</v>
      </c>
      <c r="M14" s="86">
        <f>IF($H14=IF(MAX($H14:$H35)=MAX($H15:$H36),MAX($H14:$H35),MAX($H1:$H34)),1,0)</f>
        <v>0</v>
      </c>
      <c r="N14" s="86">
        <f>IF(AND(($C15-$F15)&lt;0,($C16-$F16)&lt;0,(($F14-$G14)/($H14-$G14)&gt;0.66),(($H14-$G14)&gt;(2*($F14-$C14))),$G14=IF(MIN($G14:$G34)=MIN($G15:$G35),MIN($G14:$G34),MIN($G1:$G33)))=TRUE,1,0)</f>
        <v>0</v>
      </c>
      <c r="O14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-0.13333333333333378</v>
      </c>
      <c r="P14" s="128">
        <f>IF(Petrobras_PETR4___Histórico__InfoMoney_1[[#This Row],[William %R]]&lt;-0.8,1,0)</f>
        <v>0</v>
      </c>
      <c r="Q14" s="128">
        <f>IF(Petrobras_PETR4___Histórico__InfoMoney_1[[#This Row],[William %R]]&gt;-0.1,1,0)</f>
        <v>0</v>
      </c>
      <c r="R14" s="86">
        <f t="shared" si="0"/>
        <v>22.88</v>
      </c>
      <c r="S14" s="86">
        <f t="shared" si="1"/>
        <v>24.98</v>
      </c>
      <c r="T14" s="113">
        <f t="shared" si="2"/>
        <v>23.696884615384615</v>
      </c>
      <c r="U14" s="113">
        <f t="shared" si="3"/>
        <v>23.605499999999999</v>
      </c>
      <c r="V14" s="114">
        <f t="shared" si="4"/>
        <v>23.792663678267509</v>
      </c>
      <c r="W14" s="114">
        <f t="shared" si="5"/>
        <v>23.565691399025773</v>
      </c>
      <c r="X14" s="114">
        <f t="shared" si="6"/>
        <v>0.22697227924173546</v>
      </c>
      <c r="Y14" s="114">
        <f t="shared" si="7"/>
        <v>0.13384935375268162</v>
      </c>
      <c r="Z14" s="114">
        <f t="shared" si="8"/>
        <v>9.3122925489053848E-2</v>
      </c>
      <c r="AA14" s="109">
        <f t="shared" si="9"/>
        <v>0.22627416997969541</v>
      </c>
      <c r="AB14" s="109">
        <f t="shared" si="10"/>
        <v>0.71543692943543191</v>
      </c>
      <c r="AC14" s="99" t="str">
        <f t="shared" si="11"/>
        <v>0</v>
      </c>
      <c r="AD14" s="95" t="str">
        <f t="shared" si="12"/>
        <v>0</v>
      </c>
      <c r="AE14" s="95">
        <f t="shared" si="13"/>
        <v>1</v>
      </c>
      <c r="AF14" s="95">
        <f>IF(Petrobras_PETR4___Histórico__InfoMoney_1[[#This Row],[MACD Line]]&lt;0,1,0)</f>
        <v>0</v>
      </c>
      <c r="AG14" s="99">
        <f>Petrobras_PETR4___Histórico__InfoMoney_1[[#This Row],[9MME]]/Petrobras_PETR4___Histórico__InfoMoney_1[[#This Row],[20MA]]</f>
        <v>1.0038713272493536</v>
      </c>
      <c r="AH14" s="95">
        <f t="shared" si="14"/>
        <v>0</v>
      </c>
      <c r="AI14" s="96">
        <f t="shared" si="15"/>
        <v>0</v>
      </c>
      <c r="AJ14" s="91"/>
      <c r="AK14" s="101" t="b">
        <f t="shared" si="16"/>
        <v>1</v>
      </c>
      <c r="AL14" s="101" t="b">
        <f t="shared" si="17"/>
        <v>0</v>
      </c>
      <c r="AM14" s="101" t="b">
        <f t="shared" si="18"/>
        <v>0</v>
      </c>
      <c r="AN14" s="101" t="b">
        <f t="shared" si="19"/>
        <v>1</v>
      </c>
      <c r="AO14" s="98">
        <f t="shared" si="20"/>
        <v>22.61</v>
      </c>
      <c r="AP14" s="104">
        <f t="shared" si="21"/>
        <v>25.17</v>
      </c>
      <c r="AQ14" s="102">
        <f t="shared" si="22"/>
        <v>0.2</v>
      </c>
      <c r="AR14" s="102">
        <f t="shared" si="23"/>
        <v>0.15384615384615385</v>
      </c>
      <c r="AS14" s="102">
        <f t="shared" si="24"/>
        <v>7.407407407407407E-2</v>
      </c>
      <c r="AT14" s="92"/>
      <c r="AU14" s="98" t="b">
        <f t="shared" si="25"/>
        <v>1</v>
      </c>
      <c r="AV14" s="98" t="b">
        <f t="shared" si="26"/>
        <v>1</v>
      </c>
      <c r="AW14" s="98" t="b">
        <f t="shared" si="27"/>
        <v>0</v>
      </c>
      <c r="AX14" s="98" t="b">
        <f t="shared" si="28"/>
        <v>0</v>
      </c>
      <c r="AY14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" s="98" t="b">
        <f t="shared" si="29"/>
        <v>0</v>
      </c>
      <c r="BA14" s="98" t="b">
        <f t="shared" si="30"/>
        <v>0</v>
      </c>
      <c r="BB14" s="98" t="b">
        <f t="shared" si="31"/>
        <v>1</v>
      </c>
      <c r="BC14" s="98" t="b">
        <f t="shared" si="32"/>
        <v>1</v>
      </c>
      <c r="BD14" s="98" t="b">
        <f>Petrobras_PETR4___Histórico__InfoMoney_1[[#This Row],[MACD Line]]&lt;0</f>
        <v>0</v>
      </c>
      <c r="BE14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" spans="1:57" hidden="1">
      <c r="A15" s="83">
        <v>44323</v>
      </c>
      <c r="B15" s="98">
        <v>24.38</v>
      </c>
      <c r="C15" s="98">
        <v>24.38</v>
      </c>
      <c r="D15" s="98">
        <v>3.74</v>
      </c>
      <c r="E15" s="98">
        <f>Petrobras_PETR4___Histórico__InfoMoney_1[[#This Row],[Var.Dia (%)]]/100</f>
        <v>3.7400000000000003E-2</v>
      </c>
      <c r="F15" s="98">
        <v>23.64</v>
      </c>
      <c r="G15" s="98">
        <v>23.46</v>
      </c>
      <c r="H15" s="98">
        <v>24.45</v>
      </c>
      <c r="I15" s="98" t="s">
        <v>1213</v>
      </c>
      <c r="J15" s="112">
        <v>1.77E-2</v>
      </c>
      <c r="K15" s="97">
        <f ca="1">IF(COUNT($E15:E$1316)&gt;=22,LINEST(OFFSET(E15,0,0,22),OFFSET(J15,0,0,22)),"")</f>
        <v>1.5998639024276211</v>
      </c>
      <c r="L15" s="86">
        <f>IF($G15=IF(MIN($G15:$G35)=MIN($G16:$G36),MIN($G15:$G35),MIN($G1:$G34)),1,0)</f>
        <v>0</v>
      </c>
      <c r="M15" s="86">
        <f>IF($H15=IF(MAX($H15:$H36)=MAX($H16:$H37),MAX($H15:$H36),MAX($H1:$H35)),1,0)</f>
        <v>0</v>
      </c>
      <c r="N15" s="86">
        <f>IF(AND(($C16-$F16)&lt;0,($C17-$F17)&lt;0,(($F15-$G15)/($H15-$G15)&gt;0.66),(($H15-$G15)&gt;(2*($F15-$C15))),$G15=IF(MIN($G15:$G35)=MIN($G16:$G36),MIN($G15:$G35),MIN($G1:$G34)))=TRUE,1,0)</f>
        <v>0</v>
      </c>
      <c r="O15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-0.24056603773584967</v>
      </c>
      <c r="P15" s="128">
        <f>IF(Petrobras_PETR4___Histórico__InfoMoney_1[[#This Row],[William %R]]&lt;-0.8,1,0)</f>
        <v>0</v>
      </c>
      <c r="Q15" s="128">
        <f>IF(Petrobras_PETR4___Histórico__InfoMoney_1[[#This Row],[William %R]]&gt;-0.1,1,0)</f>
        <v>0</v>
      </c>
      <c r="R15" s="86">
        <f t="shared" si="0"/>
        <v>22.77</v>
      </c>
      <c r="S15" s="86">
        <f t="shared" si="1"/>
        <v>24.89</v>
      </c>
      <c r="T15" s="113">
        <f t="shared" si="2"/>
        <v>23.586307692307692</v>
      </c>
      <c r="U15" s="113">
        <f t="shared" si="3"/>
        <v>23.514500000000002</v>
      </c>
      <c r="V15" s="114">
        <f t="shared" si="4"/>
        <v>23.627693437952512</v>
      </c>
      <c r="W15" s="114">
        <f t="shared" si="5"/>
        <v>23.474946710947837</v>
      </c>
      <c r="X15" s="114">
        <f t="shared" si="6"/>
        <v>0.15274672700467562</v>
      </c>
      <c r="Y15" s="114">
        <f t="shared" si="7"/>
        <v>0.11056862238041815</v>
      </c>
      <c r="Z15" s="114">
        <f t="shared" si="8"/>
        <v>4.2178104624257473E-2</v>
      </c>
      <c r="AA15" s="109">
        <f t="shared" si="9"/>
        <v>0.62225396744416106</v>
      </c>
      <c r="AB15" s="109">
        <f t="shared" si="10"/>
        <v>0.54866200889071892</v>
      </c>
      <c r="AC15" s="99" t="str">
        <f t="shared" si="11"/>
        <v>0</v>
      </c>
      <c r="AD15" s="95" t="str">
        <f t="shared" si="12"/>
        <v>0</v>
      </c>
      <c r="AE15" s="95">
        <f t="shared" si="13"/>
        <v>1</v>
      </c>
      <c r="AF15" s="95">
        <f>IF(Petrobras_PETR4___Histórico__InfoMoney_1[[#This Row],[MACD Line]]&lt;0,1,0)</f>
        <v>0</v>
      </c>
      <c r="AG15" s="99">
        <f>Petrobras_PETR4___Histórico__InfoMoney_1[[#This Row],[9MME]]/Petrobras_PETR4___Histórico__InfoMoney_1[[#This Row],[20MA]]</f>
        <v>1.0030537622448996</v>
      </c>
      <c r="AH15" s="95">
        <f t="shared" si="14"/>
        <v>1</v>
      </c>
      <c r="AI15" s="96">
        <f t="shared" si="15"/>
        <v>0</v>
      </c>
      <c r="AJ15" s="91"/>
      <c r="AK15" s="101" t="b">
        <f t="shared" si="16"/>
        <v>0</v>
      </c>
      <c r="AL15" s="101" t="b">
        <f t="shared" si="17"/>
        <v>1</v>
      </c>
      <c r="AM15" s="101" t="b">
        <f t="shared" si="18"/>
        <v>0</v>
      </c>
      <c r="AN15" s="101" t="b">
        <f t="shared" si="19"/>
        <v>1</v>
      </c>
      <c r="AO15" s="98">
        <f t="shared" si="20"/>
        <v>22.61</v>
      </c>
      <c r="AP15" s="104">
        <f t="shared" si="21"/>
        <v>24.89</v>
      </c>
      <c r="AQ15" s="102">
        <f t="shared" si="22"/>
        <v>0.2</v>
      </c>
      <c r="AR15" s="102">
        <f t="shared" si="23"/>
        <v>0.15384615384615385</v>
      </c>
      <c r="AS15" s="102">
        <f t="shared" si="24"/>
        <v>7.407407407407407E-2</v>
      </c>
      <c r="AT15" s="92"/>
      <c r="AU15" s="98" t="b">
        <f t="shared" si="25"/>
        <v>1</v>
      </c>
      <c r="AV15" s="98" t="b">
        <f t="shared" si="26"/>
        <v>0</v>
      </c>
      <c r="AW15" s="98" t="b">
        <f t="shared" si="27"/>
        <v>0</v>
      </c>
      <c r="AX15" s="98" t="b">
        <f t="shared" si="28"/>
        <v>1</v>
      </c>
      <c r="AY15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" s="98" t="b">
        <f t="shared" si="29"/>
        <v>0</v>
      </c>
      <c r="BA15" s="98" t="b">
        <f t="shared" si="30"/>
        <v>0</v>
      </c>
      <c r="BB15" s="98" t="b">
        <f t="shared" si="31"/>
        <v>0</v>
      </c>
      <c r="BC15" s="98" t="b">
        <f t="shared" si="32"/>
        <v>1</v>
      </c>
      <c r="BD15" s="98" t="b">
        <f>Petrobras_PETR4___Histórico__InfoMoney_1[[#This Row],[MACD Line]]&lt;0</f>
        <v>0</v>
      </c>
      <c r="BE15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" spans="1:57" hidden="1">
      <c r="A16" s="83">
        <v>44322</v>
      </c>
      <c r="B16" s="98">
        <v>23.5</v>
      </c>
      <c r="C16" s="98">
        <v>23.5</v>
      </c>
      <c r="D16" s="98">
        <v>-1.38</v>
      </c>
      <c r="E16" s="98">
        <f>Petrobras_PETR4___Histórico__InfoMoney_1[[#This Row],[Var.Dia (%)]]/100</f>
        <v>-1.38E-2</v>
      </c>
      <c r="F16" s="98">
        <v>23.71</v>
      </c>
      <c r="G16" s="98">
        <v>23.4</v>
      </c>
      <c r="H16" s="98">
        <v>23.85</v>
      </c>
      <c r="I16" s="98" t="s">
        <v>1214</v>
      </c>
      <c r="J16" s="112">
        <v>3.0000000000000001E-3</v>
      </c>
      <c r="K16" s="97">
        <f ca="1">IF(COUNT($E16:E$1317)&gt;=22,LINEST(OFFSET(E16,0,0,22),OFFSET(J16,0,0,22)),"")</f>
        <v>1.4789794748754217</v>
      </c>
      <c r="L16" s="86">
        <f>IF($G16=IF(MIN($G16:$G36)=MIN($G17:$G37),MIN($G16:$G36),MIN($G1:$G35)),1,0)</f>
        <v>0</v>
      </c>
      <c r="M16" s="86">
        <f>IF($H16=IF(MAX($H16:$H37)=MAX($H17:$H38),MAX($H16:$H37),MAX($H1:$H36)),1,0)</f>
        <v>0</v>
      </c>
      <c r="N16" s="86">
        <f>IF(AND(($C17-$F17)&lt;0,($C18-$F18)&lt;0,(($F16-$G16)/($H16-$G16)&gt;0.66),(($H16-$G16)&gt;(2*($F16-$C16))),$G16=IF(MIN($G16:$G36)=MIN($G17:$G37),MIN($G16:$G36),MIN($G1:$G35)))=TRUE,1,0)</f>
        <v>0</v>
      </c>
      <c r="O16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-0.65566037735849048</v>
      </c>
      <c r="P16" s="128">
        <f>IF(Petrobras_PETR4___Histórico__InfoMoney_1[[#This Row],[William %R]]&lt;-0.8,1,0)</f>
        <v>0</v>
      </c>
      <c r="Q16" s="128">
        <f>IF(Petrobras_PETR4___Histórico__InfoMoney_1[[#This Row],[William %R]]&gt;-0.1,1,0)</f>
        <v>0</v>
      </c>
      <c r="R16" s="86">
        <f t="shared" si="0"/>
        <v>22.77</v>
      </c>
      <c r="S16" s="86">
        <f t="shared" si="1"/>
        <v>24.89</v>
      </c>
      <c r="T16" s="113">
        <f t="shared" si="2"/>
        <v>23.439076923076925</v>
      </c>
      <c r="U16" s="113">
        <f t="shared" si="3"/>
        <v>23.442</v>
      </c>
      <c r="V16" s="114">
        <f t="shared" si="4"/>
        <v>23.490910426671153</v>
      </c>
      <c r="W16" s="114">
        <f t="shared" si="5"/>
        <v>23.402542447823663</v>
      </c>
      <c r="X16" s="114">
        <f t="shared" si="6"/>
        <v>8.8367978847490036E-2</v>
      </c>
      <c r="Y16" s="114">
        <f t="shared" si="7"/>
        <v>0.10002409622435378</v>
      </c>
      <c r="Z16" s="114">
        <f t="shared" si="8"/>
        <v>-1.1656117376863742E-2</v>
      </c>
      <c r="AA16" s="109">
        <f t="shared" si="9"/>
        <v>0.23334523779155947</v>
      </c>
      <c r="AB16" s="109">
        <f t="shared" si="10"/>
        <v>0.34989998571020203</v>
      </c>
      <c r="AC16" s="99" t="str">
        <f t="shared" si="11"/>
        <v>0</v>
      </c>
      <c r="AD16" s="95" t="str">
        <f t="shared" si="12"/>
        <v>0</v>
      </c>
      <c r="AE16" s="95">
        <f t="shared" si="13"/>
        <v>1</v>
      </c>
      <c r="AF16" s="95">
        <f>IF(Petrobras_PETR4___Histórico__InfoMoney_1[[#This Row],[MACD Line]]&lt;0,1,0)</f>
        <v>0</v>
      </c>
      <c r="AG16" s="99">
        <f>Petrobras_PETR4___Histórico__InfoMoney_1[[#This Row],[9MME]]/Petrobras_PETR4___Histórico__InfoMoney_1[[#This Row],[20MA]]</f>
        <v>0.9998753059925316</v>
      </c>
      <c r="AH16" s="95">
        <f t="shared" si="14"/>
        <v>0</v>
      </c>
      <c r="AI16" s="96">
        <f t="shared" si="15"/>
        <v>0</v>
      </c>
      <c r="AJ16" s="91"/>
      <c r="AK16" s="101" t="b">
        <f t="shared" si="16"/>
        <v>1</v>
      </c>
      <c r="AL16" s="101" t="b">
        <f t="shared" si="17"/>
        <v>0</v>
      </c>
      <c r="AM16" s="101" t="b">
        <f t="shared" si="18"/>
        <v>1</v>
      </c>
      <c r="AN16" s="101" t="b">
        <f t="shared" si="19"/>
        <v>1</v>
      </c>
      <c r="AO16" s="98">
        <f t="shared" si="20"/>
        <v>22.61</v>
      </c>
      <c r="AP16" s="104">
        <f t="shared" si="21"/>
        <v>24.89</v>
      </c>
      <c r="AQ16" s="102">
        <f t="shared" si="22"/>
        <v>0.2</v>
      </c>
      <c r="AR16" s="102">
        <f t="shared" si="23"/>
        <v>0.15384615384615385</v>
      </c>
      <c r="AS16" s="102">
        <f t="shared" si="24"/>
        <v>7.407407407407407E-2</v>
      </c>
      <c r="AT16" s="92"/>
      <c r="AU16" s="98" t="b">
        <f t="shared" si="25"/>
        <v>0</v>
      </c>
      <c r="AV16" s="98" t="b">
        <f t="shared" si="26"/>
        <v>1</v>
      </c>
      <c r="AW16" s="98" t="b">
        <f t="shared" si="27"/>
        <v>1</v>
      </c>
      <c r="AX16" s="98" t="b">
        <f t="shared" si="28"/>
        <v>0</v>
      </c>
      <c r="AY16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" s="98" t="b">
        <f t="shared" si="29"/>
        <v>0</v>
      </c>
      <c r="BA16" s="98" t="b">
        <f t="shared" si="30"/>
        <v>0</v>
      </c>
      <c r="BB16" s="98" t="b">
        <f t="shared" si="31"/>
        <v>1</v>
      </c>
      <c r="BC16" s="98" t="b">
        <f t="shared" si="32"/>
        <v>0</v>
      </c>
      <c r="BD16" s="98" t="b">
        <f>Petrobras_PETR4___Histórico__InfoMoney_1[[#This Row],[MACD Line]]&lt;0</f>
        <v>0</v>
      </c>
      <c r="BE16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" spans="1:57" hidden="1">
      <c r="A17" s="83">
        <v>44321</v>
      </c>
      <c r="B17" s="98">
        <v>23.83</v>
      </c>
      <c r="C17" s="98">
        <v>23.83</v>
      </c>
      <c r="D17" s="98">
        <v>4.1099999999999994</v>
      </c>
      <c r="E17" s="98">
        <f>Petrobras_PETR4___Histórico__InfoMoney_1[[#This Row],[Var.Dia (%)]]/100</f>
        <v>4.1099999999999998E-2</v>
      </c>
      <c r="F17" s="98">
        <v>23.17</v>
      </c>
      <c r="G17" s="98">
        <v>23.12</v>
      </c>
      <c r="H17" s="98">
        <v>23.95</v>
      </c>
      <c r="I17" s="98" t="s">
        <v>1215</v>
      </c>
      <c r="J17" s="112">
        <v>1.5699999999999999E-2</v>
      </c>
      <c r="K17" s="97">
        <f ca="1">IF(COUNT($E17:E$1318)&gt;=22,LINEST(OFFSET(E17,0,0,22),OFFSET(J17,0,0,22)),"")</f>
        <v>1.2506271495015548</v>
      </c>
      <c r="L17" s="86">
        <f>IF($G17=IF(MIN($G17:$G37)=MIN($G18:$G38),MIN($G17:$G37),MIN($G1:$G36)),1,0)</f>
        <v>0</v>
      </c>
      <c r="M17" s="86">
        <f>IF($H17=IF(MAX($H17:$H38)=MAX($H18:$H39),MAX($H17:$H38),MAX($H1:$H37)),1,0)</f>
        <v>0</v>
      </c>
      <c r="N17" s="86">
        <f>IF(AND(($C18-$F18)&lt;0,($C19-$F19)&lt;0,(($F17-$G17)/($H17-$G17)&gt;0.66),(($H17-$G17)&gt;(2*($F17-$C17))),$G17=IF(MIN($G17:$G37)=MIN($G18:$G38),MIN($G17:$G37),MIN($G1:$G36)))=TRUE,1,0)</f>
        <v>0</v>
      </c>
      <c r="O17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-0.50000000000000089</v>
      </c>
      <c r="P17" s="128">
        <f>IF(Petrobras_PETR4___Histórico__InfoMoney_1[[#This Row],[William %R]]&lt;-0.8,1,0)</f>
        <v>0</v>
      </c>
      <c r="Q17" s="128">
        <f>IF(Petrobras_PETR4___Histórico__InfoMoney_1[[#This Row],[William %R]]&gt;-0.1,1,0)</f>
        <v>0</v>
      </c>
      <c r="R17" s="86">
        <f t="shared" si="0"/>
        <v>22.77</v>
      </c>
      <c r="S17" s="86">
        <f t="shared" si="1"/>
        <v>24.89</v>
      </c>
      <c r="T17" s="113">
        <f t="shared" si="2"/>
        <v>23.464884615384616</v>
      </c>
      <c r="U17" s="113">
        <f t="shared" si="3"/>
        <v>23.428000000000004</v>
      </c>
      <c r="V17" s="114">
        <f t="shared" si="4"/>
        <v>23.489257776974998</v>
      </c>
      <c r="W17" s="114">
        <f t="shared" si="5"/>
        <v>23.394745843649556</v>
      </c>
      <c r="X17" s="114">
        <f t="shared" si="6"/>
        <v>9.4511933325442499E-2</v>
      </c>
      <c r="Y17" s="114">
        <f t="shared" si="7"/>
        <v>0.10293812556856971</v>
      </c>
      <c r="Z17" s="114">
        <f t="shared" si="8"/>
        <v>-8.4261922431272118E-3</v>
      </c>
      <c r="AA17" s="109">
        <f t="shared" si="9"/>
        <v>0.6646803743153531</v>
      </c>
      <c r="AB17" s="109">
        <f t="shared" si="10"/>
        <v>0.35786869100271917</v>
      </c>
      <c r="AC17" s="99" t="str">
        <f t="shared" si="11"/>
        <v>1</v>
      </c>
      <c r="AD17" s="95" t="str">
        <f t="shared" si="12"/>
        <v>0</v>
      </c>
      <c r="AE17" s="95">
        <f t="shared" si="13"/>
        <v>1</v>
      </c>
      <c r="AF17" s="95">
        <f>IF(Petrobras_PETR4___Histórico__InfoMoney_1[[#This Row],[MACD Line]]&lt;0,1,0)</f>
        <v>0</v>
      </c>
      <c r="AG17" s="99">
        <f>Petrobras_PETR4___Histórico__InfoMoney_1[[#This Row],[9MME]]/Petrobras_PETR4___Histórico__InfoMoney_1[[#This Row],[20MA]]</f>
        <v>1.0015743817391416</v>
      </c>
      <c r="AH17" s="95">
        <f t="shared" si="14"/>
        <v>0</v>
      </c>
      <c r="AI17" s="96">
        <f t="shared" si="15"/>
        <v>0</v>
      </c>
      <c r="AJ17" s="91"/>
      <c r="AK17" s="101" t="b">
        <f t="shared" si="16"/>
        <v>0</v>
      </c>
      <c r="AL17" s="101" t="b">
        <f t="shared" si="17"/>
        <v>0</v>
      </c>
      <c r="AM17" s="101" t="b">
        <f t="shared" si="18"/>
        <v>0</v>
      </c>
      <c r="AN17" s="101" t="b">
        <f t="shared" si="19"/>
        <v>1</v>
      </c>
      <c r="AO17" s="98">
        <f t="shared" si="20"/>
        <v>22.61</v>
      </c>
      <c r="AP17" s="104">
        <f t="shared" si="21"/>
        <v>24.89</v>
      </c>
      <c r="AQ17" s="102">
        <f t="shared" si="22"/>
        <v>0.2</v>
      </c>
      <c r="AR17" s="102">
        <f t="shared" si="23"/>
        <v>0.15384615384615385</v>
      </c>
      <c r="AS17" s="102">
        <f t="shared" si="24"/>
        <v>7.407407407407407E-2</v>
      </c>
      <c r="AT17" s="92"/>
      <c r="AU17" s="98" t="b">
        <f t="shared" si="25"/>
        <v>1</v>
      </c>
      <c r="AV17" s="98" t="b">
        <f t="shared" si="26"/>
        <v>0</v>
      </c>
      <c r="AW17" s="98" t="b">
        <f t="shared" si="27"/>
        <v>0</v>
      </c>
      <c r="AX17" s="98" t="b">
        <f t="shared" si="28"/>
        <v>1</v>
      </c>
      <c r="AY17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" s="98" t="b">
        <f t="shared" si="29"/>
        <v>1</v>
      </c>
      <c r="BA17" s="98" t="b">
        <f t="shared" si="30"/>
        <v>0</v>
      </c>
      <c r="BB17" s="98" t="b">
        <f t="shared" si="31"/>
        <v>0</v>
      </c>
      <c r="BC17" s="98" t="b">
        <f t="shared" si="32"/>
        <v>1</v>
      </c>
      <c r="BD17" s="98" t="b">
        <f>Petrobras_PETR4___Histórico__InfoMoney_1[[#This Row],[MACD Line]]&lt;0</f>
        <v>0</v>
      </c>
      <c r="BE17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" spans="1:57" hidden="1">
      <c r="A18" s="83">
        <v>44320</v>
      </c>
      <c r="B18" s="98">
        <v>22.89</v>
      </c>
      <c r="C18" s="98">
        <v>22.89</v>
      </c>
      <c r="D18" s="98">
        <v>-2.2999999999999998</v>
      </c>
      <c r="E18" s="98">
        <f>Petrobras_PETR4___Histórico__InfoMoney_1[[#This Row],[Var.Dia (%)]]/100</f>
        <v>-2.3E-2</v>
      </c>
      <c r="F18" s="98">
        <v>23.54</v>
      </c>
      <c r="G18" s="98">
        <v>22.88</v>
      </c>
      <c r="H18" s="98">
        <v>23.64</v>
      </c>
      <c r="I18" s="98" t="s">
        <v>1216</v>
      </c>
      <c r="J18" s="112">
        <v>-1.26E-2</v>
      </c>
      <c r="K18" s="97">
        <f ca="1">IF(COUNT($E18:E$1319)&gt;=22,LINEST(OFFSET(E18,0,0,22),OFFSET(J18,0,0,22)),"")</f>
        <v>0.99034272593877659</v>
      </c>
      <c r="L18" s="86">
        <f>IF($G18=IF(MIN($G18:$G38)=MIN($G19:$G39),MIN($G18:$G38),MIN($G1:$G37)),1,0)</f>
        <v>0</v>
      </c>
      <c r="M18" s="86">
        <f>IF($H18=IF(MAX($H18:$H39)=MAX($H19:$H40),MAX($H18:$H39),MAX($H1:$H38)),1,0)</f>
        <v>0</v>
      </c>
      <c r="N18" s="86">
        <f>IF(AND(($C19-$F19)&lt;0,($C20-$F20)&lt;0,(($F18-$G18)/($H18-$G18)&gt;0.66),(($H18-$G18)&gt;(2*($F18-$C18))),$G18=IF(MIN($G18:$G38)=MIN($G19:$G39),MIN($G18:$G38),MIN($G1:$G37)))=TRUE,1,0)</f>
        <v>0</v>
      </c>
      <c r="O18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-0.94339622641509391</v>
      </c>
      <c r="P18" s="128">
        <f>IF(Petrobras_PETR4___Histórico__InfoMoney_1[[#This Row],[William %R]]&lt;-0.8,1,0)</f>
        <v>1</v>
      </c>
      <c r="Q18" s="128">
        <f>IF(Petrobras_PETR4___Histórico__InfoMoney_1[[#This Row],[William %R]]&gt;-0.1,1,0)</f>
        <v>0</v>
      </c>
      <c r="R18" s="86">
        <f t="shared" si="0"/>
        <v>22.77</v>
      </c>
      <c r="S18" s="86">
        <f t="shared" si="1"/>
        <v>24.89</v>
      </c>
      <c r="T18" s="113">
        <f t="shared" si="2"/>
        <v>23.335923076923077</v>
      </c>
      <c r="U18" s="113">
        <f t="shared" si="3"/>
        <v>23.398500000000002</v>
      </c>
      <c r="V18" s="114">
        <f t="shared" si="4"/>
        <v>23.427304645515907</v>
      </c>
      <c r="W18" s="114">
        <f t="shared" si="5"/>
        <v>23.359925511141519</v>
      </c>
      <c r="X18" s="114">
        <f t="shared" si="6"/>
        <v>6.7379134374387917E-2</v>
      </c>
      <c r="Y18" s="114">
        <f t="shared" si="7"/>
        <v>0.10504467362935152</v>
      </c>
      <c r="Z18" s="114">
        <f t="shared" si="8"/>
        <v>-3.7665539254963604E-2</v>
      </c>
      <c r="AA18" s="109">
        <f t="shared" si="9"/>
        <v>0.38183766184073509</v>
      </c>
      <c r="AB18" s="109">
        <f t="shared" si="10"/>
        <v>0.3871046370169185</v>
      </c>
      <c r="AC18" s="99" t="str">
        <f t="shared" si="11"/>
        <v>0</v>
      </c>
      <c r="AD18" s="95">
        <f t="shared" si="12"/>
        <v>1</v>
      </c>
      <c r="AE18" s="95">
        <f t="shared" si="13"/>
        <v>1</v>
      </c>
      <c r="AF18" s="95">
        <f>IF(Petrobras_PETR4___Histórico__InfoMoney_1[[#This Row],[MACD Line]]&lt;0,1,0)</f>
        <v>0</v>
      </c>
      <c r="AG18" s="99">
        <f>Petrobras_PETR4___Histórico__InfoMoney_1[[#This Row],[9MME]]/Petrobras_PETR4___Histórico__InfoMoney_1[[#This Row],[20MA]]</f>
        <v>0.9973256010822521</v>
      </c>
      <c r="AH18" s="95">
        <f t="shared" si="14"/>
        <v>0</v>
      </c>
      <c r="AI18" s="96">
        <f t="shared" si="15"/>
        <v>1</v>
      </c>
      <c r="AJ18" s="91"/>
      <c r="AK18" s="101" t="b">
        <f t="shared" si="16"/>
        <v>0</v>
      </c>
      <c r="AL18" s="101" t="b">
        <f t="shared" si="17"/>
        <v>1</v>
      </c>
      <c r="AM18" s="101" t="b">
        <f t="shared" si="18"/>
        <v>1</v>
      </c>
      <c r="AN18" s="101" t="b">
        <f t="shared" si="19"/>
        <v>0</v>
      </c>
      <c r="AO18" s="98">
        <f t="shared" si="20"/>
        <v>22.61</v>
      </c>
      <c r="AP18" s="104">
        <f t="shared" si="21"/>
        <v>24.89</v>
      </c>
      <c r="AQ18" s="102">
        <f t="shared" si="22"/>
        <v>0.2</v>
      </c>
      <c r="AR18" s="102">
        <f t="shared" si="23"/>
        <v>0.15384615384615385</v>
      </c>
      <c r="AS18" s="102">
        <f t="shared" si="24"/>
        <v>7.407407407407407E-2</v>
      </c>
      <c r="AT18" s="92"/>
      <c r="AU18" s="98" t="b">
        <f t="shared" si="25"/>
        <v>0</v>
      </c>
      <c r="AV18" s="98" t="b">
        <f t="shared" si="26"/>
        <v>0</v>
      </c>
      <c r="AW18" s="98" t="b">
        <f t="shared" si="27"/>
        <v>1</v>
      </c>
      <c r="AX18" s="98" t="b">
        <f t="shared" si="28"/>
        <v>1</v>
      </c>
      <c r="AY18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" s="98" t="b">
        <f t="shared" si="29"/>
        <v>0</v>
      </c>
      <c r="BA18" s="98" t="b">
        <f t="shared" si="30"/>
        <v>1</v>
      </c>
      <c r="BB18" s="98" t="b">
        <f t="shared" si="31"/>
        <v>0</v>
      </c>
      <c r="BC18" s="98" t="b">
        <f t="shared" si="32"/>
        <v>0</v>
      </c>
      <c r="BD18" s="98" t="b">
        <f>Petrobras_PETR4___Histórico__InfoMoney_1[[#This Row],[MACD Line]]&lt;0</f>
        <v>0</v>
      </c>
      <c r="BE18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" spans="1:57" hidden="1">
      <c r="A19" s="83">
        <v>44319</v>
      </c>
      <c r="B19" s="98">
        <v>23.43</v>
      </c>
      <c r="C19" s="98">
        <v>23.43</v>
      </c>
      <c r="D19" s="98">
        <v>-0.8</v>
      </c>
      <c r="E19" s="98">
        <f>Petrobras_PETR4___Histórico__InfoMoney_1[[#This Row],[Var.Dia (%)]]/100</f>
        <v>-8.0000000000000002E-3</v>
      </c>
      <c r="F19" s="98">
        <v>23.8</v>
      </c>
      <c r="G19" s="98">
        <v>23.3</v>
      </c>
      <c r="H19" s="98">
        <v>23.81</v>
      </c>
      <c r="I19" s="98" t="s">
        <v>1217</v>
      </c>
      <c r="J19" s="112">
        <v>2.7000000000000001E-3</v>
      </c>
      <c r="K19" s="97">
        <f ca="1">IF(COUNT($E19:E$1320)&gt;=22,LINEST(OFFSET(E19,0,0,22),OFFSET(J19,0,0,22)),"")</f>
        <v>0.87358798376253022</v>
      </c>
      <c r="L19" s="86">
        <f>IF($G19=IF(MIN($G19:$G39)=MIN($G20:$G40),MIN($G19:$G39),MIN($G1:$G38)),1,0)</f>
        <v>0</v>
      </c>
      <c r="M19" s="86">
        <f>IF($H19=IF(MAX($H19:$H40)=MAX($H20:$H41),MAX($H19:$H40),MAX($H1:$H39)),1,0)</f>
        <v>0</v>
      </c>
      <c r="N19" s="86">
        <f>IF(AND(($C20-$F20)&lt;0,($C21-$F21)&lt;0,(($F19-$G19)/($H19-$G19)&gt;0.66),(($H19-$G19)&gt;(2*($F19-$C19))),$G19=IF(MIN($G19:$G39)=MIN($G20:$G40),MIN($G19:$G39),MIN($G1:$G38)))=TRUE,1,0)</f>
        <v>0</v>
      </c>
      <c r="O19" s="105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-0.68867924528301894</v>
      </c>
      <c r="P19" s="128">
        <f>IF(Petrobras_PETR4___Histórico__InfoMoney_1[[#This Row],[William %R]]&lt;-0.8,1,0)</f>
        <v>0</v>
      </c>
      <c r="Q19" s="128">
        <f>IF(Petrobras_PETR4___Histórico__InfoMoney_1[[#This Row],[William %R]]&gt;-0.1,1,0)</f>
        <v>0</v>
      </c>
      <c r="R19" s="86">
        <f t="shared" si="0"/>
        <v>22.77</v>
      </c>
      <c r="S19" s="86">
        <f t="shared" si="1"/>
        <v>24.89</v>
      </c>
      <c r="T19" s="113">
        <f t="shared" si="2"/>
        <v>23.405461538461537</v>
      </c>
      <c r="U19" s="113">
        <f t="shared" si="3"/>
        <v>23.417000000000002</v>
      </c>
      <c r="V19" s="114">
        <f t="shared" si="4"/>
        <v>23.524996399246071</v>
      </c>
      <c r="W19" s="114">
        <f t="shared" si="5"/>
        <v>23.39751955203284</v>
      </c>
      <c r="X19" s="114">
        <f t="shared" si="6"/>
        <v>0.12747684721323083</v>
      </c>
      <c r="Y19" s="114">
        <f t="shared" si="7"/>
        <v>0.11446105844309243</v>
      </c>
      <c r="Z19" s="114">
        <f t="shared" si="8"/>
        <v>1.3015788770138398E-2</v>
      </c>
      <c r="AA19" s="109">
        <f t="shared" si="9"/>
        <v>0.13435028842544494</v>
      </c>
      <c r="AB19" s="109">
        <f t="shared" si="10"/>
        <v>0.30760364107077803</v>
      </c>
      <c r="AC19" s="99" t="str">
        <f t="shared" si="11"/>
        <v>0</v>
      </c>
      <c r="AD19" s="95" t="str">
        <f t="shared" si="12"/>
        <v>0</v>
      </c>
      <c r="AE19" s="95">
        <f t="shared" si="13"/>
        <v>1</v>
      </c>
      <c r="AF19" s="95">
        <f>IF(Petrobras_PETR4___Histórico__InfoMoney_1[[#This Row],[MACD Line]]&lt;0,1,0)</f>
        <v>0</v>
      </c>
      <c r="AG19" s="99">
        <f>Petrobras_PETR4___Histórico__InfoMoney_1[[#This Row],[9MME]]/Petrobras_PETR4___Histórico__InfoMoney_1[[#This Row],[20MA]]</f>
        <v>0.99950726132559831</v>
      </c>
      <c r="AH19" s="95">
        <f t="shared" si="14"/>
        <v>0</v>
      </c>
      <c r="AI19" s="96">
        <f t="shared" si="15"/>
        <v>0</v>
      </c>
      <c r="AJ19" s="91"/>
      <c r="AK19" s="101" t="b">
        <f t="shared" si="16"/>
        <v>1</v>
      </c>
      <c r="AL19" s="101" t="b">
        <f t="shared" si="17"/>
        <v>0</v>
      </c>
      <c r="AM19" s="101" t="b">
        <f t="shared" si="18"/>
        <v>1</v>
      </c>
      <c r="AN19" s="101" t="b">
        <f t="shared" si="19"/>
        <v>0</v>
      </c>
      <c r="AO19" s="98">
        <f t="shared" si="20"/>
        <v>22.61</v>
      </c>
      <c r="AP19" s="104">
        <f t="shared" si="21"/>
        <v>24.89</v>
      </c>
      <c r="AQ19" s="102">
        <f t="shared" si="22"/>
        <v>0.2</v>
      </c>
      <c r="AR19" s="102">
        <f t="shared" si="23"/>
        <v>0.15384615384615385</v>
      </c>
      <c r="AS19" s="102">
        <f t="shared" si="24"/>
        <v>7.407407407407407E-2</v>
      </c>
      <c r="AT19" s="92"/>
      <c r="AU19" s="98" t="b">
        <f t="shared" si="25"/>
        <v>0</v>
      </c>
      <c r="AV19" s="98" t="b">
        <f t="shared" si="26"/>
        <v>0</v>
      </c>
      <c r="AW19" s="98" t="b">
        <f t="shared" si="27"/>
        <v>1</v>
      </c>
      <c r="AX19" s="98" t="b">
        <f t="shared" si="28"/>
        <v>1</v>
      </c>
      <c r="AY19" s="98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" s="98" t="b">
        <f t="shared" si="29"/>
        <v>1</v>
      </c>
      <c r="BA19" s="98" t="b">
        <f t="shared" si="30"/>
        <v>0</v>
      </c>
      <c r="BB19" s="98" t="b">
        <f t="shared" si="31"/>
        <v>0</v>
      </c>
      <c r="BC19" s="98" t="b">
        <f t="shared" si="32"/>
        <v>0</v>
      </c>
      <c r="BD19" s="98" t="b">
        <f>Petrobras_PETR4___Histórico__InfoMoney_1[[#This Row],[MACD Line]]&lt;0</f>
        <v>0</v>
      </c>
      <c r="BE19" s="98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" spans="1:57" hidden="1">
      <c r="A20" s="83">
        <v>44316</v>
      </c>
      <c r="B20" s="98">
        <v>23.62</v>
      </c>
      <c r="C20" s="97">
        <v>23.62</v>
      </c>
      <c r="D20" s="97">
        <v>0</v>
      </c>
      <c r="E20" s="98">
        <f>Petrobras_PETR4___Histórico__InfoMoney_1[[#This Row],[Var.Dia (%)]]/100</f>
        <v>0</v>
      </c>
      <c r="F20" s="97">
        <v>23.4</v>
      </c>
      <c r="G20" s="98">
        <v>23.28</v>
      </c>
      <c r="H20" s="98">
        <v>23.93</v>
      </c>
      <c r="I20" s="97" t="s">
        <v>438</v>
      </c>
      <c r="J20" s="108">
        <v>-9.7999999999999997E-3</v>
      </c>
      <c r="K20" s="97">
        <f ca="1">IF(COUNT($E2:E$1321)&gt;=22,LINEST(OFFSET(E20,0,0,22),OFFSET(J20,0,0,22)),"")</f>
        <v>0.80489361583608765</v>
      </c>
      <c r="L20" s="99">
        <f>IF($G20=IF(MIN($G20:$G40)=MIN($G21:$G41),MIN($G20:$G40),MIN($G1:$G39)),1,0)</f>
        <v>0</v>
      </c>
      <c r="M20" s="99">
        <f>IF($H20=IF(MAX($H20:$H41)=MAX($H21:$H42),MAX($H20:$H41),MAX($H1:$H40)),1,0)</f>
        <v>0</v>
      </c>
      <c r="N20" s="99">
        <f>IF(AND(($C21-$F21)&lt;0,($C22-$F22)&lt;0,(($F20-$G20)/($H20-$G20)&gt;0.66),(($H20-$G20)&gt;(2*($F20-$C20))),$G20=IF(MIN($G20:$G40)=MIN($G21:$G41),MIN($G20:$G40),MIN($G1:$G39)))=TRUE,1,0)</f>
        <v>0</v>
      </c>
      <c r="O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-0.59905660377358438</v>
      </c>
      <c r="P20" s="128">
        <f>IF(Petrobras_PETR4___Histórico__InfoMoney_1[[#This Row],[William %R]]&lt;-0.8,1,0)</f>
        <v>0</v>
      </c>
      <c r="Q20" s="128">
        <f>IF(Petrobras_PETR4___Histórico__InfoMoney_1[[#This Row],[William %R]]&gt;-0.1,1,0)</f>
        <v>0</v>
      </c>
      <c r="R20" s="99">
        <f t="shared" ref="R20:R83" si="33">MIN(G20:G33)</f>
        <v>22.77</v>
      </c>
      <c r="S20" s="99">
        <f t="shared" ref="S20:S83" si="34">MAX(H20:H33)</f>
        <v>24.89</v>
      </c>
      <c r="T20" s="99">
        <f t="shared" ref="T20:T83" si="35">(($C20-$U21)*$AR20)+$U21</f>
        <v>23.422000000000001</v>
      </c>
      <c r="U20" s="99">
        <f t="shared" ref="U20:U83" si="36">AVERAGE(B20:B39)</f>
        <v>23.401</v>
      </c>
      <c r="V20" s="99">
        <f t="shared" ref="V20:V83" si="37">(($C20-V21)*AR20)+V21</f>
        <v>23.542268471836266</v>
      </c>
      <c r="W20" s="99">
        <f t="shared" ref="W20:W83" si="38">((B20-W21)*AS20)+W21</f>
        <v>23.394921116195466</v>
      </c>
      <c r="X20" s="99">
        <f t="shared" ref="X20:X83" si="39">V20-W20</f>
        <v>0.14734735564080026</v>
      </c>
      <c r="Y20" s="99">
        <f t="shared" ref="Y20:Y83" si="40">((X20-Y21)*AQ20)+Y21</f>
        <v>0.11120711125055782</v>
      </c>
      <c r="Z20" s="99">
        <f t="shared" ref="Z20:Z83" si="41">X20-Y20</f>
        <v>3.6140244390242438E-2</v>
      </c>
      <c r="AA20" s="109">
        <f t="shared" ref="AA20:AA83" si="42">_xlfn.STDEV.S(C20:C21)</f>
        <v>0</v>
      </c>
      <c r="AB20" s="109">
        <f>_xlfn.STDEV.S(C20:C24)</f>
        <v>0.3154679064500856</v>
      </c>
      <c r="AC20" s="99" t="str">
        <f>IF(AND(C20&gt;T20,C21&lt;T21),"1","0")</f>
        <v>0</v>
      </c>
      <c r="AD20" s="95" t="str">
        <f>IF(AND(C20&lt;T20,C21&gt;T21),1,"0")</f>
        <v>0</v>
      </c>
      <c r="AE20" s="95">
        <f t="shared" ref="AE20:AE83" si="43">IF(X20&gt;0,1,0)</f>
        <v>1</v>
      </c>
      <c r="AF20" s="95">
        <f>IF(Petrobras_PETR4___Histórico__InfoMoney_1[[#This Row],[MACD Line]]&lt;0,1,0)</f>
        <v>0</v>
      </c>
      <c r="AG20" s="99">
        <f>Petrobras_PETR4___Histórico__InfoMoney_1[[#This Row],[9MME]]/Petrobras_PETR4___Histórico__InfoMoney_1[[#This Row],[20MA]]</f>
        <v>1.0008973975471134</v>
      </c>
      <c r="AH20" s="95">
        <f t="shared" ref="AH20:AH83" si="44">IF(AND(X21&lt;Y21,X20&gt;Y20),1,0)</f>
        <v>0</v>
      </c>
      <c r="AI20" s="96">
        <f t="shared" ref="AI20:AI83" si="45">IF(AND(X20&lt;Y20,X21&gt;Y21),1,0)</f>
        <v>0</v>
      </c>
      <c r="AK20" s="101" t="b">
        <f t="shared" ref="AK20:AK83" si="46">($F21-$C21)&lt;0</f>
        <v>0</v>
      </c>
      <c r="AL20" s="101" t="b">
        <f t="shared" ref="AL20:AL83" si="47">($F22-$C22)&lt;0</f>
        <v>1</v>
      </c>
      <c r="AM20" s="101" t="b">
        <f t="shared" ref="AM20:AM83" si="48">(($F20-$G20)/($H20-$G20)&gt;0.66)</f>
        <v>0</v>
      </c>
      <c r="AN20" s="101" t="b">
        <f t="shared" ref="AN20:AN83" si="49">(($H20-$G20)&gt;(2*($F20-$C20)))</f>
        <v>1</v>
      </c>
      <c r="AO20" s="98">
        <f t="shared" si="20"/>
        <v>22.61</v>
      </c>
      <c r="AP20" s="104">
        <f t="shared" si="21"/>
        <v>24.89</v>
      </c>
      <c r="AQ20" s="102">
        <f t="shared" ref="AQ20:AQ83" si="50">2/(9+1)</f>
        <v>0.2</v>
      </c>
      <c r="AR20" s="102">
        <f t="shared" ref="AR20:AR83" si="51">2/(12+1)</f>
        <v>0.15384615384615385</v>
      </c>
      <c r="AS20" s="102">
        <f t="shared" ref="AS20:AS83" si="52">2/(26+1)</f>
        <v>7.407407407407407E-2</v>
      </c>
      <c r="AT20" s="103"/>
      <c r="AU20" s="97" t="b">
        <f t="shared" ref="AU20:AU83" si="53">H21&lt;H20</f>
        <v>0</v>
      </c>
      <c r="AV20" s="97" t="b">
        <f t="shared" ref="AV20:AV83" si="54">H22&lt;H21</f>
        <v>1</v>
      </c>
      <c r="AW20" s="97" t="b">
        <f t="shared" si="27"/>
        <v>1</v>
      </c>
      <c r="AX20" s="97" t="b">
        <f t="shared" si="28"/>
        <v>1</v>
      </c>
      <c r="AY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" s="97" t="b">
        <f t="shared" ref="AZ20:AZ83" si="55">G22&gt;G21</f>
        <v>0</v>
      </c>
      <c r="BA20" s="97" t="b">
        <f t="shared" ref="BA20:BA83" si="56">G21&gt;G20</f>
        <v>1</v>
      </c>
      <c r="BB20" s="97" t="b">
        <f t="shared" si="31"/>
        <v>0</v>
      </c>
      <c r="BC20" s="97" t="b">
        <f t="shared" si="32"/>
        <v>0</v>
      </c>
      <c r="BD20" s="97" t="b">
        <f>Petrobras_PETR4___Histórico__InfoMoney_1[[#This Row],[MACD Line]]&lt;0</f>
        <v>0</v>
      </c>
      <c r="BE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" spans="1:57" hidden="1">
      <c r="A21" s="83">
        <v>44315</v>
      </c>
      <c r="B21" s="98">
        <v>23.62</v>
      </c>
      <c r="C21" s="97">
        <v>23.62</v>
      </c>
      <c r="D21" s="98">
        <v>-1.34</v>
      </c>
      <c r="E21" s="98">
        <f>Petrobras_PETR4___Histórico__InfoMoney_1[[#This Row],[Var.Dia (%)]]/100</f>
        <v>-1.34E-2</v>
      </c>
      <c r="F21" s="97">
        <v>24.12</v>
      </c>
      <c r="G21" s="98">
        <v>23.42</v>
      </c>
      <c r="H21" s="98">
        <v>24.29</v>
      </c>
      <c r="I21" s="97" t="s">
        <v>149</v>
      </c>
      <c r="J21" s="108">
        <v>-8.2000000000000007E-3</v>
      </c>
      <c r="K21" s="97">
        <f ca="1">IF(COUNT($E21:E$1321)&gt;=22,LINEST(OFFSET(E21,0,0,22),OFFSET(J21,0,0,22)),"")</f>
        <v>0.89637349604451466</v>
      </c>
      <c r="L21" s="99">
        <f t="shared" ref="L21:L83" si="57">IF($G21=IF(MIN($G21:$G41)=MIN($G22:$G42),MIN($G21:$G41),MIN($G20:$G40)),1,0)</f>
        <v>0</v>
      </c>
      <c r="M21" s="99">
        <f t="shared" ref="M21:M83" si="58">IF($H21=IF(MAX($H21:$H42)=MAX($H22:$H43),MAX($H21:$H42),MAX($H20:$H41)),1,0)</f>
        <v>0</v>
      </c>
      <c r="N21" s="99">
        <f t="shared" ref="N21:N83" si="59">IF(AND(($C22-$F22)&lt;0,($C23-$F23)&lt;0,(($F21-$G21)/($H21-$G21)&gt;0.66),(($H21-$G21)&gt;(2*($F21-$C21))),$G21=IF(MIN($G21:$G41)=MIN($G22:$G42),MIN($G21:$G41),MIN($G20:$G40)))=TRUE,1,0)</f>
        <v>0</v>
      </c>
      <c r="O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-0.55701754385964863</v>
      </c>
      <c r="P21" s="128">
        <f>IF(Petrobras_PETR4___Histórico__InfoMoney_1[[#This Row],[William %R]]&lt;-0.8,1,0)</f>
        <v>0</v>
      </c>
      <c r="Q21" s="128">
        <f>IF(Petrobras_PETR4___Histórico__InfoMoney_1[[#This Row],[William %R]]&gt;-0.1,1,0)</f>
        <v>0</v>
      </c>
      <c r="R21" s="99">
        <f t="shared" si="33"/>
        <v>22.61</v>
      </c>
      <c r="S21" s="99">
        <f t="shared" si="34"/>
        <v>24.89</v>
      </c>
      <c r="T21" s="99">
        <f t="shared" si="35"/>
        <v>23.398307692307689</v>
      </c>
      <c r="U21" s="99">
        <f t="shared" si="36"/>
        <v>23.385999999999999</v>
      </c>
      <c r="V21" s="99">
        <f t="shared" si="37"/>
        <v>23.528135466715586</v>
      </c>
      <c r="W21" s="99">
        <f t="shared" si="38"/>
        <v>23.376914805491104</v>
      </c>
      <c r="X21" s="99">
        <f t="shared" si="39"/>
        <v>0.15122066122448174</v>
      </c>
      <c r="Y21" s="99">
        <f t="shared" si="40"/>
        <v>0.10217205015299721</v>
      </c>
      <c r="Z21" s="99">
        <f t="shared" si="41"/>
        <v>4.9048611071484532E-2</v>
      </c>
      <c r="AA21" s="109">
        <f t="shared" si="42"/>
        <v>0.22627416997969541</v>
      </c>
      <c r="AB21" s="109">
        <f t="shared" ref="AB21:AB84" si="60">_xlfn.STDEV.S(C21:C25)</f>
        <v>0.31745865872582518</v>
      </c>
      <c r="AC21" s="99" t="str">
        <f t="shared" ref="AC21:AC84" si="61">IF(AND(C21&gt;T21,C22&lt;T22),"1","0")</f>
        <v>0</v>
      </c>
      <c r="AD21" s="95" t="str">
        <f t="shared" ref="AD21:AD84" si="62">IF(AND(C21&lt;T21,C22&gt;T22),1,"0")</f>
        <v>0</v>
      </c>
      <c r="AE21" s="95">
        <f t="shared" si="43"/>
        <v>1</v>
      </c>
      <c r="AF21" s="95">
        <f>IF(Petrobras_PETR4___Histórico__InfoMoney_1[[#This Row],[MACD Line]]&lt;0,1,0)</f>
        <v>0</v>
      </c>
      <c r="AG21" s="99">
        <f>Petrobras_PETR4___Histórico__InfoMoney_1[[#This Row],[9MME]]/Petrobras_PETR4___Histórico__InfoMoney_1[[#This Row],[20MA]]</f>
        <v>1.0005262846278837</v>
      </c>
      <c r="AH21" s="95">
        <f t="shared" si="44"/>
        <v>0</v>
      </c>
      <c r="AI21" s="96">
        <f t="shared" si="45"/>
        <v>0</v>
      </c>
      <c r="AK21" s="104" t="b">
        <f t="shared" si="46"/>
        <v>1</v>
      </c>
      <c r="AL21" s="104" t="b">
        <f t="shared" si="47"/>
        <v>0</v>
      </c>
      <c r="AM21" s="104" t="b">
        <f t="shared" si="48"/>
        <v>1</v>
      </c>
      <c r="AN21" s="104" t="b">
        <f t="shared" si="49"/>
        <v>0</v>
      </c>
      <c r="AO21" s="98">
        <f t="shared" ref="AO21:AO83" si="63">IF(MIN($G21:$G41)=MIN($G22:$G42),MIN($G21:$G41),MIN($G20:$G40))</f>
        <v>22.61</v>
      </c>
      <c r="AP21" s="104">
        <f t="shared" si="21"/>
        <v>24.89</v>
      </c>
      <c r="AQ21" s="98">
        <f t="shared" si="50"/>
        <v>0.2</v>
      </c>
      <c r="AR21" s="98">
        <f t="shared" si="51"/>
        <v>0.15384615384615385</v>
      </c>
      <c r="AS21" s="98">
        <f t="shared" si="52"/>
        <v>7.407407407407407E-2</v>
      </c>
      <c r="AU21" s="97" t="b">
        <f t="shared" si="53"/>
        <v>1</v>
      </c>
      <c r="AV21" s="97" t="b">
        <f t="shared" si="54"/>
        <v>0</v>
      </c>
      <c r="AW21" s="97" t="b">
        <f t="shared" ref="AW21:AW84" si="64">Z22&gt;Z21</f>
        <v>1</v>
      </c>
      <c r="AX21" s="97" t="b">
        <f t="shared" ref="AX21:AX84" si="65">Z23&gt;Z22</f>
        <v>0</v>
      </c>
      <c r="AY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" s="97" t="b">
        <f t="shared" si="55"/>
        <v>0</v>
      </c>
      <c r="BA21" s="97" t="b">
        <f t="shared" si="56"/>
        <v>0</v>
      </c>
      <c r="BB21" s="97" t="b">
        <f t="shared" ref="BB21:BB84" si="66">Z23&lt;Z22</f>
        <v>1</v>
      </c>
      <c r="BC21" s="97" t="b">
        <f t="shared" ref="BC21:BC84" si="67">Z22&lt;Z21</f>
        <v>0</v>
      </c>
      <c r="BD21" s="97" t="b">
        <f>Petrobras_PETR4___Histórico__InfoMoney_1[[#This Row],[MACD Line]]&lt;0</f>
        <v>0</v>
      </c>
      <c r="BE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" spans="1:57" hidden="1">
      <c r="A22" s="83">
        <v>44314</v>
      </c>
      <c r="B22" s="98">
        <v>23.94</v>
      </c>
      <c r="C22" s="97">
        <v>23.94</v>
      </c>
      <c r="D22" s="98">
        <v>3.64</v>
      </c>
      <c r="E22" s="98">
        <f>Petrobras_PETR4___Histórico__InfoMoney_1[[#This Row],[Var.Dia (%)]]/100</f>
        <v>3.6400000000000002E-2</v>
      </c>
      <c r="F22" s="97">
        <v>23.4</v>
      </c>
      <c r="G22" s="98">
        <v>23.36</v>
      </c>
      <c r="H22" s="98">
        <v>24.09</v>
      </c>
      <c r="I22" s="97" t="s">
        <v>106</v>
      </c>
      <c r="J22" s="108">
        <v>1.3899999999999999E-2</v>
      </c>
      <c r="K22" s="97">
        <f ca="1">IF(COUNT($E22:E$1321)&gt;=22,LINEST(OFFSET(E22,0,0,22),OFFSET(J22,0,0,22)),"")</f>
        <v>0.85957058547909349</v>
      </c>
      <c r="L22" s="99">
        <f t="shared" si="57"/>
        <v>0</v>
      </c>
      <c r="M22" s="99">
        <f t="shared" si="58"/>
        <v>0</v>
      </c>
      <c r="N22" s="99">
        <f t="shared" si="59"/>
        <v>0</v>
      </c>
      <c r="O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-0.41666666666666613</v>
      </c>
      <c r="P22" s="128">
        <f>IF(Petrobras_PETR4___Histórico__InfoMoney_1[[#This Row],[William %R]]&lt;-0.8,1,0)</f>
        <v>0</v>
      </c>
      <c r="Q22" s="128">
        <f>IF(Petrobras_PETR4___Histórico__InfoMoney_1[[#This Row],[William %R]]&gt;-0.1,1,0)</f>
        <v>0</v>
      </c>
      <c r="R22" s="99">
        <f t="shared" si="33"/>
        <v>22.61</v>
      </c>
      <c r="S22" s="99">
        <f t="shared" si="34"/>
        <v>24.89</v>
      </c>
      <c r="T22" s="99">
        <f t="shared" si="35"/>
        <v>23.410307692307693</v>
      </c>
      <c r="U22" s="99">
        <f t="shared" si="36"/>
        <v>23.357999999999997</v>
      </c>
      <c r="V22" s="99">
        <f t="shared" si="37"/>
        <v>23.51143282430024</v>
      </c>
      <c r="W22" s="99">
        <f t="shared" si="38"/>
        <v>23.357467989930392</v>
      </c>
      <c r="X22" s="99">
        <f t="shared" si="39"/>
        <v>0.15396483436984809</v>
      </c>
      <c r="Y22" s="99">
        <f t="shared" si="40"/>
        <v>8.9909897385126072E-2</v>
      </c>
      <c r="Z22" s="99">
        <f t="shared" si="41"/>
        <v>6.4054936984722019E-2</v>
      </c>
      <c r="AA22" s="109">
        <f t="shared" si="42"/>
        <v>0.59396969619669981</v>
      </c>
      <c r="AB22" s="109">
        <f t="shared" si="60"/>
        <v>0.31957784654133947</v>
      </c>
      <c r="AC22" s="99" t="str">
        <f t="shared" si="61"/>
        <v>1</v>
      </c>
      <c r="AD22" s="95" t="str">
        <f t="shared" si="62"/>
        <v>0</v>
      </c>
      <c r="AE22" s="95">
        <f t="shared" si="43"/>
        <v>1</v>
      </c>
      <c r="AF22" s="95">
        <f>IF(Petrobras_PETR4___Histórico__InfoMoney_1[[#This Row],[MACD Line]]&lt;0,1,0)</f>
        <v>0</v>
      </c>
      <c r="AG22" s="99">
        <f>Petrobras_PETR4___Histórico__InfoMoney_1[[#This Row],[9MME]]/Petrobras_PETR4___Histórico__InfoMoney_1[[#This Row],[20MA]]</f>
        <v>1.0022393908856793</v>
      </c>
      <c r="AH22" s="95">
        <f t="shared" si="44"/>
        <v>0</v>
      </c>
      <c r="AI22" s="96">
        <f t="shared" si="45"/>
        <v>0</v>
      </c>
      <c r="AK22" s="104" t="b">
        <f t="shared" si="46"/>
        <v>0</v>
      </c>
      <c r="AL22" s="104" t="b">
        <f t="shared" si="47"/>
        <v>0</v>
      </c>
      <c r="AM22" s="104" t="b">
        <f t="shared" si="48"/>
        <v>0</v>
      </c>
      <c r="AN22" s="104" t="b">
        <f t="shared" si="49"/>
        <v>1</v>
      </c>
      <c r="AO22" s="98">
        <f t="shared" si="63"/>
        <v>22.61</v>
      </c>
      <c r="AP22" s="104">
        <f t="shared" si="21"/>
        <v>24.89</v>
      </c>
      <c r="AQ22" s="98">
        <f t="shared" si="50"/>
        <v>0.2</v>
      </c>
      <c r="AR22" s="98">
        <f t="shared" si="51"/>
        <v>0.15384615384615385</v>
      </c>
      <c r="AS22" s="98">
        <f t="shared" si="52"/>
        <v>7.407407407407407E-2</v>
      </c>
      <c r="AU22" s="97" t="b">
        <f t="shared" si="53"/>
        <v>0</v>
      </c>
      <c r="AV22" s="97" t="b">
        <f t="shared" si="54"/>
        <v>1</v>
      </c>
      <c r="AW22" s="97" t="b">
        <f t="shared" si="64"/>
        <v>0</v>
      </c>
      <c r="AX22" s="97" t="b">
        <f t="shared" si="65"/>
        <v>1</v>
      </c>
      <c r="AY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" s="97" t="b">
        <f t="shared" si="55"/>
        <v>1</v>
      </c>
      <c r="BA22" s="97" t="b">
        <f t="shared" si="56"/>
        <v>0</v>
      </c>
      <c r="BB22" s="97" t="b">
        <f t="shared" si="66"/>
        <v>0</v>
      </c>
      <c r="BC22" s="97" t="b">
        <f t="shared" si="67"/>
        <v>1</v>
      </c>
      <c r="BD22" s="97" t="b">
        <f>Petrobras_PETR4___Histórico__InfoMoney_1[[#This Row],[MACD Line]]&lt;0</f>
        <v>0</v>
      </c>
      <c r="BE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" spans="1:57" hidden="1">
      <c r="A23" s="83">
        <v>44313</v>
      </c>
      <c r="B23" s="98">
        <v>23.1</v>
      </c>
      <c r="C23" s="97">
        <v>23.1</v>
      </c>
      <c r="D23" s="98">
        <v>-2.86</v>
      </c>
      <c r="E23" s="98">
        <f>Petrobras_PETR4___Histórico__InfoMoney_1[[#This Row],[Var.Dia (%)]]/100</f>
        <v>-2.86E-2</v>
      </c>
      <c r="F23" s="97">
        <v>23.82</v>
      </c>
      <c r="G23" s="98">
        <v>23.1</v>
      </c>
      <c r="H23" s="98">
        <v>24.17</v>
      </c>
      <c r="I23" s="97" t="s">
        <v>125</v>
      </c>
      <c r="J23" s="108">
        <v>-0.01</v>
      </c>
      <c r="K23" s="97">
        <f ca="1">IF(COUNT($E23:E$1321)&gt;=22,LINEST(OFFSET(E23,0,0,22),OFFSET(J23,0,0,22)),"")</f>
        <v>0.69873589822973359</v>
      </c>
      <c r="L23" s="99">
        <f t="shared" si="57"/>
        <v>0</v>
      </c>
      <c r="M23" s="99">
        <f t="shared" si="58"/>
        <v>0</v>
      </c>
      <c r="N23" s="99">
        <f t="shared" si="59"/>
        <v>0</v>
      </c>
      <c r="O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-0.78508771929824483</v>
      </c>
      <c r="P23" s="128">
        <f>IF(Petrobras_PETR4___Histórico__InfoMoney_1[[#This Row],[William %R]]&lt;-0.8,1,0)</f>
        <v>0</v>
      </c>
      <c r="Q23" s="128">
        <f>IF(Petrobras_PETR4___Histórico__InfoMoney_1[[#This Row],[William %R]]&gt;-0.1,1,0)</f>
        <v>0</v>
      </c>
      <c r="R23" s="99">
        <f t="shared" si="33"/>
        <v>22.61</v>
      </c>
      <c r="S23" s="99">
        <f t="shared" si="34"/>
        <v>24.89</v>
      </c>
      <c r="T23" s="99">
        <f t="shared" si="35"/>
        <v>23.264153846153846</v>
      </c>
      <c r="U23" s="99">
        <f t="shared" si="36"/>
        <v>23.314</v>
      </c>
      <c r="V23" s="99">
        <f t="shared" si="37"/>
        <v>23.433511519627555</v>
      </c>
      <c r="W23" s="99">
        <f t="shared" si="38"/>
        <v>23.310865429124824</v>
      </c>
      <c r="X23" s="99">
        <f t="shared" si="39"/>
        <v>0.12264609050273023</v>
      </c>
      <c r="Y23" s="99">
        <f t="shared" si="40"/>
        <v>7.3896163138945564E-2</v>
      </c>
      <c r="Z23" s="99">
        <f t="shared" si="41"/>
        <v>4.8749927363784668E-2</v>
      </c>
      <c r="AA23" s="109">
        <f t="shared" si="42"/>
        <v>0.48083261120685211</v>
      </c>
      <c r="AB23" s="109">
        <f t="shared" si="60"/>
        <v>0.29538110975483828</v>
      </c>
      <c r="AC23" s="99" t="str">
        <f t="shared" si="61"/>
        <v>0</v>
      </c>
      <c r="AD23" s="95">
        <f t="shared" si="62"/>
        <v>1</v>
      </c>
      <c r="AE23" s="95">
        <f t="shared" si="43"/>
        <v>1</v>
      </c>
      <c r="AF23" s="95">
        <f>IF(Petrobras_PETR4___Histórico__InfoMoney_1[[#This Row],[MACD Line]]&lt;0,1,0)</f>
        <v>0</v>
      </c>
      <c r="AG23" s="99">
        <f>Petrobras_PETR4___Histórico__InfoMoney_1[[#This Row],[9MME]]/Petrobras_PETR4___Histórico__InfoMoney_1[[#This Row],[20MA]]</f>
        <v>0.99786196474881383</v>
      </c>
      <c r="AH23" s="95">
        <f t="shared" si="44"/>
        <v>0</v>
      </c>
      <c r="AI23" s="96">
        <f t="shared" si="45"/>
        <v>0</v>
      </c>
      <c r="AK23" s="104" t="b">
        <f t="shared" si="46"/>
        <v>0</v>
      </c>
      <c r="AL23" s="104" t="b">
        <f t="shared" si="47"/>
        <v>0</v>
      </c>
      <c r="AM23" s="104" t="b">
        <f t="shared" si="48"/>
        <v>1</v>
      </c>
      <c r="AN23" s="104" t="b">
        <f t="shared" si="49"/>
        <v>0</v>
      </c>
      <c r="AO23" s="98">
        <f t="shared" si="63"/>
        <v>22.52</v>
      </c>
      <c r="AP23" s="104">
        <f t="shared" ref="AP23:AP83" si="68">IF(MAX($H23:$H43)=MAX($H24:$H44),MAX($H23:$H43),MAX($H22:$H42))</f>
        <v>24.89</v>
      </c>
      <c r="AQ23" s="98">
        <f t="shared" si="50"/>
        <v>0.2</v>
      </c>
      <c r="AR23" s="98">
        <f t="shared" si="51"/>
        <v>0.15384615384615385</v>
      </c>
      <c r="AS23" s="98">
        <f t="shared" si="52"/>
        <v>7.407407407407407E-2</v>
      </c>
      <c r="AU23" s="97" t="b">
        <f t="shared" si="53"/>
        <v>1</v>
      </c>
      <c r="AV23" s="97" t="b">
        <f t="shared" si="54"/>
        <v>1</v>
      </c>
      <c r="AW23" s="97" t="b">
        <f t="shared" si="64"/>
        <v>1</v>
      </c>
      <c r="AX23" s="97" t="b">
        <f t="shared" si="65"/>
        <v>1</v>
      </c>
      <c r="AY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23" s="97" t="b">
        <f t="shared" si="55"/>
        <v>0</v>
      </c>
      <c r="BA23" s="97" t="b">
        <f t="shared" si="56"/>
        <v>1</v>
      </c>
      <c r="BB23" s="97" t="b">
        <f t="shared" si="66"/>
        <v>0</v>
      </c>
      <c r="BC23" s="97" t="b">
        <f t="shared" si="67"/>
        <v>0</v>
      </c>
      <c r="BD23" s="97" t="b">
        <f>Petrobras_PETR4___Histórico__InfoMoney_1[[#This Row],[MACD Line]]&lt;0</f>
        <v>0</v>
      </c>
      <c r="BE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" spans="1:57" hidden="1">
      <c r="A24" s="83">
        <v>44312</v>
      </c>
      <c r="B24" s="98">
        <v>23.78</v>
      </c>
      <c r="C24" s="97">
        <v>23.78</v>
      </c>
      <c r="D24" s="98">
        <v>0.38</v>
      </c>
      <c r="E24" s="98">
        <f>Petrobras_PETR4___Histórico__InfoMoney_1[[#This Row],[Var.Dia (%)]]/100</f>
        <v>3.8E-3</v>
      </c>
      <c r="F24" s="97">
        <v>23.85</v>
      </c>
      <c r="G24" s="98">
        <v>23.61</v>
      </c>
      <c r="H24" s="98">
        <v>24.05</v>
      </c>
      <c r="I24" s="97" t="s">
        <v>418</v>
      </c>
      <c r="J24" s="108">
        <v>5.0000000000000001E-4</v>
      </c>
      <c r="K24" s="97">
        <f ca="1">IF(COUNT($E24:E$1321)&gt;=22,LINEST(OFFSET(E24,0,0,22),OFFSET(J24,0,0,22)),"")</f>
        <v>0.42031628929039128</v>
      </c>
      <c r="L24" s="99">
        <f t="shared" si="57"/>
        <v>0</v>
      </c>
      <c r="M24" s="99">
        <f t="shared" si="58"/>
        <v>0</v>
      </c>
      <c r="N24" s="99">
        <f t="shared" si="59"/>
        <v>0</v>
      </c>
      <c r="O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-0.48684210526315741</v>
      </c>
      <c r="P24" s="128">
        <f>IF(Petrobras_PETR4___Histórico__InfoMoney_1[[#This Row],[William %R]]&lt;-0.8,1,0)</f>
        <v>0</v>
      </c>
      <c r="Q24" s="128">
        <f>IF(Petrobras_PETR4___Histórico__InfoMoney_1[[#This Row],[William %R]]&gt;-0.1,1,0)</f>
        <v>0</v>
      </c>
      <c r="R24" s="99">
        <f t="shared" si="33"/>
        <v>22.61</v>
      </c>
      <c r="S24" s="99">
        <f t="shared" si="34"/>
        <v>24.89</v>
      </c>
      <c r="T24" s="99">
        <f t="shared" si="35"/>
        <v>23.3125</v>
      </c>
      <c r="U24" s="99">
        <f t="shared" si="36"/>
        <v>23.294</v>
      </c>
      <c r="V24" s="99">
        <f t="shared" si="37"/>
        <v>23.494149977741657</v>
      </c>
      <c r="W24" s="99">
        <f t="shared" si="38"/>
        <v>23.327734663454809</v>
      </c>
      <c r="X24" s="99">
        <f t="shared" si="39"/>
        <v>0.16641531428684786</v>
      </c>
      <c r="Y24" s="99">
        <f t="shared" si="40"/>
        <v>6.1708681297999397E-2</v>
      </c>
      <c r="Z24" s="99">
        <f t="shared" si="41"/>
        <v>0.10470663298884847</v>
      </c>
      <c r="AA24" s="109">
        <f t="shared" si="42"/>
        <v>6.3639610306789177E-2</v>
      </c>
      <c r="AB24" s="109">
        <f t="shared" si="60"/>
        <v>0.24275502054540504</v>
      </c>
      <c r="AC24" s="99" t="str">
        <f t="shared" si="61"/>
        <v>0</v>
      </c>
      <c r="AD24" s="95" t="str">
        <f t="shared" si="62"/>
        <v>0</v>
      </c>
      <c r="AE24" s="95">
        <f t="shared" si="43"/>
        <v>1</v>
      </c>
      <c r="AF24" s="95">
        <f>IF(Petrobras_PETR4___Histórico__InfoMoney_1[[#This Row],[MACD Line]]&lt;0,1,0)</f>
        <v>0</v>
      </c>
      <c r="AG24" s="99">
        <f>Petrobras_PETR4___Histórico__InfoMoney_1[[#This Row],[9MME]]/Petrobras_PETR4___Histórico__InfoMoney_1[[#This Row],[20MA]]</f>
        <v>1.0007941959302824</v>
      </c>
      <c r="AH24" s="95">
        <f t="shared" si="44"/>
        <v>0</v>
      </c>
      <c r="AI24" s="96">
        <f t="shared" si="45"/>
        <v>0</v>
      </c>
      <c r="AK24" s="104" t="b">
        <f t="shared" si="46"/>
        <v>0</v>
      </c>
      <c r="AL24" s="104" t="b">
        <f t="shared" si="47"/>
        <v>0</v>
      </c>
      <c r="AM24" s="104" t="b">
        <f t="shared" si="48"/>
        <v>0</v>
      </c>
      <c r="AN24" s="104" t="b">
        <f t="shared" si="49"/>
        <v>1</v>
      </c>
      <c r="AO24" s="98">
        <f t="shared" si="63"/>
        <v>21.44</v>
      </c>
      <c r="AP24" s="104">
        <f t="shared" si="68"/>
        <v>24.89</v>
      </c>
      <c r="AQ24" s="98">
        <f t="shared" si="50"/>
        <v>0.2</v>
      </c>
      <c r="AR24" s="98">
        <f t="shared" si="51"/>
        <v>0.15384615384615385</v>
      </c>
      <c r="AS24" s="98">
        <f t="shared" si="52"/>
        <v>7.407407407407407E-2</v>
      </c>
      <c r="AU24" s="97" t="b">
        <f t="shared" si="53"/>
        <v>1</v>
      </c>
      <c r="AV24" s="97" t="b">
        <f t="shared" si="54"/>
        <v>0</v>
      </c>
      <c r="AW24" s="97" t="b">
        <f t="shared" si="64"/>
        <v>1</v>
      </c>
      <c r="AX24" s="97" t="b">
        <f t="shared" si="65"/>
        <v>1</v>
      </c>
      <c r="AY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" s="97" t="b">
        <f t="shared" si="55"/>
        <v>1</v>
      </c>
      <c r="BA24" s="97" t="b">
        <f t="shared" si="56"/>
        <v>0</v>
      </c>
      <c r="BB24" s="97" t="b">
        <f t="shared" si="66"/>
        <v>0</v>
      </c>
      <c r="BC24" s="97" t="b">
        <f t="shared" si="67"/>
        <v>0</v>
      </c>
      <c r="BD24" s="97" t="b">
        <f>Petrobras_PETR4___Histórico__InfoMoney_1[[#This Row],[MACD Line]]&lt;0</f>
        <v>0</v>
      </c>
      <c r="BE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" spans="1:57" hidden="1">
      <c r="A25" s="83">
        <v>44309</v>
      </c>
      <c r="B25" s="98">
        <v>23.69</v>
      </c>
      <c r="C25" s="97">
        <v>23.69</v>
      </c>
      <c r="D25" s="98">
        <v>-0.08</v>
      </c>
      <c r="E25" s="98">
        <f>Petrobras_PETR4___Histórico__InfoMoney_1[[#This Row],[Var.Dia (%)]]/100</f>
        <v>-8.0000000000000004E-4</v>
      </c>
      <c r="F25" s="97">
        <v>23.88</v>
      </c>
      <c r="G25" s="98">
        <v>23.51</v>
      </c>
      <c r="H25" s="98">
        <v>23.94</v>
      </c>
      <c r="I25" s="97" t="s">
        <v>208</v>
      </c>
      <c r="J25" s="108">
        <v>9.7000000000000003E-3</v>
      </c>
      <c r="K25" s="97">
        <f ca="1">IF(COUNT($E25:E$1321)&gt;=22,LINEST(OFFSET(E25,0,0,22),OFFSET(J25,0,0,22)),"")</f>
        <v>0.68926555179876992</v>
      </c>
      <c r="L25" s="99">
        <f t="shared" si="57"/>
        <v>0</v>
      </c>
      <c r="M25" s="99">
        <f t="shared" si="58"/>
        <v>0</v>
      </c>
      <c r="N25" s="99">
        <f t="shared" si="59"/>
        <v>0</v>
      </c>
      <c r="O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-0.52631578947368363</v>
      </c>
      <c r="P25" s="128">
        <f>IF(Petrobras_PETR4___Histórico__InfoMoney_1[[#This Row],[William %R]]&lt;-0.8,1,0)</f>
        <v>0</v>
      </c>
      <c r="Q25" s="128">
        <f>IF(Petrobras_PETR4___Histórico__InfoMoney_1[[#This Row],[William %R]]&gt;-0.1,1,0)</f>
        <v>0</v>
      </c>
      <c r="R25" s="99">
        <f t="shared" si="33"/>
        <v>22.61</v>
      </c>
      <c r="S25" s="99">
        <f t="shared" si="34"/>
        <v>24.89</v>
      </c>
      <c r="T25" s="99">
        <f t="shared" si="35"/>
        <v>23.230538461538462</v>
      </c>
      <c r="U25" s="99">
        <f t="shared" si="36"/>
        <v>23.227499999999999</v>
      </c>
      <c r="V25" s="99">
        <f t="shared" si="37"/>
        <v>23.442177246421956</v>
      </c>
      <c r="W25" s="99">
        <f t="shared" si="38"/>
        <v>23.291553436531192</v>
      </c>
      <c r="X25" s="99">
        <f t="shared" si="39"/>
        <v>0.15062380989076374</v>
      </c>
      <c r="Y25" s="99">
        <f t="shared" si="40"/>
        <v>3.553202305078728E-2</v>
      </c>
      <c r="Z25" s="99">
        <f t="shared" si="41"/>
        <v>0.11509178683997645</v>
      </c>
      <c r="AA25" s="109">
        <f t="shared" si="42"/>
        <v>1.4142135623730649E-2</v>
      </c>
      <c r="AB25" s="109">
        <f t="shared" si="60"/>
        <v>0.47775516742365082</v>
      </c>
      <c r="AC25" s="99" t="str">
        <f t="shared" si="61"/>
        <v>0</v>
      </c>
      <c r="AD25" s="95" t="str">
        <f t="shared" si="62"/>
        <v>0</v>
      </c>
      <c r="AE25" s="95">
        <f t="shared" si="43"/>
        <v>1</v>
      </c>
      <c r="AF25" s="95">
        <f>IF(Petrobras_PETR4___Histórico__InfoMoney_1[[#This Row],[MACD Line]]&lt;0,1,0)</f>
        <v>0</v>
      </c>
      <c r="AG25" s="99">
        <f>Petrobras_PETR4___Histórico__InfoMoney_1[[#This Row],[9MME]]/Petrobras_PETR4___Histórico__InfoMoney_1[[#This Row],[20MA]]</f>
        <v>1.0001308131111166</v>
      </c>
      <c r="AH25" s="95">
        <f t="shared" si="44"/>
        <v>0</v>
      </c>
      <c r="AI25" s="96">
        <f t="shared" si="45"/>
        <v>0</v>
      </c>
      <c r="AK25" s="104" t="b">
        <f t="shared" si="46"/>
        <v>0</v>
      </c>
      <c r="AL25" s="104" t="b">
        <f t="shared" si="47"/>
        <v>0</v>
      </c>
      <c r="AM25" s="104" t="b">
        <f t="shared" si="48"/>
        <v>1</v>
      </c>
      <c r="AN25" s="104" t="b">
        <f t="shared" si="49"/>
        <v>1</v>
      </c>
      <c r="AO25" s="98">
        <f t="shared" si="63"/>
        <v>21.44</v>
      </c>
      <c r="AP25" s="104">
        <f t="shared" si="68"/>
        <v>24.89</v>
      </c>
      <c r="AQ25" s="98">
        <f t="shared" si="50"/>
        <v>0.2</v>
      </c>
      <c r="AR25" s="98">
        <f t="shared" si="51"/>
        <v>0.15384615384615385</v>
      </c>
      <c r="AS25" s="98">
        <f t="shared" si="52"/>
        <v>7.407407407407407E-2</v>
      </c>
      <c r="AU25" s="97" t="b">
        <f t="shared" si="53"/>
        <v>0</v>
      </c>
      <c r="AV25" s="97" t="b">
        <f t="shared" si="54"/>
        <v>0</v>
      </c>
      <c r="AW25" s="97" t="b">
        <f t="shared" si="64"/>
        <v>1</v>
      </c>
      <c r="AX25" s="97" t="b">
        <f t="shared" si="65"/>
        <v>1</v>
      </c>
      <c r="AY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" s="97" t="b">
        <f t="shared" si="55"/>
        <v>1</v>
      </c>
      <c r="BA25" s="97" t="b">
        <f t="shared" si="56"/>
        <v>1</v>
      </c>
      <c r="BB25" s="97" t="b">
        <f t="shared" si="66"/>
        <v>0</v>
      </c>
      <c r="BC25" s="97" t="b">
        <f t="shared" si="67"/>
        <v>0</v>
      </c>
      <c r="BD25" s="97" t="b">
        <f>Petrobras_PETR4___Histórico__InfoMoney_1[[#This Row],[MACD Line]]&lt;0</f>
        <v>0</v>
      </c>
      <c r="BE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" spans="1:57" hidden="1">
      <c r="A26" s="83">
        <v>44308</v>
      </c>
      <c r="B26" s="98">
        <v>23.71</v>
      </c>
      <c r="C26" s="97">
        <v>23.71</v>
      </c>
      <c r="D26" s="98">
        <v>-0.46</v>
      </c>
      <c r="E26" s="98">
        <f>Petrobras_PETR4___Histórico__InfoMoney_1[[#This Row],[Var.Dia (%)]]/100</f>
        <v>-4.5999999999999999E-3</v>
      </c>
      <c r="F26" s="97">
        <v>24.14</v>
      </c>
      <c r="G26" s="98">
        <v>23.65</v>
      </c>
      <c r="H26" s="98">
        <v>24.19</v>
      </c>
      <c r="I26" s="97" t="s">
        <v>82</v>
      </c>
      <c r="J26" s="108">
        <v>-5.7999999999999996E-3</v>
      </c>
      <c r="K26" s="97">
        <f ca="1">IF(COUNT($E26:E$1321)&gt;=22,LINEST(OFFSET(E26,0,0,22),OFFSET(J26,0,0,22)),"")</f>
        <v>0.81406878614722655</v>
      </c>
      <c r="L26" s="99">
        <f t="shared" si="57"/>
        <v>0</v>
      </c>
      <c r="M26" s="99">
        <f t="shared" si="58"/>
        <v>0</v>
      </c>
      <c r="N26" s="99">
        <f t="shared" si="59"/>
        <v>0</v>
      </c>
      <c r="O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-0.51754385964912242</v>
      </c>
      <c r="P26" s="128">
        <f>IF(Petrobras_PETR4___Histórico__InfoMoney_1[[#This Row],[William %R]]&lt;-0.8,1,0)</f>
        <v>0</v>
      </c>
      <c r="Q26" s="128">
        <f>IF(Petrobras_PETR4___Histórico__InfoMoney_1[[#This Row],[William %R]]&gt;-0.1,1,0)</f>
        <v>0</v>
      </c>
      <c r="R26" s="99">
        <f t="shared" si="33"/>
        <v>22.61</v>
      </c>
      <c r="S26" s="99">
        <f t="shared" si="34"/>
        <v>24.89</v>
      </c>
      <c r="T26" s="99">
        <f t="shared" si="35"/>
        <v>23.163807692307692</v>
      </c>
      <c r="U26" s="99">
        <f t="shared" si="36"/>
        <v>23.146999999999998</v>
      </c>
      <c r="V26" s="99">
        <f t="shared" si="37"/>
        <v>23.397118563953221</v>
      </c>
      <c r="W26" s="99">
        <f t="shared" si="38"/>
        <v>23.259677711453687</v>
      </c>
      <c r="X26" s="99">
        <f t="shared" si="39"/>
        <v>0.13744085249953386</v>
      </c>
      <c r="Y26" s="99">
        <f t="shared" si="40"/>
        <v>6.7590763407931603E-3</v>
      </c>
      <c r="Z26" s="99">
        <f t="shared" si="41"/>
        <v>0.13068177615874071</v>
      </c>
      <c r="AA26" s="109">
        <f t="shared" si="42"/>
        <v>7.7781745930519827E-2</v>
      </c>
      <c r="AB26" s="109">
        <f t="shared" si="60"/>
        <v>0.54795072771190001</v>
      </c>
      <c r="AC26" s="99" t="str">
        <f t="shared" si="61"/>
        <v>0</v>
      </c>
      <c r="AD26" s="95" t="str">
        <f t="shared" si="62"/>
        <v>0</v>
      </c>
      <c r="AE26" s="95">
        <f t="shared" si="43"/>
        <v>1</v>
      </c>
      <c r="AF26" s="95">
        <f>IF(Petrobras_PETR4___Histórico__InfoMoney_1[[#This Row],[MACD Line]]&lt;0,1,0)</f>
        <v>0</v>
      </c>
      <c r="AG26" s="99">
        <f>Petrobras_PETR4___Histórico__InfoMoney_1[[#This Row],[9MME]]/Petrobras_PETR4___Histórico__InfoMoney_1[[#This Row],[20MA]]</f>
        <v>1.0007261283236573</v>
      </c>
      <c r="AH26" s="95">
        <f t="shared" si="44"/>
        <v>0</v>
      </c>
      <c r="AI26" s="96">
        <f t="shared" si="45"/>
        <v>0</v>
      </c>
      <c r="AK26" s="104" t="b">
        <f t="shared" si="46"/>
        <v>0</v>
      </c>
      <c r="AL26" s="104" t="b">
        <f t="shared" si="47"/>
        <v>1</v>
      </c>
      <c r="AM26" s="104" t="b">
        <f t="shared" si="48"/>
        <v>1</v>
      </c>
      <c r="AN26" s="104" t="b">
        <f t="shared" si="49"/>
        <v>0</v>
      </c>
      <c r="AO26" s="98">
        <f t="shared" si="63"/>
        <v>21.44</v>
      </c>
      <c r="AP26" s="104">
        <f t="shared" si="68"/>
        <v>24.89</v>
      </c>
      <c r="AQ26" s="98">
        <f t="shared" si="50"/>
        <v>0.2</v>
      </c>
      <c r="AR26" s="98">
        <f t="shared" si="51"/>
        <v>0.15384615384615385</v>
      </c>
      <c r="AS26" s="98">
        <f t="shared" si="52"/>
        <v>7.407407407407407E-2</v>
      </c>
      <c r="AU26" s="97" t="b">
        <f t="shared" si="53"/>
        <v>0</v>
      </c>
      <c r="AV26" s="97" t="b">
        <f t="shared" si="54"/>
        <v>0</v>
      </c>
      <c r="AW26" s="97" t="b">
        <f t="shared" si="64"/>
        <v>1</v>
      </c>
      <c r="AX26" s="97" t="b">
        <f t="shared" si="65"/>
        <v>0</v>
      </c>
      <c r="AY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" s="97" t="b">
        <f t="shared" si="55"/>
        <v>0</v>
      </c>
      <c r="BA26" s="97" t="b">
        <f t="shared" si="56"/>
        <v>1</v>
      </c>
      <c r="BB26" s="97" t="b">
        <f t="shared" si="66"/>
        <v>1</v>
      </c>
      <c r="BC26" s="97" t="b">
        <f t="shared" si="67"/>
        <v>0</v>
      </c>
      <c r="BD26" s="97" t="b">
        <f>Petrobras_PETR4___Histórico__InfoMoney_1[[#This Row],[MACD Line]]&lt;0</f>
        <v>0</v>
      </c>
      <c r="BE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" spans="1:57" hidden="1">
      <c r="A27" s="83">
        <v>44306</v>
      </c>
      <c r="B27" s="98">
        <v>23.82</v>
      </c>
      <c r="C27" s="97">
        <v>23.82</v>
      </c>
      <c r="D27" s="98">
        <v>-1.89</v>
      </c>
      <c r="E27" s="98">
        <f>Petrobras_PETR4___Histórico__InfoMoney_1[[#This Row],[Var.Dia (%)]]/100</f>
        <v>-1.89E-2</v>
      </c>
      <c r="F27" s="97">
        <v>24.33</v>
      </c>
      <c r="G27" s="98">
        <v>23.76</v>
      </c>
      <c r="H27" s="98">
        <v>24.59</v>
      </c>
      <c r="I27" s="97" t="s">
        <v>419</v>
      </c>
      <c r="J27" s="108">
        <v>-7.1999999999999998E-3</v>
      </c>
      <c r="K27" s="97">
        <f ca="1">IF(COUNT($E27:E$1321)&gt;=22,LINEST(OFFSET(E27,0,0,22),OFFSET(J27,0,0,22)),"")</f>
        <v>0.93767310156669859</v>
      </c>
      <c r="L27" s="99">
        <f t="shared" si="57"/>
        <v>0</v>
      </c>
      <c r="M27" s="99">
        <f t="shared" si="58"/>
        <v>0</v>
      </c>
      <c r="N27" s="99">
        <f t="shared" si="59"/>
        <v>0</v>
      </c>
      <c r="O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-0.46929824561403499</v>
      </c>
      <c r="P27" s="128">
        <f>IF(Petrobras_PETR4___Histórico__InfoMoney_1[[#This Row],[William %R]]&lt;-0.8,1,0)</f>
        <v>0</v>
      </c>
      <c r="Q27" s="128">
        <f>IF(Petrobras_PETR4___Histórico__InfoMoney_1[[#This Row],[William %R]]&gt;-0.1,1,0)</f>
        <v>0</v>
      </c>
      <c r="R27" s="99">
        <f t="shared" si="33"/>
        <v>22.61</v>
      </c>
      <c r="S27" s="99">
        <f t="shared" si="34"/>
        <v>24.89</v>
      </c>
      <c r="T27" s="99">
        <f t="shared" si="35"/>
        <v>23.135884615384615</v>
      </c>
      <c r="U27" s="99">
        <f t="shared" si="36"/>
        <v>23.064499999999999</v>
      </c>
      <c r="V27" s="99">
        <f t="shared" si="37"/>
        <v>23.340231030126532</v>
      </c>
      <c r="W27" s="99">
        <f t="shared" si="38"/>
        <v>23.223651928369982</v>
      </c>
      <c r="X27" s="99">
        <f t="shared" si="39"/>
        <v>0.11657910175654962</v>
      </c>
      <c r="Y27" s="99">
        <f t="shared" si="40"/>
        <v>-2.5911367698892018E-2</v>
      </c>
      <c r="Z27" s="99">
        <f t="shared" si="41"/>
        <v>0.14249046945544164</v>
      </c>
      <c r="AA27" s="109">
        <f t="shared" si="42"/>
        <v>0.32526911934581249</v>
      </c>
      <c r="AB27" s="109">
        <f t="shared" si="60"/>
        <v>0.54244815420462134</v>
      </c>
      <c r="AC27" s="99" t="str">
        <f t="shared" si="61"/>
        <v>0</v>
      </c>
      <c r="AD27" s="95" t="str">
        <f t="shared" si="62"/>
        <v>0</v>
      </c>
      <c r="AE27" s="95">
        <f t="shared" si="43"/>
        <v>1</v>
      </c>
      <c r="AF27" s="95">
        <f>IF(Petrobras_PETR4___Histórico__InfoMoney_1[[#This Row],[MACD Line]]&lt;0,1,0)</f>
        <v>0</v>
      </c>
      <c r="AG27" s="99">
        <f>Petrobras_PETR4___Histórico__InfoMoney_1[[#This Row],[9MME]]/Petrobras_PETR4___Histórico__InfoMoney_1[[#This Row],[20MA]]</f>
        <v>1.0030949994747174</v>
      </c>
      <c r="AH27" s="95">
        <f t="shared" si="44"/>
        <v>0</v>
      </c>
      <c r="AI27" s="96">
        <f t="shared" si="45"/>
        <v>0</v>
      </c>
      <c r="AK27" s="104" t="b">
        <f t="shared" si="46"/>
        <v>1</v>
      </c>
      <c r="AL27" s="104" t="b">
        <f t="shared" si="47"/>
        <v>0</v>
      </c>
      <c r="AM27" s="104" t="b">
        <f t="shared" si="48"/>
        <v>1</v>
      </c>
      <c r="AN27" s="104" t="b">
        <f t="shared" si="49"/>
        <v>0</v>
      </c>
      <c r="AO27" s="98">
        <f t="shared" si="63"/>
        <v>21.44</v>
      </c>
      <c r="AP27" s="104">
        <f t="shared" si="68"/>
        <v>24.89</v>
      </c>
      <c r="AQ27" s="98">
        <f t="shared" si="50"/>
        <v>0.2</v>
      </c>
      <c r="AR27" s="98">
        <f t="shared" si="51"/>
        <v>0.15384615384615385</v>
      </c>
      <c r="AS27" s="98">
        <f t="shared" si="52"/>
        <v>7.407407407407407E-2</v>
      </c>
      <c r="AU27" s="97" t="b">
        <f t="shared" si="53"/>
        <v>0</v>
      </c>
      <c r="AV27" s="97" t="b">
        <f t="shared" si="54"/>
        <v>1</v>
      </c>
      <c r="AW27" s="97" t="b">
        <f t="shared" si="64"/>
        <v>0</v>
      </c>
      <c r="AX27" s="97" t="b">
        <f t="shared" si="65"/>
        <v>0</v>
      </c>
      <c r="AY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" s="97" t="b">
        <f t="shared" si="55"/>
        <v>1</v>
      </c>
      <c r="BA27" s="97" t="b">
        <f t="shared" si="56"/>
        <v>0</v>
      </c>
      <c r="BB27" s="97" t="b">
        <f t="shared" si="66"/>
        <v>1</v>
      </c>
      <c r="BC27" s="97" t="b">
        <f t="shared" si="67"/>
        <v>1</v>
      </c>
      <c r="BD27" s="97" t="b">
        <f>Petrobras_PETR4___Histórico__InfoMoney_1[[#This Row],[MACD Line]]&lt;0</f>
        <v>0</v>
      </c>
      <c r="BE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" spans="1:57" hidden="1">
      <c r="A28" s="83">
        <v>44305</v>
      </c>
      <c r="B28" s="98">
        <v>24.28</v>
      </c>
      <c r="C28" s="97">
        <v>24.28</v>
      </c>
      <c r="D28" s="98">
        <v>5.8</v>
      </c>
      <c r="E28" s="98">
        <f>Petrobras_PETR4___Histórico__InfoMoney_1[[#This Row],[Var.Dia (%)]]/100</f>
        <v>5.7999999999999996E-2</v>
      </c>
      <c r="F28" s="97">
        <v>22.95</v>
      </c>
      <c r="G28" s="98">
        <v>22.77</v>
      </c>
      <c r="H28" s="98">
        <v>24.89</v>
      </c>
      <c r="I28" s="97" t="s">
        <v>420</v>
      </c>
      <c r="J28" s="108">
        <v>-1.5E-3</v>
      </c>
      <c r="K28" s="97">
        <f ca="1">IF(COUNT($E28:E$1321)&gt;=22,LINEST(OFFSET(E28,0,0,22),OFFSET(J28,0,0,22)),"")</f>
        <v>1.0577625596717666</v>
      </c>
      <c r="L28" s="99">
        <f t="shared" si="57"/>
        <v>0</v>
      </c>
      <c r="M28" s="99">
        <f t="shared" si="58"/>
        <v>1</v>
      </c>
      <c r="N28" s="99">
        <f t="shared" si="59"/>
        <v>0</v>
      </c>
      <c r="O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-0.26754385964912242</v>
      </c>
      <c r="P28" s="128">
        <f>IF(Petrobras_PETR4___Histórico__InfoMoney_1[[#This Row],[William %R]]&lt;-0.8,1,0)</f>
        <v>0</v>
      </c>
      <c r="Q28" s="128">
        <f>IF(Petrobras_PETR4___Histórico__InfoMoney_1[[#This Row],[William %R]]&gt;-0.1,1,0)</f>
        <v>0</v>
      </c>
      <c r="R28" s="99">
        <f t="shared" si="33"/>
        <v>22.61</v>
      </c>
      <c r="S28" s="99">
        <f t="shared" si="34"/>
        <v>24.89</v>
      </c>
      <c r="T28" s="99">
        <f t="shared" si="35"/>
        <v>23.16180769230769</v>
      </c>
      <c r="U28" s="99">
        <f t="shared" si="36"/>
        <v>23.011499999999998</v>
      </c>
      <c r="V28" s="99">
        <f t="shared" si="37"/>
        <v>23.253000308331355</v>
      </c>
      <c r="W28" s="99">
        <f t="shared" si="38"/>
        <v>23.175944082639582</v>
      </c>
      <c r="X28" s="99">
        <f t="shared" si="39"/>
        <v>7.7056225691773506E-2</v>
      </c>
      <c r="Y28" s="99">
        <f t="shared" si="40"/>
        <v>-6.1533985062752428E-2</v>
      </c>
      <c r="Z28" s="99">
        <f t="shared" si="41"/>
        <v>0.13859021075452593</v>
      </c>
      <c r="AA28" s="109">
        <f t="shared" si="42"/>
        <v>0.94045201897810948</v>
      </c>
      <c r="AB28" s="109">
        <f t="shared" si="60"/>
        <v>0.54375545974270512</v>
      </c>
      <c r="AC28" s="99" t="str">
        <f t="shared" si="61"/>
        <v>0</v>
      </c>
      <c r="AD28" s="95" t="str">
        <f t="shared" si="62"/>
        <v>0</v>
      </c>
      <c r="AE28" s="95">
        <f t="shared" si="43"/>
        <v>1</v>
      </c>
      <c r="AF28" s="95">
        <f>IF(Petrobras_PETR4___Histórico__InfoMoney_1[[#This Row],[MACD Line]]&lt;0,1,0)</f>
        <v>0</v>
      </c>
      <c r="AG28" s="99">
        <f>Petrobras_PETR4___Histórico__InfoMoney_1[[#This Row],[9MME]]/Petrobras_PETR4___Histórico__InfoMoney_1[[#This Row],[20MA]]</f>
        <v>1.0065318511312906</v>
      </c>
      <c r="AH28" s="95">
        <f t="shared" si="44"/>
        <v>0</v>
      </c>
      <c r="AI28" s="96">
        <f t="shared" si="45"/>
        <v>0</v>
      </c>
      <c r="AK28" s="104" t="b">
        <f t="shared" si="46"/>
        <v>0</v>
      </c>
      <c r="AL28" s="104" t="b">
        <f t="shared" si="47"/>
        <v>0</v>
      </c>
      <c r="AM28" s="104" t="b">
        <f t="shared" si="48"/>
        <v>0</v>
      </c>
      <c r="AN28" s="104" t="b">
        <f t="shared" si="49"/>
        <v>1</v>
      </c>
      <c r="AO28" s="98">
        <f t="shared" si="63"/>
        <v>21.44</v>
      </c>
      <c r="AP28" s="104">
        <f t="shared" si="68"/>
        <v>24.89</v>
      </c>
      <c r="AQ28" s="98">
        <f t="shared" si="50"/>
        <v>0.2</v>
      </c>
      <c r="AR28" s="98">
        <f t="shared" si="51"/>
        <v>0.15384615384615385</v>
      </c>
      <c r="AS28" s="98">
        <f t="shared" si="52"/>
        <v>7.407407407407407E-2</v>
      </c>
      <c r="AU28" s="97" t="b">
        <f t="shared" si="53"/>
        <v>1</v>
      </c>
      <c r="AV28" s="97" t="b">
        <f t="shared" si="54"/>
        <v>0</v>
      </c>
      <c r="AW28" s="97" t="b">
        <f t="shared" si="64"/>
        <v>0</v>
      </c>
      <c r="AX28" s="97" t="b">
        <f t="shared" si="65"/>
        <v>1</v>
      </c>
      <c r="AY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" s="97" t="b">
        <f t="shared" si="55"/>
        <v>1</v>
      </c>
      <c r="BA28" s="97" t="b">
        <f t="shared" si="56"/>
        <v>1</v>
      </c>
      <c r="BB28" s="97" t="b">
        <f t="shared" si="66"/>
        <v>0</v>
      </c>
      <c r="BC28" s="97" t="b">
        <f t="shared" si="67"/>
        <v>1</v>
      </c>
      <c r="BD28" s="97" t="b">
        <f>Petrobras_PETR4___Histórico__InfoMoney_1[[#This Row],[MACD Line]]&lt;0</f>
        <v>0</v>
      </c>
      <c r="BE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" spans="1:57" hidden="1">
      <c r="A29" s="83">
        <v>44302</v>
      </c>
      <c r="B29" s="98">
        <v>22.95</v>
      </c>
      <c r="C29" s="97">
        <v>22.95</v>
      </c>
      <c r="D29" s="98">
        <v>-0.61</v>
      </c>
      <c r="E29" s="98">
        <f>Petrobras_PETR4___Histórico__InfoMoney_1[[#This Row],[Var.Dia (%)]]/100</f>
        <v>-6.0999999999999995E-3</v>
      </c>
      <c r="F29" s="97">
        <v>23.13</v>
      </c>
      <c r="G29" s="98">
        <v>22.81</v>
      </c>
      <c r="H29" s="98">
        <v>23.24</v>
      </c>
      <c r="I29" s="97" t="s">
        <v>70</v>
      </c>
      <c r="J29" s="108">
        <v>3.3999999999999998E-3</v>
      </c>
      <c r="K29" s="97">
        <f ca="1">IF(COUNT($E29:E$1321)&gt;=22,LINEST(OFFSET(E29,0,0,22),OFFSET(J29,0,0,22)),"")</f>
        <v>1.2489097765520349</v>
      </c>
      <c r="L29" s="99">
        <f t="shared" si="57"/>
        <v>0</v>
      </c>
      <c r="M29" s="99">
        <f t="shared" si="58"/>
        <v>0</v>
      </c>
      <c r="N29" s="99">
        <f t="shared" si="59"/>
        <v>0</v>
      </c>
      <c r="O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-0.67175572519083959</v>
      </c>
      <c r="P29" s="128">
        <f>IF(Petrobras_PETR4___Histórico__InfoMoney_1[[#This Row],[William %R]]&lt;-0.8,1,0)</f>
        <v>0</v>
      </c>
      <c r="Q29" s="128">
        <f>IF(Petrobras_PETR4___Histórico__InfoMoney_1[[#This Row],[William %R]]&gt;-0.1,1,0)</f>
        <v>0</v>
      </c>
      <c r="R29" s="99">
        <f t="shared" si="33"/>
        <v>22.52</v>
      </c>
      <c r="S29" s="99">
        <f t="shared" si="34"/>
        <v>23.83</v>
      </c>
      <c r="T29" s="99">
        <f t="shared" si="35"/>
        <v>22.937730769230768</v>
      </c>
      <c r="U29" s="99">
        <f t="shared" si="36"/>
        <v>22.958499999999997</v>
      </c>
      <c r="V29" s="99">
        <f t="shared" si="37"/>
        <v>23.066273091664328</v>
      </c>
      <c r="W29" s="99">
        <f t="shared" si="38"/>
        <v>23.087619609250748</v>
      </c>
      <c r="X29" s="99">
        <f t="shared" si="39"/>
        <v>-2.1346517586419367E-2</v>
      </c>
      <c r="Y29" s="99">
        <f t="shared" si="40"/>
        <v>-9.6181537751383911E-2</v>
      </c>
      <c r="Z29" s="99">
        <f t="shared" si="41"/>
        <v>7.4835020164964544E-2</v>
      </c>
      <c r="AA29" s="109">
        <f t="shared" si="42"/>
        <v>9.8994949366117052E-2</v>
      </c>
      <c r="AB29" s="109">
        <f t="shared" si="60"/>
        <v>0.23125743231299584</v>
      </c>
      <c r="AC29" s="99" t="str">
        <f t="shared" si="61"/>
        <v>0</v>
      </c>
      <c r="AD29" s="95" t="str">
        <f t="shared" si="62"/>
        <v>0</v>
      </c>
      <c r="AE29" s="95">
        <f t="shared" si="43"/>
        <v>0</v>
      </c>
      <c r="AF29" s="95">
        <f>IF(Petrobras_PETR4___Histórico__InfoMoney_1[[#This Row],[MACD Line]]&lt;0,1,0)</f>
        <v>1</v>
      </c>
      <c r="AG29" s="99">
        <f>Petrobras_PETR4___Histórico__InfoMoney_1[[#This Row],[9MME]]/Petrobras_PETR4___Histórico__InfoMoney_1[[#This Row],[20MA]]</f>
        <v>0.99909535767714663</v>
      </c>
      <c r="AH29" s="95">
        <f t="shared" si="44"/>
        <v>0</v>
      </c>
      <c r="AI29" s="96">
        <f t="shared" si="45"/>
        <v>0</v>
      </c>
      <c r="AK29" s="104" t="b">
        <f t="shared" si="46"/>
        <v>0</v>
      </c>
      <c r="AL29" s="104" t="b">
        <f t="shared" si="47"/>
        <v>1</v>
      </c>
      <c r="AM29" s="104" t="b">
        <f t="shared" si="48"/>
        <v>1</v>
      </c>
      <c r="AN29" s="104" t="b">
        <f t="shared" si="49"/>
        <v>1</v>
      </c>
      <c r="AO29" s="98">
        <f t="shared" si="63"/>
        <v>21.44</v>
      </c>
      <c r="AP29" s="104">
        <f t="shared" si="68"/>
        <v>23.83</v>
      </c>
      <c r="AQ29" s="98">
        <f t="shared" si="50"/>
        <v>0.2</v>
      </c>
      <c r="AR29" s="98">
        <f t="shared" si="51"/>
        <v>0.15384615384615385</v>
      </c>
      <c r="AS29" s="98">
        <f t="shared" si="52"/>
        <v>7.407407407407407E-2</v>
      </c>
      <c r="AU29" s="97" t="b">
        <f t="shared" si="53"/>
        <v>0</v>
      </c>
      <c r="AV29" s="97" t="b">
        <f t="shared" si="54"/>
        <v>1</v>
      </c>
      <c r="AW29" s="97" t="b">
        <f t="shared" si="64"/>
        <v>1</v>
      </c>
      <c r="AX29" s="97" t="b">
        <f t="shared" si="65"/>
        <v>1</v>
      </c>
      <c r="AY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" s="97" t="b">
        <f t="shared" si="55"/>
        <v>1</v>
      </c>
      <c r="BA29" s="97" t="b">
        <f t="shared" si="56"/>
        <v>1</v>
      </c>
      <c r="BB29" s="97" t="b">
        <f t="shared" si="66"/>
        <v>0</v>
      </c>
      <c r="BC29" s="97" t="b">
        <f t="shared" si="67"/>
        <v>0</v>
      </c>
      <c r="BD29" s="97" t="b">
        <f>Petrobras_PETR4___Histórico__InfoMoney_1[[#This Row],[MACD Line]]&lt;0</f>
        <v>1</v>
      </c>
      <c r="BE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" spans="1:57" hidden="1">
      <c r="A30" s="83">
        <v>44301</v>
      </c>
      <c r="B30" s="98">
        <v>23.09</v>
      </c>
      <c r="C30" s="97">
        <v>23.09</v>
      </c>
      <c r="D30" s="98">
        <v>-1.99</v>
      </c>
      <c r="E30" s="98">
        <f>Petrobras_PETR4___Histórico__InfoMoney_1[[#This Row],[Var.Dia (%)]]/100</f>
        <v>-1.9900000000000001E-2</v>
      </c>
      <c r="F30" s="97">
        <v>23.7</v>
      </c>
      <c r="G30" s="98">
        <v>23.02</v>
      </c>
      <c r="H30" s="98">
        <v>23.83</v>
      </c>
      <c r="I30" s="97" t="s">
        <v>153</v>
      </c>
      <c r="J30" s="108">
        <v>3.3999999999999998E-3</v>
      </c>
      <c r="K30" s="97">
        <f ca="1">IF(COUNT($E30:E$1321)&gt;=22,LINEST(OFFSET(E30,0,0,22),OFFSET(J30,0,0,22)),"")</f>
        <v>1.2677586966412222</v>
      </c>
      <c r="L30" s="99">
        <f t="shared" si="57"/>
        <v>0</v>
      </c>
      <c r="M30" s="99">
        <f t="shared" si="58"/>
        <v>1</v>
      </c>
      <c r="N30" s="99">
        <f t="shared" si="59"/>
        <v>0</v>
      </c>
      <c r="O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-0.50340136054421702</v>
      </c>
      <c r="P30" s="128">
        <f>IF(Petrobras_PETR4___Histórico__InfoMoney_1[[#This Row],[William %R]]&lt;-0.8,1,0)</f>
        <v>0</v>
      </c>
      <c r="Q30" s="128">
        <f>IF(Petrobras_PETR4___Histórico__InfoMoney_1[[#This Row],[William %R]]&gt;-0.1,1,0)</f>
        <v>0</v>
      </c>
      <c r="R30" s="99">
        <f t="shared" si="33"/>
        <v>22.36</v>
      </c>
      <c r="S30" s="99">
        <f t="shared" si="34"/>
        <v>23.83</v>
      </c>
      <c r="T30" s="99">
        <f t="shared" si="35"/>
        <v>22.968153846153847</v>
      </c>
      <c r="U30" s="99">
        <f t="shared" si="36"/>
        <v>22.935499999999998</v>
      </c>
      <c r="V30" s="99">
        <f t="shared" si="37"/>
        <v>23.087413653785116</v>
      </c>
      <c r="W30" s="99">
        <f t="shared" si="38"/>
        <v>23.098629177990809</v>
      </c>
      <c r="X30" s="99">
        <f t="shared" si="39"/>
        <v>-1.1215524205692162E-2</v>
      </c>
      <c r="Y30" s="99">
        <f t="shared" si="40"/>
        <v>-0.11489029279262505</v>
      </c>
      <c r="Z30" s="99">
        <f t="shared" si="41"/>
        <v>0.10367476858693289</v>
      </c>
      <c r="AA30" s="109">
        <f t="shared" si="42"/>
        <v>0.33234018715767655</v>
      </c>
      <c r="AB30" s="109">
        <f t="shared" si="60"/>
        <v>0.24889756929307266</v>
      </c>
      <c r="AC30" s="99" t="str">
        <f t="shared" si="61"/>
        <v>0</v>
      </c>
      <c r="AD30" s="95" t="str">
        <f t="shared" si="62"/>
        <v>0</v>
      </c>
      <c r="AE30" s="95">
        <f t="shared" si="43"/>
        <v>0</v>
      </c>
      <c r="AF30" s="95">
        <f>IF(Petrobras_PETR4___Histórico__InfoMoney_1[[#This Row],[MACD Line]]&lt;0,1,0)</f>
        <v>1</v>
      </c>
      <c r="AG30" s="99">
        <f>Petrobras_PETR4___Histórico__InfoMoney_1[[#This Row],[9MME]]/Petrobras_PETR4___Histórico__InfoMoney_1[[#This Row],[20MA]]</f>
        <v>1.0014237250617535</v>
      </c>
      <c r="AH30" s="95">
        <f t="shared" si="44"/>
        <v>0</v>
      </c>
      <c r="AI30" s="96">
        <f t="shared" si="45"/>
        <v>0</v>
      </c>
      <c r="AK30" s="104" t="b">
        <f t="shared" si="46"/>
        <v>1</v>
      </c>
      <c r="AL30" s="104" t="b">
        <f t="shared" si="47"/>
        <v>0</v>
      </c>
      <c r="AM30" s="104" t="b">
        <f t="shared" si="48"/>
        <v>1</v>
      </c>
      <c r="AN30" s="104" t="b">
        <f t="shared" si="49"/>
        <v>0</v>
      </c>
      <c r="AO30" s="98">
        <f t="shared" si="63"/>
        <v>21.44</v>
      </c>
      <c r="AP30" s="104">
        <f t="shared" si="68"/>
        <v>23.83</v>
      </c>
      <c r="AQ30" s="98">
        <f t="shared" si="50"/>
        <v>0.2</v>
      </c>
      <c r="AR30" s="98">
        <f t="shared" si="51"/>
        <v>0.15384615384615385</v>
      </c>
      <c r="AS30" s="98">
        <f t="shared" si="52"/>
        <v>7.407407407407407E-2</v>
      </c>
      <c r="AU30" s="97" t="b">
        <f t="shared" si="53"/>
        <v>1</v>
      </c>
      <c r="AV30" s="97" t="b">
        <f t="shared" si="54"/>
        <v>1</v>
      </c>
      <c r="AW30" s="97" t="b">
        <f t="shared" si="64"/>
        <v>1</v>
      </c>
      <c r="AX30" s="97" t="b">
        <f t="shared" si="65"/>
        <v>0</v>
      </c>
      <c r="AY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" s="97" t="b">
        <f t="shared" si="55"/>
        <v>0</v>
      </c>
      <c r="BA30" s="97" t="b">
        <f t="shared" si="56"/>
        <v>1</v>
      </c>
      <c r="BB30" s="97" t="b">
        <f t="shared" si="66"/>
        <v>1</v>
      </c>
      <c r="BC30" s="97" t="b">
        <f t="shared" si="67"/>
        <v>0</v>
      </c>
      <c r="BD30" s="97" t="b">
        <f>Petrobras_PETR4___Histórico__InfoMoney_1[[#This Row],[MACD Line]]&lt;0</f>
        <v>1</v>
      </c>
      <c r="BE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" spans="1:57" hidden="1">
      <c r="A31" s="83">
        <v>44300</v>
      </c>
      <c r="B31" s="98">
        <v>23.56</v>
      </c>
      <c r="C31" s="97">
        <v>23.56</v>
      </c>
      <c r="D31" s="98">
        <v>1.93</v>
      </c>
      <c r="E31" s="98">
        <f>Petrobras_PETR4___Histórico__InfoMoney_1[[#This Row],[Var.Dia (%)]]/100</f>
        <v>1.9299999999999998E-2</v>
      </c>
      <c r="F31" s="97">
        <v>23.41</v>
      </c>
      <c r="G31" s="98">
        <v>23.2</v>
      </c>
      <c r="H31" s="98">
        <v>23.78</v>
      </c>
      <c r="I31" s="97" t="s">
        <v>239</v>
      </c>
      <c r="J31" s="108">
        <v>8.3999999999999995E-3</v>
      </c>
      <c r="K31" s="97">
        <f ca="1">IF(COUNT($E31:E$1321)&gt;=22,LINEST(OFFSET(E31,0,0,22),OFFSET(J31,0,0,22)),"")</f>
        <v>1.2976045786701993</v>
      </c>
      <c r="L31" s="99">
        <f t="shared" si="57"/>
        <v>0</v>
      </c>
      <c r="M31" s="99">
        <f t="shared" si="58"/>
        <v>0</v>
      </c>
      <c r="N31" s="99">
        <f t="shared" si="59"/>
        <v>0</v>
      </c>
      <c r="O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-9.4017094017095057E-2</v>
      </c>
      <c r="P31" s="128">
        <f>IF(Petrobras_PETR4___Histórico__InfoMoney_1[[#This Row],[William %R]]&lt;-0.8,1,0)</f>
        <v>0</v>
      </c>
      <c r="Q31" s="128">
        <f>IF(Petrobras_PETR4___Histórico__InfoMoney_1[[#This Row],[William %R]]&gt;-0.1,1,0)</f>
        <v>1</v>
      </c>
      <c r="R31" s="99">
        <f t="shared" si="33"/>
        <v>21.44</v>
      </c>
      <c r="S31" s="99">
        <f t="shared" si="34"/>
        <v>23.78</v>
      </c>
      <c r="T31" s="99">
        <f t="shared" si="35"/>
        <v>22.996461538461539</v>
      </c>
      <c r="U31" s="99">
        <f t="shared" si="36"/>
        <v>22.946000000000002</v>
      </c>
      <c r="V31" s="99">
        <f t="shared" si="37"/>
        <v>23.086943409018776</v>
      </c>
      <c r="W31" s="99">
        <f t="shared" si="38"/>
        <v>23.099319512230075</v>
      </c>
      <c r="X31" s="99">
        <f t="shared" si="39"/>
        <v>-1.2376103211298783E-2</v>
      </c>
      <c r="Y31" s="99">
        <f t="shared" si="40"/>
        <v>-0.14080898493935828</v>
      </c>
      <c r="Z31" s="99">
        <f t="shared" si="41"/>
        <v>0.1284328817280595</v>
      </c>
      <c r="AA31" s="109">
        <f t="shared" si="42"/>
        <v>0.31819805153394587</v>
      </c>
      <c r="AB31" s="109">
        <f t="shared" si="60"/>
        <v>0.26808580715882718</v>
      </c>
      <c r="AC31" s="99" t="str">
        <f t="shared" si="61"/>
        <v>0</v>
      </c>
      <c r="AD31" s="95" t="str">
        <f t="shared" si="62"/>
        <v>0</v>
      </c>
      <c r="AE31" s="95">
        <f t="shared" si="43"/>
        <v>0</v>
      </c>
      <c r="AF31" s="95">
        <f>IF(Petrobras_PETR4___Histórico__InfoMoney_1[[#This Row],[MACD Line]]&lt;0,1,0)</f>
        <v>1</v>
      </c>
      <c r="AG31" s="99">
        <f>Petrobras_PETR4___Histórico__InfoMoney_1[[#This Row],[9MME]]/Petrobras_PETR4___Histórico__InfoMoney_1[[#This Row],[20MA]]</f>
        <v>1.0021991431387405</v>
      </c>
      <c r="AH31" s="95">
        <f t="shared" si="44"/>
        <v>0</v>
      </c>
      <c r="AI31" s="96">
        <f t="shared" si="45"/>
        <v>0</v>
      </c>
      <c r="AK31" s="104" t="b">
        <f t="shared" si="46"/>
        <v>0</v>
      </c>
      <c r="AL31" s="104" t="b">
        <f t="shared" si="47"/>
        <v>0</v>
      </c>
      <c r="AM31" s="104" t="b">
        <f t="shared" si="48"/>
        <v>0</v>
      </c>
      <c r="AN31" s="104" t="b">
        <f t="shared" si="49"/>
        <v>1</v>
      </c>
      <c r="AO31" s="98">
        <f t="shared" si="63"/>
        <v>21.44</v>
      </c>
      <c r="AP31" s="104">
        <f t="shared" si="68"/>
        <v>23.83</v>
      </c>
      <c r="AQ31" s="98">
        <f t="shared" si="50"/>
        <v>0.2</v>
      </c>
      <c r="AR31" s="98">
        <f t="shared" si="51"/>
        <v>0.15384615384615385</v>
      </c>
      <c r="AS31" s="98">
        <f t="shared" si="52"/>
        <v>7.407407407407407E-2</v>
      </c>
      <c r="AU31" s="97" t="b">
        <f t="shared" si="53"/>
        <v>1</v>
      </c>
      <c r="AV31" s="97" t="b">
        <f t="shared" si="54"/>
        <v>0</v>
      </c>
      <c r="AW31" s="97" t="b">
        <f t="shared" si="64"/>
        <v>0</v>
      </c>
      <c r="AX31" s="97" t="b">
        <f t="shared" si="65"/>
        <v>1</v>
      </c>
      <c r="AY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" s="97" t="b">
        <f t="shared" si="55"/>
        <v>1</v>
      </c>
      <c r="BA31" s="97" t="b">
        <f t="shared" si="56"/>
        <v>0</v>
      </c>
      <c r="BB31" s="97" t="b">
        <f t="shared" si="66"/>
        <v>0</v>
      </c>
      <c r="BC31" s="97" t="b">
        <f t="shared" si="67"/>
        <v>1</v>
      </c>
      <c r="BD31" s="97" t="b">
        <f>Petrobras_PETR4___Histórico__InfoMoney_1[[#This Row],[MACD Line]]&lt;0</f>
        <v>1</v>
      </c>
      <c r="BE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" spans="1:57" hidden="1">
      <c r="A32" s="83">
        <v>44299</v>
      </c>
      <c r="B32" s="98">
        <v>23.11</v>
      </c>
      <c r="C32" s="97">
        <v>23.11</v>
      </c>
      <c r="D32" s="98">
        <v>0</v>
      </c>
      <c r="E32" s="98">
        <f>Petrobras_PETR4___Histórico__InfoMoney_1[[#This Row],[Var.Dia (%)]]/100</f>
        <v>0</v>
      </c>
      <c r="F32" s="97">
        <v>23.2</v>
      </c>
      <c r="G32" s="98">
        <v>22.92</v>
      </c>
      <c r="H32" s="98">
        <v>23.28</v>
      </c>
      <c r="I32" s="97" t="s">
        <v>421</v>
      </c>
      <c r="J32" s="108">
        <v>4.1000000000000003E-3</v>
      </c>
      <c r="K32" s="97">
        <f ca="1">IF(COUNT($E32:E$1321)&gt;=22,LINEST(OFFSET(E32,0,0,22),OFFSET(J32,0,0,22)),"")</f>
        <v>1.2569370690464277</v>
      </c>
      <c r="L32" s="99">
        <f t="shared" si="57"/>
        <v>0</v>
      </c>
      <c r="M32" s="99">
        <f t="shared" si="58"/>
        <v>0</v>
      </c>
      <c r="N32" s="99">
        <f t="shared" si="59"/>
        <v>0</v>
      </c>
      <c r="O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-0.22685185185185275</v>
      </c>
      <c r="P32" s="128">
        <f>IF(Petrobras_PETR4___Histórico__InfoMoney_1[[#This Row],[William %R]]&lt;-0.8,1,0)</f>
        <v>0</v>
      </c>
      <c r="Q32" s="128">
        <f>IF(Petrobras_PETR4___Histórico__InfoMoney_1[[#This Row],[William %R]]&gt;-0.1,1,0)</f>
        <v>0</v>
      </c>
      <c r="R32" s="99">
        <f t="shared" si="33"/>
        <v>21.44</v>
      </c>
      <c r="S32" s="99">
        <f t="shared" si="34"/>
        <v>23.6</v>
      </c>
      <c r="T32" s="99">
        <f t="shared" si="35"/>
        <v>22.917499999999997</v>
      </c>
      <c r="U32" s="99">
        <f t="shared" si="36"/>
        <v>22.893999999999998</v>
      </c>
      <c r="V32" s="99">
        <f t="shared" si="37"/>
        <v>23.000933119749462</v>
      </c>
      <c r="W32" s="99">
        <f t="shared" si="38"/>
        <v>23.062465073208482</v>
      </c>
      <c r="X32" s="99">
        <f t="shared" si="39"/>
        <v>-6.1531953459020627E-2</v>
      </c>
      <c r="Y32" s="99">
        <f t="shared" si="40"/>
        <v>-0.17291720537137317</v>
      </c>
      <c r="Z32" s="99">
        <f t="shared" si="41"/>
        <v>0.11138525191235255</v>
      </c>
      <c r="AA32" s="109">
        <f t="shared" si="42"/>
        <v>0</v>
      </c>
      <c r="AB32" s="109">
        <f t="shared" si="60"/>
        <v>0.14089002803605361</v>
      </c>
      <c r="AC32" s="99" t="str">
        <f t="shared" si="61"/>
        <v>0</v>
      </c>
      <c r="AD32" s="95" t="str">
        <f t="shared" si="62"/>
        <v>0</v>
      </c>
      <c r="AE32" s="95">
        <f t="shared" si="43"/>
        <v>0</v>
      </c>
      <c r="AF32" s="95">
        <f>IF(Petrobras_PETR4___Histórico__InfoMoney_1[[#This Row],[MACD Line]]&lt;0,1,0)</f>
        <v>1</v>
      </c>
      <c r="AG32" s="99">
        <f>Petrobras_PETR4___Histórico__InfoMoney_1[[#This Row],[9MME]]/Petrobras_PETR4___Histórico__InfoMoney_1[[#This Row],[20MA]]</f>
        <v>1.0010264698174194</v>
      </c>
      <c r="AH32" s="95">
        <f t="shared" si="44"/>
        <v>0</v>
      </c>
      <c r="AI32" s="96">
        <f t="shared" si="45"/>
        <v>0</v>
      </c>
      <c r="AK32" s="104" t="b">
        <f t="shared" si="46"/>
        <v>0</v>
      </c>
      <c r="AL32" s="104" t="b">
        <f t="shared" si="47"/>
        <v>1</v>
      </c>
      <c r="AM32" s="104" t="b">
        <f t="shared" si="48"/>
        <v>1</v>
      </c>
      <c r="AN32" s="104" t="b">
        <f t="shared" si="49"/>
        <v>1</v>
      </c>
      <c r="AO32" s="98">
        <f t="shared" si="63"/>
        <v>21.44</v>
      </c>
      <c r="AP32" s="104">
        <f t="shared" si="68"/>
        <v>23.6</v>
      </c>
      <c r="AQ32" s="98">
        <f t="shared" si="50"/>
        <v>0.2</v>
      </c>
      <c r="AR32" s="98">
        <f t="shared" si="51"/>
        <v>0.15384615384615385</v>
      </c>
      <c r="AS32" s="98">
        <f t="shared" si="52"/>
        <v>7.407407407407407E-2</v>
      </c>
      <c r="AU32" s="97" t="b">
        <f t="shared" si="53"/>
        <v>0</v>
      </c>
      <c r="AV32" s="97" t="b">
        <f t="shared" si="54"/>
        <v>1</v>
      </c>
      <c r="AW32" s="97" t="b">
        <f t="shared" si="64"/>
        <v>1</v>
      </c>
      <c r="AX32" s="97" t="b">
        <f t="shared" si="65"/>
        <v>1</v>
      </c>
      <c r="AY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" s="97" t="b">
        <f t="shared" si="55"/>
        <v>0</v>
      </c>
      <c r="BA32" s="97" t="b">
        <f t="shared" si="56"/>
        <v>1</v>
      </c>
      <c r="BB32" s="97" t="b">
        <f t="shared" si="66"/>
        <v>0</v>
      </c>
      <c r="BC32" s="97" t="b">
        <f t="shared" si="67"/>
        <v>0</v>
      </c>
      <c r="BD32" s="97" t="b">
        <f>Petrobras_PETR4___Histórico__InfoMoney_1[[#This Row],[MACD Line]]&lt;0</f>
        <v>1</v>
      </c>
      <c r="BE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" spans="1:57" hidden="1">
      <c r="A33" s="83">
        <v>44298</v>
      </c>
      <c r="B33" s="98">
        <v>23.11</v>
      </c>
      <c r="C33" s="97">
        <v>23.11</v>
      </c>
      <c r="D33" s="98">
        <v>1.01</v>
      </c>
      <c r="E33" s="98">
        <f>Petrobras_PETR4___Histórico__InfoMoney_1[[#This Row],[Var.Dia (%)]]/100</f>
        <v>1.01E-2</v>
      </c>
      <c r="F33" s="97">
        <v>23.18</v>
      </c>
      <c r="G33" s="98">
        <v>23.01</v>
      </c>
      <c r="H33" s="98">
        <v>23.58</v>
      </c>
      <c r="I33" s="97" t="s">
        <v>82</v>
      </c>
      <c r="J33" s="108">
        <v>9.7000000000000003E-3</v>
      </c>
      <c r="K33" s="97">
        <f ca="1">IF(COUNT($E33:E$1321)&gt;=22,LINEST(OFFSET(E33,0,0,22),OFFSET(J33,0,0,22)),"")</f>
        <v>1.3710528189746058</v>
      </c>
      <c r="L33" s="99">
        <f t="shared" si="57"/>
        <v>0</v>
      </c>
      <c r="M33" s="99">
        <f t="shared" si="58"/>
        <v>0</v>
      </c>
      <c r="N33" s="99">
        <f t="shared" si="59"/>
        <v>0</v>
      </c>
      <c r="O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-0.22685185185185275</v>
      </c>
      <c r="P33" s="128">
        <f>IF(Petrobras_PETR4___Histórico__InfoMoney_1[[#This Row],[William %R]]&lt;-0.8,1,0)</f>
        <v>0</v>
      </c>
      <c r="Q33" s="128">
        <f>IF(Petrobras_PETR4___Histórico__InfoMoney_1[[#This Row],[William %R]]&gt;-0.1,1,0)</f>
        <v>0</v>
      </c>
      <c r="R33" s="99">
        <f t="shared" si="33"/>
        <v>21.44</v>
      </c>
      <c r="S33" s="99">
        <f t="shared" si="34"/>
        <v>23.6</v>
      </c>
      <c r="T33" s="99">
        <f t="shared" si="35"/>
        <v>22.888307692307688</v>
      </c>
      <c r="U33" s="99">
        <f t="shared" si="36"/>
        <v>22.882499999999997</v>
      </c>
      <c r="V33" s="99">
        <f t="shared" si="37"/>
        <v>22.981102777885727</v>
      </c>
      <c r="W33" s="99">
        <f t="shared" si="38"/>
        <v>23.05866227906516</v>
      </c>
      <c r="X33" s="99">
        <f t="shared" si="39"/>
        <v>-7.7559501179432999E-2</v>
      </c>
      <c r="Y33" s="99">
        <f t="shared" si="40"/>
        <v>-0.20076351834946132</v>
      </c>
      <c r="Z33" s="99">
        <f t="shared" si="41"/>
        <v>0.12320401717002832</v>
      </c>
      <c r="AA33" s="109">
        <f t="shared" si="42"/>
        <v>0.16263455967290624</v>
      </c>
      <c r="AB33" s="109">
        <f t="shared" si="60"/>
        <v>0.1647118696390758</v>
      </c>
      <c r="AC33" s="99" t="str">
        <f t="shared" si="61"/>
        <v>0</v>
      </c>
      <c r="AD33" s="95" t="str">
        <f t="shared" si="62"/>
        <v>0</v>
      </c>
      <c r="AE33" s="95">
        <f t="shared" si="43"/>
        <v>0</v>
      </c>
      <c r="AF33" s="95">
        <f>IF(Petrobras_PETR4___Histórico__InfoMoney_1[[#This Row],[MACD Line]]&lt;0,1,0)</f>
        <v>1</v>
      </c>
      <c r="AG33" s="99">
        <f>Petrobras_PETR4___Histórico__InfoMoney_1[[#This Row],[9MME]]/Petrobras_PETR4___Histórico__InfoMoney_1[[#This Row],[20MA]]</f>
        <v>1.000253804973569</v>
      </c>
      <c r="AH33" s="95">
        <f t="shared" si="44"/>
        <v>0</v>
      </c>
      <c r="AI33" s="96">
        <f t="shared" si="45"/>
        <v>0</v>
      </c>
      <c r="AK33" s="104" t="b">
        <f t="shared" si="46"/>
        <v>1</v>
      </c>
      <c r="AL33" s="104" t="b">
        <f t="shared" si="47"/>
        <v>0</v>
      </c>
      <c r="AM33" s="104" t="b">
        <f t="shared" si="48"/>
        <v>0</v>
      </c>
      <c r="AN33" s="104" t="b">
        <f t="shared" si="49"/>
        <v>1</v>
      </c>
      <c r="AO33" s="98">
        <f t="shared" si="63"/>
        <v>21.44</v>
      </c>
      <c r="AP33" s="104">
        <f t="shared" si="68"/>
        <v>23.6</v>
      </c>
      <c r="AQ33" s="98">
        <f t="shared" si="50"/>
        <v>0.2</v>
      </c>
      <c r="AR33" s="98">
        <f t="shared" si="51"/>
        <v>0.15384615384615385</v>
      </c>
      <c r="AS33" s="98">
        <f t="shared" si="52"/>
        <v>7.407407407407407E-2</v>
      </c>
      <c r="AU33" s="97" t="b">
        <f t="shared" si="53"/>
        <v>1</v>
      </c>
      <c r="AV33" s="97" t="b">
        <f t="shared" si="54"/>
        <v>0</v>
      </c>
      <c r="AW33" s="97" t="b">
        <f t="shared" si="64"/>
        <v>1</v>
      </c>
      <c r="AX33" s="97" t="b">
        <f t="shared" si="65"/>
        <v>1</v>
      </c>
      <c r="AY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" s="97" t="b">
        <f t="shared" si="55"/>
        <v>0</v>
      </c>
      <c r="BA33" s="97" t="b">
        <f t="shared" si="56"/>
        <v>0</v>
      </c>
      <c r="BB33" s="97" t="b">
        <f t="shared" si="66"/>
        <v>0</v>
      </c>
      <c r="BC33" s="97" t="b">
        <f t="shared" si="67"/>
        <v>0</v>
      </c>
      <c r="BD33" s="97" t="b">
        <f>Petrobras_PETR4___Histórico__InfoMoney_1[[#This Row],[MACD Line]]&lt;0</f>
        <v>1</v>
      </c>
      <c r="BE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" spans="1:57" hidden="1">
      <c r="A34" s="83">
        <v>44295</v>
      </c>
      <c r="B34" s="98">
        <v>22.88</v>
      </c>
      <c r="C34" s="97">
        <v>22.88</v>
      </c>
      <c r="D34" s="98">
        <v>-0.21</v>
      </c>
      <c r="E34" s="98">
        <f>Petrobras_PETR4___Histórico__InfoMoney_1[[#This Row],[Var.Dia (%)]]/100</f>
        <v>-2.0999999999999999E-3</v>
      </c>
      <c r="F34" s="97">
        <v>22.74</v>
      </c>
      <c r="G34" s="98">
        <v>22.61</v>
      </c>
      <c r="H34" s="98">
        <v>23.01</v>
      </c>
      <c r="I34" s="97" t="s">
        <v>269</v>
      </c>
      <c r="J34" s="108">
        <v>-5.4000000000000003E-3</v>
      </c>
      <c r="K34" s="97">
        <f ca="1">IF(COUNT($E34:E$1321)&gt;=22,LINEST(OFFSET(E34,0,0,22),OFFSET(J34,0,0,22)),"")</f>
        <v>1.4386729496363682</v>
      </c>
      <c r="L34" s="99">
        <f t="shared" si="57"/>
        <v>0</v>
      </c>
      <c r="M34" s="99">
        <f t="shared" si="58"/>
        <v>0</v>
      </c>
      <c r="N34" s="99">
        <f t="shared" si="59"/>
        <v>0</v>
      </c>
      <c r="O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-0.33333333333333443</v>
      </c>
      <c r="P34" s="128">
        <f>IF(Petrobras_PETR4___Histórico__InfoMoney_1[[#This Row],[William %R]]&lt;-0.8,1,0)</f>
        <v>0</v>
      </c>
      <c r="Q34" s="128">
        <f>IF(Petrobras_PETR4___Histórico__InfoMoney_1[[#This Row],[William %R]]&gt;-0.1,1,0)</f>
        <v>0</v>
      </c>
      <c r="R34" s="99">
        <f t="shared" si="33"/>
        <v>21.44</v>
      </c>
      <c r="S34" s="99">
        <f t="shared" si="34"/>
        <v>23.6</v>
      </c>
      <c r="T34" s="99">
        <f t="shared" si="35"/>
        <v>22.838115384615385</v>
      </c>
      <c r="U34" s="99">
        <f t="shared" si="36"/>
        <v>22.847999999999995</v>
      </c>
      <c r="V34" s="99">
        <f t="shared" si="37"/>
        <v>22.957666919319497</v>
      </c>
      <c r="W34" s="99">
        <f t="shared" si="38"/>
        <v>23.054555261390373</v>
      </c>
      <c r="X34" s="99">
        <f t="shared" si="39"/>
        <v>-9.6888342070876377E-2</v>
      </c>
      <c r="Y34" s="99">
        <f t="shared" si="40"/>
        <v>-0.23156452264196842</v>
      </c>
      <c r="Z34" s="99">
        <f t="shared" si="41"/>
        <v>0.13467618057109204</v>
      </c>
      <c r="AA34" s="109">
        <f t="shared" si="42"/>
        <v>3.5355339059327882E-2</v>
      </c>
      <c r="AB34" s="109">
        <f t="shared" si="60"/>
        <v>0.18487833837418619</v>
      </c>
      <c r="AC34" s="99" t="str">
        <f t="shared" si="61"/>
        <v>0</v>
      </c>
      <c r="AD34" s="95" t="str">
        <f t="shared" si="62"/>
        <v>0</v>
      </c>
      <c r="AE34" s="95">
        <f t="shared" si="43"/>
        <v>0</v>
      </c>
      <c r="AF34" s="95">
        <f>IF(Petrobras_PETR4___Histórico__InfoMoney_1[[#This Row],[MACD Line]]&lt;0,1,0)</f>
        <v>1</v>
      </c>
      <c r="AG34" s="99">
        <f>Petrobras_PETR4___Histórico__InfoMoney_1[[#This Row],[9MME]]/Petrobras_PETR4___Histórico__InfoMoney_1[[#This Row],[20MA]]</f>
        <v>0.99956737502693405</v>
      </c>
      <c r="AH34" s="95">
        <f t="shared" si="44"/>
        <v>0</v>
      </c>
      <c r="AI34" s="96">
        <f t="shared" si="45"/>
        <v>0</v>
      </c>
      <c r="AK34" s="104" t="b">
        <f t="shared" si="46"/>
        <v>0</v>
      </c>
      <c r="AL34" s="104" t="b">
        <f t="shared" si="47"/>
        <v>1</v>
      </c>
      <c r="AM34" s="104" t="b">
        <f t="shared" si="48"/>
        <v>0</v>
      </c>
      <c r="AN34" s="104" t="b">
        <f t="shared" si="49"/>
        <v>1</v>
      </c>
      <c r="AO34" s="98">
        <f t="shared" si="63"/>
        <v>21.44</v>
      </c>
      <c r="AP34" s="104">
        <f t="shared" si="68"/>
        <v>23.6</v>
      </c>
      <c r="AQ34" s="98">
        <f t="shared" si="50"/>
        <v>0.2</v>
      </c>
      <c r="AR34" s="98">
        <f t="shared" si="51"/>
        <v>0.15384615384615385</v>
      </c>
      <c r="AS34" s="98">
        <f t="shared" si="52"/>
        <v>7.407407407407407E-2</v>
      </c>
      <c r="AU34" s="97" t="b">
        <f t="shared" si="53"/>
        <v>0</v>
      </c>
      <c r="AV34" s="97" t="b">
        <f t="shared" si="54"/>
        <v>0</v>
      </c>
      <c r="AW34" s="97" t="b">
        <f t="shared" si="64"/>
        <v>1</v>
      </c>
      <c r="AX34" s="97" t="b">
        <f t="shared" si="65"/>
        <v>1</v>
      </c>
      <c r="AY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" s="97" t="b">
        <f t="shared" si="55"/>
        <v>1</v>
      </c>
      <c r="BA34" s="97" t="b">
        <f t="shared" si="56"/>
        <v>0</v>
      </c>
      <c r="BB34" s="97" t="b">
        <f t="shared" si="66"/>
        <v>0</v>
      </c>
      <c r="BC34" s="97" t="b">
        <f t="shared" si="67"/>
        <v>0</v>
      </c>
      <c r="BD34" s="97" t="b">
        <f>Petrobras_PETR4___Histórico__InfoMoney_1[[#This Row],[MACD Line]]&lt;0</f>
        <v>1</v>
      </c>
      <c r="BE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" spans="1:57" hidden="1">
      <c r="A35" s="83">
        <v>44294</v>
      </c>
      <c r="B35" s="98">
        <v>22.93</v>
      </c>
      <c r="C35" s="97">
        <v>22.93</v>
      </c>
      <c r="D35" s="98">
        <v>-1.25</v>
      </c>
      <c r="E35" s="98">
        <f>Petrobras_PETR4___Histórico__InfoMoney_1[[#This Row],[Var.Dia (%)]]/100</f>
        <v>-1.2500000000000001E-2</v>
      </c>
      <c r="F35" s="97">
        <v>23.2</v>
      </c>
      <c r="G35" s="98">
        <v>22.61</v>
      </c>
      <c r="H35" s="98">
        <v>23.26</v>
      </c>
      <c r="I35" s="97" t="s">
        <v>151</v>
      </c>
      <c r="J35" s="108">
        <v>5.8999999999999999E-3</v>
      </c>
      <c r="K35" s="97">
        <f ca="1">IF(COUNT($E35:E$1321)&gt;=22,LINEST(OFFSET(E35,0,0,22),OFFSET(J35,0,0,22)),"")</f>
        <v>1.4690430850905261</v>
      </c>
      <c r="L35" s="99">
        <f t="shared" si="57"/>
        <v>0</v>
      </c>
      <c r="M35" s="99">
        <f t="shared" si="58"/>
        <v>0</v>
      </c>
      <c r="N35" s="99">
        <f t="shared" si="59"/>
        <v>0</v>
      </c>
      <c r="O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-0.31018518518518595</v>
      </c>
      <c r="P35" s="128">
        <f>IF(Petrobras_PETR4___Histórico__InfoMoney_1[[#This Row],[William %R]]&lt;-0.8,1,0)</f>
        <v>0</v>
      </c>
      <c r="Q35" s="128">
        <f>IF(Petrobras_PETR4___Histórico__InfoMoney_1[[#This Row],[William %R]]&gt;-0.1,1,0)</f>
        <v>0</v>
      </c>
      <c r="R35" s="99">
        <f t="shared" si="33"/>
        <v>21.44</v>
      </c>
      <c r="S35" s="99">
        <f t="shared" si="34"/>
        <v>23.6</v>
      </c>
      <c r="T35" s="99">
        <f t="shared" si="35"/>
        <v>22.790384615384614</v>
      </c>
      <c r="U35" s="99">
        <f t="shared" si="36"/>
        <v>22.830500000000001</v>
      </c>
      <c r="V35" s="99">
        <f t="shared" si="37"/>
        <v>22.971788177377586</v>
      </c>
      <c r="W35" s="99">
        <f t="shared" si="38"/>
        <v>23.068519682301602</v>
      </c>
      <c r="X35" s="99">
        <f t="shared" si="39"/>
        <v>-9.673150492401561E-2</v>
      </c>
      <c r="Y35" s="99">
        <f t="shared" si="40"/>
        <v>-0.26523356778474144</v>
      </c>
      <c r="Z35" s="99">
        <f t="shared" si="41"/>
        <v>0.16850206286072583</v>
      </c>
      <c r="AA35" s="109">
        <f t="shared" si="42"/>
        <v>0.20506096654409819</v>
      </c>
      <c r="AB35" s="109">
        <f t="shared" si="60"/>
        <v>0.13700364958642533</v>
      </c>
      <c r="AC35" s="99" t="str">
        <f t="shared" si="61"/>
        <v>0</v>
      </c>
      <c r="AD35" s="95" t="str">
        <f t="shared" si="62"/>
        <v>0</v>
      </c>
      <c r="AE35" s="95">
        <f t="shared" si="43"/>
        <v>0</v>
      </c>
      <c r="AF35" s="95">
        <f>IF(Petrobras_PETR4___Histórico__InfoMoney_1[[#This Row],[MACD Line]]&lt;0,1,0)</f>
        <v>1</v>
      </c>
      <c r="AG35" s="99">
        <f>Petrobras_PETR4___Histórico__InfoMoney_1[[#This Row],[9MME]]/Petrobras_PETR4___Histórico__InfoMoney_1[[#This Row],[20MA]]</f>
        <v>0.99824290380782787</v>
      </c>
      <c r="AH35" s="95">
        <f t="shared" si="44"/>
        <v>0</v>
      </c>
      <c r="AI35" s="96">
        <f t="shared" si="45"/>
        <v>0</v>
      </c>
      <c r="AK35" s="104" t="b">
        <f t="shared" si="46"/>
        <v>1</v>
      </c>
      <c r="AL35" s="104" t="b">
        <f t="shared" si="47"/>
        <v>0</v>
      </c>
      <c r="AM35" s="104" t="b">
        <f t="shared" si="48"/>
        <v>1</v>
      </c>
      <c r="AN35" s="104" t="b">
        <f t="shared" si="49"/>
        <v>1</v>
      </c>
      <c r="AO35" s="98">
        <f t="shared" si="63"/>
        <v>21.44</v>
      </c>
      <c r="AP35" s="104">
        <f t="shared" si="68"/>
        <v>23.6</v>
      </c>
      <c r="AQ35" s="98">
        <f t="shared" si="50"/>
        <v>0.2</v>
      </c>
      <c r="AR35" s="98">
        <f t="shared" si="51"/>
        <v>0.15384615384615385</v>
      </c>
      <c r="AS35" s="98">
        <f t="shared" si="52"/>
        <v>7.407407407407407E-2</v>
      </c>
      <c r="AU35" s="97" t="b">
        <f t="shared" si="53"/>
        <v>0</v>
      </c>
      <c r="AV35" s="97" t="b">
        <f t="shared" si="54"/>
        <v>0</v>
      </c>
      <c r="AW35" s="97" t="b">
        <f t="shared" si="64"/>
        <v>1</v>
      </c>
      <c r="AX35" s="97" t="b">
        <f t="shared" si="65"/>
        <v>1</v>
      </c>
      <c r="AY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" s="97" t="b">
        <f t="shared" si="55"/>
        <v>0</v>
      </c>
      <c r="BA35" s="97" t="b">
        <f t="shared" si="56"/>
        <v>1</v>
      </c>
      <c r="BB35" s="97" t="b">
        <f t="shared" si="66"/>
        <v>0</v>
      </c>
      <c r="BC35" s="97" t="b">
        <f t="shared" si="67"/>
        <v>0</v>
      </c>
      <c r="BD35" s="97" t="b">
        <f>Petrobras_PETR4___Histórico__InfoMoney_1[[#This Row],[MACD Line]]&lt;0</f>
        <v>1</v>
      </c>
      <c r="BE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" spans="1:57" hidden="1">
      <c r="A36" s="83">
        <v>44293</v>
      </c>
      <c r="B36" s="98">
        <v>23.22</v>
      </c>
      <c r="C36" s="97">
        <v>23.22</v>
      </c>
      <c r="D36" s="98">
        <v>-0.08</v>
      </c>
      <c r="E36" s="98">
        <f>Petrobras_PETR4___Histórico__InfoMoney_1[[#This Row],[Var.Dia (%)]]/100</f>
        <v>-8.0000000000000004E-4</v>
      </c>
      <c r="F36" s="97">
        <v>23.16</v>
      </c>
      <c r="G36" s="98">
        <v>23.15</v>
      </c>
      <c r="H36" s="98">
        <v>23.55</v>
      </c>
      <c r="I36" s="97" t="s">
        <v>185</v>
      </c>
      <c r="J36" s="108">
        <v>1.1000000000000001E-3</v>
      </c>
      <c r="K36" s="97">
        <f ca="1">IF(COUNT($E36:E$1321)&gt;=22,LINEST(OFFSET(E36,0,0,22),OFFSET(J36,0,0,22)),"")</f>
        <v>1.4924066612788096</v>
      </c>
      <c r="L36" s="99">
        <f t="shared" si="57"/>
        <v>0</v>
      </c>
      <c r="M36" s="99">
        <f t="shared" si="58"/>
        <v>0</v>
      </c>
      <c r="N36" s="99">
        <f t="shared" si="59"/>
        <v>0</v>
      </c>
      <c r="O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-0.1759259259259271</v>
      </c>
      <c r="P36" s="128">
        <f>IF(Petrobras_PETR4___Histórico__InfoMoney_1[[#This Row],[William %R]]&lt;-0.8,1,0)</f>
        <v>0</v>
      </c>
      <c r="Q36" s="128">
        <f>IF(Petrobras_PETR4___Histórico__InfoMoney_1[[#This Row],[William %R]]&gt;-0.1,1,0)</f>
        <v>0</v>
      </c>
      <c r="R36" s="99">
        <f t="shared" si="33"/>
        <v>21.44</v>
      </c>
      <c r="S36" s="99">
        <f t="shared" si="34"/>
        <v>23.6</v>
      </c>
      <c r="T36" s="99">
        <f t="shared" si="35"/>
        <v>22.736423076923071</v>
      </c>
      <c r="U36" s="99">
        <f t="shared" si="36"/>
        <v>22.764999999999997</v>
      </c>
      <c r="V36" s="99">
        <f t="shared" si="37"/>
        <v>22.979386027809873</v>
      </c>
      <c r="W36" s="99">
        <f t="shared" si="38"/>
        <v>23.079601256885731</v>
      </c>
      <c r="X36" s="99">
        <f t="shared" si="39"/>
        <v>-0.10021522907585734</v>
      </c>
      <c r="Y36" s="99">
        <f t="shared" si="40"/>
        <v>-0.30735908349992291</v>
      </c>
      <c r="Z36" s="99">
        <f t="shared" si="41"/>
        <v>0.20714385442406558</v>
      </c>
      <c r="AA36" s="109">
        <f t="shared" si="42"/>
        <v>1.4142135623730649E-2</v>
      </c>
      <c r="AB36" s="109">
        <f t="shared" si="60"/>
        <v>7.6811457478686521E-2</v>
      </c>
      <c r="AC36" s="99" t="str">
        <f t="shared" si="61"/>
        <v>0</v>
      </c>
      <c r="AD36" s="95" t="str">
        <f t="shared" si="62"/>
        <v>0</v>
      </c>
      <c r="AE36" s="95">
        <f t="shared" si="43"/>
        <v>0</v>
      </c>
      <c r="AF36" s="95">
        <f>IF(Petrobras_PETR4___Histórico__InfoMoney_1[[#This Row],[MACD Line]]&lt;0,1,0)</f>
        <v>1</v>
      </c>
      <c r="AG36" s="99">
        <f>Petrobras_PETR4___Histórico__InfoMoney_1[[#This Row],[9MME]]/Petrobras_PETR4___Histórico__InfoMoney_1[[#This Row],[20MA]]</f>
        <v>0.99874469918396991</v>
      </c>
      <c r="AH36" s="95">
        <f t="shared" si="44"/>
        <v>0</v>
      </c>
      <c r="AI36" s="96">
        <f t="shared" si="45"/>
        <v>0</v>
      </c>
      <c r="AK36" s="104" t="b">
        <f t="shared" si="46"/>
        <v>0</v>
      </c>
      <c r="AL36" s="104" t="b">
        <f t="shared" si="47"/>
        <v>0</v>
      </c>
      <c r="AM36" s="104" t="b">
        <f t="shared" si="48"/>
        <v>0</v>
      </c>
      <c r="AN36" s="104" t="b">
        <f t="shared" si="49"/>
        <v>1</v>
      </c>
      <c r="AO36" s="98">
        <f t="shared" si="63"/>
        <v>20.18</v>
      </c>
      <c r="AP36" s="104">
        <f t="shared" si="68"/>
        <v>23.6</v>
      </c>
      <c r="AQ36" s="98">
        <f t="shared" si="50"/>
        <v>0.2</v>
      </c>
      <c r="AR36" s="98">
        <f t="shared" si="51"/>
        <v>0.15384615384615385</v>
      </c>
      <c r="AS36" s="98">
        <f t="shared" si="52"/>
        <v>7.407407407407407E-2</v>
      </c>
      <c r="AU36" s="97" t="b">
        <f t="shared" si="53"/>
        <v>0</v>
      </c>
      <c r="AV36" s="97" t="b">
        <f t="shared" si="54"/>
        <v>1</v>
      </c>
      <c r="AW36" s="97" t="b">
        <f t="shared" si="64"/>
        <v>1</v>
      </c>
      <c r="AX36" s="97" t="b">
        <f t="shared" si="65"/>
        <v>1</v>
      </c>
      <c r="AY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" s="97" t="b">
        <f t="shared" si="55"/>
        <v>0</v>
      </c>
      <c r="BA36" s="97" t="b">
        <f t="shared" si="56"/>
        <v>0</v>
      </c>
      <c r="BB36" s="97" t="b">
        <f t="shared" si="66"/>
        <v>0</v>
      </c>
      <c r="BC36" s="97" t="b">
        <f t="shared" si="67"/>
        <v>0</v>
      </c>
      <c r="BD36" s="97" t="b">
        <f>Petrobras_PETR4___Histórico__InfoMoney_1[[#This Row],[MACD Line]]&lt;0</f>
        <v>1</v>
      </c>
      <c r="BE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" spans="1:57" hidden="1">
      <c r="A37" s="83">
        <v>44292</v>
      </c>
      <c r="B37" s="98">
        <v>23.24</v>
      </c>
      <c r="C37" s="97">
        <v>23.24</v>
      </c>
      <c r="D37" s="98">
        <v>-0.08</v>
      </c>
      <c r="E37" s="98">
        <f>Petrobras_PETR4___Histórico__InfoMoney_1[[#This Row],[Var.Dia (%)]]/100</f>
        <v>-8.0000000000000004E-4</v>
      </c>
      <c r="F37" s="97">
        <v>23.4</v>
      </c>
      <c r="G37" s="98">
        <v>23.13</v>
      </c>
      <c r="H37" s="98">
        <v>23.58</v>
      </c>
      <c r="I37" s="97" t="s">
        <v>179</v>
      </c>
      <c r="J37" s="108">
        <v>-2.0000000000000001E-4</v>
      </c>
      <c r="K37" s="97">
        <f ca="1">IF(COUNT($E37:E$1321)&gt;=22,LINEST(OFFSET(E37,0,0,22),OFFSET(J37,0,0,22)),"")</f>
        <v>1.3814729243020203</v>
      </c>
      <c r="L37" s="99">
        <f t="shared" si="57"/>
        <v>0</v>
      </c>
      <c r="M37" s="99">
        <f t="shared" si="58"/>
        <v>0</v>
      </c>
      <c r="N37" s="99">
        <f t="shared" si="59"/>
        <v>0</v>
      </c>
      <c r="O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-0.16666666666666805</v>
      </c>
      <c r="P37" s="128">
        <f>IF(Petrobras_PETR4___Histórico__InfoMoney_1[[#This Row],[William %R]]&lt;-0.8,1,0)</f>
        <v>0</v>
      </c>
      <c r="Q37" s="128">
        <f>IF(Petrobras_PETR4___Histórico__InfoMoney_1[[#This Row],[William %R]]&gt;-0.1,1,0)</f>
        <v>0</v>
      </c>
      <c r="R37" s="99">
        <f t="shared" si="33"/>
        <v>21.44</v>
      </c>
      <c r="S37" s="99">
        <f t="shared" si="34"/>
        <v>23.6</v>
      </c>
      <c r="T37" s="99">
        <f t="shared" si="35"/>
        <v>22.620192307692303</v>
      </c>
      <c r="U37" s="99">
        <f t="shared" si="36"/>
        <v>22.648499999999995</v>
      </c>
      <c r="V37" s="99">
        <f t="shared" si="37"/>
        <v>22.935638032866215</v>
      </c>
      <c r="W37" s="99">
        <f t="shared" si="38"/>
        <v>23.068369357436591</v>
      </c>
      <c r="X37" s="99">
        <f t="shared" si="39"/>
        <v>-0.13273132457037562</v>
      </c>
      <c r="Y37" s="99">
        <f t="shared" si="40"/>
        <v>-0.35914504710593931</v>
      </c>
      <c r="Z37" s="99">
        <f t="shared" si="41"/>
        <v>0.22641372253556369</v>
      </c>
      <c r="AA37" s="109">
        <f t="shared" si="42"/>
        <v>1.4142135623733162E-2</v>
      </c>
      <c r="AB37" s="109">
        <f t="shared" si="60"/>
        <v>0.10871982339941574</v>
      </c>
      <c r="AC37" s="99" t="str">
        <f t="shared" si="61"/>
        <v>0</v>
      </c>
      <c r="AD37" s="95" t="str">
        <f t="shared" si="62"/>
        <v>0</v>
      </c>
      <c r="AE37" s="95">
        <f t="shared" si="43"/>
        <v>0</v>
      </c>
      <c r="AF37" s="95">
        <f>IF(Petrobras_PETR4___Histórico__InfoMoney_1[[#This Row],[MACD Line]]&lt;0,1,0)</f>
        <v>1</v>
      </c>
      <c r="AG37" s="99">
        <f>Petrobras_PETR4___Histórico__InfoMoney_1[[#This Row],[9MME]]/Petrobras_PETR4___Histórico__InfoMoney_1[[#This Row],[20MA]]</f>
        <v>0.99875012948726438</v>
      </c>
      <c r="AH37" s="95">
        <f t="shared" si="44"/>
        <v>0</v>
      </c>
      <c r="AI37" s="96">
        <f t="shared" si="45"/>
        <v>0</v>
      </c>
      <c r="AK37" s="104" t="b">
        <f t="shared" si="46"/>
        <v>0</v>
      </c>
      <c r="AL37" s="104" t="b">
        <f t="shared" si="47"/>
        <v>0</v>
      </c>
      <c r="AM37" s="104" t="b">
        <f t="shared" si="48"/>
        <v>0</v>
      </c>
      <c r="AN37" s="104" t="b">
        <f t="shared" si="49"/>
        <v>1</v>
      </c>
      <c r="AO37" s="98">
        <f t="shared" si="63"/>
        <v>20.18</v>
      </c>
      <c r="AP37" s="104">
        <f t="shared" si="68"/>
        <v>23.6</v>
      </c>
      <c r="AQ37" s="98">
        <f t="shared" si="50"/>
        <v>0.2</v>
      </c>
      <c r="AR37" s="98">
        <f t="shared" si="51"/>
        <v>0.15384615384615385</v>
      </c>
      <c r="AS37" s="98">
        <f t="shared" si="52"/>
        <v>7.407407407407407E-2</v>
      </c>
      <c r="AU37" s="97" t="b">
        <f t="shared" si="53"/>
        <v>1</v>
      </c>
      <c r="AV37" s="97" t="b">
        <f t="shared" si="54"/>
        <v>0</v>
      </c>
      <c r="AW37" s="97" t="b">
        <f t="shared" si="64"/>
        <v>1</v>
      </c>
      <c r="AX37" s="97" t="b">
        <f t="shared" si="65"/>
        <v>1</v>
      </c>
      <c r="AY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" s="97" t="b">
        <f t="shared" si="55"/>
        <v>1</v>
      </c>
      <c r="BA37" s="97" t="b">
        <f t="shared" si="56"/>
        <v>0</v>
      </c>
      <c r="BB37" s="97" t="b">
        <f t="shared" si="66"/>
        <v>0</v>
      </c>
      <c r="BC37" s="97" t="b">
        <f t="shared" si="67"/>
        <v>0</v>
      </c>
      <c r="BD37" s="97" t="b">
        <f>Petrobras_PETR4___Histórico__InfoMoney_1[[#This Row],[MACD Line]]&lt;0</f>
        <v>1</v>
      </c>
      <c r="BE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" spans="1:57" hidden="1">
      <c r="A38" s="83">
        <v>44291</v>
      </c>
      <c r="B38" s="98">
        <v>23.26</v>
      </c>
      <c r="C38" s="97">
        <v>23.26</v>
      </c>
      <c r="D38" s="98">
        <v>0.63</v>
      </c>
      <c r="E38" s="98">
        <f>Petrobras_PETR4___Histórico__InfoMoney_1[[#This Row],[Var.Dia (%)]]/100</f>
        <v>6.3E-3</v>
      </c>
      <c r="F38" s="97">
        <v>23.35</v>
      </c>
      <c r="G38" s="98">
        <v>22.91</v>
      </c>
      <c r="H38" s="98">
        <v>23.41</v>
      </c>
      <c r="I38" s="97" t="s">
        <v>422</v>
      </c>
      <c r="J38" s="108">
        <v>1.9699999999999999E-2</v>
      </c>
      <c r="K38" s="97">
        <f ca="1">IF(COUNT($E38:E$1321)&gt;=22,LINEST(OFFSET(E38,0,0,22),OFFSET(J38,0,0,22)),"")</f>
        <v>1.4412364954682779</v>
      </c>
      <c r="L38" s="99">
        <f t="shared" si="57"/>
        <v>0</v>
      </c>
      <c r="M38" s="99">
        <f t="shared" si="58"/>
        <v>0</v>
      </c>
      <c r="N38" s="99">
        <f t="shared" si="59"/>
        <v>0</v>
      </c>
      <c r="O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-0.15740740740740733</v>
      </c>
      <c r="P38" s="128">
        <f>IF(Petrobras_PETR4___Histórico__InfoMoney_1[[#This Row],[William %R]]&lt;-0.8,1,0)</f>
        <v>0</v>
      </c>
      <c r="Q38" s="128">
        <f>IF(Petrobras_PETR4___Histórico__InfoMoney_1[[#This Row],[William %R]]&gt;-0.1,1,0)</f>
        <v>0</v>
      </c>
      <c r="R38" s="99">
        <f t="shared" si="33"/>
        <v>21.44</v>
      </c>
      <c r="S38" s="99">
        <f t="shared" si="34"/>
        <v>23.6</v>
      </c>
      <c r="T38" s="99">
        <f t="shared" si="35"/>
        <v>22.555576923076924</v>
      </c>
      <c r="U38" s="99">
        <f t="shared" si="36"/>
        <v>22.507499999999997</v>
      </c>
      <c r="V38" s="99">
        <f t="shared" si="37"/>
        <v>22.880299493387344</v>
      </c>
      <c r="W38" s="99">
        <f t="shared" si="38"/>
        <v>23.054638906031517</v>
      </c>
      <c r="X38" s="99">
        <f t="shared" si="39"/>
        <v>-0.17433941264417285</v>
      </c>
      <c r="Y38" s="99">
        <f t="shared" si="40"/>
        <v>-0.41574847773983026</v>
      </c>
      <c r="Z38" s="99">
        <f t="shared" si="41"/>
        <v>0.2414090650956574</v>
      </c>
      <c r="AA38" s="109">
        <f t="shared" si="42"/>
        <v>0.10606601717798363</v>
      </c>
      <c r="AB38" s="109">
        <f t="shared" si="60"/>
        <v>0.12049896265113756</v>
      </c>
      <c r="AC38" s="99" t="str">
        <f t="shared" si="61"/>
        <v>0</v>
      </c>
      <c r="AD38" s="95" t="str">
        <f t="shared" si="62"/>
        <v>0</v>
      </c>
      <c r="AE38" s="95">
        <f t="shared" si="43"/>
        <v>0</v>
      </c>
      <c r="AF38" s="95">
        <f>IF(Petrobras_PETR4___Histórico__InfoMoney_1[[#This Row],[MACD Line]]&lt;0,1,0)</f>
        <v>1</v>
      </c>
      <c r="AG38" s="99">
        <f>Petrobras_PETR4___Histórico__InfoMoney_1[[#This Row],[9MME]]/Petrobras_PETR4___Histórico__InfoMoney_1[[#This Row],[20MA]]</f>
        <v>1.0021360401233779</v>
      </c>
      <c r="AH38" s="95">
        <f t="shared" si="44"/>
        <v>0</v>
      </c>
      <c r="AI38" s="96">
        <f t="shared" si="45"/>
        <v>0</v>
      </c>
      <c r="AK38" s="104" t="b">
        <f t="shared" si="46"/>
        <v>0</v>
      </c>
      <c r="AL38" s="104" t="b">
        <f t="shared" si="47"/>
        <v>1</v>
      </c>
      <c r="AM38" s="104" t="b">
        <f t="shared" si="48"/>
        <v>1</v>
      </c>
      <c r="AN38" s="104" t="b">
        <f t="shared" si="49"/>
        <v>1</v>
      </c>
      <c r="AO38" s="98">
        <f t="shared" si="63"/>
        <v>20.18</v>
      </c>
      <c r="AP38" s="104">
        <f t="shared" si="68"/>
        <v>23.6</v>
      </c>
      <c r="AQ38" s="98">
        <f t="shared" si="50"/>
        <v>0.2</v>
      </c>
      <c r="AR38" s="98">
        <f t="shared" si="51"/>
        <v>0.15384615384615385</v>
      </c>
      <c r="AS38" s="98">
        <f t="shared" si="52"/>
        <v>7.407407407407407E-2</v>
      </c>
      <c r="AU38" s="97" t="b">
        <f t="shared" si="53"/>
        <v>0</v>
      </c>
      <c r="AV38" s="97" t="b">
        <f t="shared" si="54"/>
        <v>1</v>
      </c>
      <c r="AW38" s="97" t="b">
        <f t="shared" si="64"/>
        <v>1</v>
      </c>
      <c r="AX38" s="97" t="b">
        <f t="shared" si="65"/>
        <v>1</v>
      </c>
      <c r="AY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" s="97" t="b">
        <f t="shared" si="55"/>
        <v>0</v>
      </c>
      <c r="BA38" s="97" t="b">
        <f t="shared" si="56"/>
        <v>1</v>
      </c>
      <c r="BB38" s="97" t="b">
        <f t="shared" si="66"/>
        <v>0</v>
      </c>
      <c r="BC38" s="97" t="b">
        <f t="shared" si="67"/>
        <v>0</v>
      </c>
      <c r="BD38" s="97" t="b">
        <f>Petrobras_PETR4___Histórico__InfoMoney_1[[#This Row],[MACD Line]]&lt;0</f>
        <v>1</v>
      </c>
      <c r="BE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" spans="1:57" hidden="1">
      <c r="A39" s="83">
        <v>44287</v>
      </c>
      <c r="B39" s="98">
        <v>23.11</v>
      </c>
      <c r="C39" s="97">
        <v>23.11</v>
      </c>
      <c r="D39" s="98">
        <v>-0.87</v>
      </c>
      <c r="E39" s="98">
        <f>Petrobras_PETR4___Histórico__InfoMoney_1[[#This Row],[Var.Dia (%)]]/100</f>
        <v>-8.6999999999999994E-3</v>
      </c>
      <c r="F39" s="97">
        <v>23.5</v>
      </c>
      <c r="G39" s="98">
        <v>23.01</v>
      </c>
      <c r="H39" s="98">
        <v>23.6</v>
      </c>
      <c r="I39" s="97" t="s">
        <v>103</v>
      </c>
      <c r="J39" s="108">
        <v>-1.18E-2</v>
      </c>
      <c r="K39" s="97">
        <f ca="1">IF(COUNT($E39:E$1321)&gt;=22,LINEST(OFFSET(E39,0,0,22),OFFSET(J39,0,0,22)),"")</f>
        <v>1.5648508729510617</v>
      </c>
      <c r="L39" s="99">
        <f t="shared" si="57"/>
        <v>0</v>
      </c>
      <c r="M39" s="99">
        <f t="shared" si="58"/>
        <v>1</v>
      </c>
      <c r="N39" s="99">
        <f t="shared" si="59"/>
        <v>0</v>
      </c>
      <c r="O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-0.22685185185185275</v>
      </c>
      <c r="P39" s="128">
        <f>IF(Petrobras_PETR4___Histórico__InfoMoney_1[[#This Row],[William %R]]&lt;-0.8,1,0)</f>
        <v>0</v>
      </c>
      <c r="Q39" s="128">
        <f>IF(Petrobras_PETR4___Histórico__InfoMoney_1[[#This Row],[William %R]]&gt;-0.1,1,0)</f>
        <v>0</v>
      </c>
      <c r="R39" s="99">
        <f t="shared" si="33"/>
        <v>21.44</v>
      </c>
      <c r="S39" s="99">
        <f t="shared" si="34"/>
        <v>23.6</v>
      </c>
      <c r="T39" s="99">
        <f t="shared" si="35"/>
        <v>22.464384615384617</v>
      </c>
      <c r="U39" s="99">
        <f t="shared" si="36"/>
        <v>22.427499999999998</v>
      </c>
      <c r="V39" s="99">
        <f t="shared" si="37"/>
        <v>22.811263037639588</v>
      </c>
      <c r="W39" s="99">
        <f t="shared" si="38"/>
        <v>23.038210018514039</v>
      </c>
      <c r="X39" s="99">
        <f t="shared" si="39"/>
        <v>-0.22694698087445175</v>
      </c>
      <c r="Y39" s="99">
        <f t="shared" si="40"/>
        <v>-0.47610074401374458</v>
      </c>
      <c r="Z39" s="99">
        <f t="shared" si="41"/>
        <v>0.24915376313929283</v>
      </c>
      <c r="AA39" s="109">
        <f t="shared" si="42"/>
        <v>0.14849242404917559</v>
      </c>
      <c r="AB39" s="109">
        <f t="shared" si="60"/>
        <v>0.22315913604421428</v>
      </c>
      <c r="AC39" s="99" t="str">
        <f t="shared" si="61"/>
        <v>0</v>
      </c>
      <c r="AD39" s="95" t="str">
        <f t="shared" si="62"/>
        <v>0</v>
      </c>
      <c r="AE39" s="95">
        <f t="shared" si="43"/>
        <v>0</v>
      </c>
      <c r="AF39" s="95">
        <f>IF(Petrobras_PETR4___Histórico__InfoMoney_1[[#This Row],[MACD Line]]&lt;0,1,0)</f>
        <v>1</v>
      </c>
      <c r="AG39" s="99">
        <f>Petrobras_PETR4___Histórico__InfoMoney_1[[#This Row],[9MME]]/Petrobras_PETR4___Histórico__InfoMoney_1[[#This Row],[20MA]]</f>
        <v>1.0016446155561083</v>
      </c>
      <c r="AH39" s="95">
        <f t="shared" si="44"/>
        <v>0</v>
      </c>
      <c r="AI39" s="96">
        <f t="shared" si="45"/>
        <v>0</v>
      </c>
      <c r="AK39" s="104" t="b">
        <f t="shared" si="46"/>
        <v>1</v>
      </c>
      <c r="AL39" s="104" t="b">
        <f t="shared" si="47"/>
        <v>1</v>
      </c>
      <c r="AM39" s="104" t="b">
        <f t="shared" si="48"/>
        <v>1</v>
      </c>
      <c r="AN39" s="104" t="b">
        <f t="shared" si="49"/>
        <v>0</v>
      </c>
      <c r="AO39" s="98">
        <f t="shared" si="63"/>
        <v>20.18</v>
      </c>
      <c r="AP39" s="104">
        <f t="shared" si="68"/>
        <v>23.6</v>
      </c>
      <c r="AQ39" s="98">
        <f t="shared" si="50"/>
        <v>0.2</v>
      </c>
      <c r="AR39" s="98">
        <f t="shared" si="51"/>
        <v>0.15384615384615385</v>
      </c>
      <c r="AS39" s="98">
        <f t="shared" si="52"/>
        <v>7.407407407407407E-2</v>
      </c>
      <c r="AU39" s="97" t="b">
        <f t="shared" si="53"/>
        <v>1</v>
      </c>
      <c r="AV39" s="97" t="b">
        <f t="shared" si="54"/>
        <v>1</v>
      </c>
      <c r="AW39" s="97" t="b">
        <f t="shared" si="64"/>
        <v>1</v>
      </c>
      <c r="AX39" s="97" t="b">
        <f t="shared" si="65"/>
        <v>0</v>
      </c>
      <c r="AY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" s="97" t="b">
        <f t="shared" si="55"/>
        <v>0</v>
      </c>
      <c r="BA39" s="97" t="b">
        <f t="shared" si="56"/>
        <v>0</v>
      </c>
      <c r="BB39" s="97" t="b">
        <f t="shared" si="66"/>
        <v>1</v>
      </c>
      <c r="BC39" s="97" t="b">
        <f t="shared" si="67"/>
        <v>0</v>
      </c>
      <c r="BD39" s="97" t="b">
        <f>Petrobras_PETR4___Histórico__InfoMoney_1[[#This Row],[MACD Line]]&lt;0</f>
        <v>1</v>
      </c>
      <c r="BE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" spans="1:57" hidden="1">
      <c r="A40" s="83">
        <v>44286</v>
      </c>
      <c r="B40" s="98">
        <v>23.32</v>
      </c>
      <c r="C40" s="97">
        <v>23.32</v>
      </c>
      <c r="D40" s="98">
        <v>1.1299999999999999</v>
      </c>
      <c r="E40" s="98">
        <f>Petrobras_PETR4___Histórico__InfoMoney_1[[#This Row],[Var.Dia (%)]]/100</f>
        <v>1.1299999999999999E-2</v>
      </c>
      <c r="F40" s="97">
        <v>23.03</v>
      </c>
      <c r="G40" s="98">
        <v>23.01</v>
      </c>
      <c r="H40" s="98">
        <v>23.44</v>
      </c>
      <c r="I40" s="97" t="s">
        <v>63</v>
      </c>
      <c r="J40" s="108">
        <v>-1.8E-3</v>
      </c>
      <c r="K40" s="97">
        <f ca="1">IF(COUNT($E40:E$1321)&gt;=22,LINEST(OFFSET(E40,0,0,22),OFFSET(J40,0,0,22)),"")</f>
        <v>1.5562356409132809</v>
      </c>
      <c r="L40" s="99">
        <f t="shared" si="57"/>
        <v>0</v>
      </c>
      <c r="M40" s="99">
        <f t="shared" si="58"/>
        <v>0</v>
      </c>
      <c r="N40" s="99">
        <f t="shared" si="59"/>
        <v>0</v>
      </c>
      <c r="O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-6.0000000000000497E-2</v>
      </c>
      <c r="P40" s="128">
        <f>IF(Petrobras_PETR4___Histórico__InfoMoney_1[[#This Row],[William %R]]&lt;-0.8,1,0)</f>
        <v>0</v>
      </c>
      <c r="Q40" s="128">
        <f>IF(Petrobras_PETR4___Histórico__InfoMoney_1[[#This Row],[William %R]]&gt;-0.1,1,0)</f>
        <v>1</v>
      </c>
      <c r="R40" s="99">
        <f t="shared" si="33"/>
        <v>21.44</v>
      </c>
      <c r="S40" s="99">
        <f t="shared" si="34"/>
        <v>23.44</v>
      </c>
      <c r="T40" s="99">
        <f t="shared" si="35"/>
        <v>22.377384615384621</v>
      </c>
      <c r="U40" s="99">
        <f t="shared" si="36"/>
        <v>22.347000000000001</v>
      </c>
      <c r="V40" s="99">
        <f t="shared" si="37"/>
        <v>22.756947226301332</v>
      </c>
      <c r="W40" s="99">
        <f t="shared" si="38"/>
        <v>23.032466819995161</v>
      </c>
      <c r="X40" s="99">
        <f t="shared" si="39"/>
        <v>-0.27551959369382928</v>
      </c>
      <c r="Y40" s="99">
        <f t="shared" si="40"/>
        <v>-0.53838918479856779</v>
      </c>
      <c r="Z40" s="99">
        <f t="shared" si="41"/>
        <v>0.26286959110473851</v>
      </c>
      <c r="AA40" s="109">
        <f t="shared" si="42"/>
        <v>0.18384776310850345</v>
      </c>
      <c r="AB40" s="109">
        <f t="shared" si="60"/>
        <v>0.34222799417931915</v>
      </c>
      <c r="AC40" s="99" t="str">
        <f t="shared" si="61"/>
        <v>0</v>
      </c>
      <c r="AD40" s="95" t="str">
        <f t="shared" si="62"/>
        <v>0</v>
      </c>
      <c r="AE40" s="95">
        <f t="shared" si="43"/>
        <v>0</v>
      </c>
      <c r="AF40" s="95">
        <f>IF(Petrobras_PETR4___Histórico__InfoMoney_1[[#This Row],[MACD Line]]&lt;0,1,0)</f>
        <v>1</v>
      </c>
      <c r="AG40" s="99">
        <f>Petrobras_PETR4___Histórico__InfoMoney_1[[#This Row],[9MME]]/Petrobras_PETR4___Histórico__InfoMoney_1[[#This Row],[20MA]]</f>
        <v>1.0013596731276959</v>
      </c>
      <c r="AH40" s="95">
        <f t="shared" si="44"/>
        <v>0</v>
      </c>
      <c r="AI40" s="96">
        <f t="shared" si="45"/>
        <v>0</v>
      </c>
      <c r="AK40" s="104" t="b">
        <f t="shared" si="46"/>
        <v>1</v>
      </c>
      <c r="AL40" s="104" t="b">
        <f t="shared" si="47"/>
        <v>1</v>
      </c>
      <c r="AM40" s="104" t="b">
        <f t="shared" si="48"/>
        <v>0</v>
      </c>
      <c r="AN40" s="104" t="b">
        <f t="shared" si="49"/>
        <v>1</v>
      </c>
      <c r="AO40" s="98">
        <f t="shared" si="63"/>
        <v>19.82</v>
      </c>
      <c r="AP40" s="104">
        <f t="shared" si="68"/>
        <v>23.6</v>
      </c>
      <c r="AQ40" s="98">
        <f t="shared" si="50"/>
        <v>0.2</v>
      </c>
      <c r="AR40" s="98">
        <f t="shared" si="51"/>
        <v>0.15384615384615385</v>
      </c>
      <c r="AS40" s="98">
        <f t="shared" si="52"/>
        <v>7.407407407407407E-2</v>
      </c>
      <c r="AU40" s="97" t="b">
        <f t="shared" si="53"/>
        <v>1</v>
      </c>
      <c r="AV40" s="97" t="b">
        <f t="shared" si="54"/>
        <v>1</v>
      </c>
      <c r="AW40" s="97" t="b">
        <f t="shared" si="64"/>
        <v>0</v>
      </c>
      <c r="AX40" s="97" t="b">
        <f t="shared" si="65"/>
        <v>0</v>
      </c>
      <c r="AY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" s="97" t="b">
        <f t="shared" si="55"/>
        <v>0</v>
      </c>
      <c r="BA40" s="97" t="b">
        <f t="shared" si="56"/>
        <v>0</v>
      </c>
      <c r="BB40" s="97" t="b">
        <f t="shared" si="66"/>
        <v>1</v>
      </c>
      <c r="BC40" s="97" t="b">
        <f t="shared" si="67"/>
        <v>1</v>
      </c>
      <c r="BD40" s="97" t="b">
        <f>Petrobras_PETR4___Histórico__InfoMoney_1[[#This Row],[MACD Line]]&lt;0</f>
        <v>1</v>
      </c>
      <c r="BE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" spans="1:57" hidden="1">
      <c r="A41" s="83">
        <v>44285</v>
      </c>
      <c r="B41" s="98">
        <v>23.06</v>
      </c>
      <c r="C41" s="97">
        <v>23.06</v>
      </c>
      <c r="D41" s="98">
        <v>0</v>
      </c>
      <c r="E41" s="98">
        <f>Petrobras_PETR4___Histórico__InfoMoney_1[[#This Row],[Var.Dia (%)]]/100</f>
        <v>0</v>
      </c>
      <c r="F41" s="97">
        <v>22.87</v>
      </c>
      <c r="G41" s="98">
        <v>22.81</v>
      </c>
      <c r="H41" s="98">
        <v>23.21</v>
      </c>
      <c r="I41" s="97" t="s">
        <v>423</v>
      </c>
      <c r="J41" s="108">
        <v>1.24E-2</v>
      </c>
      <c r="K41" s="97">
        <f ca="1">IF(COUNT($E41:E$1321)&gt;=22,LINEST(OFFSET(E41,0,0,22),OFFSET(J41,0,0,22)),"")</f>
        <v>1.5700787621409342</v>
      </c>
      <c r="L41" s="99">
        <f t="shared" si="57"/>
        <v>0</v>
      </c>
      <c r="M41" s="99">
        <f t="shared" si="58"/>
        <v>0</v>
      </c>
      <c r="N41" s="99">
        <f t="shared" si="59"/>
        <v>0</v>
      </c>
      <c r="O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-0.1518324607329857</v>
      </c>
      <c r="P41" s="128">
        <f>IF(Petrobras_PETR4___Histórico__InfoMoney_1[[#This Row],[William %R]]&lt;-0.8,1,0)</f>
        <v>0</v>
      </c>
      <c r="Q41" s="128">
        <f>IF(Petrobras_PETR4___Histórico__InfoMoney_1[[#This Row],[William %R]]&gt;-0.1,1,0)</f>
        <v>0</v>
      </c>
      <c r="R41" s="99">
        <f t="shared" si="33"/>
        <v>21.44</v>
      </c>
      <c r="S41" s="99">
        <f t="shared" si="34"/>
        <v>23.35</v>
      </c>
      <c r="T41" s="99">
        <f t="shared" si="35"/>
        <v>22.262076923076922</v>
      </c>
      <c r="U41" s="99">
        <f t="shared" si="36"/>
        <v>22.206000000000007</v>
      </c>
      <c r="V41" s="99">
        <f t="shared" si="37"/>
        <v>22.654573994719755</v>
      </c>
      <c r="W41" s="99">
        <f t="shared" si="38"/>
        <v>23.009464165594775</v>
      </c>
      <c r="X41" s="99">
        <f t="shared" si="39"/>
        <v>-0.35489017087502006</v>
      </c>
      <c r="Y41" s="99">
        <f t="shared" si="40"/>
        <v>-0.60410658257475236</v>
      </c>
      <c r="Z41" s="99">
        <f t="shared" si="41"/>
        <v>0.2492164116997323</v>
      </c>
      <c r="AA41" s="109">
        <f t="shared" si="42"/>
        <v>0</v>
      </c>
      <c r="AB41" s="109">
        <f t="shared" si="60"/>
        <v>0.41880783182743858</v>
      </c>
      <c r="AC41" s="99" t="str">
        <f t="shared" si="61"/>
        <v>0</v>
      </c>
      <c r="AD41" s="95" t="str">
        <f t="shared" si="62"/>
        <v>0</v>
      </c>
      <c r="AE41" s="95">
        <f t="shared" si="43"/>
        <v>0</v>
      </c>
      <c r="AF41" s="95">
        <f>IF(Petrobras_PETR4___Histórico__InfoMoney_1[[#This Row],[MACD Line]]&lt;0,1,0)</f>
        <v>1</v>
      </c>
      <c r="AG41" s="99">
        <f>Petrobras_PETR4___Histórico__InfoMoney_1[[#This Row],[9MME]]/Petrobras_PETR4___Histórico__InfoMoney_1[[#This Row],[20MA]]</f>
        <v>1.0025253050111194</v>
      </c>
      <c r="AH41" s="95">
        <f t="shared" si="44"/>
        <v>0</v>
      </c>
      <c r="AI41" s="96">
        <f t="shared" si="45"/>
        <v>0</v>
      </c>
      <c r="AK41" s="104" t="b">
        <f t="shared" si="46"/>
        <v>1</v>
      </c>
      <c r="AL41" s="104" t="b">
        <f t="shared" si="47"/>
        <v>0</v>
      </c>
      <c r="AM41" s="104" t="b">
        <f t="shared" si="48"/>
        <v>0</v>
      </c>
      <c r="AN41" s="104" t="b">
        <f t="shared" si="49"/>
        <v>1</v>
      </c>
      <c r="AO41" s="98">
        <f t="shared" si="63"/>
        <v>19.82</v>
      </c>
      <c r="AP41" s="104">
        <f t="shared" si="68"/>
        <v>23.35</v>
      </c>
      <c r="AQ41" s="98">
        <f t="shared" si="50"/>
        <v>0.2</v>
      </c>
      <c r="AR41" s="98">
        <f t="shared" si="51"/>
        <v>0.15384615384615385</v>
      </c>
      <c r="AS41" s="98">
        <f t="shared" si="52"/>
        <v>7.407407407407407E-2</v>
      </c>
      <c r="AU41" s="97" t="b">
        <f t="shared" si="53"/>
        <v>1</v>
      </c>
      <c r="AV41" s="97" t="b">
        <f t="shared" si="54"/>
        <v>0</v>
      </c>
      <c r="AW41" s="97" t="b">
        <f t="shared" si="64"/>
        <v>0</v>
      </c>
      <c r="AX41" s="97" t="b">
        <f t="shared" si="65"/>
        <v>0</v>
      </c>
      <c r="AY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" s="97" t="b">
        <f t="shared" si="55"/>
        <v>0</v>
      </c>
      <c r="BA41" s="97" t="b">
        <f t="shared" si="56"/>
        <v>0</v>
      </c>
      <c r="BB41" s="97" t="b">
        <f t="shared" si="66"/>
        <v>1</v>
      </c>
      <c r="BC41" s="97" t="b">
        <f t="shared" si="67"/>
        <v>1</v>
      </c>
      <c r="BD41" s="97" t="b">
        <f>Petrobras_PETR4___Histórico__InfoMoney_1[[#This Row],[MACD Line]]&lt;0</f>
        <v>1</v>
      </c>
      <c r="BE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" spans="1:57" hidden="1">
      <c r="A42" s="83">
        <v>44284</v>
      </c>
      <c r="B42" s="98">
        <v>23.06</v>
      </c>
      <c r="C42" s="97">
        <v>23.06</v>
      </c>
      <c r="D42" s="98">
        <v>1.58</v>
      </c>
      <c r="E42" s="98">
        <f>Petrobras_PETR4___Histórico__InfoMoney_1[[#This Row],[Var.Dia (%)]]/100</f>
        <v>1.5800000000000002E-2</v>
      </c>
      <c r="F42" s="97">
        <v>22.58</v>
      </c>
      <c r="G42" s="98">
        <v>22.52</v>
      </c>
      <c r="H42" s="98">
        <v>23.06</v>
      </c>
      <c r="I42" s="97" t="s">
        <v>47</v>
      </c>
      <c r="J42" s="108">
        <v>5.5999999999999999E-3</v>
      </c>
      <c r="K42" s="97">
        <f ca="1">IF(COUNT($E42:E$1321)&gt;=22,LINEST(OFFSET(E42,0,0,22),OFFSET(J42,0,0,22)),"")</f>
        <v>1.6469157389474043</v>
      </c>
      <c r="L42" s="99">
        <f t="shared" si="57"/>
        <v>0</v>
      </c>
      <c r="M42" s="99">
        <f t="shared" si="58"/>
        <v>0</v>
      </c>
      <c r="N42" s="99">
        <f t="shared" si="59"/>
        <v>0</v>
      </c>
      <c r="O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-0.11740890688259208</v>
      </c>
      <c r="P42" s="128">
        <f>IF(Petrobras_PETR4___Histórico__InfoMoney_1[[#This Row],[William %R]]&lt;-0.8,1,0)</f>
        <v>0</v>
      </c>
      <c r="Q42" s="128">
        <f>IF(Petrobras_PETR4___Histórico__InfoMoney_1[[#This Row],[William %R]]&gt;-0.1,1,0)</f>
        <v>0</v>
      </c>
      <c r="R42" s="99">
        <f t="shared" si="33"/>
        <v>20.88</v>
      </c>
      <c r="S42" s="99">
        <f t="shared" si="34"/>
        <v>23.35</v>
      </c>
      <c r="T42" s="99">
        <f t="shared" si="35"/>
        <v>22.187192307692307</v>
      </c>
      <c r="U42" s="99">
        <f t="shared" si="36"/>
        <v>22.117000000000001</v>
      </c>
      <c r="V42" s="99">
        <f t="shared" si="37"/>
        <v>22.580860175577893</v>
      </c>
      <c r="W42" s="99">
        <f t="shared" si="38"/>
        <v>23.005421298842357</v>
      </c>
      <c r="X42" s="99">
        <f t="shared" si="39"/>
        <v>-0.42456112326446416</v>
      </c>
      <c r="Y42" s="99">
        <f t="shared" si="40"/>
        <v>-0.66641068549968541</v>
      </c>
      <c r="Z42" s="99">
        <f t="shared" si="41"/>
        <v>0.24184956223522125</v>
      </c>
      <c r="AA42" s="109">
        <f t="shared" si="42"/>
        <v>0.25455844122715671</v>
      </c>
      <c r="AB42" s="109">
        <f t="shared" si="60"/>
        <v>0.4247352116319062</v>
      </c>
      <c r="AC42" s="99" t="str">
        <f t="shared" si="61"/>
        <v>0</v>
      </c>
      <c r="AD42" s="95" t="str">
        <f t="shared" si="62"/>
        <v>0</v>
      </c>
      <c r="AE42" s="95">
        <f t="shared" si="43"/>
        <v>0</v>
      </c>
      <c r="AF42" s="95">
        <f>IF(Petrobras_PETR4___Histórico__InfoMoney_1[[#This Row],[MACD Line]]&lt;0,1,0)</f>
        <v>1</v>
      </c>
      <c r="AG42" s="99">
        <f>Petrobras_PETR4___Histórico__InfoMoney_1[[#This Row],[9MME]]/Petrobras_PETR4___Histórico__InfoMoney_1[[#This Row],[20MA]]</f>
        <v>1.0031736812267624</v>
      </c>
      <c r="AH42" s="95">
        <f t="shared" si="44"/>
        <v>0</v>
      </c>
      <c r="AI42" s="96">
        <f t="shared" si="45"/>
        <v>0</v>
      </c>
      <c r="AK42" s="104" t="b">
        <f t="shared" si="46"/>
        <v>0</v>
      </c>
      <c r="AL42" s="104" t="b">
        <f t="shared" si="47"/>
        <v>1</v>
      </c>
      <c r="AM42" s="104" t="b">
        <f t="shared" si="48"/>
        <v>0</v>
      </c>
      <c r="AN42" s="104" t="b">
        <f t="shared" si="49"/>
        <v>1</v>
      </c>
      <c r="AO42" s="98">
        <f t="shared" si="63"/>
        <v>19.82</v>
      </c>
      <c r="AP42" s="104">
        <f t="shared" si="68"/>
        <v>23.35</v>
      </c>
      <c r="AQ42" s="98">
        <f t="shared" si="50"/>
        <v>0.2</v>
      </c>
      <c r="AR42" s="98">
        <f t="shared" si="51"/>
        <v>0.15384615384615385</v>
      </c>
      <c r="AS42" s="98">
        <f t="shared" si="52"/>
        <v>7.407407407407407E-2</v>
      </c>
      <c r="AU42" s="97" t="b">
        <f t="shared" si="53"/>
        <v>0</v>
      </c>
      <c r="AV42" s="97" t="b">
        <f t="shared" si="54"/>
        <v>1</v>
      </c>
      <c r="AW42" s="97" t="b">
        <f t="shared" si="64"/>
        <v>0</v>
      </c>
      <c r="AX42" s="97" t="b">
        <f t="shared" si="65"/>
        <v>0</v>
      </c>
      <c r="AY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" s="97" t="b">
        <f t="shared" si="55"/>
        <v>0</v>
      </c>
      <c r="BA42" s="97" t="b">
        <f t="shared" si="56"/>
        <v>0</v>
      </c>
      <c r="BB42" s="97" t="b">
        <f t="shared" si="66"/>
        <v>1</v>
      </c>
      <c r="BC42" s="97" t="b">
        <f t="shared" si="67"/>
        <v>1</v>
      </c>
      <c r="BD42" s="97" t="b">
        <f>Petrobras_PETR4___Histórico__InfoMoney_1[[#This Row],[MACD Line]]&lt;0</f>
        <v>1</v>
      </c>
      <c r="BE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" spans="1:57" hidden="1">
      <c r="A43" s="83">
        <v>44281</v>
      </c>
      <c r="B43" s="98">
        <v>22.7</v>
      </c>
      <c r="C43" s="97">
        <v>22.7</v>
      </c>
      <c r="D43" s="98">
        <v>1.1200000000000001</v>
      </c>
      <c r="E43" s="98">
        <f>Petrobras_PETR4___Histórico__InfoMoney_1[[#This Row],[Var.Dia (%)]]/100</f>
        <v>1.1200000000000002E-2</v>
      </c>
      <c r="F43" s="97">
        <v>22.72</v>
      </c>
      <c r="G43" s="98">
        <v>22.36</v>
      </c>
      <c r="H43" s="98">
        <v>23.11</v>
      </c>
      <c r="I43" s="97" t="s">
        <v>145</v>
      </c>
      <c r="J43" s="108">
        <v>9.1000000000000004E-3</v>
      </c>
      <c r="K43" s="97">
        <f ca="1">IF(COUNT($E43:E$1321)&gt;=22,LINEST(OFFSET(E43,0,0,22),OFFSET(J43,0,0,22)),"")</f>
        <v>1.6419014042152102</v>
      </c>
      <c r="L43" s="99">
        <f t="shared" si="57"/>
        <v>0</v>
      </c>
      <c r="M43" s="99">
        <f t="shared" si="58"/>
        <v>0</v>
      </c>
      <c r="N43" s="99">
        <f t="shared" si="59"/>
        <v>0</v>
      </c>
      <c r="O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-0.20504731861198794</v>
      </c>
      <c r="P43" s="128">
        <f>IF(Petrobras_PETR4___Histórico__InfoMoney_1[[#This Row],[William %R]]&lt;-0.8,1,0)</f>
        <v>0</v>
      </c>
      <c r="Q43" s="128">
        <f>IF(Petrobras_PETR4___Histórico__InfoMoney_1[[#This Row],[William %R]]&gt;-0.1,1,0)</f>
        <v>0</v>
      </c>
      <c r="R43" s="99">
        <f t="shared" si="33"/>
        <v>20.18</v>
      </c>
      <c r="S43" s="99">
        <f t="shared" si="34"/>
        <v>23.35</v>
      </c>
      <c r="T43" s="99">
        <f t="shared" si="35"/>
        <v>22.081884615384617</v>
      </c>
      <c r="U43" s="99">
        <f t="shared" si="36"/>
        <v>22.028500000000001</v>
      </c>
      <c r="V43" s="99">
        <f t="shared" si="37"/>
        <v>22.493743843864785</v>
      </c>
      <c r="W43" s="99">
        <f t="shared" si="38"/>
        <v>23.001055002749744</v>
      </c>
      <c r="X43" s="99">
        <f t="shared" si="39"/>
        <v>-0.50731115888495992</v>
      </c>
      <c r="Y43" s="99">
        <f t="shared" si="40"/>
        <v>-0.72687307605849072</v>
      </c>
      <c r="Z43" s="99">
        <f t="shared" si="41"/>
        <v>0.2195619171735308</v>
      </c>
      <c r="AA43" s="109">
        <f t="shared" si="42"/>
        <v>0.17677669529663689</v>
      </c>
      <c r="AB43" s="109">
        <f t="shared" si="60"/>
        <v>0.33151168908501655</v>
      </c>
      <c r="AC43" s="99" t="str">
        <f t="shared" si="61"/>
        <v>0</v>
      </c>
      <c r="AD43" s="95" t="str">
        <f t="shared" si="62"/>
        <v>0</v>
      </c>
      <c r="AE43" s="95">
        <f t="shared" si="43"/>
        <v>0</v>
      </c>
      <c r="AF43" s="95">
        <f>IF(Petrobras_PETR4___Histórico__InfoMoney_1[[#This Row],[MACD Line]]&lt;0,1,0)</f>
        <v>1</v>
      </c>
      <c r="AG43" s="99">
        <f>Petrobras_PETR4___Histórico__InfoMoney_1[[#This Row],[9MME]]/Petrobras_PETR4___Histórico__InfoMoney_1[[#This Row],[20MA]]</f>
        <v>1.0024234339780109</v>
      </c>
      <c r="AH43" s="95">
        <f t="shared" si="44"/>
        <v>0</v>
      </c>
      <c r="AI43" s="96">
        <f t="shared" si="45"/>
        <v>0</v>
      </c>
      <c r="AK43" s="104" t="b">
        <f t="shared" si="46"/>
        <v>1</v>
      </c>
      <c r="AL43" s="104" t="b">
        <f t="shared" si="47"/>
        <v>0</v>
      </c>
      <c r="AM43" s="104" t="b">
        <f t="shared" si="48"/>
        <v>0</v>
      </c>
      <c r="AN43" s="104" t="b">
        <f t="shared" si="49"/>
        <v>1</v>
      </c>
      <c r="AO43" s="98">
        <f t="shared" si="63"/>
        <v>19.82</v>
      </c>
      <c r="AP43" s="104">
        <f t="shared" si="68"/>
        <v>23.35</v>
      </c>
      <c r="AQ43" s="98">
        <f t="shared" si="50"/>
        <v>0.2</v>
      </c>
      <c r="AR43" s="98">
        <f t="shared" si="51"/>
        <v>0.15384615384615385</v>
      </c>
      <c r="AS43" s="98">
        <f t="shared" si="52"/>
        <v>7.407407407407407E-2</v>
      </c>
      <c r="AU43" s="97" t="b">
        <f t="shared" si="53"/>
        <v>1</v>
      </c>
      <c r="AV43" s="97" t="b">
        <f t="shared" si="54"/>
        <v>0</v>
      </c>
      <c r="AW43" s="97" t="b">
        <f t="shared" si="64"/>
        <v>0</v>
      </c>
      <c r="AX43" s="97" t="b">
        <f t="shared" si="65"/>
        <v>1</v>
      </c>
      <c r="AY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" s="97" t="b">
        <f t="shared" si="55"/>
        <v>1</v>
      </c>
      <c r="BA43" s="97" t="b">
        <f t="shared" si="56"/>
        <v>0</v>
      </c>
      <c r="BB43" s="97" t="b">
        <f t="shared" si="66"/>
        <v>0</v>
      </c>
      <c r="BC43" s="97" t="b">
        <f t="shared" si="67"/>
        <v>1</v>
      </c>
      <c r="BD43" s="97" t="b">
        <f>Petrobras_PETR4___Histórico__InfoMoney_1[[#This Row],[MACD Line]]&lt;0</f>
        <v>1</v>
      </c>
      <c r="BE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" spans="1:57" hidden="1">
      <c r="A44" s="83">
        <v>44280</v>
      </c>
      <c r="B44" s="98">
        <v>22.45</v>
      </c>
      <c r="C44" s="97">
        <v>22.45</v>
      </c>
      <c r="D44" s="98">
        <v>1.67</v>
      </c>
      <c r="E44" s="98">
        <f>Petrobras_PETR4___Histórico__InfoMoney_1[[#This Row],[Var.Dia (%)]]/100</f>
        <v>1.67E-2</v>
      </c>
      <c r="F44" s="97">
        <v>21.96</v>
      </c>
      <c r="G44" s="98">
        <v>21.44</v>
      </c>
      <c r="H44" s="98">
        <v>22.54</v>
      </c>
      <c r="I44" s="97" t="s">
        <v>214</v>
      </c>
      <c r="J44" s="108">
        <v>1.4999999999999999E-2</v>
      </c>
      <c r="K44" s="97">
        <f ca="1">IF(COUNT($E44:E$1321)&gt;=22,LINEST(OFFSET(E44,0,0,22),OFFSET(J44,0,0,22)),"")</f>
        <v>1.6526970609953944</v>
      </c>
      <c r="L44" s="99">
        <f t="shared" si="57"/>
        <v>0</v>
      </c>
      <c r="M44" s="99">
        <f t="shared" si="58"/>
        <v>0</v>
      </c>
      <c r="N44" s="99">
        <f t="shared" si="59"/>
        <v>0</v>
      </c>
      <c r="O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-0.28391167192429073</v>
      </c>
      <c r="P44" s="128">
        <f>IF(Petrobras_PETR4___Histórico__InfoMoney_1[[#This Row],[William %R]]&lt;-0.8,1,0)</f>
        <v>0</v>
      </c>
      <c r="Q44" s="128">
        <f>IF(Petrobras_PETR4___Histórico__InfoMoney_1[[#This Row],[William %R]]&gt;-0.1,1,0)</f>
        <v>0</v>
      </c>
      <c r="R44" s="99">
        <f t="shared" si="33"/>
        <v>20.18</v>
      </c>
      <c r="S44" s="99">
        <f t="shared" si="34"/>
        <v>23.35</v>
      </c>
      <c r="T44" s="99">
        <f t="shared" si="35"/>
        <v>22.043000000000003</v>
      </c>
      <c r="U44" s="99">
        <f t="shared" si="36"/>
        <v>21.969500000000004</v>
      </c>
      <c r="V44" s="99">
        <f t="shared" si="37"/>
        <v>22.456242724567474</v>
      </c>
      <c r="W44" s="99">
        <f t="shared" si="38"/>
        <v>23.025139402969725</v>
      </c>
      <c r="X44" s="99">
        <f t="shared" si="39"/>
        <v>-0.56889667840225044</v>
      </c>
      <c r="Y44" s="99">
        <f t="shared" si="40"/>
        <v>-0.78176355535187336</v>
      </c>
      <c r="Z44" s="99">
        <f t="shared" si="41"/>
        <v>0.21286687694962292</v>
      </c>
      <c r="AA44" s="109">
        <f t="shared" si="42"/>
        <v>0.26162950903902327</v>
      </c>
      <c r="AB44" s="109">
        <f t="shared" si="60"/>
        <v>0.48926475450414419</v>
      </c>
      <c r="AC44" s="99" t="str">
        <f t="shared" si="61"/>
        <v>0</v>
      </c>
      <c r="AD44" s="95" t="str">
        <f t="shared" si="62"/>
        <v>0</v>
      </c>
      <c r="AE44" s="95">
        <f t="shared" si="43"/>
        <v>0</v>
      </c>
      <c r="AF44" s="95">
        <f>IF(Petrobras_PETR4___Histórico__InfoMoney_1[[#This Row],[MACD Line]]&lt;0,1,0)</f>
        <v>1</v>
      </c>
      <c r="AG44" s="99">
        <f>Petrobras_PETR4___Histórico__InfoMoney_1[[#This Row],[9MME]]/Petrobras_PETR4___Histórico__InfoMoney_1[[#This Row],[20MA]]</f>
        <v>1.0033455472359407</v>
      </c>
      <c r="AH44" s="95">
        <f t="shared" si="44"/>
        <v>0</v>
      </c>
      <c r="AI44" s="96">
        <f t="shared" si="45"/>
        <v>0</v>
      </c>
      <c r="AK44" s="104" t="b">
        <f t="shared" si="46"/>
        <v>0</v>
      </c>
      <c r="AL44" s="104" t="b">
        <f t="shared" si="47"/>
        <v>0</v>
      </c>
      <c r="AM44" s="104" t="b">
        <f t="shared" si="48"/>
        <v>0</v>
      </c>
      <c r="AN44" s="104" t="b">
        <f t="shared" si="49"/>
        <v>1</v>
      </c>
      <c r="AO44" s="98">
        <f t="shared" si="63"/>
        <v>19.82</v>
      </c>
      <c r="AP44" s="104">
        <f t="shared" si="68"/>
        <v>24.43</v>
      </c>
      <c r="AQ44" s="98">
        <f t="shared" si="50"/>
        <v>0.2</v>
      </c>
      <c r="AR44" s="98">
        <f t="shared" si="51"/>
        <v>0.15384615384615385</v>
      </c>
      <c r="AS44" s="98">
        <f t="shared" si="52"/>
        <v>7.407407407407407E-2</v>
      </c>
      <c r="AU44" s="97" t="b">
        <f t="shared" si="53"/>
        <v>0</v>
      </c>
      <c r="AV44" s="97" t="b">
        <f t="shared" si="54"/>
        <v>0</v>
      </c>
      <c r="AW44" s="97" t="b">
        <f t="shared" si="64"/>
        <v>1</v>
      </c>
      <c r="AX44" s="97" t="b">
        <f t="shared" si="65"/>
        <v>1</v>
      </c>
      <c r="AY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" s="97" t="b">
        <f t="shared" si="55"/>
        <v>0</v>
      </c>
      <c r="BA44" s="97" t="b">
        <f t="shared" si="56"/>
        <v>1</v>
      </c>
      <c r="BB44" s="97" t="b">
        <f t="shared" si="66"/>
        <v>0</v>
      </c>
      <c r="BC44" s="97" t="b">
        <f t="shared" si="67"/>
        <v>0</v>
      </c>
      <c r="BD44" s="97" t="b">
        <f>Petrobras_PETR4___Histórico__InfoMoney_1[[#This Row],[MACD Line]]&lt;0</f>
        <v>1</v>
      </c>
      <c r="BE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" spans="1:57" hidden="1">
      <c r="A45" s="83">
        <v>44279</v>
      </c>
      <c r="B45" s="98">
        <v>22.08</v>
      </c>
      <c r="C45" s="97">
        <v>22.08</v>
      </c>
      <c r="D45" s="98">
        <v>0.09</v>
      </c>
      <c r="E45" s="98">
        <f>Petrobras_PETR4___Histórico__InfoMoney_1[[#This Row],[Var.Dia (%)]]/100</f>
        <v>8.9999999999999998E-4</v>
      </c>
      <c r="F45" s="97">
        <v>22.44</v>
      </c>
      <c r="G45" s="98">
        <v>22.08</v>
      </c>
      <c r="H45" s="98">
        <v>22.78</v>
      </c>
      <c r="I45" s="97" t="s">
        <v>53</v>
      </c>
      <c r="J45" s="108">
        <v>-1.06E-2</v>
      </c>
      <c r="K45" s="97">
        <f ca="1">IF(COUNT($E45:E$1321)&gt;=22,LINEST(OFFSET(E45,0,0,22),OFFSET(J45,0,0,22)),"")</f>
        <v>1.9809420318981876</v>
      </c>
      <c r="L45" s="99">
        <f t="shared" si="57"/>
        <v>0</v>
      </c>
      <c r="M45" s="99">
        <f t="shared" si="58"/>
        <v>0</v>
      </c>
      <c r="N45" s="99">
        <f t="shared" si="59"/>
        <v>0</v>
      </c>
      <c r="O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-0.40063091482649921</v>
      </c>
      <c r="P45" s="128">
        <f>IF(Petrobras_PETR4___Histórico__InfoMoney_1[[#This Row],[William %R]]&lt;-0.8,1,0)</f>
        <v>0</v>
      </c>
      <c r="Q45" s="128">
        <f>IF(Petrobras_PETR4___Histórico__InfoMoney_1[[#This Row],[William %R]]&gt;-0.1,1,0)</f>
        <v>0</v>
      </c>
      <c r="R45" s="99">
        <f t="shared" si="33"/>
        <v>20.18</v>
      </c>
      <c r="S45" s="99">
        <f t="shared" si="34"/>
        <v>23.35</v>
      </c>
      <c r="T45" s="99">
        <f t="shared" si="35"/>
        <v>22.050807692307696</v>
      </c>
      <c r="U45" s="99">
        <f t="shared" si="36"/>
        <v>21.969000000000005</v>
      </c>
      <c r="V45" s="99">
        <f t="shared" si="37"/>
        <v>22.457377765397926</v>
      </c>
      <c r="W45" s="99">
        <f t="shared" si="38"/>
        <v>23.071150555207304</v>
      </c>
      <c r="X45" s="99">
        <f t="shared" si="39"/>
        <v>-0.61377278980937788</v>
      </c>
      <c r="Y45" s="99">
        <f t="shared" si="40"/>
        <v>-0.83498027458927904</v>
      </c>
      <c r="Z45" s="99">
        <f t="shared" si="41"/>
        <v>0.22120748477990115</v>
      </c>
      <c r="AA45" s="109">
        <f t="shared" si="42"/>
        <v>1.4142135623730649E-2</v>
      </c>
      <c r="AB45" s="109">
        <f t="shared" si="60"/>
        <v>0.48828270499783266</v>
      </c>
      <c r="AC45" s="99" t="str">
        <f t="shared" si="61"/>
        <v>1</v>
      </c>
      <c r="AD45" s="95" t="str">
        <f t="shared" si="62"/>
        <v>0</v>
      </c>
      <c r="AE45" s="95">
        <f t="shared" si="43"/>
        <v>0</v>
      </c>
      <c r="AF45" s="95">
        <f>IF(Petrobras_PETR4___Histórico__InfoMoney_1[[#This Row],[MACD Line]]&lt;0,1,0)</f>
        <v>1</v>
      </c>
      <c r="AG45" s="99">
        <f>Petrobras_PETR4___Histórico__InfoMoney_1[[#This Row],[9MME]]/Petrobras_PETR4___Histórico__InfoMoney_1[[#This Row],[20MA]]</f>
        <v>1.0037237786111197</v>
      </c>
      <c r="AH45" s="95">
        <f t="shared" si="44"/>
        <v>0</v>
      </c>
      <c r="AI45" s="96">
        <f t="shared" si="45"/>
        <v>0</v>
      </c>
      <c r="AK45" s="104" t="b">
        <f t="shared" si="46"/>
        <v>0</v>
      </c>
      <c r="AL45" s="104" t="b">
        <f t="shared" si="47"/>
        <v>0</v>
      </c>
      <c r="AM45" s="104" t="b">
        <f t="shared" si="48"/>
        <v>0</v>
      </c>
      <c r="AN45" s="104" t="b">
        <f t="shared" si="49"/>
        <v>0</v>
      </c>
      <c r="AO45" s="98">
        <f t="shared" si="63"/>
        <v>19.82</v>
      </c>
      <c r="AP45" s="104">
        <f t="shared" si="68"/>
        <v>24.43</v>
      </c>
      <c r="AQ45" s="98">
        <f t="shared" si="50"/>
        <v>0.2</v>
      </c>
      <c r="AR45" s="98">
        <f t="shared" si="51"/>
        <v>0.15384615384615385</v>
      </c>
      <c r="AS45" s="98">
        <f t="shared" si="52"/>
        <v>7.407407407407407E-2</v>
      </c>
      <c r="AU45" s="97" t="b">
        <f t="shared" si="53"/>
        <v>0</v>
      </c>
      <c r="AV45" s="97" t="b">
        <f t="shared" si="54"/>
        <v>0</v>
      </c>
      <c r="AW45" s="97" t="b">
        <f t="shared" si="64"/>
        <v>1</v>
      </c>
      <c r="AX45" s="97" t="b">
        <f t="shared" si="65"/>
        <v>1</v>
      </c>
      <c r="AY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" s="97" t="b">
        <f t="shared" si="55"/>
        <v>1</v>
      </c>
      <c r="BA45" s="97" t="b">
        <f t="shared" si="56"/>
        <v>0</v>
      </c>
      <c r="BB45" s="97" t="b">
        <f t="shared" si="66"/>
        <v>0</v>
      </c>
      <c r="BC45" s="97" t="b">
        <f t="shared" si="67"/>
        <v>0</v>
      </c>
      <c r="BD45" s="97" t="b">
        <f>Petrobras_PETR4___Histórico__InfoMoney_1[[#This Row],[MACD Line]]&lt;0</f>
        <v>1</v>
      </c>
      <c r="BE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" spans="1:57" hidden="1">
      <c r="A46" s="83">
        <v>44278</v>
      </c>
      <c r="B46" s="98">
        <v>22.06</v>
      </c>
      <c r="C46" s="97">
        <v>22.06</v>
      </c>
      <c r="D46" s="98">
        <v>-3.06</v>
      </c>
      <c r="E46" s="98">
        <f>Petrobras_PETR4___Histórico__InfoMoney_1[[#This Row],[Var.Dia (%)]]/100</f>
        <v>-3.0600000000000002E-2</v>
      </c>
      <c r="F46" s="97">
        <v>22.42</v>
      </c>
      <c r="G46" s="98">
        <v>22.06</v>
      </c>
      <c r="H46" s="98">
        <v>22.86</v>
      </c>
      <c r="I46" s="97" t="s">
        <v>261</v>
      </c>
      <c r="J46" s="108">
        <v>-1.49E-2</v>
      </c>
      <c r="K46" s="97">
        <f ca="1">IF(COUNT($E46:E$1321)&gt;=22,LINEST(OFFSET(E46,0,0,22),OFFSET(J46,0,0,22)),"")</f>
        <v>2.6814761879661368</v>
      </c>
      <c r="L46" s="99">
        <f t="shared" si="57"/>
        <v>0</v>
      </c>
      <c r="M46" s="99">
        <f t="shared" si="58"/>
        <v>0</v>
      </c>
      <c r="N46" s="99">
        <f t="shared" si="59"/>
        <v>0</v>
      </c>
      <c r="O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-0.40694006309148328</v>
      </c>
      <c r="P46" s="128">
        <f>IF(Petrobras_PETR4___Histórico__InfoMoney_1[[#This Row],[William %R]]&lt;-0.8,1,0)</f>
        <v>0</v>
      </c>
      <c r="Q46" s="128">
        <f>IF(Petrobras_PETR4___Histórico__InfoMoney_1[[#This Row],[William %R]]&gt;-0.1,1,0)</f>
        <v>0</v>
      </c>
      <c r="R46" s="99">
        <f t="shared" si="33"/>
        <v>20.18</v>
      </c>
      <c r="S46" s="99">
        <f t="shared" si="34"/>
        <v>23.35</v>
      </c>
      <c r="T46" s="99">
        <f t="shared" si="35"/>
        <v>22.099346153846152</v>
      </c>
      <c r="U46" s="99">
        <f t="shared" si="36"/>
        <v>22.045500000000004</v>
      </c>
      <c r="V46" s="99">
        <f t="shared" si="37"/>
        <v>22.525991904561184</v>
      </c>
      <c r="W46" s="99">
        <f t="shared" si="38"/>
        <v>23.150442599623887</v>
      </c>
      <c r="X46" s="99">
        <f t="shared" si="39"/>
        <v>-0.62445069506270201</v>
      </c>
      <c r="Y46" s="99">
        <f t="shared" si="40"/>
        <v>-0.89028214578425435</v>
      </c>
      <c r="Z46" s="99">
        <f t="shared" si="41"/>
        <v>0.26583145072155234</v>
      </c>
      <c r="AA46" s="109">
        <f t="shared" si="42"/>
        <v>0.49497474683058529</v>
      </c>
      <c r="AB46" s="109">
        <f t="shared" si="60"/>
        <v>0.51621700863106068</v>
      </c>
      <c r="AC46" s="99" t="str">
        <f t="shared" si="61"/>
        <v>0</v>
      </c>
      <c r="AD46" s="95">
        <f t="shared" si="62"/>
        <v>1</v>
      </c>
      <c r="AE46" s="95">
        <f t="shared" si="43"/>
        <v>0</v>
      </c>
      <c r="AF46" s="95">
        <f>IF(Petrobras_PETR4___Histórico__InfoMoney_1[[#This Row],[MACD Line]]&lt;0,1,0)</f>
        <v>1</v>
      </c>
      <c r="AG46" s="99">
        <f>Petrobras_PETR4___Histórico__InfoMoney_1[[#This Row],[9MME]]/Petrobras_PETR4___Histórico__InfoMoney_1[[#This Row],[20MA]]</f>
        <v>1.0024425009115761</v>
      </c>
      <c r="AH46" s="95">
        <f t="shared" si="44"/>
        <v>0</v>
      </c>
      <c r="AI46" s="96">
        <f t="shared" si="45"/>
        <v>0</v>
      </c>
      <c r="AK46" s="104" t="b">
        <f t="shared" si="46"/>
        <v>0</v>
      </c>
      <c r="AL46" s="104" t="b">
        <f t="shared" si="47"/>
        <v>1</v>
      </c>
      <c r="AM46" s="104" t="b">
        <f t="shared" si="48"/>
        <v>0</v>
      </c>
      <c r="AN46" s="104" t="b">
        <f t="shared" si="49"/>
        <v>1</v>
      </c>
      <c r="AO46" s="98">
        <f t="shared" si="63"/>
        <v>19.82</v>
      </c>
      <c r="AP46" s="104">
        <f t="shared" si="68"/>
        <v>24.43</v>
      </c>
      <c r="AQ46" s="98">
        <f t="shared" si="50"/>
        <v>0.2</v>
      </c>
      <c r="AR46" s="98">
        <f t="shared" si="51"/>
        <v>0.15384615384615385</v>
      </c>
      <c r="AS46" s="98">
        <f t="shared" si="52"/>
        <v>7.407407407407407E-2</v>
      </c>
      <c r="AU46" s="97" t="b">
        <f t="shared" si="53"/>
        <v>0</v>
      </c>
      <c r="AV46" s="97" t="b">
        <f t="shared" si="54"/>
        <v>0</v>
      </c>
      <c r="AW46" s="97" t="b">
        <f t="shared" si="64"/>
        <v>1</v>
      </c>
      <c r="AX46" s="97" t="b">
        <f t="shared" si="65"/>
        <v>1</v>
      </c>
      <c r="AY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" s="97" t="b">
        <f t="shared" si="55"/>
        <v>0</v>
      </c>
      <c r="BA46" s="97" t="b">
        <f t="shared" si="56"/>
        <v>1</v>
      </c>
      <c r="BB46" s="97" t="b">
        <f t="shared" si="66"/>
        <v>0</v>
      </c>
      <c r="BC46" s="97" t="b">
        <f t="shared" si="67"/>
        <v>0</v>
      </c>
      <c r="BD46" s="97" t="b">
        <f>Petrobras_PETR4___Histórico__InfoMoney_1[[#This Row],[MACD Line]]&lt;0</f>
        <v>1</v>
      </c>
      <c r="BE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" spans="1:57" hidden="1">
      <c r="A47" s="83">
        <v>44277</v>
      </c>
      <c r="B47" s="98">
        <v>22.76</v>
      </c>
      <c r="C47" s="98">
        <v>22.76</v>
      </c>
      <c r="D47" s="98">
        <v>-2</v>
      </c>
      <c r="E47" s="98">
        <f>Petrobras_PETR4___Histórico__InfoMoney_1[[#This Row],[Var.Dia (%)]]/100</f>
        <v>-0.02</v>
      </c>
      <c r="F47" s="98">
        <v>22.92</v>
      </c>
      <c r="G47" s="98">
        <v>22.48</v>
      </c>
      <c r="H47" s="98">
        <v>23.01</v>
      </c>
      <c r="I47" s="97" t="s">
        <v>424</v>
      </c>
      <c r="J47" s="108">
        <v>-1.0699999999999999E-2</v>
      </c>
      <c r="K47" s="97">
        <f ca="1">IF(COUNT($E47:E$1321)&gt;=22,LINEST(OFFSET(E47,0,0,22),OFFSET(J47,0,0,22)),"")</f>
        <v>2.7274778522507175</v>
      </c>
      <c r="L47" s="99">
        <f t="shared" si="57"/>
        <v>0</v>
      </c>
      <c r="M47" s="99">
        <f t="shared" si="58"/>
        <v>0</v>
      </c>
      <c r="N47" s="99">
        <f t="shared" si="59"/>
        <v>0</v>
      </c>
      <c r="O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-0.16713881019830018</v>
      </c>
      <c r="P47" s="128">
        <f>IF(Petrobras_PETR4___Histórico__InfoMoney_1[[#This Row],[William %R]]&lt;-0.8,1,0)</f>
        <v>0</v>
      </c>
      <c r="Q47" s="128">
        <f>IF(Petrobras_PETR4___Histórico__InfoMoney_1[[#This Row],[William %R]]&gt;-0.1,1,0)</f>
        <v>0</v>
      </c>
      <c r="R47" s="99">
        <f t="shared" si="33"/>
        <v>19.82</v>
      </c>
      <c r="S47" s="99">
        <f t="shared" si="34"/>
        <v>23.35</v>
      </c>
      <c r="T47" s="99">
        <f t="shared" si="35"/>
        <v>22.122</v>
      </c>
      <c r="U47" s="99">
        <f t="shared" si="36"/>
        <v>22.1065</v>
      </c>
      <c r="V47" s="99">
        <f t="shared" si="37"/>
        <v>22.610717705390492</v>
      </c>
      <c r="W47" s="99">
        <f t="shared" si="38"/>
        <v>23.237678007593797</v>
      </c>
      <c r="X47" s="99">
        <f t="shared" si="39"/>
        <v>-0.62696030220330456</v>
      </c>
      <c r="Y47" s="99">
        <f t="shared" si="40"/>
        <v>-0.95674000846464247</v>
      </c>
      <c r="Z47" s="99">
        <f t="shared" si="41"/>
        <v>0.3297797062613379</v>
      </c>
      <c r="AA47" s="109">
        <f t="shared" si="42"/>
        <v>0.32526911934580993</v>
      </c>
      <c r="AB47" s="109">
        <f t="shared" si="60"/>
        <v>0.38264866392031249</v>
      </c>
      <c r="AC47" s="99" t="str">
        <f t="shared" si="61"/>
        <v>0</v>
      </c>
      <c r="AD47" s="95" t="str">
        <f t="shared" si="62"/>
        <v>0</v>
      </c>
      <c r="AE47" s="95">
        <f t="shared" si="43"/>
        <v>0</v>
      </c>
      <c r="AF47" s="95">
        <f>IF(Petrobras_PETR4___Histórico__InfoMoney_1[[#This Row],[MACD Line]]&lt;0,1,0)</f>
        <v>1</v>
      </c>
      <c r="AG47" s="99">
        <f>Petrobras_PETR4___Histórico__InfoMoney_1[[#This Row],[9MME]]/Petrobras_PETR4___Histórico__InfoMoney_1[[#This Row],[20MA]]</f>
        <v>1.0007011512451089</v>
      </c>
      <c r="AH47" s="95">
        <f t="shared" si="44"/>
        <v>0</v>
      </c>
      <c r="AI47" s="96">
        <f t="shared" si="45"/>
        <v>0</v>
      </c>
      <c r="AK47" s="104" t="b">
        <f t="shared" si="46"/>
        <v>1</v>
      </c>
      <c r="AL47" s="104" t="b">
        <f t="shared" si="47"/>
        <v>0</v>
      </c>
      <c r="AM47" s="104" t="b">
        <f t="shared" si="48"/>
        <v>1</v>
      </c>
      <c r="AN47" s="104" t="b">
        <f t="shared" si="49"/>
        <v>1</v>
      </c>
      <c r="AO47" s="98">
        <f t="shared" si="63"/>
        <v>19.82</v>
      </c>
      <c r="AP47" s="104">
        <f t="shared" si="68"/>
        <v>24.43</v>
      </c>
      <c r="AQ47" s="98">
        <f t="shared" si="50"/>
        <v>0.2</v>
      </c>
      <c r="AR47" s="98">
        <f t="shared" si="51"/>
        <v>0.15384615384615385</v>
      </c>
      <c r="AS47" s="98">
        <f t="shared" si="52"/>
        <v>7.407407407407407E-2</v>
      </c>
      <c r="AU47" s="97" t="b">
        <f t="shared" si="53"/>
        <v>0</v>
      </c>
      <c r="AV47" s="97" t="b">
        <f t="shared" si="54"/>
        <v>1</v>
      </c>
      <c r="AW47" s="97" t="b">
        <f t="shared" si="64"/>
        <v>1</v>
      </c>
      <c r="AX47" s="97" t="b">
        <f t="shared" si="65"/>
        <v>0</v>
      </c>
      <c r="AY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" s="97" t="b">
        <f t="shared" si="55"/>
        <v>0</v>
      </c>
      <c r="BA47" s="97" t="b">
        <f t="shared" si="56"/>
        <v>0</v>
      </c>
      <c r="BB47" s="97" t="b">
        <f t="shared" si="66"/>
        <v>1</v>
      </c>
      <c r="BC47" s="97" t="b">
        <f t="shared" si="67"/>
        <v>0</v>
      </c>
      <c r="BD47" s="97" t="b">
        <f>Petrobras_PETR4___Histórico__InfoMoney_1[[#This Row],[MACD Line]]&lt;0</f>
        <v>1</v>
      </c>
      <c r="BE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" spans="1:57" hidden="1">
      <c r="A48" s="83">
        <v>44274</v>
      </c>
      <c r="B48" s="98">
        <v>23.22</v>
      </c>
      <c r="C48" s="98">
        <v>23.22</v>
      </c>
      <c r="D48" s="98">
        <v>3.27</v>
      </c>
      <c r="E48" s="98">
        <f>Petrobras_PETR4___Histórico__InfoMoney_1[[#This Row],[Var.Dia (%)]]/100</f>
        <v>3.27E-2</v>
      </c>
      <c r="F48" s="98">
        <v>22.52</v>
      </c>
      <c r="G48" s="98">
        <v>22.43</v>
      </c>
      <c r="H48" s="98">
        <v>23.26</v>
      </c>
      <c r="I48" s="97" t="s">
        <v>425</v>
      </c>
      <c r="J48" s="108">
        <v>1.21E-2</v>
      </c>
      <c r="K48" s="97">
        <f ca="1">IF(COUNT($E48:E$1321)&gt;=22,LINEST(OFFSET(E48,0,0,22),OFFSET(J48,0,0,22)),"")</f>
        <v>2.7230563581536282</v>
      </c>
      <c r="L48" s="99">
        <f t="shared" si="57"/>
        <v>0</v>
      </c>
      <c r="M48" s="99">
        <f t="shared" si="58"/>
        <v>0</v>
      </c>
      <c r="N48" s="99">
        <f t="shared" si="59"/>
        <v>0</v>
      </c>
      <c r="O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-3.6827195467422809E-2</v>
      </c>
      <c r="P48" s="128">
        <f>IF(Petrobras_PETR4___Histórico__InfoMoney_1[[#This Row],[William %R]]&lt;-0.8,1,0)</f>
        <v>0</v>
      </c>
      <c r="Q48" s="128">
        <f>IF(Petrobras_PETR4___Histórico__InfoMoney_1[[#This Row],[William %R]]&gt;-0.1,1,0)</f>
        <v>1</v>
      </c>
      <c r="R48" s="99">
        <f t="shared" si="33"/>
        <v>19.82</v>
      </c>
      <c r="S48" s="99">
        <f t="shared" si="34"/>
        <v>23.35</v>
      </c>
      <c r="T48" s="99">
        <f t="shared" si="35"/>
        <v>22.328999999999997</v>
      </c>
      <c r="U48" s="99">
        <f t="shared" si="36"/>
        <v>22.006</v>
      </c>
      <c r="V48" s="99">
        <f t="shared" si="37"/>
        <v>22.583575470006945</v>
      </c>
      <c r="W48" s="99">
        <f t="shared" si="38"/>
        <v>23.275892248201298</v>
      </c>
      <c r="X48" s="99">
        <f t="shared" si="39"/>
        <v>-0.69231677819435333</v>
      </c>
      <c r="Y48" s="99">
        <f t="shared" si="40"/>
        <v>-1.0391849350299769</v>
      </c>
      <c r="Z48" s="99">
        <f t="shared" si="41"/>
        <v>0.34686815683562355</v>
      </c>
      <c r="AA48" s="109">
        <f t="shared" si="42"/>
        <v>0.51618795026618003</v>
      </c>
      <c r="AB48" s="109">
        <f t="shared" si="60"/>
        <v>0.37870833104118579</v>
      </c>
      <c r="AC48" s="99" t="str">
        <f t="shared" si="61"/>
        <v>0</v>
      </c>
      <c r="AD48" s="95" t="str">
        <f t="shared" si="62"/>
        <v>0</v>
      </c>
      <c r="AE48" s="95">
        <f t="shared" si="43"/>
        <v>0</v>
      </c>
      <c r="AF48" s="95">
        <f>IF(Petrobras_PETR4___Histórico__InfoMoney_1[[#This Row],[MACD Line]]&lt;0,1,0)</f>
        <v>1</v>
      </c>
      <c r="AG48" s="99">
        <f>Petrobras_PETR4___Histórico__InfoMoney_1[[#This Row],[9MME]]/Petrobras_PETR4___Histórico__InfoMoney_1[[#This Row],[20MA]]</f>
        <v>1.0146778151413249</v>
      </c>
      <c r="AH48" s="95">
        <f t="shared" si="44"/>
        <v>0</v>
      </c>
      <c r="AI48" s="96">
        <f t="shared" si="45"/>
        <v>0</v>
      </c>
      <c r="AK48" s="104" t="b">
        <f t="shared" si="46"/>
        <v>0</v>
      </c>
      <c r="AL48" s="104" t="b">
        <f t="shared" si="47"/>
        <v>1</v>
      </c>
      <c r="AM48" s="104" t="b">
        <f t="shared" si="48"/>
        <v>0</v>
      </c>
      <c r="AN48" s="104" t="b">
        <f t="shared" si="49"/>
        <v>1</v>
      </c>
      <c r="AO48" s="98">
        <f t="shared" si="63"/>
        <v>19.82</v>
      </c>
      <c r="AP48" s="104">
        <f t="shared" si="68"/>
        <v>24.43</v>
      </c>
      <c r="AQ48" s="98">
        <f t="shared" si="50"/>
        <v>0.2</v>
      </c>
      <c r="AR48" s="98">
        <f t="shared" si="51"/>
        <v>0.15384615384615385</v>
      </c>
      <c r="AS48" s="98">
        <f t="shared" si="52"/>
        <v>7.407407407407407E-2</v>
      </c>
      <c r="AU48" s="97" t="b">
        <f t="shared" si="53"/>
        <v>1</v>
      </c>
      <c r="AV48" s="97" t="b">
        <f t="shared" si="54"/>
        <v>0</v>
      </c>
      <c r="AW48" s="97" t="b">
        <f t="shared" si="64"/>
        <v>0</v>
      </c>
      <c r="AX48" s="97" t="b">
        <f t="shared" si="65"/>
        <v>1</v>
      </c>
      <c r="AY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" s="97" t="b">
        <f t="shared" si="55"/>
        <v>1</v>
      </c>
      <c r="BA48" s="97" t="b">
        <f t="shared" si="56"/>
        <v>0</v>
      </c>
      <c r="BB48" s="97" t="b">
        <f t="shared" si="66"/>
        <v>0</v>
      </c>
      <c r="BC48" s="97" t="b">
        <f t="shared" si="67"/>
        <v>1</v>
      </c>
      <c r="BD48" s="97" t="b">
        <f>Petrobras_PETR4___Histórico__InfoMoney_1[[#This Row],[MACD Line]]&lt;0</f>
        <v>1</v>
      </c>
      <c r="BE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" spans="1:57" hidden="1">
      <c r="A49" s="83">
        <v>44273</v>
      </c>
      <c r="B49" s="98">
        <v>22.49</v>
      </c>
      <c r="C49" s="98">
        <v>22.49</v>
      </c>
      <c r="D49" s="98">
        <v>-3.49</v>
      </c>
      <c r="E49" s="98">
        <f>Petrobras_PETR4___Histórico__InfoMoney_1[[#This Row],[Var.Dia (%)]]/100</f>
        <v>-3.49E-2</v>
      </c>
      <c r="F49" s="98">
        <v>23.11</v>
      </c>
      <c r="G49" s="98">
        <v>22.32</v>
      </c>
      <c r="H49" s="98">
        <v>23.12</v>
      </c>
      <c r="I49" s="97" t="s">
        <v>210</v>
      </c>
      <c r="J49" s="108">
        <v>-1.47E-2</v>
      </c>
      <c r="K49" s="97">
        <f ca="1">IF(COUNT($E49:E$1321)&gt;=22,LINEST(OFFSET(E49,0,0,22),OFFSET(J49,0,0,22)),"")</f>
        <v>2.7436643086200201</v>
      </c>
      <c r="L49" s="99">
        <f t="shared" si="57"/>
        <v>0</v>
      </c>
      <c r="M49" s="99">
        <f t="shared" si="58"/>
        <v>0</v>
      </c>
      <c r="N49" s="99">
        <f t="shared" si="59"/>
        <v>0</v>
      </c>
      <c r="O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-0.24362606232294695</v>
      </c>
      <c r="P49" s="128">
        <f>IF(Petrobras_PETR4___Histórico__InfoMoney_1[[#This Row],[William %R]]&lt;-0.8,1,0)</f>
        <v>0</v>
      </c>
      <c r="Q49" s="128">
        <f>IF(Petrobras_PETR4___Histórico__InfoMoney_1[[#This Row],[William %R]]&gt;-0.1,1,0)</f>
        <v>0</v>
      </c>
      <c r="R49" s="99">
        <f t="shared" si="33"/>
        <v>19.82</v>
      </c>
      <c r="S49" s="99">
        <f t="shared" si="34"/>
        <v>23.35</v>
      </c>
      <c r="T49" s="99">
        <f t="shared" si="35"/>
        <v>22.463346153846157</v>
      </c>
      <c r="U49" s="99">
        <f t="shared" si="36"/>
        <v>22.166999999999998</v>
      </c>
      <c r="V49" s="99">
        <f t="shared" si="37"/>
        <v>22.467861919099118</v>
      </c>
      <c r="W49" s="99">
        <f t="shared" si="38"/>
        <v>23.280363628057401</v>
      </c>
      <c r="X49" s="99">
        <f t="shared" si="39"/>
        <v>-0.81250170895828333</v>
      </c>
      <c r="Y49" s="99">
        <f t="shared" si="40"/>
        <v>-1.1259019742388827</v>
      </c>
      <c r="Z49" s="99">
        <f t="shared" si="41"/>
        <v>0.31340026528059939</v>
      </c>
      <c r="AA49" s="109">
        <f t="shared" si="42"/>
        <v>0.57275649276110507</v>
      </c>
      <c r="AB49" s="109">
        <f t="shared" si="60"/>
        <v>0.36907993714099402</v>
      </c>
      <c r="AC49" s="99" t="str">
        <f t="shared" si="61"/>
        <v>0</v>
      </c>
      <c r="AD49" s="95" t="str">
        <f t="shared" si="62"/>
        <v>0</v>
      </c>
      <c r="AE49" s="95">
        <f t="shared" si="43"/>
        <v>0</v>
      </c>
      <c r="AF49" s="95">
        <f>IF(Petrobras_PETR4___Histórico__InfoMoney_1[[#This Row],[MACD Line]]&lt;0,1,0)</f>
        <v>1</v>
      </c>
      <c r="AG49" s="99">
        <f>Petrobras_PETR4___Histórico__InfoMoney_1[[#This Row],[9MME]]/Petrobras_PETR4___Histórico__InfoMoney_1[[#This Row],[20MA]]</f>
        <v>1.0133687983870689</v>
      </c>
      <c r="AH49" s="95">
        <f t="shared" si="44"/>
        <v>0</v>
      </c>
      <c r="AI49" s="96">
        <f t="shared" si="45"/>
        <v>0</v>
      </c>
      <c r="AK49" s="104" t="b">
        <f t="shared" si="46"/>
        <v>1</v>
      </c>
      <c r="AL49" s="104" t="b">
        <f t="shared" si="47"/>
        <v>0</v>
      </c>
      <c r="AM49" s="104" t="b">
        <f t="shared" si="48"/>
        <v>1</v>
      </c>
      <c r="AN49" s="104" t="b">
        <f t="shared" si="49"/>
        <v>0</v>
      </c>
      <c r="AO49" s="98">
        <f t="shared" si="63"/>
        <v>19.82</v>
      </c>
      <c r="AP49" s="104">
        <f t="shared" si="68"/>
        <v>29.92</v>
      </c>
      <c r="AQ49" s="98">
        <f t="shared" si="50"/>
        <v>0.2</v>
      </c>
      <c r="AR49" s="98">
        <f t="shared" si="51"/>
        <v>0.15384615384615385</v>
      </c>
      <c r="AS49" s="98">
        <f t="shared" si="52"/>
        <v>7.407407407407407E-2</v>
      </c>
      <c r="AU49" s="97" t="b">
        <f t="shared" si="53"/>
        <v>0</v>
      </c>
      <c r="AV49" s="97" t="b">
        <f t="shared" si="54"/>
        <v>1</v>
      </c>
      <c r="AW49" s="97" t="b">
        <f t="shared" si="64"/>
        <v>1</v>
      </c>
      <c r="AX49" s="97" t="b">
        <f t="shared" si="65"/>
        <v>0</v>
      </c>
      <c r="AY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" s="97" t="b">
        <f t="shared" si="55"/>
        <v>1</v>
      </c>
      <c r="BA49" s="97" t="b">
        <f t="shared" si="56"/>
        <v>1</v>
      </c>
      <c r="BB49" s="97" t="b">
        <f t="shared" si="66"/>
        <v>1</v>
      </c>
      <c r="BC49" s="97" t="b">
        <f t="shared" si="67"/>
        <v>0</v>
      </c>
      <c r="BD49" s="97" t="b">
        <f>Petrobras_PETR4___Histórico__InfoMoney_1[[#This Row],[MACD Line]]&lt;0</f>
        <v>1</v>
      </c>
      <c r="BE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" spans="1:57" hidden="1">
      <c r="A50" s="83">
        <v>44272</v>
      </c>
      <c r="B50" s="98">
        <v>23.3</v>
      </c>
      <c r="C50" s="98">
        <v>23.3</v>
      </c>
      <c r="D50" s="98">
        <v>3.44</v>
      </c>
      <c r="E50" s="98">
        <f>Petrobras_PETR4___Histórico__InfoMoney_1[[#This Row],[Var.Dia (%)]]/100</f>
        <v>3.44E-2</v>
      </c>
      <c r="F50" s="98">
        <v>22.39</v>
      </c>
      <c r="G50" s="98">
        <v>22.36</v>
      </c>
      <c r="H50" s="98">
        <v>23.35</v>
      </c>
      <c r="I50" s="97" t="s">
        <v>215</v>
      </c>
      <c r="J50" s="108">
        <v>2.2200000000000001E-2</v>
      </c>
      <c r="K50" s="97">
        <f ca="1">IF(COUNT($E50:E$1321)&gt;=22,LINEST(OFFSET(E50,0,0,22),OFFSET(J50,0,0,22)),"")</f>
        <v>2.7608736207946847</v>
      </c>
      <c r="L50" s="99">
        <f t="shared" si="57"/>
        <v>0</v>
      </c>
      <c r="M50" s="99">
        <f t="shared" si="58"/>
        <v>0</v>
      </c>
      <c r="N50" s="99">
        <f t="shared" si="59"/>
        <v>0</v>
      </c>
      <c r="O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-1.4164305949008695E-2</v>
      </c>
      <c r="P50" s="128">
        <f>IF(Petrobras_PETR4___Histórico__InfoMoney_1[[#This Row],[William %R]]&lt;-0.8,1,0)</f>
        <v>0</v>
      </c>
      <c r="Q50" s="128">
        <f>IF(Petrobras_PETR4___Histórico__InfoMoney_1[[#This Row],[William %R]]&gt;-0.1,1,0)</f>
        <v>1</v>
      </c>
      <c r="R50" s="99">
        <f t="shared" si="33"/>
        <v>19.82</v>
      </c>
      <c r="S50" s="99">
        <f t="shared" si="34"/>
        <v>23.35</v>
      </c>
      <c r="T50" s="99">
        <f t="shared" si="35"/>
        <v>22.813461538461539</v>
      </c>
      <c r="U50" s="99">
        <f t="shared" si="36"/>
        <v>22.458500000000004</v>
      </c>
      <c r="V50" s="99">
        <f t="shared" si="37"/>
        <v>22.463836813480775</v>
      </c>
      <c r="W50" s="99">
        <f t="shared" si="38"/>
        <v>23.343592718301995</v>
      </c>
      <c r="X50" s="99">
        <f t="shared" si="39"/>
        <v>-0.87975590482122001</v>
      </c>
      <c r="Y50" s="99">
        <f t="shared" si="40"/>
        <v>-1.2042520405590325</v>
      </c>
      <c r="Z50" s="99">
        <f t="shared" si="41"/>
        <v>0.32449613573781244</v>
      </c>
      <c r="AA50" s="109">
        <f t="shared" si="42"/>
        <v>0.55154328932550789</v>
      </c>
      <c r="AB50" s="109">
        <f t="shared" si="60"/>
        <v>0.36318039594669727</v>
      </c>
      <c r="AC50" s="99" t="str">
        <f t="shared" si="61"/>
        <v>1</v>
      </c>
      <c r="AD50" s="95" t="str">
        <f t="shared" si="62"/>
        <v>0</v>
      </c>
      <c r="AE50" s="95">
        <f t="shared" si="43"/>
        <v>0</v>
      </c>
      <c r="AF50" s="95">
        <f>IF(Petrobras_PETR4___Histórico__InfoMoney_1[[#This Row],[MACD Line]]&lt;0,1,0)</f>
        <v>1</v>
      </c>
      <c r="AG50" s="99">
        <f>Petrobras_PETR4___Histórico__InfoMoney_1[[#This Row],[9MME]]/Petrobras_PETR4___Histórico__InfoMoney_1[[#This Row],[20MA]]</f>
        <v>1.0158052202267085</v>
      </c>
      <c r="AH50" s="95">
        <f t="shared" si="44"/>
        <v>0</v>
      </c>
      <c r="AI50" s="96">
        <f t="shared" si="45"/>
        <v>0</v>
      </c>
      <c r="AK50" s="104" t="b">
        <f t="shared" si="46"/>
        <v>0</v>
      </c>
      <c r="AL50" s="104" t="b">
        <f t="shared" si="47"/>
        <v>1</v>
      </c>
      <c r="AM50" s="104" t="b">
        <f t="shared" si="48"/>
        <v>0</v>
      </c>
      <c r="AN50" s="104" t="b">
        <f t="shared" si="49"/>
        <v>1</v>
      </c>
      <c r="AO50" s="98">
        <f t="shared" si="63"/>
        <v>19.82</v>
      </c>
      <c r="AP50" s="104">
        <f t="shared" si="68"/>
        <v>29.92</v>
      </c>
      <c r="AQ50" s="98">
        <f t="shared" si="50"/>
        <v>0.2</v>
      </c>
      <c r="AR50" s="98">
        <f t="shared" si="51"/>
        <v>0.15384615384615385</v>
      </c>
      <c r="AS50" s="98">
        <f t="shared" si="52"/>
        <v>7.407407407407407E-2</v>
      </c>
      <c r="AU50" s="97" t="b">
        <f t="shared" si="53"/>
        <v>1</v>
      </c>
      <c r="AV50" s="97" t="b">
        <f t="shared" si="54"/>
        <v>1</v>
      </c>
      <c r="AW50" s="97" t="b">
        <f t="shared" si="64"/>
        <v>0</v>
      </c>
      <c r="AX50" s="97" t="b">
        <f t="shared" si="65"/>
        <v>0</v>
      </c>
      <c r="AY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" s="97" t="b">
        <f t="shared" si="55"/>
        <v>0</v>
      </c>
      <c r="BA50" s="97" t="b">
        <f t="shared" si="56"/>
        <v>1</v>
      </c>
      <c r="BB50" s="97" t="b">
        <f t="shared" si="66"/>
        <v>1</v>
      </c>
      <c r="BC50" s="97" t="b">
        <f t="shared" si="67"/>
        <v>1</v>
      </c>
      <c r="BD50" s="97" t="b">
        <f>Petrobras_PETR4___Histórico__InfoMoney_1[[#This Row],[MACD Line]]&lt;0</f>
        <v>1</v>
      </c>
      <c r="BE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" spans="1:57" hidden="1">
      <c r="A51" s="83">
        <v>44271</v>
      </c>
      <c r="B51" s="98">
        <v>22.52</v>
      </c>
      <c r="C51" s="98">
        <v>22.52</v>
      </c>
      <c r="D51" s="98">
        <v>-1.56</v>
      </c>
      <c r="E51" s="98">
        <f>Petrobras_PETR4___Histórico__InfoMoney_1[[#This Row],[Var.Dia (%)]]/100</f>
        <v>-1.5600000000000001E-2</v>
      </c>
      <c r="F51" s="98">
        <v>22.86</v>
      </c>
      <c r="G51" s="98">
        <v>22.48</v>
      </c>
      <c r="H51" s="98">
        <v>22.91</v>
      </c>
      <c r="I51" s="97" t="s">
        <v>426</v>
      </c>
      <c r="J51" s="108">
        <v>-7.1999999999999998E-3</v>
      </c>
      <c r="K51" s="97">
        <f ca="1">IF(COUNT($E51:E$1321)&gt;=22,LINEST(OFFSET(E51,0,0,22),OFFSET(J51,0,0,22)),"")</f>
        <v>2.8292803614423931</v>
      </c>
      <c r="L51" s="99">
        <f t="shared" si="57"/>
        <v>0</v>
      </c>
      <c r="M51" s="99">
        <f t="shared" si="58"/>
        <v>0</v>
      </c>
      <c r="N51" s="99">
        <f t="shared" si="59"/>
        <v>0</v>
      </c>
      <c r="O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-0.41431670281995669</v>
      </c>
      <c r="P51" s="128">
        <f>IF(Petrobras_PETR4___Histórico__InfoMoney_1[[#This Row],[William %R]]&lt;-0.8,1,0)</f>
        <v>0</v>
      </c>
      <c r="Q51" s="128">
        <f>IF(Petrobras_PETR4___Histórico__InfoMoney_1[[#This Row],[William %R]]&gt;-0.1,1,0)</f>
        <v>0</v>
      </c>
      <c r="R51" s="99">
        <f t="shared" si="33"/>
        <v>19.82</v>
      </c>
      <c r="S51" s="99">
        <f t="shared" si="34"/>
        <v>24.43</v>
      </c>
      <c r="T51" s="99">
        <f t="shared" si="35"/>
        <v>22.905000000000001</v>
      </c>
      <c r="U51" s="99">
        <f t="shared" si="36"/>
        <v>22.725000000000001</v>
      </c>
      <c r="V51" s="99">
        <f t="shared" si="37"/>
        <v>22.31180714320455</v>
      </c>
      <c r="W51" s="99">
        <f t="shared" si="38"/>
        <v>23.347080135766156</v>
      </c>
      <c r="X51" s="99">
        <f t="shared" si="39"/>
        <v>-1.0352729925616053</v>
      </c>
      <c r="Y51" s="99">
        <f t="shared" si="40"/>
        <v>-1.2853760744934855</v>
      </c>
      <c r="Z51" s="99">
        <f t="shared" si="41"/>
        <v>0.25010308193188013</v>
      </c>
      <c r="AA51" s="109">
        <f t="shared" si="42"/>
        <v>0.25455844122715671</v>
      </c>
      <c r="AB51" s="109">
        <f t="shared" si="60"/>
        <v>0.46645471377187242</v>
      </c>
      <c r="AC51" s="99" t="str">
        <f t="shared" si="61"/>
        <v>0</v>
      </c>
      <c r="AD51" s="95" t="str">
        <f t="shared" si="62"/>
        <v>0</v>
      </c>
      <c r="AE51" s="95">
        <f t="shared" si="43"/>
        <v>0</v>
      </c>
      <c r="AF51" s="95">
        <f>IF(Petrobras_PETR4___Histórico__InfoMoney_1[[#This Row],[MACD Line]]&lt;0,1,0)</f>
        <v>1</v>
      </c>
      <c r="AG51" s="99">
        <f>Petrobras_PETR4___Histórico__InfoMoney_1[[#This Row],[9MME]]/Petrobras_PETR4___Histórico__InfoMoney_1[[#This Row],[20MA]]</f>
        <v>1.0079207920792079</v>
      </c>
      <c r="AH51" s="95">
        <f t="shared" si="44"/>
        <v>0</v>
      </c>
      <c r="AI51" s="96">
        <f t="shared" si="45"/>
        <v>0</v>
      </c>
      <c r="AK51" s="104" t="b">
        <f t="shared" si="46"/>
        <v>1</v>
      </c>
      <c r="AL51" s="104" t="b">
        <f t="shared" si="47"/>
        <v>1</v>
      </c>
      <c r="AM51" s="104" t="b">
        <f t="shared" si="48"/>
        <v>1</v>
      </c>
      <c r="AN51" s="104" t="b">
        <f t="shared" si="49"/>
        <v>0</v>
      </c>
      <c r="AO51" s="98">
        <f t="shared" si="63"/>
        <v>19.82</v>
      </c>
      <c r="AP51" s="104">
        <f t="shared" si="68"/>
        <v>29.92</v>
      </c>
      <c r="AQ51" s="98">
        <f t="shared" si="50"/>
        <v>0.2</v>
      </c>
      <c r="AR51" s="98">
        <f t="shared" si="51"/>
        <v>0.15384615384615385</v>
      </c>
      <c r="AS51" s="98">
        <f t="shared" si="52"/>
        <v>7.407407407407407E-2</v>
      </c>
      <c r="AU51" s="97" t="b">
        <f t="shared" si="53"/>
        <v>1</v>
      </c>
      <c r="AV51" s="97" t="b">
        <f t="shared" si="54"/>
        <v>1</v>
      </c>
      <c r="AW51" s="97" t="b">
        <f t="shared" si="64"/>
        <v>0</v>
      </c>
      <c r="AX51" s="97" t="b">
        <f t="shared" si="65"/>
        <v>0</v>
      </c>
      <c r="AY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" s="97" t="b">
        <f t="shared" si="55"/>
        <v>0</v>
      </c>
      <c r="BA51" s="97" t="b">
        <f t="shared" si="56"/>
        <v>0</v>
      </c>
      <c r="BB51" s="97" t="b">
        <f t="shared" si="66"/>
        <v>1</v>
      </c>
      <c r="BC51" s="97" t="b">
        <f t="shared" si="67"/>
        <v>1</v>
      </c>
      <c r="BD51" s="97" t="b">
        <f>Petrobras_PETR4___Histórico__InfoMoney_1[[#This Row],[MACD Line]]&lt;0</f>
        <v>1</v>
      </c>
      <c r="BE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" spans="1:57" hidden="1">
      <c r="A52" s="83">
        <v>44270</v>
      </c>
      <c r="B52" s="98">
        <v>22.88</v>
      </c>
      <c r="C52" s="98">
        <v>22.88</v>
      </c>
      <c r="D52" s="98">
        <v>2.0699999999999998</v>
      </c>
      <c r="E52" s="98">
        <f>Petrobras_PETR4___Histórico__InfoMoney_1[[#This Row],[Var.Dia (%)]]/100</f>
        <v>2.07E-2</v>
      </c>
      <c r="F52" s="98">
        <v>22.36</v>
      </c>
      <c r="G52" s="98">
        <v>22.35</v>
      </c>
      <c r="H52" s="98">
        <v>22.9</v>
      </c>
      <c r="I52" s="97" t="s">
        <v>185</v>
      </c>
      <c r="J52" s="108">
        <v>6.0000000000000001E-3</v>
      </c>
      <c r="K52" s="97">
        <f ca="1">IF(COUNT($E52:E$1321)&gt;=22,LINEST(OFFSET(E52,0,0,22),OFFSET(J52,0,0,22)),"")</f>
        <v>2.8004569232026708</v>
      </c>
      <c r="L52" s="99">
        <f t="shared" si="57"/>
        <v>0</v>
      </c>
      <c r="M52" s="99">
        <f t="shared" si="58"/>
        <v>0</v>
      </c>
      <c r="N52" s="99">
        <f t="shared" si="59"/>
        <v>0</v>
      </c>
      <c r="O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-0.33622559652928435</v>
      </c>
      <c r="P52" s="128">
        <f>IF(Petrobras_PETR4___Histórico__InfoMoney_1[[#This Row],[William %R]]&lt;-0.8,1,0)</f>
        <v>0</v>
      </c>
      <c r="Q52" s="128">
        <f>IF(Petrobras_PETR4___Histórico__InfoMoney_1[[#This Row],[William %R]]&gt;-0.1,1,0)</f>
        <v>0</v>
      </c>
      <c r="R52" s="99">
        <f t="shared" si="33"/>
        <v>19.82</v>
      </c>
      <c r="S52" s="99">
        <f t="shared" si="34"/>
        <v>24.43</v>
      </c>
      <c r="T52" s="99">
        <f t="shared" si="35"/>
        <v>23.141884615384619</v>
      </c>
      <c r="U52" s="99">
        <f t="shared" si="36"/>
        <v>22.975000000000001</v>
      </c>
      <c r="V52" s="99">
        <f t="shared" si="37"/>
        <v>22.273953896514467</v>
      </c>
      <c r="W52" s="99">
        <f t="shared" si="38"/>
        <v>23.413246546627448</v>
      </c>
      <c r="X52" s="99">
        <f t="shared" si="39"/>
        <v>-1.1392926501129814</v>
      </c>
      <c r="Y52" s="99">
        <f t="shared" si="40"/>
        <v>-1.3479018449764555</v>
      </c>
      <c r="Z52" s="99">
        <f t="shared" si="41"/>
        <v>0.20860919486347407</v>
      </c>
      <c r="AA52" s="109">
        <f t="shared" si="42"/>
        <v>0.32526911934580993</v>
      </c>
      <c r="AB52" s="109">
        <f t="shared" si="60"/>
        <v>0.80390919885270606</v>
      </c>
      <c r="AC52" s="99" t="str">
        <f t="shared" si="61"/>
        <v>0</v>
      </c>
      <c r="AD52" s="95" t="str">
        <f t="shared" si="62"/>
        <v>0</v>
      </c>
      <c r="AE52" s="95">
        <f t="shared" si="43"/>
        <v>0</v>
      </c>
      <c r="AF52" s="95">
        <f>IF(Petrobras_PETR4___Histórico__InfoMoney_1[[#This Row],[MACD Line]]&lt;0,1,0)</f>
        <v>1</v>
      </c>
      <c r="AG52" s="99">
        <f>Petrobras_PETR4___Histórico__InfoMoney_1[[#This Row],[9MME]]/Petrobras_PETR4___Histórico__InfoMoney_1[[#This Row],[20MA]]</f>
        <v>1.0072637482213109</v>
      </c>
      <c r="AH52" s="95">
        <f t="shared" si="44"/>
        <v>0</v>
      </c>
      <c r="AI52" s="96">
        <f t="shared" si="45"/>
        <v>0</v>
      </c>
      <c r="AK52" s="104" t="b">
        <f t="shared" si="46"/>
        <v>1</v>
      </c>
      <c r="AL52" s="104" t="b">
        <f t="shared" si="47"/>
        <v>1</v>
      </c>
      <c r="AM52" s="104" t="b">
        <f t="shared" si="48"/>
        <v>0</v>
      </c>
      <c r="AN52" s="104" t="b">
        <f t="shared" si="49"/>
        <v>1</v>
      </c>
      <c r="AO52" s="98">
        <f t="shared" si="63"/>
        <v>19.82</v>
      </c>
      <c r="AP52" s="104">
        <f t="shared" si="68"/>
        <v>29.92</v>
      </c>
      <c r="AQ52" s="98">
        <f t="shared" si="50"/>
        <v>0.2</v>
      </c>
      <c r="AR52" s="98">
        <f t="shared" si="51"/>
        <v>0.15384615384615385</v>
      </c>
      <c r="AS52" s="98">
        <f t="shared" si="52"/>
        <v>7.407407407407407E-2</v>
      </c>
      <c r="AU52" s="97" t="b">
        <f t="shared" si="53"/>
        <v>1</v>
      </c>
      <c r="AV52" s="97" t="b">
        <f t="shared" si="54"/>
        <v>0</v>
      </c>
      <c r="AW52" s="97" t="b">
        <f t="shared" si="64"/>
        <v>0</v>
      </c>
      <c r="AX52" s="97" t="b">
        <f t="shared" si="65"/>
        <v>0</v>
      </c>
      <c r="AY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" s="97" t="b">
        <f t="shared" si="55"/>
        <v>0</v>
      </c>
      <c r="BA52" s="97" t="b">
        <f t="shared" si="56"/>
        <v>0</v>
      </c>
      <c r="BB52" s="97" t="b">
        <f t="shared" si="66"/>
        <v>1</v>
      </c>
      <c r="BC52" s="97" t="b">
        <f t="shared" si="67"/>
        <v>1</v>
      </c>
      <c r="BD52" s="97" t="b">
        <f>Petrobras_PETR4___Histórico__InfoMoney_1[[#This Row],[MACD Line]]&lt;0</f>
        <v>1</v>
      </c>
      <c r="BE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" spans="1:57" hidden="1">
      <c r="A53" s="83">
        <v>44267</v>
      </c>
      <c r="B53" s="98">
        <v>22.42</v>
      </c>
      <c r="C53" s="98">
        <v>22.42</v>
      </c>
      <c r="D53" s="98">
        <v>-0.52</v>
      </c>
      <c r="E53" s="98">
        <f>Petrobras_PETR4___Histórico__InfoMoney_1[[#This Row],[Var.Dia (%)]]/100</f>
        <v>-5.1999999999999998E-3</v>
      </c>
      <c r="F53" s="98">
        <v>22.4</v>
      </c>
      <c r="G53" s="98">
        <v>22.12</v>
      </c>
      <c r="H53" s="98">
        <v>22.62</v>
      </c>
      <c r="I53" s="97" t="s">
        <v>181</v>
      </c>
      <c r="J53" s="108">
        <v>-7.1999999999999998E-3</v>
      </c>
      <c r="K53" s="97">
        <f ca="1">IF(COUNT($E53:E$1321)&gt;=22,LINEST(OFFSET(E53,0,0,22),OFFSET(J53,0,0,22)),"")</f>
        <v>2.7957605383914239</v>
      </c>
      <c r="L53" s="99">
        <f t="shared" si="57"/>
        <v>0</v>
      </c>
      <c r="M53" s="99">
        <f t="shared" si="58"/>
        <v>0</v>
      </c>
      <c r="N53" s="99">
        <f t="shared" si="59"/>
        <v>0</v>
      </c>
      <c r="O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-0.43600867678958749</v>
      </c>
      <c r="P53" s="128">
        <f>IF(Petrobras_PETR4___Histórico__InfoMoney_1[[#This Row],[William %R]]&lt;-0.8,1,0)</f>
        <v>0</v>
      </c>
      <c r="Q53" s="128">
        <f>IF(Petrobras_PETR4___Histórico__InfoMoney_1[[#This Row],[William %R]]&gt;-0.1,1,0)</f>
        <v>0</v>
      </c>
      <c r="R53" s="99">
        <f t="shared" si="33"/>
        <v>19.82</v>
      </c>
      <c r="S53" s="99">
        <f t="shared" si="34"/>
        <v>24.43</v>
      </c>
      <c r="T53" s="99">
        <f t="shared" si="35"/>
        <v>23.260653846153843</v>
      </c>
      <c r="U53" s="99">
        <f t="shared" si="36"/>
        <v>23.189500000000002</v>
      </c>
      <c r="V53" s="99">
        <f t="shared" si="37"/>
        <v>22.163763695880732</v>
      </c>
      <c r="W53" s="99">
        <f t="shared" si="38"/>
        <v>23.455906270357644</v>
      </c>
      <c r="X53" s="99">
        <f t="shared" si="39"/>
        <v>-1.2921425744769124</v>
      </c>
      <c r="Y53" s="99">
        <f t="shared" si="40"/>
        <v>-1.4000541436923239</v>
      </c>
      <c r="Z53" s="99">
        <f t="shared" si="41"/>
        <v>0.10791156921541156</v>
      </c>
      <c r="AA53" s="109">
        <f t="shared" si="42"/>
        <v>7.7781745930519827E-2</v>
      </c>
      <c r="AB53" s="109">
        <f t="shared" si="60"/>
        <v>0.92619112498447109</v>
      </c>
      <c r="AC53" s="99" t="str">
        <f t="shared" si="61"/>
        <v>0</v>
      </c>
      <c r="AD53" s="95" t="str">
        <f t="shared" si="62"/>
        <v>0</v>
      </c>
      <c r="AE53" s="95">
        <f t="shared" si="43"/>
        <v>0</v>
      </c>
      <c r="AF53" s="95">
        <f>IF(Petrobras_PETR4___Histórico__InfoMoney_1[[#This Row],[MACD Line]]&lt;0,1,0)</f>
        <v>1</v>
      </c>
      <c r="AG53" s="99">
        <f>Petrobras_PETR4___Histórico__InfoMoney_1[[#This Row],[9MME]]/Petrobras_PETR4___Histórico__InfoMoney_1[[#This Row],[20MA]]</f>
        <v>1.0030683648269192</v>
      </c>
      <c r="AH53" s="95">
        <f t="shared" si="44"/>
        <v>0</v>
      </c>
      <c r="AI53" s="96">
        <f t="shared" si="45"/>
        <v>0</v>
      </c>
      <c r="AK53" s="104" t="b">
        <f t="shared" si="46"/>
        <v>1</v>
      </c>
      <c r="AL53" s="104" t="b">
        <f t="shared" si="47"/>
        <v>1</v>
      </c>
      <c r="AM53" s="104" t="b">
        <f t="shared" si="48"/>
        <v>0</v>
      </c>
      <c r="AN53" s="104" t="b">
        <f t="shared" si="49"/>
        <v>1</v>
      </c>
      <c r="AO53" s="98">
        <f t="shared" si="63"/>
        <v>19.82</v>
      </c>
      <c r="AP53" s="104">
        <f t="shared" si="68"/>
        <v>29.92</v>
      </c>
      <c r="AQ53" s="98">
        <f t="shared" si="50"/>
        <v>0.2</v>
      </c>
      <c r="AR53" s="98">
        <f t="shared" si="51"/>
        <v>0.15384615384615385</v>
      </c>
      <c r="AS53" s="98">
        <f t="shared" si="52"/>
        <v>7.407407407407407E-2</v>
      </c>
      <c r="AU53" s="97" t="b">
        <f t="shared" si="53"/>
        <v>0</v>
      </c>
      <c r="AV53" s="97" t="b">
        <f t="shared" si="54"/>
        <v>1</v>
      </c>
      <c r="AW53" s="97" t="b">
        <f t="shared" si="64"/>
        <v>0</v>
      </c>
      <c r="AX53" s="97" t="b">
        <f t="shared" si="65"/>
        <v>0</v>
      </c>
      <c r="AY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" s="97" t="b">
        <f t="shared" si="55"/>
        <v>0</v>
      </c>
      <c r="BA53" s="97" t="b">
        <f t="shared" si="56"/>
        <v>0</v>
      </c>
      <c r="BB53" s="97" t="b">
        <f t="shared" si="66"/>
        <v>1</v>
      </c>
      <c r="BC53" s="97" t="b">
        <f t="shared" si="67"/>
        <v>1</v>
      </c>
      <c r="BD53" s="97" t="b">
        <f>Petrobras_PETR4___Histórico__InfoMoney_1[[#This Row],[MACD Line]]&lt;0</f>
        <v>1</v>
      </c>
      <c r="BE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" spans="1:57" hidden="1">
      <c r="A54" s="83">
        <v>44266</v>
      </c>
      <c r="B54" s="98">
        <v>22.53</v>
      </c>
      <c r="C54" s="98">
        <v>22.53</v>
      </c>
      <c r="D54" s="98">
        <v>4.25</v>
      </c>
      <c r="E54" s="98">
        <f>Petrobras_PETR4___Histórico__InfoMoney_1[[#This Row],[Var.Dia (%)]]/100</f>
        <v>4.2500000000000003E-2</v>
      </c>
      <c r="F54" s="98">
        <v>21.89</v>
      </c>
      <c r="G54" s="98">
        <v>21.88</v>
      </c>
      <c r="H54" s="98">
        <v>22.73</v>
      </c>
      <c r="I54" s="97" t="s">
        <v>427</v>
      </c>
      <c r="J54" s="108">
        <v>1.9599999999999999E-2</v>
      </c>
      <c r="K54" s="97">
        <f ca="1">IF(COUNT($E54:E$1321)&gt;=22,LINEST(OFFSET(E54,0,0,22),OFFSET(J54,0,0,22)),"")</f>
        <v>2.8136166920588144</v>
      </c>
      <c r="L54" s="99">
        <f t="shared" si="57"/>
        <v>0</v>
      </c>
      <c r="M54" s="99">
        <f t="shared" si="58"/>
        <v>0</v>
      </c>
      <c r="N54" s="99">
        <f t="shared" si="59"/>
        <v>0</v>
      </c>
      <c r="O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-0.41214750542299322</v>
      </c>
      <c r="P54" s="128">
        <f>IF(Petrobras_PETR4___Histórico__InfoMoney_1[[#This Row],[William %R]]&lt;-0.8,1,0)</f>
        <v>0</v>
      </c>
      <c r="Q54" s="128">
        <f>IF(Petrobras_PETR4___Histórico__InfoMoney_1[[#This Row],[William %R]]&gt;-0.1,1,0)</f>
        <v>0</v>
      </c>
      <c r="R54" s="99">
        <f t="shared" si="33"/>
        <v>19.82</v>
      </c>
      <c r="S54" s="99">
        <f t="shared" si="34"/>
        <v>24.43</v>
      </c>
      <c r="T54" s="99">
        <f t="shared" si="35"/>
        <v>23.451884615384611</v>
      </c>
      <c r="U54" s="99">
        <f t="shared" si="36"/>
        <v>23.413499999999996</v>
      </c>
      <c r="V54" s="99">
        <f t="shared" si="37"/>
        <v>22.117175276949954</v>
      </c>
      <c r="W54" s="99">
        <f t="shared" si="38"/>
        <v>23.538778771986255</v>
      </c>
      <c r="X54" s="99">
        <f t="shared" si="39"/>
        <v>-1.421603495036301</v>
      </c>
      <c r="Y54" s="99">
        <f t="shared" si="40"/>
        <v>-1.4270320359961768</v>
      </c>
      <c r="Z54" s="99">
        <f t="shared" si="41"/>
        <v>5.4285409598757717E-3</v>
      </c>
      <c r="AA54" s="109">
        <f t="shared" si="42"/>
        <v>0.64346717087975835</v>
      </c>
      <c r="AB54" s="109">
        <f t="shared" si="60"/>
        <v>0.80785518504246767</v>
      </c>
      <c r="AC54" s="99" t="str">
        <f t="shared" si="61"/>
        <v>0</v>
      </c>
      <c r="AD54" s="95" t="str">
        <f t="shared" si="62"/>
        <v>0</v>
      </c>
      <c r="AE54" s="95">
        <f t="shared" si="43"/>
        <v>0</v>
      </c>
      <c r="AF54" s="95">
        <f>IF(Petrobras_PETR4___Histórico__InfoMoney_1[[#This Row],[MACD Line]]&lt;0,1,0)</f>
        <v>1</v>
      </c>
      <c r="AG54" s="99">
        <f>Petrobras_PETR4___Histórico__InfoMoney_1[[#This Row],[9MME]]/Petrobras_PETR4___Histórico__InfoMoney_1[[#This Row],[20MA]]</f>
        <v>1.0016394223582383</v>
      </c>
      <c r="AH54" s="95">
        <f t="shared" si="44"/>
        <v>1</v>
      </c>
      <c r="AI54" s="96">
        <f t="shared" si="45"/>
        <v>0</v>
      </c>
      <c r="AK54" s="104" t="b">
        <f t="shared" si="46"/>
        <v>1</v>
      </c>
      <c r="AL54" s="104" t="b">
        <f t="shared" si="47"/>
        <v>1</v>
      </c>
      <c r="AM54" s="104" t="b">
        <f t="shared" si="48"/>
        <v>0</v>
      </c>
      <c r="AN54" s="104" t="b">
        <f t="shared" si="49"/>
        <v>1</v>
      </c>
      <c r="AO54" s="98">
        <f t="shared" si="63"/>
        <v>19.82</v>
      </c>
      <c r="AP54" s="104">
        <f t="shared" si="68"/>
        <v>29.92</v>
      </c>
      <c r="AQ54" s="98">
        <f t="shared" si="50"/>
        <v>0.2</v>
      </c>
      <c r="AR54" s="98">
        <f t="shared" si="51"/>
        <v>0.15384615384615385</v>
      </c>
      <c r="AS54" s="98">
        <f t="shared" si="52"/>
        <v>7.407407407407407E-2</v>
      </c>
      <c r="AU54" s="97" t="b">
        <f t="shared" si="53"/>
        <v>1</v>
      </c>
      <c r="AV54" s="97" t="b">
        <f t="shared" si="54"/>
        <v>1</v>
      </c>
      <c r="AW54" s="97" t="b">
        <f t="shared" si="64"/>
        <v>0</v>
      </c>
      <c r="AX54" s="97" t="b">
        <f t="shared" si="65"/>
        <v>0</v>
      </c>
      <c r="AY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" s="97" t="b">
        <f t="shared" si="55"/>
        <v>0</v>
      </c>
      <c r="BA54" s="97" t="b">
        <f t="shared" si="56"/>
        <v>0</v>
      </c>
      <c r="BB54" s="97" t="b">
        <f t="shared" si="66"/>
        <v>1</v>
      </c>
      <c r="BC54" s="97" t="b">
        <f t="shared" si="67"/>
        <v>1</v>
      </c>
      <c r="BD54" s="97" t="b">
        <f>Petrobras_PETR4___Histórico__InfoMoney_1[[#This Row],[MACD Line]]&lt;0</f>
        <v>1</v>
      </c>
      <c r="BE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" spans="1:57" hidden="1">
      <c r="A55" s="83">
        <v>44265</v>
      </c>
      <c r="B55" s="98">
        <v>21.62</v>
      </c>
      <c r="C55" s="98">
        <v>21.62</v>
      </c>
      <c r="D55" s="98">
        <v>3.47</v>
      </c>
      <c r="E55" s="98">
        <f>Petrobras_PETR4___Histórico__InfoMoney_1[[#This Row],[Var.Dia (%)]]/100</f>
        <v>3.4700000000000002E-2</v>
      </c>
      <c r="F55" s="98">
        <v>21.23</v>
      </c>
      <c r="G55" s="98">
        <v>20.88</v>
      </c>
      <c r="H55" s="98">
        <v>21.62</v>
      </c>
      <c r="I55" s="97" t="s">
        <v>52</v>
      </c>
      <c r="J55" s="108">
        <v>1.2999999999999999E-2</v>
      </c>
      <c r="K55" s="97">
        <f ca="1">IF(COUNT($E55:E$1321)&gt;=22,LINEST(OFFSET(E55,0,0,22),OFFSET(J55,0,0,22)),"")</f>
        <v>2.8243795641192704</v>
      </c>
      <c r="L55" s="99">
        <f t="shared" si="57"/>
        <v>0</v>
      </c>
      <c r="M55" s="99">
        <f t="shared" si="58"/>
        <v>0</v>
      </c>
      <c r="N55" s="99">
        <f t="shared" si="59"/>
        <v>0</v>
      </c>
      <c r="O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-0.76774193548387093</v>
      </c>
      <c r="P55" s="128">
        <f>IF(Petrobras_PETR4___Histórico__InfoMoney_1[[#This Row],[William %R]]&lt;-0.8,1,0)</f>
        <v>0</v>
      </c>
      <c r="Q55" s="128">
        <f>IF(Petrobras_PETR4___Histórico__InfoMoney_1[[#This Row],[William %R]]&gt;-0.1,1,0)</f>
        <v>0</v>
      </c>
      <c r="R55" s="99">
        <f t="shared" si="33"/>
        <v>19.82</v>
      </c>
      <c r="S55" s="99">
        <f t="shared" si="34"/>
        <v>27.57</v>
      </c>
      <c r="T55" s="99">
        <f t="shared" si="35"/>
        <v>23.547961538461536</v>
      </c>
      <c r="U55" s="99">
        <f t="shared" si="36"/>
        <v>23.619499999999995</v>
      </c>
      <c r="V55" s="99">
        <f t="shared" si="37"/>
        <v>22.042116236395401</v>
      </c>
      <c r="W55" s="99">
        <f t="shared" si="38"/>
        <v>23.619481073745156</v>
      </c>
      <c r="X55" s="99">
        <f t="shared" si="39"/>
        <v>-1.5773648373497551</v>
      </c>
      <c r="Y55" s="99">
        <f t="shared" si="40"/>
        <v>-1.4283891712361456</v>
      </c>
      <c r="Z55" s="99">
        <f t="shared" si="41"/>
        <v>-0.14897566611360946</v>
      </c>
      <c r="AA55" s="109">
        <f t="shared" si="42"/>
        <v>0.51618795026618003</v>
      </c>
      <c r="AB55" s="109">
        <f t="shared" si="60"/>
        <v>0.54334151323085877</v>
      </c>
      <c r="AC55" s="99" t="str">
        <f t="shared" si="61"/>
        <v>0</v>
      </c>
      <c r="AD55" s="95" t="str">
        <f t="shared" si="62"/>
        <v>0</v>
      </c>
      <c r="AE55" s="95">
        <f t="shared" si="43"/>
        <v>0</v>
      </c>
      <c r="AF55" s="95">
        <f>IF(Petrobras_PETR4___Histórico__InfoMoney_1[[#This Row],[MACD Line]]&lt;0,1,0)</f>
        <v>1</v>
      </c>
      <c r="AG55" s="99">
        <f>Petrobras_PETR4___Histórico__InfoMoney_1[[#This Row],[9MME]]/Petrobras_PETR4___Histórico__InfoMoney_1[[#This Row],[20MA]]</f>
        <v>0.99697121185721715</v>
      </c>
      <c r="AH55" s="95">
        <f t="shared" si="44"/>
        <v>0</v>
      </c>
      <c r="AI55" s="96">
        <f t="shared" si="45"/>
        <v>0</v>
      </c>
      <c r="AK55" s="104" t="b">
        <f t="shared" si="46"/>
        <v>1</v>
      </c>
      <c r="AL55" s="104" t="b">
        <f t="shared" si="47"/>
        <v>0</v>
      </c>
      <c r="AM55" s="104" t="b">
        <f t="shared" si="48"/>
        <v>0</v>
      </c>
      <c r="AN55" s="104" t="b">
        <f t="shared" si="49"/>
        <v>1</v>
      </c>
      <c r="AO55" s="98">
        <f t="shared" si="63"/>
        <v>19.82</v>
      </c>
      <c r="AP55" s="104">
        <f t="shared" si="68"/>
        <v>29.92</v>
      </c>
      <c r="AQ55" s="98">
        <f t="shared" si="50"/>
        <v>0.2</v>
      </c>
      <c r="AR55" s="98">
        <f t="shared" si="51"/>
        <v>0.15384615384615385</v>
      </c>
      <c r="AS55" s="98">
        <f t="shared" si="52"/>
        <v>7.407407407407407E-2</v>
      </c>
      <c r="AU55" s="97" t="b">
        <f t="shared" si="53"/>
        <v>1</v>
      </c>
      <c r="AV55" s="97" t="b">
        <f t="shared" si="54"/>
        <v>0</v>
      </c>
      <c r="AW55" s="97" t="b">
        <f t="shared" si="64"/>
        <v>0</v>
      </c>
      <c r="AX55" s="97" t="b">
        <f t="shared" si="65"/>
        <v>0</v>
      </c>
      <c r="AY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" s="97" t="b">
        <f t="shared" si="55"/>
        <v>1</v>
      </c>
      <c r="BA55" s="97" t="b">
        <f t="shared" si="56"/>
        <v>0</v>
      </c>
      <c r="BB55" s="97" t="b">
        <f t="shared" si="66"/>
        <v>1</v>
      </c>
      <c r="BC55" s="97" t="b">
        <f t="shared" si="67"/>
        <v>1</v>
      </c>
      <c r="BD55" s="97" t="b">
        <f>Petrobras_PETR4___Histórico__InfoMoney_1[[#This Row],[MACD Line]]&lt;0</f>
        <v>1</v>
      </c>
      <c r="BE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" spans="1:57" hidden="1">
      <c r="A56" s="83">
        <v>44264</v>
      </c>
      <c r="B56" s="98">
        <v>20.89</v>
      </c>
      <c r="C56" s="98">
        <v>20.89</v>
      </c>
      <c r="D56" s="98">
        <v>2.3199999999999998</v>
      </c>
      <c r="E56" s="98">
        <f>Petrobras_PETR4___Histórico__InfoMoney_1[[#This Row],[Var.Dia (%)]]/100</f>
        <v>2.3199999999999998E-2</v>
      </c>
      <c r="F56" s="98">
        <v>20.67</v>
      </c>
      <c r="G56" s="98">
        <v>20.18</v>
      </c>
      <c r="H56" s="98">
        <v>21.24</v>
      </c>
      <c r="I56" s="97" t="s">
        <v>213</v>
      </c>
      <c r="J56" s="108">
        <v>6.4999999999999997E-3</v>
      </c>
      <c r="K56" s="97">
        <f ca="1">IF(COUNT($E56:E$1321)&gt;=22,LINEST(OFFSET(E56,0,0,22),OFFSET(J56,0,0,22)),"")</f>
        <v>2.8210076018506407</v>
      </c>
      <c r="L56" s="99">
        <f t="shared" si="57"/>
        <v>0</v>
      </c>
      <c r="M56" s="99">
        <f t="shared" si="58"/>
        <v>0</v>
      </c>
      <c r="N56" s="99">
        <f t="shared" si="59"/>
        <v>0</v>
      </c>
      <c r="O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-0.89405940594059408</v>
      </c>
      <c r="P56" s="128">
        <f>IF(Petrobras_PETR4___Histórico__InfoMoney_1[[#This Row],[William %R]]&lt;-0.8,1,0)</f>
        <v>1</v>
      </c>
      <c r="Q56" s="128">
        <f>IF(Petrobras_PETR4___Histórico__InfoMoney_1[[#This Row],[William %R]]&gt;-0.1,1,0)</f>
        <v>0</v>
      </c>
      <c r="R56" s="99">
        <f t="shared" si="33"/>
        <v>19.82</v>
      </c>
      <c r="S56" s="99">
        <f t="shared" si="34"/>
        <v>29.92</v>
      </c>
      <c r="T56" s="99">
        <f t="shared" si="35"/>
        <v>23.739846153846152</v>
      </c>
      <c r="U56" s="99">
        <f t="shared" si="36"/>
        <v>23.898499999999995</v>
      </c>
      <c r="V56" s="99">
        <f t="shared" si="37"/>
        <v>22.118864643012746</v>
      </c>
      <c r="W56" s="99">
        <f t="shared" si="38"/>
        <v>23.779439559644768</v>
      </c>
      <c r="X56" s="99">
        <f t="shared" si="39"/>
        <v>-1.6605749166320223</v>
      </c>
      <c r="Y56" s="99">
        <f t="shared" si="40"/>
        <v>-1.3911452547077432</v>
      </c>
      <c r="Z56" s="99">
        <f t="shared" si="41"/>
        <v>-0.26942966192427908</v>
      </c>
      <c r="AA56" s="109">
        <f t="shared" si="42"/>
        <v>0.33234018715767655</v>
      </c>
      <c r="AB56" s="109">
        <f t="shared" si="60"/>
        <v>0.56655096858093845</v>
      </c>
      <c r="AC56" s="99" t="str">
        <f t="shared" si="61"/>
        <v>0</v>
      </c>
      <c r="AD56" s="95" t="str">
        <f t="shared" si="62"/>
        <v>0</v>
      </c>
      <c r="AE56" s="95">
        <f t="shared" si="43"/>
        <v>0</v>
      </c>
      <c r="AF56" s="95">
        <f>IF(Petrobras_PETR4___Histórico__InfoMoney_1[[#This Row],[MACD Line]]&lt;0,1,0)</f>
        <v>1</v>
      </c>
      <c r="AG56" s="99">
        <f>Petrobras_PETR4___Histórico__InfoMoney_1[[#This Row],[9MME]]/Petrobras_PETR4___Histórico__InfoMoney_1[[#This Row],[20MA]]</f>
        <v>0.99336134710739821</v>
      </c>
      <c r="AH56" s="95">
        <f t="shared" si="44"/>
        <v>0</v>
      </c>
      <c r="AI56" s="96">
        <f t="shared" si="45"/>
        <v>0</v>
      </c>
      <c r="AK56" s="104" t="b">
        <f t="shared" si="46"/>
        <v>0</v>
      </c>
      <c r="AL56" s="104" t="b">
        <f t="shared" si="47"/>
        <v>0</v>
      </c>
      <c r="AM56" s="104" t="b">
        <f t="shared" si="48"/>
        <v>0</v>
      </c>
      <c r="AN56" s="104" t="b">
        <f t="shared" si="49"/>
        <v>1</v>
      </c>
      <c r="AO56" s="98">
        <f t="shared" si="63"/>
        <v>19.82</v>
      </c>
      <c r="AP56" s="104">
        <f t="shared" si="68"/>
        <v>29.92</v>
      </c>
      <c r="AQ56" s="98">
        <f t="shared" si="50"/>
        <v>0.2</v>
      </c>
      <c r="AR56" s="98">
        <f t="shared" si="51"/>
        <v>0.15384615384615385</v>
      </c>
      <c r="AS56" s="98">
        <f t="shared" si="52"/>
        <v>7.407407407407407E-2</v>
      </c>
      <c r="AU56" s="97" t="b">
        <f t="shared" si="53"/>
        <v>0</v>
      </c>
      <c r="AV56" s="97" t="b">
        <f t="shared" si="54"/>
        <v>0</v>
      </c>
      <c r="AW56" s="97" t="b">
        <f t="shared" si="64"/>
        <v>0</v>
      </c>
      <c r="AX56" s="97" t="b">
        <f t="shared" si="65"/>
        <v>0</v>
      </c>
      <c r="AY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" s="97" t="b">
        <f t="shared" si="55"/>
        <v>1</v>
      </c>
      <c r="BA56" s="97" t="b">
        <f t="shared" si="56"/>
        <v>1</v>
      </c>
      <c r="BB56" s="97" t="b">
        <f t="shared" si="66"/>
        <v>1</v>
      </c>
      <c r="BC56" s="97" t="b">
        <f t="shared" si="67"/>
        <v>1</v>
      </c>
      <c r="BD56" s="97" t="b">
        <f>Petrobras_PETR4___Histórico__InfoMoney_1[[#This Row],[MACD Line]]&lt;0</f>
        <v>1</v>
      </c>
      <c r="BE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" spans="1:57" hidden="1">
      <c r="A57" s="83">
        <v>44263</v>
      </c>
      <c r="B57" s="98">
        <v>20.420000000000002</v>
      </c>
      <c r="C57" s="98">
        <v>20.420000000000002</v>
      </c>
      <c r="D57" s="98">
        <v>-5.76</v>
      </c>
      <c r="E57" s="98">
        <f>Petrobras_PETR4___Histórico__InfoMoney_1[[#This Row],[Var.Dia (%)]]/100</f>
        <v>-5.7599999999999998E-2</v>
      </c>
      <c r="F57" s="98">
        <v>21.23</v>
      </c>
      <c r="G57" s="98">
        <v>20.28</v>
      </c>
      <c r="H57" s="98">
        <v>21.56</v>
      </c>
      <c r="I57" s="97" t="s">
        <v>428</v>
      </c>
      <c r="J57" s="108">
        <v>-3.9800000000000002E-2</v>
      </c>
      <c r="K57" s="97">
        <f ca="1">IF(COUNT($E57:E$1321)&gt;=22,LINEST(OFFSET(E57,0,0,22),OFFSET(J57,0,0,22)),"")</f>
        <v>2.7522699832163147</v>
      </c>
      <c r="L57" s="99">
        <f t="shared" si="57"/>
        <v>0</v>
      </c>
      <c r="M57" s="99">
        <f t="shared" si="58"/>
        <v>0</v>
      </c>
      <c r="N57" s="99">
        <f t="shared" si="59"/>
        <v>0</v>
      </c>
      <c r="O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-0.94059405940594043</v>
      </c>
      <c r="P57" s="128">
        <f>IF(Petrobras_PETR4___Histórico__InfoMoney_1[[#This Row],[William %R]]&lt;-0.8,1,0)</f>
        <v>1</v>
      </c>
      <c r="Q57" s="128">
        <f>IF(Petrobras_PETR4___Histórico__InfoMoney_1[[#This Row],[William %R]]&gt;-0.1,1,0)</f>
        <v>0</v>
      </c>
      <c r="R57" s="99">
        <f t="shared" si="33"/>
        <v>19.82</v>
      </c>
      <c r="S57" s="99">
        <f t="shared" si="34"/>
        <v>29.92</v>
      </c>
      <c r="T57" s="99">
        <f t="shared" si="35"/>
        <v>23.983576923076921</v>
      </c>
      <c r="U57" s="99">
        <f t="shared" si="36"/>
        <v>24.257999999999999</v>
      </c>
      <c r="V57" s="99">
        <f t="shared" si="37"/>
        <v>22.342294578105971</v>
      </c>
      <c r="W57" s="99">
        <f t="shared" si="38"/>
        <v>24.01059472441635</v>
      </c>
      <c r="X57" s="99">
        <f t="shared" si="39"/>
        <v>-1.6683001463103793</v>
      </c>
      <c r="Y57" s="99">
        <f t="shared" si="40"/>
        <v>-1.3237878392266733</v>
      </c>
      <c r="Z57" s="99">
        <f t="shared" si="41"/>
        <v>-0.34451230708370595</v>
      </c>
      <c r="AA57" s="109">
        <f t="shared" si="42"/>
        <v>0.87681240867131782</v>
      </c>
      <c r="AB57" s="109">
        <f t="shared" si="60"/>
        <v>0.5754302737951833</v>
      </c>
      <c r="AC57" s="99" t="str">
        <f t="shared" si="61"/>
        <v>0</v>
      </c>
      <c r="AD57" s="95" t="str">
        <f t="shared" si="62"/>
        <v>0</v>
      </c>
      <c r="AE57" s="95">
        <f t="shared" si="43"/>
        <v>0</v>
      </c>
      <c r="AF57" s="95">
        <f>IF(Petrobras_PETR4___Histórico__InfoMoney_1[[#This Row],[MACD Line]]&lt;0,1,0)</f>
        <v>1</v>
      </c>
      <c r="AG57" s="99">
        <f>Petrobras_PETR4___Histórico__InfoMoney_1[[#This Row],[9MME]]/Petrobras_PETR4___Histórico__InfoMoney_1[[#This Row],[20MA]]</f>
        <v>0.9886873164760871</v>
      </c>
      <c r="AH57" s="95">
        <f t="shared" si="44"/>
        <v>0</v>
      </c>
      <c r="AI57" s="96">
        <f t="shared" si="45"/>
        <v>0</v>
      </c>
      <c r="AK57" s="104" t="b">
        <f t="shared" si="46"/>
        <v>0</v>
      </c>
      <c r="AL57" s="104" t="b">
        <f t="shared" si="47"/>
        <v>1</v>
      </c>
      <c r="AM57" s="104" t="b">
        <f t="shared" si="48"/>
        <v>1</v>
      </c>
      <c r="AN57" s="104" t="b">
        <f t="shared" si="49"/>
        <v>0</v>
      </c>
      <c r="AO57" s="98">
        <f t="shared" si="63"/>
        <v>19.82</v>
      </c>
      <c r="AP57" s="104">
        <f t="shared" si="68"/>
        <v>29.92</v>
      </c>
      <c r="AQ57" s="98">
        <f t="shared" si="50"/>
        <v>0.2</v>
      </c>
      <c r="AR57" s="98">
        <f t="shared" si="51"/>
        <v>0.15384615384615385</v>
      </c>
      <c r="AS57" s="98">
        <f t="shared" si="52"/>
        <v>7.407407407407407E-2</v>
      </c>
      <c r="AU57" s="97" t="b">
        <f t="shared" si="53"/>
        <v>0</v>
      </c>
      <c r="AV57" s="97" t="b">
        <f t="shared" si="54"/>
        <v>1</v>
      </c>
      <c r="AW57" s="97" t="b">
        <f t="shared" si="64"/>
        <v>0</v>
      </c>
      <c r="AX57" s="97" t="b">
        <f t="shared" si="65"/>
        <v>0</v>
      </c>
      <c r="AY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" s="97" t="b">
        <f t="shared" si="55"/>
        <v>0</v>
      </c>
      <c r="BA57" s="97" t="b">
        <f t="shared" si="56"/>
        <v>1</v>
      </c>
      <c r="BB57" s="97" t="b">
        <f t="shared" si="66"/>
        <v>1</v>
      </c>
      <c r="BC57" s="97" t="b">
        <f t="shared" si="67"/>
        <v>1</v>
      </c>
      <c r="BD57" s="97" t="b">
        <f>Petrobras_PETR4___Histórico__InfoMoney_1[[#This Row],[MACD Line]]&lt;0</f>
        <v>1</v>
      </c>
      <c r="BE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" spans="1:57" hidden="1">
      <c r="A58" s="83">
        <v>44260</v>
      </c>
      <c r="B58" s="98">
        <v>21.66</v>
      </c>
      <c r="C58" s="98">
        <v>21.66</v>
      </c>
      <c r="D58" s="98">
        <v>0.77</v>
      </c>
      <c r="E58" s="98">
        <f>Petrobras_PETR4___Histórico__InfoMoney_1[[#This Row],[Var.Dia (%)]]/100</f>
        <v>7.7000000000000002E-3</v>
      </c>
      <c r="F58" s="98">
        <v>21.71</v>
      </c>
      <c r="G58" s="98">
        <v>21.57</v>
      </c>
      <c r="H58" s="98">
        <v>22.47</v>
      </c>
      <c r="I58" s="97" t="s">
        <v>211</v>
      </c>
      <c r="J58" s="108">
        <v>2.23E-2</v>
      </c>
      <c r="K58" s="97">
        <f ca="1">IF(COUNT($E58:E$1321)&gt;=22,LINEST(OFFSET(E58,0,0,22),OFFSET(J58,0,0,22)),"")</f>
        <v>3.1775787042229697</v>
      </c>
      <c r="L58" s="99">
        <f t="shared" si="57"/>
        <v>0</v>
      </c>
      <c r="M58" s="99">
        <f t="shared" si="58"/>
        <v>0</v>
      </c>
      <c r="N58" s="99">
        <f t="shared" si="59"/>
        <v>0</v>
      </c>
      <c r="O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-0.81782178217821788</v>
      </c>
      <c r="P58" s="128">
        <f>IF(Petrobras_PETR4___Histórico__InfoMoney_1[[#This Row],[William %R]]&lt;-0.8,1,0)</f>
        <v>1</v>
      </c>
      <c r="Q58" s="128">
        <f>IF(Petrobras_PETR4___Histórico__InfoMoney_1[[#This Row],[William %R]]&gt;-0.1,1,0)</f>
        <v>0</v>
      </c>
      <c r="R58" s="99">
        <f t="shared" si="33"/>
        <v>19.82</v>
      </c>
      <c r="S58" s="99">
        <f t="shared" si="34"/>
        <v>29.92</v>
      </c>
      <c r="T58" s="99">
        <f t="shared" si="35"/>
        <v>24.438769230769228</v>
      </c>
      <c r="U58" s="99">
        <f t="shared" si="36"/>
        <v>24.631499999999996</v>
      </c>
      <c r="V58" s="99">
        <f t="shared" si="37"/>
        <v>22.691802683216146</v>
      </c>
      <c r="W58" s="99">
        <f t="shared" si="38"/>
        <v>24.297842302369659</v>
      </c>
      <c r="X58" s="99">
        <f t="shared" si="39"/>
        <v>-1.6060396191535133</v>
      </c>
      <c r="Y58" s="99">
        <f t="shared" si="40"/>
        <v>-1.2376597624557468</v>
      </c>
      <c r="Z58" s="99">
        <f t="shared" si="41"/>
        <v>-0.36837985669776652</v>
      </c>
      <c r="AA58" s="109">
        <f t="shared" si="42"/>
        <v>0.1131370849898477</v>
      </c>
      <c r="AB58" s="109">
        <f t="shared" si="60"/>
        <v>0.44595963942939953</v>
      </c>
      <c r="AC58" s="99" t="str">
        <f t="shared" si="61"/>
        <v>0</v>
      </c>
      <c r="AD58" s="95" t="str">
        <f t="shared" si="62"/>
        <v>0</v>
      </c>
      <c r="AE58" s="95">
        <f t="shared" si="43"/>
        <v>0</v>
      </c>
      <c r="AF58" s="95">
        <f>IF(Petrobras_PETR4___Histórico__InfoMoney_1[[#This Row],[MACD Line]]&lt;0,1,0)</f>
        <v>1</v>
      </c>
      <c r="AG58" s="99">
        <f>Petrobras_PETR4___Histórico__InfoMoney_1[[#This Row],[9MME]]/Petrobras_PETR4___Histórico__InfoMoney_1[[#This Row],[20MA]]</f>
        <v>0.99217543514480377</v>
      </c>
      <c r="AH58" s="95">
        <f t="shared" si="44"/>
        <v>0</v>
      </c>
      <c r="AI58" s="96">
        <f t="shared" si="45"/>
        <v>0</v>
      </c>
      <c r="AK58" s="104" t="b">
        <f t="shared" si="46"/>
        <v>1</v>
      </c>
      <c r="AL58" s="104" t="b">
        <f t="shared" si="47"/>
        <v>0</v>
      </c>
      <c r="AM58" s="104" t="b">
        <f t="shared" si="48"/>
        <v>0</v>
      </c>
      <c r="AN58" s="104" t="b">
        <f t="shared" si="49"/>
        <v>1</v>
      </c>
      <c r="AO58" s="98">
        <f t="shared" si="63"/>
        <v>19.82</v>
      </c>
      <c r="AP58" s="104">
        <f t="shared" si="68"/>
        <v>29.92</v>
      </c>
      <c r="AQ58" s="98">
        <f t="shared" si="50"/>
        <v>0.2</v>
      </c>
      <c r="AR58" s="98">
        <f t="shared" si="51"/>
        <v>0.15384615384615385</v>
      </c>
      <c r="AS58" s="98">
        <f t="shared" si="52"/>
        <v>7.407407407407407E-2</v>
      </c>
      <c r="AU58" s="97" t="b">
        <f t="shared" si="53"/>
        <v>1</v>
      </c>
      <c r="AV58" s="97" t="b">
        <f t="shared" si="54"/>
        <v>1</v>
      </c>
      <c r="AW58" s="97" t="b">
        <f t="shared" si="64"/>
        <v>0</v>
      </c>
      <c r="AX58" s="97" t="b">
        <f t="shared" si="65"/>
        <v>0</v>
      </c>
      <c r="AY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" s="97" t="b">
        <f t="shared" si="55"/>
        <v>0</v>
      </c>
      <c r="BA58" s="97" t="b">
        <f t="shared" si="56"/>
        <v>0</v>
      </c>
      <c r="BB58" s="97" t="b">
        <f t="shared" si="66"/>
        <v>1</v>
      </c>
      <c r="BC58" s="97" t="b">
        <f t="shared" si="67"/>
        <v>1</v>
      </c>
      <c r="BD58" s="97" t="b">
        <f>Petrobras_PETR4___Histórico__InfoMoney_1[[#This Row],[MACD Line]]&lt;0</f>
        <v>1</v>
      </c>
      <c r="BE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" spans="1:57" hidden="1">
      <c r="A59" s="83">
        <v>44259</v>
      </c>
      <c r="B59" s="98">
        <v>21.5</v>
      </c>
      <c r="C59" s="98">
        <v>21.5</v>
      </c>
      <c r="D59" s="98">
        <v>4.8600000000000003</v>
      </c>
      <c r="E59" s="98">
        <f>Petrobras_PETR4___Histórico__InfoMoney_1[[#This Row],[Var.Dia (%)]]/100</f>
        <v>4.8600000000000004E-2</v>
      </c>
      <c r="F59" s="98">
        <v>20.61</v>
      </c>
      <c r="G59" s="98">
        <v>20.43</v>
      </c>
      <c r="H59" s="98">
        <v>21.67</v>
      </c>
      <c r="I59" s="97" t="s">
        <v>244</v>
      </c>
      <c r="J59" s="108">
        <v>1.35E-2</v>
      </c>
      <c r="K59" s="97">
        <f ca="1">IF(COUNT($E59:E$1321)&gt;=22,LINEST(OFFSET(E59,0,0,22),OFFSET(J59,0,0,22)),"")</f>
        <v>3.2956770619950513</v>
      </c>
      <c r="L59" s="99">
        <f t="shared" si="57"/>
        <v>0</v>
      </c>
      <c r="M59" s="99">
        <f t="shared" si="58"/>
        <v>0</v>
      </c>
      <c r="N59" s="99">
        <f t="shared" si="59"/>
        <v>0</v>
      </c>
      <c r="O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-0.83366336633663374</v>
      </c>
      <c r="P59" s="128">
        <f>IF(Petrobras_PETR4___Histórico__InfoMoney_1[[#This Row],[William %R]]&lt;-0.8,1,0)</f>
        <v>1</v>
      </c>
      <c r="Q59" s="128">
        <f>IF(Petrobras_PETR4___Histórico__InfoMoney_1[[#This Row],[William %R]]&gt;-0.1,1,0)</f>
        <v>0</v>
      </c>
      <c r="R59" s="99">
        <f t="shared" si="33"/>
        <v>19.82</v>
      </c>
      <c r="S59" s="99">
        <f t="shared" si="34"/>
        <v>29.92</v>
      </c>
      <c r="T59" s="99">
        <f t="shared" si="35"/>
        <v>24.677730769230767</v>
      </c>
      <c r="U59" s="99">
        <f t="shared" si="36"/>
        <v>24.943999999999996</v>
      </c>
      <c r="V59" s="99">
        <f t="shared" si="37"/>
        <v>22.879403171073626</v>
      </c>
      <c r="W59" s="99">
        <f t="shared" si="38"/>
        <v>24.508869686559233</v>
      </c>
      <c r="X59" s="99">
        <f t="shared" si="39"/>
        <v>-1.6294665154856069</v>
      </c>
      <c r="Y59" s="99">
        <f t="shared" si="40"/>
        <v>-1.1455647982813053</v>
      </c>
      <c r="Z59" s="99">
        <f t="shared" si="41"/>
        <v>-0.48390171720430164</v>
      </c>
      <c r="AA59" s="109">
        <f t="shared" si="42"/>
        <v>0.70710678118654757</v>
      </c>
      <c r="AB59" s="109">
        <f t="shared" si="60"/>
        <v>0.41691725797812684</v>
      </c>
      <c r="AC59" s="99" t="str">
        <f t="shared" si="61"/>
        <v>0</v>
      </c>
      <c r="AD59" s="95" t="str">
        <f t="shared" si="62"/>
        <v>0</v>
      </c>
      <c r="AE59" s="95">
        <f t="shared" si="43"/>
        <v>0</v>
      </c>
      <c r="AF59" s="95">
        <f>IF(Petrobras_PETR4___Histórico__InfoMoney_1[[#This Row],[MACD Line]]&lt;0,1,0)</f>
        <v>1</v>
      </c>
      <c r="AG59" s="99">
        <f>Petrobras_PETR4___Histórico__InfoMoney_1[[#This Row],[9MME]]/Petrobras_PETR4___Histórico__InfoMoney_1[[#This Row],[20MA]]</f>
        <v>0.98932531948487701</v>
      </c>
      <c r="AH59" s="95">
        <f t="shared" si="44"/>
        <v>0</v>
      </c>
      <c r="AI59" s="96">
        <f t="shared" si="45"/>
        <v>0</v>
      </c>
      <c r="AK59" s="104" t="b">
        <f t="shared" si="46"/>
        <v>0</v>
      </c>
      <c r="AL59" s="104" t="b">
        <f t="shared" si="47"/>
        <v>1</v>
      </c>
      <c r="AM59" s="104" t="b">
        <f t="shared" si="48"/>
        <v>0</v>
      </c>
      <c r="AN59" s="104" t="b">
        <f t="shared" si="49"/>
        <v>1</v>
      </c>
      <c r="AO59" s="98">
        <f t="shared" si="63"/>
        <v>19.82</v>
      </c>
      <c r="AP59" s="104">
        <f t="shared" si="68"/>
        <v>29.92</v>
      </c>
      <c r="AQ59" s="98">
        <f t="shared" si="50"/>
        <v>0.2</v>
      </c>
      <c r="AR59" s="98">
        <f t="shared" si="51"/>
        <v>0.15384615384615385</v>
      </c>
      <c r="AS59" s="98">
        <f t="shared" si="52"/>
        <v>7.407407407407407E-2</v>
      </c>
      <c r="AU59" s="97" t="b">
        <f t="shared" si="53"/>
        <v>1</v>
      </c>
      <c r="AV59" s="97" t="b">
        <f t="shared" si="54"/>
        <v>0</v>
      </c>
      <c r="AW59" s="97" t="b">
        <f t="shared" si="64"/>
        <v>0</v>
      </c>
      <c r="AX59" s="97" t="b">
        <f t="shared" si="65"/>
        <v>0</v>
      </c>
      <c r="AY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" s="97" t="b">
        <f t="shared" si="55"/>
        <v>1</v>
      </c>
      <c r="BA59" s="97" t="b">
        <f t="shared" si="56"/>
        <v>0</v>
      </c>
      <c r="BB59" s="97" t="b">
        <f t="shared" si="66"/>
        <v>1</v>
      </c>
      <c r="BC59" s="97" t="b">
        <f t="shared" si="67"/>
        <v>1</v>
      </c>
      <c r="BD59" s="97" t="b">
        <f>Petrobras_PETR4___Histórico__InfoMoney_1[[#This Row],[MACD Line]]&lt;0</f>
        <v>1</v>
      </c>
      <c r="BE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" spans="1:57" hidden="1">
      <c r="A60" s="83">
        <v>44258</v>
      </c>
      <c r="B60" s="98">
        <v>20.5</v>
      </c>
      <c r="C60" s="98">
        <v>20.5</v>
      </c>
      <c r="D60" s="98">
        <v>-3.64</v>
      </c>
      <c r="E60" s="98">
        <f>Petrobras_PETR4___Histórico__InfoMoney_1[[#This Row],[Var.Dia (%)]]/100</f>
        <v>-3.6400000000000002E-2</v>
      </c>
      <c r="F60" s="98">
        <v>21.09</v>
      </c>
      <c r="G60" s="98">
        <v>19.82</v>
      </c>
      <c r="H60" s="98">
        <v>21.18</v>
      </c>
      <c r="I60" s="97" t="s">
        <v>429</v>
      </c>
      <c r="J60" s="108">
        <v>-3.2000000000000002E-3</v>
      </c>
      <c r="K60" s="97">
        <f ca="1">IF(COUNT($E60:E$1321)&gt;=22,LINEST(OFFSET(E60,0,0,22),OFFSET(J60,0,0,22)),"")</f>
        <v>2.9425609904972414</v>
      </c>
      <c r="L60" s="99">
        <f t="shared" si="57"/>
        <v>1</v>
      </c>
      <c r="M60" s="99">
        <f t="shared" si="58"/>
        <v>0</v>
      </c>
      <c r="N60" s="99">
        <f t="shared" si="59"/>
        <v>0</v>
      </c>
      <c r="O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-0.93267326732673272</v>
      </c>
      <c r="P60" s="128">
        <f>IF(Petrobras_PETR4___Histórico__InfoMoney_1[[#This Row],[William %R]]&lt;-0.8,1,0)</f>
        <v>1</v>
      </c>
      <c r="Q60" s="128">
        <f>IF(Petrobras_PETR4___Histórico__InfoMoney_1[[#This Row],[William %R]]&gt;-0.1,1,0)</f>
        <v>0</v>
      </c>
      <c r="R60" s="99">
        <f t="shared" si="33"/>
        <v>19.82</v>
      </c>
      <c r="S60" s="99">
        <f t="shared" si="34"/>
        <v>29.92</v>
      </c>
      <c r="T60" s="99">
        <f t="shared" si="35"/>
        <v>24.783653846153843</v>
      </c>
      <c r="U60" s="99">
        <f t="shared" si="36"/>
        <v>25.255499999999998</v>
      </c>
      <c r="V60" s="99">
        <f t="shared" si="37"/>
        <v>23.130203747632468</v>
      </c>
      <c r="W60" s="99">
        <f t="shared" si="38"/>
        <v>24.749579261483973</v>
      </c>
      <c r="X60" s="99">
        <f t="shared" si="39"/>
        <v>-1.6193755138515051</v>
      </c>
      <c r="Y60" s="99">
        <f t="shared" si="40"/>
        <v>-1.0245893689802299</v>
      </c>
      <c r="Z60" s="99">
        <f t="shared" si="41"/>
        <v>-0.59478614487127524</v>
      </c>
      <c r="AA60" s="109">
        <f t="shared" si="42"/>
        <v>0.55154328932550789</v>
      </c>
      <c r="AB60" s="109">
        <f t="shared" si="60"/>
        <v>0.69503956721901861</v>
      </c>
      <c r="AC60" s="99" t="str">
        <f t="shared" si="61"/>
        <v>0</v>
      </c>
      <c r="AD60" s="95" t="str">
        <f t="shared" si="62"/>
        <v>0</v>
      </c>
      <c r="AE60" s="95">
        <f t="shared" si="43"/>
        <v>0</v>
      </c>
      <c r="AF60" s="95">
        <f>IF(Petrobras_PETR4___Histórico__InfoMoney_1[[#This Row],[MACD Line]]&lt;0,1,0)</f>
        <v>1</v>
      </c>
      <c r="AG60" s="99">
        <f>Petrobras_PETR4___Histórico__InfoMoney_1[[#This Row],[9MME]]/Petrobras_PETR4___Histórico__InfoMoney_1[[#This Row],[20MA]]</f>
        <v>0.98131709315411875</v>
      </c>
      <c r="AH60" s="95">
        <f t="shared" si="44"/>
        <v>0</v>
      </c>
      <c r="AI60" s="96">
        <f t="shared" si="45"/>
        <v>0</v>
      </c>
      <c r="AK60" s="104" t="b">
        <f t="shared" si="46"/>
        <v>1</v>
      </c>
      <c r="AL60" s="104" t="b">
        <f t="shared" si="47"/>
        <v>0</v>
      </c>
      <c r="AM60" s="104" t="b">
        <f t="shared" si="48"/>
        <v>1</v>
      </c>
      <c r="AN60" s="104" t="b">
        <f t="shared" si="49"/>
        <v>1</v>
      </c>
      <c r="AO60" s="98">
        <f t="shared" si="63"/>
        <v>19.82</v>
      </c>
      <c r="AP60" s="104">
        <f t="shared" si="68"/>
        <v>29.92</v>
      </c>
      <c r="AQ60" s="98">
        <f t="shared" si="50"/>
        <v>0.2</v>
      </c>
      <c r="AR60" s="98">
        <f t="shared" si="51"/>
        <v>0.15384615384615385</v>
      </c>
      <c r="AS60" s="98">
        <f t="shared" si="52"/>
        <v>7.407407407407407E-2</v>
      </c>
      <c r="AU60" s="97" t="b">
        <f t="shared" si="53"/>
        <v>0</v>
      </c>
      <c r="AV60" s="97" t="b">
        <f t="shared" si="54"/>
        <v>0</v>
      </c>
      <c r="AW60" s="97" t="b">
        <f t="shared" si="64"/>
        <v>0</v>
      </c>
      <c r="AX60" s="97" t="b">
        <f t="shared" si="65"/>
        <v>0</v>
      </c>
      <c r="AY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" s="97" t="b">
        <f t="shared" si="55"/>
        <v>1</v>
      </c>
      <c r="BA60" s="97" t="b">
        <f t="shared" si="56"/>
        <v>1</v>
      </c>
      <c r="BB60" s="97" t="b">
        <f t="shared" si="66"/>
        <v>1</v>
      </c>
      <c r="BC60" s="97" t="b">
        <f t="shared" si="67"/>
        <v>1</v>
      </c>
      <c r="BD60" s="97" t="b">
        <f>Petrobras_PETR4___Histórico__InfoMoney_1[[#This Row],[MACD Line]]&lt;0</f>
        <v>1</v>
      </c>
      <c r="BE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1</v>
      </c>
    </row>
    <row r="61" spans="1:57" hidden="1">
      <c r="A61" s="83">
        <v>44257</v>
      </c>
      <c r="B61" s="98">
        <v>21.28</v>
      </c>
      <c r="C61" s="98">
        <v>21.28</v>
      </c>
      <c r="D61" s="98">
        <v>-0.05</v>
      </c>
      <c r="E61" s="98">
        <f>Petrobras_PETR4___Histórico__InfoMoney_1[[#This Row],[Var.Dia (%)]]/100</f>
        <v>-5.0000000000000001E-4</v>
      </c>
      <c r="F61" s="98">
        <v>21.13</v>
      </c>
      <c r="G61" s="98">
        <v>20</v>
      </c>
      <c r="H61" s="98">
        <v>21.61</v>
      </c>
      <c r="I61" s="97" t="s">
        <v>430</v>
      </c>
      <c r="J61" s="108">
        <v>1.09E-2</v>
      </c>
      <c r="K61" s="97">
        <f ca="1">IF(COUNT($E61:E$1321)&gt;=22,LINEST(OFFSET(E61,0,0,22),OFFSET(J61,0,0,22)),"")</f>
        <v>2.6997363521573847</v>
      </c>
      <c r="L61" s="99">
        <f t="shared" si="57"/>
        <v>0</v>
      </c>
      <c r="M61" s="99">
        <f t="shared" si="58"/>
        <v>0</v>
      </c>
      <c r="N61" s="99">
        <f t="shared" si="59"/>
        <v>0</v>
      </c>
      <c r="O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-0.87096774193548376</v>
      </c>
      <c r="P61" s="128">
        <f>IF(Petrobras_PETR4___Histórico__InfoMoney_1[[#This Row],[William %R]]&lt;-0.8,1,0)</f>
        <v>1</v>
      </c>
      <c r="Q61" s="128">
        <f>IF(Petrobras_PETR4___Histórico__InfoMoney_1[[#This Row],[William %R]]&gt;-0.1,1,0)</f>
        <v>0</v>
      </c>
      <c r="R61" s="99">
        <f t="shared" si="33"/>
        <v>20</v>
      </c>
      <c r="S61" s="99">
        <f t="shared" si="34"/>
        <v>29.92</v>
      </c>
      <c r="T61" s="99">
        <f t="shared" si="35"/>
        <v>25.095730769230766</v>
      </c>
      <c r="U61" s="99">
        <f t="shared" si="36"/>
        <v>25.562499999999996</v>
      </c>
      <c r="V61" s="99">
        <f t="shared" si="37"/>
        <v>23.608422610838371</v>
      </c>
      <c r="W61" s="99">
        <f t="shared" si="38"/>
        <v>25.089545602402691</v>
      </c>
      <c r="X61" s="99">
        <f t="shared" si="39"/>
        <v>-1.4811229915643196</v>
      </c>
      <c r="Y61" s="99">
        <f t="shared" si="40"/>
        <v>-0.87589283276241114</v>
      </c>
      <c r="Z61" s="99">
        <f t="shared" si="41"/>
        <v>-0.60523015880190845</v>
      </c>
      <c r="AA61" s="109">
        <f t="shared" si="42"/>
        <v>7.0710678118640685E-3</v>
      </c>
      <c r="AB61" s="109">
        <f t="shared" si="60"/>
        <v>1.0043256444002613</v>
      </c>
      <c r="AC61" s="99" t="str">
        <f t="shared" si="61"/>
        <v>0</v>
      </c>
      <c r="AD61" s="95" t="str">
        <f t="shared" si="62"/>
        <v>0</v>
      </c>
      <c r="AE61" s="95">
        <f t="shared" si="43"/>
        <v>0</v>
      </c>
      <c r="AF61" s="95">
        <f>IF(Petrobras_PETR4___Histórico__InfoMoney_1[[#This Row],[MACD Line]]&lt;0,1,0)</f>
        <v>1</v>
      </c>
      <c r="AG61" s="99">
        <f>Petrobras_PETR4___Histórico__InfoMoney_1[[#This Row],[9MME]]/Petrobras_PETR4___Histórico__InfoMoney_1[[#This Row],[20MA]]</f>
        <v>0.98174007899191273</v>
      </c>
      <c r="AH61" s="95">
        <f t="shared" si="44"/>
        <v>0</v>
      </c>
      <c r="AI61" s="96">
        <f t="shared" si="45"/>
        <v>0</v>
      </c>
      <c r="AK61" s="104" t="b">
        <f t="shared" si="46"/>
        <v>0</v>
      </c>
      <c r="AL61" s="104" t="b">
        <f t="shared" si="47"/>
        <v>0</v>
      </c>
      <c r="AM61" s="104" t="b">
        <f t="shared" si="48"/>
        <v>1</v>
      </c>
      <c r="AN61" s="104" t="b">
        <f t="shared" si="49"/>
        <v>1</v>
      </c>
      <c r="AO61" s="98">
        <f t="shared" si="63"/>
        <v>19.82</v>
      </c>
      <c r="AP61" s="104">
        <f t="shared" si="68"/>
        <v>29.92</v>
      </c>
      <c r="AQ61" s="98">
        <f t="shared" si="50"/>
        <v>0.2</v>
      </c>
      <c r="AR61" s="98">
        <f t="shared" si="51"/>
        <v>0.15384615384615385</v>
      </c>
      <c r="AS61" s="98">
        <f t="shared" si="52"/>
        <v>7.407407407407407E-2</v>
      </c>
      <c r="AU61" s="97" t="b">
        <f t="shared" si="53"/>
        <v>0</v>
      </c>
      <c r="AV61" s="97" t="b">
        <f t="shared" si="54"/>
        <v>0</v>
      </c>
      <c r="AW61" s="97" t="b">
        <f t="shared" si="64"/>
        <v>0</v>
      </c>
      <c r="AX61" s="97" t="b">
        <f t="shared" si="65"/>
        <v>1</v>
      </c>
      <c r="AY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" s="97" t="b">
        <f t="shared" si="55"/>
        <v>1</v>
      </c>
      <c r="BA61" s="97" t="b">
        <f t="shared" si="56"/>
        <v>1</v>
      </c>
      <c r="BB61" s="97" t="b">
        <f t="shared" si="66"/>
        <v>0</v>
      </c>
      <c r="BC61" s="97" t="b">
        <f t="shared" si="67"/>
        <v>1</v>
      </c>
      <c r="BD61" s="97" t="b">
        <f>Petrobras_PETR4___Histórico__InfoMoney_1[[#This Row],[MACD Line]]&lt;0</f>
        <v>1</v>
      </c>
      <c r="BE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" spans="1:57" hidden="1">
      <c r="A62" s="83">
        <v>44256</v>
      </c>
      <c r="B62" s="98">
        <v>21.29</v>
      </c>
      <c r="C62" s="98">
        <v>21.29</v>
      </c>
      <c r="D62" s="98">
        <v>-1.08</v>
      </c>
      <c r="E62" s="98">
        <f>Petrobras_PETR4___Histórico__InfoMoney_1[[#This Row],[Var.Dia (%)]]/100</f>
        <v>-1.0800000000000001E-2</v>
      </c>
      <c r="F62" s="98">
        <v>22.06</v>
      </c>
      <c r="G62" s="98">
        <v>21.21</v>
      </c>
      <c r="H62" s="98">
        <v>22.29</v>
      </c>
      <c r="I62" s="97" t="s">
        <v>431</v>
      </c>
      <c r="J62" s="108">
        <v>2.7000000000000001E-3</v>
      </c>
      <c r="K62" s="97">
        <f ca="1">IF(COUNT($E62:E$1321)&gt;=22,LINEST(OFFSET(E62,0,0,22),OFFSET(J62,0,0,22)),"")</f>
        <v>2.7376868543177646</v>
      </c>
      <c r="L62" s="99">
        <f t="shared" si="57"/>
        <v>0</v>
      </c>
      <c r="M62" s="99">
        <f t="shared" si="58"/>
        <v>0</v>
      </c>
      <c r="N62" s="99">
        <f t="shared" si="59"/>
        <v>0</v>
      </c>
      <c r="O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-0.93702497285559194</v>
      </c>
      <c r="P62" s="128">
        <f>IF(Petrobras_PETR4___Histórico__InfoMoney_1[[#This Row],[William %R]]&lt;-0.8,1,0)</f>
        <v>1</v>
      </c>
      <c r="Q62" s="128">
        <f>IF(Petrobras_PETR4___Histórico__InfoMoney_1[[#This Row],[William %R]]&gt;-0.1,1,0)</f>
        <v>0</v>
      </c>
      <c r="R62" s="99">
        <f t="shared" si="33"/>
        <v>20.71</v>
      </c>
      <c r="S62" s="99">
        <f t="shared" si="34"/>
        <v>29.92</v>
      </c>
      <c r="T62" s="99">
        <f t="shared" si="35"/>
        <v>25.332923076923073</v>
      </c>
      <c r="U62" s="99">
        <f t="shared" si="36"/>
        <v>25.789499999999997</v>
      </c>
      <c r="V62" s="99">
        <f t="shared" si="37"/>
        <v>24.031772176445347</v>
      </c>
      <c r="W62" s="99">
        <f t="shared" si="38"/>
        <v>25.394309250594905</v>
      </c>
      <c r="X62" s="99">
        <f t="shared" si="39"/>
        <v>-1.3625370741495573</v>
      </c>
      <c r="Y62" s="99">
        <f t="shared" si="40"/>
        <v>-0.72458529306193409</v>
      </c>
      <c r="Z62" s="99">
        <f t="shared" si="41"/>
        <v>-0.63795178108762318</v>
      </c>
      <c r="AA62" s="109">
        <f t="shared" si="42"/>
        <v>0.16263455967290624</v>
      </c>
      <c r="AB62" s="109">
        <f t="shared" si="60"/>
        <v>1.0298883434625332</v>
      </c>
      <c r="AC62" s="99" t="str">
        <f t="shared" si="61"/>
        <v>0</v>
      </c>
      <c r="AD62" s="95" t="str">
        <f t="shared" si="62"/>
        <v>0</v>
      </c>
      <c r="AE62" s="95">
        <f t="shared" si="43"/>
        <v>0</v>
      </c>
      <c r="AF62" s="95">
        <f>IF(Petrobras_PETR4___Histórico__InfoMoney_1[[#This Row],[MACD Line]]&lt;0,1,0)</f>
        <v>1</v>
      </c>
      <c r="AG62" s="99">
        <f>Petrobras_PETR4___Histórico__InfoMoney_1[[#This Row],[9MME]]/Petrobras_PETR4___Histórico__InfoMoney_1[[#This Row],[20MA]]</f>
        <v>0.9822960149255735</v>
      </c>
      <c r="AH62" s="95">
        <f t="shared" si="44"/>
        <v>0</v>
      </c>
      <c r="AI62" s="96">
        <f t="shared" si="45"/>
        <v>0</v>
      </c>
      <c r="AK62" s="104" t="b">
        <f t="shared" si="46"/>
        <v>0</v>
      </c>
      <c r="AL62" s="104" t="b">
        <f t="shared" si="47"/>
        <v>0</v>
      </c>
      <c r="AM62" s="104" t="b">
        <f t="shared" si="48"/>
        <v>1</v>
      </c>
      <c r="AN62" s="104" t="b">
        <f t="shared" si="49"/>
        <v>0</v>
      </c>
      <c r="AO62" s="98">
        <f t="shared" si="63"/>
        <v>20.71</v>
      </c>
      <c r="AP62" s="104">
        <f t="shared" si="68"/>
        <v>29.92</v>
      </c>
      <c r="AQ62" s="98">
        <f t="shared" si="50"/>
        <v>0.2</v>
      </c>
      <c r="AR62" s="98">
        <f t="shared" si="51"/>
        <v>0.15384615384615385</v>
      </c>
      <c r="AS62" s="98">
        <f t="shared" si="52"/>
        <v>7.407407407407407E-2</v>
      </c>
      <c r="AU62" s="97" t="b">
        <f t="shared" si="53"/>
        <v>0</v>
      </c>
      <c r="AV62" s="97" t="b">
        <f t="shared" si="54"/>
        <v>0</v>
      </c>
      <c r="AW62" s="97" t="b">
        <f t="shared" si="64"/>
        <v>1</v>
      </c>
      <c r="AX62" s="97" t="b">
        <f t="shared" si="65"/>
        <v>1</v>
      </c>
      <c r="AY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" s="97" t="b">
        <f t="shared" si="55"/>
        <v>1</v>
      </c>
      <c r="BA62" s="97" t="b">
        <f t="shared" si="56"/>
        <v>1</v>
      </c>
      <c r="BB62" s="97" t="b">
        <f t="shared" si="66"/>
        <v>0</v>
      </c>
      <c r="BC62" s="97" t="b">
        <f t="shared" si="67"/>
        <v>0</v>
      </c>
      <c r="BD62" s="97" t="b">
        <f>Petrobras_PETR4___Histórico__InfoMoney_1[[#This Row],[MACD Line]]&lt;0</f>
        <v>1</v>
      </c>
      <c r="BE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" spans="1:57" hidden="1">
      <c r="A63" s="83">
        <v>44253</v>
      </c>
      <c r="B63" s="98">
        <v>21.52</v>
      </c>
      <c r="C63" s="98">
        <v>21.52</v>
      </c>
      <c r="D63" s="98">
        <v>-4.0999999999999996</v>
      </c>
      <c r="E63" s="98">
        <f>Petrobras_PETR4___Histórico__InfoMoney_1[[#This Row],[Var.Dia (%)]]/100</f>
        <v>-4.0999999999999995E-2</v>
      </c>
      <c r="F63" s="98">
        <v>22.45</v>
      </c>
      <c r="G63" s="98">
        <v>21.26</v>
      </c>
      <c r="H63" s="98">
        <v>22.66</v>
      </c>
      <c r="I63" s="97" t="s">
        <v>432</v>
      </c>
      <c r="J63" s="108">
        <v>-1.9800000000000002E-2</v>
      </c>
      <c r="K63" s="97">
        <f ca="1">IF(COUNT($E63:E$1321)&gt;=22,LINEST(OFFSET(E63,0,0,22),OFFSET(J63,0,0,22)),"")</f>
        <v>2.7373392284955238</v>
      </c>
      <c r="L63" s="99">
        <f t="shared" si="57"/>
        <v>0</v>
      </c>
      <c r="M63" s="99">
        <f t="shared" si="58"/>
        <v>0</v>
      </c>
      <c r="N63" s="99">
        <f t="shared" si="59"/>
        <v>0</v>
      </c>
      <c r="O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-0.91205211726384383</v>
      </c>
      <c r="P63" s="128">
        <f>IF(Petrobras_PETR4___Histórico__InfoMoney_1[[#This Row],[William %R]]&lt;-0.8,1,0)</f>
        <v>1</v>
      </c>
      <c r="Q63" s="128">
        <f>IF(Petrobras_PETR4___Histórico__InfoMoney_1[[#This Row],[William %R]]&gt;-0.1,1,0)</f>
        <v>0</v>
      </c>
      <c r="R63" s="99">
        <f t="shared" si="33"/>
        <v>20.71</v>
      </c>
      <c r="S63" s="99">
        <f t="shared" si="34"/>
        <v>29.92</v>
      </c>
      <c r="T63" s="99">
        <f t="shared" si="35"/>
        <v>25.578576923076923</v>
      </c>
      <c r="U63" s="99">
        <f t="shared" si="36"/>
        <v>26.067999999999994</v>
      </c>
      <c r="V63" s="99">
        <f t="shared" si="37"/>
        <v>24.53027620852632</v>
      </c>
      <c r="W63" s="99">
        <f t="shared" si="38"/>
        <v>25.722653990642499</v>
      </c>
      <c r="X63" s="99">
        <f t="shared" si="39"/>
        <v>-1.1923777821161785</v>
      </c>
      <c r="Y63" s="99">
        <f t="shared" si="40"/>
        <v>-0.56509734779002829</v>
      </c>
      <c r="Z63" s="99">
        <f t="shared" si="41"/>
        <v>-0.62728043432615022</v>
      </c>
      <c r="AA63" s="109">
        <f t="shared" si="42"/>
        <v>0.65053823869162497</v>
      </c>
      <c r="AB63" s="109">
        <f t="shared" si="60"/>
        <v>1.1942570912496189</v>
      </c>
      <c r="AC63" s="99" t="str">
        <f t="shared" si="61"/>
        <v>0</v>
      </c>
      <c r="AD63" s="95" t="str">
        <f t="shared" si="62"/>
        <v>0</v>
      </c>
      <c r="AE63" s="95">
        <f t="shared" si="43"/>
        <v>0</v>
      </c>
      <c r="AF63" s="95">
        <f>IF(Petrobras_PETR4___Histórico__InfoMoney_1[[#This Row],[MACD Line]]&lt;0,1,0)</f>
        <v>1</v>
      </c>
      <c r="AG63" s="99">
        <f>Petrobras_PETR4___Histórico__InfoMoney_1[[#This Row],[9MME]]/Petrobras_PETR4___Histórico__InfoMoney_1[[#This Row],[20MA]]</f>
        <v>0.98122513898561181</v>
      </c>
      <c r="AH63" s="95">
        <f t="shared" si="44"/>
        <v>0</v>
      </c>
      <c r="AI63" s="96">
        <f t="shared" si="45"/>
        <v>0</v>
      </c>
      <c r="AK63" s="104" t="b">
        <f t="shared" si="46"/>
        <v>0</v>
      </c>
      <c r="AL63" s="104" t="b">
        <f t="shared" si="47"/>
        <v>0</v>
      </c>
      <c r="AM63" s="104" t="b">
        <f t="shared" si="48"/>
        <v>1</v>
      </c>
      <c r="AN63" s="104" t="b">
        <f t="shared" si="49"/>
        <v>0</v>
      </c>
      <c r="AO63" s="98">
        <f t="shared" si="63"/>
        <v>20.71</v>
      </c>
      <c r="AP63" s="104">
        <f t="shared" si="68"/>
        <v>29.92</v>
      </c>
      <c r="AQ63" s="98">
        <f t="shared" si="50"/>
        <v>0.2</v>
      </c>
      <c r="AR63" s="98">
        <f t="shared" si="51"/>
        <v>0.15384615384615385</v>
      </c>
      <c r="AS63" s="98">
        <f t="shared" si="52"/>
        <v>7.407407407407407E-2</v>
      </c>
      <c r="AU63" s="97" t="b">
        <f t="shared" si="53"/>
        <v>0</v>
      </c>
      <c r="AV63" s="97" t="b">
        <f t="shared" si="54"/>
        <v>1</v>
      </c>
      <c r="AW63" s="97" t="b">
        <f t="shared" si="64"/>
        <v>1</v>
      </c>
      <c r="AX63" s="97" t="b">
        <f t="shared" si="65"/>
        <v>1</v>
      </c>
      <c r="AY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" s="97" t="b">
        <f t="shared" si="55"/>
        <v>1</v>
      </c>
      <c r="BA63" s="97" t="b">
        <f t="shared" si="56"/>
        <v>1</v>
      </c>
      <c r="BB63" s="97" t="b">
        <f t="shared" si="66"/>
        <v>0</v>
      </c>
      <c r="BC63" s="97" t="b">
        <f t="shared" si="67"/>
        <v>0</v>
      </c>
      <c r="BD63" s="97" t="b">
        <f>Petrobras_PETR4___Histórico__InfoMoney_1[[#This Row],[MACD Line]]&lt;0</f>
        <v>1</v>
      </c>
      <c r="BE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" spans="1:57" hidden="1">
      <c r="A64" s="83">
        <v>44252</v>
      </c>
      <c r="B64" s="98">
        <v>22.44</v>
      </c>
      <c r="C64" s="98">
        <v>22.44</v>
      </c>
      <c r="D64" s="98">
        <v>-4.96</v>
      </c>
      <c r="E64" s="98">
        <f>Petrobras_PETR4___Histórico__InfoMoney_1[[#This Row],[Var.Dia (%)]]/100</f>
        <v>-4.9599999999999998E-2</v>
      </c>
      <c r="F64" s="98">
        <v>24.19</v>
      </c>
      <c r="G64" s="98">
        <v>22.35</v>
      </c>
      <c r="H64" s="98">
        <v>24.43</v>
      </c>
      <c r="I64" s="97" t="s">
        <v>433</v>
      </c>
      <c r="J64" s="108">
        <v>-2.9499999999999998E-2</v>
      </c>
      <c r="K64" s="97">
        <f ca="1">IF(COUNT($E64:E$1321)&gt;=22,LINEST(OFFSET(E64,0,0,22),OFFSET(J64,0,0,22)),"")</f>
        <v>2.7669415642221811</v>
      </c>
      <c r="L64" s="99">
        <f t="shared" si="57"/>
        <v>0</v>
      </c>
      <c r="M64" s="99">
        <f t="shared" si="58"/>
        <v>0</v>
      </c>
      <c r="N64" s="99">
        <f t="shared" si="59"/>
        <v>0</v>
      </c>
      <c r="O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-0.81216069489685117</v>
      </c>
      <c r="P64" s="128">
        <f>IF(Petrobras_PETR4___Histórico__InfoMoney_1[[#This Row],[William %R]]&lt;-0.8,1,0)</f>
        <v>1</v>
      </c>
      <c r="Q64" s="128">
        <f>IF(Petrobras_PETR4___Histórico__InfoMoney_1[[#This Row],[William %R]]&gt;-0.1,1,0)</f>
        <v>0</v>
      </c>
      <c r="R64" s="99">
        <f t="shared" si="33"/>
        <v>20.71</v>
      </c>
      <c r="S64" s="99">
        <f t="shared" si="34"/>
        <v>29.92</v>
      </c>
      <c r="T64" s="99">
        <f t="shared" si="35"/>
        <v>25.875807692307692</v>
      </c>
      <c r="U64" s="99">
        <f t="shared" si="36"/>
        <v>26.316500000000001</v>
      </c>
      <c r="V64" s="99">
        <f t="shared" si="37"/>
        <v>25.077599155531107</v>
      </c>
      <c r="W64" s="99">
        <f t="shared" si="38"/>
        <v>26.058866309893897</v>
      </c>
      <c r="X64" s="99">
        <f t="shared" si="39"/>
        <v>-0.98126715436279</v>
      </c>
      <c r="Y64" s="99">
        <f t="shared" si="40"/>
        <v>-0.40827723920849068</v>
      </c>
      <c r="Z64" s="99">
        <f t="shared" si="41"/>
        <v>-0.57298991515429931</v>
      </c>
      <c r="AA64" s="109">
        <f t="shared" si="42"/>
        <v>0.82731493398825928</v>
      </c>
      <c r="AB64" s="109">
        <f t="shared" si="60"/>
        <v>2.0735308051726653</v>
      </c>
      <c r="AC64" s="99" t="str">
        <f t="shared" si="61"/>
        <v>0</v>
      </c>
      <c r="AD64" s="95" t="str">
        <f t="shared" si="62"/>
        <v>0</v>
      </c>
      <c r="AE64" s="95">
        <f t="shared" si="43"/>
        <v>0</v>
      </c>
      <c r="AF64" s="95">
        <f>IF(Petrobras_PETR4___Histórico__InfoMoney_1[[#This Row],[MACD Line]]&lt;0,1,0)</f>
        <v>1</v>
      </c>
      <c r="AG64" s="99">
        <f>Petrobras_PETR4___Histórico__InfoMoney_1[[#This Row],[9MME]]/Petrobras_PETR4___Histórico__InfoMoney_1[[#This Row],[20MA]]</f>
        <v>0.98325414444579218</v>
      </c>
      <c r="AH64" s="95">
        <f t="shared" si="44"/>
        <v>0</v>
      </c>
      <c r="AI64" s="96">
        <f t="shared" si="45"/>
        <v>0</v>
      </c>
      <c r="AK64" s="104" t="b">
        <f t="shared" si="46"/>
        <v>0</v>
      </c>
      <c r="AL64" s="104" t="b">
        <f t="shared" si="47"/>
        <v>1</v>
      </c>
      <c r="AM64" s="104" t="b">
        <f t="shared" si="48"/>
        <v>1</v>
      </c>
      <c r="AN64" s="104" t="b">
        <f t="shared" si="49"/>
        <v>0</v>
      </c>
      <c r="AO64" s="98">
        <f t="shared" si="63"/>
        <v>20.71</v>
      </c>
      <c r="AP64" s="104">
        <f t="shared" si="68"/>
        <v>29.92</v>
      </c>
      <c r="AQ64" s="98">
        <f t="shared" si="50"/>
        <v>0.2</v>
      </c>
      <c r="AR64" s="98">
        <f t="shared" si="51"/>
        <v>0.15384615384615385</v>
      </c>
      <c r="AS64" s="98">
        <f t="shared" si="52"/>
        <v>7.407407407407407E-2</v>
      </c>
      <c r="AU64" s="97" t="b">
        <f t="shared" si="53"/>
        <v>1</v>
      </c>
      <c r="AV64" s="97" t="b">
        <f t="shared" si="54"/>
        <v>1</v>
      </c>
      <c r="AW64" s="97" t="b">
        <f t="shared" si="64"/>
        <v>1</v>
      </c>
      <c r="AX64" s="97" t="b">
        <f t="shared" si="65"/>
        <v>1</v>
      </c>
      <c r="AY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64" s="97" t="b">
        <f t="shared" si="55"/>
        <v>0</v>
      </c>
      <c r="BA64" s="97" t="b">
        <f t="shared" si="56"/>
        <v>1</v>
      </c>
      <c r="BB64" s="97" t="b">
        <f t="shared" si="66"/>
        <v>0</v>
      </c>
      <c r="BC64" s="97" t="b">
        <f t="shared" si="67"/>
        <v>0</v>
      </c>
      <c r="BD64" s="97" t="b">
        <f>Petrobras_PETR4___Histórico__InfoMoney_1[[#This Row],[MACD Line]]&lt;0</f>
        <v>1</v>
      </c>
      <c r="BE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" spans="1:57" hidden="1">
      <c r="A65" s="83">
        <v>44251</v>
      </c>
      <c r="B65" s="98">
        <v>23.61</v>
      </c>
      <c r="C65" s="98">
        <v>23.61</v>
      </c>
      <c r="D65" s="98">
        <v>1.41</v>
      </c>
      <c r="E65" s="98">
        <f>Petrobras_PETR4___Histórico__InfoMoney_1[[#This Row],[Var.Dia (%)]]/100</f>
        <v>1.41E-2</v>
      </c>
      <c r="F65" s="98">
        <v>23.75</v>
      </c>
      <c r="G65" s="98">
        <v>23.23</v>
      </c>
      <c r="H65" s="98">
        <v>24.19</v>
      </c>
      <c r="I65" s="97" t="s">
        <v>434</v>
      </c>
      <c r="J65" s="108">
        <v>3.8E-3</v>
      </c>
      <c r="K65" s="97">
        <f ca="1">IF(COUNT($E65:E$1321)&gt;=22,LINEST(OFFSET(E65,0,0,22),OFFSET(J65,0,0,22)),"")</f>
        <v>2.9069263410078348</v>
      </c>
      <c r="L65" s="99">
        <f t="shared" si="57"/>
        <v>0</v>
      </c>
      <c r="M65" s="99">
        <f t="shared" si="58"/>
        <v>0</v>
      </c>
      <c r="N65" s="99">
        <f t="shared" si="59"/>
        <v>0</v>
      </c>
      <c r="O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-0.68512486427795893</v>
      </c>
      <c r="P65" s="128">
        <f>IF(Petrobras_PETR4___Histórico__InfoMoney_1[[#This Row],[William %R]]&lt;-0.8,1,0)</f>
        <v>0</v>
      </c>
      <c r="Q65" s="128">
        <f>IF(Petrobras_PETR4___Histórico__InfoMoney_1[[#This Row],[William %R]]&gt;-0.1,1,0)</f>
        <v>0</v>
      </c>
      <c r="R65" s="99">
        <f t="shared" si="33"/>
        <v>20.71</v>
      </c>
      <c r="S65" s="99">
        <f t="shared" si="34"/>
        <v>29.92</v>
      </c>
      <c r="T65" s="99">
        <f t="shared" si="35"/>
        <v>26.165807692307695</v>
      </c>
      <c r="U65" s="99">
        <f t="shared" si="36"/>
        <v>26.500499999999999</v>
      </c>
      <c r="V65" s="99">
        <f t="shared" si="37"/>
        <v>25.557162638354946</v>
      </c>
      <c r="W65" s="99">
        <f t="shared" si="38"/>
        <v>26.348375614685409</v>
      </c>
      <c r="X65" s="99">
        <f t="shared" si="39"/>
        <v>-0.79121297633046339</v>
      </c>
      <c r="Y65" s="99">
        <f t="shared" si="40"/>
        <v>-0.26502976041991588</v>
      </c>
      <c r="Z65" s="99">
        <f t="shared" si="41"/>
        <v>-0.52618321591054751</v>
      </c>
      <c r="AA65" s="109">
        <f t="shared" si="42"/>
        <v>0.23334523779155947</v>
      </c>
      <c r="AB65" s="109">
        <f t="shared" si="60"/>
        <v>2.9452079722830975</v>
      </c>
      <c r="AC65" s="99" t="str">
        <f t="shared" si="61"/>
        <v>0</v>
      </c>
      <c r="AD65" s="95" t="str">
        <f t="shared" si="62"/>
        <v>0</v>
      </c>
      <c r="AE65" s="95">
        <f t="shared" si="43"/>
        <v>0</v>
      </c>
      <c r="AF65" s="95">
        <f>IF(Petrobras_PETR4___Histórico__InfoMoney_1[[#This Row],[MACD Line]]&lt;0,1,0)</f>
        <v>1</v>
      </c>
      <c r="AG65" s="99">
        <f>Petrobras_PETR4___Histórico__InfoMoney_1[[#This Row],[9MME]]/Petrobras_PETR4___Histórico__InfoMoney_1[[#This Row],[20MA]]</f>
        <v>0.98737033989199052</v>
      </c>
      <c r="AH65" s="95">
        <f t="shared" si="44"/>
        <v>0</v>
      </c>
      <c r="AI65" s="96">
        <f t="shared" si="45"/>
        <v>0</v>
      </c>
      <c r="AK65" s="104" t="b">
        <f t="shared" si="46"/>
        <v>1</v>
      </c>
      <c r="AL65" s="104" t="b">
        <f t="shared" si="47"/>
        <v>0</v>
      </c>
      <c r="AM65" s="104" t="b">
        <f t="shared" si="48"/>
        <v>0</v>
      </c>
      <c r="AN65" s="104" t="b">
        <f t="shared" si="49"/>
        <v>1</v>
      </c>
      <c r="AO65" s="98">
        <f t="shared" si="63"/>
        <v>20.71</v>
      </c>
      <c r="AP65" s="104">
        <f t="shared" si="68"/>
        <v>29.92</v>
      </c>
      <c r="AQ65" s="98">
        <f t="shared" si="50"/>
        <v>0.2</v>
      </c>
      <c r="AR65" s="98">
        <f t="shared" si="51"/>
        <v>0.15384615384615385</v>
      </c>
      <c r="AS65" s="98">
        <f t="shared" si="52"/>
        <v>7.407407407407407E-2</v>
      </c>
      <c r="AU65" s="97" t="b">
        <f t="shared" si="53"/>
        <v>1</v>
      </c>
      <c r="AV65" s="97" t="b">
        <f t="shared" si="54"/>
        <v>1</v>
      </c>
      <c r="AW65" s="97" t="b">
        <f t="shared" si="64"/>
        <v>1</v>
      </c>
      <c r="AX65" s="97" t="b">
        <f t="shared" si="65"/>
        <v>1</v>
      </c>
      <c r="AY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65" s="97" t="b">
        <f t="shared" si="55"/>
        <v>0</v>
      </c>
      <c r="BA65" s="97" t="b">
        <f t="shared" si="56"/>
        <v>0</v>
      </c>
      <c r="BB65" s="97" t="b">
        <f t="shared" si="66"/>
        <v>0</v>
      </c>
      <c r="BC65" s="97" t="b">
        <f t="shared" si="67"/>
        <v>0</v>
      </c>
      <c r="BD65" s="97" t="b">
        <f>Petrobras_PETR4___Histórico__InfoMoney_1[[#This Row],[MACD Line]]&lt;0</f>
        <v>1</v>
      </c>
      <c r="BE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" spans="1:57" hidden="1">
      <c r="A66" s="83">
        <v>44250</v>
      </c>
      <c r="B66" s="98">
        <v>23.28</v>
      </c>
      <c r="C66" s="98">
        <v>23.28</v>
      </c>
      <c r="D66" s="98">
        <v>12.17</v>
      </c>
      <c r="E66" s="98">
        <f>Petrobras_PETR4___Histórico__InfoMoney_1[[#This Row],[Var.Dia (%)]]/100</f>
        <v>0.1217</v>
      </c>
      <c r="F66" s="98">
        <v>22.3</v>
      </c>
      <c r="G66" s="98">
        <v>21.97</v>
      </c>
      <c r="H66" s="98">
        <v>23.47</v>
      </c>
      <c r="I66" s="97" t="s">
        <v>435</v>
      </c>
      <c r="J66" s="108">
        <v>2.2700000000000001E-2</v>
      </c>
      <c r="K66" s="97">
        <f ca="1">IF(COUNT($E66:E$1321)&gt;=22,LINEST(OFFSET(E66,0,0,22),OFFSET(J66,0,0,22)),"")</f>
        <v>2.8950683053567468</v>
      </c>
      <c r="L66" s="99">
        <f t="shared" si="57"/>
        <v>0</v>
      </c>
      <c r="M66" s="99">
        <f t="shared" si="58"/>
        <v>0</v>
      </c>
      <c r="N66" s="99">
        <f t="shared" si="59"/>
        <v>0</v>
      </c>
      <c r="O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-0.72095548317046687</v>
      </c>
      <c r="P66" s="128">
        <f>IF(Petrobras_PETR4___Histórico__InfoMoney_1[[#This Row],[William %R]]&lt;-0.8,1,0)</f>
        <v>0</v>
      </c>
      <c r="Q66" s="128">
        <f>IF(Petrobras_PETR4___Histórico__InfoMoney_1[[#This Row],[William %R]]&gt;-0.1,1,0)</f>
        <v>0</v>
      </c>
      <c r="R66" s="99">
        <f t="shared" si="33"/>
        <v>20.71</v>
      </c>
      <c r="S66" s="99">
        <f t="shared" si="34"/>
        <v>29.92</v>
      </c>
      <c r="T66" s="99">
        <f t="shared" si="35"/>
        <v>26.258038461538462</v>
      </c>
      <c r="U66" s="99">
        <f t="shared" si="36"/>
        <v>26.630500000000001</v>
      </c>
      <c r="V66" s="99">
        <f t="shared" si="37"/>
        <v>25.911192208964938</v>
      </c>
      <c r="W66" s="99">
        <f t="shared" si="38"/>
        <v>26.567445663860241</v>
      </c>
      <c r="X66" s="99">
        <f t="shared" si="39"/>
        <v>-0.65625345489530318</v>
      </c>
      <c r="Y66" s="99">
        <f t="shared" si="40"/>
        <v>-0.13348395644227901</v>
      </c>
      <c r="Z66" s="99">
        <f t="shared" si="41"/>
        <v>-0.52276949845302423</v>
      </c>
      <c r="AA66" s="109">
        <f t="shared" si="42"/>
        <v>1.7889801564019661</v>
      </c>
      <c r="AB66" s="109">
        <f t="shared" si="60"/>
        <v>3.3956781355128594</v>
      </c>
      <c r="AC66" s="99" t="str">
        <f t="shared" si="61"/>
        <v>0</v>
      </c>
      <c r="AD66" s="95" t="str">
        <f t="shared" si="62"/>
        <v>0</v>
      </c>
      <c r="AE66" s="95">
        <f t="shared" si="43"/>
        <v>0</v>
      </c>
      <c r="AF66" s="95">
        <f>IF(Petrobras_PETR4___Histórico__InfoMoney_1[[#This Row],[MACD Line]]&lt;0,1,0)</f>
        <v>1</v>
      </c>
      <c r="AG66" s="99">
        <f>Petrobras_PETR4___Histórico__InfoMoney_1[[#This Row],[9MME]]/Petrobras_PETR4___Histórico__InfoMoney_1[[#This Row],[20MA]]</f>
        <v>0.98601372342008076</v>
      </c>
      <c r="AH66" s="95">
        <f t="shared" si="44"/>
        <v>0</v>
      </c>
      <c r="AI66" s="96">
        <f t="shared" si="45"/>
        <v>0</v>
      </c>
      <c r="AK66" s="104" t="b">
        <f t="shared" si="46"/>
        <v>0</v>
      </c>
      <c r="AL66" s="104" t="b">
        <f t="shared" si="47"/>
        <v>0</v>
      </c>
      <c r="AM66" s="104" t="b">
        <f t="shared" si="48"/>
        <v>0</v>
      </c>
      <c r="AN66" s="104" t="b">
        <f t="shared" si="49"/>
        <v>1</v>
      </c>
      <c r="AO66" s="98">
        <f t="shared" si="63"/>
        <v>20.71</v>
      </c>
      <c r="AP66" s="104">
        <f t="shared" si="68"/>
        <v>29.92</v>
      </c>
      <c r="AQ66" s="98">
        <f t="shared" si="50"/>
        <v>0.2</v>
      </c>
      <c r="AR66" s="98">
        <f t="shared" si="51"/>
        <v>0.15384615384615385</v>
      </c>
      <c r="AS66" s="98">
        <f t="shared" si="52"/>
        <v>7.407407407407407E-2</v>
      </c>
      <c r="AU66" s="97" t="b">
        <f t="shared" si="53"/>
        <v>1</v>
      </c>
      <c r="AV66" s="97" t="b">
        <f t="shared" si="54"/>
        <v>0</v>
      </c>
      <c r="AW66" s="97" t="b">
        <f t="shared" si="64"/>
        <v>1</v>
      </c>
      <c r="AX66" s="97" t="b">
        <f t="shared" si="65"/>
        <v>1</v>
      </c>
      <c r="AY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" s="97" t="b">
        <f t="shared" si="55"/>
        <v>1</v>
      </c>
      <c r="BA66" s="97" t="b">
        <f t="shared" si="56"/>
        <v>0</v>
      </c>
      <c r="BB66" s="97" t="b">
        <f t="shared" si="66"/>
        <v>0</v>
      </c>
      <c r="BC66" s="97" t="b">
        <f t="shared" si="67"/>
        <v>0</v>
      </c>
      <c r="BD66" s="97" t="b">
        <f>Petrobras_PETR4___Histórico__InfoMoney_1[[#This Row],[MACD Line]]&lt;0</f>
        <v>1</v>
      </c>
      <c r="BE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" spans="1:57" hidden="1">
      <c r="A67" s="83">
        <v>44249</v>
      </c>
      <c r="B67" s="98">
        <v>20.75</v>
      </c>
      <c r="C67" s="98">
        <v>20.75</v>
      </c>
      <c r="D67" s="98">
        <v>-21.51</v>
      </c>
      <c r="E67" s="98">
        <f>Petrobras_PETR4___Histórico__InfoMoney_1[[#This Row],[Var.Dia (%)]]/100</f>
        <v>-0.21510000000000001</v>
      </c>
      <c r="F67" s="98">
        <v>22.06</v>
      </c>
      <c r="G67" s="98">
        <v>20.71</v>
      </c>
      <c r="H67" s="98">
        <v>21.71</v>
      </c>
      <c r="I67" s="97" t="s">
        <v>436</v>
      </c>
      <c r="J67" s="108">
        <v>-4.87E-2</v>
      </c>
      <c r="K67" s="97">
        <f ca="1">IF(COUNT($E67:E$1321)&gt;=22,LINEST(OFFSET(E67,0,0,22),OFFSET(J67,0,0,22)),"")</f>
        <v>2.6058637527766875</v>
      </c>
      <c r="L67" s="99">
        <f t="shared" si="57"/>
        <v>1</v>
      </c>
      <c r="M67" s="99">
        <f t="shared" si="58"/>
        <v>0</v>
      </c>
      <c r="N67" s="99">
        <f t="shared" si="59"/>
        <v>0</v>
      </c>
      <c r="O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-0.99565689467969609</v>
      </c>
      <c r="P67" s="128">
        <f>IF(Petrobras_PETR4___Histórico__InfoMoney_1[[#This Row],[William %R]]&lt;-0.8,1,0)</f>
        <v>1</v>
      </c>
      <c r="Q67" s="128">
        <f>IF(Petrobras_PETR4___Histórico__InfoMoney_1[[#This Row],[William %R]]&gt;-0.1,1,0)</f>
        <v>0</v>
      </c>
      <c r="R67" s="99">
        <f t="shared" si="33"/>
        <v>20.71</v>
      </c>
      <c r="S67" s="99">
        <f t="shared" si="34"/>
        <v>29.92</v>
      </c>
      <c r="T67" s="99">
        <f t="shared" si="35"/>
        <v>26.145499999999998</v>
      </c>
      <c r="U67" s="99">
        <f t="shared" si="36"/>
        <v>26.799500000000002</v>
      </c>
      <c r="V67" s="99">
        <f t="shared" si="37"/>
        <v>26.389590792413106</v>
      </c>
      <c r="W67" s="99">
        <f t="shared" si="38"/>
        <v>26.830441316969061</v>
      </c>
      <c r="X67" s="99">
        <f t="shared" si="39"/>
        <v>-0.4408505245559553</v>
      </c>
      <c r="Y67" s="99">
        <f t="shared" si="40"/>
        <v>-2.7915818290229349E-3</v>
      </c>
      <c r="Z67" s="99">
        <f t="shared" si="41"/>
        <v>-0.43805894272693235</v>
      </c>
      <c r="AA67" s="109">
        <f t="shared" si="42"/>
        <v>4.0234375849514805</v>
      </c>
      <c r="AB67" s="109">
        <f t="shared" si="60"/>
        <v>3.2332135716651922</v>
      </c>
      <c r="AC67" s="99" t="str">
        <f t="shared" si="61"/>
        <v>0</v>
      </c>
      <c r="AD67" s="95" t="str">
        <f t="shared" si="62"/>
        <v>0</v>
      </c>
      <c r="AE67" s="95">
        <f t="shared" si="43"/>
        <v>0</v>
      </c>
      <c r="AF67" s="95">
        <f>IF(Petrobras_PETR4___Histórico__InfoMoney_1[[#This Row],[MACD Line]]&lt;0,1,0)</f>
        <v>1</v>
      </c>
      <c r="AG67" s="99">
        <f>Petrobras_PETR4___Histórico__InfoMoney_1[[#This Row],[9MME]]/Petrobras_PETR4___Histórico__InfoMoney_1[[#This Row],[20MA]]</f>
        <v>0.97559655963730652</v>
      </c>
      <c r="AH67" s="95">
        <f t="shared" si="44"/>
        <v>0</v>
      </c>
      <c r="AI67" s="96">
        <f t="shared" si="45"/>
        <v>0</v>
      </c>
      <c r="AK67" s="104" t="b">
        <f t="shared" si="46"/>
        <v>0</v>
      </c>
      <c r="AL67" s="104" t="b">
        <f t="shared" si="47"/>
        <v>0</v>
      </c>
      <c r="AM67" s="104" t="b">
        <f t="shared" si="48"/>
        <v>1</v>
      </c>
      <c r="AN67" s="104" t="b">
        <f t="shared" si="49"/>
        <v>0</v>
      </c>
      <c r="AO67" s="98">
        <f t="shared" si="63"/>
        <v>20.71</v>
      </c>
      <c r="AP67" s="104">
        <f t="shared" si="68"/>
        <v>29.92</v>
      </c>
      <c r="AQ67" s="98">
        <f t="shared" si="50"/>
        <v>0.2</v>
      </c>
      <c r="AR67" s="98">
        <f t="shared" si="51"/>
        <v>0.15384615384615385</v>
      </c>
      <c r="AS67" s="98">
        <f t="shared" si="52"/>
        <v>7.407407407407407E-2</v>
      </c>
      <c r="AU67" s="97" t="b">
        <f t="shared" si="53"/>
        <v>0</v>
      </c>
      <c r="AV67" s="97" t="b">
        <f t="shared" si="54"/>
        <v>0</v>
      </c>
      <c r="AW67" s="97" t="b">
        <f t="shared" si="64"/>
        <v>1</v>
      </c>
      <c r="AX67" s="97" t="b">
        <f t="shared" si="65"/>
        <v>1</v>
      </c>
      <c r="AY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" s="97" t="b">
        <f t="shared" si="55"/>
        <v>1</v>
      </c>
      <c r="BA67" s="97" t="b">
        <f t="shared" si="56"/>
        <v>1</v>
      </c>
      <c r="BB67" s="97" t="b">
        <f t="shared" si="66"/>
        <v>0</v>
      </c>
      <c r="BC67" s="97" t="b">
        <f t="shared" si="67"/>
        <v>0</v>
      </c>
      <c r="BD67" s="97" t="b">
        <f>Petrobras_PETR4___Histórico__InfoMoney_1[[#This Row],[MACD Line]]&lt;0</f>
        <v>1</v>
      </c>
      <c r="BE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" spans="1:57" hidden="1">
      <c r="A68" s="83">
        <v>44246</v>
      </c>
      <c r="B68" s="98">
        <v>26.44</v>
      </c>
      <c r="C68" s="98">
        <v>26.44</v>
      </c>
      <c r="D68" s="98">
        <v>-6.63</v>
      </c>
      <c r="E68" s="98">
        <f>Petrobras_PETR4___Histórico__InfoMoney_1[[#This Row],[Var.Dia (%)]]/100</f>
        <v>-6.6299999999999998E-2</v>
      </c>
      <c r="F68" s="98">
        <v>27.12</v>
      </c>
      <c r="G68" s="98">
        <v>26.29</v>
      </c>
      <c r="H68" s="98">
        <v>27.57</v>
      </c>
      <c r="I68" s="97" t="s">
        <v>437</v>
      </c>
      <c r="J68" s="108">
        <v>-6.4000000000000003E-3</v>
      </c>
      <c r="K68" s="97">
        <f ca="1">IF(COUNT($E68:E$1321)&gt;=22,LINEST(OFFSET(E68,0,0,22),OFFSET(J68,0,0,22)),"")</f>
        <v>1.2649633913125262</v>
      </c>
      <c r="L68" s="99">
        <f t="shared" si="57"/>
        <v>0</v>
      </c>
      <c r="M68" s="99">
        <f t="shared" si="58"/>
        <v>0</v>
      </c>
      <c r="N68" s="99">
        <f t="shared" si="59"/>
        <v>0</v>
      </c>
      <c r="O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-0.8487804878048778</v>
      </c>
      <c r="P68" s="128">
        <f>IF(Petrobras_PETR4___Histórico__InfoMoney_1[[#This Row],[William %R]]&lt;-0.8,1,0)</f>
        <v>1</v>
      </c>
      <c r="Q68" s="128">
        <f>IF(Petrobras_PETR4___Histórico__InfoMoney_1[[#This Row],[William %R]]&gt;-0.1,1,0)</f>
        <v>0</v>
      </c>
      <c r="R68" s="99">
        <f t="shared" si="33"/>
        <v>25.82</v>
      </c>
      <c r="S68" s="99">
        <f t="shared" si="34"/>
        <v>29.92</v>
      </c>
      <c r="T68" s="99">
        <f t="shared" si="35"/>
        <v>27.076730769230771</v>
      </c>
      <c r="U68" s="99">
        <f t="shared" si="36"/>
        <v>27.1265</v>
      </c>
      <c r="V68" s="99">
        <f t="shared" si="37"/>
        <v>27.414970936488217</v>
      </c>
      <c r="W68" s="99">
        <f t="shared" si="38"/>
        <v>27.316876622326586</v>
      </c>
      <c r="X68" s="99">
        <f t="shared" si="39"/>
        <v>9.8094314161631502E-2</v>
      </c>
      <c r="Y68" s="99">
        <f t="shared" si="40"/>
        <v>0.10672315385271015</v>
      </c>
      <c r="Z68" s="99">
        <f t="shared" si="41"/>
        <v>-8.6288396910786519E-3</v>
      </c>
      <c r="AA68" s="109">
        <f t="shared" si="42"/>
        <v>1.3293607486307086</v>
      </c>
      <c r="AB68" s="109">
        <f t="shared" si="60"/>
        <v>0.88245679780938768</v>
      </c>
      <c r="AC68" s="99" t="str">
        <f t="shared" si="61"/>
        <v>0</v>
      </c>
      <c r="AD68" s="95">
        <f t="shared" si="62"/>
        <v>1</v>
      </c>
      <c r="AE68" s="95">
        <f t="shared" si="43"/>
        <v>1</v>
      </c>
      <c r="AF68" s="95">
        <f>IF(Petrobras_PETR4___Histórico__InfoMoney_1[[#This Row],[MACD Line]]&lt;0,1,0)</f>
        <v>0</v>
      </c>
      <c r="AG68" s="99">
        <f>Petrobras_PETR4___Histórico__InfoMoney_1[[#This Row],[9MME]]/Petrobras_PETR4___Histórico__InfoMoney_1[[#This Row],[20MA]]</f>
        <v>0.99816529110761698</v>
      </c>
      <c r="AH68" s="95">
        <f t="shared" si="44"/>
        <v>0</v>
      </c>
      <c r="AI68" s="96">
        <f t="shared" si="45"/>
        <v>1</v>
      </c>
      <c r="AK68" s="104" t="b">
        <f t="shared" si="46"/>
        <v>0</v>
      </c>
      <c r="AL68" s="104" t="b">
        <f t="shared" si="47"/>
        <v>1</v>
      </c>
      <c r="AM68" s="104" t="b">
        <f t="shared" si="48"/>
        <v>0</v>
      </c>
      <c r="AN68" s="104" t="b">
        <f t="shared" si="49"/>
        <v>0</v>
      </c>
      <c r="AO68" s="98">
        <f t="shared" si="63"/>
        <v>25.67</v>
      </c>
      <c r="AP68" s="104">
        <f t="shared" si="68"/>
        <v>29.92</v>
      </c>
      <c r="AQ68" s="98">
        <f t="shared" si="50"/>
        <v>0.2</v>
      </c>
      <c r="AR68" s="98">
        <f t="shared" si="51"/>
        <v>0.15384615384615385</v>
      </c>
      <c r="AS68" s="98">
        <f t="shared" si="52"/>
        <v>7.407407407407407E-2</v>
      </c>
      <c r="AU68" s="97" t="b">
        <f t="shared" si="53"/>
        <v>0</v>
      </c>
      <c r="AV68" s="97" t="b">
        <f t="shared" si="54"/>
        <v>1</v>
      </c>
      <c r="AW68" s="97" t="b">
        <f t="shared" si="64"/>
        <v>1</v>
      </c>
      <c r="AX68" s="97" t="b">
        <f t="shared" si="65"/>
        <v>0</v>
      </c>
      <c r="AY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" s="97" t="b">
        <f t="shared" si="55"/>
        <v>0</v>
      </c>
      <c r="BA68" s="97" t="b">
        <f t="shared" si="56"/>
        <v>1</v>
      </c>
      <c r="BB68" s="97" t="b">
        <f t="shared" si="66"/>
        <v>1</v>
      </c>
      <c r="BC68" s="97" t="b">
        <f t="shared" si="67"/>
        <v>0</v>
      </c>
      <c r="BD68" s="97" t="b">
        <f>Petrobras_PETR4___Histórico__InfoMoney_1[[#This Row],[MACD Line]]&lt;0</f>
        <v>0</v>
      </c>
      <c r="BE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" spans="1:57" hidden="1">
      <c r="A69" s="83">
        <v>44245</v>
      </c>
      <c r="B69" s="98">
        <v>28.32</v>
      </c>
      <c r="C69" s="98">
        <v>28.32</v>
      </c>
      <c r="D69" s="98">
        <v>-1.08</v>
      </c>
      <c r="E69" s="98">
        <f>Petrobras_PETR4___Histórico__InfoMoney_1[[#This Row],[Var.Dia (%)]]/100</f>
        <v>-1.0800000000000001E-2</v>
      </c>
      <c r="F69" s="98">
        <v>29.39</v>
      </c>
      <c r="G69" s="98">
        <v>28.1</v>
      </c>
      <c r="H69" s="98">
        <v>29.92</v>
      </c>
      <c r="I69" s="97" t="s">
        <v>119</v>
      </c>
      <c r="J69" s="108">
        <v>-9.5999999999999992E-3</v>
      </c>
      <c r="K69" s="97">
        <f ca="1">IF(COUNT($E69:E$1321)&gt;=22,LINEST(OFFSET(E69,0,0,22),OFFSET(J69,0,0,22)),"")</f>
        <v>1.2716895109909547</v>
      </c>
      <c r="L69" s="99">
        <f t="shared" si="57"/>
        <v>0</v>
      </c>
      <c r="M69" s="99">
        <f t="shared" si="58"/>
        <v>1</v>
      </c>
      <c r="N69" s="99">
        <f t="shared" si="59"/>
        <v>0</v>
      </c>
      <c r="O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-0.39024390243902463</v>
      </c>
      <c r="P69" s="128">
        <f>IF(Petrobras_PETR4___Histórico__InfoMoney_1[[#This Row],[William %R]]&lt;-0.8,1,0)</f>
        <v>0</v>
      </c>
      <c r="Q69" s="128">
        <f>IF(Petrobras_PETR4___Histórico__InfoMoney_1[[#This Row],[William %R]]&gt;-0.1,1,0)</f>
        <v>0</v>
      </c>
      <c r="R69" s="99">
        <f t="shared" si="33"/>
        <v>25.82</v>
      </c>
      <c r="S69" s="99">
        <f t="shared" si="34"/>
        <v>29.92</v>
      </c>
      <c r="T69" s="99">
        <f t="shared" si="35"/>
        <v>27.316884615384613</v>
      </c>
      <c r="U69" s="99">
        <f t="shared" si="36"/>
        <v>27.192500000000003</v>
      </c>
      <c r="V69" s="99">
        <f t="shared" si="37"/>
        <v>27.592238379486073</v>
      </c>
      <c r="W69" s="99">
        <f t="shared" si="38"/>
        <v>27.387026752112714</v>
      </c>
      <c r="X69" s="99">
        <f t="shared" si="39"/>
        <v>0.20521162737335885</v>
      </c>
      <c r="Y69" s="99">
        <f t="shared" si="40"/>
        <v>0.10888036377547981</v>
      </c>
      <c r="Z69" s="99">
        <f t="shared" si="41"/>
        <v>9.6331263597879038E-2</v>
      </c>
      <c r="AA69" s="109">
        <f t="shared" si="42"/>
        <v>0.21920310216782884</v>
      </c>
      <c r="AB69" s="109">
        <f t="shared" si="60"/>
        <v>0.74200404311566914</v>
      </c>
      <c r="AC69" s="99" t="str">
        <f t="shared" si="61"/>
        <v>0</v>
      </c>
      <c r="AD69" s="95" t="str">
        <f t="shared" si="62"/>
        <v>0</v>
      </c>
      <c r="AE69" s="95">
        <f t="shared" si="43"/>
        <v>1</v>
      </c>
      <c r="AF69" s="95">
        <f>IF(Petrobras_PETR4___Histórico__InfoMoney_1[[#This Row],[MACD Line]]&lt;0,1,0)</f>
        <v>0</v>
      </c>
      <c r="AG69" s="99">
        <f>Petrobras_PETR4___Histórico__InfoMoney_1[[#This Row],[9MME]]/Petrobras_PETR4___Histórico__InfoMoney_1[[#This Row],[20MA]]</f>
        <v>1.0045742250762015</v>
      </c>
      <c r="AH69" s="95">
        <f t="shared" si="44"/>
        <v>0</v>
      </c>
      <c r="AI69" s="96">
        <f t="shared" si="45"/>
        <v>0</v>
      </c>
      <c r="AK69" s="104" t="b">
        <f t="shared" si="46"/>
        <v>1</v>
      </c>
      <c r="AL69" s="104" t="b">
        <f t="shared" si="47"/>
        <v>1</v>
      </c>
      <c r="AM69" s="104" t="b">
        <f t="shared" si="48"/>
        <v>1</v>
      </c>
      <c r="AN69" s="104" t="b">
        <f t="shared" si="49"/>
        <v>0</v>
      </c>
      <c r="AO69" s="98">
        <f t="shared" si="63"/>
        <v>25.67</v>
      </c>
      <c r="AP69" s="104">
        <f t="shared" si="68"/>
        <v>29.92</v>
      </c>
      <c r="AQ69" s="98">
        <f t="shared" si="50"/>
        <v>0.2</v>
      </c>
      <c r="AR69" s="98">
        <f t="shared" si="51"/>
        <v>0.15384615384615385</v>
      </c>
      <c r="AS69" s="98">
        <f t="shared" si="52"/>
        <v>7.407407407407407E-2</v>
      </c>
      <c r="AU69" s="97" t="b">
        <f t="shared" si="53"/>
        <v>1</v>
      </c>
      <c r="AV69" s="97" t="b">
        <f t="shared" si="54"/>
        <v>1</v>
      </c>
      <c r="AW69" s="97" t="b">
        <f t="shared" si="64"/>
        <v>0</v>
      </c>
      <c r="AX69" s="97" t="b">
        <f t="shared" si="65"/>
        <v>0</v>
      </c>
      <c r="AY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" s="97" t="b">
        <f t="shared" si="55"/>
        <v>0</v>
      </c>
      <c r="BA69" s="97" t="b">
        <f t="shared" si="56"/>
        <v>0</v>
      </c>
      <c r="BB69" s="97" t="b">
        <f t="shared" si="66"/>
        <v>1</v>
      </c>
      <c r="BC69" s="97" t="b">
        <f t="shared" si="67"/>
        <v>1</v>
      </c>
      <c r="BD69" s="97" t="b">
        <f>Petrobras_PETR4___Histórico__InfoMoney_1[[#This Row],[MACD Line]]&lt;0</f>
        <v>0</v>
      </c>
      <c r="BE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" spans="1:57" hidden="1">
      <c r="A70" s="83">
        <v>44244</v>
      </c>
      <c r="B70" s="98">
        <v>28.63</v>
      </c>
      <c r="C70" s="98">
        <v>28.63</v>
      </c>
      <c r="D70" s="98">
        <v>4.04</v>
      </c>
      <c r="E70" s="98">
        <f>Petrobras_PETR4___Histórico__InfoMoney_1[[#This Row],[Var.Dia (%)]]/100</f>
        <v>4.0399999999999998E-2</v>
      </c>
      <c r="F70" s="98">
        <v>27.59</v>
      </c>
      <c r="G70" s="98">
        <v>27.22</v>
      </c>
      <c r="H70" s="98">
        <v>28.64</v>
      </c>
      <c r="I70" s="97" t="s">
        <v>109</v>
      </c>
      <c r="J70" s="108">
        <v>7.7999999999999996E-3</v>
      </c>
      <c r="K70" s="97">
        <f ca="1">IF(COUNT($E70:E$1321)&gt;=22,LINEST(OFFSET(E70,0,0,22),OFFSET(J70,0,0,22)),"")</f>
        <v>1.2439687271994628</v>
      </c>
      <c r="L70" s="99">
        <f t="shared" si="57"/>
        <v>0</v>
      </c>
      <c r="M70" s="99">
        <f t="shared" si="58"/>
        <v>0</v>
      </c>
      <c r="N70" s="99">
        <f t="shared" si="59"/>
        <v>0</v>
      </c>
      <c r="O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-0.13953488372093045</v>
      </c>
      <c r="P70" s="128">
        <f>IF(Petrobras_PETR4___Histórico__InfoMoney_1[[#This Row],[William %R]]&lt;-0.8,1,0)</f>
        <v>0</v>
      </c>
      <c r="Q70" s="128">
        <f>IF(Petrobras_PETR4___Histórico__InfoMoney_1[[#This Row],[William %R]]&gt;-0.1,1,0)</f>
        <v>0</v>
      </c>
      <c r="R70" s="99">
        <f t="shared" si="33"/>
        <v>25.67</v>
      </c>
      <c r="S70" s="99">
        <f t="shared" si="34"/>
        <v>29.11</v>
      </c>
      <c r="T70" s="99">
        <f t="shared" si="35"/>
        <v>27.304499999999997</v>
      </c>
      <c r="U70" s="99">
        <f t="shared" si="36"/>
        <v>27.134499999999996</v>
      </c>
      <c r="V70" s="99">
        <f t="shared" si="37"/>
        <v>27.459918084847178</v>
      </c>
      <c r="W70" s="99">
        <f t="shared" si="38"/>
        <v>27.312388892281732</v>
      </c>
      <c r="X70" s="99">
        <f t="shared" si="39"/>
        <v>0.14752919256544672</v>
      </c>
      <c r="Y70" s="99">
        <f t="shared" si="40"/>
        <v>8.4797547876010057E-2</v>
      </c>
      <c r="Z70" s="99">
        <f t="shared" si="41"/>
        <v>6.2731644689436664E-2</v>
      </c>
      <c r="AA70" s="109">
        <f t="shared" si="42"/>
        <v>0.78488852711706736</v>
      </c>
      <c r="AB70" s="109">
        <f t="shared" si="60"/>
        <v>0.77287127000555533</v>
      </c>
      <c r="AC70" s="99" t="str">
        <f t="shared" si="61"/>
        <v>0</v>
      </c>
      <c r="AD70" s="95" t="str">
        <f t="shared" si="62"/>
        <v>0</v>
      </c>
      <c r="AE70" s="95">
        <f t="shared" si="43"/>
        <v>1</v>
      </c>
      <c r="AF70" s="95">
        <f>IF(Petrobras_PETR4___Histórico__InfoMoney_1[[#This Row],[MACD Line]]&lt;0,1,0)</f>
        <v>0</v>
      </c>
      <c r="AG70" s="99">
        <f>Petrobras_PETR4___Histórico__InfoMoney_1[[#This Row],[9MME]]/Petrobras_PETR4___Histórico__InfoMoney_1[[#This Row],[20MA]]</f>
        <v>1.0062650868820138</v>
      </c>
      <c r="AH70" s="95">
        <f t="shared" si="44"/>
        <v>1</v>
      </c>
      <c r="AI70" s="96">
        <f t="shared" si="45"/>
        <v>0</v>
      </c>
      <c r="AK70" s="104" t="b">
        <f t="shared" si="46"/>
        <v>1</v>
      </c>
      <c r="AL70" s="104" t="b">
        <f t="shared" si="47"/>
        <v>0</v>
      </c>
      <c r="AM70" s="104" t="b">
        <f t="shared" si="48"/>
        <v>0</v>
      </c>
      <c r="AN70" s="104" t="b">
        <f t="shared" si="49"/>
        <v>1</v>
      </c>
      <c r="AO70" s="98">
        <f t="shared" si="63"/>
        <v>25.67</v>
      </c>
      <c r="AP70" s="104">
        <f t="shared" si="68"/>
        <v>29.11</v>
      </c>
      <c r="AQ70" s="98">
        <f t="shared" si="50"/>
        <v>0.2</v>
      </c>
      <c r="AR70" s="98">
        <f t="shared" si="51"/>
        <v>0.15384615384615385</v>
      </c>
      <c r="AS70" s="98">
        <f t="shared" si="52"/>
        <v>7.407407407407407E-2</v>
      </c>
      <c r="AU70" s="97" t="b">
        <f t="shared" si="53"/>
        <v>1</v>
      </c>
      <c r="AV70" s="97" t="b">
        <f t="shared" si="54"/>
        <v>0</v>
      </c>
      <c r="AW70" s="97" t="b">
        <f t="shared" si="64"/>
        <v>0</v>
      </c>
      <c r="AX70" s="97" t="b">
        <f t="shared" si="65"/>
        <v>0</v>
      </c>
      <c r="AY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" s="97" t="b">
        <f t="shared" si="55"/>
        <v>1</v>
      </c>
      <c r="BA70" s="97" t="b">
        <f t="shared" si="56"/>
        <v>0</v>
      </c>
      <c r="BB70" s="97" t="b">
        <f t="shared" si="66"/>
        <v>1</v>
      </c>
      <c r="BC70" s="97" t="b">
        <f t="shared" si="67"/>
        <v>1</v>
      </c>
      <c r="BD70" s="97" t="b">
        <f>Petrobras_PETR4___Histórico__InfoMoney_1[[#This Row],[MACD Line]]&lt;0</f>
        <v>0</v>
      </c>
      <c r="BE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" spans="1:57" hidden="1">
      <c r="A71" s="83">
        <v>44239</v>
      </c>
      <c r="B71" s="98">
        <v>27.52</v>
      </c>
      <c r="C71" s="98">
        <v>27.52</v>
      </c>
      <c r="D71" s="98">
        <v>1.28</v>
      </c>
      <c r="E71" s="98">
        <f>Petrobras_PETR4___Histórico__InfoMoney_1[[#This Row],[Var.Dia (%)]]/100</f>
        <v>1.2800000000000001E-2</v>
      </c>
      <c r="F71" s="98">
        <v>26.91</v>
      </c>
      <c r="G71" s="98">
        <v>26.71</v>
      </c>
      <c r="H71" s="98">
        <v>27.57</v>
      </c>
      <c r="I71" s="97" t="s">
        <v>124</v>
      </c>
      <c r="J71" s="108">
        <v>1.1000000000000001E-3</v>
      </c>
      <c r="K71" s="97">
        <f ca="1">IF(COUNT($E71:E$1321)&gt;=22,LINEST(OFFSET(E71,0,0,22),OFFSET(J71,0,0,22)),"")</f>
        <v>1.2847746564213722</v>
      </c>
      <c r="L71" s="99">
        <f t="shared" si="57"/>
        <v>0</v>
      </c>
      <c r="M71" s="99">
        <f t="shared" si="58"/>
        <v>0</v>
      </c>
      <c r="N71" s="99">
        <f t="shared" si="59"/>
        <v>0</v>
      </c>
      <c r="O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-0.46220930232558166</v>
      </c>
      <c r="P71" s="128">
        <f>IF(Petrobras_PETR4___Histórico__InfoMoney_1[[#This Row],[William %R]]&lt;-0.8,1,0)</f>
        <v>0</v>
      </c>
      <c r="Q71" s="128">
        <f>IF(Petrobras_PETR4___Histórico__InfoMoney_1[[#This Row],[William %R]]&gt;-0.1,1,0)</f>
        <v>0</v>
      </c>
      <c r="R71" s="99">
        <f t="shared" si="33"/>
        <v>25.67</v>
      </c>
      <c r="S71" s="99">
        <f t="shared" si="34"/>
        <v>29.11</v>
      </c>
      <c r="T71" s="99">
        <f t="shared" si="35"/>
        <v>27.174769230769233</v>
      </c>
      <c r="U71" s="99">
        <f t="shared" si="36"/>
        <v>27.063499999999998</v>
      </c>
      <c r="V71" s="99">
        <f t="shared" si="37"/>
        <v>27.247175918455756</v>
      </c>
      <c r="W71" s="99">
        <f t="shared" si="38"/>
        <v>27.20698000366427</v>
      </c>
      <c r="X71" s="99">
        <f t="shared" si="39"/>
        <v>4.0195914791485876E-2</v>
      </c>
      <c r="Y71" s="99">
        <f t="shared" si="40"/>
        <v>6.9114636703650895E-2</v>
      </c>
      <c r="Z71" s="99">
        <f t="shared" si="41"/>
        <v>-2.8918721912165019E-2</v>
      </c>
      <c r="AA71" s="109">
        <f t="shared" si="42"/>
        <v>0.24748737341529012</v>
      </c>
      <c r="AB71" s="109">
        <f t="shared" si="60"/>
        <v>0.32904406999671088</v>
      </c>
      <c r="AC71" s="99" t="str">
        <f t="shared" si="61"/>
        <v>0</v>
      </c>
      <c r="AD71" s="95" t="str">
        <f t="shared" si="62"/>
        <v>0</v>
      </c>
      <c r="AE71" s="95">
        <f t="shared" si="43"/>
        <v>1</v>
      </c>
      <c r="AF71" s="95">
        <f>IF(Petrobras_PETR4___Histórico__InfoMoney_1[[#This Row],[MACD Line]]&lt;0,1,0)</f>
        <v>0</v>
      </c>
      <c r="AG71" s="99">
        <f>Petrobras_PETR4___Histórico__InfoMoney_1[[#This Row],[9MME]]/Petrobras_PETR4___Histórico__InfoMoney_1[[#This Row],[20MA]]</f>
        <v>1.0041114131863667</v>
      </c>
      <c r="AH71" s="95">
        <f t="shared" si="44"/>
        <v>0</v>
      </c>
      <c r="AI71" s="96">
        <f t="shared" si="45"/>
        <v>0</v>
      </c>
      <c r="AK71" s="104" t="b">
        <f t="shared" si="46"/>
        <v>0</v>
      </c>
      <c r="AL71" s="104" t="b">
        <f t="shared" si="47"/>
        <v>1</v>
      </c>
      <c r="AM71" s="104" t="b">
        <f t="shared" si="48"/>
        <v>0</v>
      </c>
      <c r="AN71" s="104" t="b">
        <f t="shared" si="49"/>
        <v>1</v>
      </c>
      <c r="AO71" s="98">
        <f t="shared" si="63"/>
        <v>25.67</v>
      </c>
      <c r="AP71" s="104">
        <f t="shared" si="68"/>
        <v>29.11</v>
      </c>
      <c r="AQ71" s="98">
        <f t="shared" si="50"/>
        <v>0.2</v>
      </c>
      <c r="AR71" s="98">
        <f t="shared" si="51"/>
        <v>0.15384615384615385</v>
      </c>
      <c r="AS71" s="98">
        <f t="shared" si="52"/>
        <v>7.407407407407407E-2</v>
      </c>
      <c r="AU71" s="97" t="b">
        <f t="shared" si="53"/>
        <v>0</v>
      </c>
      <c r="AV71" s="97" t="b">
        <f t="shared" si="54"/>
        <v>1</v>
      </c>
      <c r="AW71" s="97" t="b">
        <f t="shared" si="64"/>
        <v>0</v>
      </c>
      <c r="AX71" s="97" t="b">
        <f t="shared" si="65"/>
        <v>0</v>
      </c>
      <c r="AY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" s="97" t="b">
        <f t="shared" si="55"/>
        <v>0</v>
      </c>
      <c r="BA71" s="97" t="b">
        <f t="shared" si="56"/>
        <v>1</v>
      </c>
      <c r="BB71" s="97" t="b">
        <f t="shared" si="66"/>
        <v>1</v>
      </c>
      <c r="BC71" s="97" t="b">
        <f t="shared" si="67"/>
        <v>1</v>
      </c>
      <c r="BD71" s="97" t="b">
        <f>Petrobras_PETR4___Histórico__InfoMoney_1[[#This Row],[MACD Line]]&lt;0</f>
        <v>0</v>
      </c>
      <c r="BE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" spans="1:57" hidden="1">
      <c r="A72" s="83">
        <v>44238</v>
      </c>
      <c r="B72" s="98">
        <v>27.17</v>
      </c>
      <c r="C72" s="98">
        <v>27.17</v>
      </c>
      <c r="D72" s="98">
        <v>1.01</v>
      </c>
      <c r="E72" s="98">
        <f>Petrobras_PETR4___Histórico__InfoMoney_1[[#This Row],[Var.Dia (%)]]/100</f>
        <v>1.01E-2</v>
      </c>
      <c r="F72" s="98">
        <v>27.23</v>
      </c>
      <c r="G72" s="98">
        <v>26.97</v>
      </c>
      <c r="H72" s="98">
        <v>27.58</v>
      </c>
      <c r="I72" s="97" t="s">
        <v>220</v>
      </c>
      <c r="J72" s="108">
        <v>7.3000000000000001E-3</v>
      </c>
      <c r="K72" s="97">
        <f ca="1">IF(COUNT($E72:E$1321)&gt;=22,LINEST(OFFSET(E72,0,0,22),OFFSET(J72,0,0,22)),"")</f>
        <v>1.2514731079513146</v>
      </c>
      <c r="L72" s="99">
        <f t="shared" si="57"/>
        <v>0</v>
      </c>
      <c r="M72" s="99">
        <f t="shared" si="58"/>
        <v>0</v>
      </c>
      <c r="N72" s="99">
        <f t="shared" si="59"/>
        <v>0</v>
      </c>
      <c r="O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-0.56395348837209269</v>
      </c>
      <c r="P72" s="128">
        <f>IF(Petrobras_PETR4___Histórico__InfoMoney_1[[#This Row],[William %R]]&lt;-0.8,1,0)</f>
        <v>0</v>
      </c>
      <c r="Q72" s="128">
        <f>IF(Petrobras_PETR4___Histórico__InfoMoney_1[[#This Row],[William %R]]&gt;-0.1,1,0)</f>
        <v>0</v>
      </c>
      <c r="R72" s="99">
        <f t="shared" si="33"/>
        <v>25.67</v>
      </c>
      <c r="S72" s="99">
        <f t="shared" si="34"/>
        <v>29.11</v>
      </c>
      <c r="T72" s="99">
        <f t="shared" si="35"/>
        <v>27.164500000000004</v>
      </c>
      <c r="U72" s="99">
        <f t="shared" si="36"/>
        <v>27.112000000000002</v>
      </c>
      <c r="V72" s="99">
        <f t="shared" si="37"/>
        <v>27.197571539993167</v>
      </c>
      <c r="W72" s="99">
        <f t="shared" si="38"/>
        <v>27.18193840395741</v>
      </c>
      <c r="X72" s="99">
        <f t="shared" si="39"/>
        <v>1.5633136035756223E-2</v>
      </c>
      <c r="Y72" s="99">
        <f t="shared" si="40"/>
        <v>7.6344317181692142E-2</v>
      </c>
      <c r="Z72" s="99">
        <f t="shared" si="41"/>
        <v>-6.0711181145935919E-2</v>
      </c>
      <c r="AA72" s="109">
        <f t="shared" si="42"/>
        <v>0.19091883092037004</v>
      </c>
      <c r="AB72" s="109">
        <f t="shared" si="60"/>
        <v>0.54032397688794065</v>
      </c>
      <c r="AC72" s="99" t="str">
        <f t="shared" si="61"/>
        <v>1</v>
      </c>
      <c r="AD72" s="95" t="str">
        <f t="shared" si="62"/>
        <v>0</v>
      </c>
      <c r="AE72" s="95">
        <f t="shared" si="43"/>
        <v>1</v>
      </c>
      <c r="AF72" s="95">
        <f>IF(Petrobras_PETR4___Histórico__InfoMoney_1[[#This Row],[MACD Line]]&lt;0,1,0)</f>
        <v>0</v>
      </c>
      <c r="AG72" s="99">
        <f>Petrobras_PETR4___Histórico__InfoMoney_1[[#This Row],[9MME]]/Petrobras_PETR4___Histórico__InfoMoney_1[[#This Row],[20MA]]</f>
        <v>1.0019364119209206</v>
      </c>
      <c r="AH72" s="95">
        <f t="shared" si="44"/>
        <v>0</v>
      </c>
      <c r="AI72" s="96">
        <f t="shared" si="45"/>
        <v>0</v>
      </c>
      <c r="AK72" s="104" t="b">
        <f t="shared" si="46"/>
        <v>1</v>
      </c>
      <c r="AL72" s="104" t="b">
        <f t="shared" si="47"/>
        <v>0</v>
      </c>
      <c r="AM72" s="104" t="b">
        <f t="shared" si="48"/>
        <v>0</v>
      </c>
      <c r="AN72" s="104" t="b">
        <f t="shared" si="49"/>
        <v>1</v>
      </c>
      <c r="AO72" s="98">
        <f t="shared" si="63"/>
        <v>25.67</v>
      </c>
      <c r="AP72" s="104">
        <f t="shared" si="68"/>
        <v>29.11</v>
      </c>
      <c r="AQ72" s="98">
        <f t="shared" si="50"/>
        <v>0.2</v>
      </c>
      <c r="AR72" s="98">
        <f t="shared" si="51"/>
        <v>0.15384615384615385</v>
      </c>
      <c r="AS72" s="98">
        <f t="shared" si="52"/>
        <v>7.407407407407407E-2</v>
      </c>
      <c r="AU72" s="97" t="b">
        <f t="shared" si="53"/>
        <v>1</v>
      </c>
      <c r="AV72" s="97" t="b">
        <f t="shared" si="54"/>
        <v>0</v>
      </c>
      <c r="AW72" s="97" t="b">
        <f t="shared" si="64"/>
        <v>0</v>
      </c>
      <c r="AX72" s="97" t="b">
        <f t="shared" si="65"/>
        <v>1</v>
      </c>
      <c r="AY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" s="97" t="b">
        <f t="shared" si="55"/>
        <v>1</v>
      </c>
      <c r="BA72" s="97" t="b">
        <f t="shared" si="56"/>
        <v>0</v>
      </c>
      <c r="BB72" s="97" t="b">
        <f t="shared" si="66"/>
        <v>0</v>
      </c>
      <c r="BC72" s="97" t="b">
        <f t="shared" si="67"/>
        <v>1</v>
      </c>
      <c r="BD72" s="97" t="b">
        <f>Petrobras_PETR4___Histórico__InfoMoney_1[[#This Row],[MACD Line]]&lt;0</f>
        <v>0</v>
      </c>
      <c r="BE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" spans="1:57" hidden="1">
      <c r="A73" s="83">
        <v>44237</v>
      </c>
      <c r="B73" s="98">
        <v>26.9</v>
      </c>
      <c r="C73" s="98">
        <v>26.9</v>
      </c>
      <c r="D73" s="98">
        <v>0.94</v>
      </c>
      <c r="E73" s="98">
        <f>Petrobras_PETR4___Histórico__InfoMoney_1[[#This Row],[Var.Dia (%)]]/100</f>
        <v>9.3999999999999986E-3</v>
      </c>
      <c r="F73" s="98">
        <v>26.84</v>
      </c>
      <c r="G73" s="98">
        <v>26.24</v>
      </c>
      <c r="H73" s="98">
        <v>27.13</v>
      </c>
      <c r="I73" s="97" t="s">
        <v>209</v>
      </c>
      <c r="J73" s="108">
        <v>-8.6999999999999994E-3</v>
      </c>
      <c r="K73" s="97">
        <f ca="1">IF(COUNT($E73:E$1321)&gt;=22,LINEST(OFFSET(E73,0,0,22),OFFSET(J73,0,0,22)),"")</f>
        <v>1.2083376681053741</v>
      </c>
      <c r="L73" s="99">
        <f t="shared" si="57"/>
        <v>0</v>
      </c>
      <c r="M73" s="99">
        <f t="shared" si="58"/>
        <v>0</v>
      </c>
      <c r="N73" s="99">
        <f t="shared" si="59"/>
        <v>0</v>
      </c>
      <c r="O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-0.64244186046511698</v>
      </c>
      <c r="P73" s="128">
        <f>IF(Petrobras_PETR4___Histórico__InfoMoney_1[[#This Row],[William %R]]&lt;-0.8,1,0)</f>
        <v>0</v>
      </c>
      <c r="Q73" s="128">
        <f>IF(Petrobras_PETR4___Histórico__InfoMoney_1[[#This Row],[William %R]]&gt;-0.1,1,0)</f>
        <v>0</v>
      </c>
      <c r="R73" s="99">
        <f t="shared" si="33"/>
        <v>25.67</v>
      </c>
      <c r="S73" s="99">
        <f t="shared" si="34"/>
        <v>29.11</v>
      </c>
      <c r="T73" s="99">
        <f t="shared" si="35"/>
        <v>27.238884615384613</v>
      </c>
      <c r="U73" s="99">
        <f t="shared" si="36"/>
        <v>27.163500000000006</v>
      </c>
      <c r="V73" s="99">
        <f t="shared" si="37"/>
        <v>27.202584547264649</v>
      </c>
      <c r="W73" s="99">
        <f t="shared" si="38"/>
        <v>27.182893476274003</v>
      </c>
      <c r="X73" s="99">
        <f t="shared" si="39"/>
        <v>1.9691070990646153E-2</v>
      </c>
      <c r="Y73" s="99">
        <f t="shared" si="40"/>
        <v>9.1522112468176126E-2</v>
      </c>
      <c r="Z73" s="99">
        <f t="shared" si="41"/>
        <v>-7.1831041477529972E-2</v>
      </c>
      <c r="AA73" s="109">
        <f t="shared" si="42"/>
        <v>0.17677669529663689</v>
      </c>
      <c r="AB73" s="109">
        <f t="shared" si="60"/>
        <v>0.6203466772700571</v>
      </c>
      <c r="AC73" s="99" t="str">
        <f t="shared" si="61"/>
        <v>0</v>
      </c>
      <c r="AD73" s="95" t="str">
        <f t="shared" si="62"/>
        <v>0</v>
      </c>
      <c r="AE73" s="95">
        <f t="shared" si="43"/>
        <v>1</v>
      </c>
      <c r="AF73" s="95">
        <f>IF(Petrobras_PETR4___Histórico__InfoMoney_1[[#This Row],[MACD Line]]&lt;0,1,0)</f>
        <v>0</v>
      </c>
      <c r="AG73" s="99">
        <f>Petrobras_PETR4___Histórico__InfoMoney_1[[#This Row],[9MME]]/Petrobras_PETR4___Histórico__InfoMoney_1[[#This Row],[20MA]]</f>
        <v>1.0027752173094264</v>
      </c>
      <c r="AH73" s="95">
        <f t="shared" si="44"/>
        <v>0</v>
      </c>
      <c r="AI73" s="96">
        <f t="shared" si="45"/>
        <v>0</v>
      </c>
      <c r="AK73" s="104" t="b">
        <f t="shared" si="46"/>
        <v>0</v>
      </c>
      <c r="AL73" s="104" t="b">
        <f t="shared" si="47"/>
        <v>0</v>
      </c>
      <c r="AM73" s="104" t="b">
        <f t="shared" si="48"/>
        <v>1</v>
      </c>
      <c r="AN73" s="104" t="b">
        <f t="shared" si="49"/>
        <v>1</v>
      </c>
      <c r="AO73" s="98">
        <f t="shared" si="63"/>
        <v>25.67</v>
      </c>
      <c r="AP73" s="104">
        <f t="shared" si="68"/>
        <v>30.54</v>
      </c>
      <c r="AQ73" s="98">
        <f t="shared" si="50"/>
        <v>0.2</v>
      </c>
      <c r="AR73" s="98">
        <f t="shared" si="51"/>
        <v>0.15384615384615385</v>
      </c>
      <c r="AS73" s="98">
        <f t="shared" si="52"/>
        <v>7.407407407407407E-2</v>
      </c>
      <c r="AU73" s="97" t="b">
        <f t="shared" si="53"/>
        <v>0</v>
      </c>
      <c r="AV73" s="97" t="b">
        <f t="shared" si="54"/>
        <v>0</v>
      </c>
      <c r="AW73" s="97" t="b">
        <f t="shared" si="64"/>
        <v>1</v>
      </c>
      <c r="AX73" s="97" t="b">
        <f t="shared" si="65"/>
        <v>1</v>
      </c>
      <c r="AY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" s="97" t="b">
        <f t="shared" si="55"/>
        <v>1</v>
      </c>
      <c r="BA73" s="97" t="b">
        <f t="shared" si="56"/>
        <v>1</v>
      </c>
      <c r="BB73" s="97" t="b">
        <f t="shared" si="66"/>
        <v>0</v>
      </c>
      <c r="BC73" s="97" t="b">
        <f t="shared" si="67"/>
        <v>0</v>
      </c>
      <c r="BD73" s="97" t="b">
        <f>Petrobras_PETR4___Histórico__InfoMoney_1[[#This Row],[MACD Line]]&lt;0</f>
        <v>0</v>
      </c>
      <c r="BE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" spans="1:57" hidden="1">
      <c r="A74" s="83">
        <v>44236</v>
      </c>
      <c r="B74" s="98">
        <v>26.65</v>
      </c>
      <c r="C74" s="98">
        <v>26.65</v>
      </c>
      <c r="D74" s="98">
        <v>-2.0299999999999998</v>
      </c>
      <c r="E74" s="98">
        <f>Petrobras_PETR4___Histórico__InfoMoney_1[[#This Row],[Var.Dia (%)]]/100</f>
        <v>-2.0299999999999999E-2</v>
      </c>
      <c r="F74" s="98">
        <v>27.14</v>
      </c>
      <c r="G74" s="98">
        <v>26.49</v>
      </c>
      <c r="H74" s="98">
        <v>27.45</v>
      </c>
      <c r="I74" s="97" t="s">
        <v>439</v>
      </c>
      <c r="J74" s="108">
        <v>-1.9E-3</v>
      </c>
      <c r="K74" s="97">
        <f ca="1">IF(COUNT($E74:E$1321)&gt;=22,LINEST(OFFSET(E74,0,0,22),OFFSET(J74,0,0,22)),"")</f>
        <v>1.1424098822657178</v>
      </c>
      <c r="L74" s="99">
        <f t="shared" si="57"/>
        <v>0</v>
      </c>
      <c r="M74" s="99">
        <f t="shared" si="58"/>
        <v>0</v>
      </c>
      <c r="N74" s="99">
        <f t="shared" si="59"/>
        <v>0</v>
      </c>
      <c r="O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-0.71511627906976816</v>
      </c>
      <c r="P74" s="128">
        <f>IF(Petrobras_PETR4___Histórico__InfoMoney_1[[#This Row],[William %R]]&lt;-0.8,1,0)</f>
        <v>0</v>
      </c>
      <c r="Q74" s="128">
        <f>IF(Petrobras_PETR4___Histórico__InfoMoney_1[[#This Row],[William %R]]&gt;-0.1,1,0)</f>
        <v>0</v>
      </c>
      <c r="R74" s="99">
        <f t="shared" si="33"/>
        <v>25.67</v>
      </c>
      <c r="S74" s="99">
        <f t="shared" si="34"/>
        <v>29.11</v>
      </c>
      <c r="T74" s="99">
        <f t="shared" si="35"/>
        <v>27.33623076923077</v>
      </c>
      <c r="U74" s="99">
        <f t="shared" si="36"/>
        <v>27.3005</v>
      </c>
      <c r="V74" s="99">
        <f t="shared" si="37"/>
        <v>27.257599919494584</v>
      </c>
      <c r="W74" s="99">
        <f t="shared" si="38"/>
        <v>27.205524954375925</v>
      </c>
      <c r="X74" s="99">
        <f t="shared" si="39"/>
        <v>5.2074965118659833E-2</v>
      </c>
      <c r="Y74" s="99">
        <f t="shared" si="40"/>
        <v>0.10947987283755861</v>
      </c>
      <c r="Z74" s="99">
        <f t="shared" si="41"/>
        <v>-5.7404907718898779E-2</v>
      </c>
      <c r="AA74" s="109">
        <f t="shared" si="42"/>
        <v>0.38890872965260165</v>
      </c>
      <c r="AB74" s="109">
        <f t="shared" si="60"/>
        <v>0.60384600685936518</v>
      </c>
      <c r="AC74" s="99" t="str">
        <f t="shared" si="61"/>
        <v>0</v>
      </c>
      <c r="AD74" s="95" t="str">
        <f t="shared" si="62"/>
        <v>0</v>
      </c>
      <c r="AE74" s="95">
        <f t="shared" si="43"/>
        <v>1</v>
      </c>
      <c r="AF74" s="95">
        <f>IF(Petrobras_PETR4___Histórico__InfoMoney_1[[#This Row],[MACD Line]]&lt;0,1,0)</f>
        <v>0</v>
      </c>
      <c r="AG74" s="99">
        <f>Petrobras_PETR4___Histórico__InfoMoney_1[[#This Row],[9MME]]/Petrobras_PETR4___Histórico__InfoMoney_1[[#This Row],[20MA]]</f>
        <v>1.0013087954151305</v>
      </c>
      <c r="AH74" s="95">
        <f t="shared" si="44"/>
        <v>0</v>
      </c>
      <c r="AI74" s="96">
        <f t="shared" si="45"/>
        <v>0</v>
      </c>
      <c r="AK74" s="104" t="b">
        <f t="shared" si="46"/>
        <v>0</v>
      </c>
      <c r="AL74" s="104" t="b">
        <f t="shared" si="47"/>
        <v>1</v>
      </c>
      <c r="AM74" s="104" t="b">
        <f t="shared" si="48"/>
        <v>1</v>
      </c>
      <c r="AN74" s="104" t="b">
        <f t="shared" si="49"/>
        <v>0</v>
      </c>
      <c r="AO74" s="98">
        <f t="shared" si="63"/>
        <v>25.67</v>
      </c>
      <c r="AP74" s="104">
        <f t="shared" si="68"/>
        <v>30.54</v>
      </c>
      <c r="AQ74" s="98">
        <f t="shared" si="50"/>
        <v>0.2</v>
      </c>
      <c r="AR74" s="98">
        <f t="shared" si="51"/>
        <v>0.15384615384615385</v>
      </c>
      <c r="AS74" s="98">
        <f t="shared" si="52"/>
        <v>7.407407407407407E-2</v>
      </c>
      <c r="AU74" s="97" t="b">
        <f t="shared" si="53"/>
        <v>0</v>
      </c>
      <c r="AV74" s="97" t="b">
        <f t="shared" si="54"/>
        <v>0</v>
      </c>
      <c r="AW74" s="97" t="b">
        <f t="shared" si="64"/>
        <v>1</v>
      </c>
      <c r="AX74" s="97" t="b">
        <f t="shared" si="65"/>
        <v>1</v>
      </c>
      <c r="AY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" s="97" t="b">
        <f t="shared" si="55"/>
        <v>1</v>
      </c>
      <c r="BA74" s="97" t="b">
        <f t="shared" si="56"/>
        <v>1</v>
      </c>
      <c r="BB74" s="97" t="b">
        <f t="shared" si="66"/>
        <v>0</v>
      </c>
      <c r="BC74" s="97" t="b">
        <f t="shared" si="67"/>
        <v>0</v>
      </c>
      <c r="BD74" s="97" t="b">
        <f>Petrobras_PETR4___Histórico__InfoMoney_1[[#This Row],[MACD Line]]&lt;0</f>
        <v>0</v>
      </c>
      <c r="BE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" spans="1:57" hidden="1">
      <c r="A75" s="83">
        <v>44235</v>
      </c>
      <c r="B75" s="98">
        <v>27.2</v>
      </c>
      <c r="C75" s="98">
        <v>27.2</v>
      </c>
      <c r="D75" s="98">
        <v>-3.14</v>
      </c>
      <c r="E75" s="98">
        <f>Petrobras_PETR4___Histórico__InfoMoney_1[[#This Row],[Var.Dia (%)]]/100</f>
        <v>-3.1400000000000004E-2</v>
      </c>
      <c r="F75" s="98">
        <v>27.59</v>
      </c>
      <c r="G75" s="98">
        <v>26.9</v>
      </c>
      <c r="H75" s="98">
        <v>28.35</v>
      </c>
      <c r="I75" s="97" t="s">
        <v>440</v>
      </c>
      <c r="J75" s="108">
        <v>-4.4999999999999997E-3</v>
      </c>
      <c r="K75" s="97">
        <f ca="1">IF(COUNT($E75:E$1321)&gt;=22,LINEST(OFFSET(E75,0,0,22),OFFSET(J75,0,0,22)),"")</f>
        <v>1.1532390940213144</v>
      </c>
      <c r="L75" s="99">
        <f t="shared" si="57"/>
        <v>0</v>
      </c>
      <c r="M75" s="99">
        <f t="shared" si="58"/>
        <v>0</v>
      </c>
      <c r="N75" s="99">
        <f t="shared" si="59"/>
        <v>0</v>
      </c>
      <c r="O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-0.55523255813953531</v>
      </c>
      <c r="P75" s="128">
        <f>IF(Petrobras_PETR4___Histórico__InfoMoney_1[[#This Row],[William %R]]&lt;-0.8,1,0)</f>
        <v>0</v>
      </c>
      <c r="Q75" s="128">
        <f>IF(Petrobras_PETR4___Histórico__InfoMoney_1[[#This Row],[William %R]]&gt;-0.1,1,0)</f>
        <v>0</v>
      </c>
      <c r="R75" s="99">
        <f t="shared" si="33"/>
        <v>25.67</v>
      </c>
      <c r="S75" s="99">
        <f t="shared" si="34"/>
        <v>29.11</v>
      </c>
      <c r="T75" s="99">
        <f t="shared" si="35"/>
        <v>27.543961538461538</v>
      </c>
      <c r="U75" s="99">
        <f t="shared" si="36"/>
        <v>27.461000000000002</v>
      </c>
      <c r="V75" s="99">
        <f t="shared" si="37"/>
        <v>27.368072632129962</v>
      </c>
      <c r="W75" s="99">
        <f t="shared" si="38"/>
        <v>27.249966950725998</v>
      </c>
      <c r="X75" s="99">
        <f t="shared" si="39"/>
        <v>0.11810568140396427</v>
      </c>
      <c r="Y75" s="99">
        <f t="shared" si="40"/>
        <v>0.12383109976728331</v>
      </c>
      <c r="Z75" s="99">
        <f t="shared" si="41"/>
        <v>-5.7254183633190375E-3</v>
      </c>
      <c r="AA75" s="109">
        <f t="shared" si="42"/>
        <v>0.62225396744416106</v>
      </c>
      <c r="AB75" s="109">
        <f t="shared" si="60"/>
        <v>0.33774250546829304</v>
      </c>
      <c r="AC75" s="99" t="str">
        <f t="shared" si="61"/>
        <v>0</v>
      </c>
      <c r="AD75" s="95">
        <f t="shared" si="62"/>
        <v>1</v>
      </c>
      <c r="AE75" s="95">
        <f t="shared" si="43"/>
        <v>1</v>
      </c>
      <c r="AF75" s="95">
        <f>IF(Petrobras_PETR4___Histórico__InfoMoney_1[[#This Row],[MACD Line]]&lt;0,1,0)</f>
        <v>0</v>
      </c>
      <c r="AG75" s="99">
        <f>Petrobras_PETR4___Histórico__InfoMoney_1[[#This Row],[9MME]]/Petrobras_PETR4___Histórico__InfoMoney_1[[#This Row],[20MA]]</f>
        <v>1.0030210676399816</v>
      </c>
      <c r="AH75" s="95">
        <f t="shared" si="44"/>
        <v>0</v>
      </c>
      <c r="AI75" s="96">
        <f t="shared" si="45"/>
        <v>1</v>
      </c>
      <c r="AK75" s="104" t="b">
        <f t="shared" si="46"/>
        <v>1</v>
      </c>
      <c r="AL75" s="104" t="b">
        <f t="shared" si="47"/>
        <v>0</v>
      </c>
      <c r="AM75" s="104" t="b">
        <f t="shared" si="48"/>
        <v>0</v>
      </c>
      <c r="AN75" s="104" t="b">
        <f t="shared" si="49"/>
        <v>1</v>
      </c>
      <c r="AO75" s="98">
        <f t="shared" si="63"/>
        <v>25.67</v>
      </c>
      <c r="AP75" s="104">
        <f t="shared" si="68"/>
        <v>30.73</v>
      </c>
      <c r="AQ75" s="98">
        <f t="shared" si="50"/>
        <v>0.2</v>
      </c>
      <c r="AR75" s="98">
        <f t="shared" si="51"/>
        <v>0.15384615384615385</v>
      </c>
      <c r="AS75" s="98">
        <f t="shared" si="52"/>
        <v>7.407407407407407E-2</v>
      </c>
      <c r="AU75" s="97" t="b">
        <f t="shared" si="53"/>
        <v>0</v>
      </c>
      <c r="AV75" s="97" t="b">
        <f t="shared" si="54"/>
        <v>1</v>
      </c>
      <c r="AW75" s="97" t="b">
        <f t="shared" si="64"/>
        <v>1</v>
      </c>
      <c r="AX75" s="97" t="b">
        <f t="shared" si="65"/>
        <v>0</v>
      </c>
      <c r="AY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" s="97" t="b">
        <f t="shared" si="55"/>
        <v>0</v>
      </c>
      <c r="BA75" s="97" t="b">
        <f t="shared" si="56"/>
        <v>1</v>
      </c>
      <c r="BB75" s="97" t="b">
        <f t="shared" si="66"/>
        <v>1</v>
      </c>
      <c r="BC75" s="97" t="b">
        <f t="shared" si="67"/>
        <v>0</v>
      </c>
      <c r="BD75" s="97" t="b">
        <f>Petrobras_PETR4___Histórico__InfoMoney_1[[#This Row],[MACD Line]]&lt;0</f>
        <v>0</v>
      </c>
      <c r="BE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" spans="1:57" hidden="1">
      <c r="A76" s="83">
        <v>44232</v>
      </c>
      <c r="B76" s="98">
        <v>28.08</v>
      </c>
      <c r="C76" s="98">
        <v>28.08</v>
      </c>
      <c r="D76" s="98">
        <v>0.69</v>
      </c>
      <c r="E76" s="98">
        <f>Petrobras_PETR4___Histórico__InfoMoney_1[[#This Row],[Var.Dia (%)]]/100</f>
        <v>6.8999999999999999E-3</v>
      </c>
      <c r="F76" s="98">
        <v>28.04</v>
      </c>
      <c r="G76" s="98">
        <v>27.4</v>
      </c>
      <c r="H76" s="98">
        <v>29.11</v>
      </c>
      <c r="I76" s="97" t="s">
        <v>441</v>
      </c>
      <c r="J76" s="108">
        <v>8.2000000000000007E-3</v>
      </c>
      <c r="K76" s="97">
        <f ca="1">IF(COUNT($E76:E$1321)&gt;=22,LINEST(OFFSET(E76,0,0,22),OFFSET(J76,0,0,22)),"")</f>
        <v>1.1288162340455086</v>
      </c>
      <c r="L76" s="99">
        <f t="shared" si="57"/>
        <v>0</v>
      </c>
      <c r="M76" s="99">
        <f t="shared" si="58"/>
        <v>0</v>
      </c>
      <c r="N76" s="99">
        <f t="shared" si="59"/>
        <v>0</v>
      </c>
      <c r="O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-0.29941860465116332</v>
      </c>
      <c r="P76" s="128">
        <f>IF(Petrobras_PETR4___Histórico__InfoMoney_1[[#This Row],[William %R]]&lt;-0.8,1,0)</f>
        <v>0</v>
      </c>
      <c r="Q76" s="128">
        <f>IF(Petrobras_PETR4___Histórico__InfoMoney_1[[#This Row],[William %R]]&gt;-0.1,1,0)</f>
        <v>0</v>
      </c>
      <c r="R76" s="99">
        <f t="shared" si="33"/>
        <v>25.67</v>
      </c>
      <c r="S76" s="99">
        <f t="shared" si="34"/>
        <v>29.11</v>
      </c>
      <c r="T76" s="99">
        <f t="shared" si="35"/>
        <v>27.760153846153852</v>
      </c>
      <c r="U76" s="99">
        <f t="shared" si="36"/>
        <v>27.6065</v>
      </c>
      <c r="V76" s="99">
        <f t="shared" si="37"/>
        <v>27.398631292517226</v>
      </c>
      <c r="W76" s="99">
        <f t="shared" si="38"/>
        <v>27.253964306784077</v>
      </c>
      <c r="X76" s="99">
        <f t="shared" si="39"/>
        <v>0.14466698573314929</v>
      </c>
      <c r="Y76" s="99">
        <f t="shared" si="40"/>
        <v>0.12526245435811306</v>
      </c>
      <c r="Z76" s="99">
        <f t="shared" si="41"/>
        <v>1.9404531375036227E-2</v>
      </c>
      <c r="AA76" s="109">
        <f t="shared" si="42"/>
        <v>0.13435028842544242</v>
      </c>
      <c r="AB76" s="109">
        <f t="shared" si="60"/>
        <v>0.5780570906061091</v>
      </c>
      <c r="AC76" s="99" t="str">
        <f t="shared" si="61"/>
        <v>0</v>
      </c>
      <c r="AD76" s="95" t="str">
        <f t="shared" si="62"/>
        <v>0</v>
      </c>
      <c r="AE76" s="95">
        <f t="shared" si="43"/>
        <v>1</v>
      </c>
      <c r="AF76" s="95">
        <f>IF(Petrobras_PETR4___Histórico__InfoMoney_1[[#This Row],[MACD Line]]&lt;0,1,0)</f>
        <v>0</v>
      </c>
      <c r="AG76" s="99">
        <f>Petrobras_PETR4___Histórico__InfoMoney_1[[#This Row],[9MME]]/Petrobras_PETR4___Histórico__InfoMoney_1[[#This Row],[20MA]]</f>
        <v>1.0055658575391249</v>
      </c>
      <c r="AH76" s="95">
        <f t="shared" si="44"/>
        <v>1</v>
      </c>
      <c r="AI76" s="96">
        <f t="shared" si="45"/>
        <v>0</v>
      </c>
      <c r="AK76" s="104" t="b">
        <f t="shared" si="46"/>
        <v>0</v>
      </c>
      <c r="AL76" s="104" t="b">
        <f t="shared" si="47"/>
        <v>0</v>
      </c>
      <c r="AM76" s="104" t="b">
        <f t="shared" si="48"/>
        <v>0</v>
      </c>
      <c r="AN76" s="104" t="b">
        <f t="shared" si="49"/>
        <v>1</v>
      </c>
      <c r="AO76" s="98">
        <f t="shared" si="63"/>
        <v>25.67</v>
      </c>
      <c r="AP76" s="104">
        <f t="shared" si="68"/>
        <v>30.73</v>
      </c>
      <c r="AQ76" s="98">
        <f t="shared" si="50"/>
        <v>0.2</v>
      </c>
      <c r="AR76" s="98">
        <f t="shared" si="51"/>
        <v>0.15384615384615385</v>
      </c>
      <c r="AS76" s="98">
        <f t="shared" si="52"/>
        <v>7.407407407407407E-2</v>
      </c>
      <c r="AU76" s="97" t="b">
        <f t="shared" si="53"/>
        <v>1</v>
      </c>
      <c r="AV76" s="97" t="b">
        <f t="shared" si="54"/>
        <v>0</v>
      </c>
      <c r="AW76" s="97" t="b">
        <f t="shared" si="64"/>
        <v>0</v>
      </c>
      <c r="AX76" s="97" t="b">
        <f t="shared" si="65"/>
        <v>0</v>
      </c>
      <c r="AY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" s="97" t="b">
        <f t="shared" si="55"/>
        <v>1</v>
      </c>
      <c r="BA76" s="97" t="b">
        <f t="shared" si="56"/>
        <v>0</v>
      </c>
      <c r="BB76" s="97" t="b">
        <f t="shared" si="66"/>
        <v>1</v>
      </c>
      <c r="BC76" s="97" t="b">
        <f t="shared" si="67"/>
        <v>1</v>
      </c>
      <c r="BD76" s="97" t="b">
        <f>Petrobras_PETR4___Histórico__InfoMoney_1[[#This Row],[MACD Line]]&lt;0</f>
        <v>0</v>
      </c>
      <c r="BE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" spans="1:57" hidden="1">
      <c r="A77" s="83">
        <v>44231</v>
      </c>
      <c r="B77" s="98">
        <v>27.89</v>
      </c>
      <c r="C77" s="98">
        <v>27.89</v>
      </c>
      <c r="D77" s="98">
        <v>-0.1</v>
      </c>
      <c r="E77" s="98">
        <f>Petrobras_PETR4___Histórico__InfoMoney_1[[#This Row],[Var.Dia (%)]]/100</f>
        <v>-1E-3</v>
      </c>
      <c r="F77" s="98">
        <v>27.89</v>
      </c>
      <c r="G77" s="98">
        <v>27.29</v>
      </c>
      <c r="H77" s="98">
        <v>28.05</v>
      </c>
      <c r="I77" s="97" t="s">
        <v>87</v>
      </c>
      <c r="J77" s="108">
        <v>-3.8999999999999998E-3</v>
      </c>
      <c r="K77" s="97">
        <f ca="1">IF(COUNT($E77:E$1321)&gt;=22,LINEST(OFFSET(E77,0,0,22),OFFSET(J77,0,0,22)),"")</f>
        <v>1.1571621573277013</v>
      </c>
      <c r="L77" s="99">
        <f t="shared" si="57"/>
        <v>0</v>
      </c>
      <c r="M77" s="99">
        <f t="shared" si="58"/>
        <v>0</v>
      </c>
      <c r="N77" s="99">
        <f t="shared" si="59"/>
        <v>0</v>
      </c>
      <c r="O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-0.11904761904761935</v>
      </c>
      <c r="P77" s="128">
        <f>IF(Petrobras_PETR4___Histórico__InfoMoney_1[[#This Row],[William %R]]&lt;-0.8,1,0)</f>
        <v>0</v>
      </c>
      <c r="Q77" s="128">
        <f>IF(Petrobras_PETR4___Histórico__InfoMoney_1[[#This Row],[William %R]]&gt;-0.1,1,0)</f>
        <v>0</v>
      </c>
      <c r="R77" s="99">
        <f t="shared" si="33"/>
        <v>25.67</v>
      </c>
      <c r="S77" s="99">
        <f t="shared" si="34"/>
        <v>28.19</v>
      </c>
      <c r="T77" s="99">
        <f t="shared" si="35"/>
        <v>27.781692307692307</v>
      </c>
      <c r="U77" s="99">
        <f t="shared" si="36"/>
        <v>27.702000000000005</v>
      </c>
      <c r="V77" s="99">
        <f t="shared" si="37"/>
        <v>27.274746072974903</v>
      </c>
      <c r="W77" s="99">
        <f t="shared" si="38"/>
        <v>27.187881451326803</v>
      </c>
      <c r="X77" s="99">
        <f t="shared" si="39"/>
        <v>8.6864621648100382E-2</v>
      </c>
      <c r="Y77" s="99">
        <f t="shared" si="40"/>
        <v>0.12041132151435399</v>
      </c>
      <c r="Z77" s="99">
        <f t="shared" si="41"/>
        <v>-3.354669986625361E-2</v>
      </c>
      <c r="AA77" s="109">
        <f t="shared" si="42"/>
        <v>1.4142135623730649E-2</v>
      </c>
      <c r="AB77" s="109">
        <f t="shared" si="60"/>
        <v>0.93261460421762643</v>
      </c>
      <c r="AC77" s="99" t="str">
        <f t="shared" si="61"/>
        <v>0</v>
      </c>
      <c r="AD77" s="95" t="str">
        <f t="shared" si="62"/>
        <v>0</v>
      </c>
      <c r="AE77" s="95">
        <f t="shared" si="43"/>
        <v>1</v>
      </c>
      <c r="AF77" s="95">
        <f>IF(Petrobras_PETR4___Histórico__InfoMoney_1[[#This Row],[MACD Line]]&lt;0,1,0)</f>
        <v>0</v>
      </c>
      <c r="AG77" s="99">
        <f>Petrobras_PETR4___Histórico__InfoMoney_1[[#This Row],[9MME]]/Petrobras_PETR4___Histórico__InfoMoney_1[[#This Row],[20MA]]</f>
        <v>1.0028767709079598</v>
      </c>
      <c r="AH77" s="95">
        <f t="shared" si="44"/>
        <v>0</v>
      </c>
      <c r="AI77" s="96">
        <f t="shared" si="45"/>
        <v>0</v>
      </c>
      <c r="AK77" s="104" t="b">
        <f t="shared" si="46"/>
        <v>0</v>
      </c>
      <c r="AL77" s="104" t="b">
        <f t="shared" si="47"/>
        <v>1</v>
      </c>
      <c r="AM77" s="104" t="b">
        <f t="shared" si="48"/>
        <v>1</v>
      </c>
      <c r="AN77" s="104" t="b">
        <f t="shared" si="49"/>
        <v>1</v>
      </c>
      <c r="AO77" s="98">
        <f t="shared" si="63"/>
        <v>25.67</v>
      </c>
      <c r="AP77" s="104">
        <f t="shared" si="68"/>
        <v>30.73</v>
      </c>
      <c r="AQ77" s="98">
        <f t="shared" si="50"/>
        <v>0.2</v>
      </c>
      <c r="AR77" s="98">
        <f t="shared" si="51"/>
        <v>0.15384615384615385</v>
      </c>
      <c r="AS77" s="98">
        <f t="shared" si="52"/>
        <v>7.407407407407407E-2</v>
      </c>
      <c r="AU77" s="97" t="b">
        <f t="shared" si="53"/>
        <v>0</v>
      </c>
      <c r="AV77" s="97" t="b">
        <f t="shared" si="54"/>
        <v>0</v>
      </c>
      <c r="AW77" s="97" t="b">
        <f t="shared" si="64"/>
        <v>0</v>
      </c>
      <c r="AX77" s="97" t="b">
        <f t="shared" si="65"/>
        <v>0</v>
      </c>
      <c r="AY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" s="97" t="b">
        <f t="shared" si="55"/>
        <v>0</v>
      </c>
      <c r="BA77" s="97" t="b">
        <f t="shared" si="56"/>
        <v>1</v>
      </c>
      <c r="BB77" s="97" t="b">
        <f t="shared" si="66"/>
        <v>1</v>
      </c>
      <c r="BC77" s="97" t="b">
        <f t="shared" si="67"/>
        <v>1</v>
      </c>
      <c r="BD77" s="97" t="b">
        <f>Petrobras_PETR4___Histórico__InfoMoney_1[[#This Row],[MACD Line]]&lt;0</f>
        <v>0</v>
      </c>
      <c r="BE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" spans="1:57" hidden="1">
      <c r="A78" s="83">
        <v>44230</v>
      </c>
      <c r="B78" s="98">
        <v>27.91</v>
      </c>
      <c r="C78" s="98">
        <v>27.91</v>
      </c>
      <c r="D78" s="98">
        <v>0.66</v>
      </c>
      <c r="E78" s="98">
        <f>Petrobras_PETR4___Histórico__InfoMoney_1[[#This Row],[Var.Dia (%)]]/100</f>
        <v>6.6E-3</v>
      </c>
      <c r="F78" s="98">
        <v>28.04</v>
      </c>
      <c r="G78" s="98">
        <v>27.73</v>
      </c>
      <c r="H78" s="98">
        <v>28.19</v>
      </c>
      <c r="I78" s="97" t="s">
        <v>97</v>
      </c>
      <c r="J78" s="108">
        <v>1.26E-2</v>
      </c>
      <c r="K78" s="97">
        <f ca="1">IF(COUNT($E78:E$1321)&gt;=22,LINEST(OFFSET(E78,0,0,22),OFFSET(J78,0,0,22)),"")</f>
        <v>1.1528135074552797</v>
      </c>
      <c r="L78" s="99">
        <f t="shared" si="57"/>
        <v>0</v>
      </c>
      <c r="M78" s="99">
        <f t="shared" si="58"/>
        <v>0</v>
      </c>
      <c r="N78" s="99">
        <f t="shared" si="59"/>
        <v>0</v>
      </c>
      <c r="O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-0.26315789473684242</v>
      </c>
      <c r="P78" s="128">
        <f>IF(Petrobras_PETR4___Histórico__InfoMoney_1[[#This Row],[William %R]]&lt;-0.8,1,0)</f>
        <v>0</v>
      </c>
      <c r="Q78" s="128">
        <f>IF(Petrobras_PETR4___Histórico__InfoMoney_1[[#This Row],[William %R]]&gt;-0.1,1,0)</f>
        <v>0</v>
      </c>
      <c r="R78" s="99">
        <f t="shared" si="33"/>
        <v>25.67</v>
      </c>
      <c r="S78" s="99">
        <f t="shared" si="34"/>
        <v>28.71</v>
      </c>
      <c r="T78" s="99">
        <f t="shared" si="35"/>
        <v>27.833846153846157</v>
      </c>
      <c r="U78" s="99">
        <f t="shared" si="36"/>
        <v>27.762</v>
      </c>
      <c r="V78" s="99">
        <f t="shared" si="37"/>
        <v>27.162881722606702</v>
      </c>
      <c r="W78" s="99">
        <f t="shared" si="38"/>
        <v>27.131711967432945</v>
      </c>
      <c r="X78" s="99">
        <f t="shared" si="39"/>
        <v>3.1169755173756641E-2</v>
      </c>
      <c r="Y78" s="99">
        <f t="shared" si="40"/>
        <v>0.12879799648091739</v>
      </c>
      <c r="Z78" s="99">
        <f t="shared" si="41"/>
        <v>-9.7628241307160746E-2</v>
      </c>
      <c r="AA78" s="109">
        <f t="shared" si="42"/>
        <v>0.12727922061357835</v>
      </c>
      <c r="AB78" s="109">
        <f t="shared" si="60"/>
        <v>0.8518039680583791</v>
      </c>
      <c r="AC78" s="99" t="str">
        <f t="shared" si="61"/>
        <v>1</v>
      </c>
      <c r="AD78" s="95" t="str">
        <f t="shared" si="62"/>
        <v>0</v>
      </c>
      <c r="AE78" s="95">
        <f t="shared" si="43"/>
        <v>1</v>
      </c>
      <c r="AF78" s="95">
        <f>IF(Petrobras_PETR4___Histórico__InfoMoney_1[[#This Row],[MACD Line]]&lt;0,1,0)</f>
        <v>0</v>
      </c>
      <c r="AG78" s="99">
        <f>Petrobras_PETR4___Histórico__InfoMoney_1[[#This Row],[9MME]]/Petrobras_PETR4___Histórico__InfoMoney_1[[#This Row],[20MA]]</f>
        <v>1.0025879314835442</v>
      </c>
      <c r="AH78" s="95">
        <f t="shared" si="44"/>
        <v>0</v>
      </c>
      <c r="AI78" s="96">
        <f t="shared" si="45"/>
        <v>0</v>
      </c>
      <c r="AK78" s="104" t="b">
        <f t="shared" si="46"/>
        <v>1</v>
      </c>
      <c r="AL78" s="104" t="b">
        <f t="shared" si="47"/>
        <v>1</v>
      </c>
      <c r="AM78" s="104" t="b">
        <f t="shared" si="48"/>
        <v>1</v>
      </c>
      <c r="AN78" s="104" t="b">
        <f t="shared" si="49"/>
        <v>1</v>
      </c>
      <c r="AO78" s="98">
        <f t="shared" si="63"/>
        <v>25.67</v>
      </c>
      <c r="AP78" s="104">
        <f t="shared" si="68"/>
        <v>30.73</v>
      </c>
      <c r="AQ78" s="98">
        <f t="shared" si="50"/>
        <v>0.2</v>
      </c>
      <c r="AR78" s="98">
        <f t="shared" si="51"/>
        <v>0.15384615384615385</v>
      </c>
      <c r="AS78" s="98">
        <f t="shared" si="52"/>
        <v>7.407407407407407E-2</v>
      </c>
      <c r="AU78" s="97" t="b">
        <f t="shared" si="53"/>
        <v>0</v>
      </c>
      <c r="AV78" s="97" t="b">
        <f t="shared" si="54"/>
        <v>1</v>
      </c>
      <c r="AW78" s="97" t="b">
        <f t="shared" si="64"/>
        <v>0</v>
      </c>
      <c r="AX78" s="97" t="b">
        <f t="shared" si="65"/>
        <v>0</v>
      </c>
      <c r="AY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" s="97" t="b">
        <f t="shared" si="55"/>
        <v>0</v>
      </c>
      <c r="BA78" s="97" t="b">
        <f t="shared" si="56"/>
        <v>0</v>
      </c>
      <c r="BB78" s="97" t="b">
        <f t="shared" si="66"/>
        <v>1</v>
      </c>
      <c r="BC78" s="97" t="b">
        <f t="shared" si="67"/>
        <v>1</v>
      </c>
      <c r="BD78" s="97" t="b">
        <f>Petrobras_PETR4___Histórico__InfoMoney_1[[#This Row],[MACD Line]]&lt;0</f>
        <v>0</v>
      </c>
      <c r="BE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" spans="1:57" hidden="1">
      <c r="A79" s="83">
        <v>44229</v>
      </c>
      <c r="B79" s="98">
        <v>27.73</v>
      </c>
      <c r="C79" s="98">
        <v>27.73</v>
      </c>
      <c r="D79" s="98">
        <v>4.0999999999999996</v>
      </c>
      <c r="E79" s="98">
        <f>Petrobras_PETR4___Histórico__InfoMoney_1[[#This Row],[Var.Dia (%)]]/100</f>
        <v>4.0999999999999995E-2</v>
      </c>
      <c r="F79" s="98">
        <v>27.48</v>
      </c>
      <c r="G79" s="98">
        <v>27.29</v>
      </c>
      <c r="H79" s="98">
        <v>28.19</v>
      </c>
      <c r="I79" s="97" t="s">
        <v>442</v>
      </c>
      <c r="J79" s="108">
        <v>6.1000000000000004E-3</v>
      </c>
      <c r="K79" s="97">
        <f ca="1">IF(COUNT($E79:E$1321)&gt;=22,LINEST(OFFSET(E79,0,0,22),OFFSET(J79,0,0,22)),"")</f>
        <v>1.1709203281838434</v>
      </c>
      <c r="L79" s="99">
        <f t="shared" si="57"/>
        <v>0</v>
      </c>
      <c r="M79" s="99">
        <f t="shared" si="58"/>
        <v>0</v>
      </c>
      <c r="N79" s="99">
        <f t="shared" si="59"/>
        <v>0</v>
      </c>
      <c r="O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-0.50835322195704058</v>
      </c>
      <c r="P79" s="128">
        <f>IF(Petrobras_PETR4___Histórico__InfoMoney_1[[#This Row],[William %R]]&lt;-0.8,1,0)</f>
        <v>0</v>
      </c>
      <c r="Q79" s="128">
        <f>IF(Petrobras_PETR4___Histórico__InfoMoney_1[[#This Row],[William %R]]&gt;-0.1,1,0)</f>
        <v>0</v>
      </c>
      <c r="R79" s="99">
        <f t="shared" si="33"/>
        <v>25.67</v>
      </c>
      <c r="S79" s="99">
        <f t="shared" si="34"/>
        <v>29.86</v>
      </c>
      <c r="T79" s="99">
        <f t="shared" si="35"/>
        <v>27.816307692307692</v>
      </c>
      <c r="U79" s="99">
        <f t="shared" si="36"/>
        <v>27.820000000000004</v>
      </c>
      <c r="V79" s="99">
        <f t="shared" si="37"/>
        <v>27.02704203580792</v>
      </c>
      <c r="W79" s="99">
        <f t="shared" si="38"/>
        <v>27.069448924827579</v>
      </c>
      <c r="X79" s="99">
        <f t="shared" si="39"/>
        <v>-4.2406889019659388E-2</v>
      </c>
      <c r="Y79" s="99">
        <f t="shared" si="40"/>
        <v>0.15320505680770757</v>
      </c>
      <c r="Z79" s="99">
        <f t="shared" si="41"/>
        <v>-0.19561194582736696</v>
      </c>
      <c r="AA79" s="109">
        <f t="shared" si="42"/>
        <v>0.77074639149333668</v>
      </c>
      <c r="AB79" s="109">
        <f t="shared" si="60"/>
        <v>0.69070254089586225</v>
      </c>
      <c r="AC79" s="99" t="str">
        <f t="shared" si="61"/>
        <v>0</v>
      </c>
      <c r="AD79" s="95" t="str">
        <f t="shared" si="62"/>
        <v>0</v>
      </c>
      <c r="AE79" s="95">
        <f t="shared" si="43"/>
        <v>0</v>
      </c>
      <c r="AF79" s="95">
        <f>IF(Petrobras_PETR4___Histórico__InfoMoney_1[[#This Row],[MACD Line]]&lt;0,1,0)</f>
        <v>1</v>
      </c>
      <c r="AG79" s="99">
        <f>Petrobras_PETR4___Histórico__InfoMoney_1[[#This Row],[9MME]]/Petrobras_PETR4___Histórico__InfoMoney_1[[#This Row],[20MA]]</f>
        <v>0.9998672786595143</v>
      </c>
      <c r="AH79" s="95">
        <f t="shared" si="44"/>
        <v>0</v>
      </c>
      <c r="AI79" s="96">
        <f t="shared" si="45"/>
        <v>0</v>
      </c>
      <c r="AK79" s="104" t="b">
        <f t="shared" si="46"/>
        <v>1</v>
      </c>
      <c r="AL79" s="104" t="b">
        <f t="shared" si="47"/>
        <v>0</v>
      </c>
      <c r="AM79" s="104" t="b">
        <f t="shared" si="48"/>
        <v>0</v>
      </c>
      <c r="AN79" s="104" t="b">
        <f t="shared" si="49"/>
        <v>1</v>
      </c>
      <c r="AO79" s="98">
        <f t="shared" si="63"/>
        <v>25.67</v>
      </c>
      <c r="AP79" s="104">
        <f t="shared" si="68"/>
        <v>30.73</v>
      </c>
      <c r="AQ79" s="98">
        <f t="shared" si="50"/>
        <v>0.2</v>
      </c>
      <c r="AR79" s="98">
        <f t="shared" si="51"/>
        <v>0.15384615384615385</v>
      </c>
      <c r="AS79" s="98">
        <f t="shared" si="52"/>
        <v>7.407407407407407E-2</v>
      </c>
      <c r="AU79" s="97" t="b">
        <f t="shared" si="53"/>
        <v>1</v>
      </c>
      <c r="AV79" s="97" t="b">
        <f t="shared" si="54"/>
        <v>0</v>
      </c>
      <c r="AW79" s="97" t="b">
        <f t="shared" si="64"/>
        <v>0</v>
      </c>
      <c r="AX79" s="97" t="b">
        <f t="shared" si="65"/>
        <v>0</v>
      </c>
      <c r="AY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" s="97" t="b">
        <f t="shared" si="55"/>
        <v>0</v>
      </c>
      <c r="BA79" s="97" t="b">
        <f t="shared" si="56"/>
        <v>0</v>
      </c>
      <c r="BB79" s="97" t="b">
        <f t="shared" si="66"/>
        <v>1</v>
      </c>
      <c r="BC79" s="97" t="b">
        <f t="shared" si="67"/>
        <v>1</v>
      </c>
      <c r="BD79" s="97" t="b">
        <f>Petrobras_PETR4___Histórico__InfoMoney_1[[#This Row],[MACD Line]]&lt;0</f>
        <v>1</v>
      </c>
      <c r="BE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" spans="1:57" hidden="1">
      <c r="A80" s="83">
        <v>44228</v>
      </c>
      <c r="B80" s="98">
        <v>26.64</v>
      </c>
      <c r="C80" s="98">
        <v>26.64</v>
      </c>
      <c r="D80" s="98">
        <v>3.15</v>
      </c>
      <c r="E80" s="98">
        <f>Petrobras_PETR4___Histórico__InfoMoney_1[[#This Row],[Var.Dia (%)]]/100</f>
        <v>3.15E-2</v>
      </c>
      <c r="F80" s="98">
        <v>26.38</v>
      </c>
      <c r="G80" s="98">
        <v>25.96</v>
      </c>
      <c r="H80" s="98">
        <v>26.78</v>
      </c>
      <c r="I80" s="97" t="s">
        <v>149</v>
      </c>
      <c r="J80" s="108">
        <v>2.1299999999999999E-2</v>
      </c>
      <c r="K80" s="97">
        <f ca="1">IF(COUNT($E80:E$1321)&gt;=22,LINEST(OFFSET(E80,0,0,22),OFFSET(J80,0,0,22)),"")</f>
        <v>1.1290069165188277</v>
      </c>
      <c r="L80" s="99">
        <f t="shared" si="57"/>
        <v>0</v>
      </c>
      <c r="M80" s="99">
        <f t="shared" si="58"/>
        <v>0</v>
      </c>
      <c r="N80" s="99">
        <f t="shared" si="59"/>
        <v>0</v>
      </c>
      <c r="O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-0.80082135523613973</v>
      </c>
      <c r="P80" s="128">
        <f>IF(Petrobras_PETR4___Histórico__InfoMoney_1[[#This Row],[William %R]]&lt;-0.8,1,0)</f>
        <v>1</v>
      </c>
      <c r="Q80" s="128">
        <f>IF(Petrobras_PETR4___Histórico__InfoMoney_1[[#This Row],[William %R]]&gt;-0.1,1,0)</f>
        <v>0</v>
      </c>
      <c r="R80" s="99">
        <f t="shared" si="33"/>
        <v>25.67</v>
      </c>
      <c r="S80" s="99">
        <f t="shared" si="34"/>
        <v>30.54</v>
      </c>
      <c r="T80" s="99">
        <f t="shared" si="35"/>
        <v>27.681615384615384</v>
      </c>
      <c r="U80" s="99">
        <f t="shared" si="36"/>
        <v>27.832000000000001</v>
      </c>
      <c r="V80" s="99">
        <f t="shared" si="37"/>
        <v>26.899231496863905</v>
      </c>
      <c r="W80" s="99">
        <f t="shared" si="38"/>
        <v>27.016604838813787</v>
      </c>
      <c r="X80" s="99">
        <f t="shared" si="39"/>
        <v>-0.11737334194988236</v>
      </c>
      <c r="Y80" s="99">
        <f t="shared" si="40"/>
        <v>0.20210804326454931</v>
      </c>
      <c r="Z80" s="99">
        <f t="shared" si="41"/>
        <v>-0.3194813852144317</v>
      </c>
      <c r="AA80" s="109">
        <f t="shared" si="42"/>
        <v>0.57982756057296914</v>
      </c>
      <c r="AB80" s="109">
        <f t="shared" si="60"/>
        <v>0.41566813685920123</v>
      </c>
      <c r="AC80" s="99" t="str">
        <f t="shared" si="61"/>
        <v>0</v>
      </c>
      <c r="AD80" s="95" t="str">
        <f t="shared" si="62"/>
        <v>0</v>
      </c>
      <c r="AE80" s="95">
        <f t="shared" si="43"/>
        <v>0</v>
      </c>
      <c r="AF80" s="95">
        <f>IF(Petrobras_PETR4___Histórico__InfoMoney_1[[#This Row],[MACD Line]]&lt;0,1,0)</f>
        <v>1</v>
      </c>
      <c r="AG80" s="99">
        <f>Petrobras_PETR4___Histórico__InfoMoney_1[[#This Row],[9MME]]/Petrobras_PETR4___Histórico__InfoMoney_1[[#This Row],[20MA]]</f>
        <v>0.99459670108563458</v>
      </c>
      <c r="AH80" s="95">
        <f t="shared" si="44"/>
        <v>0</v>
      </c>
      <c r="AI80" s="96">
        <f t="shared" si="45"/>
        <v>0</v>
      </c>
      <c r="AK80" s="104" t="b">
        <f t="shared" si="46"/>
        <v>0</v>
      </c>
      <c r="AL80" s="104" t="b">
        <f t="shared" si="47"/>
        <v>1</v>
      </c>
      <c r="AM80" s="104" t="b">
        <f t="shared" si="48"/>
        <v>0</v>
      </c>
      <c r="AN80" s="104" t="b">
        <f t="shared" si="49"/>
        <v>1</v>
      </c>
      <c r="AO80" s="98">
        <f t="shared" si="63"/>
        <v>25.67</v>
      </c>
      <c r="AP80" s="104">
        <f t="shared" si="68"/>
        <v>30.73</v>
      </c>
      <c r="AQ80" s="98">
        <f t="shared" si="50"/>
        <v>0.2</v>
      </c>
      <c r="AR80" s="98">
        <f t="shared" si="51"/>
        <v>0.15384615384615385</v>
      </c>
      <c r="AS80" s="98">
        <f t="shared" si="52"/>
        <v>7.407407407407407E-2</v>
      </c>
      <c r="AU80" s="97" t="b">
        <f t="shared" si="53"/>
        <v>0</v>
      </c>
      <c r="AV80" s="97" t="b">
        <f t="shared" si="54"/>
        <v>0</v>
      </c>
      <c r="AW80" s="97" t="b">
        <f t="shared" si="64"/>
        <v>0</v>
      </c>
      <c r="AX80" s="97" t="b">
        <f t="shared" si="65"/>
        <v>1</v>
      </c>
      <c r="AY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" s="97" t="b">
        <f t="shared" si="55"/>
        <v>1</v>
      </c>
      <c r="BA80" s="97" t="b">
        <f t="shared" si="56"/>
        <v>0</v>
      </c>
      <c r="BB80" s="97" t="b">
        <f t="shared" si="66"/>
        <v>0</v>
      </c>
      <c r="BC80" s="97" t="b">
        <f t="shared" si="67"/>
        <v>1</v>
      </c>
      <c r="BD80" s="97" t="b">
        <f>Petrobras_PETR4___Histórico__InfoMoney_1[[#This Row],[MACD Line]]&lt;0</f>
        <v>1</v>
      </c>
      <c r="BE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" spans="1:57" hidden="1">
      <c r="A81" s="83">
        <v>44225</v>
      </c>
      <c r="B81" s="98">
        <v>25.82</v>
      </c>
      <c r="C81" s="98">
        <v>25.82</v>
      </c>
      <c r="D81" s="98">
        <v>-3.85</v>
      </c>
      <c r="E81" s="98">
        <f>Petrobras_PETR4___Histórico__InfoMoney_1[[#This Row],[Var.Dia (%)]]/100</f>
        <v>-3.85E-2</v>
      </c>
      <c r="F81" s="98">
        <v>26.63</v>
      </c>
      <c r="G81" s="98">
        <v>25.82</v>
      </c>
      <c r="H81" s="98">
        <v>26.78</v>
      </c>
      <c r="I81" s="97" t="s">
        <v>443</v>
      </c>
      <c r="J81" s="108">
        <v>-3.2099999999999997E-2</v>
      </c>
      <c r="K81" s="97">
        <f ca="1">IF(COUNT($E81:E$1321)&gt;=22,LINEST(OFFSET(E81,0,0,22),OFFSET(J81,0,0,22)),"")</f>
        <v>1.0831860249233449</v>
      </c>
      <c r="L81" s="99">
        <f t="shared" si="57"/>
        <v>0</v>
      </c>
      <c r="M81" s="99">
        <f t="shared" si="58"/>
        <v>0</v>
      </c>
      <c r="N81" s="99">
        <f t="shared" si="59"/>
        <v>0</v>
      </c>
      <c r="O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-0.96919917864476413</v>
      </c>
      <c r="P81" s="128">
        <f>IF(Petrobras_PETR4___Histórico__InfoMoney_1[[#This Row],[William %R]]&lt;-0.8,1,0)</f>
        <v>1</v>
      </c>
      <c r="Q81" s="128">
        <f>IF(Petrobras_PETR4___Histórico__InfoMoney_1[[#This Row],[William %R]]&gt;-0.1,1,0)</f>
        <v>0</v>
      </c>
      <c r="R81" s="99">
        <f t="shared" si="33"/>
        <v>25.67</v>
      </c>
      <c r="S81" s="99">
        <f t="shared" si="34"/>
        <v>30.54</v>
      </c>
      <c r="T81" s="99">
        <f t="shared" si="35"/>
        <v>27.620192307692307</v>
      </c>
      <c r="U81" s="99">
        <f t="shared" si="36"/>
        <v>27.870999999999999</v>
      </c>
      <c r="V81" s="99">
        <f t="shared" si="37"/>
        <v>26.946364496293704</v>
      </c>
      <c r="W81" s="99">
        <f t="shared" si="38"/>
        <v>27.046733225918889</v>
      </c>
      <c r="X81" s="99">
        <f t="shared" si="39"/>
        <v>-0.10036872962518473</v>
      </c>
      <c r="Y81" s="99">
        <f t="shared" si="40"/>
        <v>0.28197838956815724</v>
      </c>
      <c r="Z81" s="99">
        <f t="shared" si="41"/>
        <v>-0.38234711919334197</v>
      </c>
      <c r="AA81" s="109">
        <f t="shared" si="42"/>
        <v>0.73539105243400882</v>
      </c>
      <c r="AB81" s="109">
        <f t="shared" si="60"/>
        <v>0.39389084782462197</v>
      </c>
      <c r="AC81" s="99" t="str">
        <f t="shared" si="61"/>
        <v>0</v>
      </c>
      <c r="AD81" s="95" t="str">
        <f t="shared" si="62"/>
        <v>0</v>
      </c>
      <c r="AE81" s="95">
        <f t="shared" si="43"/>
        <v>0</v>
      </c>
      <c r="AF81" s="95">
        <f>IF(Petrobras_PETR4___Histórico__InfoMoney_1[[#This Row],[MACD Line]]&lt;0,1,0)</f>
        <v>1</v>
      </c>
      <c r="AG81" s="99">
        <f>Petrobras_PETR4___Histórico__InfoMoney_1[[#This Row],[9MME]]/Petrobras_PETR4___Histórico__InfoMoney_1[[#This Row],[20MA]]</f>
        <v>0.99100112330710444</v>
      </c>
      <c r="AH81" s="95">
        <f t="shared" si="44"/>
        <v>0</v>
      </c>
      <c r="AI81" s="96">
        <f t="shared" si="45"/>
        <v>0</v>
      </c>
      <c r="AK81" s="104" t="b">
        <f t="shared" si="46"/>
        <v>1</v>
      </c>
      <c r="AL81" s="104" t="b">
        <f t="shared" si="47"/>
        <v>1</v>
      </c>
      <c r="AM81" s="104" t="b">
        <f t="shared" si="48"/>
        <v>1</v>
      </c>
      <c r="AN81" s="104" t="b">
        <f t="shared" si="49"/>
        <v>0</v>
      </c>
      <c r="AO81" s="98">
        <f t="shared" si="63"/>
        <v>25.67</v>
      </c>
      <c r="AP81" s="104">
        <f t="shared" si="68"/>
        <v>30.73</v>
      </c>
      <c r="AQ81" s="98">
        <f t="shared" si="50"/>
        <v>0.2</v>
      </c>
      <c r="AR81" s="98">
        <f t="shared" si="51"/>
        <v>0.15384615384615385</v>
      </c>
      <c r="AS81" s="98">
        <f t="shared" si="52"/>
        <v>7.407407407407407E-2</v>
      </c>
      <c r="AU81" s="97" t="b">
        <f t="shared" si="53"/>
        <v>0</v>
      </c>
      <c r="AV81" s="97" t="b">
        <f t="shared" si="54"/>
        <v>1</v>
      </c>
      <c r="AW81" s="97" t="b">
        <f t="shared" si="64"/>
        <v>1</v>
      </c>
      <c r="AX81" s="97" t="b">
        <f t="shared" si="65"/>
        <v>0</v>
      </c>
      <c r="AY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" s="97" t="b">
        <f t="shared" si="55"/>
        <v>0</v>
      </c>
      <c r="BA81" s="97" t="b">
        <f t="shared" si="56"/>
        <v>1</v>
      </c>
      <c r="BB81" s="97" t="b">
        <f t="shared" si="66"/>
        <v>1</v>
      </c>
      <c r="BC81" s="97" t="b">
        <f t="shared" si="67"/>
        <v>0</v>
      </c>
      <c r="BD81" s="97" t="b">
        <f>Petrobras_PETR4___Histórico__InfoMoney_1[[#This Row],[MACD Line]]&lt;0</f>
        <v>1</v>
      </c>
      <c r="BE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" spans="1:57" hidden="1">
      <c r="A82" s="83">
        <v>44224</v>
      </c>
      <c r="B82" s="98">
        <v>26.86</v>
      </c>
      <c r="C82" s="98">
        <v>26.86</v>
      </c>
      <c r="D82" s="98">
        <v>1.39</v>
      </c>
      <c r="E82" s="98">
        <f>Petrobras_PETR4___Histórico__InfoMoney_1[[#This Row],[Var.Dia (%)]]/100</f>
        <v>1.3899999999999999E-2</v>
      </c>
      <c r="F82" s="98">
        <v>26.43</v>
      </c>
      <c r="G82" s="98">
        <v>26.42</v>
      </c>
      <c r="H82" s="98">
        <v>27.53</v>
      </c>
      <c r="I82" s="97" t="s">
        <v>114</v>
      </c>
      <c r="J82" s="108">
        <v>2.5899999999999999E-2</v>
      </c>
      <c r="K82" s="97">
        <f ca="1">IF(COUNT($E82:E$1321)&gt;=22,LINEST(OFFSET(E82,0,0,22),OFFSET(J82,0,0,22)),"")</f>
        <v>1.0920922824423687</v>
      </c>
      <c r="L82" s="99">
        <f t="shared" si="57"/>
        <v>0</v>
      </c>
      <c r="M82" s="99">
        <f t="shared" si="58"/>
        <v>0</v>
      </c>
      <c r="N82" s="99">
        <f t="shared" si="59"/>
        <v>0</v>
      </c>
      <c r="O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-0.76482213438735214</v>
      </c>
      <c r="P82" s="128">
        <f>IF(Petrobras_PETR4___Histórico__InfoMoney_1[[#This Row],[William %R]]&lt;-0.8,1,0)</f>
        <v>0</v>
      </c>
      <c r="Q82" s="128">
        <f>IF(Petrobras_PETR4___Histórico__InfoMoney_1[[#This Row],[William %R]]&gt;-0.1,1,0)</f>
        <v>0</v>
      </c>
      <c r="R82" s="99">
        <f t="shared" si="33"/>
        <v>25.67</v>
      </c>
      <c r="S82" s="99">
        <f t="shared" si="34"/>
        <v>30.73</v>
      </c>
      <c r="T82" s="99">
        <f t="shared" si="35"/>
        <v>27.797538461538458</v>
      </c>
      <c r="U82" s="99">
        <f t="shared" si="36"/>
        <v>27.947499999999998</v>
      </c>
      <c r="V82" s="99">
        <f t="shared" si="37"/>
        <v>27.151158041074378</v>
      </c>
      <c r="W82" s="99">
        <f t="shared" si="38"/>
        <v>27.144871883992401</v>
      </c>
      <c r="X82" s="99">
        <f t="shared" si="39"/>
        <v>6.2861570819769952E-3</v>
      </c>
      <c r="Y82" s="99">
        <f t="shared" si="40"/>
        <v>0.37756516936649276</v>
      </c>
      <c r="Z82" s="99">
        <f t="shared" si="41"/>
        <v>-0.37127901228451576</v>
      </c>
      <c r="AA82" s="109">
        <f t="shared" si="42"/>
        <v>0.26162950903902327</v>
      </c>
      <c r="AB82" s="109">
        <f t="shared" si="60"/>
        <v>0.30768490375707352</v>
      </c>
      <c r="AC82" s="99" t="str">
        <f t="shared" si="61"/>
        <v>0</v>
      </c>
      <c r="AD82" s="95" t="str">
        <f t="shared" si="62"/>
        <v>0</v>
      </c>
      <c r="AE82" s="95">
        <f t="shared" si="43"/>
        <v>1</v>
      </c>
      <c r="AF82" s="95">
        <f>IF(Petrobras_PETR4___Histórico__InfoMoney_1[[#This Row],[MACD Line]]&lt;0,1,0)</f>
        <v>0</v>
      </c>
      <c r="AG82" s="99">
        <f>Petrobras_PETR4___Histórico__InfoMoney_1[[#This Row],[9MME]]/Petrobras_PETR4___Histórico__InfoMoney_1[[#This Row],[20MA]]</f>
        <v>0.99463416983767639</v>
      </c>
      <c r="AH82" s="95">
        <f t="shared" si="44"/>
        <v>0</v>
      </c>
      <c r="AI82" s="96">
        <f t="shared" si="45"/>
        <v>0</v>
      </c>
      <c r="AK82" s="104" t="b">
        <f t="shared" si="46"/>
        <v>1</v>
      </c>
      <c r="AL82" s="104" t="b">
        <f t="shared" si="47"/>
        <v>0</v>
      </c>
      <c r="AM82" s="104" t="b">
        <f t="shared" si="48"/>
        <v>0</v>
      </c>
      <c r="AN82" s="104" t="b">
        <f t="shared" si="49"/>
        <v>1</v>
      </c>
      <c r="AO82" s="98">
        <f t="shared" si="63"/>
        <v>25.67</v>
      </c>
      <c r="AP82" s="104">
        <f t="shared" si="68"/>
        <v>30.73</v>
      </c>
      <c r="AQ82" s="98">
        <f t="shared" si="50"/>
        <v>0.2</v>
      </c>
      <c r="AR82" s="98">
        <f t="shared" si="51"/>
        <v>0.15384615384615385</v>
      </c>
      <c r="AS82" s="98">
        <f t="shared" si="52"/>
        <v>7.407407407407407E-2</v>
      </c>
      <c r="AU82" s="97" t="b">
        <f t="shared" si="53"/>
        <v>1</v>
      </c>
      <c r="AV82" s="97" t="b">
        <f t="shared" si="54"/>
        <v>1</v>
      </c>
      <c r="AW82" s="97" t="b">
        <f t="shared" si="64"/>
        <v>0</v>
      </c>
      <c r="AX82" s="97" t="b">
        <f t="shared" si="65"/>
        <v>0</v>
      </c>
      <c r="AY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" s="97" t="b">
        <f t="shared" si="55"/>
        <v>1</v>
      </c>
      <c r="BA82" s="97" t="b">
        <f t="shared" si="56"/>
        <v>0</v>
      </c>
      <c r="BB82" s="97" t="b">
        <f t="shared" si="66"/>
        <v>1</v>
      </c>
      <c r="BC82" s="97" t="b">
        <f t="shared" si="67"/>
        <v>1</v>
      </c>
      <c r="BD82" s="97" t="b">
        <f>Petrobras_PETR4___Histórico__InfoMoney_1[[#This Row],[MACD Line]]&lt;0</f>
        <v>0</v>
      </c>
      <c r="BE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" spans="1:57" hidden="1">
      <c r="A83" s="83">
        <v>44223</v>
      </c>
      <c r="B83" s="98">
        <v>26.49</v>
      </c>
      <c r="C83" s="98">
        <v>26.49</v>
      </c>
      <c r="D83" s="98">
        <v>1.41</v>
      </c>
      <c r="E83" s="98">
        <f>Petrobras_PETR4___Histórico__InfoMoney_1[[#This Row],[Var.Dia (%)]]/100</f>
        <v>1.41E-2</v>
      </c>
      <c r="F83" s="98">
        <v>25.94</v>
      </c>
      <c r="G83" s="98">
        <v>25.67</v>
      </c>
      <c r="H83" s="98">
        <v>27.26</v>
      </c>
      <c r="I83" s="97" t="s">
        <v>221</v>
      </c>
      <c r="J83" s="108">
        <v>-5.0000000000000001E-3</v>
      </c>
      <c r="K83" s="97">
        <f ca="1">IF(COUNT($E83:E$1321)&gt;=22,LINEST(OFFSET(E83,0,0,22),OFFSET(J83,0,0,22)),"")</f>
        <v>1.2080843281658704</v>
      </c>
      <c r="L83" s="99">
        <f t="shared" si="57"/>
        <v>1</v>
      </c>
      <c r="M83" s="99">
        <f t="shared" si="58"/>
        <v>0</v>
      </c>
      <c r="N83" s="99">
        <f t="shared" si="59"/>
        <v>0</v>
      </c>
      <c r="O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-0.83794466403162116</v>
      </c>
      <c r="P83" s="128">
        <f>IF(Petrobras_PETR4___Histórico__InfoMoney_1[[#This Row],[William %R]]&lt;-0.8,1,0)</f>
        <v>1</v>
      </c>
      <c r="Q83" s="128">
        <f>IF(Petrobras_PETR4___Histórico__InfoMoney_1[[#This Row],[William %R]]&gt;-0.1,1,0)</f>
        <v>0</v>
      </c>
      <c r="R83" s="99">
        <f t="shared" si="33"/>
        <v>25.67</v>
      </c>
      <c r="S83" s="99">
        <f t="shared" si="34"/>
        <v>30.73</v>
      </c>
      <c r="T83" s="99">
        <f t="shared" si="35"/>
        <v>27.763884615384619</v>
      </c>
      <c r="U83" s="99">
        <f t="shared" si="36"/>
        <v>27.967999999999996</v>
      </c>
      <c r="V83" s="99">
        <f t="shared" si="37"/>
        <v>27.204095866724266</v>
      </c>
      <c r="W83" s="99">
        <f t="shared" si="38"/>
        <v>27.167661634711795</v>
      </c>
      <c r="X83" s="99">
        <f t="shared" si="39"/>
        <v>3.6434232012471313E-2</v>
      </c>
      <c r="Y83" s="99">
        <f t="shared" si="40"/>
        <v>0.4703849224376217</v>
      </c>
      <c r="Z83" s="99">
        <f t="shared" si="41"/>
        <v>-0.43395069042515039</v>
      </c>
      <c r="AA83" s="109">
        <f t="shared" si="42"/>
        <v>0.26162950903902077</v>
      </c>
      <c r="AB83" s="109">
        <f t="shared" si="60"/>
        <v>0.46468268743304758</v>
      </c>
      <c r="AC83" s="99" t="str">
        <f t="shared" si="61"/>
        <v>0</v>
      </c>
      <c r="AD83" s="95" t="str">
        <f t="shared" si="62"/>
        <v>0</v>
      </c>
      <c r="AE83" s="95">
        <f t="shared" si="43"/>
        <v>1</v>
      </c>
      <c r="AF83" s="95">
        <f>IF(Petrobras_PETR4___Histórico__InfoMoney_1[[#This Row],[MACD Line]]&lt;0,1,0)</f>
        <v>0</v>
      </c>
      <c r="AG83" s="99">
        <f>Petrobras_PETR4___Histórico__InfoMoney_1[[#This Row],[9MME]]/Petrobras_PETR4___Histórico__InfoMoney_1[[#This Row],[20MA]]</f>
        <v>0.99270182406266527</v>
      </c>
      <c r="AH83" s="95">
        <f t="shared" si="44"/>
        <v>0</v>
      </c>
      <c r="AI83" s="96">
        <f t="shared" si="45"/>
        <v>0</v>
      </c>
      <c r="AK83" s="104" t="b">
        <f t="shared" si="46"/>
        <v>0</v>
      </c>
      <c r="AL83" s="104" t="b">
        <f t="shared" si="47"/>
        <v>1</v>
      </c>
      <c r="AM83" s="104" t="b">
        <f t="shared" si="48"/>
        <v>0</v>
      </c>
      <c r="AN83" s="104" t="b">
        <f t="shared" si="49"/>
        <v>1</v>
      </c>
      <c r="AO83" s="98">
        <f t="shared" si="63"/>
        <v>25.67</v>
      </c>
      <c r="AP83" s="104">
        <f t="shared" si="68"/>
        <v>30.73</v>
      </c>
      <c r="AQ83" s="98">
        <f t="shared" si="50"/>
        <v>0.2</v>
      </c>
      <c r="AR83" s="98">
        <f t="shared" si="51"/>
        <v>0.15384615384615385</v>
      </c>
      <c r="AS83" s="98">
        <f t="shared" si="52"/>
        <v>7.407407407407407E-2</v>
      </c>
      <c r="AU83" s="97" t="b">
        <f t="shared" si="53"/>
        <v>1</v>
      </c>
      <c r="AV83" s="97" t="b">
        <f t="shared" si="54"/>
        <v>1</v>
      </c>
      <c r="AW83" s="97" t="b">
        <f t="shared" si="64"/>
        <v>0</v>
      </c>
      <c r="AX83" s="97" t="b">
        <f t="shared" si="65"/>
        <v>1</v>
      </c>
      <c r="AY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" s="97" t="b">
        <f t="shared" si="55"/>
        <v>0</v>
      </c>
      <c r="BA83" s="97" t="b">
        <f t="shared" si="56"/>
        <v>1</v>
      </c>
      <c r="BB83" s="97" t="b">
        <f t="shared" si="66"/>
        <v>0</v>
      </c>
      <c r="BC83" s="97" t="b">
        <f t="shared" si="67"/>
        <v>1</v>
      </c>
      <c r="BD83" s="97" t="b">
        <f>Petrobras_PETR4___Histórico__InfoMoney_1[[#This Row],[MACD Line]]&lt;0</f>
        <v>0</v>
      </c>
      <c r="BE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" spans="1:57" hidden="1">
      <c r="A84" s="83">
        <v>44222</v>
      </c>
      <c r="B84" s="98">
        <v>26.12</v>
      </c>
      <c r="C84" s="98">
        <v>26.12</v>
      </c>
      <c r="D84" s="98">
        <v>-0.33</v>
      </c>
      <c r="E84" s="98">
        <f>Petrobras_PETR4___Histórico__InfoMoney_1[[#This Row],[Var.Dia (%)]]/100</f>
        <v>-3.3E-3</v>
      </c>
      <c r="F84" s="98">
        <v>26.37</v>
      </c>
      <c r="G84" s="98">
        <v>25.95</v>
      </c>
      <c r="H84" s="98">
        <v>27.06</v>
      </c>
      <c r="I84" s="97" t="s">
        <v>439</v>
      </c>
      <c r="J84" s="108">
        <v>-7.7999999999999996E-3</v>
      </c>
      <c r="K84" s="97">
        <f ca="1">IF(COUNT($E84:E$1321)&gt;=22,LINEST(OFFSET(E84,0,0,22),OFFSET(J84,0,0,22)),"")</f>
        <v>1.314895580748517</v>
      </c>
      <c r="L84" s="99">
        <f t="shared" ref="L84:L147" si="69">IF($G84=IF(MIN($G84:$G104)=MIN($G85:$G105),MIN($G84:$G104),MIN($G83:$G103)),1,0)</f>
        <v>0</v>
      </c>
      <c r="M84" s="99">
        <f t="shared" ref="M84:M147" si="70">IF($H84=IF(MAX($H84:$H105)=MAX($H85:$H106),MAX($H84:$H105),MAX($H83:$H104)),1,0)</f>
        <v>0</v>
      </c>
      <c r="N84" s="99">
        <f t="shared" ref="N84:N147" si="71">IF(AND(($C85-$F85)&lt;0,($C86-$F86)&lt;0,(($F84-$G84)/($H84-$G84)&gt;0.66),(($H84-$G84)&gt;(2*($F84-$C84))),$G84=IF(MIN($G84:$G104)=MIN($G85:$G105),MIN($G84:$G104),MIN($G83:$G103)))=TRUE,1,0)</f>
        <v>0</v>
      </c>
      <c r="O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-0.916500994035785</v>
      </c>
      <c r="P84" s="128">
        <f>IF(Petrobras_PETR4___Histórico__InfoMoney_1[[#This Row],[William %R]]&lt;-0.8,1,0)</f>
        <v>1</v>
      </c>
      <c r="Q84" s="128">
        <f>IF(Petrobras_PETR4___Histórico__InfoMoney_1[[#This Row],[William %R]]&gt;-0.1,1,0)</f>
        <v>0</v>
      </c>
      <c r="R84" s="99">
        <f t="shared" ref="R84:R147" si="72">MIN(G84:G97)</f>
        <v>25.7</v>
      </c>
      <c r="S84" s="99">
        <f t="shared" ref="S84:S147" si="73">MAX(H84:H97)</f>
        <v>30.73</v>
      </c>
      <c r="T84" s="99">
        <f t="shared" ref="T84:T147" si="74">(($C84-$U85)*$AR84)+$U85</f>
        <v>27.718384615384618</v>
      </c>
      <c r="U84" s="99">
        <f t="shared" ref="U84:U147" si="75">AVERAGE(B84:B103)</f>
        <v>27.995500000000003</v>
      </c>
      <c r="V84" s="99">
        <f t="shared" ref="V84:V147" si="76">(($C84-V85)*AR84)+V85</f>
        <v>27.333931478855952</v>
      </c>
      <c r="W84" s="99">
        <f t="shared" ref="W84:W147" si="77">((B84-W85)*AS84)+W85</f>
        <v>27.22187456548874</v>
      </c>
      <c r="X84" s="99">
        <f t="shared" ref="X84:X147" si="78">V84-W84</f>
        <v>0.11205691336721202</v>
      </c>
      <c r="Y84" s="99">
        <f t="shared" ref="Y84:Y147" si="79">((X84-Y85)*AQ84)+Y85</f>
        <v>0.57887259504390931</v>
      </c>
      <c r="Z84" s="99">
        <f t="shared" ref="Z84:Z147" si="80">X84-Y84</f>
        <v>-0.46681568167669729</v>
      </c>
      <c r="AA84" s="109">
        <f t="shared" ref="AA84:AA147" si="81">_xlfn.STDEV.S(C84:C85)</f>
        <v>6.3639610306789177E-2</v>
      </c>
      <c r="AB84" s="109">
        <f t="shared" si="60"/>
        <v>0.70559903628052101</v>
      </c>
      <c r="AC84" s="99" t="str">
        <f t="shared" si="61"/>
        <v>0</v>
      </c>
      <c r="AD84" s="95" t="str">
        <f t="shared" si="62"/>
        <v>0</v>
      </c>
      <c r="AE84" s="95">
        <f t="shared" ref="AE84:AE147" si="82">IF(X84&gt;0,1,0)</f>
        <v>1</v>
      </c>
      <c r="AF84" s="95">
        <f>IF(Petrobras_PETR4___Histórico__InfoMoney_1[[#This Row],[MACD Line]]&lt;0,1,0)</f>
        <v>0</v>
      </c>
      <c r="AG84" s="99">
        <f>Petrobras_PETR4___Histórico__InfoMoney_1[[#This Row],[9MME]]/Petrobras_PETR4___Histórico__InfoMoney_1[[#This Row],[20MA]]</f>
        <v>0.99010143113659743</v>
      </c>
      <c r="AH84" s="95">
        <f t="shared" ref="AH84:AH147" si="83">IF(AND(X85&lt;Y85,X84&gt;Y84),1,0)</f>
        <v>0</v>
      </c>
      <c r="AI84" s="96">
        <f t="shared" ref="AI84:AI147" si="84">IF(AND(X84&lt;Y84,X85&gt;Y85),1,0)</f>
        <v>0</v>
      </c>
      <c r="AK84" s="104" t="b">
        <f t="shared" ref="AK84:AK147" si="85">($F85-$C85)&lt;0</f>
        <v>1</v>
      </c>
      <c r="AL84" s="104" t="b">
        <f t="shared" ref="AL84:AL147" si="86">($F86-$C86)&lt;0</f>
        <v>0</v>
      </c>
      <c r="AM84" s="104" t="b">
        <f t="shared" ref="AM84:AM147" si="87">(($F84-$G84)/($H84-$G84)&gt;0.66)</f>
        <v>0</v>
      </c>
      <c r="AN84" s="104" t="b">
        <f t="shared" ref="AN84:AN147" si="88">(($H84-$G84)&gt;(2*($F84-$C84)))</f>
        <v>1</v>
      </c>
      <c r="AO84" s="98">
        <f t="shared" ref="AO84:AO147" si="89">IF(MIN($G84:$G104)=MIN($G85:$G105),MIN($G84:$G104),MIN($G83:$G103))</f>
        <v>25.67</v>
      </c>
      <c r="AP84" s="104">
        <f t="shared" ref="AP84:AP147" si="90">IF(MAX($H84:$H104)=MAX($H85:$H105),MAX($H84:$H104),MAX($H83:$H103))</f>
        <v>30.73</v>
      </c>
      <c r="AQ84" s="98">
        <f t="shared" ref="AQ84:AQ147" si="91">2/(9+1)</f>
        <v>0.2</v>
      </c>
      <c r="AR84" s="98">
        <f t="shared" ref="AR84:AR147" si="92">2/(12+1)</f>
        <v>0.15384615384615385</v>
      </c>
      <c r="AS84" s="98">
        <f t="shared" ref="AS84:AS147" si="93">2/(26+1)</f>
        <v>7.407407407407407E-2</v>
      </c>
      <c r="AU84" s="97" t="b">
        <f t="shared" ref="AU84:AU147" si="94">H85&lt;H84</f>
        <v>1</v>
      </c>
      <c r="AV84" s="97" t="b">
        <f t="shared" ref="AV84:AV147" si="95">H86&lt;H85</f>
        <v>0</v>
      </c>
      <c r="AW84" s="97" t="b">
        <f t="shared" si="64"/>
        <v>1</v>
      </c>
      <c r="AX84" s="97" t="b">
        <f t="shared" si="65"/>
        <v>1</v>
      </c>
      <c r="AY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" s="97" t="b">
        <f t="shared" ref="AZ84:AZ147" si="96">G86&gt;G85</f>
        <v>1</v>
      </c>
      <c r="BA84" s="97" t="b">
        <f t="shared" ref="BA84:BA147" si="97">G85&gt;G84</f>
        <v>0</v>
      </c>
      <c r="BB84" s="97" t="b">
        <f t="shared" si="66"/>
        <v>0</v>
      </c>
      <c r="BC84" s="97" t="b">
        <f t="shared" si="67"/>
        <v>0</v>
      </c>
      <c r="BD84" s="97" t="b">
        <f>Petrobras_PETR4___Histórico__InfoMoney_1[[#This Row],[MACD Line]]&lt;0</f>
        <v>0</v>
      </c>
      <c r="BE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" spans="1:57" hidden="1">
      <c r="A85" s="83">
        <v>44218</v>
      </c>
      <c r="B85" s="98">
        <v>26.21</v>
      </c>
      <c r="C85" s="98">
        <v>26.21</v>
      </c>
      <c r="D85" s="98">
        <v>-1.67</v>
      </c>
      <c r="E85" s="98">
        <f>Petrobras_PETR4___Histórico__InfoMoney_1[[#This Row],[Var.Dia (%)]]/100</f>
        <v>-1.67E-2</v>
      </c>
      <c r="F85" s="98">
        <v>26.06</v>
      </c>
      <c r="G85" s="98">
        <v>25.7</v>
      </c>
      <c r="H85" s="98">
        <v>26.36</v>
      </c>
      <c r="I85" s="97" t="s">
        <v>55</v>
      </c>
      <c r="J85" s="108">
        <v>-8.0000000000000002E-3</v>
      </c>
      <c r="K85" s="97">
        <f ca="1">IF(COUNT($E85:E$1321)&gt;=22,LINEST(OFFSET(E85,0,0,22),OFFSET(J85,0,0,22)),"")</f>
        <v>1.3311598279797261</v>
      </c>
      <c r="L85" s="99">
        <f t="shared" si="69"/>
        <v>0</v>
      </c>
      <c r="M85" s="99">
        <f t="shared" si="70"/>
        <v>0</v>
      </c>
      <c r="N85" s="99">
        <f t="shared" si="71"/>
        <v>0</v>
      </c>
      <c r="O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-0.89860834990059613</v>
      </c>
      <c r="P85" s="128">
        <f>IF(Petrobras_PETR4___Histórico__InfoMoney_1[[#This Row],[William %R]]&lt;-0.8,1,0)</f>
        <v>1</v>
      </c>
      <c r="Q85" s="128">
        <f>IF(Petrobras_PETR4___Histórico__InfoMoney_1[[#This Row],[William %R]]&gt;-0.1,1,0)</f>
        <v>0</v>
      </c>
      <c r="R85" s="99">
        <f t="shared" si="72"/>
        <v>25.7</v>
      </c>
      <c r="S85" s="99">
        <f t="shared" si="73"/>
        <v>30.73</v>
      </c>
      <c r="T85" s="99">
        <f t="shared" si="74"/>
        <v>27.729269230769233</v>
      </c>
      <c r="U85" s="99">
        <f t="shared" si="75"/>
        <v>28.009000000000004</v>
      </c>
      <c r="V85" s="99">
        <f t="shared" si="76"/>
        <v>27.554646293193397</v>
      </c>
      <c r="W85" s="99">
        <f t="shared" si="77"/>
        <v>27.310024530727841</v>
      </c>
      <c r="X85" s="99">
        <f t="shared" si="78"/>
        <v>0.244621762465556</v>
      </c>
      <c r="Y85" s="99">
        <f t="shared" si="79"/>
        <v>0.69557651546308363</v>
      </c>
      <c r="Z85" s="99">
        <f t="shared" si="80"/>
        <v>-0.45095475299752763</v>
      </c>
      <c r="AA85" s="109">
        <f t="shared" si="81"/>
        <v>0.31819805153394587</v>
      </c>
      <c r="AB85" s="109">
        <f t="shared" ref="AB85:AB148" si="98">_xlfn.STDEV.S(C85:C89)</f>
        <v>0.59701758768063118</v>
      </c>
      <c r="AC85" s="99" t="str">
        <f t="shared" ref="AC85:AC148" si="99">IF(AND(C85&gt;T85,C86&lt;T86),"1","0")</f>
        <v>0</v>
      </c>
      <c r="AD85" s="95" t="str">
        <f t="shared" ref="AD85:AD148" si="100">IF(AND(C85&lt;T85,C86&gt;T86),1,"0")</f>
        <v>0</v>
      </c>
      <c r="AE85" s="95">
        <f t="shared" si="82"/>
        <v>1</v>
      </c>
      <c r="AF85" s="95">
        <f>IF(Petrobras_PETR4___Histórico__InfoMoney_1[[#This Row],[MACD Line]]&lt;0,1,0)</f>
        <v>0</v>
      </c>
      <c r="AG85" s="99">
        <f>Petrobras_PETR4___Histórico__InfoMoney_1[[#This Row],[9MME]]/Petrobras_PETR4___Histórico__InfoMoney_1[[#This Row],[20MA]]</f>
        <v>0.9900128255478321</v>
      </c>
      <c r="AH85" s="95">
        <f t="shared" si="83"/>
        <v>0</v>
      </c>
      <c r="AI85" s="96">
        <f t="shared" si="84"/>
        <v>0</v>
      </c>
      <c r="AK85" s="104" t="b">
        <f t="shared" si="85"/>
        <v>0</v>
      </c>
      <c r="AL85" s="104" t="b">
        <f t="shared" si="86"/>
        <v>0</v>
      </c>
      <c r="AM85" s="104" t="b">
        <f t="shared" si="87"/>
        <v>0</v>
      </c>
      <c r="AN85" s="104" t="b">
        <f t="shared" si="88"/>
        <v>1</v>
      </c>
      <c r="AO85" s="98">
        <f t="shared" si="89"/>
        <v>25.66</v>
      </c>
      <c r="AP85" s="104">
        <f t="shared" si="90"/>
        <v>30.73</v>
      </c>
      <c r="AQ85" s="98">
        <f t="shared" si="91"/>
        <v>0.2</v>
      </c>
      <c r="AR85" s="98">
        <f t="shared" si="92"/>
        <v>0.15384615384615385</v>
      </c>
      <c r="AS85" s="98">
        <f t="shared" si="93"/>
        <v>7.407407407407407E-2</v>
      </c>
      <c r="AU85" s="97" t="b">
        <f t="shared" si="94"/>
        <v>0</v>
      </c>
      <c r="AV85" s="97" t="b">
        <f t="shared" si="95"/>
        <v>0</v>
      </c>
      <c r="AW85" s="97" t="b">
        <f t="shared" ref="AW85:AW148" si="101">Z86&gt;Z85</f>
        <v>1</v>
      </c>
      <c r="AX85" s="97" t="b">
        <f t="shared" ref="AX85:AX148" si="102">Z87&gt;Z86</f>
        <v>1</v>
      </c>
      <c r="AY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" s="97" t="b">
        <f t="shared" si="96"/>
        <v>1</v>
      </c>
      <c r="BA85" s="97" t="b">
        <f t="shared" si="97"/>
        <v>1</v>
      </c>
      <c r="BB85" s="97" t="b">
        <f t="shared" ref="BB85:BB148" si="103">Z87&lt;Z86</f>
        <v>0</v>
      </c>
      <c r="BC85" s="97" t="b">
        <f t="shared" ref="BC85:BC148" si="104">Z86&lt;Z85</f>
        <v>0</v>
      </c>
      <c r="BD85" s="97" t="b">
        <f>Petrobras_PETR4___Histórico__InfoMoney_1[[#This Row],[MACD Line]]&lt;0</f>
        <v>0</v>
      </c>
      <c r="BE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" spans="1:57" hidden="1">
      <c r="A86" s="83">
        <v>44217</v>
      </c>
      <c r="B86" s="98">
        <v>26.66</v>
      </c>
      <c r="C86" s="98">
        <v>26.66</v>
      </c>
      <c r="D86" s="98">
        <v>-2.34</v>
      </c>
      <c r="E86" s="98">
        <f>Petrobras_PETR4___Histórico__InfoMoney_1[[#This Row],[Var.Dia (%)]]/100</f>
        <v>-2.3399999999999997E-2</v>
      </c>
      <c r="F86" s="98">
        <v>27.11</v>
      </c>
      <c r="G86" s="98">
        <v>26.62</v>
      </c>
      <c r="H86" s="98">
        <v>27.48</v>
      </c>
      <c r="I86" s="97" t="s">
        <v>61</v>
      </c>
      <c r="J86" s="108">
        <v>-1.0999999999999999E-2</v>
      </c>
      <c r="K86" s="97">
        <f ca="1">IF(COUNT($E86:E$1321)&gt;=22,LINEST(OFFSET(E86,0,0,22),OFFSET(J86,0,0,22)),"")</f>
        <v>1.316052477307984</v>
      </c>
      <c r="L86" s="99">
        <f t="shared" si="69"/>
        <v>0</v>
      </c>
      <c r="M86" s="99">
        <f t="shared" si="70"/>
        <v>0</v>
      </c>
      <c r="N86" s="99">
        <f t="shared" si="71"/>
        <v>0</v>
      </c>
      <c r="O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-0.99026763990267663</v>
      </c>
      <c r="P86" s="128">
        <f>IF(Petrobras_PETR4___Histórico__InfoMoney_1[[#This Row],[William %R]]&lt;-0.8,1,0)</f>
        <v>1</v>
      </c>
      <c r="Q86" s="128">
        <f>IF(Petrobras_PETR4___Histórico__InfoMoney_1[[#This Row],[William %R]]&gt;-0.1,1,0)</f>
        <v>0</v>
      </c>
      <c r="R86" s="99">
        <f t="shared" si="72"/>
        <v>26.62</v>
      </c>
      <c r="S86" s="99">
        <f t="shared" si="73"/>
        <v>30.73</v>
      </c>
      <c r="T86" s="99">
        <f t="shared" si="74"/>
        <v>27.82092307692308</v>
      </c>
      <c r="U86" s="99">
        <f t="shared" si="75"/>
        <v>28.005500000000001</v>
      </c>
      <c r="V86" s="99">
        <f t="shared" si="76"/>
        <v>27.799127437410377</v>
      </c>
      <c r="W86" s="99">
        <f t="shared" si="77"/>
        <v>27.398026493186066</v>
      </c>
      <c r="X86" s="99">
        <f t="shared" si="78"/>
        <v>0.40110094422431075</v>
      </c>
      <c r="Y86" s="99">
        <f t="shared" si="79"/>
        <v>0.80831520371246557</v>
      </c>
      <c r="Z86" s="99">
        <f t="shared" si="80"/>
        <v>-0.40721425948815482</v>
      </c>
      <c r="AA86" s="109">
        <f t="shared" si="81"/>
        <v>0.44547727214752425</v>
      </c>
      <c r="AB86" s="109">
        <f t="shared" si="98"/>
        <v>0.39170141689812704</v>
      </c>
      <c r="AC86" s="99" t="str">
        <f t="shared" si="99"/>
        <v>0</v>
      </c>
      <c r="AD86" s="95" t="str">
        <f t="shared" si="100"/>
        <v>0</v>
      </c>
      <c r="AE86" s="95">
        <f t="shared" si="82"/>
        <v>1</v>
      </c>
      <c r="AF86" s="95">
        <f>IF(Petrobras_PETR4___Histórico__InfoMoney_1[[#This Row],[MACD Line]]&lt;0,1,0)</f>
        <v>0</v>
      </c>
      <c r="AG86" s="99">
        <f>Petrobras_PETR4___Histórico__InfoMoney_1[[#This Row],[9MME]]/Petrobras_PETR4___Histórico__InfoMoney_1[[#This Row],[20MA]]</f>
        <v>0.99340926164228738</v>
      </c>
      <c r="AH86" s="95">
        <f t="shared" si="83"/>
        <v>0</v>
      </c>
      <c r="AI86" s="96">
        <f t="shared" si="84"/>
        <v>0</v>
      </c>
      <c r="AK86" s="104" t="b">
        <f t="shared" si="85"/>
        <v>0</v>
      </c>
      <c r="AL86" s="104" t="b">
        <f t="shared" si="86"/>
        <v>1</v>
      </c>
      <c r="AM86" s="104" t="b">
        <f t="shared" si="87"/>
        <v>0</v>
      </c>
      <c r="AN86" s="104" t="b">
        <f t="shared" si="88"/>
        <v>0</v>
      </c>
      <c r="AO86" s="98">
        <f t="shared" si="89"/>
        <v>25.66</v>
      </c>
      <c r="AP86" s="104">
        <f t="shared" si="90"/>
        <v>30.73</v>
      </c>
      <c r="AQ86" s="98">
        <f t="shared" si="91"/>
        <v>0.2</v>
      </c>
      <c r="AR86" s="98">
        <f t="shared" si="92"/>
        <v>0.15384615384615385</v>
      </c>
      <c r="AS86" s="98">
        <f t="shared" si="93"/>
        <v>7.407407407407407E-2</v>
      </c>
      <c r="AU86" s="97" t="b">
        <f t="shared" si="94"/>
        <v>0</v>
      </c>
      <c r="AV86" s="97" t="b">
        <f t="shared" si="95"/>
        <v>1</v>
      </c>
      <c r="AW86" s="97" t="b">
        <f t="shared" si="101"/>
        <v>1</v>
      </c>
      <c r="AX86" s="97" t="b">
        <f t="shared" si="102"/>
        <v>1</v>
      </c>
      <c r="AY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" s="97" t="b">
        <f t="shared" si="96"/>
        <v>0</v>
      </c>
      <c r="BA86" s="97" t="b">
        <f t="shared" si="97"/>
        <v>1</v>
      </c>
      <c r="BB86" s="97" t="b">
        <f t="shared" si="103"/>
        <v>0</v>
      </c>
      <c r="BC86" s="97" t="b">
        <f t="shared" si="104"/>
        <v>0</v>
      </c>
      <c r="BD86" s="97" t="b">
        <f>Petrobras_PETR4___Histórico__InfoMoney_1[[#This Row],[MACD Line]]&lt;0</f>
        <v>0</v>
      </c>
      <c r="BE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" spans="1:57" hidden="1">
      <c r="A87" s="83">
        <v>44216</v>
      </c>
      <c r="B87" s="98">
        <v>27.29</v>
      </c>
      <c r="C87" s="98">
        <v>27.29</v>
      </c>
      <c r="D87" s="98">
        <v>-1.67</v>
      </c>
      <c r="E87" s="98">
        <f>Petrobras_PETR4___Histórico__InfoMoney_1[[#This Row],[Var.Dia (%)]]/100</f>
        <v>-1.67E-2</v>
      </c>
      <c r="F87" s="98">
        <v>28.01</v>
      </c>
      <c r="G87" s="98">
        <v>27.2</v>
      </c>
      <c r="H87" s="98">
        <v>28.18</v>
      </c>
      <c r="I87" s="97" t="s">
        <v>65</v>
      </c>
      <c r="J87" s="108">
        <v>-8.2000000000000007E-3</v>
      </c>
      <c r="K87" s="97">
        <f ca="1">IF(COUNT($E87:E$1321)&gt;=22,LINEST(OFFSET(E87,0,0,22),OFFSET(J87,0,0,22)),"")</f>
        <v>1.2668586850899122</v>
      </c>
      <c r="L87" s="99">
        <f t="shared" si="69"/>
        <v>0</v>
      </c>
      <c r="M87" s="99">
        <f t="shared" si="70"/>
        <v>0</v>
      </c>
      <c r="N87" s="99">
        <f t="shared" si="71"/>
        <v>0</v>
      </c>
      <c r="O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-0.86215538847117779</v>
      </c>
      <c r="P87" s="128">
        <f>IF(Petrobras_PETR4___Histórico__InfoMoney_1[[#This Row],[William %R]]&lt;-0.8,1,0)</f>
        <v>1</v>
      </c>
      <c r="Q87" s="128">
        <f>IF(Petrobras_PETR4___Histórico__InfoMoney_1[[#This Row],[William %R]]&gt;-0.1,1,0)</f>
        <v>0</v>
      </c>
      <c r="R87" s="99">
        <f t="shared" si="72"/>
        <v>26.74</v>
      </c>
      <c r="S87" s="99">
        <f t="shared" si="73"/>
        <v>30.73</v>
      </c>
      <c r="T87" s="99">
        <f t="shared" si="74"/>
        <v>27.919115384615388</v>
      </c>
      <c r="U87" s="99">
        <f t="shared" si="75"/>
        <v>28.032000000000004</v>
      </c>
      <c r="V87" s="99">
        <f t="shared" si="76"/>
        <v>28.006241516939536</v>
      </c>
      <c r="W87" s="99">
        <f t="shared" si="77"/>
        <v>27.457068612640953</v>
      </c>
      <c r="X87" s="99">
        <f t="shared" si="78"/>
        <v>0.54917290429858312</v>
      </c>
      <c r="Y87" s="99">
        <f t="shared" si="79"/>
        <v>0.91011876858450425</v>
      </c>
      <c r="Z87" s="99">
        <f t="shared" si="80"/>
        <v>-0.36094586428592113</v>
      </c>
      <c r="AA87" s="109">
        <f t="shared" si="81"/>
        <v>0.33234018715767905</v>
      </c>
      <c r="AB87" s="109">
        <f t="shared" si="98"/>
        <v>0.56077624771382695</v>
      </c>
      <c r="AC87" s="99" t="str">
        <f t="shared" si="99"/>
        <v>0</v>
      </c>
      <c r="AD87" s="95" t="str">
        <f t="shared" si="100"/>
        <v>0</v>
      </c>
      <c r="AE87" s="95">
        <f t="shared" si="82"/>
        <v>1</v>
      </c>
      <c r="AF87" s="95">
        <f>IF(Petrobras_PETR4___Histórico__InfoMoney_1[[#This Row],[MACD Line]]&lt;0,1,0)</f>
        <v>0</v>
      </c>
      <c r="AG87" s="99">
        <f>Petrobras_PETR4___Histórico__InfoMoney_1[[#This Row],[9MME]]/Petrobras_PETR4___Histórico__InfoMoney_1[[#This Row],[20MA]]</f>
        <v>0.99597300886898488</v>
      </c>
      <c r="AH87" s="95">
        <f t="shared" si="83"/>
        <v>0</v>
      </c>
      <c r="AI87" s="96">
        <f t="shared" si="84"/>
        <v>0</v>
      </c>
      <c r="AK87" s="104" t="b">
        <f t="shared" si="85"/>
        <v>1</v>
      </c>
      <c r="AL87" s="104" t="b">
        <f t="shared" si="86"/>
        <v>0</v>
      </c>
      <c r="AM87" s="104" t="b">
        <f t="shared" si="87"/>
        <v>1</v>
      </c>
      <c r="AN87" s="104" t="b">
        <f t="shared" si="88"/>
        <v>0</v>
      </c>
      <c r="AO87" s="98">
        <f t="shared" si="89"/>
        <v>25.66</v>
      </c>
      <c r="AP87" s="104">
        <f t="shared" si="90"/>
        <v>30.73</v>
      </c>
      <c r="AQ87" s="98">
        <f t="shared" si="91"/>
        <v>0.2</v>
      </c>
      <c r="AR87" s="98">
        <f t="shared" si="92"/>
        <v>0.15384615384615385</v>
      </c>
      <c r="AS87" s="98">
        <f t="shared" si="93"/>
        <v>7.407407407407407E-2</v>
      </c>
      <c r="AU87" s="97" t="b">
        <f t="shared" si="94"/>
        <v>1</v>
      </c>
      <c r="AV87" s="97" t="b">
        <f t="shared" si="95"/>
        <v>1</v>
      </c>
      <c r="AW87" s="97" t="b">
        <f t="shared" si="101"/>
        <v>1</v>
      </c>
      <c r="AX87" s="97" t="b">
        <f t="shared" si="102"/>
        <v>1</v>
      </c>
      <c r="AY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87" s="97" t="b">
        <f t="shared" si="96"/>
        <v>1</v>
      </c>
      <c r="BA87" s="97" t="b">
        <f t="shared" si="97"/>
        <v>0</v>
      </c>
      <c r="BB87" s="97" t="b">
        <f t="shared" si="103"/>
        <v>0</v>
      </c>
      <c r="BC87" s="97" t="b">
        <f t="shared" si="104"/>
        <v>0</v>
      </c>
      <c r="BD87" s="97" t="b">
        <f>Petrobras_PETR4___Histórico__InfoMoney_1[[#This Row],[MACD Line]]&lt;0</f>
        <v>0</v>
      </c>
      <c r="BE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" spans="1:57" hidden="1">
      <c r="A88" s="83">
        <v>44215</v>
      </c>
      <c r="B88" s="98">
        <v>27.76</v>
      </c>
      <c r="C88" s="98">
        <v>27.76</v>
      </c>
      <c r="D88" s="98">
        <v>2.21</v>
      </c>
      <c r="E88" s="98">
        <f>Petrobras_PETR4___Histórico__InfoMoney_1[[#This Row],[Var.Dia (%)]]/100</f>
        <v>2.2099999999999998E-2</v>
      </c>
      <c r="F88" s="98">
        <v>27.56</v>
      </c>
      <c r="G88" s="98">
        <v>26.74</v>
      </c>
      <c r="H88" s="98">
        <v>27.92</v>
      </c>
      <c r="I88" s="97" t="s">
        <v>123</v>
      </c>
      <c r="J88" s="108">
        <v>-5.0000000000000001E-3</v>
      </c>
      <c r="K88" s="97">
        <f ca="1">IF(COUNT($E88:E$1321)&gt;=22,LINEST(OFFSET(E88,0,0,22),OFFSET(J88,0,0,22)),"")</f>
        <v>1.227872873824053</v>
      </c>
      <c r="L88" s="99">
        <f t="shared" si="69"/>
        <v>0</v>
      </c>
      <c r="M88" s="99">
        <f t="shared" si="70"/>
        <v>0</v>
      </c>
      <c r="N88" s="99">
        <f t="shared" si="71"/>
        <v>0</v>
      </c>
      <c r="O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-0.74436090225563845</v>
      </c>
      <c r="P88" s="128">
        <f>IF(Petrobras_PETR4___Histórico__InfoMoney_1[[#This Row],[William %R]]&lt;-0.8,1,0)</f>
        <v>0</v>
      </c>
      <c r="Q88" s="128">
        <f>IF(Petrobras_PETR4___Histórico__InfoMoney_1[[#This Row],[William %R]]&gt;-0.1,1,0)</f>
        <v>0</v>
      </c>
      <c r="R88" s="99">
        <f t="shared" si="72"/>
        <v>26.74</v>
      </c>
      <c r="S88" s="99">
        <f t="shared" si="73"/>
        <v>30.73</v>
      </c>
      <c r="T88" s="99">
        <f t="shared" si="74"/>
        <v>27.971115384615381</v>
      </c>
      <c r="U88" s="99">
        <f t="shared" si="75"/>
        <v>28.033500000000004</v>
      </c>
      <c r="V88" s="99">
        <f t="shared" si="76"/>
        <v>28.136467247292178</v>
      </c>
      <c r="W88" s="99">
        <f t="shared" si="77"/>
        <v>27.470434101652227</v>
      </c>
      <c r="X88" s="99">
        <f t="shared" si="78"/>
        <v>0.66603314563995042</v>
      </c>
      <c r="Y88" s="99">
        <f t="shared" si="79"/>
        <v>1.0003552346559845</v>
      </c>
      <c r="Z88" s="99">
        <f t="shared" si="80"/>
        <v>-0.33432208901603411</v>
      </c>
      <c r="AA88" s="109">
        <f t="shared" si="81"/>
        <v>0.42426406871192951</v>
      </c>
      <c r="AB88" s="109">
        <f t="shared" si="98"/>
        <v>0.58926225061512216</v>
      </c>
      <c r="AC88" s="99" t="str">
        <f t="shared" si="99"/>
        <v>0</v>
      </c>
      <c r="AD88" s="95" t="str">
        <f t="shared" si="100"/>
        <v>0</v>
      </c>
      <c r="AE88" s="95">
        <f t="shared" si="82"/>
        <v>1</v>
      </c>
      <c r="AF88" s="95">
        <f>IF(Petrobras_PETR4___Histórico__InfoMoney_1[[#This Row],[MACD Line]]&lt;0,1,0)</f>
        <v>0</v>
      </c>
      <c r="AG88" s="99">
        <f>Petrobras_PETR4___Histórico__InfoMoney_1[[#This Row],[9MME]]/Petrobras_PETR4___Histórico__InfoMoney_1[[#This Row],[20MA]]</f>
        <v>0.99777464050565845</v>
      </c>
      <c r="AH88" s="95">
        <f t="shared" si="83"/>
        <v>0</v>
      </c>
      <c r="AI88" s="96">
        <f t="shared" si="84"/>
        <v>0</v>
      </c>
      <c r="AK88" s="104" t="b">
        <f t="shared" si="85"/>
        <v>0</v>
      </c>
      <c r="AL88" s="104" t="b">
        <f t="shared" si="86"/>
        <v>0</v>
      </c>
      <c r="AM88" s="104" t="b">
        <f t="shared" si="87"/>
        <v>1</v>
      </c>
      <c r="AN88" s="104" t="b">
        <f t="shared" si="88"/>
        <v>1</v>
      </c>
      <c r="AO88" s="98">
        <f t="shared" si="89"/>
        <v>25.66</v>
      </c>
      <c r="AP88" s="104">
        <f t="shared" si="90"/>
        <v>30.73</v>
      </c>
      <c r="AQ88" s="98">
        <f t="shared" si="91"/>
        <v>0.2</v>
      </c>
      <c r="AR88" s="98">
        <f t="shared" si="92"/>
        <v>0.15384615384615385</v>
      </c>
      <c r="AS88" s="98">
        <f t="shared" si="93"/>
        <v>7.407407407407407E-2</v>
      </c>
      <c r="AU88" s="97" t="b">
        <f t="shared" si="94"/>
        <v>1</v>
      </c>
      <c r="AV88" s="97" t="b">
        <f t="shared" si="95"/>
        <v>0</v>
      </c>
      <c r="AW88" s="97" t="b">
        <f t="shared" si="101"/>
        <v>1</v>
      </c>
      <c r="AX88" s="97" t="b">
        <f t="shared" si="102"/>
        <v>1</v>
      </c>
      <c r="AY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" s="97" t="b">
        <f t="shared" si="96"/>
        <v>1</v>
      </c>
      <c r="BA88" s="97" t="b">
        <f t="shared" si="97"/>
        <v>1</v>
      </c>
      <c r="BB88" s="97" t="b">
        <f t="shared" si="103"/>
        <v>0</v>
      </c>
      <c r="BC88" s="97" t="b">
        <f t="shared" si="104"/>
        <v>0</v>
      </c>
      <c r="BD88" s="97" t="b">
        <f>Petrobras_PETR4___Histórico__InfoMoney_1[[#This Row],[MACD Line]]&lt;0</f>
        <v>0</v>
      </c>
      <c r="BE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" spans="1:57" hidden="1">
      <c r="A89" s="83">
        <v>44214</v>
      </c>
      <c r="B89" s="98">
        <v>27.16</v>
      </c>
      <c r="C89" s="98">
        <v>27.16</v>
      </c>
      <c r="D89" s="98">
        <v>-0.18</v>
      </c>
      <c r="E89" s="98">
        <f>Petrobras_PETR4___Histórico__InfoMoney_1[[#This Row],[Var.Dia (%)]]/100</f>
        <v>-1.8E-3</v>
      </c>
      <c r="F89" s="98">
        <v>27.39</v>
      </c>
      <c r="G89" s="98">
        <v>27.1</v>
      </c>
      <c r="H89" s="98">
        <v>27.91</v>
      </c>
      <c r="I89" s="97" t="s">
        <v>41</v>
      </c>
      <c r="J89" s="108">
        <v>7.4000000000000003E-3</v>
      </c>
      <c r="K89" s="97">
        <f ca="1">IF(COUNT($E89:E$1321)&gt;=22,LINEST(OFFSET(E89,0,0,22),OFFSET(J89,0,0,22)),"")</f>
        <v>1.2719753645047762</v>
      </c>
      <c r="L89" s="99">
        <f t="shared" si="69"/>
        <v>0</v>
      </c>
      <c r="M89" s="99">
        <f t="shared" si="70"/>
        <v>0</v>
      </c>
      <c r="N89" s="99">
        <f t="shared" si="71"/>
        <v>0</v>
      </c>
      <c r="O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-0.97808219178082145</v>
      </c>
      <c r="P89" s="128">
        <f>IF(Petrobras_PETR4___Histórico__InfoMoney_1[[#This Row],[William %R]]&lt;-0.8,1,0)</f>
        <v>1</v>
      </c>
      <c r="Q89" s="128">
        <f>IF(Petrobras_PETR4___Histórico__InfoMoney_1[[#This Row],[William %R]]&gt;-0.1,1,0)</f>
        <v>0</v>
      </c>
      <c r="R89" s="99">
        <f t="shared" si="72"/>
        <v>27.08</v>
      </c>
      <c r="S89" s="99">
        <f t="shared" si="73"/>
        <v>30.73</v>
      </c>
      <c r="T89" s="99">
        <f t="shared" si="74"/>
        <v>27.869923076923079</v>
      </c>
      <c r="U89" s="99">
        <f t="shared" si="75"/>
        <v>28.009499999999996</v>
      </c>
      <c r="V89" s="99">
        <f t="shared" si="76"/>
        <v>28.204915837708935</v>
      </c>
      <c r="W89" s="99">
        <f t="shared" si="77"/>
        <v>27.447268829784406</v>
      </c>
      <c r="X89" s="99">
        <f t="shared" si="78"/>
        <v>0.75764700792452899</v>
      </c>
      <c r="Y89" s="99">
        <f t="shared" si="79"/>
        <v>1.083935756909993</v>
      </c>
      <c r="Z89" s="99">
        <f t="shared" si="80"/>
        <v>-0.32628874898546401</v>
      </c>
      <c r="AA89" s="109">
        <f t="shared" si="81"/>
        <v>3.5355339059327882E-2</v>
      </c>
      <c r="AB89" s="109">
        <f t="shared" si="98"/>
        <v>1.0248658448792212</v>
      </c>
      <c r="AC89" s="99" t="str">
        <f t="shared" si="99"/>
        <v>0</v>
      </c>
      <c r="AD89" s="95" t="str">
        <f t="shared" si="100"/>
        <v>0</v>
      </c>
      <c r="AE89" s="95">
        <f t="shared" si="82"/>
        <v>1</v>
      </c>
      <c r="AF89" s="95">
        <f>IF(Petrobras_PETR4___Histórico__InfoMoney_1[[#This Row],[MACD Line]]&lt;0,1,0)</f>
        <v>0</v>
      </c>
      <c r="AG89" s="99">
        <f>Petrobras_PETR4___Histórico__InfoMoney_1[[#This Row],[9MME]]/Petrobras_PETR4___Histórico__InfoMoney_1[[#This Row],[20MA]]</f>
        <v>0.99501680061847175</v>
      </c>
      <c r="AH89" s="95">
        <f t="shared" si="83"/>
        <v>0</v>
      </c>
      <c r="AI89" s="96">
        <f t="shared" si="84"/>
        <v>0</v>
      </c>
      <c r="AK89" s="104" t="b">
        <f t="shared" si="85"/>
        <v>0</v>
      </c>
      <c r="AL89" s="104" t="b">
        <f t="shared" si="86"/>
        <v>1</v>
      </c>
      <c r="AM89" s="104" t="b">
        <f t="shared" si="87"/>
        <v>0</v>
      </c>
      <c r="AN89" s="104" t="b">
        <f t="shared" si="88"/>
        <v>1</v>
      </c>
      <c r="AO89" s="98">
        <f t="shared" si="89"/>
        <v>25.66</v>
      </c>
      <c r="AP89" s="104">
        <f t="shared" si="90"/>
        <v>30.73</v>
      </c>
      <c r="AQ89" s="98">
        <f t="shared" si="91"/>
        <v>0.2</v>
      </c>
      <c r="AR89" s="98">
        <f t="shared" si="92"/>
        <v>0.15384615384615385</v>
      </c>
      <c r="AS89" s="98">
        <f t="shared" si="93"/>
        <v>7.407407407407407E-2</v>
      </c>
      <c r="AU89" s="97" t="b">
        <f t="shared" si="94"/>
        <v>0</v>
      </c>
      <c r="AV89" s="97" t="b">
        <f t="shared" si="95"/>
        <v>0</v>
      </c>
      <c r="AW89" s="97" t="b">
        <f t="shared" si="101"/>
        <v>1</v>
      </c>
      <c r="AX89" s="97" t="b">
        <f t="shared" si="102"/>
        <v>1</v>
      </c>
      <c r="AY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" s="97" t="b">
        <f t="shared" si="96"/>
        <v>1</v>
      </c>
      <c r="BA89" s="97" t="b">
        <f t="shared" si="97"/>
        <v>1</v>
      </c>
      <c r="BB89" s="97" t="b">
        <f t="shared" si="103"/>
        <v>0</v>
      </c>
      <c r="BC89" s="97" t="b">
        <f t="shared" si="104"/>
        <v>0</v>
      </c>
      <c r="BD89" s="97" t="b">
        <f>Petrobras_PETR4___Histórico__InfoMoney_1[[#This Row],[MACD Line]]&lt;0</f>
        <v>0</v>
      </c>
      <c r="BE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" spans="1:57" hidden="1">
      <c r="A90" s="83">
        <v>44211</v>
      </c>
      <c r="B90" s="98">
        <v>27.21</v>
      </c>
      <c r="C90" s="98">
        <v>27.21</v>
      </c>
      <c r="D90" s="98">
        <v>-4.5199999999999996</v>
      </c>
      <c r="E90" s="98">
        <f>Petrobras_PETR4___Histórico__InfoMoney_1[[#This Row],[Var.Dia (%)]]/100</f>
        <v>-4.5199999999999997E-2</v>
      </c>
      <c r="F90" s="98">
        <v>28.11</v>
      </c>
      <c r="G90" s="98">
        <v>27.12</v>
      </c>
      <c r="H90" s="98">
        <v>28.14</v>
      </c>
      <c r="I90" s="97" t="s">
        <v>188</v>
      </c>
      <c r="J90" s="108">
        <v>-2.5399999999999999E-2</v>
      </c>
      <c r="K90" s="97">
        <f ca="1">IF(COUNT($E90:E$1321)&gt;=22,LINEST(OFFSET(E90,0,0,22),OFFSET(J90,0,0,22)),"")</f>
        <v>1.2895559081178043</v>
      </c>
      <c r="L90" s="99">
        <f t="shared" si="69"/>
        <v>0</v>
      </c>
      <c r="M90" s="99">
        <f t="shared" si="70"/>
        <v>0</v>
      </c>
      <c r="N90" s="99">
        <f t="shared" si="71"/>
        <v>0</v>
      </c>
      <c r="O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-0.82435597189695553</v>
      </c>
      <c r="P90" s="128">
        <f>IF(Petrobras_PETR4___Histórico__InfoMoney_1[[#This Row],[William %R]]&lt;-0.8,1,0)</f>
        <v>1</v>
      </c>
      <c r="Q90" s="128">
        <f>IF(Petrobras_PETR4___Histórico__InfoMoney_1[[#This Row],[William %R]]&gt;-0.1,1,0)</f>
        <v>0</v>
      </c>
      <c r="R90" s="99">
        <f t="shared" si="72"/>
        <v>26.46</v>
      </c>
      <c r="S90" s="99">
        <f t="shared" si="73"/>
        <v>30.73</v>
      </c>
      <c r="T90" s="99">
        <f t="shared" si="74"/>
        <v>27.856884615384622</v>
      </c>
      <c r="U90" s="99">
        <f t="shared" si="75"/>
        <v>27.999000000000002</v>
      </c>
      <c r="V90" s="99">
        <f t="shared" si="76"/>
        <v>28.394900535474196</v>
      </c>
      <c r="W90" s="99">
        <f t="shared" si="77"/>
        <v>27.470250336167158</v>
      </c>
      <c r="X90" s="99">
        <f t="shared" si="78"/>
        <v>0.92465019930703818</v>
      </c>
      <c r="Y90" s="99">
        <f t="shared" si="79"/>
        <v>1.1655079441563589</v>
      </c>
      <c r="Z90" s="99">
        <f t="shared" si="80"/>
        <v>-0.24085774484932077</v>
      </c>
      <c r="AA90" s="109">
        <f t="shared" si="81"/>
        <v>0.90509667991877918</v>
      </c>
      <c r="AB90" s="109">
        <f t="shared" si="98"/>
        <v>1.0887378013093876</v>
      </c>
      <c r="AC90" s="99" t="str">
        <f t="shared" si="99"/>
        <v>0</v>
      </c>
      <c r="AD90" s="95">
        <f t="shared" si="100"/>
        <v>1</v>
      </c>
      <c r="AE90" s="95">
        <f t="shared" si="82"/>
        <v>1</v>
      </c>
      <c r="AF90" s="95">
        <f>IF(Petrobras_PETR4___Histórico__InfoMoney_1[[#This Row],[MACD Line]]&lt;0,1,0)</f>
        <v>0</v>
      </c>
      <c r="AG90" s="99">
        <f>Petrobras_PETR4___Histórico__InfoMoney_1[[#This Row],[9MME]]/Petrobras_PETR4___Histórico__InfoMoney_1[[#This Row],[20MA]]</f>
        <v>0.99492426927335331</v>
      </c>
      <c r="AH90" s="95">
        <f t="shared" si="83"/>
        <v>0</v>
      </c>
      <c r="AI90" s="96">
        <f t="shared" si="84"/>
        <v>0</v>
      </c>
      <c r="AK90" s="104" t="b">
        <f t="shared" si="85"/>
        <v>1</v>
      </c>
      <c r="AL90" s="104" t="b">
        <f t="shared" si="86"/>
        <v>0</v>
      </c>
      <c r="AM90" s="104" t="b">
        <f t="shared" si="87"/>
        <v>1</v>
      </c>
      <c r="AN90" s="104" t="b">
        <f t="shared" si="88"/>
        <v>0</v>
      </c>
      <c r="AO90" s="98">
        <f t="shared" si="89"/>
        <v>25.66</v>
      </c>
      <c r="AP90" s="104">
        <f t="shared" si="90"/>
        <v>30.73</v>
      </c>
      <c r="AQ90" s="98">
        <f t="shared" si="91"/>
        <v>0.2</v>
      </c>
      <c r="AR90" s="98">
        <f t="shared" si="92"/>
        <v>0.15384615384615385</v>
      </c>
      <c r="AS90" s="98">
        <f t="shared" si="93"/>
        <v>7.407407407407407E-2</v>
      </c>
      <c r="AU90" s="97" t="b">
        <f t="shared" si="94"/>
        <v>0</v>
      </c>
      <c r="AV90" s="97" t="b">
        <f t="shared" si="95"/>
        <v>0</v>
      </c>
      <c r="AW90" s="97" t="b">
        <f t="shared" si="101"/>
        <v>1</v>
      </c>
      <c r="AX90" s="97" t="b">
        <f t="shared" si="102"/>
        <v>1</v>
      </c>
      <c r="AY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" s="97" t="b">
        <f t="shared" si="96"/>
        <v>1</v>
      </c>
      <c r="BA90" s="97" t="b">
        <f t="shared" si="97"/>
        <v>1</v>
      </c>
      <c r="BB90" s="97" t="b">
        <f t="shared" si="103"/>
        <v>0</v>
      </c>
      <c r="BC90" s="97" t="b">
        <f t="shared" si="104"/>
        <v>0</v>
      </c>
      <c r="BD90" s="97" t="b">
        <f>Petrobras_PETR4___Histórico__InfoMoney_1[[#This Row],[MACD Line]]&lt;0</f>
        <v>0</v>
      </c>
      <c r="BE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" spans="1:57" hidden="1">
      <c r="A91" s="83">
        <v>44210</v>
      </c>
      <c r="B91" s="98">
        <v>28.49</v>
      </c>
      <c r="C91" s="98">
        <v>28.49</v>
      </c>
      <c r="D91" s="98">
        <v>1.03</v>
      </c>
      <c r="E91" s="98">
        <f>Petrobras_PETR4___Histórico__InfoMoney_1[[#This Row],[Var.Dia (%)]]/100</f>
        <v>1.03E-2</v>
      </c>
      <c r="F91" s="98">
        <v>28.22</v>
      </c>
      <c r="G91" s="98">
        <v>27.79</v>
      </c>
      <c r="H91" s="98">
        <v>28.71</v>
      </c>
      <c r="I91" s="97" t="s">
        <v>151</v>
      </c>
      <c r="J91" s="108">
        <v>1.2699999999999999E-2</v>
      </c>
      <c r="K91" s="97">
        <f ca="1">IF(COUNT($E91:E$1321)&gt;=22,LINEST(OFFSET(E91,0,0,22),OFFSET(J91,0,0,22)),"")</f>
        <v>1.2383321010799817</v>
      </c>
      <c r="L91" s="99">
        <f t="shared" si="69"/>
        <v>0</v>
      </c>
      <c r="M91" s="99">
        <f t="shared" si="70"/>
        <v>0</v>
      </c>
      <c r="N91" s="99">
        <f t="shared" si="71"/>
        <v>0</v>
      </c>
      <c r="O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-0.49122807017543918</v>
      </c>
      <c r="P91" s="128">
        <f>IF(Petrobras_PETR4___Histórico__InfoMoney_1[[#This Row],[William %R]]&lt;-0.8,1,0)</f>
        <v>0</v>
      </c>
      <c r="Q91" s="128">
        <f>IF(Petrobras_PETR4___Histórico__InfoMoney_1[[#This Row],[William %R]]&gt;-0.1,1,0)</f>
        <v>0</v>
      </c>
      <c r="R91" s="99">
        <f t="shared" si="72"/>
        <v>26.17</v>
      </c>
      <c r="S91" s="99">
        <f t="shared" si="73"/>
        <v>30.73</v>
      </c>
      <c r="T91" s="99">
        <f t="shared" si="74"/>
        <v>27.977230769230765</v>
      </c>
      <c r="U91" s="99">
        <f t="shared" si="75"/>
        <v>27.974500000000006</v>
      </c>
      <c r="V91" s="99">
        <f t="shared" si="76"/>
        <v>28.610336996469503</v>
      </c>
      <c r="W91" s="99">
        <f t="shared" si="77"/>
        <v>27.49107036306053</v>
      </c>
      <c r="X91" s="99">
        <f t="shared" si="78"/>
        <v>1.1192666334089729</v>
      </c>
      <c r="Y91" s="99">
        <f t="shared" si="79"/>
        <v>1.2257223803686892</v>
      </c>
      <c r="Z91" s="99">
        <f t="shared" si="80"/>
        <v>-0.10645574695971627</v>
      </c>
      <c r="AA91" s="109">
        <f t="shared" si="81"/>
        <v>0.20506096654409819</v>
      </c>
      <c r="AB91" s="109">
        <f t="shared" si="98"/>
        <v>0.85781699680060008</v>
      </c>
      <c r="AC91" s="99" t="str">
        <f t="shared" si="99"/>
        <v>0</v>
      </c>
      <c r="AD91" s="95" t="str">
        <f t="shared" si="100"/>
        <v>0</v>
      </c>
      <c r="AE91" s="95">
        <f t="shared" si="82"/>
        <v>1</v>
      </c>
      <c r="AF91" s="95">
        <f>IF(Petrobras_PETR4___Histórico__InfoMoney_1[[#This Row],[MACD Line]]&lt;0,1,0)</f>
        <v>0</v>
      </c>
      <c r="AG91" s="99">
        <f>Petrobras_PETR4___Histórico__InfoMoney_1[[#This Row],[9MME]]/Petrobras_PETR4___Histórico__InfoMoney_1[[#This Row],[20MA]]</f>
        <v>1.0000976163731528</v>
      </c>
      <c r="AH91" s="95">
        <f t="shared" si="83"/>
        <v>0</v>
      </c>
      <c r="AI91" s="96">
        <f t="shared" si="84"/>
        <v>0</v>
      </c>
      <c r="AK91" s="104" t="b">
        <f t="shared" si="85"/>
        <v>0</v>
      </c>
      <c r="AL91" s="104" t="b">
        <f t="shared" si="86"/>
        <v>0</v>
      </c>
      <c r="AM91" s="104" t="b">
        <f t="shared" si="87"/>
        <v>0</v>
      </c>
      <c r="AN91" s="104" t="b">
        <f t="shared" si="88"/>
        <v>1</v>
      </c>
      <c r="AO91" s="98">
        <f t="shared" si="89"/>
        <v>25.66</v>
      </c>
      <c r="AP91" s="104">
        <f t="shared" si="90"/>
        <v>30.73</v>
      </c>
      <c r="AQ91" s="98">
        <f t="shared" si="91"/>
        <v>0.2</v>
      </c>
      <c r="AR91" s="98">
        <f t="shared" si="92"/>
        <v>0.15384615384615385</v>
      </c>
      <c r="AS91" s="98">
        <f t="shared" si="93"/>
        <v>7.407407407407407E-2</v>
      </c>
      <c r="AU91" s="97" t="b">
        <f t="shared" si="94"/>
        <v>0</v>
      </c>
      <c r="AV91" s="97" t="b">
        <f t="shared" si="95"/>
        <v>0</v>
      </c>
      <c r="AW91" s="97" t="b">
        <f t="shared" si="101"/>
        <v>1</v>
      </c>
      <c r="AX91" s="97" t="b">
        <f t="shared" si="102"/>
        <v>1</v>
      </c>
      <c r="AY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" s="97" t="b">
        <f t="shared" si="96"/>
        <v>1</v>
      </c>
      <c r="BA91" s="97" t="b">
        <f t="shared" si="97"/>
        <v>1</v>
      </c>
      <c r="BB91" s="97" t="b">
        <f t="shared" si="103"/>
        <v>0</v>
      </c>
      <c r="BC91" s="97" t="b">
        <f t="shared" si="104"/>
        <v>0</v>
      </c>
      <c r="BD91" s="97" t="b">
        <f>Petrobras_PETR4___Histórico__InfoMoney_1[[#This Row],[MACD Line]]&lt;0</f>
        <v>0</v>
      </c>
      <c r="BE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" spans="1:57" hidden="1">
      <c r="A92" s="83">
        <v>44209</v>
      </c>
      <c r="B92" s="98">
        <v>28.2</v>
      </c>
      <c r="C92" s="98">
        <v>28.2</v>
      </c>
      <c r="D92" s="98">
        <v>-4.83</v>
      </c>
      <c r="E92" s="98">
        <f>Petrobras_PETR4___Histórico__InfoMoney_1[[#This Row],[Var.Dia (%)]]/100</f>
        <v>-4.8300000000000003E-2</v>
      </c>
      <c r="F92" s="98">
        <v>29.68</v>
      </c>
      <c r="G92" s="98">
        <v>28.06</v>
      </c>
      <c r="H92" s="98">
        <v>29.86</v>
      </c>
      <c r="I92" s="97" t="s">
        <v>444</v>
      </c>
      <c r="J92" s="108">
        <v>-1.67E-2</v>
      </c>
      <c r="K92" s="97">
        <f ca="1">IF(COUNT($E92:E$1321)&gt;=22,LINEST(OFFSET(E92,0,0,22),OFFSET(J92,0,0,22)),"")</f>
        <v>1.1859752507744432</v>
      </c>
      <c r="L92" s="99">
        <f t="shared" si="69"/>
        <v>0</v>
      </c>
      <c r="M92" s="99">
        <f t="shared" si="70"/>
        <v>0</v>
      </c>
      <c r="N92" s="99">
        <f t="shared" si="71"/>
        <v>0</v>
      </c>
      <c r="O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-0.49901380670611462</v>
      </c>
      <c r="P92" s="128">
        <f>IF(Petrobras_PETR4___Histórico__InfoMoney_1[[#This Row],[William %R]]&lt;-0.8,1,0)</f>
        <v>0</v>
      </c>
      <c r="Q92" s="128">
        <f>IF(Petrobras_PETR4___Histórico__InfoMoney_1[[#This Row],[William %R]]&gt;-0.1,1,0)</f>
        <v>0</v>
      </c>
      <c r="R92" s="99">
        <f t="shared" si="72"/>
        <v>25.66</v>
      </c>
      <c r="S92" s="99">
        <f t="shared" si="73"/>
        <v>30.73</v>
      </c>
      <c r="T92" s="99">
        <f t="shared" si="74"/>
        <v>27.878461538461533</v>
      </c>
      <c r="U92" s="99">
        <f t="shared" si="75"/>
        <v>27.883999999999997</v>
      </c>
      <c r="V92" s="99">
        <f t="shared" si="76"/>
        <v>28.632216450373047</v>
      </c>
      <c r="W92" s="99">
        <f t="shared" si="77"/>
        <v>27.411155992105371</v>
      </c>
      <c r="X92" s="99">
        <f t="shared" si="78"/>
        <v>1.2210604582676758</v>
      </c>
      <c r="Y92" s="99">
        <f t="shared" si="79"/>
        <v>1.2523363171086181</v>
      </c>
      <c r="Z92" s="99">
        <f t="shared" si="80"/>
        <v>-3.1275858840942306E-2</v>
      </c>
      <c r="AA92" s="109">
        <f t="shared" si="81"/>
        <v>1.0182337649086295</v>
      </c>
      <c r="AB92" s="109">
        <f t="shared" si="98"/>
        <v>0.77996794805940584</v>
      </c>
      <c r="AC92" s="99" t="str">
        <f t="shared" si="99"/>
        <v>0</v>
      </c>
      <c r="AD92" s="95" t="str">
        <f t="shared" si="100"/>
        <v>0</v>
      </c>
      <c r="AE92" s="95">
        <f t="shared" si="82"/>
        <v>1</v>
      </c>
      <c r="AF92" s="95">
        <f>IF(Petrobras_PETR4___Histórico__InfoMoney_1[[#This Row],[MACD Line]]&lt;0,1,0)</f>
        <v>0</v>
      </c>
      <c r="AG92" s="99">
        <f>Petrobras_PETR4___Histórico__InfoMoney_1[[#This Row],[9MME]]/Petrobras_PETR4___Histórico__InfoMoney_1[[#This Row],[20MA]]</f>
        <v>0.9998013749268948</v>
      </c>
      <c r="AH92" s="95">
        <f t="shared" si="83"/>
        <v>0</v>
      </c>
      <c r="AI92" s="96">
        <f t="shared" si="84"/>
        <v>1</v>
      </c>
      <c r="AK92" s="104" t="b">
        <f t="shared" si="85"/>
        <v>0</v>
      </c>
      <c r="AL92" s="104" t="b">
        <f t="shared" si="86"/>
        <v>1</v>
      </c>
      <c r="AM92" s="104" t="b">
        <f t="shared" si="87"/>
        <v>1</v>
      </c>
      <c r="AN92" s="104" t="b">
        <f t="shared" si="88"/>
        <v>0</v>
      </c>
      <c r="AO92" s="98">
        <f t="shared" si="89"/>
        <v>25.66</v>
      </c>
      <c r="AP92" s="104">
        <f t="shared" si="90"/>
        <v>30.73</v>
      </c>
      <c r="AQ92" s="98">
        <f t="shared" si="91"/>
        <v>0.2</v>
      </c>
      <c r="AR92" s="98">
        <f t="shared" si="92"/>
        <v>0.15384615384615385</v>
      </c>
      <c r="AS92" s="98">
        <f t="shared" si="93"/>
        <v>7.407407407407407E-2</v>
      </c>
      <c r="AU92" s="97" t="b">
        <f t="shared" si="94"/>
        <v>0</v>
      </c>
      <c r="AV92" s="97" t="b">
        <f t="shared" si="95"/>
        <v>1</v>
      </c>
      <c r="AW92" s="97" t="b">
        <f t="shared" si="101"/>
        <v>1</v>
      </c>
      <c r="AX92" s="97" t="b">
        <f t="shared" si="102"/>
        <v>1</v>
      </c>
      <c r="AY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" s="97" t="b">
        <f t="shared" si="96"/>
        <v>0</v>
      </c>
      <c r="BA92" s="97" t="b">
        <f t="shared" si="97"/>
        <v>1</v>
      </c>
      <c r="BB92" s="97" t="b">
        <f t="shared" si="103"/>
        <v>0</v>
      </c>
      <c r="BC92" s="97" t="b">
        <f t="shared" si="104"/>
        <v>0</v>
      </c>
      <c r="BD92" s="97" t="b">
        <f>Petrobras_PETR4___Histórico__InfoMoney_1[[#This Row],[MACD Line]]&lt;0</f>
        <v>0</v>
      </c>
      <c r="BE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" spans="1:57" hidden="1">
      <c r="A93" s="83">
        <v>44208</v>
      </c>
      <c r="B93" s="98">
        <v>29.64</v>
      </c>
      <c r="C93" s="98">
        <v>29.64</v>
      </c>
      <c r="D93" s="98">
        <v>-0.75</v>
      </c>
      <c r="E93" s="98">
        <f>Petrobras_PETR4___Histórico__InfoMoney_1[[#This Row],[Var.Dia (%)]]/100</f>
        <v>-7.4999999999999997E-3</v>
      </c>
      <c r="F93" s="98">
        <v>30.11</v>
      </c>
      <c r="G93" s="98">
        <v>29.64</v>
      </c>
      <c r="H93" s="98">
        <v>30.54</v>
      </c>
      <c r="I93" s="97" t="s">
        <v>120</v>
      </c>
      <c r="J93" s="108">
        <v>6.0000000000000001E-3</v>
      </c>
      <c r="K93" s="97">
        <f ca="1">IF(COUNT($E93:E$1321)&gt;=22,LINEST(OFFSET(E93,0,0,22),OFFSET(J93,0,0,22)),"")</f>
        <v>0.97228342223621123</v>
      </c>
      <c r="L93" s="99">
        <f t="shared" si="69"/>
        <v>0</v>
      </c>
      <c r="M93" s="99">
        <f t="shared" si="70"/>
        <v>0</v>
      </c>
      <c r="N93" s="99">
        <f t="shared" si="71"/>
        <v>0</v>
      </c>
      <c r="O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-0.2149901380670611</v>
      </c>
      <c r="P93" s="128">
        <f>IF(Petrobras_PETR4___Histórico__InfoMoney_1[[#This Row],[William %R]]&lt;-0.8,1,0)</f>
        <v>0</v>
      </c>
      <c r="Q93" s="128">
        <f>IF(Petrobras_PETR4___Histórico__InfoMoney_1[[#This Row],[William %R]]&gt;-0.1,1,0)</f>
        <v>0</v>
      </c>
      <c r="R93" s="99">
        <f t="shared" si="72"/>
        <v>25.66</v>
      </c>
      <c r="S93" s="99">
        <f t="shared" si="73"/>
        <v>30.73</v>
      </c>
      <c r="T93" s="99">
        <f t="shared" si="74"/>
        <v>27.948961538461539</v>
      </c>
      <c r="U93" s="99">
        <f t="shared" si="75"/>
        <v>27.819999999999993</v>
      </c>
      <c r="V93" s="99">
        <f t="shared" si="76"/>
        <v>28.710801259531781</v>
      </c>
      <c r="W93" s="99">
        <f t="shared" si="77"/>
        <v>27.348048471473799</v>
      </c>
      <c r="X93" s="99">
        <f t="shared" si="78"/>
        <v>1.3627527880579819</v>
      </c>
      <c r="Y93" s="99">
        <f t="shared" si="79"/>
        <v>1.2601552818188537</v>
      </c>
      <c r="Z93" s="99">
        <f t="shared" si="80"/>
        <v>0.10259750623912822</v>
      </c>
      <c r="AA93" s="109">
        <f t="shared" si="81"/>
        <v>0.15556349186103965</v>
      </c>
      <c r="AB93" s="109">
        <f t="shared" si="98"/>
        <v>0.40195770921827045</v>
      </c>
      <c r="AC93" s="99" t="str">
        <f t="shared" si="99"/>
        <v>0</v>
      </c>
      <c r="AD93" s="95" t="str">
        <f t="shared" si="100"/>
        <v>0</v>
      </c>
      <c r="AE93" s="95">
        <f t="shared" si="82"/>
        <v>1</v>
      </c>
      <c r="AF93" s="95">
        <f>IF(Petrobras_PETR4___Histórico__InfoMoney_1[[#This Row],[MACD Line]]&lt;0,1,0)</f>
        <v>0</v>
      </c>
      <c r="AG93" s="99">
        <f>Petrobras_PETR4___Histórico__InfoMoney_1[[#This Row],[9MME]]/Petrobras_PETR4___Histórico__InfoMoney_1[[#This Row],[20MA]]</f>
        <v>1.0046355693192504</v>
      </c>
      <c r="AH93" s="95">
        <f t="shared" si="83"/>
        <v>0</v>
      </c>
      <c r="AI93" s="96">
        <f t="shared" si="84"/>
        <v>0</v>
      </c>
      <c r="AK93" s="104" t="b">
        <f t="shared" si="85"/>
        <v>1</v>
      </c>
      <c r="AL93" s="104" t="b">
        <f t="shared" si="86"/>
        <v>0</v>
      </c>
      <c r="AM93" s="104" t="b">
        <f t="shared" si="87"/>
        <v>0</v>
      </c>
      <c r="AN93" s="104" t="b">
        <f t="shared" si="88"/>
        <v>0</v>
      </c>
      <c r="AO93" s="98">
        <f t="shared" si="89"/>
        <v>25.54</v>
      </c>
      <c r="AP93" s="104">
        <f t="shared" si="90"/>
        <v>30.73</v>
      </c>
      <c r="AQ93" s="98">
        <f t="shared" si="91"/>
        <v>0.2</v>
      </c>
      <c r="AR93" s="98">
        <f t="shared" si="92"/>
        <v>0.15384615384615385</v>
      </c>
      <c r="AS93" s="98">
        <f t="shared" si="93"/>
        <v>7.407407407407407E-2</v>
      </c>
      <c r="AU93" s="97" t="b">
        <f t="shared" si="94"/>
        <v>1</v>
      </c>
      <c r="AV93" s="97" t="b">
        <f t="shared" si="95"/>
        <v>0</v>
      </c>
      <c r="AW93" s="97" t="b">
        <f t="shared" si="101"/>
        <v>1</v>
      </c>
      <c r="AX93" s="97" t="b">
        <f t="shared" si="102"/>
        <v>1</v>
      </c>
      <c r="AY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" s="97" t="b">
        <f t="shared" si="96"/>
        <v>0</v>
      </c>
      <c r="BA93" s="97" t="b">
        <f t="shared" si="97"/>
        <v>0</v>
      </c>
      <c r="BB93" s="97" t="b">
        <f t="shared" si="103"/>
        <v>0</v>
      </c>
      <c r="BC93" s="97" t="b">
        <f t="shared" si="104"/>
        <v>0</v>
      </c>
      <c r="BD93" s="97" t="b">
        <f>Petrobras_PETR4___Histórico__InfoMoney_1[[#This Row],[MACD Line]]&lt;0</f>
        <v>0</v>
      </c>
      <c r="BE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" spans="1:57" hidden="1">
      <c r="A94" s="83">
        <v>44207</v>
      </c>
      <c r="B94" s="98">
        <v>29.86</v>
      </c>
      <c r="C94" s="98">
        <v>29.86</v>
      </c>
      <c r="D94" s="98">
        <v>-0.84</v>
      </c>
      <c r="E94" s="98">
        <f>Petrobras_PETR4___Histórico__InfoMoney_1[[#This Row],[Var.Dia (%)]]/100</f>
        <v>-8.3999999999999995E-3</v>
      </c>
      <c r="F94" s="98">
        <v>29.62</v>
      </c>
      <c r="G94" s="98">
        <v>29.41</v>
      </c>
      <c r="H94" s="98">
        <v>30.05</v>
      </c>
      <c r="I94" s="97" t="s">
        <v>97</v>
      </c>
      <c r="J94" s="108">
        <v>-1.46E-2</v>
      </c>
      <c r="K94" s="97">
        <f ca="1">IF(COUNT($E94:E$1321)&gt;=22,LINEST(OFFSET(E94,0,0,22),OFFSET(J94,0,0,22)),"")</f>
        <v>1.0233701429880393</v>
      </c>
      <c r="L94" s="99">
        <f t="shared" si="69"/>
        <v>0</v>
      </c>
      <c r="M94" s="99">
        <f t="shared" si="70"/>
        <v>0</v>
      </c>
      <c r="N94" s="99">
        <f t="shared" si="71"/>
        <v>0</v>
      </c>
      <c r="O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-0.17159763313609486</v>
      </c>
      <c r="P94" s="128">
        <f>IF(Petrobras_PETR4___Histórico__InfoMoney_1[[#This Row],[William %R]]&lt;-0.8,1,0)</f>
        <v>0</v>
      </c>
      <c r="Q94" s="128">
        <f>IF(Petrobras_PETR4___Histórico__InfoMoney_1[[#This Row],[William %R]]&gt;-0.1,1,0)</f>
        <v>0</v>
      </c>
      <c r="R94" s="99">
        <f t="shared" si="72"/>
        <v>25.66</v>
      </c>
      <c r="S94" s="99">
        <f t="shared" si="73"/>
        <v>30.73</v>
      </c>
      <c r="T94" s="99">
        <f t="shared" si="74"/>
        <v>27.811038461538459</v>
      </c>
      <c r="U94" s="99">
        <f t="shared" si="75"/>
        <v>27.641500000000001</v>
      </c>
      <c r="V94" s="99">
        <f t="shared" si="76"/>
        <v>28.541856033992104</v>
      </c>
      <c r="W94" s="99">
        <f t="shared" si="77"/>
        <v>27.164692349191704</v>
      </c>
      <c r="X94" s="99">
        <f t="shared" si="78"/>
        <v>1.3771636848004007</v>
      </c>
      <c r="Y94" s="99">
        <f t="shared" si="79"/>
        <v>1.2345059052590717</v>
      </c>
      <c r="Z94" s="99">
        <f t="shared" si="80"/>
        <v>0.14265777954132908</v>
      </c>
      <c r="AA94" s="109">
        <f t="shared" si="81"/>
        <v>0.17677669529663689</v>
      </c>
      <c r="AB94" s="109">
        <f t="shared" si="98"/>
        <v>0.50446010744160874</v>
      </c>
      <c r="AC94" s="99" t="str">
        <f t="shared" si="99"/>
        <v>0</v>
      </c>
      <c r="AD94" s="95" t="str">
        <f t="shared" si="100"/>
        <v>0</v>
      </c>
      <c r="AE94" s="95">
        <f t="shared" si="82"/>
        <v>1</v>
      </c>
      <c r="AF94" s="95">
        <f>IF(Petrobras_PETR4___Histórico__InfoMoney_1[[#This Row],[MACD Line]]&lt;0,1,0)</f>
        <v>0</v>
      </c>
      <c r="AG94" s="99">
        <f>Petrobras_PETR4___Histórico__InfoMoney_1[[#This Row],[9MME]]/Petrobras_PETR4___Histórico__InfoMoney_1[[#This Row],[20MA]]</f>
        <v>1.0061334754459221</v>
      </c>
      <c r="AH94" s="95">
        <f t="shared" si="83"/>
        <v>0</v>
      </c>
      <c r="AI94" s="96">
        <f t="shared" si="84"/>
        <v>0</v>
      </c>
      <c r="AK94" s="104" t="b">
        <f t="shared" si="85"/>
        <v>0</v>
      </c>
      <c r="AL94" s="104" t="b">
        <f t="shared" si="86"/>
        <v>1</v>
      </c>
      <c r="AM94" s="104" t="b">
        <f t="shared" si="87"/>
        <v>0</v>
      </c>
      <c r="AN94" s="104" t="b">
        <f t="shared" si="88"/>
        <v>1</v>
      </c>
      <c r="AO94" s="98">
        <f t="shared" si="89"/>
        <v>25.54</v>
      </c>
      <c r="AP94" s="104">
        <f t="shared" si="90"/>
        <v>30.73</v>
      </c>
      <c r="AQ94" s="98">
        <f t="shared" si="91"/>
        <v>0.2</v>
      </c>
      <c r="AR94" s="98">
        <f t="shared" si="92"/>
        <v>0.15384615384615385</v>
      </c>
      <c r="AS94" s="98">
        <f t="shared" si="93"/>
        <v>7.407407407407407E-2</v>
      </c>
      <c r="AU94" s="97" t="b">
        <f t="shared" si="94"/>
        <v>0</v>
      </c>
      <c r="AV94" s="97" t="b">
        <f t="shared" si="95"/>
        <v>1</v>
      </c>
      <c r="AW94" s="97" t="b">
        <f t="shared" si="101"/>
        <v>1</v>
      </c>
      <c r="AX94" s="97" t="b">
        <f t="shared" si="102"/>
        <v>0</v>
      </c>
      <c r="AY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" s="97" t="b">
        <f t="shared" si="96"/>
        <v>0</v>
      </c>
      <c r="BA94" s="97" t="b">
        <f t="shared" si="97"/>
        <v>0</v>
      </c>
      <c r="BB94" s="97" t="b">
        <f t="shared" si="103"/>
        <v>1</v>
      </c>
      <c r="BC94" s="97" t="b">
        <f t="shared" si="104"/>
        <v>0</v>
      </c>
      <c r="BD94" s="97" t="b">
        <f>Petrobras_PETR4___Histórico__InfoMoney_1[[#This Row],[MACD Line]]&lt;0</f>
        <v>0</v>
      </c>
      <c r="BE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" spans="1:57" hidden="1">
      <c r="A95" s="83">
        <v>44204</v>
      </c>
      <c r="B95" s="98">
        <v>30.11</v>
      </c>
      <c r="C95" s="98">
        <v>30.11</v>
      </c>
      <c r="D95" s="98">
        <v>0.39</v>
      </c>
      <c r="E95" s="98">
        <f>Petrobras_PETR4___Histórico__InfoMoney_1[[#This Row],[Var.Dia (%)]]/100</f>
        <v>3.9000000000000003E-3</v>
      </c>
      <c r="F95" s="98">
        <v>30.44</v>
      </c>
      <c r="G95" s="98">
        <v>29.37</v>
      </c>
      <c r="H95" s="98">
        <v>30.73</v>
      </c>
      <c r="I95" s="97" t="s">
        <v>304</v>
      </c>
      <c r="J95" s="108">
        <v>2.1999999999999999E-2</v>
      </c>
      <c r="K95" s="97">
        <f ca="1">IF(COUNT($E95:E$1321)&gt;=22,LINEST(OFFSET(E95,0,0,22),OFFSET(J95,0,0,22)),"")</f>
        <v>1.1264814876766991</v>
      </c>
      <c r="L95" s="99">
        <f t="shared" si="69"/>
        <v>0</v>
      </c>
      <c r="M95" s="99">
        <f t="shared" si="70"/>
        <v>1</v>
      </c>
      <c r="N95" s="99">
        <f t="shared" si="71"/>
        <v>0</v>
      </c>
      <c r="O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-0.12228796844181479</v>
      </c>
      <c r="P95" s="128">
        <f>IF(Petrobras_PETR4___Histórico__InfoMoney_1[[#This Row],[William %R]]&lt;-0.8,1,0)</f>
        <v>0</v>
      </c>
      <c r="Q95" s="128">
        <f>IF(Petrobras_PETR4___Histórico__InfoMoney_1[[#This Row],[William %R]]&gt;-0.1,1,0)</f>
        <v>0</v>
      </c>
      <c r="R95" s="99">
        <f t="shared" si="72"/>
        <v>25.66</v>
      </c>
      <c r="S95" s="99">
        <f t="shared" si="73"/>
        <v>30.73</v>
      </c>
      <c r="T95" s="99">
        <f t="shared" si="74"/>
        <v>27.680692307692304</v>
      </c>
      <c r="U95" s="99">
        <f t="shared" si="75"/>
        <v>27.438499999999998</v>
      </c>
      <c r="V95" s="99">
        <f t="shared" si="76"/>
        <v>28.30219349471794</v>
      </c>
      <c r="W95" s="99">
        <f t="shared" si="77"/>
        <v>26.949067737127042</v>
      </c>
      <c r="X95" s="99">
        <f t="shared" si="78"/>
        <v>1.3531257575908988</v>
      </c>
      <c r="Y95" s="99">
        <f t="shared" si="79"/>
        <v>1.1988414603737394</v>
      </c>
      <c r="Z95" s="99">
        <f t="shared" si="80"/>
        <v>0.15428429721715942</v>
      </c>
      <c r="AA95" s="109">
        <f t="shared" si="81"/>
        <v>8.4852813742386402E-2</v>
      </c>
      <c r="AB95" s="109">
        <f t="shared" si="98"/>
        <v>0.86364344494704515</v>
      </c>
      <c r="AC95" s="99" t="str">
        <f t="shared" si="99"/>
        <v>0</v>
      </c>
      <c r="AD95" s="95" t="str">
        <f t="shared" si="100"/>
        <v>0</v>
      </c>
      <c r="AE95" s="95">
        <f t="shared" si="82"/>
        <v>1</v>
      </c>
      <c r="AF95" s="95">
        <f>IF(Petrobras_PETR4___Histórico__InfoMoney_1[[#This Row],[MACD Line]]&lt;0,1,0)</f>
        <v>0</v>
      </c>
      <c r="AG95" s="99">
        <f>Petrobras_PETR4___Histórico__InfoMoney_1[[#This Row],[9MME]]/Petrobras_PETR4___Histórico__InfoMoney_1[[#This Row],[20MA]]</f>
        <v>1.0088267327912352</v>
      </c>
      <c r="AH95" s="95">
        <f t="shared" si="83"/>
        <v>0</v>
      </c>
      <c r="AI95" s="96">
        <f t="shared" si="84"/>
        <v>0</v>
      </c>
      <c r="AK95" s="104" t="b">
        <f t="shared" si="85"/>
        <v>1</v>
      </c>
      <c r="AL95" s="104" t="b">
        <f t="shared" si="86"/>
        <v>0</v>
      </c>
      <c r="AM95" s="104" t="b">
        <f t="shared" si="87"/>
        <v>1</v>
      </c>
      <c r="AN95" s="104" t="b">
        <f t="shared" si="88"/>
        <v>1</v>
      </c>
      <c r="AO95" s="98">
        <f t="shared" si="89"/>
        <v>25.54</v>
      </c>
      <c r="AP95" s="104">
        <f t="shared" si="90"/>
        <v>30.73</v>
      </c>
      <c r="AQ95" s="98">
        <f t="shared" si="91"/>
        <v>0.2</v>
      </c>
      <c r="AR95" s="98">
        <f t="shared" si="92"/>
        <v>0.15384615384615385</v>
      </c>
      <c r="AS95" s="98">
        <f t="shared" si="93"/>
        <v>7.407407407407407E-2</v>
      </c>
      <c r="AU95" s="97" t="b">
        <f t="shared" si="94"/>
        <v>1</v>
      </c>
      <c r="AV95" s="97" t="b">
        <f t="shared" si="95"/>
        <v>1</v>
      </c>
      <c r="AW95" s="97" t="b">
        <f t="shared" si="101"/>
        <v>0</v>
      </c>
      <c r="AX95" s="97" t="b">
        <f t="shared" si="102"/>
        <v>0</v>
      </c>
      <c r="AY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" s="97" t="b">
        <f t="shared" si="96"/>
        <v>0</v>
      </c>
      <c r="BA95" s="97" t="b">
        <f t="shared" si="97"/>
        <v>0</v>
      </c>
      <c r="BB95" s="97" t="b">
        <f t="shared" si="103"/>
        <v>1</v>
      </c>
      <c r="BC95" s="97" t="b">
        <f t="shared" si="104"/>
        <v>1</v>
      </c>
      <c r="BD95" s="97" t="b">
        <f>Petrobras_PETR4___Histórico__InfoMoney_1[[#This Row],[MACD Line]]&lt;0</f>
        <v>0</v>
      </c>
      <c r="BE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" spans="1:57" hidden="1">
      <c r="A96" s="83">
        <v>44203</v>
      </c>
      <c r="B96" s="98">
        <v>29.99</v>
      </c>
      <c r="C96" s="98">
        <v>29.99</v>
      </c>
      <c r="D96" s="98">
        <v>3.09</v>
      </c>
      <c r="E96" s="98">
        <f>Petrobras_PETR4___Histórico__InfoMoney_1[[#This Row],[Var.Dia (%)]]/100</f>
        <v>3.0899999999999997E-2</v>
      </c>
      <c r="F96" s="98">
        <v>29.36</v>
      </c>
      <c r="G96" s="98">
        <v>29.36</v>
      </c>
      <c r="H96" s="98">
        <v>30.14</v>
      </c>
      <c r="I96" s="97" t="s">
        <v>220</v>
      </c>
      <c r="J96" s="108">
        <v>2.76E-2</v>
      </c>
      <c r="K96" s="97">
        <f ca="1">IF(COUNT($E96:E$1321)&gt;=22,LINEST(OFFSET(E96,0,0,22),OFFSET(J96,0,0,22)),"")</f>
        <v>1.3147996408872089</v>
      </c>
      <c r="L96" s="99">
        <f t="shared" si="69"/>
        <v>0</v>
      </c>
      <c r="M96" s="99">
        <f t="shared" si="70"/>
        <v>0</v>
      </c>
      <c r="N96" s="99">
        <f t="shared" si="71"/>
        <v>0</v>
      </c>
      <c r="O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-3.3482142857143328E-2</v>
      </c>
      <c r="P96" s="128">
        <f>IF(Petrobras_PETR4___Histórico__InfoMoney_1[[#This Row],[William %R]]&lt;-0.8,1,0)</f>
        <v>0</v>
      </c>
      <c r="Q96" s="128">
        <f>IF(Petrobras_PETR4___Histórico__InfoMoney_1[[#This Row],[William %R]]&gt;-0.1,1,0)</f>
        <v>1</v>
      </c>
      <c r="R96" s="99">
        <f t="shared" si="72"/>
        <v>25.66</v>
      </c>
      <c r="S96" s="99">
        <f t="shared" si="73"/>
        <v>30.14</v>
      </c>
      <c r="T96" s="99">
        <f t="shared" si="74"/>
        <v>27.520499999999998</v>
      </c>
      <c r="U96" s="99">
        <f t="shared" si="75"/>
        <v>27.238999999999997</v>
      </c>
      <c r="V96" s="99">
        <f t="shared" si="76"/>
        <v>27.973501402848477</v>
      </c>
      <c r="W96" s="99">
        <f t="shared" si="77"/>
        <v>26.696193156097205</v>
      </c>
      <c r="X96" s="99">
        <f t="shared" si="78"/>
        <v>1.2773082467512715</v>
      </c>
      <c r="Y96" s="99">
        <f t="shared" si="79"/>
        <v>1.1602703860694494</v>
      </c>
      <c r="Z96" s="99">
        <f t="shared" si="80"/>
        <v>0.11703786068182209</v>
      </c>
      <c r="AA96" s="109">
        <f t="shared" si="81"/>
        <v>0.63639610306789174</v>
      </c>
      <c r="AB96" s="109">
        <f t="shared" si="98"/>
        <v>1.0153915500928685</v>
      </c>
      <c r="AC96" s="99" t="str">
        <f t="shared" si="99"/>
        <v>0</v>
      </c>
      <c r="AD96" s="95" t="str">
        <f t="shared" si="100"/>
        <v>0</v>
      </c>
      <c r="AE96" s="95">
        <f t="shared" si="82"/>
        <v>1</v>
      </c>
      <c r="AF96" s="95">
        <f>IF(Petrobras_PETR4___Histórico__InfoMoney_1[[#This Row],[MACD Line]]&lt;0,1,0)</f>
        <v>0</v>
      </c>
      <c r="AG96" s="99">
        <f>Petrobras_PETR4___Histórico__InfoMoney_1[[#This Row],[9MME]]/Petrobras_PETR4___Histórico__InfoMoney_1[[#This Row],[20MA]]</f>
        <v>1.0103344469327069</v>
      </c>
      <c r="AH96" s="95">
        <f t="shared" si="83"/>
        <v>0</v>
      </c>
      <c r="AI96" s="96">
        <f t="shared" si="84"/>
        <v>0</v>
      </c>
      <c r="AK96" s="104" t="b">
        <f t="shared" si="85"/>
        <v>0</v>
      </c>
      <c r="AL96" s="104" t="b">
        <f t="shared" si="86"/>
        <v>1</v>
      </c>
      <c r="AM96" s="104" t="b">
        <f t="shared" si="87"/>
        <v>0</v>
      </c>
      <c r="AN96" s="104" t="b">
        <f t="shared" si="88"/>
        <v>1</v>
      </c>
      <c r="AO96" s="98">
        <f t="shared" si="89"/>
        <v>25.54</v>
      </c>
      <c r="AP96" s="104">
        <f t="shared" si="90"/>
        <v>30.73</v>
      </c>
      <c r="AQ96" s="98">
        <f t="shared" si="91"/>
        <v>0.2</v>
      </c>
      <c r="AR96" s="98">
        <f t="shared" si="92"/>
        <v>0.15384615384615385</v>
      </c>
      <c r="AS96" s="98">
        <f t="shared" si="93"/>
        <v>7.407407407407407E-2</v>
      </c>
      <c r="AU96" s="97" t="b">
        <f t="shared" si="94"/>
        <v>1</v>
      </c>
      <c r="AV96" s="97" t="b">
        <f t="shared" si="95"/>
        <v>1</v>
      </c>
      <c r="AW96" s="97" t="b">
        <f t="shared" si="101"/>
        <v>0</v>
      </c>
      <c r="AX96" s="97" t="b">
        <f t="shared" si="102"/>
        <v>0</v>
      </c>
      <c r="AY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" s="97" t="b">
        <f t="shared" si="96"/>
        <v>0</v>
      </c>
      <c r="BA96" s="97" t="b">
        <f t="shared" si="97"/>
        <v>0</v>
      </c>
      <c r="BB96" s="97" t="b">
        <f t="shared" si="103"/>
        <v>1</v>
      </c>
      <c r="BC96" s="97" t="b">
        <f t="shared" si="104"/>
        <v>1</v>
      </c>
      <c r="BD96" s="97" t="b">
        <f>Petrobras_PETR4___Histórico__InfoMoney_1[[#This Row],[MACD Line]]&lt;0</f>
        <v>0</v>
      </c>
      <c r="BE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" spans="1:57" hidden="1">
      <c r="A97" s="83">
        <v>44202</v>
      </c>
      <c r="B97" s="98">
        <v>29.09</v>
      </c>
      <c r="C97" s="98">
        <v>29.09</v>
      </c>
      <c r="D97" s="98">
        <v>0.1</v>
      </c>
      <c r="E97" s="98">
        <f>Petrobras_PETR4___Histórico__InfoMoney_1[[#This Row],[Var.Dia (%)]]/100</f>
        <v>1E-3</v>
      </c>
      <c r="F97" s="98">
        <v>29.18</v>
      </c>
      <c r="G97" s="98">
        <v>29.08</v>
      </c>
      <c r="H97" s="98">
        <v>29.9</v>
      </c>
      <c r="I97" s="97" t="s">
        <v>445</v>
      </c>
      <c r="J97" s="108">
        <v>-2.3E-3</v>
      </c>
      <c r="K97" s="97">
        <f ca="1">IF(COUNT($E97:E$1321)&gt;=22,LINEST(OFFSET(E97,0,0,22),OFFSET(J97,0,0,22)),"")</f>
        <v>1.4524653243309864</v>
      </c>
      <c r="L97" s="99">
        <f t="shared" si="69"/>
        <v>0</v>
      </c>
      <c r="M97" s="99">
        <f t="shared" si="70"/>
        <v>0</v>
      </c>
      <c r="N97" s="99">
        <f t="shared" si="71"/>
        <v>0</v>
      </c>
      <c r="O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-0.19103773584905637</v>
      </c>
      <c r="P97" s="128">
        <f>IF(Petrobras_PETR4___Histórico__InfoMoney_1[[#This Row],[William %R]]&lt;-0.8,1,0)</f>
        <v>0</v>
      </c>
      <c r="Q97" s="128">
        <f>IF(Petrobras_PETR4___Histórico__InfoMoney_1[[#This Row],[William %R]]&gt;-0.1,1,0)</f>
        <v>0</v>
      </c>
      <c r="R97" s="99">
        <f t="shared" si="72"/>
        <v>25.66</v>
      </c>
      <c r="S97" s="99">
        <f t="shared" si="73"/>
        <v>29.9</v>
      </c>
      <c r="T97" s="99">
        <f t="shared" si="74"/>
        <v>27.241999999999997</v>
      </c>
      <c r="U97" s="99">
        <f t="shared" si="75"/>
        <v>27.071499999999997</v>
      </c>
      <c r="V97" s="99">
        <f t="shared" si="76"/>
        <v>27.606865294275472</v>
      </c>
      <c r="W97" s="99">
        <f t="shared" si="77"/>
        <v>26.432688608584982</v>
      </c>
      <c r="X97" s="99">
        <f t="shared" si="78"/>
        <v>1.1741766856904903</v>
      </c>
      <c r="Y97" s="99">
        <f t="shared" si="79"/>
        <v>1.1310109208989938</v>
      </c>
      <c r="Z97" s="99">
        <f t="shared" si="80"/>
        <v>4.3165764791496475E-2</v>
      </c>
      <c r="AA97" s="109">
        <f t="shared" si="81"/>
        <v>1.4142135623730649E-2</v>
      </c>
      <c r="AB97" s="109">
        <f t="shared" si="98"/>
        <v>0.85597897170432813</v>
      </c>
      <c r="AC97" s="99" t="str">
        <f t="shared" si="99"/>
        <v>0</v>
      </c>
      <c r="AD97" s="95" t="str">
        <f t="shared" si="100"/>
        <v>0</v>
      </c>
      <c r="AE97" s="95">
        <f t="shared" si="82"/>
        <v>1</v>
      </c>
      <c r="AF97" s="95">
        <f>IF(Petrobras_PETR4___Histórico__InfoMoney_1[[#This Row],[MACD Line]]&lt;0,1,0)</f>
        <v>0</v>
      </c>
      <c r="AG97" s="99">
        <f>Petrobras_PETR4___Histórico__InfoMoney_1[[#This Row],[9MME]]/Petrobras_PETR4___Histórico__InfoMoney_1[[#This Row],[20MA]]</f>
        <v>1.0062981364165267</v>
      </c>
      <c r="AH97" s="95">
        <f t="shared" si="83"/>
        <v>1</v>
      </c>
      <c r="AI97" s="96">
        <f t="shared" si="84"/>
        <v>0</v>
      </c>
      <c r="AK97" s="104" t="b">
        <f t="shared" si="85"/>
        <v>1</v>
      </c>
      <c r="AL97" s="104" t="b">
        <f t="shared" si="86"/>
        <v>1</v>
      </c>
      <c r="AM97" s="104" t="b">
        <f t="shared" si="87"/>
        <v>0</v>
      </c>
      <c r="AN97" s="104" t="b">
        <f t="shared" si="88"/>
        <v>1</v>
      </c>
      <c r="AO97" s="98">
        <f t="shared" si="89"/>
        <v>25.54</v>
      </c>
      <c r="AP97" s="104">
        <f t="shared" si="90"/>
        <v>30.14</v>
      </c>
      <c r="AQ97" s="98">
        <f t="shared" si="91"/>
        <v>0.2</v>
      </c>
      <c r="AR97" s="98">
        <f t="shared" si="92"/>
        <v>0.15384615384615385</v>
      </c>
      <c r="AS97" s="98">
        <f t="shared" si="93"/>
        <v>7.407407407407407E-2</v>
      </c>
      <c r="AU97" s="97" t="b">
        <f t="shared" si="94"/>
        <v>1</v>
      </c>
      <c r="AV97" s="97" t="b">
        <f t="shared" si="95"/>
        <v>1</v>
      </c>
      <c r="AW97" s="97" t="b">
        <f t="shared" si="101"/>
        <v>0</v>
      </c>
      <c r="AX97" s="97" t="b">
        <f t="shared" si="102"/>
        <v>0</v>
      </c>
      <c r="AY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" s="97" t="b">
        <f t="shared" si="96"/>
        <v>1</v>
      </c>
      <c r="BA97" s="97" t="b">
        <f t="shared" si="97"/>
        <v>0</v>
      </c>
      <c r="BB97" s="97" t="b">
        <f t="shared" si="103"/>
        <v>1</v>
      </c>
      <c r="BC97" s="97" t="b">
        <f t="shared" si="104"/>
        <v>1</v>
      </c>
      <c r="BD97" s="97" t="b">
        <f>Petrobras_PETR4___Histórico__InfoMoney_1[[#This Row],[MACD Line]]&lt;0</f>
        <v>0</v>
      </c>
      <c r="BE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" spans="1:57" hidden="1">
      <c r="A98" s="83">
        <v>44201</v>
      </c>
      <c r="B98" s="98">
        <v>29.07</v>
      </c>
      <c r="C98" s="98">
        <v>29.07</v>
      </c>
      <c r="D98" s="98">
        <v>3.91</v>
      </c>
      <c r="E98" s="98">
        <f>Petrobras_PETR4___Histórico__InfoMoney_1[[#This Row],[Var.Dia (%)]]/100</f>
        <v>3.9100000000000003E-2</v>
      </c>
      <c r="F98" s="98">
        <v>27.96</v>
      </c>
      <c r="G98" s="98">
        <v>27.32</v>
      </c>
      <c r="H98" s="98">
        <v>29.2</v>
      </c>
      <c r="I98" s="97" t="s">
        <v>203</v>
      </c>
      <c r="J98" s="108">
        <v>4.4000000000000003E-3</v>
      </c>
      <c r="K98" s="97">
        <f ca="1">IF(COUNT($E98:E$1321)&gt;=22,LINEST(OFFSET(E98,0,0,22),OFFSET(J98,0,0,22)),"")</f>
        <v>1.3724265138287552</v>
      </c>
      <c r="L98" s="99">
        <f t="shared" si="69"/>
        <v>0</v>
      </c>
      <c r="M98" s="99">
        <f t="shared" si="70"/>
        <v>0</v>
      </c>
      <c r="N98" s="99">
        <f t="shared" si="71"/>
        <v>0</v>
      </c>
      <c r="O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-3.6723163841807641E-2</v>
      </c>
      <c r="P98" s="128">
        <f>IF(Petrobras_PETR4___Histórico__InfoMoney_1[[#This Row],[William %R]]&lt;-0.8,1,0)</f>
        <v>0</v>
      </c>
      <c r="Q98" s="128">
        <f>IF(Petrobras_PETR4___Histórico__InfoMoney_1[[#This Row],[William %R]]&gt;-0.1,1,0)</f>
        <v>1</v>
      </c>
      <c r="R98" s="99">
        <f t="shared" si="72"/>
        <v>25.66</v>
      </c>
      <c r="S98" s="99">
        <f t="shared" si="73"/>
        <v>29.2</v>
      </c>
      <c r="T98" s="99">
        <f t="shared" si="74"/>
        <v>27.069692307692307</v>
      </c>
      <c r="U98" s="99">
        <f t="shared" si="75"/>
        <v>26.905999999999995</v>
      </c>
      <c r="V98" s="99">
        <f t="shared" si="76"/>
        <v>27.337204438689195</v>
      </c>
      <c r="W98" s="99">
        <f t="shared" si="77"/>
        <v>26.220103697271782</v>
      </c>
      <c r="X98" s="99">
        <f t="shared" si="78"/>
        <v>1.1171007414174134</v>
      </c>
      <c r="Y98" s="99">
        <f t="shared" si="79"/>
        <v>1.1202194797011198</v>
      </c>
      <c r="Z98" s="99">
        <f t="shared" si="80"/>
        <v>-3.118738283706346E-3</v>
      </c>
      <c r="AA98" s="109">
        <f t="shared" si="81"/>
        <v>0.7778174593052033</v>
      </c>
      <c r="AB98" s="109">
        <f t="shared" si="98"/>
        <v>0.75304714327855971</v>
      </c>
      <c r="AC98" s="99" t="str">
        <f t="shared" si="99"/>
        <v>0</v>
      </c>
      <c r="AD98" s="95" t="str">
        <f t="shared" si="100"/>
        <v>0</v>
      </c>
      <c r="AE98" s="95">
        <f t="shared" si="82"/>
        <v>1</v>
      </c>
      <c r="AF98" s="95">
        <f>IF(Petrobras_PETR4___Histórico__InfoMoney_1[[#This Row],[MACD Line]]&lt;0,1,0)</f>
        <v>0</v>
      </c>
      <c r="AG98" s="99">
        <f>Petrobras_PETR4___Histórico__InfoMoney_1[[#This Row],[9MME]]/Petrobras_PETR4___Histórico__InfoMoney_1[[#This Row],[20MA]]</f>
        <v>1.0060838589047911</v>
      </c>
      <c r="AH98" s="95">
        <f t="shared" si="83"/>
        <v>0</v>
      </c>
      <c r="AI98" s="96">
        <f t="shared" si="84"/>
        <v>0</v>
      </c>
      <c r="AK98" s="104" t="b">
        <f t="shared" si="85"/>
        <v>1</v>
      </c>
      <c r="AL98" s="104" t="b">
        <f t="shared" si="86"/>
        <v>0</v>
      </c>
      <c r="AM98" s="104" t="b">
        <f t="shared" si="87"/>
        <v>0</v>
      </c>
      <c r="AN98" s="104" t="b">
        <f t="shared" si="88"/>
        <v>1</v>
      </c>
      <c r="AO98" s="98">
        <f t="shared" si="89"/>
        <v>25.2</v>
      </c>
      <c r="AP98" s="104">
        <f t="shared" si="90"/>
        <v>29.9</v>
      </c>
      <c r="AQ98" s="98">
        <f t="shared" si="91"/>
        <v>0.2</v>
      </c>
      <c r="AR98" s="98">
        <f t="shared" si="92"/>
        <v>0.15384615384615385</v>
      </c>
      <c r="AS98" s="98">
        <f t="shared" si="93"/>
        <v>7.407407407407407E-2</v>
      </c>
      <c r="AU98" s="97" t="b">
        <f t="shared" si="94"/>
        <v>1</v>
      </c>
      <c r="AV98" s="97" t="b">
        <f t="shared" si="95"/>
        <v>1</v>
      </c>
      <c r="AW98" s="97" t="b">
        <f t="shared" si="101"/>
        <v>0</v>
      </c>
      <c r="AX98" s="97" t="b">
        <f t="shared" si="102"/>
        <v>0</v>
      </c>
      <c r="AY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" s="97" t="b">
        <f t="shared" si="96"/>
        <v>0</v>
      </c>
      <c r="BA98" s="97" t="b">
        <f t="shared" si="97"/>
        <v>1</v>
      </c>
      <c r="BB98" s="97" t="b">
        <f t="shared" si="103"/>
        <v>1</v>
      </c>
      <c r="BC98" s="97" t="b">
        <f t="shared" si="104"/>
        <v>1</v>
      </c>
      <c r="BD98" s="97" t="b">
        <f>Petrobras_PETR4___Histórico__InfoMoney_1[[#This Row],[MACD Line]]&lt;0</f>
        <v>0</v>
      </c>
      <c r="BE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" spans="1:57" hidden="1">
      <c r="A99" s="83">
        <v>44200</v>
      </c>
      <c r="B99" s="98">
        <v>27.97</v>
      </c>
      <c r="C99" s="98">
        <v>27.97</v>
      </c>
      <c r="D99" s="98">
        <v>2.0099999999999998</v>
      </c>
      <c r="E99" s="98">
        <f>Petrobras_PETR4___Histórico__InfoMoney_1[[#This Row],[Var.Dia (%)]]/100</f>
        <v>2.0099999999999996E-2</v>
      </c>
      <c r="F99" s="98">
        <v>27.72</v>
      </c>
      <c r="G99" s="98">
        <v>27.6</v>
      </c>
      <c r="H99" s="98">
        <v>28.23</v>
      </c>
      <c r="I99" s="97" t="s">
        <v>234</v>
      </c>
      <c r="J99" s="108">
        <v>-1.4E-3</v>
      </c>
      <c r="K99" s="97">
        <f ca="1">IF(COUNT($E99:E$1321)&gt;=22,LINEST(OFFSET(E99,0,0,22),OFFSET(J99,0,0,22)),"")</f>
        <v>1.4046055938578375</v>
      </c>
      <c r="L99" s="99">
        <f t="shared" si="69"/>
        <v>0</v>
      </c>
      <c r="M99" s="99">
        <f t="shared" si="70"/>
        <v>0</v>
      </c>
      <c r="N99" s="99">
        <f t="shared" si="71"/>
        <v>0</v>
      </c>
      <c r="O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-0.10116731517509787</v>
      </c>
      <c r="P99" s="128">
        <f>IF(Petrobras_PETR4___Histórico__InfoMoney_1[[#This Row],[William %R]]&lt;-0.8,1,0)</f>
        <v>0</v>
      </c>
      <c r="Q99" s="128">
        <f>IF(Petrobras_PETR4___Histórico__InfoMoney_1[[#This Row],[William %R]]&gt;-0.1,1,0)</f>
        <v>0</v>
      </c>
      <c r="R99" s="99">
        <f t="shared" si="72"/>
        <v>25.66</v>
      </c>
      <c r="S99" s="99">
        <f t="shared" si="73"/>
        <v>28.23</v>
      </c>
      <c r="T99" s="99">
        <f t="shared" si="74"/>
        <v>26.765076923076926</v>
      </c>
      <c r="U99" s="99">
        <f t="shared" si="75"/>
        <v>26.706</v>
      </c>
      <c r="V99" s="99">
        <f t="shared" si="76"/>
        <v>27.022150700269048</v>
      </c>
      <c r="W99" s="99">
        <f t="shared" si="77"/>
        <v>25.992111993053523</v>
      </c>
      <c r="X99" s="99">
        <f t="shared" si="78"/>
        <v>1.0300387072155246</v>
      </c>
      <c r="Y99" s="99">
        <f t="shared" si="79"/>
        <v>1.1209991642720465</v>
      </c>
      <c r="Z99" s="99">
        <f t="shared" si="80"/>
        <v>-9.0960457056521893E-2</v>
      </c>
      <c r="AA99" s="109">
        <f t="shared" si="81"/>
        <v>0.38890872965259915</v>
      </c>
      <c r="AB99" s="109">
        <f t="shared" si="98"/>
        <v>0.34416565778706021</v>
      </c>
      <c r="AC99" s="99" t="str">
        <f t="shared" si="99"/>
        <v>0</v>
      </c>
      <c r="AD99" s="95" t="str">
        <f t="shared" si="100"/>
        <v>0</v>
      </c>
      <c r="AE99" s="95">
        <f t="shared" si="82"/>
        <v>1</v>
      </c>
      <c r="AF99" s="95">
        <f>IF(Petrobras_PETR4___Histórico__InfoMoney_1[[#This Row],[MACD Line]]&lt;0,1,0)</f>
        <v>0</v>
      </c>
      <c r="AG99" s="99">
        <f>Petrobras_PETR4___Histórico__InfoMoney_1[[#This Row],[9MME]]/Petrobras_PETR4___Histórico__InfoMoney_1[[#This Row],[20MA]]</f>
        <v>1.0022121217358244</v>
      </c>
      <c r="AH99" s="95">
        <f t="shared" si="83"/>
        <v>0</v>
      </c>
      <c r="AI99" s="96">
        <f t="shared" si="84"/>
        <v>0</v>
      </c>
      <c r="AK99" s="104" t="b">
        <f t="shared" si="85"/>
        <v>0</v>
      </c>
      <c r="AL99" s="104" t="b">
        <f t="shared" si="86"/>
        <v>0</v>
      </c>
      <c r="AM99" s="104" t="b">
        <f t="shared" si="87"/>
        <v>0</v>
      </c>
      <c r="AN99" s="104" t="b">
        <f t="shared" si="88"/>
        <v>1</v>
      </c>
      <c r="AO99" s="98">
        <f t="shared" si="89"/>
        <v>24.51</v>
      </c>
      <c r="AP99" s="104">
        <f t="shared" si="90"/>
        <v>29.2</v>
      </c>
      <c r="AQ99" s="98">
        <f t="shared" si="91"/>
        <v>0.2</v>
      </c>
      <c r="AR99" s="98">
        <f t="shared" si="92"/>
        <v>0.15384615384615385</v>
      </c>
      <c r="AS99" s="98">
        <f t="shared" si="93"/>
        <v>7.407407407407407E-2</v>
      </c>
      <c r="AU99" s="97" t="b">
        <f t="shared" si="94"/>
        <v>1</v>
      </c>
      <c r="AV99" s="97" t="b">
        <f t="shared" si="95"/>
        <v>1</v>
      </c>
      <c r="AW99" s="97" t="b">
        <f t="shared" si="101"/>
        <v>0</v>
      </c>
      <c r="AX99" s="97" t="b">
        <f t="shared" si="102"/>
        <v>0</v>
      </c>
      <c r="AY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" s="97" t="b">
        <f t="shared" si="96"/>
        <v>0</v>
      </c>
      <c r="BA99" s="97" t="b">
        <f t="shared" si="97"/>
        <v>0</v>
      </c>
      <c r="BB99" s="97" t="b">
        <f t="shared" si="103"/>
        <v>1</v>
      </c>
      <c r="BC99" s="97" t="b">
        <f t="shared" si="104"/>
        <v>1</v>
      </c>
      <c r="BD99" s="97" t="b">
        <f>Petrobras_PETR4___Histórico__InfoMoney_1[[#This Row],[MACD Line]]&lt;0</f>
        <v>0</v>
      </c>
      <c r="BE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" spans="1:57" hidden="1">
      <c r="A100" s="83">
        <v>44195</v>
      </c>
      <c r="B100" s="98">
        <v>27.42</v>
      </c>
      <c r="C100" s="98">
        <v>27.42</v>
      </c>
      <c r="D100" s="98">
        <v>0.25</v>
      </c>
      <c r="E100" s="98">
        <f>Petrobras_PETR4___Histórico__InfoMoney_1[[#This Row],[Var.Dia (%)]]/100</f>
        <v>2.5000000000000001E-3</v>
      </c>
      <c r="F100" s="98">
        <v>27.43</v>
      </c>
      <c r="G100" s="98">
        <v>27.29</v>
      </c>
      <c r="H100" s="98">
        <v>27.57</v>
      </c>
      <c r="I100" s="97" t="s">
        <v>84</v>
      </c>
      <c r="J100" s="108">
        <v>-3.3E-3</v>
      </c>
      <c r="K100" s="97">
        <f ca="1">IF(COUNT($E100:E$1321)&gt;=22,LINEST(OFFSET(E100,0,0,22),OFFSET(J100,0,0,22)),"")</f>
        <v>1.4545404300120366</v>
      </c>
      <c r="L100" s="99">
        <f t="shared" si="69"/>
        <v>0</v>
      </c>
      <c r="M100" s="99">
        <f t="shared" si="70"/>
        <v>0</v>
      </c>
      <c r="N100" s="99">
        <f t="shared" si="71"/>
        <v>0</v>
      </c>
      <c r="O1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-8.2926829268291757E-2</v>
      </c>
      <c r="P100" s="128">
        <f>IF(Petrobras_PETR4___Histórico__InfoMoney_1[[#This Row],[William %R]]&lt;-0.8,1,0)</f>
        <v>0</v>
      </c>
      <c r="Q100" s="128">
        <f>IF(Petrobras_PETR4___Histórico__InfoMoney_1[[#This Row],[William %R]]&gt;-0.1,1,0)</f>
        <v>1</v>
      </c>
      <c r="R100" s="99">
        <f t="shared" si="72"/>
        <v>25.54</v>
      </c>
      <c r="S100" s="99">
        <f t="shared" si="73"/>
        <v>27.59</v>
      </c>
      <c r="T100" s="99">
        <f t="shared" si="74"/>
        <v>26.539576923076922</v>
      </c>
      <c r="U100" s="99">
        <f t="shared" si="75"/>
        <v>26.546000000000003</v>
      </c>
      <c r="V100" s="99">
        <f t="shared" si="76"/>
        <v>26.849814463954331</v>
      </c>
      <c r="W100" s="99">
        <f t="shared" si="77"/>
        <v>25.833880952497804</v>
      </c>
      <c r="X100" s="99">
        <f t="shared" si="78"/>
        <v>1.0159335114565273</v>
      </c>
      <c r="Y100" s="99">
        <f t="shared" si="79"/>
        <v>1.1437392785361771</v>
      </c>
      <c r="Z100" s="99">
        <f t="shared" si="80"/>
        <v>-0.12780576707964975</v>
      </c>
      <c r="AA100" s="109">
        <f t="shared" si="81"/>
        <v>4.9497474683058526E-2</v>
      </c>
      <c r="AB100" s="109">
        <f t="shared" si="98"/>
        <v>0.41872425293980792</v>
      </c>
      <c r="AC100" s="99" t="str">
        <f t="shared" si="99"/>
        <v>0</v>
      </c>
      <c r="AD100" s="95" t="str">
        <f t="shared" si="100"/>
        <v>0</v>
      </c>
      <c r="AE100" s="95">
        <f t="shared" si="82"/>
        <v>1</v>
      </c>
      <c r="AF100" s="95">
        <f>IF(Petrobras_PETR4___Histórico__InfoMoney_1[[#This Row],[MACD Line]]&lt;0,1,0)</f>
        <v>0</v>
      </c>
      <c r="AG100" s="99">
        <f>Petrobras_PETR4___Histórico__InfoMoney_1[[#This Row],[9MME]]/Petrobras_PETR4___Histórico__InfoMoney_1[[#This Row],[20MA]]</f>
        <v>0.99975803974523159</v>
      </c>
      <c r="AH100" s="95">
        <f t="shared" si="83"/>
        <v>0</v>
      </c>
      <c r="AI100" s="96">
        <f t="shared" si="84"/>
        <v>0</v>
      </c>
      <c r="AK100" s="104" t="b">
        <f t="shared" si="85"/>
        <v>0</v>
      </c>
      <c r="AL100" s="104" t="b">
        <f t="shared" si="86"/>
        <v>0</v>
      </c>
      <c r="AM100" s="104" t="b">
        <f t="shared" si="87"/>
        <v>0</v>
      </c>
      <c r="AN100" s="104" t="b">
        <f t="shared" si="88"/>
        <v>1</v>
      </c>
      <c r="AO100" s="98">
        <f t="shared" si="89"/>
        <v>24.03</v>
      </c>
      <c r="AP100" s="104">
        <f t="shared" si="90"/>
        <v>27.59</v>
      </c>
      <c r="AQ100" s="98">
        <f t="shared" si="91"/>
        <v>0.2</v>
      </c>
      <c r="AR100" s="98">
        <f t="shared" si="92"/>
        <v>0.15384615384615385</v>
      </c>
      <c r="AS100" s="98">
        <f t="shared" si="93"/>
        <v>7.407407407407407E-2</v>
      </c>
      <c r="AU100" s="97" t="b">
        <f t="shared" si="94"/>
        <v>1</v>
      </c>
      <c r="AV100" s="97" t="b">
        <f t="shared" si="95"/>
        <v>0</v>
      </c>
      <c r="AW100" s="97" t="b">
        <f t="shared" si="101"/>
        <v>0</v>
      </c>
      <c r="AX100" s="97" t="b">
        <f t="shared" si="102"/>
        <v>0</v>
      </c>
      <c r="AY1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" s="97" t="b">
        <f t="shared" si="96"/>
        <v>1</v>
      </c>
      <c r="BA100" s="97" t="b">
        <f t="shared" si="97"/>
        <v>0</v>
      </c>
      <c r="BB100" s="97" t="b">
        <f t="shared" si="103"/>
        <v>1</v>
      </c>
      <c r="BC100" s="97" t="b">
        <f t="shared" si="104"/>
        <v>1</v>
      </c>
      <c r="BD100" s="97" t="b">
        <f>Petrobras_PETR4___Histórico__InfoMoney_1[[#This Row],[MACD Line]]&lt;0</f>
        <v>0</v>
      </c>
      <c r="BE1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" spans="1:57" hidden="1">
      <c r="A101" s="83">
        <v>44194</v>
      </c>
      <c r="B101" s="98">
        <v>27.35</v>
      </c>
      <c r="C101" s="98">
        <v>27.35</v>
      </c>
      <c r="D101" s="98">
        <v>0.32</v>
      </c>
      <c r="E101" s="98">
        <f>Petrobras_PETR4___Histórico__InfoMoney_1[[#This Row],[Var.Dia (%)]]/100</f>
        <v>3.2000000000000002E-3</v>
      </c>
      <c r="F101" s="98">
        <v>27.46</v>
      </c>
      <c r="G101" s="98">
        <v>27.08</v>
      </c>
      <c r="H101" s="98">
        <v>27.51</v>
      </c>
      <c r="I101" s="97" t="s">
        <v>446</v>
      </c>
      <c r="J101" s="108">
        <v>2.3999999999999998E-3</v>
      </c>
      <c r="K101" s="97">
        <f ca="1">IF(COUNT($E101:E$1321)&gt;=22,LINEST(OFFSET(E101,0,0,22),OFFSET(J101,0,0,22)),"")</f>
        <v>1.5032573120945558</v>
      </c>
      <c r="L101" s="99">
        <f t="shared" si="69"/>
        <v>0</v>
      </c>
      <c r="M101" s="99">
        <f t="shared" si="70"/>
        <v>0</v>
      </c>
      <c r="N101" s="99">
        <f t="shared" si="71"/>
        <v>0</v>
      </c>
      <c r="O1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-0.11707317073170652</v>
      </c>
      <c r="P101" s="128">
        <f>IF(Petrobras_PETR4___Histórico__InfoMoney_1[[#This Row],[William %R]]&lt;-0.8,1,0)</f>
        <v>0</v>
      </c>
      <c r="Q101" s="128">
        <f>IF(Petrobras_PETR4___Histórico__InfoMoney_1[[#This Row],[William %R]]&gt;-0.1,1,0)</f>
        <v>0</v>
      </c>
      <c r="R101" s="99">
        <f t="shared" si="72"/>
        <v>25.54</v>
      </c>
      <c r="S101" s="99">
        <f t="shared" si="73"/>
        <v>27.59</v>
      </c>
      <c r="T101" s="99">
        <f t="shared" si="74"/>
        <v>26.415423076923069</v>
      </c>
      <c r="U101" s="99">
        <f t="shared" si="75"/>
        <v>26.379499999999997</v>
      </c>
      <c r="V101" s="99">
        <f t="shared" si="76"/>
        <v>26.746144366491482</v>
      </c>
      <c r="W101" s="99">
        <f t="shared" si="77"/>
        <v>25.706991428697627</v>
      </c>
      <c r="X101" s="99">
        <f t="shared" si="78"/>
        <v>1.0391529377938546</v>
      </c>
      <c r="Y101" s="99">
        <f t="shared" si="79"/>
        <v>1.1756907203060896</v>
      </c>
      <c r="Z101" s="99">
        <f t="shared" si="80"/>
        <v>-0.13653778251223492</v>
      </c>
      <c r="AA101" s="109">
        <f t="shared" si="81"/>
        <v>5.6568542494925107E-2</v>
      </c>
      <c r="AB101" s="109">
        <f t="shared" si="98"/>
        <v>0.54255875257892561</v>
      </c>
      <c r="AC101" s="99" t="str">
        <f t="shared" si="99"/>
        <v>0</v>
      </c>
      <c r="AD101" s="95" t="str">
        <f t="shared" si="100"/>
        <v>0</v>
      </c>
      <c r="AE101" s="95">
        <f t="shared" si="82"/>
        <v>1</v>
      </c>
      <c r="AF101" s="95">
        <f>IF(Petrobras_PETR4___Histórico__InfoMoney_1[[#This Row],[MACD Line]]&lt;0,1,0)</f>
        <v>0</v>
      </c>
      <c r="AG101" s="99">
        <f>Petrobras_PETR4___Histórico__InfoMoney_1[[#This Row],[9MME]]/Petrobras_PETR4___Histórico__InfoMoney_1[[#This Row],[20MA]]</f>
        <v>1.001361780053567</v>
      </c>
      <c r="AH101" s="95">
        <f t="shared" si="83"/>
        <v>0</v>
      </c>
      <c r="AI101" s="96">
        <f t="shared" si="84"/>
        <v>0</v>
      </c>
      <c r="AK101" s="104" t="b">
        <f t="shared" si="85"/>
        <v>0</v>
      </c>
      <c r="AL101" s="104" t="b">
        <f t="shared" si="86"/>
        <v>1</v>
      </c>
      <c r="AM101" s="104" t="b">
        <f t="shared" si="87"/>
        <v>1</v>
      </c>
      <c r="AN101" s="104" t="b">
        <f t="shared" si="88"/>
        <v>1</v>
      </c>
      <c r="AO101" s="98">
        <f t="shared" si="89"/>
        <v>24.03</v>
      </c>
      <c r="AP101" s="104">
        <f t="shared" si="90"/>
        <v>27.59</v>
      </c>
      <c r="AQ101" s="98">
        <f t="shared" si="91"/>
        <v>0.2</v>
      </c>
      <c r="AR101" s="98">
        <f t="shared" si="92"/>
        <v>0.15384615384615385</v>
      </c>
      <c r="AS101" s="98">
        <f t="shared" si="93"/>
        <v>7.407407407407407E-2</v>
      </c>
      <c r="AU101" s="97" t="b">
        <f t="shared" si="94"/>
        <v>0</v>
      </c>
      <c r="AV101" s="97" t="b">
        <f t="shared" si="95"/>
        <v>1</v>
      </c>
      <c r="AW101" s="97" t="b">
        <f t="shared" si="101"/>
        <v>0</v>
      </c>
      <c r="AX101" s="97" t="b">
        <f t="shared" si="102"/>
        <v>0</v>
      </c>
      <c r="AY1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" s="97" t="b">
        <f t="shared" si="96"/>
        <v>0</v>
      </c>
      <c r="BA101" s="97" t="b">
        <f t="shared" si="97"/>
        <v>1</v>
      </c>
      <c r="BB101" s="97" t="b">
        <f t="shared" si="103"/>
        <v>1</v>
      </c>
      <c r="BC101" s="97" t="b">
        <f t="shared" si="104"/>
        <v>1</v>
      </c>
      <c r="BD101" s="97" t="b">
        <f>Petrobras_PETR4___Histórico__InfoMoney_1[[#This Row],[MACD Line]]&lt;0</f>
        <v>0</v>
      </c>
      <c r="BE1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" spans="1:57" hidden="1">
      <c r="A102" s="83">
        <v>44193</v>
      </c>
      <c r="B102" s="98">
        <v>27.27</v>
      </c>
      <c r="C102" s="98">
        <v>27.27</v>
      </c>
      <c r="D102" s="98">
        <v>0.82</v>
      </c>
      <c r="E102" s="98">
        <f>Petrobras_PETR4___Histórico__InfoMoney_1[[#This Row],[Var.Dia (%)]]/100</f>
        <v>8.199999999999999E-3</v>
      </c>
      <c r="F102" s="98">
        <v>27.44</v>
      </c>
      <c r="G102" s="98">
        <v>27.27</v>
      </c>
      <c r="H102" s="98">
        <v>27.59</v>
      </c>
      <c r="I102" s="97" t="s">
        <v>447</v>
      </c>
      <c r="J102" s="108">
        <v>1.12E-2</v>
      </c>
      <c r="K102" s="97">
        <f ca="1">IF(COUNT($E102:E$1321)&gt;=22,LINEST(OFFSET(E102,0,0,22),OFFSET(J102,0,0,22)),"")</f>
        <v>1.504747958116359</v>
      </c>
      <c r="L102" s="99">
        <f t="shared" si="69"/>
        <v>0</v>
      </c>
      <c r="M102" s="99">
        <f t="shared" si="70"/>
        <v>1</v>
      </c>
      <c r="N102" s="99">
        <f t="shared" si="71"/>
        <v>0</v>
      </c>
      <c r="O1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-0.15609756097560984</v>
      </c>
      <c r="P102" s="128">
        <f>IF(Petrobras_PETR4___Histórico__InfoMoney_1[[#This Row],[William %R]]&lt;-0.8,1,0)</f>
        <v>0</v>
      </c>
      <c r="Q102" s="128">
        <f>IF(Petrobras_PETR4___Histórico__InfoMoney_1[[#This Row],[William %R]]&gt;-0.1,1,0)</f>
        <v>0</v>
      </c>
      <c r="R102" s="99">
        <f t="shared" si="72"/>
        <v>25.54</v>
      </c>
      <c r="S102" s="99">
        <f t="shared" si="73"/>
        <v>27.59</v>
      </c>
      <c r="T102" s="99">
        <f t="shared" si="74"/>
        <v>26.306230769230762</v>
      </c>
      <c r="U102" s="99">
        <f t="shared" si="75"/>
        <v>26.245499999999993</v>
      </c>
      <c r="V102" s="99">
        <f t="shared" si="76"/>
        <v>26.636352433126294</v>
      </c>
      <c r="W102" s="99">
        <f t="shared" si="77"/>
        <v>25.575550742993435</v>
      </c>
      <c r="X102" s="99">
        <f t="shared" si="78"/>
        <v>1.060801690132859</v>
      </c>
      <c r="Y102" s="99">
        <f t="shared" si="79"/>
        <v>1.2098251659341483</v>
      </c>
      <c r="Z102" s="99">
        <f t="shared" si="80"/>
        <v>-0.14902347580128938</v>
      </c>
      <c r="AA102" s="109">
        <f t="shared" si="81"/>
        <v>0.16263455967290624</v>
      </c>
      <c r="AB102" s="109">
        <f t="shared" si="98"/>
        <v>0.50845845454668148</v>
      </c>
      <c r="AC102" s="99" t="str">
        <f t="shared" si="99"/>
        <v>0</v>
      </c>
      <c r="AD102" s="95" t="str">
        <f t="shared" si="100"/>
        <v>0</v>
      </c>
      <c r="AE102" s="95">
        <f t="shared" si="82"/>
        <v>1</v>
      </c>
      <c r="AF102" s="95">
        <f>IF(Petrobras_PETR4___Histórico__InfoMoney_1[[#This Row],[MACD Line]]&lt;0,1,0)</f>
        <v>0</v>
      </c>
      <c r="AG102" s="99">
        <f>Petrobras_PETR4___Histórico__InfoMoney_1[[#This Row],[9MME]]/Petrobras_PETR4___Histórico__InfoMoney_1[[#This Row],[20MA]]</f>
        <v>1.0023139497906601</v>
      </c>
      <c r="AH102" s="95">
        <f t="shared" si="83"/>
        <v>0</v>
      </c>
      <c r="AI102" s="96">
        <f t="shared" si="84"/>
        <v>0</v>
      </c>
      <c r="AK102" s="104" t="b">
        <f t="shared" si="85"/>
        <v>1</v>
      </c>
      <c r="AL102" s="104" t="b">
        <f t="shared" si="86"/>
        <v>1</v>
      </c>
      <c r="AM102" s="104" t="b">
        <f t="shared" si="87"/>
        <v>0</v>
      </c>
      <c r="AN102" s="104" t="b">
        <f t="shared" si="88"/>
        <v>0</v>
      </c>
      <c r="AO102" s="98">
        <f t="shared" si="89"/>
        <v>24.03</v>
      </c>
      <c r="AP102" s="104">
        <f t="shared" si="90"/>
        <v>27.59</v>
      </c>
      <c r="AQ102" s="98">
        <f t="shared" si="91"/>
        <v>0.2</v>
      </c>
      <c r="AR102" s="98">
        <f t="shared" si="92"/>
        <v>0.15384615384615385</v>
      </c>
      <c r="AS102" s="98">
        <f t="shared" si="93"/>
        <v>7.407407407407407E-2</v>
      </c>
      <c r="AU102" s="97" t="b">
        <f t="shared" si="94"/>
        <v>1</v>
      </c>
      <c r="AV102" s="97" t="b">
        <f t="shared" si="95"/>
        <v>1</v>
      </c>
      <c r="AW102" s="97" t="b">
        <f t="shared" si="101"/>
        <v>0</v>
      </c>
      <c r="AX102" s="97" t="b">
        <f t="shared" si="102"/>
        <v>0</v>
      </c>
      <c r="AY1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" s="97" t="b">
        <f t="shared" si="96"/>
        <v>0</v>
      </c>
      <c r="BA102" s="97" t="b">
        <f t="shared" si="97"/>
        <v>0</v>
      </c>
      <c r="BB102" s="97" t="b">
        <f t="shared" si="103"/>
        <v>1</v>
      </c>
      <c r="BC102" s="97" t="b">
        <f t="shared" si="104"/>
        <v>1</v>
      </c>
      <c r="BD102" s="97" t="b">
        <f>Petrobras_PETR4___Histórico__InfoMoney_1[[#This Row],[MACD Line]]&lt;0</f>
        <v>0</v>
      </c>
      <c r="BE1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" spans="1:57" hidden="1">
      <c r="A103" s="83">
        <v>44188</v>
      </c>
      <c r="B103" s="98">
        <v>27.04</v>
      </c>
      <c r="C103" s="98">
        <v>27.04</v>
      </c>
      <c r="D103" s="98">
        <v>2.46</v>
      </c>
      <c r="E103" s="98">
        <f>Petrobras_PETR4___Histórico__InfoMoney_1[[#This Row],[Var.Dia (%)]]/100</f>
        <v>2.46E-2</v>
      </c>
      <c r="F103" s="98">
        <v>26.54</v>
      </c>
      <c r="G103" s="98">
        <v>26.46</v>
      </c>
      <c r="H103" s="98">
        <v>27.33</v>
      </c>
      <c r="I103" s="97" t="s">
        <v>172</v>
      </c>
      <c r="J103" s="108">
        <v>0.01</v>
      </c>
      <c r="K103" s="97">
        <f ca="1">IF(COUNT($E103:E$1321)&gt;=22,LINEST(OFFSET(E103,0,0,22),OFFSET(J103,0,0,22)),"")</f>
        <v>1.6207752482245239</v>
      </c>
      <c r="L103" s="99">
        <f t="shared" si="69"/>
        <v>0</v>
      </c>
      <c r="M103" s="99">
        <f t="shared" si="70"/>
        <v>0</v>
      </c>
      <c r="N103" s="99">
        <f t="shared" si="71"/>
        <v>0</v>
      </c>
      <c r="O1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-0.22279792746113977</v>
      </c>
      <c r="P103" s="128">
        <f>IF(Petrobras_PETR4___Histórico__InfoMoney_1[[#This Row],[William %R]]&lt;-0.8,1,0)</f>
        <v>0</v>
      </c>
      <c r="Q103" s="128">
        <f>IF(Petrobras_PETR4___Histórico__InfoMoney_1[[#This Row],[William %R]]&gt;-0.1,1,0)</f>
        <v>0</v>
      </c>
      <c r="R103" s="99">
        <f t="shared" si="72"/>
        <v>25.54</v>
      </c>
      <c r="S103" s="99">
        <f t="shared" si="73"/>
        <v>27.47</v>
      </c>
      <c r="T103" s="99">
        <f t="shared" si="74"/>
        <v>26.201461538461537</v>
      </c>
      <c r="U103" s="99">
        <f t="shared" si="75"/>
        <v>26.130999999999993</v>
      </c>
      <c r="V103" s="99">
        <f t="shared" si="76"/>
        <v>26.521143784603801</v>
      </c>
      <c r="W103" s="99">
        <f t="shared" si="77"/>
        <v>25.43999480243291</v>
      </c>
      <c r="X103" s="99">
        <f t="shared" si="78"/>
        <v>1.0811489821708911</v>
      </c>
      <c r="Y103" s="99">
        <f t="shared" si="79"/>
        <v>1.2470810348844708</v>
      </c>
      <c r="Z103" s="99">
        <f t="shared" si="80"/>
        <v>-0.16593205271357969</v>
      </c>
      <c r="AA103" s="109">
        <f t="shared" si="81"/>
        <v>0.45961940777125487</v>
      </c>
      <c r="AB103" s="109">
        <f t="shared" si="98"/>
        <v>0.52022110683823652</v>
      </c>
      <c r="AC103" s="99" t="str">
        <f t="shared" si="99"/>
        <v>0</v>
      </c>
      <c r="AD103" s="95" t="str">
        <f t="shared" si="100"/>
        <v>0</v>
      </c>
      <c r="AE103" s="95">
        <f t="shared" si="82"/>
        <v>1</v>
      </c>
      <c r="AF103" s="95">
        <f>IF(Petrobras_PETR4___Histórico__InfoMoney_1[[#This Row],[MACD Line]]&lt;0,1,0)</f>
        <v>0</v>
      </c>
      <c r="AG103" s="99">
        <f>Petrobras_PETR4___Histórico__InfoMoney_1[[#This Row],[9MME]]/Petrobras_PETR4___Histórico__InfoMoney_1[[#This Row],[20MA]]</f>
        <v>1.002696473095616</v>
      </c>
      <c r="AH103" s="95">
        <f t="shared" si="83"/>
        <v>0</v>
      </c>
      <c r="AI103" s="96">
        <f t="shared" si="84"/>
        <v>0</v>
      </c>
      <c r="AK103" s="104" t="b">
        <f t="shared" si="85"/>
        <v>1</v>
      </c>
      <c r="AL103" s="104" t="b">
        <f t="shared" si="86"/>
        <v>0</v>
      </c>
      <c r="AM103" s="104" t="b">
        <f t="shared" si="87"/>
        <v>0</v>
      </c>
      <c r="AN103" s="104" t="b">
        <f t="shared" si="88"/>
        <v>1</v>
      </c>
      <c r="AO103" s="98">
        <f t="shared" si="89"/>
        <v>24.03</v>
      </c>
      <c r="AP103" s="104">
        <f t="shared" si="90"/>
        <v>27.47</v>
      </c>
      <c r="AQ103" s="98">
        <f t="shared" si="91"/>
        <v>0.2</v>
      </c>
      <c r="AR103" s="98">
        <f t="shared" si="92"/>
        <v>0.15384615384615385</v>
      </c>
      <c r="AS103" s="98">
        <f t="shared" si="93"/>
        <v>7.407407407407407E-2</v>
      </c>
      <c r="AU103" s="97" t="b">
        <f t="shared" si="94"/>
        <v>1</v>
      </c>
      <c r="AV103" s="97" t="b">
        <f t="shared" si="95"/>
        <v>0</v>
      </c>
      <c r="AW103" s="97" t="b">
        <f t="shared" si="101"/>
        <v>0</v>
      </c>
      <c r="AX103" s="97" t="b">
        <f t="shared" si="102"/>
        <v>1</v>
      </c>
      <c r="AY1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" s="97" t="b">
        <f t="shared" si="96"/>
        <v>0</v>
      </c>
      <c r="BA103" s="97" t="b">
        <f t="shared" si="97"/>
        <v>0</v>
      </c>
      <c r="BB103" s="97" t="b">
        <f t="shared" si="103"/>
        <v>0</v>
      </c>
      <c r="BC103" s="97" t="b">
        <f t="shared" si="104"/>
        <v>1</v>
      </c>
      <c r="BD103" s="97" t="b">
        <f>Petrobras_PETR4___Histórico__InfoMoney_1[[#This Row],[MACD Line]]&lt;0</f>
        <v>0</v>
      </c>
      <c r="BE1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" spans="1:57" hidden="1">
      <c r="A104" s="83">
        <v>44187</v>
      </c>
      <c r="B104" s="98">
        <v>26.39</v>
      </c>
      <c r="C104" s="98">
        <v>26.39</v>
      </c>
      <c r="D104" s="98">
        <v>0.96</v>
      </c>
      <c r="E104" s="98">
        <f>Petrobras_PETR4___Histórico__InfoMoney_1[[#This Row],[Var.Dia (%)]]/100</f>
        <v>9.5999999999999992E-3</v>
      </c>
      <c r="F104" s="98">
        <v>26.32</v>
      </c>
      <c r="G104" s="98">
        <v>26.17</v>
      </c>
      <c r="H104" s="98">
        <v>26.58</v>
      </c>
      <c r="I104" s="97" t="s">
        <v>448</v>
      </c>
      <c r="J104" s="108">
        <v>7.0000000000000001E-3</v>
      </c>
      <c r="K104" s="97">
        <f ca="1">IF(COUNT($E104:E$1321)&gt;=22,LINEST(OFFSET(E104,0,0,22),OFFSET(J104,0,0,22)),"")</f>
        <v>1.7395380336934931</v>
      </c>
      <c r="L104" s="99">
        <f t="shared" si="69"/>
        <v>0</v>
      </c>
      <c r="M104" s="99">
        <f t="shared" si="70"/>
        <v>0</v>
      </c>
      <c r="N104" s="99">
        <f t="shared" si="71"/>
        <v>0</v>
      </c>
      <c r="O1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-0.47577092511013147</v>
      </c>
      <c r="P104" s="128">
        <f>IF(Petrobras_PETR4___Histórico__InfoMoney_1[[#This Row],[William %R]]&lt;-0.8,1,0)</f>
        <v>0</v>
      </c>
      <c r="Q104" s="128">
        <f>IF(Petrobras_PETR4___Histórico__InfoMoney_1[[#This Row],[William %R]]&gt;-0.1,1,0)</f>
        <v>0</v>
      </c>
      <c r="R104" s="99">
        <f t="shared" si="72"/>
        <v>25.2</v>
      </c>
      <c r="S104" s="99">
        <f t="shared" si="73"/>
        <v>27.47</v>
      </c>
      <c r="T104" s="99">
        <f t="shared" si="74"/>
        <v>26.05830769230769</v>
      </c>
      <c r="U104" s="99">
        <f t="shared" si="75"/>
        <v>26.048999999999999</v>
      </c>
      <c r="V104" s="99">
        <f t="shared" si="76"/>
        <v>26.426806290895403</v>
      </c>
      <c r="W104" s="99">
        <f t="shared" si="77"/>
        <v>25.311994386627543</v>
      </c>
      <c r="X104" s="99">
        <f t="shared" si="78"/>
        <v>1.1148119042678601</v>
      </c>
      <c r="Y104" s="99">
        <f t="shared" si="79"/>
        <v>1.2885640480628657</v>
      </c>
      <c r="Z104" s="99">
        <f t="shared" si="80"/>
        <v>-0.17375214379500559</v>
      </c>
      <c r="AA104" s="109">
        <f t="shared" si="81"/>
        <v>0.17677669529663689</v>
      </c>
      <c r="AB104" s="109">
        <f t="shared" si="98"/>
        <v>0.55590466808617478</v>
      </c>
      <c r="AC104" s="99" t="str">
        <f t="shared" si="99"/>
        <v>0</v>
      </c>
      <c r="AD104" s="95" t="str">
        <f t="shared" si="100"/>
        <v>0</v>
      </c>
      <c r="AE104" s="95">
        <f t="shared" si="82"/>
        <v>1</v>
      </c>
      <c r="AF104" s="95">
        <f>IF(Petrobras_PETR4___Histórico__InfoMoney_1[[#This Row],[MACD Line]]&lt;0,1,0)</f>
        <v>0</v>
      </c>
      <c r="AG104" s="99">
        <f>Petrobras_PETR4___Histórico__InfoMoney_1[[#This Row],[9MME]]/Petrobras_PETR4___Histórico__InfoMoney_1[[#This Row],[20MA]]</f>
        <v>1.0003573147647775</v>
      </c>
      <c r="AH104" s="95">
        <f t="shared" si="83"/>
        <v>0</v>
      </c>
      <c r="AI104" s="96">
        <f t="shared" si="84"/>
        <v>0</v>
      </c>
      <c r="AK104" s="104" t="b">
        <f t="shared" si="85"/>
        <v>0</v>
      </c>
      <c r="AL104" s="104" t="b">
        <f t="shared" si="86"/>
        <v>0</v>
      </c>
      <c r="AM104" s="104" t="b">
        <f t="shared" si="87"/>
        <v>0</v>
      </c>
      <c r="AN104" s="104" t="b">
        <f t="shared" si="88"/>
        <v>1</v>
      </c>
      <c r="AO104" s="98">
        <f t="shared" si="89"/>
        <v>24.03</v>
      </c>
      <c r="AP104" s="104">
        <f t="shared" si="90"/>
        <v>27.47</v>
      </c>
      <c r="AQ104" s="98">
        <f t="shared" si="91"/>
        <v>0.2</v>
      </c>
      <c r="AR104" s="98">
        <f t="shared" si="92"/>
        <v>0.15384615384615385</v>
      </c>
      <c r="AS104" s="98">
        <f t="shared" si="93"/>
        <v>7.407407407407407E-2</v>
      </c>
      <c r="AU104" s="97" t="b">
        <f t="shared" si="94"/>
        <v>0</v>
      </c>
      <c r="AV104" s="97" t="b">
        <f t="shared" si="95"/>
        <v>0</v>
      </c>
      <c r="AW104" s="97" t="b">
        <f t="shared" si="101"/>
        <v>1</v>
      </c>
      <c r="AX104" s="97" t="b">
        <f t="shared" si="102"/>
        <v>1</v>
      </c>
      <c r="AY1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" s="97" t="b">
        <f t="shared" si="96"/>
        <v>1</v>
      </c>
      <c r="BA104" s="97" t="b">
        <f t="shared" si="97"/>
        <v>0</v>
      </c>
      <c r="BB104" s="97" t="b">
        <f t="shared" si="103"/>
        <v>0</v>
      </c>
      <c r="BC104" s="97" t="b">
        <f t="shared" si="104"/>
        <v>0</v>
      </c>
      <c r="BD104" s="97" t="b">
        <f>Petrobras_PETR4___Histórico__InfoMoney_1[[#This Row],[MACD Line]]&lt;0</f>
        <v>0</v>
      </c>
      <c r="BE1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" spans="1:57" hidden="1">
      <c r="A105" s="83">
        <v>44186</v>
      </c>
      <c r="B105" s="98">
        <v>26.14</v>
      </c>
      <c r="C105" s="98">
        <v>26.14</v>
      </c>
      <c r="D105" s="98">
        <v>-3.84</v>
      </c>
      <c r="E105" s="98">
        <f>Petrobras_PETR4___Histórico__InfoMoney_1[[#This Row],[Var.Dia (%)]]/100</f>
        <v>-3.8399999999999997E-2</v>
      </c>
      <c r="F105" s="98">
        <v>26.31</v>
      </c>
      <c r="G105" s="98">
        <v>25.66</v>
      </c>
      <c r="H105" s="98">
        <v>26.6</v>
      </c>
      <c r="I105" s="97" t="s">
        <v>449</v>
      </c>
      <c r="J105" s="108">
        <v>-1.8599999999999998E-2</v>
      </c>
      <c r="K105" s="97">
        <f ca="1">IF(COUNT($E105:E$1321)&gt;=22,LINEST(OFFSET(E105,0,0,22),OFFSET(J105,0,0,22)),"")</f>
        <v>1.7263725132232666</v>
      </c>
      <c r="L105" s="99">
        <f t="shared" si="69"/>
        <v>0</v>
      </c>
      <c r="M105" s="99">
        <f t="shared" si="70"/>
        <v>0</v>
      </c>
      <c r="N105" s="99">
        <f t="shared" si="71"/>
        <v>0</v>
      </c>
      <c r="O1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-0.44932432432432418</v>
      </c>
      <c r="P105" s="128">
        <f>IF(Petrobras_PETR4___Histórico__InfoMoney_1[[#This Row],[William %R]]&lt;-0.8,1,0)</f>
        <v>0</v>
      </c>
      <c r="Q105" s="128">
        <f>IF(Petrobras_PETR4___Histórico__InfoMoney_1[[#This Row],[William %R]]&gt;-0.1,1,0)</f>
        <v>0</v>
      </c>
      <c r="R105" s="99">
        <f t="shared" si="72"/>
        <v>24.51</v>
      </c>
      <c r="S105" s="99">
        <f t="shared" si="73"/>
        <v>27.47</v>
      </c>
      <c r="T105" s="99">
        <f t="shared" si="74"/>
        <v>25.941576923076923</v>
      </c>
      <c r="U105" s="99">
        <f t="shared" si="75"/>
        <v>25.997999999999998</v>
      </c>
      <c r="V105" s="99">
        <f t="shared" si="76"/>
        <v>26.433498343785477</v>
      </c>
      <c r="W105" s="99">
        <f t="shared" si="77"/>
        <v>25.225753937557744</v>
      </c>
      <c r="X105" s="99">
        <f t="shared" si="78"/>
        <v>1.2077444062277323</v>
      </c>
      <c r="Y105" s="99">
        <f t="shared" si="79"/>
        <v>1.3320020840116171</v>
      </c>
      <c r="Z105" s="99">
        <f t="shared" si="80"/>
        <v>-0.12425767778388486</v>
      </c>
      <c r="AA105" s="109">
        <f t="shared" si="81"/>
        <v>0.74246212024587532</v>
      </c>
      <c r="AB105" s="109">
        <f t="shared" si="98"/>
        <v>0.48890694411104463</v>
      </c>
      <c r="AC105" s="99" t="str">
        <f t="shared" si="99"/>
        <v>0</v>
      </c>
      <c r="AD105" s="95" t="str">
        <f t="shared" si="100"/>
        <v>0</v>
      </c>
      <c r="AE105" s="95">
        <f t="shared" si="82"/>
        <v>1</v>
      </c>
      <c r="AF105" s="95">
        <f>IF(Petrobras_PETR4___Histórico__InfoMoney_1[[#This Row],[MACD Line]]&lt;0,1,0)</f>
        <v>0</v>
      </c>
      <c r="AG105" s="99">
        <f>Petrobras_PETR4___Histórico__InfoMoney_1[[#This Row],[9MME]]/Petrobras_PETR4___Histórico__InfoMoney_1[[#This Row],[20MA]]</f>
        <v>0.99782971471178261</v>
      </c>
      <c r="AH105" s="95">
        <f t="shared" si="83"/>
        <v>0</v>
      </c>
      <c r="AI105" s="96">
        <f t="shared" si="84"/>
        <v>0</v>
      </c>
      <c r="AK105" s="104" t="b">
        <f t="shared" si="85"/>
        <v>0</v>
      </c>
      <c r="AL105" s="104" t="b">
        <f t="shared" si="86"/>
        <v>0</v>
      </c>
      <c r="AM105" s="104" t="b">
        <f t="shared" si="87"/>
        <v>1</v>
      </c>
      <c r="AN105" s="104" t="b">
        <f t="shared" si="88"/>
        <v>1</v>
      </c>
      <c r="AO105" s="98">
        <f t="shared" si="89"/>
        <v>24.03</v>
      </c>
      <c r="AP105" s="104">
        <f t="shared" si="90"/>
        <v>27.47</v>
      </c>
      <c r="AQ105" s="98">
        <f t="shared" si="91"/>
        <v>0.2</v>
      </c>
      <c r="AR105" s="98">
        <f t="shared" si="92"/>
        <v>0.15384615384615385</v>
      </c>
      <c r="AS105" s="98">
        <f t="shared" si="93"/>
        <v>7.407407407407407E-2</v>
      </c>
      <c r="AU105" s="97" t="b">
        <f t="shared" si="94"/>
        <v>0</v>
      </c>
      <c r="AV105" s="97" t="b">
        <f t="shared" si="95"/>
        <v>0</v>
      </c>
      <c r="AW105" s="97" t="b">
        <f t="shared" si="101"/>
        <v>1</v>
      </c>
      <c r="AX105" s="97" t="b">
        <f t="shared" si="102"/>
        <v>1</v>
      </c>
      <c r="AY1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" s="97" t="b">
        <f t="shared" si="96"/>
        <v>1</v>
      </c>
      <c r="BA105" s="97" t="b">
        <f t="shared" si="97"/>
        <v>1</v>
      </c>
      <c r="BB105" s="97" t="b">
        <f t="shared" si="103"/>
        <v>0</v>
      </c>
      <c r="BC105" s="97" t="b">
        <f t="shared" si="104"/>
        <v>0</v>
      </c>
      <c r="BD105" s="97" t="b">
        <f>Petrobras_PETR4___Histórico__InfoMoney_1[[#This Row],[MACD Line]]&lt;0</f>
        <v>0</v>
      </c>
      <c r="BE1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" spans="1:57" hidden="1">
      <c r="A106" s="83">
        <v>44183</v>
      </c>
      <c r="B106" s="98">
        <v>27.19</v>
      </c>
      <c r="C106" s="98">
        <v>27.19</v>
      </c>
      <c r="D106" s="98">
        <v>-0.5</v>
      </c>
      <c r="E106" s="98">
        <f>Petrobras_PETR4___Histórico__InfoMoney_1[[#This Row],[Var.Dia (%)]]/100</f>
        <v>-5.0000000000000001E-3</v>
      </c>
      <c r="F106" s="98">
        <v>27.19</v>
      </c>
      <c r="G106" s="98">
        <v>27.11</v>
      </c>
      <c r="H106" s="98">
        <v>27.4</v>
      </c>
      <c r="I106" s="97" t="s">
        <v>69</v>
      </c>
      <c r="J106" s="108">
        <v>-3.2000000000000002E-3</v>
      </c>
      <c r="K106" s="97">
        <f ca="1">IF(COUNT($E106:E$1321)&gt;=22,LINEST(OFFSET(E106,0,0,22),OFFSET(J106,0,0,22)),"")</f>
        <v>1.6606297783464181</v>
      </c>
      <c r="L106" s="99">
        <f t="shared" si="69"/>
        <v>0</v>
      </c>
      <c r="M106" s="99">
        <f t="shared" si="70"/>
        <v>0</v>
      </c>
      <c r="N106" s="99">
        <f t="shared" si="71"/>
        <v>0</v>
      </c>
      <c r="O1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-9.3333333333332533E-2</v>
      </c>
      <c r="P106" s="128">
        <f>IF(Petrobras_PETR4___Histórico__InfoMoney_1[[#This Row],[William %R]]&lt;-0.8,1,0)</f>
        <v>0</v>
      </c>
      <c r="Q106" s="128">
        <f>IF(Petrobras_PETR4___Histórico__InfoMoney_1[[#This Row],[William %R]]&gt;-0.1,1,0)</f>
        <v>1</v>
      </c>
      <c r="R106" s="99">
        <f t="shared" si="72"/>
        <v>24.47</v>
      </c>
      <c r="S106" s="99">
        <f t="shared" si="73"/>
        <v>27.47</v>
      </c>
      <c r="T106" s="99">
        <f t="shared" si="74"/>
        <v>25.920769230769228</v>
      </c>
      <c r="U106" s="99">
        <f t="shared" si="75"/>
        <v>25.9055</v>
      </c>
      <c r="V106" s="99">
        <f t="shared" si="76"/>
        <v>26.486861679019199</v>
      </c>
      <c r="W106" s="99">
        <f t="shared" si="77"/>
        <v>25.152614252562365</v>
      </c>
      <c r="X106" s="99">
        <f t="shared" si="78"/>
        <v>1.3342474264568338</v>
      </c>
      <c r="Y106" s="99">
        <f t="shared" si="79"/>
        <v>1.3630665034575884</v>
      </c>
      <c r="Z106" s="99">
        <f t="shared" si="80"/>
        <v>-2.8819077000754589E-2</v>
      </c>
      <c r="AA106" s="109">
        <f t="shared" si="81"/>
        <v>9.1923881554250478E-2</v>
      </c>
      <c r="AB106" s="109">
        <f t="shared" si="98"/>
        <v>0.25272514714606548</v>
      </c>
      <c r="AC106" s="99" t="str">
        <f t="shared" si="99"/>
        <v>0</v>
      </c>
      <c r="AD106" s="95" t="str">
        <f t="shared" si="100"/>
        <v>0</v>
      </c>
      <c r="AE106" s="95">
        <f t="shared" si="82"/>
        <v>1</v>
      </c>
      <c r="AF106" s="95">
        <f>IF(Petrobras_PETR4___Histórico__InfoMoney_1[[#This Row],[MACD Line]]&lt;0,1,0)</f>
        <v>0</v>
      </c>
      <c r="AG106" s="99">
        <f>Petrobras_PETR4___Histórico__InfoMoney_1[[#This Row],[9MME]]/Petrobras_PETR4___Histórico__InfoMoney_1[[#This Row],[20MA]]</f>
        <v>1.0005894204230463</v>
      </c>
      <c r="AH106" s="95">
        <f t="shared" si="83"/>
        <v>0</v>
      </c>
      <c r="AI106" s="96">
        <f t="shared" si="84"/>
        <v>0</v>
      </c>
      <c r="AK106" s="104" t="b">
        <f t="shared" si="85"/>
        <v>0</v>
      </c>
      <c r="AL106" s="104" t="b">
        <f t="shared" si="86"/>
        <v>1</v>
      </c>
      <c r="AM106" s="104" t="b">
        <f t="shared" si="87"/>
        <v>0</v>
      </c>
      <c r="AN106" s="104" t="b">
        <f t="shared" si="88"/>
        <v>1</v>
      </c>
      <c r="AO106" s="98">
        <f t="shared" si="89"/>
        <v>23.26</v>
      </c>
      <c r="AP106" s="104">
        <f t="shared" si="90"/>
        <v>27.47</v>
      </c>
      <c r="AQ106" s="98">
        <f t="shared" si="91"/>
        <v>0.2</v>
      </c>
      <c r="AR106" s="98">
        <f t="shared" si="92"/>
        <v>0.15384615384615385</v>
      </c>
      <c r="AS106" s="98">
        <f t="shared" si="93"/>
        <v>7.407407407407407E-2</v>
      </c>
      <c r="AU106" s="97" t="b">
        <f t="shared" si="94"/>
        <v>0</v>
      </c>
      <c r="AV106" s="97" t="b">
        <f t="shared" si="95"/>
        <v>1</v>
      </c>
      <c r="AW106" s="97" t="b">
        <f t="shared" si="101"/>
        <v>1</v>
      </c>
      <c r="AX106" s="97" t="b">
        <f t="shared" si="102"/>
        <v>1</v>
      </c>
      <c r="AY1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" s="97" t="b">
        <f t="shared" si="96"/>
        <v>0</v>
      </c>
      <c r="BA106" s="97" t="b">
        <f t="shared" si="97"/>
        <v>1</v>
      </c>
      <c r="BB106" s="97" t="b">
        <f t="shared" si="103"/>
        <v>0</v>
      </c>
      <c r="BC106" s="97" t="b">
        <f t="shared" si="104"/>
        <v>0</v>
      </c>
      <c r="BD106" s="97" t="b">
        <f>Petrobras_PETR4___Histórico__InfoMoney_1[[#This Row],[MACD Line]]&lt;0</f>
        <v>0</v>
      </c>
      <c r="BE1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" spans="1:57" hidden="1">
      <c r="A107" s="83">
        <v>44182</v>
      </c>
      <c r="B107" s="98">
        <v>27.32</v>
      </c>
      <c r="C107" s="98">
        <v>27.32</v>
      </c>
      <c r="D107" s="98">
        <v>0.18</v>
      </c>
      <c r="E107" s="98">
        <f>Petrobras_PETR4___Histórico__InfoMoney_1[[#This Row],[Var.Dia (%)]]/100</f>
        <v>1.8E-3</v>
      </c>
      <c r="F107" s="98">
        <v>27.38</v>
      </c>
      <c r="G107" s="98">
        <v>27.16</v>
      </c>
      <c r="H107" s="98">
        <v>27.47</v>
      </c>
      <c r="I107" s="97" t="s">
        <v>269</v>
      </c>
      <c r="J107" s="108">
        <v>4.5999999999999999E-3</v>
      </c>
      <c r="K107" s="97">
        <f ca="1">IF(COUNT($E107:E$1321)&gt;=22,LINEST(OFFSET(E107,0,0,22),OFFSET(J107,0,0,22)),"")</f>
        <v>1.5834037234061216</v>
      </c>
      <c r="L107" s="99">
        <f t="shared" si="69"/>
        <v>0</v>
      </c>
      <c r="M107" s="99">
        <f t="shared" si="70"/>
        <v>1</v>
      </c>
      <c r="N107" s="99">
        <f t="shared" si="71"/>
        <v>0</v>
      </c>
      <c r="O1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-4.360465116279031E-2</v>
      </c>
      <c r="P107" s="128">
        <f>IF(Petrobras_PETR4___Histórico__InfoMoney_1[[#This Row],[William %R]]&lt;-0.8,1,0)</f>
        <v>0</v>
      </c>
      <c r="Q107" s="128">
        <f>IF(Petrobras_PETR4___Histórico__InfoMoney_1[[#This Row],[William %R]]&gt;-0.1,1,0)</f>
        <v>1</v>
      </c>
      <c r="R107" s="99">
        <f t="shared" si="72"/>
        <v>24.03</v>
      </c>
      <c r="S107" s="99">
        <f t="shared" si="73"/>
        <v>27.47</v>
      </c>
      <c r="T107" s="99">
        <f t="shared" si="74"/>
        <v>25.760115384615386</v>
      </c>
      <c r="U107" s="99">
        <f t="shared" si="75"/>
        <v>25.689999999999998</v>
      </c>
      <c r="V107" s="99">
        <f t="shared" si="76"/>
        <v>26.35901834793178</v>
      </c>
      <c r="W107" s="99">
        <f t="shared" si="77"/>
        <v>24.989623392767353</v>
      </c>
      <c r="X107" s="99">
        <f t="shared" si="78"/>
        <v>1.3693949551644273</v>
      </c>
      <c r="Y107" s="99">
        <f t="shared" si="79"/>
        <v>1.370271272707777</v>
      </c>
      <c r="Z107" s="99">
        <f t="shared" si="80"/>
        <v>-8.763175433497139E-4</v>
      </c>
      <c r="AA107" s="109">
        <f t="shared" si="81"/>
        <v>2.8284271247461298E-2</v>
      </c>
      <c r="AB107" s="109">
        <f t="shared" si="98"/>
        <v>0.30149626863362744</v>
      </c>
      <c r="AC107" s="99" t="str">
        <f t="shared" si="99"/>
        <v>0</v>
      </c>
      <c r="AD107" s="95" t="str">
        <f t="shared" si="100"/>
        <v>0</v>
      </c>
      <c r="AE107" s="95">
        <f t="shared" si="82"/>
        <v>1</v>
      </c>
      <c r="AF107" s="95">
        <f>IF(Petrobras_PETR4___Histórico__InfoMoney_1[[#This Row],[MACD Line]]&lt;0,1,0)</f>
        <v>0</v>
      </c>
      <c r="AG107" s="99">
        <f>Petrobras_PETR4___Histórico__InfoMoney_1[[#This Row],[9MME]]/Petrobras_PETR4___Histórico__InfoMoney_1[[#This Row],[20MA]]</f>
        <v>1.0027292870617122</v>
      </c>
      <c r="AH107" s="95">
        <f t="shared" si="83"/>
        <v>0</v>
      </c>
      <c r="AI107" s="96">
        <f t="shared" si="84"/>
        <v>1</v>
      </c>
      <c r="AK107" s="104" t="b">
        <f t="shared" si="85"/>
        <v>1</v>
      </c>
      <c r="AL107" s="104" t="b">
        <f t="shared" si="86"/>
        <v>1</v>
      </c>
      <c r="AM107" s="104" t="b">
        <f t="shared" si="87"/>
        <v>1</v>
      </c>
      <c r="AN107" s="104" t="b">
        <f t="shared" si="88"/>
        <v>1</v>
      </c>
      <c r="AO107" s="98">
        <f t="shared" si="89"/>
        <v>22.61</v>
      </c>
      <c r="AP107" s="104">
        <f t="shared" si="90"/>
        <v>27.47</v>
      </c>
      <c r="AQ107" s="98">
        <f t="shared" si="91"/>
        <v>0.2</v>
      </c>
      <c r="AR107" s="98">
        <f t="shared" si="92"/>
        <v>0.15384615384615385</v>
      </c>
      <c r="AS107" s="98">
        <f t="shared" si="93"/>
        <v>7.407407407407407E-2</v>
      </c>
      <c r="AU107" s="97" t="b">
        <f t="shared" si="94"/>
        <v>1</v>
      </c>
      <c r="AV107" s="97" t="b">
        <f t="shared" si="95"/>
        <v>1</v>
      </c>
      <c r="AW107" s="97" t="b">
        <f t="shared" si="101"/>
        <v>1</v>
      </c>
      <c r="AX107" s="97" t="b">
        <f t="shared" si="102"/>
        <v>1</v>
      </c>
      <c r="AY1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07" s="97" t="b">
        <f t="shared" si="96"/>
        <v>1</v>
      </c>
      <c r="BA107" s="97" t="b">
        <f t="shared" si="97"/>
        <v>0</v>
      </c>
      <c r="BB107" s="97" t="b">
        <f t="shared" si="103"/>
        <v>0</v>
      </c>
      <c r="BC107" s="97" t="b">
        <f t="shared" si="104"/>
        <v>0</v>
      </c>
      <c r="BD107" s="97" t="b">
        <f>Petrobras_PETR4___Histórico__InfoMoney_1[[#This Row],[MACD Line]]&lt;0</f>
        <v>0</v>
      </c>
      <c r="BE1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" spans="1:57" hidden="1">
      <c r="A108" s="83">
        <v>44181</v>
      </c>
      <c r="B108" s="98">
        <v>27.28</v>
      </c>
      <c r="C108" s="98">
        <v>27.28</v>
      </c>
      <c r="D108" s="98">
        <v>1.22</v>
      </c>
      <c r="E108" s="98">
        <f>Petrobras_PETR4___Histórico__InfoMoney_1[[#This Row],[Var.Dia (%)]]/100</f>
        <v>1.2199999999999999E-2</v>
      </c>
      <c r="F108" s="98">
        <v>26.95</v>
      </c>
      <c r="G108" s="98">
        <v>26.58</v>
      </c>
      <c r="H108" s="98">
        <v>27.32</v>
      </c>
      <c r="I108" s="97" t="s">
        <v>224</v>
      </c>
      <c r="J108" s="108">
        <v>1.47E-2</v>
      </c>
      <c r="K108" s="97">
        <f ca="1">IF(COUNT($E108:E$1321)&gt;=22,LINEST(OFFSET(E108,0,0,22),OFFSET(J108,0,0,22)),"")</f>
        <v>1.5885089376938302</v>
      </c>
      <c r="L108" s="99">
        <f t="shared" si="69"/>
        <v>0</v>
      </c>
      <c r="M108" s="99">
        <f t="shared" si="70"/>
        <v>0</v>
      </c>
      <c r="N108" s="99">
        <f t="shared" si="71"/>
        <v>0</v>
      </c>
      <c r="O1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-2.1084337349397676E-2</v>
      </c>
      <c r="P108" s="128">
        <f>IF(Petrobras_PETR4___Histórico__InfoMoney_1[[#This Row],[William %R]]&lt;-0.8,1,0)</f>
        <v>0</v>
      </c>
      <c r="Q108" s="128">
        <f>IF(Petrobras_PETR4___Histórico__InfoMoney_1[[#This Row],[William %R]]&gt;-0.1,1,0)</f>
        <v>1</v>
      </c>
      <c r="R108" s="99">
        <f t="shared" si="72"/>
        <v>24.03</v>
      </c>
      <c r="S108" s="99">
        <f t="shared" si="73"/>
        <v>27.35</v>
      </c>
      <c r="T108" s="99">
        <f t="shared" si="74"/>
        <v>25.564000000000004</v>
      </c>
      <c r="U108" s="99">
        <f t="shared" si="75"/>
        <v>25.476500000000001</v>
      </c>
      <c r="V108" s="99">
        <f t="shared" si="76"/>
        <v>26.184294411192106</v>
      </c>
      <c r="W108" s="99">
        <f t="shared" si="77"/>
        <v>24.803193264188742</v>
      </c>
      <c r="X108" s="99">
        <f t="shared" si="78"/>
        <v>1.3811011470033634</v>
      </c>
      <c r="Y108" s="99">
        <f t="shared" si="79"/>
        <v>1.3704903520936145</v>
      </c>
      <c r="Z108" s="99">
        <f t="shared" si="80"/>
        <v>1.0610794909748922E-2</v>
      </c>
      <c r="AA108" s="109">
        <f t="shared" si="81"/>
        <v>0.23334523779156199</v>
      </c>
      <c r="AB108" s="109">
        <f t="shared" si="98"/>
        <v>0.23853720883753199</v>
      </c>
      <c r="AC108" s="99" t="str">
        <f t="shared" si="99"/>
        <v>0</v>
      </c>
      <c r="AD108" s="95" t="str">
        <f t="shared" si="100"/>
        <v>0</v>
      </c>
      <c r="AE108" s="95">
        <f t="shared" si="82"/>
        <v>1</v>
      </c>
      <c r="AF108" s="95">
        <f>IF(Petrobras_PETR4___Histórico__InfoMoney_1[[#This Row],[MACD Line]]&lt;0,1,0)</f>
        <v>0</v>
      </c>
      <c r="AG108" s="99">
        <f>Petrobras_PETR4___Histórico__InfoMoney_1[[#This Row],[9MME]]/Petrobras_PETR4___Histórico__InfoMoney_1[[#This Row],[20MA]]</f>
        <v>1.0034345377112242</v>
      </c>
      <c r="AH108" s="95">
        <f t="shared" si="83"/>
        <v>0</v>
      </c>
      <c r="AI108" s="96">
        <f t="shared" si="84"/>
        <v>0</v>
      </c>
      <c r="AK108" s="104" t="b">
        <f t="shared" si="85"/>
        <v>1</v>
      </c>
      <c r="AL108" s="104" t="b">
        <f t="shared" si="86"/>
        <v>0</v>
      </c>
      <c r="AM108" s="104" t="b">
        <f t="shared" si="87"/>
        <v>0</v>
      </c>
      <c r="AN108" s="104" t="b">
        <f t="shared" si="88"/>
        <v>1</v>
      </c>
      <c r="AO108" s="98">
        <f t="shared" si="89"/>
        <v>22.61</v>
      </c>
      <c r="AP108" s="104">
        <f t="shared" si="90"/>
        <v>27.35</v>
      </c>
      <c r="AQ108" s="98">
        <f t="shared" si="91"/>
        <v>0.2</v>
      </c>
      <c r="AR108" s="98">
        <f t="shared" si="92"/>
        <v>0.15384615384615385</v>
      </c>
      <c r="AS108" s="98">
        <f t="shared" si="93"/>
        <v>7.407407407407407E-2</v>
      </c>
      <c r="AU108" s="97" t="b">
        <f t="shared" si="94"/>
        <v>1</v>
      </c>
      <c r="AV108" s="97" t="b">
        <f t="shared" si="95"/>
        <v>0</v>
      </c>
      <c r="AW108" s="97" t="b">
        <f t="shared" si="101"/>
        <v>1</v>
      </c>
      <c r="AX108" s="97" t="b">
        <f t="shared" si="102"/>
        <v>1</v>
      </c>
      <c r="AY1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" s="97" t="b">
        <f t="shared" si="96"/>
        <v>0</v>
      </c>
      <c r="BA108" s="97" t="b">
        <f t="shared" si="97"/>
        <v>1</v>
      </c>
      <c r="BB108" s="97" t="b">
        <f t="shared" si="103"/>
        <v>0</v>
      </c>
      <c r="BC108" s="97" t="b">
        <f t="shared" si="104"/>
        <v>0</v>
      </c>
      <c r="BD108" s="97" t="b">
        <f>Petrobras_PETR4___Histórico__InfoMoney_1[[#This Row],[MACD Line]]&lt;0</f>
        <v>0</v>
      </c>
      <c r="BE1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" spans="1:57" hidden="1">
      <c r="A109" s="83">
        <v>44180</v>
      </c>
      <c r="B109" s="98">
        <v>26.95</v>
      </c>
      <c r="C109" s="98">
        <v>26.95</v>
      </c>
      <c r="D109" s="98">
        <v>0.83</v>
      </c>
      <c r="E109" s="98">
        <f>Petrobras_PETR4___Histórico__InfoMoney_1[[#This Row],[Var.Dia (%)]]/100</f>
        <v>8.3000000000000001E-3</v>
      </c>
      <c r="F109" s="98">
        <v>26.9</v>
      </c>
      <c r="G109" s="98">
        <v>26.74</v>
      </c>
      <c r="H109" s="98">
        <v>27.08</v>
      </c>
      <c r="I109" s="97" t="s">
        <v>261</v>
      </c>
      <c r="J109" s="108">
        <v>1.34E-2</v>
      </c>
      <c r="K109" s="97">
        <f ca="1">IF(COUNT($E109:E$1321)&gt;=22,LINEST(OFFSET(E109,0,0,22),OFFSET(J109,0,0,22)),"")</f>
        <v>1.653704514569825</v>
      </c>
      <c r="L109" s="99">
        <f t="shared" si="69"/>
        <v>0</v>
      </c>
      <c r="M109" s="99">
        <f t="shared" si="70"/>
        <v>0</v>
      </c>
      <c r="N109" s="99">
        <f t="shared" si="71"/>
        <v>0</v>
      </c>
      <c r="O1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-0.12048192771084401</v>
      </c>
      <c r="P109" s="128">
        <f>IF(Petrobras_PETR4___Histórico__InfoMoney_1[[#This Row],[William %R]]&lt;-0.8,1,0)</f>
        <v>0</v>
      </c>
      <c r="Q109" s="128">
        <f>IF(Petrobras_PETR4___Histórico__InfoMoney_1[[#This Row],[William %R]]&gt;-0.1,1,0)</f>
        <v>0</v>
      </c>
      <c r="R109" s="99">
        <f t="shared" si="72"/>
        <v>24.03</v>
      </c>
      <c r="S109" s="99">
        <f t="shared" si="73"/>
        <v>27.35</v>
      </c>
      <c r="T109" s="99">
        <f t="shared" si="74"/>
        <v>25.342730769230773</v>
      </c>
      <c r="U109" s="99">
        <f t="shared" si="75"/>
        <v>25.252000000000002</v>
      </c>
      <c r="V109" s="99">
        <f t="shared" si="76"/>
        <v>25.985075213227034</v>
      </c>
      <c r="W109" s="99">
        <f t="shared" si="77"/>
        <v>24.60504872532384</v>
      </c>
      <c r="X109" s="99">
        <f t="shared" si="78"/>
        <v>1.3800264879031943</v>
      </c>
      <c r="Y109" s="99">
        <f t="shared" si="79"/>
        <v>1.3678376533661774</v>
      </c>
      <c r="Z109" s="99">
        <f t="shared" si="80"/>
        <v>1.2188834537016913E-2</v>
      </c>
      <c r="AA109" s="109">
        <f t="shared" si="81"/>
        <v>0.16263455967290624</v>
      </c>
      <c r="AB109" s="109">
        <f t="shared" si="98"/>
        <v>0.3547816229739077</v>
      </c>
      <c r="AC109" s="99" t="str">
        <f t="shared" si="99"/>
        <v>0</v>
      </c>
      <c r="AD109" s="95" t="str">
        <f t="shared" si="100"/>
        <v>0</v>
      </c>
      <c r="AE109" s="95">
        <f t="shared" si="82"/>
        <v>1</v>
      </c>
      <c r="AF109" s="95">
        <f>IF(Petrobras_PETR4___Histórico__InfoMoney_1[[#This Row],[MACD Line]]&lt;0,1,0)</f>
        <v>0</v>
      </c>
      <c r="AG109" s="99">
        <f>Petrobras_PETR4___Histórico__InfoMoney_1[[#This Row],[9MME]]/Petrobras_PETR4___Histórico__InfoMoney_1[[#This Row],[20MA]]</f>
        <v>1.003593013196213</v>
      </c>
      <c r="AH109" s="95">
        <f t="shared" si="83"/>
        <v>0</v>
      </c>
      <c r="AI109" s="96">
        <f t="shared" si="84"/>
        <v>0</v>
      </c>
      <c r="AK109" s="104" t="b">
        <f t="shared" si="85"/>
        <v>0</v>
      </c>
      <c r="AL109" s="104" t="b">
        <f t="shared" si="86"/>
        <v>1</v>
      </c>
      <c r="AM109" s="104" t="b">
        <f t="shared" si="87"/>
        <v>0</v>
      </c>
      <c r="AN109" s="104" t="b">
        <f t="shared" si="88"/>
        <v>1</v>
      </c>
      <c r="AO109" s="98">
        <f t="shared" si="89"/>
        <v>22.23</v>
      </c>
      <c r="AP109" s="104">
        <f t="shared" si="90"/>
        <v>27.35</v>
      </c>
      <c r="AQ109" s="98">
        <f t="shared" si="91"/>
        <v>0.2</v>
      </c>
      <c r="AR109" s="98">
        <f t="shared" si="92"/>
        <v>0.15384615384615385</v>
      </c>
      <c r="AS109" s="98">
        <f t="shared" si="93"/>
        <v>7.407407407407407E-2</v>
      </c>
      <c r="AU109" s="97" t="b">
        <f t="shared" si="94"/>
        <v>0</v>
      </c>
      <c r="AV109" s="97" t="b">
        <f t="shared" si="95"/>
        <v>1</v>
      </c>
      <c r="AW109" s="97" t="b">
        <f t="shared" si="101"/>
        <v>1</v>
      </c>
      <c r="AX109" s="97" t="b">
        <f t="shared" si="102"/>
        <v>1</v>
      </c>
      <c r="AY1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" s="97" t="b">
        <f t="shared" si="96"/>
        <v>0</v>
      </c>
      <c r="BA109" s="97" t="b">
        <f t="shared" si="97"/>
        <v>0</v>
      </c>
      <c r="BB109" s="97" t="b">
        <f t="shared" si="103"/>
        <v>0</v>
      </c>
      <c r="BC109" s="97" t="b">
        <f t="shared" si="104"/>
        <v>0</v>
      </c>
      <c r="BD109" s="97" t="b">
        <f>Petrobras_PETR4___Histórico__InfoMoney_1[[#This Row],[MACD Line]]&lt;0</f>
        <v>0</v>
      </c>
      <c r="BE1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" spans="1:57" hidden="1">
      <c r="A110" s="83">
        <v>44179</v>
      </c>
      <c r="B110" s="98">
        <v>26.72</v>
      </c>
      <c r="C110" s="98">
        <v>26.72</v>
      </c>
      <c r="D110" s="98">
        <v>0.18</v>
      </c>
      <c r="E110" s="98">
        <f>Petrobras_PETR4___Histórico__InfoMoney_1[[#This Row],[Var.Dia (%)]]/100</f>
        <v>1.8E-3</v>
      </c>
      <c r="F110" s="98">
        <v>27.12</v>
      </c>
      <c r="G110" s="98">
        <v>26.72</v>
      </c>
      <c r="H110" s="98">
        <v>27.35</v>
      </c>
      <c r="I110" s="97" t="s">
        <v>438</v>
      </c>
      <c r="J110" s="108">
        <v>-4.4999999999999997E-3</v>
      </c>
      <c r="K110" s="97">
        <f ca="1">IF(COUNT($E110:E$1321)&gt;=22,LINEST(OFFSET(E110,0,0,22),OFFSET(J110,0,0,22)),"")</f>
        <v>1.6753324801357206</v>
      </c>
      <c r="L110" s="99">
        <f t="shared" si="69"/>
        <v>0</v>
      </c>
      <c r="M110" s="99">
        <f t="shared" si="70"/>
        <v>1</v>
      </c>
      <c r="N110" s="99">
        <f t="shared" si="71"/>
        <v>0</v>
      </c>
      <c r="O1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-0.18975903614457906</v>
      </c>
      <c r="P110" s="128">
        <f>IF(Petrobras_PETR4___Histórico__InfoMoney_1[[#This Row],[William %R]]&lt;-0.8,1,0)</f>
        <v>0</v>
      </c>
      <c r="Q110" s="128">
        <f>IF(Petrobras_PETR4___Histórico__InfoMoney_1[[#This Row],[William %R]]&gt;-0.1,1,0)</f>
        <v>0</v>
      </c>
      <c r="R110" s="99">
        <f t="shared" si="72"/>
        <v>24.03</v>
      </c>
      <c r="S110" s="99">
        <f t="shared" si="73"/>
        <v>27.35</v>
      </c>
      <c r="T110" s="99">
        <f t="shared" si="74"/>
        <v>25.130076923076924</v>
      </c>
      <c r="U110" s="99">
        <f t="shared" si="75"/>
        <v>25.050500000000003</v>
      </c>
      <c r="V110" s="99">
        <f t="shared" si="76"/>
        <v>25.809634342904676</v>
      </c>
      <c r="W110" s="99">
        <f t="shared" si="77"/>
        <v>24.417452623349746</v>
      </c>
      <c r="X110" s="99">
        <f t="shared" si="78"/>
        <v>1.3921817195549302</v>
      </c>
      <c r="Y110" s="99">
        <f t="shared" si="79"/>
        <v>1.364790444731923</v>
      </c>
      <c r="Z110" s="99">
        <f t="shared" si="80"/>
        <v>2.7391274823007183E-2</v>
      </c>
      <c r="AA110" s="109">
        <f t="shared" si="81"/>
        <v>2.8284271247461298E-2</v>
      </c>
      <c r="AB110" s="109">
        <f t="shared" si="98"/>
        <v>0.47772376955726198</v>
      </c>
      <c r="AC110" s="99" t="str">
        <f t="shared" si="99"/>
        <v>0</v>
      </c>
      <c r="AD110" s="95" t="str">
        <f t="shared" si="100"/>
        <v>0</v>
      </c>
      <c r="AE110" s="95">
        <f t="shared" si="82"/>
        <v>1</v>
      </c>
      <c r="AF110" s="95">
        <f>IF(Petrobras_PETR4___Histórico__InfoMoney_1[[#This Row],[MACD Line]]&lt;0,1,0)</f>
        <v>0</v>
      </c>
      <c r="AG110" s="99">
        <f>Petrobras_PETR4___Histórico__InfoMoney_1[[#This Row],[9MME]]/Petrobras_PETR4___Histórico__InfoMoney_1[[#This Row],[20MA]]</f>
        <v>1.003176660069736</v>
      </c>
      <c r="AH110" s="95">
        <f t="shared" si="83"/>
        <v>0</v>
      </c>
      <c r="AI110" s="96">
        <f t="shared" si="84"/>
        <v>0</v>
      </c>
      <c r="AK110" s="104" t="b">
        <f t="shared" si="85"/>
        <v>1</v>
      </c>
      <c r="AL110" s="104" t="b">
        <f t="shared" si="86"/>
        <v>1</v>
      </c>
      <c r="AM110" s="104" t="b">
        <f t="shared" si="87"/>
        <v>0</v>
      </c>
      <c r="AN110" s="104" t="b">
        <f t="shared" si="88"/>
        <v>0</v>
      </c>
      <c r="AO110" s="98">
        <f t="shared" si="89"/>
        <v>22.23</v>
      </c>
      <c r="AP110" s="104">
        <f t="shared" si="90"/>
        <v>27.35</v>
      </c>
      <c r="AQ110" s="98">
        <f t="shared" si="91"/>
        <v>0.2</v>
      </c>
      <c r="AR110" s="98">
        <f t="shared" si="92"/>
        <v>0.15384615384615385</v>
      </c>
      <c r="AS110" s="98">
        <f t="shared" si="93"/>
        <v>7.407407407407407E-2</v>
      </c>
      <c r="AU110" s="97" t="b">
        <f t="shared" si="94"/>
        <v>1</v>
      </c>
      <c r="AV110" s="97" t="b">
        <f t="shared" si="95"/>
        <v>0</v>
      </c>
      <c r="AW110" s="97" t="b">
        <f t="shared" si="101"/>
        <v>1</v>
      </c>
      <c r="AX110" s="97" t="b">
        <f t="shared" si="102"/>
        <v>1</v>
      </c>
      <c r="AY1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" s="97" t="b">
        <f t="shared" si="96"/>
        <v>0</v>
      </c>
      <c r="BA110" s="97" t="b">
        <f t="shared" si="97"/>
        <v>0</v>
      </c>
      <c r="BB110" s="97" t="b">
        <f t="shared" si="103"/>
        <v>0</v>
      </c>
      <c r="BC110" s="97" t="b">
        <f t="shared" si="104"/>
        <v>0</v>
      </c>
      <c r="BD110" s="97" t="b">
        <f>Petrobras_PETR4___Histórico__InfoMoney_1[[#This Row],[MACD Line]]&lt;0</f>
        <v>0</v>
      </c>
      <c r="BE1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" spans="1:57" hidden="1">
      <c r="A111" s="83">
        <v>44176</v>
      </c>
      <c r="B111" s="98">
        <v>26.68</v>
      </c>
      <c r="C111" s="98">
        <v>26.68</v>
      </c>
      <c r="D111" s="98">
        <v>-0.9</v>
      </c>
      <c r="E111" s="98">
        <f>Petrobras_PETR4___Histórico__InfoMoney_1[[#This Row],[Var.Dia (%)]]/100</f>
        <v>-9.0000000000000011E-3</v>
      </c>
      <c r="F111" s="98">
        <v>26.6</v>
      </c>
      <c r="G111" s="98">
        <v>26.39</v>
      </c>
      <c r="H111" s="98">
        <v>26.94</v>
      </c>
      <c r="I111" s="97" t="s">
        <v>185</v>
      </c>
      <c r="J111" s="108">
        <v>0</v>
      </c>
      <c r="K111" s="97">
        <f ca="1">IF(COUNT($E111:E$1321)&gt;=22,LINEST(OFFSET(E111,0,0,22),OFFSET(J111,0,0,22)),"")</f>
        <v>1.7621199118109407</v>
      </c>
      <c r="L111" s="99">
        <f t="shared" si="69"/>
        <v>0</v>
      </c>
      <c r="M111" s="99">
        <f t="shared" si="70"/>
        <v>0</v>
      </c>
      <c r="N111" s="99">
        <f t="shared" si="71"/>
        <v>0</v>
      </c>
      <c r="O1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-0.18711656441717786</v>
      </c>
      <c r="P111" s="128">
        <f>IF(Petrobras_PETR4___Histórico__InfoMoney_1[[#This Row],[William %R]]&lt;-0.8,1,0)</f>
        <v>0</v>
      </c>
      <c r="Q111" s="128">
        <f>IF(Petrobras_PETR4___Histórico__InfoMoney_1[[#This Row],[William %R]]&gt;-0.1,1,0)</f>
        <v>0</v>
      </c>
      <c r="R111" s="99">
        <f t="shared" si="72"/>
        <v>24.03</v>
      </c>
      <c r="S111" s="99">
        <f t="shared" si="73"/>
        <v>27.29</v>
      </c>
      <c r="T111" s="99">
        <f t="shared" si="74"/>
        <v>24.921692307692311</v>
      </c>
      <c r="U111" s="99">
        <f t="shared" si="75"/>
        <v>24.841000000000001</v>
      </c>
      <c r="V111" s="99">
        <f t="shared" si="76"/>
        <v>25.64411331434189</v>
      </c>
      <c r="W111" s="99">
        <f t="shared" si="77"/>
        <v>24.233248833217726</v>
      </c>
      <c r="X111" s="99">
        <f t="shared" si="78"/>
        <v>1.4108644811241646</v>
      </c>
      <c r="Y111" s="99">
        <f t="shared" si="79"/>
        <v>1.3579426260261711</v>
      </c>
      <c r="Z111" s="99">
        <f t="shared" si="80"/>
        <v>5.292185509799352E-2</v>
      </c>
      <c r="AA111" s="109">
        <f t="shared" si="81"/>
        <v>0.1697056274847728</v>
      </c>
      <c r="AB111" s="109">
        <f t="shared" si="98"/>
        <v>0.46434900667493639</v>
      </c>
      <c r="AC111" s="99" t="str">
        <f t="shared" si="99"/>
        <v>0</v>
      </c>
      <c r="AD111" s="95" t="str">
        <f t="shared" si="100"/>
        <v>0</v>
      </c>
      <c r="AE111" s="95">
        <f t="shared" si="82"/>
        <v>1</v>
      </c>
      <c r="AF111" s="95">
        <f>IF(Petrobras_PETR4___Histórico__InfoMoney_1[[#This Row],[MACD Line]]&lt;0,1,0)</f>
        <v>0</v>
      </c>
      <c r="AG111" s="99">
        <f>Petrobras_PETR4___Histórico__InfoMoney_1[[#This Row],[9MME]]/Petrobras_PETR4___Histórico__InfoMoney_1[[#This Row],[20MA]]</f>
        <v>1.0032483518253013</v>
      </c>
      <c r="AH111" s="95">
        <f t="shared" si="83"/>
        <v>0</v>
      </c>
      <c r="AI111" s="96">
        <f t="shared" si="84"/>
        <v>0</v>
      </c>
      <c r="AK111" s="104" t="b">
        <f t="shared" si="85"/>
        <v>1</v>
      </c>
      <c r="AL111" s="104" t="b">
        <f t="shared" si="86"/>
        <v>1</v>
      </c>
      <c r="AM111" s="104" t="b">
        <f t="shared" si="87"/>
        <v>0</v>
      </c>
      <c r="AN111" s="104" t="b">
        <f t="shared" si="88"/>
        <v>1</v>
      </c>
      <c r="AO111" s="98">
        <f t="shared" si="89"/>
        <v>22.23</v>
      </c>
      <c r="AP111" s="104">
        <f t="shared" si="90"/>
        <v>27.29</v>
      </c>
      <c r="AQ111" s="98">
        <f t="shared" si="91"/>
        <v>0.2</v>
      </c>
      <c r="AR111" s="98">
        <f t="shared" si="92"/>
        <v>0.15384615384615385</v>
      </c>
      <c r="AS111" s="98">
        <f t="shared" si="93"/>
        <v>7.407407407407407E-2</v>
      </c>
      <c r="AU111" s="97" t="b">
        <f t="shared" si="94"/>
        <v>0</v>
      </c>
      <c r="AV111" s="97" t="b">
        <f t="shared" si="95"/>
        <v>1</v>
      </c>
      <c r="AW111" s="97" t="b">
        <f t="shared" si="101"/>
        <v>1</v>
      </c>
      <c r="AX111" s="97" t="b">
        <f t="shared" si="102"/>
        <v>0</v>
      </c>
      <c r="AY1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" s="97" t="b">
        <f t="shared" si="96"/>
        <v>0</v>
      </c>
      <c r="BA111" s="97" t="b">
        <f t="shared" si="97"/>
        <v>0</v>
      </c>
      <c r="BB111" s="97" t="b">
        <f t="shared" si="103"/>
        <v>1</v>
      </c>
      <c r="BC111" s="97" t="b">
        <f t="shared" si="104"/>
        <v>0</v>
      </c>
      <c r="BD111" s="97" t="b">
        <f>Petrobras_PETR4___Histórico__InfoMoney_1[[#This Row],[MACD Line]]&lt;0</f>
        <v>0</v>
      </c>
      <c r="BE1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" spans="1:57" hidden="1">
      <c r="A112" s="83">
        <v>44175</v>
      </c>
      <c r="B112" s="98">
        <v>26.92</v>
      </c>
      <c r="C112" s="98">
        <v>26.92</v>
      </c>
      <c r="D112" s="98">
        <v>3.27</v>
      </c>
      <c r="E112" s="98">
        <f>Petrobras_PETR4___Histórico__InfoMoney_1[[#This Row],[Var.Dia (%)]]/100</f>
        <v>3.27E-2</v>
      </c>
      <c r="F112" s="98">
        <v>26.31</v>
      </c>
      <c r="G112" s="98">
        <v>26.25</v>
      </c>
      <c r="H112" s="98">
        <v>27.29</v>
      </c>
      <c r="I112" s="97" t="s">
        <v>449</v>
      </c>
      <c r="J112" s="108">
        <v>1.8800000000000001E-2</v>
      </c>
      <c r="K112" s="97">
        <f ca="1">IF(COUNT($E112:E$1321)&gt;=22,LINEST(OFFSET(E112,0,0,22),OFFSET(J112,0,0,22)),"")</f>
        <v>1.7600967520136208</v>
      </c>
      <c r="L112" s="99">
        <f t="shared" si="69"/>
        <v>0</v>
      </c>
      <c r="M112" s="99">
        <f t="shared" si="70"/>
        <v>1</v>
      </c>
      <c r="N112" s="99">
        <f t="shared" si="71"/>
        <v>0</v>
      </c>
      <c r="O1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-9.1811414392058976E-2</v>
      </c>
      <c r="P112" s="128">
        <f>IF(Petrobras_PETR4___Histórico__InfoMoney_1[[#This Row],[William %R]]&lt;-0.8,1,0)</f>
        <v>0</v>
      </c>
      <c r="Q112" s="128">
        <f>IF(Petrobras_PETR4___Histórico__InfoMoney_1[[#This Row],[William %R]]&gt;-0.1,1,0)</f>
        <v>1</v>
      </c>
      <c r="R112" s="99">
        <f t="shared" si="72"/>
        <v>23.26</v>
      </c>
      <c r="S112" s="99">
        <f t="shared" si="73"/>
        <v>27.29</v>
      </c>
      <c r="T112" s="99">
        <f t="shared" si="74"/>
        <v>24.716615384615391</v>
      </c>
      <c r="U112" s="99">
        <f t="shared" si="75"/>
        <v>24.602000000000004</v>
      </c>
      <c r="V112" s="99">
        <f t="shared" si="76"/>
        <v>25.45577028058587</v>
      </c>
      <c r="W112" s="99">
        <f t="shared" si="77"/>
        <v>24.037508739875143</v>
      </c>
      <c r="X112" s="99">
        <f t="shared" si="78"/>
        <v>1.4182615407107271</v>
      </c>
      <c r="Y112" s="99">
        <f t="shared" si="79"/>
        <v>1.3447121622516727</v>
      </c>
      <c r="Z112" s="99">
        <f t="shared" si="80"/>
        <v>7.3549378459054404E-2</v>
      </c>
      <c r="AA112" s="109">
        <f t="shared" si="81"/>
        <v>0.60104076400856643</v>
      </c>
      <c r="AB112" s="109">
        <f t="shared" si="98"/>
        <v>0.45683695122001716</v>
      </c>
      <c r="AC112" s="99" t="str">
        <f t="shared" si="99"/>
        <v>0</v>
      </c>
      <c r="AD112" s="95" t="str">
        <f t="shared" si="100"/>
        <v>0</v>
      </c>
      <c r="AE112" s="95">
        <f t="shared" si="82"/>
        <v>1</v>
      </c>
      <c r="AF112" s="95">
        <f>IF(Petrobras_PETR4___Histórico__InfoMoney_1[[#This Row],[MACD Line]]&lt;0,1,0)</f>
        <v>0</v>
      </c>
      <c r="AG112" s="99">
        <f>Petrobras_PETR4___Histórico__InfoMoney_1[[#This Row],[9MME]]/Petrobras_PETR4___Histórico__InfoMoney_1[[#This Row],[20MA]]</f>
        <v>1.0046587832133724</v>
      </c>
      <c r="AH112" s="95">
        <f t="shared" si="83"/>
        <v>0</v>
      </c>
      <c r="AI112" s="96">
        <f t="shared" si="84"/>
        <v>0</v>
      </c>
      <c r="AK112" s="104" t="b">
        <f t="shared" si="85"/>
        <v>1</v>
      </c>
      <c r="AL112" s="104" t="b">
        <f t="shared" si="86"/>
        <v>0</v>
      </c>
      <c r="AM112" s="104" t="b">
        <f t="shared" si="87"/>
        <v>0</v>
      </c>
      <c r="AN112" s="104" t="b">
        <f t="shared" si="88"/>
        <v>1</v>
      </c>
      <c r="AO112" s="98">
        <f t="shared" si="89"/>
        <v>21.06</v>
      </c>
      <c r="AP112" s="104">
        <f t="shared" si="90"/>
        <v>27.29</v>
      </c>
      <c r="AQ112" s="98">
        <f t="shared" si="91"/>
        <v>0.2</v>
      </c>
      <c r="AR112" s="98">
        <f t="shared" si="92"/>
        <v>0.15384615384615385</v>
      </c>
      <c r="AS112" s="98">
        <f t="shared" si="93"/>
        <v>7.407407407407407E-2</v>
      </c>
      <c r="AU112" s="97" t="b">
        <f t="shared" si="94"/>
        <v>1</v>
      </c>
      <c r="AV112" s="97" t="b">
        <f t="shared" si="95"/>
        <v>0</v>
      </c>
      <c r="AW112" s="97" t="b">
        <f t="shared" si="101"/>
        <v>0</v>
      </c>
      <c r="AX112" s="97" t="b">
        <f t="shared" si="102"/>
        <v>1</v>
      </c>
      <c r="AY1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" s="97" t="b">
        <f t="shared" si="96"/>
        <v>1</v>
      </c>
      <c r="BA112" s="97" t="b">
        <f t="shared" si="97"/>
        <v>0</v>
      </c>
      <c r="BB112" s="97" t="b">
        <f t="shared" si="103"/>
        <v>0</v>
      </c>
      <c r="BC112" s="97" t="b">
        <f t="shared" si="104"/>
        <v>1</v>
      </c>
      <c r="BD112" s="97" t="b">
        <f>Petrobras_PETR4___Histórico__InfoMoney_1[[#This Row],[MACD Line]]&lt;0</f>
        <v>0</v>
      </c>
      <c r="BE1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" spans="1:57" hidden="1">
      <c r="A113" s="83">
        <v>44174</v>
      </c>
      <c r="B113" s="98">
        <v>26.07</v>
      </c>
      <c r="C113" s="98">
        <v>26.07</v>
      </c>
      <c r="D113" s="98">
        <v>1.05</v>
      </c>
      <c r="E113" s="98">
        <f>Petrobras_PETR4___Histórico__InfoMoney_1[[#This Row],[Var.Dia (%)]]/100</f>
        <v>1.0500000000000001E-2</v>
      </c>
      <c r="F113" s="98">
        <v>25.77</v>
      </c>
      <c r="G113" s="98">
        <v>25.54</v>
      </c>
      <c r="H113" s="98">
        <v>26.1</v>
      </c>
      <c r="I113" s="97" t="s">
        <v>70</v>
      </c>
      <c r="J113" s="108">
        <v>-7.0000000000000001E-3</v>
      </c>
      <c r="K113" s="97">
        <f ca="1">IF(COUNT($E113:E$1321)&gt;=22,LINEST(OFFSET(E113,0,0,22),OFFSET(J113,0,0,22)),"")</f>
        <v>1.9147494624505978</v>
      </c>
      <c r="L113" s="99">
        <f t="shared" si="69"/>
        <v>0</v>
      </c>
      <c r="M113" s="99">
        <f t="shared" si="70"/>
        <v>0</v>
      </c>
      <c r="N113" s="99">
        <f t="shared" si="71"/>
        <v>0</v>
      </c>
      <c r="O1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-0.19617224880382783</v>
      </c>
      <c r="P113" s="128">
        <f>IF(Petrobras_PETR4___Histórico__InfoMoney_1[[#This Row],[William %R]]&lt;-0.8,1,0)</f>
        <v>0</v>
      </c>
      <c r="Q113" s="128">
        <f>IF(Petrobras_PETR4___Histórico__InfoMoney_1[[#This Row],[William %R]]&gt;-0.1,1,0)</f>
        <v>0</v>
      </c>
      <c r="R113" s="99">
        <f t="shared" si="72"/>
        <v>22.71</v>
      </c>
      <c r="S113" s="99">
        <f t="shared" si="73"/>
        <v>26.89</v>
      </c>
      <c r="T113" s="99">
        <f t="shared" si="74"/>
        <v>24.419576923076924</v>
      </c>
      <c r="U113" s="99">
        <f t="shared" si="75"/>
        <v>24.316000000000006</v>
      </c>
      <c r="V113" s="99">
        <f t="shared" si="76"/>
        <v>25.189546695237848</v>
      </c>
      <c r="W113" s="99">
        <f t="shared" si="77"/>
        <v>23.806909439065155</v>
      </c>
      <c r="X113" s="99">
        <f t="shared" si="78"/>
        <v>1.3826372561726927</v>
      </c>
      <c r="Y113" s="99">
        <f t="shared" si="79"/>
        <v>1.3263248176369091</v>
      </c>
      <c r="Z113" s="99">
        <f t="shared" si="80"/>
        <v>5.6312438535783604E-2</v>
      </c>
      <c r="AA113" s="109">
        <f t="shared" si="81"/>
        <v>0.19091883092036754</v>
      </c>
      <c r="AB113" s="109">
        <f t="shared" si="98"/>
        <v>0.3477355316903924</v>
      </c>
      <c r="AC113" s="99" t="str">
        <f t="shared" si="99"/>
        <v>0</v>
      </c>
      <c r="AD113" s="95" t="str">
        <f t="shared" si="100"/>
        <v>0</v>
      </c>
      <c r="AE113" s="95">
        <f t="shared" si="82"/>
        <v>1</v>
      </c>
      <c r="AF113" s="95">
        <f>IF(Petrobras_PETR4___Histórico__InfoMoney_1[[#This Row],[MACD Line]]&lt;0,1,0)</f>
        <v>0</v>
      </c>
      <c r="AG113" s="99">
        <f>Petrobras_PETR4___Histórico__InfoMoney_1[[#This Row],[9MME]]/Petrobras_PETR4___Histórico__InfoMoney_1[[#This Row],[20MA]]</f>
        <v>1.0042596201298288</v>
      </c>
      <c r="AH113" s="95">
        <f t="shared" si="83"/>
        <v>0</v>
      </c>
      <c r="AI113" s="96">
        <f t="shared" si="84"/>
        <v>0</v>
      </c>
      <c r="AK113" s="104" t="b">
        <f t="shared" si="85"/>
        <v>0</v>
      </c>
      <c r="AL113" s="104" t="b">
        <f t="shared" si="86"/>
        <v>0</v>
      </c>
      <c r="AM113" s="104" t="b">
        <f t="shared" si="87"/>
        <v>0</v>
      </c>
      <c r="AN113" s="104" t="b">
        <f t="shared" si="88"/>
        <v>1</v>
      </c>
      <c r="AO113" s="98">
        <f t="shared" si="89"/>
        <v>21.06</v>
      </c>
      <c r="AP113" s="104">
        <f t="shared" si="90"/>
        <v>26.89</v>
      </c>
      <c r="AQ113" s="98">
        <f t="shared" si="91"/>
        <v>0.2</v>
      </c>
      <c r="AR113" s="98">
        <f t="shared" si="92"/>
        <v>0.15384615384615385</v>
      </c>
      <c r="AS113" s="98">
        <f t="shared" si="93"/>
        <v>7.407407407407407E-2</v>
      </c>
      <c r="AU113" s="97" t="b">
        <f t="shared" si="94"/>
        <v>0</v>
      </c>
      <c r="AV113" s="97" t="b">
        <f t="shared" si="95"/>
        <v>0</v>
      </c>
      <c r="AW113" s="97" t="b">
        <f t="shared" si="101"/>
        <v>1</v>
      </c>
      <c r="AX113" s="97" t="b">
        <f t="shared" si="102"/>
        <v>1</v>
      </c>
      <c r="AY1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" s="97" t="b">
        <f t="shared" si="96"/>
        <v>1</v>
      </c>
      <c r="BA113" s="97" t="b">
        <f t="shared" si="97"/>
        <v>1</v>
      </c>
      <c r="BB113" s="97" t="b">
        <f t="shared" si="103"/>
        <v>0</v>
      </c>
      <c r="BC113" s="97" t="b">
        <f t="shared" si="104"/>
        <v>0</v>
      </c>
      <c r="BD113" s="97" t="b">
        <f>Petrobras_PETR4___Histórico__InfoMoney_1[[#This Row],[MACD Line]]&lt;0</f>
        <v>0</v>
      </c>
      <c r="BE1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" spans="1:57" hidden="1">
      <c r="A114" s="83">
        <v>44173</v>
      </c>
      <c r="B114" s="98">
        <v>25.8</v>
      </c>
      <c r="C114" s="98">
        <v>25.8</v>
      </c>
      <c r="D114" s="98">
        <v>-1.26</v>
      </c>
      <c r="E114" s="98">
        <f>Petrobras_PETR4___Histórico__InfoMoney_1[[#This Row],[Var.Dia (%)]]/100</f>
        <v>-1.26E-2</v>
      </c>
      <c r="F114" s="98">
        <v>25.94</v>
      </c>
      <c r="G114" s="98">
        <v>25.6</v>
      </c>
      <c r="H114" s="98">
        <v>26.26</v>
      </c>
      <c r="I114" s="97" t="s">
        <v>93</v>
      </c>
      <c r="J114" s="108">
        <v>1.8E-3</v>
      </c>
      <c r="K114" s="97">
        <f ca="1">IF(COUNT($E114:E$1321)&gt;=22,LINEST(OFFSET(E114,0,0,22),OFFSET(J114,0,0,22)),"")</f>
        <v>2.2529475476252712</v>
      </c>
      <c r="L114" s="99">
        <f t="shared" si="69"/>
        <v>0</v>
      </c>
      <c r="M114" s="99">
        <f t="shared" si="70"/>
        <v>0</v>
      </c>
      <c r="N114" s="99">
        <f t="shared" si="71"/>
        <v>0</v>
      </c>
      <c r="O1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-0.25467289719626157</v>
      </c>
      <c r="P114" s="128">
        <f>IF(Petrobras_PETR4___Histórico__InfoMoney_1[[#This Row],[William %R]]&lt;-0.8,1,0)</f>
        <v>0</v>
      </c>
      <c r="Q114" s="128">
        <f>IF(Petrobras_PETR4___Histórico__InfoMoney_1[[#This Row],[William %R]]&gt;-0.1,1,0)</f>
        <v>0</v>
      </c>
      <c r="R114" s="99">
        <f t="shared" si="72"/>
        <v>22.61</v>
      </c>
      <c r="S114" s="99">
        <f t="shared" si="73"/>
        <v>26.89</v>
      </c>
      <c r="T114" s="99">
        <f t="shared" si="74"/>
        <v>24.231230769230773</v>
      </c>
      <c r="U114" s="99">
        <f t="shared" si="75"/>
        <v>24.119500000000002</v>
      </c>
      <c r="V114" s="99">
        <f t="shared" si="76"/>
        <v>25.029464276190183</v>
      </c>
      <c r="W114" s="99">
        <f t="shared" si="77"/>
        <v>23.625862194190368</v>
      </c>
      <c r="X114" s="99">
        <f t="shared" si="78"/>
        <v>1.4036020819998143</v>
      </c>
      <c r="Y114" s="99">
        <f t="shared" si="79"/>
        <v>1.3122467080029632</v>
      </c>
      <c r="Z114" s="99">
        <f t="shared" si="80"/>
        <v>9.1355373996851119E-2</v>
      </c>
      <c r="AA114" s="109">
        <f t="shared" si="81"/>
        <v>0.22627416997969541</v>
      </c>
      <c r="AB114" s="109">
        <f t="shared" si="98"/>
        <v>0.57176918419935863</v>
      </c>
      <c r="AC114" s="99" t="str">
        <f t="shared" si="99"/>
        <v>0</v>
      </c>
      <c r="AD114" s="95" t="str">
        <f t="shared" si="100"/>
        <v>0</v>
      </c>
      <c r="AE114" s="95">
        <f t="shared" si="82"/>
        <v>1</v>
      </c>
      <c r="AF114" s="95">
        <f>IF(Petrobras_PETR4___Histórico__InfoMoney_1[[#This Row],[MACD Line]]&lt;0,1,0)</f>
        <v>0</v>
      </c>
      <c r="AG114" s="99">
        <f>Petrobras_PETR4___Histórico__InfoMoney_1[[#This Row],[9MME]]/Petrobras_PETR4___Histórico__InfoMoney_1[[#This Row],[20MA]]</f>
        <v>1.0046323833093875</v>
      </c>
      <c r="AH114" s="95">
        <f t="shared" si="83"/>
        <v>0</v>
      </c>
      <c r="AI114" s="96">
        <f t="shared" si="84"/>
        <v>0</v>
      </c>
      <c r="AK114" s="104" t="b">
        <f t="shared" si="85"/>
        <v>0</v>
      </c>
      <c r="AL114" s="104" t="b">
        <f t="shared" si="86"/>
        <v>1</v>
      </c>
      <c r="AM114" s="104" t="b">
        <f t="shared" si="87"/>
        <v>0</v>
      </c>
      <c r="AN114" s="104" t="b">
        <f t="shared" si="88"/>
        <v>1</v>
      </c>
      <c r="AO114" s="98">
        <f t="shared" si="89"/>
        <v>21.06</v>
      </c>
      <c r="AP114" s="104">
        <f t="shared" si="90"/>
        <v>26.89</v>
      </c>
      <c r="AQ114" s="98">
        <f t="shared" si="91"/>
        <v>0.2</v>
      </c>
      <c r="AR114" s="98">
        <f t="shared" si="92"/>
        <v>0.15384615384615385</v>
      </c>
      <c r="AS114" s="98">
        <f t="shared" si="93"/>
        <v>7.407407407407407E-2</v>
      </c>
      <c r="AU114" s="97" t="b">
        <f t="shared" si="94"/>
        <v>0</v>
      </c>
      <c r="AV114" s="97" t="b">
        <f t="shared" si="95"/>
        <v>1</v>
      </c>
      <c r="AW114" s="97" t="b">
        <f t="shared" si="101"/>
        <v>1</v>
      </c>
      <c r="AX114" s="97" t="b">
        <f t="shared" si="102"/>
        <v>1</v>
      </c>
      <c r="AY1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" s="97" t="b">
        <f t="shared" si="96"/>
        <v>1</v>
      </c>
      <c r="BA114" s="97" t="b">
        <f t="shared" si="97"/>
        <v>1</v>
      </c>
      <c r="BB114" s="97" t="b">
        <f t="shared" si="103"/>
        <v>0</v>
      </c>
      <c r="BC114" s="97" t="b">
        <f t="shared" si="104"/>
        <v>0</v>
      </c>
      <c r="BD114" s="97" t="b">
        <f>Petrobras_PETR4___Histórico__InfoMoney_1[[#This Row],[MACD Line]]&lt;0</f>
        <v>0</v>
      </c>
      <c r="BE1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" spans="1:57" hidden="1">
      <c r="A115" s="83">
        <v>44172</v>
      </c>
      <c r="B115" s="98">
        <v>26.12</v>
      </c>
      <c r="C115" s="98">
        <v>26.12</v>
      </c>
      <c r="D115" s="98">
        <v>-1.93</v>
      </c>
      <c r="E115" s="98">
        <f>Petrobras_PETR4___Histórico__InfoMoney_1[[#This Row],[Var.Dia (%)]]/100</f>
        <v>-1.9299999999999998E-2</v>
      </c>
      <c r="F115" s="98">
        <v>26.39</v>
      </c>
      <c r="G115" s="98">
        <v>25.8</v>
      </c>
      <c r="H115" s="98">
        <v>26.89</v>
      </c>
      <c r="I115" s="97" t="s">
        <v>450</v>
      </c>
      <c r="J115" s="108">
        <v>-1.4E-3</v>
      </c>
      <c r="K115" s="97">
        <f ca="1">IF(COUNT($E115:E$1321)&gt;=22,LINEST(OFFSET(E115,0,0,22),OFFSET(J115,0,0,22)),"")</f>
        <v>2.2467371778572383</v>
      </c>
      <c r="L115" s="99">
        <f t="shared" si="69"/>
        <v>0</v>
      </c>
      <c r="M115" s="99">
        <f t="shared" si="70"/>
        <v>1</v>
      </c>
      <c r="N115" s="99">
        <f t="shared" si="71"/>
        <v>0</v>
      </c>
      <c r="O1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-0.17990654205607462</v>
      </c>
      <c r="P115" s="128">
        <f>IF(Petrobras_PETR4___Histórico__InfoMoney_1[[#This Row],[William %R]]&lt;-0.8,1,0)</f>
        <v>0</v>
      </c>
      <c r="Q115" s="128">
        <f>IF(Petrobras_PETR4___Histórico__InfoMoney_1[[#This Row],[William %R]]&gt;-0.1,1,0)</f>
        <v>0</v>
      </c>
      <c r="R115" s="99">
        <f t="shared" si="72"/>
        <v>22.61</v>
      </c>
      <c r="S115" s="99">
        <f t="shared" si="73"/>
        <v>26.89</v>
      </c>
      <c r="T115" s="99">
        <f t="shared" si="74"/>
        <v>24.060038461538461</v>
      </c>
      <c r="U115" s="99">
        <f t="shared" si="75"/>
        <v>23.946000000000005</v>
      </c>
      <c r="V115" s="99">
        <f t="shared" si="76"/>
        <v>24.889366871861125</v>
      </c>
      <c r="W115" s="99">
        <f t="shared" si="77"/>
        <v>23.451931169725597</v>
      </c>
      <c r="X115" s="99">
        <f t="shared" si="78"/>
        <v>1.4374357021355273</v>
      </c>
      <c r="Y115" s="99">
        <f t="shared" si="79"/>
        <v>1.2894078645037503</v>
      </c>
      <c r="Z115" s="99">
        <f t="shared" si="80"/>
        <v>0.14802783763177696</v>
      </c>
      <c r="AA115" s="109">
        <f t="shared" si="81"/>
        <v>0.36769552621700441</v>
      </c>
      <c r="AB115" s="109">
        <f t="shared" si="98"/>
        <v>0.76244999836054872</v>
      </c>
      <c r="AC115" s="99" t="str">
        <f t="shared" si="99"/>
        <v>0</v>
      </c>
      <c r="AD115" s="95" t="str">
        <f t="shared" si="100"/>
        <v>0</v>
      </c>
      <c r="AE115" s="95">
        <f t="shared" si="82"/>
        <v>1</v>
      </c>
      <c r="AF115" s="95">
        <f>IF(Petrobras_PETR4___Histórico__InfoMoney_1[[#This Row],[MACD Line]]&lt;0,1,0)</f>
        <v>0</v>
      </c>
      <c r="AG115" s="99">
        <f>Petrobras_PETR4___Histórico__InfoMoney_1[[#This Row],[9MME]]/Petrobras_PETR4___Histórico__InfoMoney_1[[#This Row],[20MA]]</f>
        <v>1.0047623177791054</v>
      </c>
      <c r="AH115" s="95">
        <f t="shared" si="83"/>
        <v>0</v>
      </c>
      <c r="AI115" s="96">
        <f t="shared" si="84"/>
        <v>0</v>
      </c>
      <c r="AK115" s="104" t="b">
        <f t="shared" si="85"/>
        <v>1</v>
      </c>
      <c r="AL115" s="104" t="b">
        <f t="shared" si="86"/>
        <v>1</v>
      </c>
      <c r="AM115" s="104" t="b">
        <f t="shared" si="87"/>
        <v>0</v>
      </c>
      <c r="AN115" s="104" t="b">
        <f t="shared" si="88"/>
        <v>1</v>
      </c>
      <c r="AO115" s="98">
        <f t="shared" si="89"/>
        <v>21.06</v>
      </c>
      <c r="AP115" s="104">
        <f t="shared" si="90"/>
        <v>26.89</v>
      </c>
      <c r="AQ115" s="98">
        <f t="shared" si="91"/>
        <v>0.2</v>
      </c>
      <c r="AR115" s="98">
        <f t="shared" si="92"/>
        <v>0.15384615384615385</v>
      </c>
      <c r="AS115" s="98">
        <f t="shared" si="93"/>
        <v>7.407407407407407E-2</v>
      </c>
      <c r="AU115" s="97" t="b">
        <f t="shared" si="94"/>
        <v>1</v>
      </c>
      <c r="AV115" s="97" t="b">
        <f t="shared" si="95"/>
        <v>1</v>
      </c>
      <c r="AW115" s="97" t="b">
        <f t="shared" si="101"/>
        <v>1</v>
      </c>
      <c r="AX115" s="97" t="b">
        <f t="shared" si="102"/>
        <v>0</v>
      </c>
      <c r="AY1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" s="97" t="b">
        <f t="shared" si="96"/>
        <v>0</v>
      </c>
      <c r="BA115" s="97" t="b">
        <f t="shared" si="97"/>
        <v>1</v>
      </c>
      <c r="BB115" s="97" t="b">
        <f t="shared" si="103"/>
        <v>1</v>
      </c>
      <c r="BC115" s="97" t="b">
        <f t="shared" si="104"/>
        <v>0</v>
      </c>
      <c r="BD115" s="97" t="b">
        <f>Petrobras_PETR4___Histórico__InfoMoney_1[[#This Row],[MACD Line]]&lt;0</f>
        <v>0</v>
      </c>
      <c r="BE1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" spans="1:57" hidden="1">
      <c r="A116" s="83">
        <v>44169</v>
      </c>
      <c r="B116" s="98">
        <v>26.64</v>
      </c>
      <c r="C116" s="98">
        <v>26.64</v>
      </c>
      <c r="D116" s="98">
        <v>3.34</v>
      </c>
      <c r="E116" s="98">
        <f>Petrobras_PETR4___Histórico__InfoMoney_1[[#This Row],[Var.Dia (%)]]/100</f>
        <v>3.3399999999999999E-2</v>
      </c>
      <c r="F116" s="98">
        <v>26.31</v>
      </c>
      <c r="G116" s="98">
        <v>26.18</v>
      </c>
      <c r="H116" s="98">
        <v>26.68</v>
      </c>
      <c r="I116" s="97" t="s">
        <v>193</v>
      </c>
      <c r="J116" s="108">
        <v>1.2999999999999999E-2</v>
      </c>
      <c r="K116" s="97">
        <f ca="1">IF(COUNT($E116:E$1321)&gt;=22,LINEST(OFFSET(E116,0,0,22),OFFSET(J116,0,0,22)),"")</f>
        <v>1.8515909351563908</v>
      </c>
      <c r="L116" s="99">
        <f t="shared" si="69"/>
        <v>0</v>
      </c>
      <c r="M116" s="99">
        <f t="shared" si="70"/>
        <v>0</v>
      </c>
      <c r="N116" s="99">
        <f t="shared" si="71"/>
        <v>0</v>
      </c>
      <c r="O1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-8.9887640449436302E-3</v>
      </c>
      <c r="P116" s="128">
        <f>IF(Petrobras_PETR4___Histórico__InfoMoney_1[[#This Row],[William %R]]&lt;-0.8,1,0)</f>
        <v>0</v>
      </c>
      <c r="Q116" s="128">
        <f>IF(Petrobras_PETR4___Histórico__InfoMoney_1[[#This Row],[William %R]]&gt;-0.1,1,0)</f>
        <v>1</v>
      </c>
      <c r="R116" s="99">
        <f t="shared" si="72"/>
        <v>22.23</v>
      </c>
      <c r="S116" s="99">
        <f t="shared" si="73"/>
        <v>26.68</v>
      </c>
      <c r="T116" s="99">
        <f t="shared" si="74"/>
        <v>23.821461538461538</v>
      </c>
      <c r="U116" s="99">
        <f t="shared" si="75"/>
        <v>23.685499999999998</v>
      </c>
      <c r="V116" s="99">
        <f t="shared" si="76"/>
        <v>24.665615394017692</v>
      </c>
      <c r="W116" s="99">
        <f t="shared" si="77"/>
        <v>23.238485663303646</v>
      </c>
      <c r="X116" s="99">
        <f t="shared" si="78"/>
        <v>1.4271297307140465</v>
      </c>
      <c r="Y116" s="99">
        <f t="shared" si="79"/>
        <v>1.252400905095806</v>
      </c>
      <c r="Z116" s="99">
        <f t="shared" si="80"/>
        <v>0.17472882561824044</v>
      </c>
      <c r="AA116" s="109">
        <f t="shared" si="81"/>
        <v>0.60811183182043049</v>
      </c>
      <c r="AB116" s="109">
        <f t="shared" si="98"/>
        <v>0.97716426459423933</v>
      </c>
      <c r="AC116" s="99" t="str">
        <f t="shared" si="99"/>
        <v>0</v>
      </c>
      <c r="AD116" s="95" t="str">
        <f t="shared" si="100"/>
        <v>0</v>
      </c>
      <c r="AE116" s="95">
        <f t="shared" si="82"/>
        <v>1</v>
      </c>
      <c r="AF116" s="95">
        <f>IF(Petrobras_PETR4___Histórico__InfoMoney_1[[#This Row],[MACD Line]]&lt;0,1,0)</f>
        <v>0</v>
      </c>
      <c r="AG116" s="99">
        <f>Petrobras_PETR4___Histórico__InfoMoney_1[[#This Row],[9MME]]/Petrobras_PETR4___Histórico__InfoMoney_1[[#This Row],[20MA]]</f>
        <v>1.005740285763929</v>
      </c>
      <c r="AH116" s="95">
        <f t="shared" si="83"/>
        <v>0</v>
      </c>
      <c r="AI116" s="96">
        <f t="shared" si="84"/>
        <v>0</v>
      </c>
      <c r="AK116" s="104" t="b">
        <f t="shared" si="85"/>
        <v>1</v>
      </c>
      <c r="AL116" s="104" t="b">
        <f t="shared" si="86"/>
        <v>1</v>
      </c>
      <c r="AM116" s="104" t="b">
        <f t="shared" si="87"/>
        <v>0</v>
      </c>
      <c r="AN116" s="104" t="b">
        <f t="shared" si="88"/>
        <v>1</v>
      </c>
      <c r="AO116" s="98">
        <f t="shared" si="89"/>
        <v>18.91</v>
      </c>
      <c r="AP116" s="104">
        <f t="shared" si="90"/>
        <v>26.89</v>
      </c>
      <c r="AQ116" s="98">
        <f t="shared" si="91"/>
        <v>0.2</v>
      </c>
      <c r="AR116" s="98">
        <f t="shared" si="92"/>
        <v>0.15384615384615385</v>
      </c>
      <c r="AS116" s="98">
        <f t="shared" si="93"/>
        <v>7.407407407407407E-2</v>
      </c>
      <c r="AU116" s="97" t="b">
        <f t="shared" si="94"/>
        <v>1</v>
      </c>
      <c r="AV116" s="97" t="b">
        <f t="shared" si="95"/>
        <v>1</v>
      </c>
      <c r="AW116" s="97" t="b">
        <f t="shared" si="101"/>
        <v>0</v>
      </c>
      <c r="AX116" s="97" t="b">
        <f t="shared" si="102"/>
        <v>0</v>
      </c>
      <c r="AY1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" s="97" t="b">
        <f t="shared" si="96"/>
        <v>0</v>
      </c>
      <c r="BA116" s="97" t="b">
        <f t="shared" si="97"/>
        <v>0</v>
      </c>
      <c r="BB116" s="97" t="b">
        <f t="shared" si="103"/>
        <v>1</v>
      </c>
      <c r="BC116" s="97" t="b">
        <f t="shared" si="104"/>
        <v>1</v>
      </c>
      <c r="BD116" s="97" t="b">
        <f>Petrobras_PETR4___Histórico__InfoMoney_1[[#This Row],[MACD Line]]&lt;0</f>
        <v>0</v>
      </c>
      <c r="BE1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" spans="1:57" hidden="1">
      <c r="A117" s="83">
        <v>44168</v>
      </c>
      <c r="B117" s="98">
        <v>25.78</v>
      </c>
      <c r="C117" s="98">
        <v>25.78</v>
      </c>
      <c r="D117" s="98">
        <v>2.82</v>
      </c>
      <c r="E117" s="98">
        <f>Petrobras_PETR4___Histórico__InfoMoney_1[[#This Row],[Var.Dia (%)]]/100</f>
        <v>2.8199999999999999E-2</v>
      </c>
      <c r="F117" s="98">
        <v>25.3</v>
      </c>
      <c r="G117" s="98">
        <v>25.2</v>
      </c>
      <c r="H117" s="98">
        <v>26.02</v>
      </c>
      <c r="I117" s="97" t="s">
        <v>162</v>
      </c>
      <c r="J117" s="108">
        <v>3.7000000000000002E-3</v>
      </c>
      <c r="K117" s="97">
        <f ca="1">IF(COUNT($E117:E$1321)&gt;=22,LINEST(OFFSET(E117,0,0,22),OFFSET(J117,0,0,22)),"")</f>
        <v>1.7284755515613806</v>
      </c>
      <c r="L117" s="99">
        <f t="shared" si="69"/>
        <v>0</v>
      </c>
      <c r="M117" s="99">
        <f t="shared" si="70"/>
        <v>0</v>
      </c>
      <c r="N117" s="99">
        <f t="shared" si="71"/>
        <v>0</v>
      </c>
      <c r="O1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-6.33245382585748E-2</v>
      </c>
      <c r="P117" s="128">
        <f>IF(Petrobras_PETR4___Histórico__InfoMoney_1[[#This Row],[William %R]]&lt;-0.8,1,0)</f>
        <v>0</v>
      </c>
      <c r="Q117" s="128">
        <f>IF(Petrobras_PETR4___Histórico__InfoMoney_1[[#This Row],[William %R]]&gt;-0.1,1,0)</f>
        <v>1</v>
      </c>
      <c r="R117" s="99">
        <f t="shared" si="72"/>
        <v>22.23</v>
      </c>
      <c r="S117" s="99">
        <f t="shared" si="73"/>
        <v>26.02</v>
      </c>
      <c r="T117" s="99">
        <f t="shared" si="74"/>
        <v>23.412461538461542</v>
      </c>
      <c r="U117" s="99">
        <f t="shared" si="75"/>
        <v>23.309000000000001</v>
      </c>
      <c r="V117" s="99">
        <f t="shared" si="76"/>
        <v>24.30663637474818</v>
      </c>
      <c r="W117" s="99">
        <f t="shared" si="77"/>
        <v>22.966364516367939</v>
      </c>
      <c r="X117" s="99">
        <f t="shared" si="78"/>
        <v>1.3402718583802411</v>
      </c>
      <c r="Y117" s="99">
        <f t="shared" si="79"/>
        <v>1.2087186986912459</v>
      </c>
      <c r="Z117" s="99">
        <f t="shared" si="80"/>
        <v>0.13155315968899517</v>
      </c>
      <c r="AA117" s="109">
        <f t="shared" si="81"/>
        <v>0.50204581464244935</v>
      </c>
      <c r="AB117" s="109">
        <f t="shared" si="98"/>
        <v>0.61772162014940069</v>
      </c>
      <c r="AC117" s="99" t="str">
        <f t="shared" si="99"/>
        <v>0</v>
      </c>
      <c r="AD117" s="95" t="str">
        <f t="shared" si="100"/>
        <v>0</v>
      </c>
      <c r="AE117" s="95">
        <f t="shared" si="82"/>
        <v>1</v>
      </c>
      <c r="AF117" s="95">
        <f>IF(Petrobras_PETR4___Histórico__InfoMoney_1[[#This Row],[MACD Line]]&lt;0,1,0)</f>
        <v>0</v>
      </c>
      <c r="AG117" s="99">
        <f>Petrobras_PETR4___Histórico__InfoMoney_1[[#This Row],[9MME]]/Petrobras_PETR4___Histórico__InfoMoney_1[[#This Row],[20MA]]</f>
        <v>1.0044386948587045</v>
      </c>
      <c r="AH117" s="95">
        <f t="shared" si="83"/>
        <v>0</v>
      </c>
      <c r="AI117" s="96">
        <f t="shared" si="84"/>
        <v>0</v>
      </c>
      <c r="AK117" s="104" t="b">
        <f t="shared" si="85"/>
        <v>1</v>
      </c>
      <c r="AL117" s="104" t="b">
        <f t="shared" si="86"/>
        <v>1</v>
      </c>
      <c r="AM117" s="104" t="b">
        <f t="shared" si="87"/>
        <v>0</v>
      </c>
      <c r="AN117" s="104" t="b">
        <f t="shared" si="88"/>
        <v>1</v>
      </c>
      <c r="AO117" s="98">
        <f t="shared" si="89"/>
        <v>18.91</v>
      </c>
      <c r="AP117" s="104">
        <f t="shared" si="90"/>
        <v>26.68</v>
      </c>
      <c r="AQ117" s="98">
        <f t="shared" si="91"/>
        <v>0.2</v>
      </c>
      <c r="AR117" s="98">
        <f t="shared" si="92"/>
        <v>0.15384615384615385</v>
      </c>
      <c r="AS117" s="98">
        <f t="shared" si="93"/>
        <v>7.407407407407407E-2</v>
      </c>
      <c r="AU117" s="97" t="b">
        <f t="shared" si="94"/>
        <v>1</v>
      </c>
      <c r="AV117" s="97" t="b">
        <f t="shared" si="95"/>
        <v>1</v>
      </c>
      <c r="AW117" s="97" t="b">
        <f t="shared" si="101"/>
        <v>0</v>
      </c>
      <c r="AX117" s="97" t="b">
        <f t="shared" si="102"/>
        <v>1</v>
      </c>
      <c r="AY1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" s="97" t="b">
        <f t="shared" si="96"/>
        <v>0</v>
      </c>
      <c r="BA117" s="97" t="b">
        <f t="shared" si="97"/>
        <v>0</v>
      </c>
      <c r="BB117" s="97" t="b">
        <f t="shared" si="103"/>
        <v>0</v>
      </c>
      <c r="BC117" s="97" t="b">
        <f t="shared" si="104"/>
        <v>1</v>
      </c>
      <c r="BD117" s="97" t="b">
        <f>Petrobras_PETR4___Histórico__InfoMoney_1[[#This Row],[MACD Line]]&lt;0</f>
        <v>0</v>
      </c>
      <c r="BE1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" spans="1:57" hidden="1">
      <c r="A118" s="83">
        <v>44167</v>
      </c>
      <c r="B118" s="98">
        <v>25.07</v>
      </c>
      <c r="C118" s="98">
        <v>25.07</v>
      </c>
      <c r="D118" s="98">
        <v>1.21</v>
      </c>
      <c r="E118" s="98">
        <f>Petrobras_PETR4___Histórico__InfoMoney_1[[#This Row],[Var.Dia (%)]]/100</f>
        <v>1.21E-2</v>
      </c>
      <c r="F118" s="98">
        <v>24.77</v>
      </c>
      <c r="G118" s="98">
        <v>24.51</v>
      </c>
      <c r="H118" s="98">
        <v>25.64</v>
      </c>
      <c r="I118" s="97" t="s">
        <v>188</v>
      </c>
      <c r="J118" s="108">
        <v>4.3E-3</v>
      </c>
      <c r="K118" s="97">
        <f ca="1">IF(COUNT($E118:E$1321)&gt;=22,LINEST(OFFSET(E118,0,0,22),OFFSET(J118,0,0,22)),"")</f>
        <v>1.7440653317124493</v>
      </c>
      <c r="L118" s="99">
        <f t="shared" si="69"/>
        <v>0</v>
      </c>
      <c r="M118" s="99">
        <f t="shared" si="70"/>
        <v>0</v>
      </c>
      <c r="N118" s="99">
        <f t="shared" si="71"/>
        <v>0</v>
      </c>
      <c r="O1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-0.15800865800865807</v>
      </c>
      <c r="P118" s="128">
        <f>IF(Petrobras_PETR4___Histórico__InfoMoney_1[[#This Row],[William %R]]&lt;-0.8,1,0)</f>
        <v>0</v>
      </c>
      <c r="Q118" s="128">
        <f>IF(Petrobras_PETR4___Histórico__InfoMoney_1[[#This Row],[William %R]]&gt;-0.1,1,0)</f>
        <v>0</v>
      </c>
      <c r="R118" s="99">
        <f t="shared" si="72"/>
        <v>21.18</v>
      </c>
      <c r="S118" s="99">
        <f t="shared" si="73"/>
        <v>25.8</v>
      </c>
      <c r="T118" s="99">
        <f t="shared" si="74"/>
        <v>23.049807692307692</v>
      </c>
      <c r="U118" s="99">
        <f t="shared" si="75"/>
        <v>22.982000000000003</v>
      </c>
      <c r="V118" s="99">
        <f t="shared" si="76"/>
        <v>24.03875207924785</v>
      </c>
      <c r="W118" s="99">
        <f t="shared" si="77"/>
        <v>22.741273677677373</v>
      </c>
      <c r="X118" s="99">
        <f t="shared" si="78"/>
        <v>1.2974784015704763</v>
      </c>
      <c r="Y118" s="99">
        <f t="shared" si="79"/>
        <v>1.1758304087689972</v>
      </c>
      <c r="Z118" s="99">
        <f t="shared" si="80"/>
        <v>0.12164799280147909</v>
      </c>
      <c r="AA118" s="109">
        <f t="shared" si="81"/>
        <v>0.21213203435596475</v>
      </c>
      <c r="AB118" s="109">
        <f t="shared" si="98"/>
        <v>0.38468168659295454</v>
      </c>
      <c r="AC118" s="99" t="str">
        <f t="shared" si="99"/>
        <v>0</v>
      </c>
      <c r="AD118" s="95" t="str">
        <f t="shared" si="100"/>
        <v>0</v>
      </c>
      <c r="AE118" s="95">
        <f t="shared" si="82"/>
        <v>1</v>
      </c>
      <c r="AF118" s="95">
        <f>IF(Petrobras_PETR4___Histórico__InfoMoney_1[[#This Row],[MACD Line]]&lt;0,1,0)</f>
        <v>0</v>
      </c>
      <c r="AG118" s="99">
        <f>Petrobras_PETR4___Histórico__InfoMoney_1[[#This Row],[9MME]]/Petrobras_PETR4___Histórico__InfoMoney_1[[#This Row],[20MA]]</f>
        <v>1.0029504695982807</v>
      </c>
      <c r="AH118" s="95">
        <f t="shared" si="83"/>
        <v>0</v>
      </c>
      <c r="AI118" s="96">
        <f t="shared" si="84"/>
        <v>0</v>
      </c>
      <c r="AK118" s="104" t="b">
        <f t="shared" si="85"/>
        <v>1</v>
      </c>
      <c r="AL118" s="104" t="b">
        <f t="shared" si="86"/>
        <v>0</v>
      </c>
      <c r="AM118" s="104" t="b">
        <f t="shared" si="87"/>
        <v>0</v>
      </c>
      <c r="AN118" s="104" t="b">
        <f t="shared" si="88"/>
        <v>1</v>
      </c>
      <c r="AO118" s="98">
        <f t="shared" si="89"/>
        <v>18.64</v>
      </c>
      <c r="AP118" s="104">
        <f t="shared" si="90"/>
        <v>25.8</v>
      </c>
      <c r="AQ118" s="98">
        <f t="shared" si="91"/>
        <v>0.2</v>
      </c>
      <c r="AR118" s="98">
        <f t="shared" si="92"/>
        <v>0.15384615384615385</v>
      </c>
      <c r="AS118" s="98">
        <f t="shared" si="93"/>
        <v>7.407407407407407E-2</v>
      </c>
      <c r="AU118" s="97" t="b">
        <f t="shared" si="94"/>
        <v>1</v>
      </c>
      <c r="AV118" s="97" t="b">
        <f t="shared" si="95"/>
        <v>0</v>
      </c>
      <c r="AW118" s="97" t="b">
        <f t="shared" si="101"/>
        <v>1</v>
      </c>
      <c r="AX118" s="97" t="b">
        <f t="shared" si="102"/>
        <v>1</v>
      </c>
      <c r="AY1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" s="97" t="b">
        <f t="shared" si="96"/>
        <v>0</v>
      </c>
      <c r="BA118" s="97" t="b">
        <f t="shared" si="97"/>
        <v>0</v>
      </c>
      <c r="BB118" s="97" t="b">
        <f t="shared" si="103"/>
        <v>0</v>
      </c>
      <c r="BC118" s="97" t="b">
        <f t="shared" si="104"/>
        <v>0</v>
      </c>
      <c r="BD118" s="97" t="b">
        <f>Petrobras_PETR4___Histórico__InfoMoney_1[[#This Row],[MACD Line]]&lt;0</f>
        <v>0</v>
      </c>
      <c r="BE1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" spans="1:57" hidden="1">
      <c r="A119" s="83">
        <v>44166</v>
      </c>
      <c r="B119" s="98">
        <v>24.77</v>
      </c>
      <c r="C119" s="98">
        <v>24.77</v>
      </c>
      <c r="D119" s="98">
        <v>2.81</v>
      </c>
      <c r="E119" s="98">
        <f>Petrobras_PETR4___Histórico__InfoMoney_1[[#This Row],[Var.Dia (%)]]/100</f>
        <v>2.81E-2</v>
      </c>
      <c r="F119" s="98">
        <v>24.58</v>
      </c>
      <c r="G119" s="98">
        <v>24.47</v>
      </c>
      <c r="H119" s="98">
        <v>24.93</v>
      </c>
      <c r="I119" s="97" t="s">
        <v>97</v>
      </c>
      <c r="J119" s="108">
        <v>2.3E-2</v>
      </c>
      <c r="K119" s="97">
        <f ca="1">IF(COUNT($E119:E$1321)&gt;=22,LINEST(OFFSET(E119,0,0,22),OFFSET(J119,0,0,22)),"")</f>
        <v>1.562676546923818</v>
      </c>
      <c r="L119" s="99">
        <f t="shared" si="69"/>
        <v>0</v>
      </c>
      <c r="M119" s="99">
        <f t="shared" si="70"/>
        <v>0</v>
      </c>
      <c r="N119" s="99">
        <f t="shared" si="71"/>
        <v>0</v>
      </c>
      <c r="O1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-0.21729957805907188</v>
      </c>
      <c r="P119" s="128">
        <f>IF(Petrobras_PETR4___Histórico__InfoMoney_1[[#This Row],[William %R]]&lt;-0.8,1,0)</f>
        <v>0</v>
      </c>
      <c r="Q119" s="128">
        <f>IF(Petrobras_PETR4___Histórico__InfoMoney_1[[#This Row],[William %R]]&gt;-0.1,1,0)</f>
        <v>0</v>
      </c>
      <c r="R119" s="99">
        <f t="shared" si="72"/>
        <v>21.06</v>
      </c>
      <c r="S119" s="99">
        <f t="shared" si="73"/>
        <v>25.8</v>
      </c>
      <c r="T119" s="99">
        <f t="shared" si="74"/>
        <v>22.759961538461539</v>
      </c>
      <c r="U119" s="99">
        <f t="shared" si="75"/>
        <v>22.682499999999997</v>
      </c>
      <c r="V119" s="99">
        <f t="shared" si="76"/>
        <v>23.851252457292915</v>
      </c>
      <c r="W119" s="99">
        <f t="shared" si="77"/>
        <v>22.554975571891564</v>
      </c>
      <c r="X119" s="99">
        <f t="shared" si="78"/>
        <v>1.2962768854013511</v>
      </c>
      <c r="Y119" s="99">
        <f t="shared" si="79"/>
        <v>1.1454184105686274</v>
      </c>
      <c r="Z119" s="99">
        <f t="shared" si="80"/>
        <v>0.15085847483272374</v>
      </c>
      <c r="AA119" s="109">
        <f t="shared" si="81"/>
        <v>0.48083261120685211</v>
      </c>
      <c r="AB119" s="109">
        <f t="shared" si="98"/>
        <v>0.47767143519368993</v>
      </c>
      <c r="AC119" s="99" t="str">
        <f t="shared" si="99"/>
        <v>0</v>
      </c>
      <c r="AD119" s="95" t="str">
        <f t="shared" si="100"/>
        <v>0</v>
      </c>
      <c r="AE119" s="95">
        <f t="shared" si="82"/>
        <v>1</v>
      </c>
      <c r="AF119" s="95">
        <f>IF(Petrobras_PETR4___Histórico__InfoMoney_1[[#This Row],[MACD Line]]&lt;0,1,0)</f>
        <v>0</v>
      </c>
      <c r="AG119" s="99">
        <f>Petrobras_PETR4___Histórico__InfoMoney_1[[#This Row],[9MME]]/Petrobras_PETR4___Histórico__InfoMoney_1[[#This Row],[20MA]]</f>
        <v>1.0034150353118723</v>
      </c>
      <c r="AH119" s="95">
        <f t="shared" si="83"/>
        <v>0</v>
      </c>
      <c r="AI119" s="96">
        <f t="shared" si="84"/>
        <v>0</v>
      </c>
      <c r="AK119" s="104" t="b">
        <f t="shared" si="85"/>
        <v>0</v>
      </c>
      <c r="AL119" s="104" t="b">
        <f t="shared" si="86"/>
        <v>0</v>
      </c>
      <c r="AM119" s="104" t="b">
        <f t="shared" si="87"/>
        <v>0</v>
      </c>
      <c r="AN119" s="104" t="b">
        <f t="shared" si="88"/>
        <v>1</v>
      </c>
      <c r="AO119" s="98">
        <f t="shared" si="89"/>
        <v>18.64</v>
      </c>
      <c r="AP119" s="104">
        <f t="shared" si="90"/>
        <v>25.8</v>
      </c>
      <c r="AQ119" s="98">
        <f t="shared" si="91"/>
        <v>0.2</v>
      </c>
      <c r="AR119" s="98">
        <f t="shared" si="92"/>
        <v>0.15384615384615385</v>
      </c>
      <c r="AS119" s="98">
        <f t="shared" si="93"/>
        <v>7.407407407407407E-2</v>
      </c>
      <c r="AU119" s="97" t="b">
        <f t="shared" si="94"/>
        <v>0</v>
      </c>
      <c r="AV119" s="97" t="b">
        <f t="shared" si="95"/>
        <v>0</v>
      </c>
      <c r="AW119" s="97" t="b">
        <f t="shared" si="101"/>
        <v>1</v>
      </c>
      <c r="AX119" s="97" t="b">
        <f t="shared" si="102"/>
        <v>1</v>
      </c>
      <c r="AY1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" s="97" t="b">
        <f t="shared" si="96"/>
        <v>1</v>
      </c>
      <c r="BA119" s="97" t="b">
        <f t="shared" si="97"/>
        <v>0</v>
      </c>
      <c r="BB119" s="97" t="b">
        <f t="shared" si="103"/>
        <v>0</v>
      </c>
      <c r="BC119" s="97" t="b">
        <f t="shared" si="104"/>
        <v>0</v>
      </c>
      <c r="BD119" s="97" t="b">
        <f>Petrobras_PETR4___Histórico__InfoMoney_1[[#This Row],[MACD Line]]&lt;0</f>
        <v>0</v>
      </c>
      <c r="BE1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" spans="1:57" hidden="1">
      <c r="A120" s="83">
        <v>44165</v>
      </c>
      <c r="B120" s="98">
        <v>24.09</v>
      </c>
      <c r="C120" s="98">
        <v>24.09</v>
      </c>
      <c r="D120" s="98">
        <v>-2.35</v>
      </c>
      <c r="E120" s="98">
        <f>Petrobras_PETR4___Histórico__InfoMoney_1[[#This Row],[Var.Dia (%)]]/100</f>
        <v>-2.35E-2</v>
      </c>
      <c r="F120" s="98">
        <v>24.44</v>
      </c>
      <c r="G120" s="98">
        <v>24.03</v>
      </c>
      <c r="H120" s="98">
        <v>25.04</v>
      </c>
      <c r="I120" s="97" t="s">
        <v>86</v>
      </c>
      <c r="J120" s="108">
        <v>-1.52E-2</v>
      </c>
      <c r="K120" s="97">
        <f ca="1">IF(COUNT($E120:E$1321)&gt;=22,LINEST(OFFSET(E120,0,0,22),OFFSET(J120,0,0,22)),"")</f>
        <v>1.6124611508197515</v>
      </c>
      <c r="L120" s="99">
        <f t="shared" si="69"/>
        <v>0</v>
      </c>
      <c r="M120" s="99">
        <f t="shared" si="70"/>
        <v>0</v>
      </c>
      <c r="N120" s="99">
        <f t="shared" si="71"/>
        <v>0</v>
      </c>
      <c r="O1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-0.36075949367088611</v>
      </c>
      <c r="P120" s="128">
        <f>IF(Petrobras_PETR4___Histórico__InfoMoney_1[[#This Row],[William %R]]&lt;-0.8,1,0)</f>
        <v>0</v>
      </c>
      <c r="Q120" s="128">
        <f>IF(Petrobras_PETR4___Histórico__InfoMoney_1[[#This Row],[William %R]]&gt;-0.1,1,0)</f>
        <v>0</v>
      </c>
      <c r="R120" s="99">
        <f t="shared" si="72"/>
        <v>21.06</v>
      </c>
      <c r="S120" s="99">
        <f t="shared" si="73"/>
        <v>25.8</v>
      </c>
      <c r="T120" s="99">
        <f t="shared" si="74"/>
        <v>22.411653846153847</v>
      </c>
      <c r="U120" s="99">
        <f t="shared" si="75"/>
        <v>22.394500000000001</v>
      </c>
      <c r="V120" s="99">
        <f t="shared" si="76"/>
        <v>23.684207449527989</v>
      </c>
      <c r="W120" s="99">
        <f t="shared" si="77"/>
        <v>22.377773617642887</v>
      </c>
      <c r="X120" s="99">
        <f t="shared" si="78"/>
        <v>1.3064338318851014</v>
      </c>
      <c r="Y120" s="99">
        <f t="shared" si="79"/>
        <v>1.1077037918604464</v>
      </c>
      <c r="Z120" s="99">
        <f t="shared" si="80"/>
        <v>0.198730040024655</v>
      </c>
      <c r="AA120" s="109">
        <f t="shared" si="81"/>
        <v>0.41012193308819889</v>
      </c>
      <c r="AB120" s="109">
        <f t="shared" si="98"/>
        <v>0.54458240882349451</v>
      </c>
      <c r="AC120" s="99" t="str">
        <f t="shared" si="99"/>
        <v>0</v>
      </c>
      <c r="AD120" s="95" t="str">
        <f t="shared" si="100"/>
        <v>0</v>
      </c>
      <c r="AE120" s="95">
        <f t="shared" si="82"/>
        <v>1</v>
      </c>
      <c r="AF120" s="95">
        <f>IF(Petrobras_PETR4___Histórico__InfoMoney_1[[#This Row],[MACD Line]]&lt;0,1,0)</f>
        <v>0</v>
      </c>
      <c r="AG120" s="99">
        <f>Petrobras_PETR4___Histórico__InfoMoney_1[[#This Row],[9MME]]/Petrobras_PETR4___Histórico__InfoMoney_1[[#This Row],[20MA]]</f>
        <v>1.0007659847799169</v>
      </c>
      <c r="AH120" s="95">
        <f t="shared" si="83"/>
        <v>0</v>
      </c>
      <c r="AI120" s="96">
        <f t="shared" si="84"/>
        <v>0</v>
      </c>
      <c r="AK120" s="104" t="b">
        <f t="shared" si="85"/>
        <v>0</v>
      </c>
      <c r="AL120" s="104" t="b">
        <f t="shared" si="86"/>
        <v>0</v>
      </c>
      <c r="AM120" s="104" t="b">
        <f t="shared" si="87"/>
        <v>0</v>
      </c>
      <c r="AN120" s="104" t="b">
        <f t="shared" si="88"/>
        <v>1</v>
      </c>
      <c r="AO120" s="98">
        <f t="shared" si="89"/>
        <v>18.64</v>
      </c>
      <c r="AP120" s="104">
        <f t="shared" si="90"/>
        <v>25.8</v>
      </c>
      <c r="AQ120" s="98">
        <f t="shared" si="91"/>
        <v>0.2</v>
      </c>
      <c r="AR120" s="98">
        <f t="shared" si="92"/>
        <v>0.15384615384615385</v>
      </c>
      <c r="AS120" s="98">
        <f t="shared" si="93"/>
        <v>7.407407407407407E-2</v>
      </c>
      <c r="AU120" s="97" t="b">
        <f t="shared" si="94"/>
        <v>0</v>
      </c>
      <c r="AV120" s="97" t="b">
        <f t="shared" si="95"/>
        <v>1</v>
      </c>
      <c r="AW120" s="97" t="b">
        <f t="shared" si="101"/>
        <v>1</v>
      </c>
      <c r="AX120" s="97" t="b">
        <f t="shared" si="102"/>
        <v>1</v>
      </c>
      <c r="AY1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" s="97" t="b">
        <f t="shared" si="96"/>
        <v>1</v>
      </c>
      <c r="BA120" s="97" t="b">
        <f t="shared" si="97"/>
        <v>1</v>
      </c>
      <c r="BB120" s="97" t="b">
        <f t="shared" si="103"/>
        <v>0</v>
      </c>
      <c r="BC120" s="97" t="b">
        <f t="shared" si="104"/>
        <v>0</v>
      </c>
      <c r="BD120" s="97" t="b">
        <f>Petrobras_PETR4___Histórico__InfoMoney_1[[#This Row],[MACD Line]]&lt;0</f>
        <v>0</v>
      </c>
      <c r="BE1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" spans="1:57" hidden="1">
      <c r="A121" s="83">
        <v>44162</v>
      </c>
      <c r="B121" s="98">
        <v>24.67</v>
      </c>
      <c r="C121" s="98">
        <v>24.67</v>
      </c>
      <c r="D121" s="98">
        <v>-1.24</v>
      </c>
      <c r="E121" s="98">
        <f>Petrobras_PETR4___Histórico__InfoMoney_1[[#This Row],[Var.Dia (%)]]/100</f>
        <v>-1.24E-2</v>
      </c>
      <c r="F121" s="98">
        <v>25.08</v>
      </c>
      <c r="G121" s="98">
        <v>24.62</v>
      </c>
      <c r="H121" s="98">
        <v>25.21</v>
      </c>
      <c r="I121" s="97" t="s">
        <v>137</v>
      </c>
      <c r="J121" s="108">
        <v>3.2000000000000002E-3</v>
      </c>
      <c r="K121" s="97">
        <f ca="1">IF(COUNT($E121:E$1321)&gt;=22,LINEST(OFFSET(E121,0,0,22),OFFSET(J121,0,0,22)),"")</f>
        <v>1.5779277028940173</v>
      </c>
      <c r="L121" s="99">
        <f t="shared" si="69"/>
        <v>0</v>
      </c>
      <c r="M121" s="99">
        <f t="shared" si="70"/>
        <v>0</v>
      </c>
      <c r="N121" s="99">
        <f t="shared" si="71"/>
        <v>0</v>
      </c>
      <c r="O1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-0.23839662447257354</v>
      </c>
      <c r="P121" s="128">
        <f>IF(Petrobras_PETR4___Histórico__InfoMoney_1[[#This Row],[William %R]]&lt;-0.8,1,0)</f>
        <v>0</v>
      </c>
      <c r="Q121" s="128">
        <f>IF(Petrobras_PETR4___Histórico__InfoMoney_1[[#This Row],[William %R]]&gt;-0.1,1,0)</f>
        <v>0</v>
      </c>
      <c r="R121" s="99">
        <f t="shared" si="72"/>
        <v>21.06</v>
      </c>
      <c r="S121" s="99">
        <f t="shared" si="73"/>
        <v>25.8</v>
      </c>
      <c r="T121" s="99">
        <f t="shared" si="74"/>
        <v>22.246615384615385</v>
      </c>
      <c r="U121" s="99">
        <f t="shared" si="75"/>
        <v>22.1065</v>
      </c>
      <c r="V121" s="99">
        <f t="shared" si="76"/>
        <v>23.610426985805805</v>
      </c>
      <c r="W121" s="99">
        <f t="shared" si="77"/>
        <v>22.240795507054319</v>
      </c>
      <c r="X121" s="99">
        <f t="shared" si="78"/>
        <v>1.3696314787514865</v>
      </c>
      <c r="Y121" s="99">
        <f t="shared" si="79"/>
        <v>1.0580212818542827</v>
      </c>
      <c r="Z121" s="99">
        <f t="shared" si="80"/>
        <v>0.31161019689720382</v>
      </c>
      <c r="AA121" s="109">
        <f t="shared" si="81"/>
        <v>0.21920310216782884</v>
      </c>
      <c r="AB121" s="109">
        <f t="shared" si="98"/>
        <v>0.47262035504197231</v>
      </c>
      <c r="AC121" s="99" t="str">
        <f t="shared" si="99"/>
        <v>0</v>
      </c>
      <c r="AD121" s="95" t="str">
        <f t="shared" si="100"/>
        <v>0</v>
      </c>
      <c r="AE121" s="95">
        <f t="shared" si="82"/>
        <v>1</v>
      </c>
      <c r="AF121" s="95">
        <f>IF(Petrobras_PETR4___Histórico__InfoMoney_1[[#This Row],[MACD Line]]&lt;0,1,0)</f>
        <v>0</v>
      </c>
      <c r="AG121" s="99">
        <f>Petrobras_PETR4___Histórico__InfoMoney_1[[#This Row],[9MME]]/Petrobras_PETR4___Histórico__InfoMoney_1[[#This Row],[20MA]]</f>
        <v>1.0063381984762574</v>
      </c>
      <c r="AH121" s="95">
        <f t="shared" si="83"/>
        <v>0</v>
      </c>
      <c r="AI121" s="96">
        <f t="shared" si="84"/>
        <v>0</v>
      </c>
      <c r="AK121" s="104" t="b">
        <f t="shared" si="85"/>
        <v>0</v>
      </c>
      <c r="AL121" s="104" t="b">
        <f t="shared" si="86"/>
        <v>1</v>
      </c>
      <c r="AM121" s="104" t="b">
        <f t="shared" si="87"/>
        <v>1</v>
      </c>
      <c r="AN121" s="104" t="b">
        <f t="shared" si="88"/>
        <v>0</v>
      </c>
      <c r="AO121" s="98">
        <f t="shared" si="89"/>
        <v>17.16</v>
      </c>
      <c r="AP121" s="104">
        <f t="shared" si="90"/>
        <v>25.8</v>
      </c>
      <c r="AQ121" s="98">
        <f t="shared" si="91"/>
        <v>0.2</v>
      </c>
      <c r="AR121" s="98">
        <f t="shared" si="92"/>
        <v>0.15384615384615385</v>
      </c>
      <c r="AS121" s="98">
        <f t="shared" si="93"/>
        <v>7.407407407407407E-2</v>
      </c>
      <c r="AU121" s="97" t="b">
        <f t="shared" si="94"/>
        <v>1</v>
      </c>
      <c r="AV121" s="97" t="b">
        <f t="shared" si="95"/>
        <v>0</v>
      </c>
      <c r="AW121" s="97" t="b">
        <f t="shared" si="101"/>
        <v>1</v>
      </c>
      <c r="AX121" s="97" t="b">
        <f t="shared" si="102"/>
        <v>1</v>
      </c>
      <c r="AY1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" s="97" t="b">
        <f t="shared" si="96"/>
        <v>1</v>
      </c>
      <c r="BA121" s="97" t="b">
        <f t="shared" si="97"/>
        <v>1</v>
      </c>
      <c r="BB121" s="97" t="b">
        <f t="shared" si="103"/>
        <v>0</v>
      </c>
      <c r="BC121" s="97" t="b">
        <f t="shared" si="104"/>
        <v>0</v>
      </c>
      <c r="BD121" s="97" t="b">
        <f>Petrobras_PETR4___Histórico__InfoMoney_1[[#This Row],[MACD Line]]&lt;0</f>
        <v>0</v>
      </c>
      <c r="BE1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" spans="1:57" hidden="1">
      <c r="A122" s="83">
        <v>44161</v>
      </c>
      <c r="B122" s="98">
        <v>24.98</v>
      </c>
      <c r="C122" s="98">
        <v>24.98</v>
      </c>
      <c r="D122" s="98">
        <v>-1.64</v>
      </c>
      <c r="E122" s="98">
        <f>Petrobras_PETR4___Histórico__InfoMoney_1[[#This Row],[Var.Dia (%)]]/100</f>
        <v>-1.6399999999999998E-2</v>
      </c>
      <c r="F122" s="98">
        <v>25.1</v>
      </c>
      <c r="G122" s="98">
        <v>24.73</v>
      </c>
      <c r="H122" s="98">
        <v>25.11</v>
      </c>
      <c r="I122" s="97" t="s">
        <v>76</v>
      </c>
      <c r="J122" s="108">
        <v>8.9999999999999998E-4</v>
      </c>
      <c r="K122" s="97">
        <f ca="1">IF(COUNT($E122:E$1321)&gt;=22,LINEST(OFFSET(E122,0,0,22),OFFSET(J122,0,0,22)),"")</f>
        <v>1.5761911078961659</v>
      </c>
      <c r="L122" s="99">
        <f t="shared" si="69"/>
        <v>0</v>
      </c>
      <c r="M122" s="99">
        <f t="shared" si="70"/>
        <v>0</v>
      </c>
      <c r="N122" s="99">
        <f t="shared" si="71"/>
        <v>0</v>
      </c>
      <c r="O1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-0.15073529411764708</v>
      </c>
      <c r="P122" s="128">
        <f>IF(Petrobras_PETR4___Histórico__InfoMoney_1[[#This Row],[William %R]]&lt;-0.8,1,0)</f>
        <v>0</v>
      </c>
      <c r="Q122" s="128">
        <f>IF(Petrobras_PETR4___Histórico__InfoMoney_1[[#This Row],[William %R]]&gt;-0.1,1,0)</f>
        <v>0</v>
      </c>
      <c r="R122" s="99">
        <f t="shared" si="72"/>
        <v>20.36</v>
      </c>
      <c r="S122" s="99">
        <f t="shared" si="73"/>
        <v>25.8</v>
      </c>
      <c r="T122" s="99">
        <f t="shared" si="74"/>
        <v>22.001538461538463</v>
      </c>
      <c r="U122" s="99">
        <f t="shared" si="75"/>
        <v>21.806000000000001</v>
      </c>
      <c r="V122" s="99">
        <f t="shared" si="76"/>
        <v>23.417777346861406</v>
      </c>
      <c r="W122" s="99">
        <f t="shared" si="77"/>
        <v>22.046459147618663</v>
      </c>
      <c r="X122" s="99">
        <f t="shared" si="78"/>
        <v>1.3713181992427437</v>
      </c>
      <c r="Y122" s="99">
        <f t="shared" si="79"/>
        <v>0.98011873262998161</v>
      </c>
      <c r="Z122" s="99">
        <f t="shared" si="80"/>
        <v>0.39119946661276206</v>
      </c>
      <c r="AA122" s="109">
        <f t="shared" si="81"/>
        <v>0.29698484809834863</v>
      </c>
      <c r="AB122" s="109">
        <f t="shared" si="98"/>
        <v>1.0524400220440122</v>
      </c>
      <c r="AC122" s="99" t="str">
        <f t="shared" si="99"/>
        <v>0</v>
      </c>
      <c r="AD122" s="95" t="str">
        <f t="shared" si="100"/>
        <v>0</v>
      </c>
      <c r="AE122" s="95">
        <f t="shared" si="82"/>
        <v>1</v>
      </c>
      <c r="AF122" s="95">
        <f>IF(Petrobras_PETR4___Histórico__InfoMoney_1[[#This Row],[MACD Line]]&lt;0,1,0)</f>
        <v>0</v>
      </c>
      <c r="AG122" s="99">
        <f>Petrobras_PETR4___Histórico__InfoMoney_1[[#This Row],[9MME]]/Petrobras_PETR4___Histórico__InfoMoney_1[[#This Row],[20MA]]</f>
        <v>1.0089671861661222</v>
      </c>
      <c r="AH122" s="95">
        <f t="shared" si="83"/>
        <v>0</v>
      </c>
      <c r="AI122" s="96">
        <f t="shared" si="84"/>
        <v>0</v>
      </c>
      <c r="AK122" s="104" t="b">
        <f t="shared" si="85"/>
        <v>1</v>
      </c>
      <c r="AL122" s="104" t="b">
        <f t="shared" si="86"/>
        <v>1</v>
      </c>
      <c r="AM122" s="104" t="b">
        <f t="shared" si="87"/>
        <v>1</v>
      </c>
      <c r="AN122" s="104" t="b">
        <f t="shared" si="88"/>
        <v>1</v>
      </c>
      <c r="AO122" s="98">
        <f t="shared" si="89"/>
        <v>17.16</v>
      </c>
      <c r="AP122" s="104">
        <f t="shared" si="90"/>
        <v>25.8</v>
      </c>
      <c r="AQ122" s="98">
        <f t="shared" si="91"/>
        <v>0.2</v>
      </c>
      <c r="AR122" s="98">
        <f t="shared" si="92"/>
        <v>0.15384615384615385</v>
      </c>
      <c r="AS122" s="98">
        <f t="shared" si="93"/>
        <v>7.407407407407407E-2</v>
      </c>
      <c r="AU122" s="97" t="b">
        <f t="shared" si="94"/>
        <v>0</v>
      </c>
      <c r="AV122" s="97" t="b">
        <f t="shared" si="95"/>
        <v>0</v>
      </c>
      <c r="AW122" s="97" t="b">
        <f t="shared" si="101"/>
        <v>1</v>
      </c>
      <c r="AX122" s="97" t="b">
        <f t="shared" si="102"/>
        <v>0</v>
      </c>
      <c r="AY1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" s="97" t="b">
        <f t="shared" si="96"/>
        <v>0</v>
      </c>
      <c r="BA122" s="97" t="b">
        <f t="shared" si="97"/>
        <v>1</v>
      </c>
      <c r="BB122" s="97" t="b">
        <f t="shared" si="103"/>
        <v>1</v>
      </c>
      <c r="BC122" s="97" t="b">
        <f t="shared" si="104"/>
        <v>0</v>
      </c>
      <c r="BD122" s="97" t="b">
        <f>Petrobras_PETR4___Histórico__InfoMoney_1[[#This Row],[MACD Line]]&lt;0</f>
        <v>0</v>
      </c>
      <c r="BE1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" spans="1:57" hidden="1">
      <c r="A123" s="83">
        <v>44160</v>
      </c>
      <c r="B123" s="98">
        <v>25.4</v>
      </c>
      <c r="C123" s="98">
        <v>25.4</v>
      </c>
      <c r="D123" s="98">
        <v>0.11</v>
      </c>
      <c r="E123" s="98">
        <f>Petrobras_PETR4___Histórico__InfoMoney_1[[#This Row],[Var.Dia (%)]]/100</f>
        <v>1.1000000000000001E-3</v>
      </c>
      <c r="F123" s="98">
        <v>25.35</v>
      </c>
      <c r="G123" s="98">
        <v>24.84</v>
      </c>
      <c r="H123" s="98">
        <v>25.64</v>
      </c>
      <c r="I123" s="97" t="s">
        <v>451</v>
      </c>
      <c r="J123" s="108">
        <v>3.2000000000000002E-3</v>
      </c>
      <c r="K123" s="97">
        <f ca="1">IF(COUNT($E123:E$1321)&gt;=22,LINEST(OFFSET(E123,0,0,22),OFFSET(J123,0,0,22)),"")</f>
        <v>1.5813408869638756</v>
      </c>
      <c r="L123" s="99">
        <f t="shared" si="69"/>
        <v>0</v>
      </c>
      <c r="M123" s="99">
        <f t="shared" si="70"/>
        <v>0</v>
      </c>
      <c r="N123" s="99">
        <f t="shared" si="71"/>
        <v>0</v>
      </c>
      <c r="O1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-5.8055152394775343E-2</v>
      </c>
      <c r="P123" s="128">
        <f>IF(Petrobras_PETR4___Histórico__InfoMoney_1[[#This Row],[William %R]]&lt;-0.8,1,0)</f>
        <v>0</v>
      </c>
      <c r="Q123" s="128">
        <f>IF(Petrobras_PETR4___Histórico__InfoMoney_1[[#This Row],[William %R]]&gt;-0.1,1,0)</f>
        <v>1</v>
      </c>
      <c r="R123" s="99">
        <f t="shared" si="72"/>
        <v>18.91</v>
      </c>
      <c r="S123" s="99">
        <f t="shared" si="73"/>
        <v>25.8</v>
      </c>
      <c r="T123" s="99">
        <f t="shared" si="74"/>
        <v>21.805538461538461</v>
      </c>
      <c r="U123" s="99">
        <f t="shared" si="75"/>
        <v>21.46</v>
      </c>
      <c r="V123" s="99">
        <f t="shared" si="76"/>
        <v>23.133736864472571</v>
      </c>
      <c r="W123" s="99">
        <f t="shared" si="77"/>
        <v>21.811775879428154</v>
      </c>
      <c r="X123" s="99">
        <f t="shared" si="78"/>
        <v>1.3219609850444165</v>
      </c>
      <c r="Y123" s="99">
        <f t="shared" si="79"/>
        <v>0.8823188659767911</v>
      </c>
      <c r="Z123" s="99">
        <f t="shared" si="80"/>
        <v>0.4396421190676254</v>
      </c>
      <c r="AA123" s="109">
        <f t="shared" si="81"/>
        <v>2.1213203435594716E-2</v>
      </c>
      <c r="AB123" s="109">
        <f t="shared" si="98"/>
        <v>1.212629374541125</v>
      </c>
      <c r="AC123" s="99" t="str">
        <f t="shared" si="99"/>
        <v>0</v>
      </c>
      <c r="AD123" s="95" t="str">
        <f t="shared" si="100"/>
        <v>0</v>
      </c>
      <c r="AE123" s="95">
        <f t="shared" si="82"/>
        <v>1</v>
      </c>
      <c r="AF123" s="95">
        <f>IF(Petrobras_PETR4___Histórico__InfoMoney_1[[#This Row],[MACD Line]]&lt;0,1,0)</f>
        <v>0</v>
      </c>
      <c r="AG123" s="99">
        <f>Petrobras_PETR4___Histórico__InfoMoney_1[[#This Row],[9MME]]/Petrobras_PETR4___Histórico__InfoMoney_1[[#This Row],[20MA]]</f>
        <v>1.0161015126532367</v>
      </c>
      <c r="AH123" s="95">
        <f t="shared" si="83"/>
        <v>0</v>
      </c>
      <c r="AI123" s="96">
        <f t="shared" si="84"/>
        <v>0</v>
      </c>
      <c r="AK123" s="104" t="b">
        <f t="shared" si="85"/>
        <v>1</v>
      </c>
      <c r="AL123" s="104" t="b">
        <f t="shared" si="86"/>
        <v>1</v>
      </c>
      <c r="AM123" s="104" t="b">
        <f t="shared" si="87"/>
        <v>0</v>
      </c>
      <c r="AN123" s="104" t="b">
        <f t="shared" si="88"/>
        <v>1</v>
      </c>
      <c r="AO123" s="98">
        <f t="shared" si="89"/>
        <v>17.16</v>
      </c>
      <c r="AP123" s="104">
        <f t="shared" si="90"/>
        <v>25.8</v>
      </c>
      <c r="AQ123" s="98">
        <f t="shared" si="91"/>
        <v>0.2</v>
      </c>
      <c r="AR123" s="98">
        <f t="shared" si="92"/>
        <v>0.15384615384615385</v>
      </c>
      <c r="AS123" s="98">
        <f t="shared" si="93"/>
        <v>7.407407407407407E-2</v>
      </c>
      <c r="AU123" s="97" t="b">
        <f t="shared" si="94"/>
        <v>0</v>
      </c>
      <c r="AV123" s="97" t="b">
        <f t="shared" si="95"/>
        <v>1</v>
      </c>
      <c r="AW123" s="97" t="b">
        <f t="shared" si="101"/>
        <v>0</v>
      </c>
      <c r="AX123" s="97" t="b">
        <f t="shared" si="102"/>
        <v>0</v>
      </c>
      <c r="AY1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" s="97" t="b">
        <f t="shared" si="96"/>
        <v>0</v>
      </c>
      <c r="BA123" s="97" t="b">
        <f t="shared" si="97"/>
        <v>0</v>
      </c>
      <c r="BB123" s="97" t="b">
        <f t="shared" si="103"/>
        <v>1</v>
      </c>
      <c r="BC123" s="97" t="b">
        <f t="shared" si="104"/>
        <v>1</v>
      </c>
      <c r="BD123" s="97" t="b">
        <f>Petrobras_PETR4___Histórico__InfoMoney_1[[#This Row],[MACD Line]]&lt;0</f>
        <v>0</v>
      </c>
      <c r="BE1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" spans="1:57" hidden="1">
      <c r="A124" s="83">
        <v>44159</v>
      </c>
      <c r="B124" s="98">
        <v>25.37</v>
      </c>
      <c r="C124" s="98">
        <v>25.37</v>
      </c>
      <c r="D124" s="98">
        <v>4.46</v>
      </c>
      <c r="E124" s="98">
        <f>Petrobras_PETR4___Histórico__InfoMoney_1[[#This Row],[Var.Dia (%)]]/100</f>
        <v>4.4600000000000001E-2</v>
      </c>
      <c r="F124" s="98">
        <v>24.81</v>
      </c>
      <c r="G124" s="98">
        <v>24.81</v>
      </c>
      <c r="H124" s="98">
        <v>25.8</v>
      </c>
      <c r="I124" s="97" t="s">
        <v>452</v>
      </c>
      <c r="J124" s="108">
        <v>2.24E-2</v>
      </c>
      <c r="K124" s="97">
        <f ca="1">IF(COUNT($E124:E$1321)&gt;=22,LINEST(OFFSET(E124,0,0,22),OFFSET(J124,0,0,22)),"")</f>
        <v>1.5919909360089004</v>
      </c>
      <c r="L124" s="99">
        <f t="shared" si="69"/>
        <v>0</v>
      </c>
      <c r="M124" s="99">
        <f t="shared" si="70"/>
        <v>1</v>
      </c>
      <c r="N124" s="99">
        <f t="shared" si="71"/>
        <v>0</v>
      </c>
      <c r="O1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-6.2409288824383118E-2</v>
      </c>
      <c r="P124" s="128">
        <f>IF(Petrobras_PETR4___Histórico__InfoMoney_1[[#This Row],[William %R]]&lt;-0.8,1,0)</f>
        <v>0</v>
      </c>
      <c r="Q124" s="128">
        <f>IF(Petrobras_PETR4___Histórico__InfoMoney_1[[#This Row],[William %R]]&gt;-0.1,1,0)</f>
        <v>1</v>
      </c>
      <c r="R124" s="99">
        <f t="shared" si="72"/>
        <v>18.91</v>
      </c>
      <c r="S124" s="99">
        <f t="shared" si="73"/>
        <v>25.8</v>
      </c>
      <c r="T124" s="99">
        <f t="shared" si="74"/>
        <v>21.556384615384612</v>
      </c>
      <c r="U124" s="99">
        <f t="shared" si="75"/>
        <v>21.152000000000001</v>
      </c>
      <c r="V124" s="99">
        <f t="shared" si="76"/>
        <v>22.7216890216494</v>
      </c>
      <c r="W124" s="99">
        <f t="shared" si="77"/>
        <v>21.524717949782406</v>
      </c>
      <c r="X124" s="99">
        <f t="shared" si="78"/>
        <v>1.1969710718669937</v>
      </c>
      <c r="Y124" s="99">
        <f t="shared" si="79"/>
        <v>0.7724083362098848</v>
      </c>
      <c r="Z124" s="99">
        <f t="shared" si="80"/>
        <v>0.42456273565710889</v>
      </c>
      <c r="AA124" s="109">
        <f t="shared" si="81"/>
        <v>0.76367532368147262</v>
      </c>
      <c r="AB124" s="109">
        <f t="shared" si="98"/>
        <v>1.1244020633207683</v>
      </c>
      <c r="AC124" s="99" t="str">
        <f t="shared" si="99"/>
        <v>0</v>
      </c>
      <c r="AD124" s="95" t="str">
        <f t="shared" si="100"/>
        <v>0</v>
      </c>
      <c r="AE124" s="95">
        <f t="shared" si="82"/>
        <v>1</v>
      </c>
      <c r="AF124" s="95">
        <f>IF(Petrobras_PETR4___Histórico__InfoMoney_1[[#This Row],[MACD Line]]&lt;0,1,0)</f>
        <v>0</v>
      </c>
      <c r="AG124" s="99">
        <f>Petrobras_PETR4___Histórico__InfoMoney_1[[#This Row],[9MME]]/Petrobras_PETR4___Histórico__InfoMoney_1[[#This Row],[20MA]]</f>
        <v>1.0191180321191666</v>
      </c>
      <c r="AH124" s="95">
        <f t="shared" si="83"/>
        <v>0</v>
      </c>
      <c r="AI124" s="96">
        <f t="shared" si="84"/>
        <v>0</v>
      </c>
      <c r="AK124" s="104" t="b">
        <f t="shared" si="85"/>
        <v>1</v>
      </c>
      <c r="AL124" s="104" t="b">
        <f t="shared" si="86"/>
        <v>0</v>
      </c>
      <c r="AM124" s="104" t="b">
        <f t="shared" si="87"/>
        <v>0</v>
      </c>
      <c r="AN124" s="104" t="b">
        <f t="shared" si="88"/>
        <v>1</v>
      </c>
      <c r="AO124" s="98">
        <f t="shared" si="89"/>
        <v>17.16</v>
      </c>
      <c r="AP124" s="104">
        <f t="shared" si="90"/>
        <v>25.8</v>
      </c>
      <c r="AQ124" s="98">
        <f t="shared" si="91"/>
        <v>0.2</v>
      </c>
      <c r="AR124" s="98">
        <f t="shared" si="92"/>
        <v>0.15384615384615385</v>
      </c>
      <c r="AS124" s="98">
        <f t="shared" si="93"/>
        <v>7.407407407407407E-2</v>
      </c>
      <c r="AU124" s="97" t="b">
        <f t="shared" si="94"/>
        <v>1</v>
      </c>
      <c r="AV124" s="97" t="b">
        <f t="shared" si="95"/>
        <v>1</v>
      </c>
      <c r="AW124" s="97" t="b">
        <f t="shared" si="101"/>
        <v>0</v>
      </c>
      <c r="AX124" s="97" t="b">
        <f t="shared" si="102"/>
        <v>0</v>
      </c>
      <c r="AY1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" s="97" t="b">
        <f t="shared" si="96"/>
        <v>0</v>
      </c>
      <c r="BA124" s="97" t="b">
        <f t="shared" si="97"/>
        <v>0</v>
      </c>
      <c r="BB124" s="97" t="b">
        <f t="shared" si="103"/>
        <v>1</v>
      </c>
      <c r="BC124" s="97" t="b">
        <f t="shared" si="104"/>
        <v>1</v>
      </c>
      <c r="BD124" s="97" t="b">
        <f>Petrobras_PETR4___Histórico__InfoMoney_1[[#This Row],[MACD Line]]&lt;0</f>
        <v>0</v>
      </c>
      <c r="BE1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" spans="1:57" hidden="1">
      <c r="A125" s="83">
        <v>44158</v>
      </c>
      <c r="B125" s="98">
        <v>24.29</v>
      </c>
      <c r="C125" s="98">
        <v>24.29</v>
      </c>
      <c r="D125" s="98">
        <v>6.13</v>
      </c>
      <c r="E125" s="98">
        <f>Petrobras_PETR4___Histórico__InfoMoney_1[[#This Row],[Var.Dia (%)]]/100</f>
        <v>6.13E-2</v>
      </c>
      <c r="F125" s="98">
        <v>23.27</v>
      </c>
      <c r="G125" s="98">
        <v>23.26</v>
      </c>
      <c r="H125" s="98">
        <v>24.29</v>
      </c>
      <c r="I125" s="97" t="s">
        <v>227</v>
      </c>
      <c r="J125" s="108">
        <v>1.26E-2</v>
      </c>
      <c r="K125" s="97">
        <f ca="1">IF(COUNT($E125:E$1321)&gt;=22,LINEST(OFFSET(E125,0,0,22),OFFSET(J125,0,0,22)),"")</f>
        <v>1.5922619752115439</v>
      </c>
      <c r="L125" s="99">
        <f t="shared" si="69"/>
        <v>0</v>
      </c>
      <c r="M125" s="99">
        <f t="shared" si="70"/>
        <v>0</v>
      </c>
      <c r="N125" s="99">
        <f t="shared" si="71"/>
        <v>0</v>
      </c>
      <c r="O1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25" s="128">
        <f>IF(Petrobras_PETR4___Histórico__InfoMoney_1[[#This Row],[William %R]]&lt;-0.8,1,0)</f>
        <v>0</v>
      </c>
      <c r="Q125" s="128">
        <f>IF(Petrobras_PETR4___Histórico__InfoMoney_1[[#This Row],[William %R]]&gt;-0.1,1,0)</f>
        <v>1</v>
      </c>
      <c r="R125" s="99">
        <f t="shared" si="72"/>
        <v>18.64</v>
      </c>
      <c r="S125" s="99">
        <f t="shared" si="73"/>
        <v>24.29</v>
      </c>
      <c r="T125" s="99">
        <f t="shared" si="74"/>
        <v>21.204499999999996</v>
      </c>
      <c r="U125" s="99">
        <f t="shared" si="75"/>
        <v>20.862999999999996</v>
      </c>
      <c r="V125" s="99">
        <f t="shared" si="76"/>
        <v>22.240177934676563</v>
      </c>
      <c r="W125" s="99">
        <f t="shared" si="77"/>
        <v>21.217095385764999</v>
      </c>
      <c r="X125" s="99">
        <f t="shared" si="78"/>
        <v>1.0230825489115638</v>
      </c>
      <c r="Y125" s="99">
        <f t="shared" si="79"/>
        <v>0.66626765229560758</v>
      </c>
      <c r="Z125" s="99">
        <f t="shared" si="80"/>
        <v>0.35681489661595622</v>
      </c>
      <c r="AA125" s="109">
        <f t="shared" si="81"/>
        <v>0.99702056147303209</v>
      </c>
      <c r="AB125" s="109">
        <f t="shared" si="98"/>
        <v>0.62420349246059148</v>
      </c>
      <c r="AC125" s="99" t="str">
        <f t="shared" si="99"/>
        <v>0</v>
      </c>
      <c r="AD125" s="95" t="str">
        <f t="shared" si="100"/>
        <v>0</v>
      </c>
      <c r="AE125" s="95">
        <f t="shared" si="82"/>
        <v>1</v>
      </c>
      <c r="AF125" s="95">
        <f>IF(Petrobras_PETR4___Histórico__InfoMoney_1[[#This Row],[MACD Line]]&lt;0,1,0)</f>
        <v>0</v>
      </c>
      <c r="AG125" s="99">
        <f>Petrobras_PETR4___Histórico__InfoMoney_1[[#This Row],[9MME]]/Petrobras_PETR4___Histórico__InfoMoney_1[[#This Row],[20MA]]</f>
        <v>1.0163686909840388</v>
      </c>
      <c r="AH125" s="95">
        <f t="shared" si="83"/>
        <v>0</v>
      </c>
      <c r="AI125" s="96">
        <f t="shared" si="84"/>
        <v>0</v>
      </c>
      <c r="AK125" s="104" t="b">
        <f t="shared" si="85"/>
        <v>0</v>
      </c>
      <c r="AL125" s="104" t="b">
        <f t="shared" si="86"/>
        <v>1</v>
      </c>
      <c r="AM125" s="104" t="b">
        <f t="shared" si="87"/>
        <v>0</v>
      </c>
      <c r="AN125" s="104" t="b">
        <f t="shared" si="88"/>
        <v>1</v>
      </c>
      <c r="AO125" s="98">
        <f t="shared" si="89"/>
        <v>17.16</v>
      </c>
      <c r="AP125" s="104">
        <f t="shared" si="90"/>
        <v>25.8</v>
      </c>
      <c r="AQ125" s="98">
        <f t="shared" si="91"/>
        <v>0.2</v>
      </c>
      <c r="AR125" s="98">
        <f t="shared" si="92"/>
        <v>0.15384615384615385</v>
      </c>
      <c r="AS125" s="98">
        <f t="shared" si="93"/>
        <v>7.407407407407407E-2</v>
      </c>
      <c r="AU125" s="97" t="b">
        <f t="shared" si="94"/>
        <v>1</v>
      </c>
      <c r="AV125" s="97" t="b">
        <f t="shared" si="95"/>
        <v>1</v>
      </c>
      <c r="AW125" s="97" t="b">
        <f t="shared" si="101"/>
        <v>0</v>
      </c>
      <c r="AX125" s="97" t="b">
        <f t="shared" si="102"/>
        <v>1</v>
      </c>
      <c r="AY1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" s="97" t="b">
        <f t="shared" si="96"/>
        <v>0</v>
      </c>
      <c r="BA125" s="97" t="b">
        <f t="shared" si="97"/>
        <v>0</v>
      </c>
      <c r="BB125" s="97" t="b">
        <f t="shared" si="103"/>
        <v>0</v>
      </c>
      <c r="BC125" s="97" t="b">
        <f t="shared" si="104"/>
        <v>1</v>
      </c>
      <c r="BD125" s="97" t="b">
        <f>Petrobras_PETR4___Histórico__InfoMoney_1[[#This Row],[MACD Line]]&lt;0</f>
        <v>0</v>
      </c>
      <c r="BE1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" spans="1:57" hidden="1">
      <c r="A126" s="83">
        <v>44155</v>
      </c>
      <c r="B126" s="98">
        <v>22.88</v>
      </c>
      <c r="C126" s="98">
        <v>22.88</v>
      </c>
      <c r="D126" s="98">
        <v>-0.71</v>
      </c>
      <c r="E126" s="98">
        <f>Petrobras_PETR4___Histórico__InfoMoney_1[[#This Row],[Var.Dia (%)]]/100</f>
        <v>-7.0999999999999995E-3</v>
      </c>
      <c r="F126" s="98">
        <v>23.07</v>
      </c>
      <c r="G126" s="98">
        <v>22.71</v>
      </c>
      <c r="H126" s="98">
        <v>23.21</v>
      </c>
      <c r="I126" s="97" t="s">
        <v>453</v>
      </c>
      <c r="J126" s="108">
        <v>-5.8999999999999999E-3</v>
      </c>
      <c r="K126" s="97">
        <f ca="1">IF(COUNT($E126:E$1321)&gt;=22,LINEST(OFFSET(E126,0,0,22),OFFSET(J126,0,0,22)),"")</f>
        <v>1.5440865936335377</v>
      </c>
      <c r="L126" s="99">
        <f t="shared" si="69"/>
        <v>0</v>
      </c>
      <c r="M126" s="99">
        <f t="shared" si="70"/>
        <v>0</v>
      </c>
      <c r="N126" s="99">
        <f t="shared" si="71"/>
        <v>0</v>
      </c>
      <c r="O1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-0.10169491525423741</v>
      </c>
      <c r="P126" s="128">
        <f>IF(Petrobras_PETR4___Histórico__InfoMoney_1[[#This Row],[William %R]]&lt;-0.8,1,0)</f>
        <v>0</v>
      </c>
      <c r="Q126" s="128">
        <f>IF(Petrobras_PETR4___Histórico__InfoMoney_1[[#This Row],[William %R]]&gt;-0.1,1,0)</f>
        <v>0</v>
      </c>
      <c r="R126" s="99">
        <f t="shared" si="72"/>
        <v>18.64</v>
      </c>
      <c r="S126" s="99">
        <f t="shared" si="73"/>
        <v>23.36</v>
      </c>
      <c r="T126" s="99">
        <f t="shared" si="74"/>
        <v>20.872499999999999</v>
      </c>
      <c r="U126" s="99">
        <f t="shared" si="75"/>
        <v>20.643499999999996</v>
      </c>
      <c r="V126" s="99">
        <f t="shared" si="76"/>
        <v>21.867483013708664</v>
      </c>
      <c r="W126" s="99">
        <f t="shared" si="77"/>
        <v>20.9712630166262</v>
      </c>
      <c r="X126" s="99">
        <f t="shared" si="78"/>
        <v>0.89621999708246491</v>
      </c>
      <c r="Y126" s="99">
        <f t="shared" si="79"/>
        <v>0.57706392814161855</v>
      </c>
      <c r="Z126" s="99">
        <f t="shared" si="80"/>
        <v>0.31915606894084636</v>
      </c>
      <c r="AA126" s="109">
        <f t="shared" si="81"/>
        <v>0.12020815280171429</v>
      </c>
      <c r="AB126" s="109">
        <f t="shared" si="98"/>
        <v>0.1939845354661035</v>
      </c>
      <c r="AC126" s="99" t="str">
        <f t="shared" si="99"/>
        <v>0</v>
      </c>
      <c r="AD126" s="95" t="str">
        <f t="shared" si="100"/>
        <v>0</v>
      </c>
      <c r="AE126" s="95">
        <f t="shared" si="82"/>
        <v>1</v>
      </c>
      <c r="AF126" s="95">
        <f>IF(Petrobras_PETR4___Histórico__InfoMoney_1[[#This Row],[MACD Line]]&lt;0,1,0)</f>
        <v>0</v>
      </c>
      <c r="AG126" s="99">
        <f>Petrobras_PETR4___Histórico__InfoMoney_1[[#This Row],[9MME]]/Petrobras_PETR4___Histórico__InfoMoney_1[[#This Row],[20MA]]</f>
        <v>1.0110930801462932</v>
      </c>
      <c r="AH126" s="95">
        <f t="shared" si="83"/>
        <v>0</v>
      </c>
      <c r="AI126" s="96">
        <f t="shared" si="84"/>
        <v>0</v>
      </c>
      <c r="AK126" s="104" t="b">
        <f t="shared" si="85"/>
        <v>1</v>
      </c>
      <c r="AL126" s="104" t="b">
        <f t="shared" si="86"/>
        <v>0</v>
      </c>
      <c r="AM126" s="104" t="b">
        <f t="shared" si="87"/>
        <v>1</v>
      </c>
      <c r="AN126" s="104" t="b">
        <f t="shared" si="88"/>
        <v>1</v>
      </c>
      <c r="AO126" s="98">
        <f t="shared" si="89"/>
        <v>17.16</v>
      </c>
      <c r="AP126" s="104">
        <f t="shared" si="90"/>
        <v>23.36</v>
      </c>
      <c r="AQ126" s="98">
        <f t="shared" si="91"/>
        <v>0.2</v>
      </c>
      <c r="AR126" s="98">
        <f t="shared" si="92"/>
        <v>0.15384615384615385</v>
      </c>
      <c r="AS126" s="98">
        <f t="shared" si="93"/>
        <v>7.407407407407407E-2</v>
      </c>
      <c r="AU126" s="97" t="b">
        <f t="shared" si="94"/>
        <v>1</v>
      </c>
      <c r="AV126" s="97" t="b">
        <f t="shared" si="95"/>
        <v>0</v>
      </c>
      <c r="AW126" s="97" t="b">
        <f t="shared" si="101"/>
        <v>1</v>
      </c>
      <c r="AX126" s="97" t="b">
        <f t="shared" si="102"/>
        <v>1</v>
      </c>
      <c r="AY1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" s="97" t="b">
        <f t="shared" si="96"/>
        <v>1</v>
      </c>
      <c r="BA126" s="97" t="b">
        <f t="shared" si="97"/>
        <v>0</v>
      </c>
      <c r="BB126" s="97" t="b">
        <f t="shared" si="103"/>
        <v>0</v>
      </c>
      <c r="BC126" s="97" t="b">
        <f t="shared" si="104"/>
        <v>0</v>
      </c>
      <c r="BD126" s="97" t="b">
        <f>Petrobras_PETR4___Histórico__InfoMoney_1[[#This Row],[MACD Line]]&lt;0</f>
        <v>0</v>
      </c>
      <c r="BE1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" spans="1:57" hidden="1">
      <c r="A127" s="83">
        <v>44154</v>
      </c>
      <c r="B127" s="98">
        <v>23.05</v>
      </c>
      <c r="C127" s="98">
        <v>23.05</v>
      </c>
      <c r="D127" s="98">
        <v>1.1499999999999999</v>
      </c>
      <c r="E127" s="98">
        <f>Petrobras_PETR4___Histórico__InfoMoney_1[[#This Row],[Var.Dia (%)]]/100</f>
        <v>1.15E-2</v>
      </c>
      <c r="F127" s="98">
        <v>22.79</v>
      </c>
      <c r="G127" s="98">
        <v>22.61</v>
      </c>
      <c r="H127" s="98">
        <v>23.16</v>
      </c>
      <c r="I127" s="97" t="s">
        <v>100</v>
      </c>
      <c r="J127" s="108">
        <v>5.1999999999999998E-3</v>
      </c>
      <c r="K127" s="97">
        <f ca="1">IF(COUNT($E127:E$1321)&gt;=22,LINEST(OFFSET(E127,0,0,22),OFFSET(J127,0,0,22)),"")</f>
        <v>1.5427622012317801</v>
      </c>
      <c r="L127" s="99">
        <f t="shared" si="69"/>
        <v>0</v>
      </c>
      <c r="M127" s="99">
        <f t="shared" si="70"/>
        <v>0</v>
      </c>
      <c r="N127" s="99">
        <f t="shared" si="71"/>
        <v>0</v>
      </c>
      <c r="O1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-6.0784313725489973E-2</v>
      </c>
      <c r="P127" s="128">
        <f>IF(Petrobras_PETR4___Histórico__InfoMoney_1[[#This Row],[William %R]]&lt;-0.8,1,0)</f>
        <v>0</v>
      </c>
      <c r="Q127" s="128">
        <f>IF(Petrobras_PETR4___Histórico__InfoMoney_1[[#This Row],[William %R]]&gt;-0.1,1,0)</f>
        <v>1</v>
      </c>
      <c r="R127" s="99">
        <f t="shared" si="72"/>
        <v>18.260000000000002</v>
      </c>
      <c r="S127" s="99">
        <f t="shared" si="73"/>
        <v>23.36</v>
      </c>
      <c r="T127" s="99">
        <f t="shared" si="74"/>
        <v>20.748884615384615</v>
      </c>
      <c r="U127" s="99">
        <f t="shared" si="75"/>
        <v>20.507499999999997</v>
      </c>
      <c r="V127" s="99">
        <f t="shared" si="76"/>
        <v>21.683389016201151</v>
      </c>
      <c r="W127" s="99">
        <f t="shared" si="77"/>
        <v>20.818564057956294</v>
      </c>
      <c r="X127" s="99">
        <f t="shared" si="78"/>
        <v>0.86482495824485639</v>
      </c>
      <c r="Y127" s="99">
        <f t="shared" si="79"/>
        <v>0.49727491090640702</v>
      </c>
      <c r="Z127" s="99">
        <f t="shared" si="80"/>
        <v>0.36755004733844937</v>
      </c>
      <c r="AA127" s="109">
        <f t="shared" si="81"/>
        <v>0.18384776310850345</v>
      </c>
      <c r="AB127" s="109">
        <f t="shared" si="98"/>
        <v>0.45515931276861821</v>
      </c>
      <c r="AC127" s="99" t="str">
        <f t="shared" si="99"/>
        <v>0</v>
      </c>
      <c r="AD127" s="95" t="str">
        <f t="shared" si="100"/>
        <v>0</v>
      </c>
      <c r="AE127" s="95">
        <f t="shared" si="82"/>
        <v>1</v>
      </c>
      <c r="AF127" s="95">
        <f>IF(Petrobras_PETR4___Histórico__InfoMoney_1[[#This Row],[MACD Line]]&lt;0,1,0)</f>
        <v>0</v>
      </c>
      <c r="AG127" s="99">
        <f>Petrobras_PETR4___Histórico__InfoMoney_1[[#This Row],[9MME]]/Petrobras_PETR4___Histórico__InfoMoney_1[[#This Row],[20MA]]</f>
        <v>1.0117705529871812</v>
      </c>
      <c r="AH127" s="95">
        <f t="shared" si="83"/>
        <v>0</v>
      </c>
      <c r="AI127" s="96">
        <f t="shared" si="84"/>
        <v>0</v>
      </c>
      <c r="AK127" s="104" t="b">
        <f t="shared" si="85"/>
        <v>0</v>
      </c>
      <c r="AL127" s="104" t="b">
        <f t="shared" si="86"/>
        <v>1</v>
      </c>
      <c r="AM127" s="104" t="b">
        <f t="shared" si="87"/>
        <v>0</v>
      </c>
      <c r="AN127" s="104" t="b">
        <f t="shared" si="88"/>
        <v>1</v>
      </c>
      <c r="AO127" s="98">
        <f t="shared" si="89"/>
        <v>17.16</v>
      </c>
      <c r="AP127" s="104">
        <f t="shared" si="90"/>
        <v>23.36</v>
      </c>
      <c r="AQ127" s="98">
        <f t="shared" si="91"/>
        <v>0.2</v>
      </c>
      <c r="AR127" s="98">
        <f t="shared" si="92"/>
        <v>0.15384615384615385</v>
      </c>
      <c r="AS127" s="98">
        <f t="shared" si="93"/>
        <v>7.407407407407407E-2</v>
      </c>
      <c r="AU127" s="97" t="b">
        <f t="shared" si="94"/>
        <v>0</v>
      </c>
      <c r="AV127" s="97" t="b">
        <f t="shared" si="95"/>
        <v>0</v>
      </c>
      <c r="AW127" s="97" t="b">
        <f t="shared" si="101"/>
        <v>1</v>
      </c>
      <c r="AX127" s="97" t="b">
        <f t="shared" si="102"/>
        <v>1</v>
      </c>
      <c r="AY1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" s="97" t="b">
        <f t="shared" si="96"/>
        <v>0</v>
      </c>
      <c r="BA127" s="97" t="b">
        <f t="shared" si="97"/>
        <v>1</v>
      </c>
      <c r="BB127" s="97" t="b">
        <f t="shared" si="103"/>
        <v>0</v>
      </c>
      <c r="BC127" s="97" t="b">
        <f t="shared" si="104"/>
        <v>0</v>
      </c>
      <c r="BD127" s="97" t="b">
        <f>Petrobras_PETR4___Histórico__InfoMoney_1[[#This Row],[MACD Line]]&lt;0</f>
        <v>0</v>
      </c>
      <c r="BE1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" spans="1:57" hidden="1">
      <c r="A128" s="83">
        <v>44153</v>
      </c>
      <c r="B128" s="98">
        <v>22.79</v>
      </c>
      <c r="C128" s="98">
        <v>22.79</v>
      </c>
      <c r="D128" s="98">
        <v>-0.59</v>
      </c>
      <c r="E128" s="98">
        <f>Petrobras_PETR4___Histórico__InfoMoney_1[[#This Row],[Var.Dia (%)]]/100</f>
        <v>-5.8999999999999999E-3</v>
      </c>
      <c r="F128" s="98">
        <v>23.21</v>
      </c>
      <c r="G128" s="98">
        <v>22.79</v>
      </c>
      <c r="H128" s="98">
        <v>23.35</v>
      </c>
      <c r="I128" s="97" t="s">
        <v>67</v>
      </c>
      <c r="J128" s="108">
        <v>-1.0500000000000001E-2</v>
      </c>
      <c r="K128" s="97">
        <f ca="1">IF(COUNT($E128:E$1321)&gt;=22,LINEST(OFFSET(E128,0,0,22),OFFSET(J128,0,0,22)),"")</f>
        <v>1.5428467084966033</v>
      </c>
      <c r="L128" s="99">
        <f t="shared" si="69"/>
        <v>0</v>
      </c>
      <c r="M128" s="99">
        <f t="shared" si="70"/>
        <v>0</v>
      </c>
      <c r="N128" s="99">
        <f t="shared" si="71"/>
        <v>0</v>
      </c>
      <c r="O1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-9.1935483870967796E-2</v>
      </c>
      <c r="P128" s="128">
        <f>IF(Petrobras_PETR4___Histórico__InfoMoney_1[[#This Row],[William %R]]&lt;-0.8,1,0)</f>
        <v>0</v>
      </c>
      <c r="Q128" s="128">
        <f>IF(Petrobras_PETR4___Histórico__InfoMoney_1[[#This Row],[William %R]]&gt;-0.1,1,0)</f>
        <v>1</v>
      </c>
      <c r="R128" s="99">
        <f t="shared" si="72"/>
        <v>17.16</v>
      </c>
      <c r="S128" s="99">
        <f t="shared" si="73"/>
        <v>23.36</v>
      </c>
      <c r="T128" s="99">
        <f t="shared" si="74"/>
        <v>20.570961538461535</v>
      </c>
      <c r="U128" s="99">
        <f t="shared" si="75"/>
        <v>20.330499999999997</v>
      </c>
      <c r="V128" s="99">
        <f t="shared" si="76"/>
        <v>21.434914291874087</v>
      </c>
      <c r="W128" s="99">
        <f t="shared" si="77"/>
        <v>20.640049182592797</v>
      </c>
      <c r="X128" s="99">
        <f t="shared" si="78"/>
        <v>0.79486510928128951</v>
      </c>
      <c r="Y128" s="99">
        <f t="shared" si="79"/>
        <v>0.40538739907179466</v>
      </c>
      <c r="Z128" s="99">
        <f t="shared" si="80"/>
        <v>0.38947771020949484</v>
      </c>
      <c r="AA128" s="109">
        <f t="shared" si="81"/>
        <v>9.192388155425299E-2</v>
      </c>
      <c r="AB128" s="109">
        <f t="shared" si="98"/>
        <v>0.7145418112329055</v>
      </c>
      <c r="AC128" s="99" t="str">
        <f t="shared" si="99"/>
        <v>0</v>
      </c>
      <c r="AD128" s="95" t="str">
        <f t="shared" si="100"/>
        <v>0</v>
      </c>
      <c r="AE128" s="95">
        <f t="shared" si="82"/>
        <v>1</v>
      </c>
      <c r="AF128" s="95">
        <f>IF(Petrobras_PETR4___Histórico__InfoMoney_1[[#This Row],[MACD Line]]&lt;0,1,0)</f>
        <v>0</v>
      </c>
      <c r="AG128" s="99">
        <f>Petrobras_PETR4___Histórico__InfoMoney_1[[#This Row],[9MME]]/Petrobras_PETR4___Histórico__InfoMoney_1[[#This Row],[20MA]]</f>
        <v>1.0118276254131251</v>
      </c>
      <c r="AH128" s="95">
        <f t="shared" si="83"/>
        <v>0</v>
      </c>
      <c r="AI128" s="96">
        <f t="shared" si="84"/>
        <v>0</v>
      </c>
      <c r="AK128" s="104" t="b">
        <f t="shared" si="85"/>
        <v>1</v>
      </c>
      <c r="AL128" s="104" t="b">
        <f t="shared" si="86"/>
        <v>1</v>
      </c>
      <c r="AM128" s="104" t="b">
        <f t="shared" si="87"/>
        <v>1</v>
      </c>
      <c r="AN128" s="104" t="b">
        <f t="shared" si="88"/>
        <v>0</v>
      </c>
      <c r="AO128" s="98">
        <f t="shared" si="89"/>
        <v>17.16</v>
      </c>
      <c r="AP128" s="104">
        <f t="shared" si="90"/>
        <v>23.36</v>
      </c>
      <c r="AQ128" s="98">
        <f t="shared" si="91"/>
        <v>0.2</v>
      </c>
      <c r="AR128" s="98">
        <f t="shared" si="92"/>
        <v>0.15384615384615385</v>
      </c>
      <c r="AS128" s="98">
        <f t="shared" si="93"/>
        <v>7.407407407407407E-2</v>
      </c>
      <c r="AU128" s="97" t="b">
        <f t="shared" si="94"/>
        <v>0</v>
      </c>
      <c r="AV128" s="97" t="b">
        <f t="shared" si="95"/>
        <v>1</v>
      </c>
      <c r="AW128" s="97" t="b">
        <f t="shared" si="101"/>
        <v>1</v>
      </c>
      <c r="AX128" s="97" t="b">
        <f t="shared" si="102"/>
        <v>0</v>
      </c>
      <c r="AY1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" s="97" t="b">
        <f t="shared" si="96"/>
        <v>1</v>
      </c>
      <c r="BA128" s="97" t="b">
        <f t="shared" si="97"/>
        <v>0</v>
      </c>
      <c r="BB128" s="97" t="b">
        <f t="shared" si="103"/>
        <v>1</v>
      </c>
      <c r="BC128" s="97" t="b">
        <f t="shared" si="104"/>
        <v>0</v>
      </c>
      <c r="BD128" s="97" t="b">
        <f>Petrobras_PETR4___Histórico__InfoMoney_1[[#This Row],[MACD Line]]&lt;0</f>
        <v>0</v>
      </c>
      <c r="BE1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" spans="1:57" hidden="1">
      <c r="A129" s="83">
        <v>44152</v>
      </c>
      <c r="B129" s="98">
        <v>22.92</v>
      </c>
      <c r="C129" s="98">
        <v>22.92</v>
      </c>
      <c r="D129" s="98">
        <v>1.72</v>
      </c>
      <c r="E129" s="98">
        <f>Petrobras_PETR4___Histórico__InfoMoney_1[[#This Row],[Var.Dia (%)]]/100</f>
        <v>1.72E-2</v>
      </c>
      <c r="F129" s="98">
        <v>22.3</v>
      </c>
      <c r="G129" s="98">
        <v>22.23</v>
      </c>
      <c r="H129" s="98">
        <v>23.36</v>
      </c>
      <c r="I129" s="97" t="s">
        <v>419</v>
      </c>
      <c r="J129" s="108">
        <v>7.7000000000000002E-3</v>
      </c>
      <c r="K129" s="97">
        <f ca="1">IF(COUNT($E129:E$1321)&gt;=22,LINEST(OFFSET(E129,0,0,22),OFFSET(J129,0,0,22)),"")</f>
        <v>1.5771099980648697</v>
      </c>
      <c r="L129" s="99">
        <f t="shared" si="69"/>
        <v>0</v>
      </c>
      <c r="M129" s="99">
        <f t="shared" si="70"/>
        <v>1</v>
      </c>
      <c r="N129" s="99">
        <f t="shared" si="71"/>
        <v>0</v>
      </c>
      <c r="O1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-7.0967741935483511E-2</v>
      </c>
      <c r="P129" s="128">
        <f>IF(Petrobras_PETR4___Histórico__InfoMoney_1[[#This Row],[William %R]]&lt;-0.8,1,0)</f>
        <v>0</v>
      </c>
      <c r="Q129" s="128">
        <f>IF(Petrobras_PETR4___Histórico__InfoMoney_1[[#This Row],[William %R]]&gt;-0.1,1,0)</f>
        <v>1</v>
      </c>
      <c r="R129" s="99">
        <f t="shared" si="72"/>
        <v>17.16</v>
      </c>
      <c r="S129" s="99">
        <f t="shared" si="73"/>
        <v>23.36</v>
      </c>
      <c r="T129" s="99">
        <f t="shared" si="74"/>
        <v>20.420461538461538</v>
      </c>
      <c r="U129" s="99">
        <f t="shared" si="75"/>
        <v>20.167499999999997</v>
      </c>
      <c r="V129" s="99">
        <f t="shared" si="76"/>
        <v>21.18853507221483</v>
      </c>
      <c r="W129" s="99">
        <f t="shared" si="77"/>
        <v>20.46805311720022</v>
      </c>
      <c r="X129" s="99">
        <f t="shared" si="78"/>
        <v>0.7204819550146091</v>
      </c>
      <c r="Y129" s="99">
        <f t="shared" si="79"/>
        <v>0.30801797151942095</v>
      </c>
      <c r="Z129" s="99">
        <f t="shared" si="80"/>
        <v>0.41246398349518815</v>
      </c>
      <c r="AA129" s="109">
        <f t="shared" si="81"/>
        <v>0.27577164466275395</v>
      </c>
      <c r="AB129" s="109">
        <f t="shared" si="98"/>
        <v>0.65224228627098491</v>
      </c>
      <c r="AC129" s="99" t="str">
        <f t="shared" si="99"/>
        <v>0</v>
      </c>
      <c r="AD129" s="95" t="str">
        <f t="shared" si="100"/>
        <v>0</v>
      </c>
      <c r="AE129" s="95">
        <f t="shared" si="82"/>
        <v>1</v>
      </c>
      <c r="AF129" s="95">
        <f>IF(Petrobras_PETR4___Histórico__InfoMoney_1[[#This Row],[MACD Line]]&lt;0,1,0)</f>
        <v>0</v>
      </c>
      <c r="AG129" s="99">
        <f>Petrobras_PETR4___Histórico__InfoMoney_1[[#This Row],[9MME]]/Petrobras_PETR4___Histórico__InfoMoney_1[[#This Row],[20MA]]</f>
        <v>1.0125430290547435</v>
      </c>
      <c r="AH129" s="95">
        <f t="shared" si="83"/>
        <v>0</v>
      </c>
      <c r="AI129" s="96">
        <f t="shared" si="84"/>
        <v>0</v>
      </c>
      <c r="AK129" s="104" t="b">
        <f t="shared" si="85"/>
        <v>1</v>
      </c>
      <c r="AL129" s="104" t="b">
        <f t="shared" si="86"/>
        <v>1</v>
      </c>
      <c r="AM129" s="104" t="b">
        <f t="shared" si="87"/>
        <v>0</v>
      </c>
      <c r="AN129" s="104" t="b">
        <f t="shared" si="88"/>
        <v>1</v>
      </c>
      <c r="AO129" s="98">
        <f t="shared" si="89"/>
        <v>17.16</v>
      </c>
      <c r="AP129" s="104">
        <f t="shared" si="90"/>
        <v>23.36</v>
      </c>
      <c r="AQ129" s="98">
        <f t="shared" si="91"/>
        <v>0.2</v>
      </c>
      <c r="AR129" s="98">
        <f t="shared" si="92"/>
        <v>0.15384615384615385</v>
      </c>
      <c r="AS129" s="98">
        <f t="shared" si="93"/>
        <v>7.407407407407407E-2</v>
      </c>
      <c r="AU129" s="97" t="b">
        <f t="shared" si="94"/>
        <v>1</v>
      </c>
      <c r="AV129" s="97" t="b">
        <f t="shared" si="95"/>
        <v>1</v>
      </c>
      <c r="AW129" s="97" t="b">
        <f t="shared" si="101"/>
        <v>0</v>
      </c>
      <c r="AX129" s="97" t="b">
        <f t="shared" si="102"/>
        <v>0</v>
      </c>
      <c r="AY1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" s="97" t="b">
        <f t="shared" si="96"/>
        <v>0</v>
      </c>
      <c r="BA129" s="97" t="b">
        <f t="shared" si="97"/>
        <v>1</v>
      </c>
      <c r="BB129" s="97" t="b">
        <f t="shared" si="103"/>
        <v>1</v>
      </c>
      <c r="BC129" s="97" t="b">
        <f t="shared" si="104"/>
        <v>1</v>
      </c>
      <c r="BD129" s="97" t="b">
        <f>Petrobras_PETR4___Histórico__InfoMoney_1[[#This Row],[MACD Line]]&lt;0</f>
        <v>0</v>
      </c>
      <c r="BE1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" spans="1:57" hidden="1">
      <c r="A130" s="83">
        <v>44151</v>
      </c>
      <c r="B130" s="98">
        <v>22.53</v>
      </c>
      <c r="C130" s="98">
        <v>22.53</v>
      </c>
      <c r="D130" s="98">
        <v>2.92</v>
      </c>
      <c r="E130" s="98">
        <f>Petrobras_PETR4___Histórico__InfoMoney_1[[#This Row],[Var.Dia (%)]]/100</f>
        <v>2.92E-2</v>
      </c>
      <c r="F130" s="98">
        <v>22.45</v>
      </c>
      <c r="G130" s="98">
        <v>22.38</v>
      </c>
      <c r="H130" s="98">
        <v>22.86</v>
      </c>
      <c r="I130" s="97" t="s">
        <v>235</v>
      </c>
      <c r="J130" s="108">
        <v>1.6299999999999999E-2</v>
      </c>
      <c r="K130" s="97">
        <f ca="1">IF(COUNT($E130:E$1321)&gt;=22,LINEST(OFFSET(E130,0,0,22),OFFSET(J130,0,0,22)),"")</f>
        <v>1.5838856162926522</v>
      </c>
      <c r="L130" s="99">
        <f t="shared" si="69"/>
        <v>0</v>
      </c>
      <c r="M130" s="99">
        <f t="shared" si="70"/>
        <v>0</v>
      </c>
      <c r="N130" s="99">
        <f t="shared" si="71"/>
        <v>0</v>
      </c>
      <c r="O1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-5.7894736842104971E-2</v>
      </c>
      <c r="P130" s="128">
        <f>IF(Petrobras_PETR4___Histórico__InfoMoney_1[[#This Row],[William %R]]&lt;-0.8,1,0)</f>
        <v>0</v>
      </c>
      <c r="Q130" s="128">
        <f>IF(Petrobras_PETR4___Histórico__InfoMoney_1[[#This Row],[William %R]]&gt;-0.1,1,0)</f>
        <v>1</v>
      </c>
      <c r="R130" s="99">
        <f t="shared" si="72"/>
        <v>17.16</v>
      </c>
      <c r="S130" s="99">
        <f t="shared" si="73"/>
        <v>22.86</v>
      </c>
      <c r="T130" s="99">
        <f t="shared" si="74"/>
        <v>20.198423076923071</v>
      </c>
      <c r="U130" s="99">
        <f t="shared" si="75"/>
        <v>19.965999999999998</v>
      </c>
      <c r="V130" s="99">
        <f t="shared" si="76"/>
        <v>20.87372326716298</v>
      </c>
      <c r="W130" s="99">
        <f t="shared" si="77"/>
        <v>20.271897366576237</v>
      </c>
      <c r="X130" s="99">
        <f t="shared" si="78"/>
        <v>0.60182590058674279</v>
      </c>
      <c r="Y130" s="99">
        <f t="shared" si="79"/>
        <v>0.2049019756456239</v>
      </c>
      <c r="Z130" s="99">
        <f t="shared" si="80"/>
        <v>0.39692392494111889</v>
      </c>
      <c r="AA130" s="109">
        <f t="shared" si="81"/>
        <v>0.44547727214752675</v>
      </c>
      <c r="AB130" s="109">
        <f t="shared" si="98"/>
        <v>0.51414978362341102</v>
      </c>
      <c r="AC130" s="99" t="str">
        <f t="shared" si="99"/>
        <v>0</v>
      </c>
      <c r="AD130" s="95" t="str">
        <f t="shared" si="100"/>
        <v>0</v>
      </c>
      <c r="AE130" s="95">
        <f t="shared" si="82"/>
        <v>1</v>
      </c>
      <c r="AF130" s="95">
        <f>IF(Petrobras_PETR4___Histórico__InfoMoney_1[[#This Row],[MACD Line]]&lt;0,1,0)</f>
        <v>0</v>
      </c>
      <c r="AG130" s="99">
        <f>Petrobras_PETR4___Histórico__InfoMoney_1[[#This Row],[9MME]]/Petrobras_PETR4___Histórico__InfoMoney_1[[#This Row],[20MA]]</f>
        <v>1.0116409434500186</v>
      </c>
      <c r="AH130" s="95">
        <f t="shared" si="83"/>
        <v>0</v>
      </c>
      <c r="AI130" s="96">
        <f t="shared" si="84"/>
        <v>0</v>
      </c>
      <c r="AK130" s="104" t="b">
        <f t="shared" si="85"/>
        <v>1</v>
      </c>
      <c r="AL130" s="104" t="b">
        <f t="shared" si="86"/>
        <v>0</v>
      </c>
      <c r="AM130" s="104" t="b">
        <f t="shared" si="87"/>
        <v>0</v>
      </c>
      <c r="AN130" s="104" t="b">
        <f t="shared" si="88"/>
        <v>1</v>
      </c>
      <c r="AO130" s="98">
        <f t="shared" si="89"/>
        <v>17.16</v>
      </c>
      <c r="AP130" s="104">
        <f t="shared" si="90"/>
        <v>23.36</v>
      </c>
      <c r="AQ130" s="98">
        <f t="shared" si="91"/>
        <v>0.2</v>
      </c>
      <c r="AR130" s="98">
        <f t="shared" si="92"/>
        <v>0.15384615384615385</v>
      </c>
      <c r="AS130" s="98">
        <f t="shared" si="93"/>
        <v>7.407407407407407E-2</v>
      </c>
      <c r="AU130" s="97" t="b">
        <f t="shared" si="94"/>
        <v>1</v>
      </c>
      <c r="AV130" s="97" t="b">
        <f t="shared" si="95"/>
        <v>0</v>
      </c>
      <c r="AW130" s="97" t="b">
        <f t="shared" si="101"/>
        <v>0</v>
      </c>
      <c r="AX130" s="97" t="b">
        <f t="shared" si="102"/>
        <v>0</v>
      </c>
      <c r="AY1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" s="97" t="b">
        <f t="shared" si="96"/>
        <v>0</v>
      </c>
      <c r="BA130" s="97" t="b">
        <f t="shared" si="97"/>
        <v>0</v>
      </c>
      <c r="BB130" s="97" t="b">
        <f t="shared" si="103"/>
        <v>1</v>
      </c>
      <c r="BC130" s="97" t="b">
        <f t="shared" si="104"/>
        <v>1</v>
      </c>
      <c r="BD130" s="97" t="b">
        <f>Petrobras_PETR4___Histórico__InfoMoney_1[[#This Row],[MACD Line]]&lt;0</f>
        <v>0</v>
      </c>
      <c r="BE1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" spans="1:57" hidden="1">
      <c r="A131" s="83">
        <v>44148</v>
      </c>
      <c r="B131" s="98">
        <v>21.9</v>
      </c>
      <c r="C131" s="98">
        <v>21.9</v>
      </c>
      <c r="D131" s="98">
        <v>3.29</v>
      </c>
      <c r="E131" s="98">
        <f>Petrobras_PETR4___Histórico__InfoMoney_1[[#This Row],[Var.Dia (%)]]/100</f>
        <v>3.2899999999999999E-2</v>
      </c>
      <c r="F131" s="98">
        <v>21.31</v>
      </c>
      <c r="G131" s="98">
        <v>21.18</v>
      </c>
      <c r="H131" s="98">
        <v>22.06</v>
      </c>
      <c r="I131" s="97" t="s">
        <v>151</v>
      </c>
      <c r="J131" s="108">
        <v>2.1600000000000001E-2</v>
      </c>
      <c r="K131" s="97">
        <f ca="1">IF(COUNT($E131:E$1321)&gt;=22,LINEST(OFFSET(E131,0,0,22),OFFSET(J131,0,0,22)),"")</f>
        <v>1.5636581464688855</v>
      </c>
      <c r="L131" s="99">
        <f t="shared" si="69"/>
        <v>0</v>
      </c>
      <c r="M131" s="99">
        <f t="shared" si="70"/>
        <v>0</v>
      </c>
      <c r="N131" s="99">
        <f t="shared" si="71"/>
        <v>0</v>
      </c>
      <c r="O1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-0.12867647058823578</v>
      </c>
      <c r="P131" s="128">
        <f>IF(Petrobras_PETR4___Histórico__InfoMoney_1[[#This Row],[William %R]]&lt;-0.8,1,0)</f>
        <v>0</v>
      </c>
      <c r="Q131" s="128">
        <f>IF(Petrobras_PETR4___Histórico__InfoMoney_1[[#This Row],[William %R]]&gt;-0.1,1,0)</f>
        <v>0</v>
      </c>
      <c r="R131" s="99">
        <f t="shared" si="72"/>
        <v>17.16</v>
      </c>
      <c r="S131" s="99">
        <f t="shared" si="73"/>
        <v>22.6</v>
      </c>
      <c r="T131" s="99">
        <f t="shared" si="74"/>
        <v>19.983461538461537</v>
      </c>
      <c r="U131" s="99">
        <f t="shared" si="75"/>
        <v>19.774499999999993</v>
      </c>
      <c r="V131" s="99">
        <f t="shared" si="76"/>
        <v>20.572582043010794</v>
      </c>
      <c r="W131" s="99">
        <f t="shared" si="77"/>
        <v>20.091249155902336</v>
      </c>
      <c r="X131" s="99">
        <f t="shared" si="78"/>
        <v>0.4813328871084579</v>
      </c>
      <c r="Y131" s="99">
        <f t="shared" si="79"/>
        <v>0.10567099441034419</v>
      </c>
      <c r="Z131" s="99">
        <f t="shared" si="80"/>
        <v>0.37566189269811368</v>
      </c>
      <c r="AA131" s="109">
        <f t="shared" si="81"/>
        <v>0.49497474683058273</v>
      </c>
      <c r="AB131" s="109">
        <f t="shared" si="98"/>
        <v>0.61329438282116977</v>
      </c>
      <c r="AC131" s="99" t="str">
        <f t="shared" si="99"/>
        <v>0</v>
      </c>
      <c r="AD131" s="95" t="str">
        <f t="shared" si="100"/>
        <v>0</v>
      </c>
      <c r="AE131" s="95">
        <f t="shared" si="82"/>
        <v>1</v>
      </c>
      <c r="AF131" s="95">
        <f>IF(Petrobras_PETR4___Histórico__InfoMoney_1[[#This Row],[MACD Line]]&lt;0,1,0)</f>
        <v>0</v>
      </c>
      <c r="AG131" s="99">
        <f>Petrobras_PETR4___Histórico__InfoMoney_1[[#This Row],[9MME]]/Petrobras_PETR4___Histórico__InfoMoney_1[[#This Row],[20MA]]</f>
        <v>1.0105672223551314</v>
      </c>
      <c r="AH131" s="95">
        <f t="shared" si="83"/>
        <v>0</v>
      </c>
      <c r="AI131" s="96">
        <f t="shared" si="84"/>
        <v>0</v>
      </c>
      <c r="AK131" s="104" t="b">
        <f t="shared" si="85"/>
        <v>0</v>
      </c>
      <c r="AL131" s="104" t="b">
        <f t="shared" si="86"/>
        <v>0</v>
      </c>
      <c r="AM131" s="104" t="b">
        <f t="shared" si="87"/>
        <v>0</v>
      </c>
      <c r="AN131" s="104" t="b">
        <f t="shared" si="88"/>
        <v>1</v>
      </c>
      <c r="AO131" s="98">
        <f t="shared" si="89"/>
        <v>17.16</v>
      </c>
      <c r="AP131" s="104">
        <f t="shared" si="90"/>
        <v>22.6</v>
      </c>
      <c r="AQ131" s="98">
        <f t="shared" si="91"/>
        <v>0.2</v>
      </c>
      <c r="AR131" s="98">
        <f t="shared" si="92"/>
        <v>0.15384615384615385</v>
      </c>
      <c r="AS131" s="98">
        <f t="shared" si="93"/>
        <v>7.407407407407407E-2</v>
      </c>
      <c r="AU131" s="97" t="b">
        <f t="shared" si="94"/>
        <v>0</v>
      </c>
      <c r="AV131" s="97" t="b">
        <f t="shared" si="95"/>
        <v>0</v>
      </c>
      <c r="AW131" s="97" t="b">
        <f t="shared" si="101"/>
        <v>0</v>
      </c>
      <c r="AX131" s="97" t="b">
        <f t="shared" si="102"/>
        <v>1</v>
      </c>
      <c r="AY1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" s="97" t="b">
        <f t="shared" si="96"/>
        <v>1</v>
      </c>
      <c r="BA131" s="97" t="b">
        <f t="shared" si="97"/>
        <v>0</v>
      </c>
      <c r="BB131" s="97" t="b">
        <f t="shared" si="103"/>
        <v>0</v>
      </c>
      <c r="BC131" s="97" t="b">
        <f t="shared" si="104"/>
        <v>1</v>
      </c>
      <c r="BD131" s="97" t="b">
        <f>Petrobras_PETR4___Histórico__InfoMoney_1[[#This Row],[MACD Line]]&lt;0</f>
        <v>0</v>
      </c>
      <c r="BE1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2" spans="1:57" hidden="1">
      <c r="A132" s="83">
        <v>44147</v>
      </c>
      <c r="B132" s="98">
        <v>21.2</v>
      </c>
      <c r="C132" s="98">
        <v>21.2</v>
      </c>
      <c r="D132" s="98">
        <v>-4.24</v>
      </c>
      <c r="E132" s="98">
        <f>Petrobras_PETR4___Histórico__InfoMoney_1[[#This Row],[Var.Dia (%)]]/100</f>
        <v>-4.24E-2</v>
      </c>
      <c r="F132" s="98">
        <v>22</v>
      </c>
      <c r="G132" s="98">
        <v>21.06</v>
      </c>
      <c r="H132" s="98">
        <v>22.08</v>
      </c>
      <c r="I132" s="97" t="s">
        <v>65</v>
      </c>
      <c r="J132" s="108">
        <v>-2.1999999999999999E-2</v>
      </c>
      <c r="K132" s="97">
        <f ca="1">IF(COUNT($E132:E$1321)&gt;=22,LINEST(OFFSET(E132,0,0,22),OFFSET(J132,0,0,22)),"")</f>
        <v>1.5686430324329208</v>
      </c>
      <c r="L132" s="99">
        <f t="shared" si="69"/>
        <v>0</v>
      </c>
      <c r="M132" s="99">
        <f t="shared" si="70"/>
        <v>0</v>
      </c>
      <c r="N132" s="99">
        <f t="shared" si="71"/>
        <v>0</v>
      </c>
      <c r="O1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-0.2573529411764709</v>
      </c>
      <c r="P132" s="128">
        <f>IF(Petrobras_PETR4___Histórico__InfoMoney_1[[#This Row],[William %R]]&lt;-0.8,1,0)</f>
        <v>0</v>
      </c>
      <c r="Q132" s="128">
        <f>IF(Petrobras_PETR4___Histórico__InfoMoney_1[[#This Row],[William %R]]&gt;-0.1,1,0)</f>
        <v>0</v>
      </c>
      <c r="R132" s="99">
        <f t="shared" si="72"/>
        <v>17.16</v>
      </c>
      <c r="S132" s="99">
        <f t="shared" si="73"/>
        <v>22.6</v>
      </c>
      <c r="T132" s="99">
        <f t="shared" si="74"/>
        <v>19.796230769230768</v>
      </c>
      <c r="U132" s="99">
        <f t="shared" si="75"/>
        <v>19.634999999999998</v>
      </c>
      <c r="V132" s="99">
        <f t="shared" si="76"/>
        <v>20.331233323558212</v>
      </c>
      <c r="W132" s="99">
        <f t="shared" si="77"/>
        <v>19.946549088374521</v>
      </c>
      <c r="X132" s="99">
        <f t="shared" si="78"/>
        <v>0.38468423518369121</v>
      </c>
      <c r="Y132" s="99">
        <f t="shared" si="79"/>
        <v>1.1755521235815761E-2</v>
      </c>
      <c r="Z132" s="99">
        <f t="shared" si="80"/>
        <v>0.37292871394787547</v>
      </c>
      <c r="AA132" s="109">
        <f t="shared" si="81"/>
        <v>0.66468037431535554</v>
      </c>
      <c r="AB132" s="109">
        <f t="shared" si="98"/>
        <v>1.2838886244530714</v>
      </c>
      <c r="AC132" s="99" t="str">
        <f t="shared" si="99"/>
        <v>0</v>
      </c>
      <c r="AD132" s="95" t="str">
        <f t="shared" si="100"/>
        <v>0</v>
      </c>
      <c r="AE132" s="95">
        <f t="shared" si="82"/>
        <v>1</v>
      </c>
      <c r="AF132" s="95">
        <f>IF(Petrobras_PETR4___Histórico__InfoMoney_1[[#This Row],[MACD Line]]&lt;0,1,0)</f>
        <v>0</v>
      </c>
      <c r="AG132" s="99">
        <f>Petrobras_PETR4___Histórico__InfoMoney_1[[#This Row],[9MME]]/Petrobras_PETR4___Histórico__InfoMoney_1[[#This Row],[20MA]]</f>
        <v>1.0082113964466906</v>
      </c>
      <c r="AH132" s="95">
        <f t="shared" si="83"/>
        <v>0</v>
      </c>
      <c r="AI132" s="96">
        <f t="shared" si="84"/>
        <v>0</v>
      </c>
      <c r="AK132" s="104" t="b">
        <f t="shared" si="85"/>
        <v>0</v>
      </c>
      <c r="AL132" s="104" t="b">
        <f t="shared" si="86"/>
        <v>1</v>
      </c>
      <c r="AM132" s="104" t="b">
        <f t="shared" si="87"/>
        <v>1</v>
      </c>
      <c r="AN132" s="104" t="b">
        <f t="shared" si="88"/>
        <v>0</v>
      </c>
      <c r="AO132" s="98">
        <f t="shared" si="89"/>
        <v>17.16</v>
      </c>
      <c r="AP132" s="104">
        <f t="shared" si="90"/>
        <v>22.6</v>
      </c>
      <c r="AQ132" s="98">
        <f t="shared" si="91"/>
        <v>0.2</v>
      </c>
      <c r="AR132" s="98">
        <f t="shared" si="92"/>
        <v>0.15384615384615385</v>
      </c>
      <c r="AS132" s="98">
        <f t="shared" si="93"/>
        <v>7.407407407407407E-2</v>
      </c>
      <c r="AU132" s="97" t="b">
        <f t="shared" si="94"/>
        <v>0</v>
      </c>
      <c r="AV132" s="97" t="b">
        <f t="shared" si="95"/>
        <v>1</v>
      </c>
      <c r="AW132" s="97" t="b">
        <f t="shared" si="101"/>
        <v>1</v>
      </c>
      <c r="AX132" s="97" t="b">
        <f t="shared" si="102"/>
        <v>0</v>
      </c>
      <c r="AY1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2" s="97" t="b">
        <f t="shared" si="96"/>
        <v>0</v>
      </c>
      <c r="BA132" s="97" t="b">
        <f t="shared" si="97"/>
        <v>1</v>
      </c>
      <c r="BB132" s="97" t="b">
        <f t="shared" si="103"/>
        <v>1</v>
      </c>
      <c r="BC132" s="97" t="b">
        <f t="shared" si="104"/>
        <v>0</v>
      </c>
      <c r="BD132" s="97" t="b">
        <f>Petrobras_PETR4___Histórico__InfoMoney_1[[#This Row],[MACD Line]]&lt;0</f>
        <v>0</v>
      </c>
      <c r="BE1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3" spans="1:57" hidden="1">
      <c r="A133" s="83">
        <v>44146</v>
      </c>
      <c r="B133" s="98">
        <v>22.14</v>
      </c>
      <c r="C133" s="98">
        <v>22.14</v>
      </c>
      <c r="D133" s="98">
        <v>-0.87</v>
      </c>
      <c r="E133" s="98">
        <f>Petrobras_PETR4___Histórico__InfoMoney_1[[#This Row],[Var.Dia (%)]]/100</f>
        <v>-8.6999999999999994E-3</v>
      </c>
      <c r="F133" s="98">
        <v>22.59</v>
      </c>
      <c r="G133" s="98">
        <v>21.67</v>
      </c>
      <c r="H133" s="98">
        <v>22.6</v>
      </c>
      <c r="I133" s="97" t="s">
        <v>454</v>
      </c>
      <c r="J133" s="108">
        <v>-2.5000000000000001E-3</v>
      </c>
      <c r="K133" s="97">
        <f ca="1">IF(COUNT($E133:E$1321)&gt;=22,LINEST(OFFSET(E133,0,0,22),OFFSET(J133,0,0,22)),"")</f>
        <v>1.5629408065929706</v>
      </c>
      <c r="L133" s="99">
        <f t="shared" si="69"/>
        <v>0</v>
      </c>
      <c r="M133" s="99">
        <f t="shared" si="70"/>
        <v>1</v>
      </c>
      <c r="N133" s="99">
        <f t="shared" si="71"/>
        <v>0</v>
      </c>
      <c r="O1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-8.4558823529411908E-2</v>
      </c>
      <c r="P133" s="128">
        <f>IF(Petrobras_PETR4___Histórico__InfoMoney_1[[#This Row],[William %R]]&lt;-0.8,1,0)</f>
        <v>0</v>
      </c>
      <c r="Q133" s="128">
        <f>IF(Petrobras_PETR4___Histórico__InfoMoney_1[[#This Row],[William %R]]&gt;-0.1,1,0)</f>
        <v>1</v>
      </c>
      <c r="R133" s="99">
        <f t="shared" si="72"/>
        <v>17.16</v>
      </c>
      <c r="S133" s="99">
        <f t="shared" si="73"/>
        <v>22.6</v>
      </c>
      <c r="T133" s="99">
        <f t="shared" si="74"/>
        <v>19.828307692307689</v>
      </c>
      <c r="U133" s="99">
        <f t="shared" si="75"/>
        <v>19.540999999999997</v>
      </c>
      <c r="V133" s="99">
        <f t="shared" si="76"/>
        <v>20.173275746023343</v>
      </c>
      <c r="W133" s="99">
        <f t="shared" si="77"/>
        <v>19.846273015444481</v>
      </c>
      <c r="X133" s="99">
        <f t="shared" si="78"/>
        <v>0.32700273057886164</v>
      </c>
      <c r="Y133" s="99">
        <f t="shared" si="79"/>
        <v>-8.1476657251153106E-2</v>
      </c>
      <c r="Z133" s="99">
        <f t="shared" si="80"/>
        <v>0.40847938783001475</v>
      </c>
      <c r="AA133" s="109">
        <f t="shared" si="81"/>
        <v>0.13435028842544242</v>
      </c>
      <c r="AB133" s="109">
        <f t="shared" si="98"/>
        <v>1.5349039057869391</v>
      </c>
      <c r="AC133" s="99" t="str">
        <f t="shared" si="99"/>
        <v>0</v>
      </c>
      <c r="AD133" s="95" t="str">
        <f t="shared" si="100"/>
        <v>0</v>
      </c>
      <c r="AE133" s="95">
        <f t="shared" si="82"/>
        <v>1</v>
      </c>
      <c r="AF133" s="95">
        <f>IF(Petrobras_PETR4___Histórico__InfoMoney_1[[#This Row],[MACD Line]]&lt;0,1,0)</f>
        <v>0</v>
      </c>
      <c r="AG133" s="99">
        <f>Petrobras_PETR4___Histórico__InfoMoney_1[[#This Row],[9MME]]/Petrobras_PETR4___Histórico__InfoMoney_1[[#This Row],[20MA]]</f>
        <v>1.0147028142013046</v>
      </c>
      <c r="AH133" s="95">
        <f t="shared" si="83"/>
        <v>0</v>
      </c>
      <c r="AI133" s="96">
        <f t="shared" si="84"/>
        <v>0</v>
      </c>
      <c r="AK133" s="104" t="b">
        <f t="shared" si="85"/>
        <v>1</v>
      </c>
      <c r="AL133" s="104" t="b">
        <f t="shared" si="86"/>
        <v>1</v>
      </c>
      <c r="AM133" s="104" t="b">
        <f t="shared" si="87"/>
        <v>1</v>
      </c>
      <c r="AN133" s="104" t="b">
        <f t="shared" si="88"/>
        <v>1</v>
      </c>
      <c r="AO133" s="98">
        <f t="shared" si="89"/>
        <v>17.16</v>
      </c>
      <c r="AP133" s="104">
        <f t="shared" si="90"/>
        <v>22.6</v>
      </c>
      <c r="AQ133" s="98">
        <f t="shared" si="91"/>
        <v>0.2</v>
      </c>
      <c r="AR133" s="98">
        <f t="shared" si="92"/>
        <v>0.15384615384615385</v>
      </c>
      <c r="AS133" s="98">
        <f t="shared" si="93"/>
        <v>7.407407407407407E-2</v>
      </c>
      <c r="AU133" s="97" t="b">
        <f t="shared" si="94"/>
        <v>1</v>
      </c>
      <c r="AV133" s="97" t="b">
        <f t="shared" si="95"/>
        <v>1</v>
      </c>
      <c r="AW133" s="97" t="b">
        <f t="shared" si="101"/>
        <v>0</v>
      </c>
      <c r="AX133" s="97" t="b">
        <f t="shared" si="102"/>
        <v>0</v>
      </c>
      <c r="AY1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3" s="97" t="b">
        <f t="shared" si="96"/>
        <v>0</v>
      </c>
      <c r="BA133" s="97" t="b">
        <f t="shared" si="97"/>
        <v>0</v>
      </c>
      <c r="BB133" s="97" t="b">
        <f t="shared" si="103"/>
        <v>1</v>
      </c>
      <c r="BC133" s="97" t="b">
        <f t="shared" si="104"/>
        <v>1</v>
      </c>
      <c r="BD133" s="97" t="b">
        <f>Petrobras_PETR4___Histórico__InfoMoney_1[[#This Row],[MACD Line]]&lt;0</f>
        <v>0</v>
      </c>
      <c r="BE1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4" spans="1:57" hidden="1">
      <c r="A134" s="83">
        <v>44145</v>
      </c>
      <c r="B134" s="98">
        <v>22.33</v>
      </c>
      <c r="C134" s="98">
        <v>22.33</v>
      </c>
      <c r="D134" s="98">
        <v>6.8</v>
      </c>
      <c r="E134" s="98">
        <f>Petrobras_PETR4___Histórico__InfoMoney_1[[#This Row],[Var.Dia (%)]]/100</f>
        <v>6.8000000000000005E-2</v>
      </c>
      <c r="F134" s="98">
        <v>21.18</v>
      </c>
      <c r="G134" s="98">
        <v>21.1</v>
      </c>
      <c r="H134" s="98">
        <v>22.4</v>
      </c>
      <c r="I134" s="97" t="s">
        <v>455</v>
      </c>
      <c r="J134" s="108">
        <v>1.4999999999999999E-2</v>
      </c>
      <c r="K134" s="97">
        <f ca="1">IF(COUNT($E134:E$1321)&gt;=22,LINEST(OFFSET(E134,0,0,22),OFFSET(J134,0,0,22)),"")</f>
        <v>1.5354000719184449</v>
      </c>
      <c r="L134" s="99">
        <f t="shared" si="69"/>
        <v>0</v>
      </c>
      <c r="M134" s="99">
        <f t="shared" si="70"/>
        <v>0</v>
      </c>
      <c r="N134" s="99">
        <f t="shared" si="71"/>
        <v>0</v>
      </c>
      <c r="O1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-1.3358778625954257E-2</v>
      </c>
      <c r="P134" s="128">
        <f>IF(Petrobras_PETR4___Histórico__InfoMoney_1[[#This Row],[William %R]]&lt;-0.8,1,0)</f>
        <v>0</v>
      </c>
      <c r="Q134" s="128">
        <f>IF(Petrobras_PETR4___Histórico__InfoMoney_1[[#This Row],[William %R]]&gt;-0.1,1,0)</f>
        <v>1</v>
      </c>
      <c r="R134" s="99">
        <f t="shared" si="72"/>
        <v>17.16</v>
      </c>
      <c r="S134" s="99">
        <f t="shared" si="73"/>
        <v>22.4</v>
      </c>
      <c r="T134" s="99">
        <f t="shared" si="74"/>
        <v>19.72342307692308</v>
      </c>
      <c r="U134" s="99">
        <f t="shared" si="75"/>
        <v>19.407999999999998</v>
      </c>
      <c r="V134" s="99">
        <f t="shared" si="76"/>
        <v>19.815689518027586</v>
      </c>
      <c r="W134" s="99">
        <f t="shared" si="77"/>
        <v>19.662774856680041</v>
      </c>
      <c r="X134" s="99">
        <f t="shared" si="78"/>
        <v>0.15291466134754472</v>
      </c>
      <c r="Y134" s="99">
        <f t="shared" si="79"/>
        <v>-0.18359650420865681</v>
      </c>
      <c r="Z134" s="99">
        <f t="shared" si="80"/>
        <v>0.33651116555620153</v>
      </c>
      <c r="AA134" s="109">
        <f t="shared" si="81"/>
        <v>1.0040916292848963</v>
      </c>
      <c r="AB134" s="109">
        <f t="shared" si="98"/>
        <v>1.4476981729628591</v>
      </c>
      <c r="AC134" s="99" t="str">
        <f t="shared" si="99"/>
        <v>0</v>
      </c>
      <c r="AD134" s="95" t="str">
        <f t="shared" si="100"/>
        <v>0</v>
      </c>
      <c r="AE134" s="95">
        <f t="shared" si="82"/>
        <v>1</v>
      </c>
      <c r="AF134" s="95">
        <f>IF(Petrobras_PETR4___Histórico__InfoMoney_1[[#This Row],[MACD Line]]&lt;0,1,0)</f>
        <v>0</v>
      </c>
      <c r="AG134" s="99">
        <f>Petrobras_PETR4___Histórico__InfoMoney_1[[#This Row],[9MME]]/Petrobras_PETR4___Histórico__InfoMoney_1[[#This Row],[20MA]]</f>
        <v>1.0162522195446766</v>
      </c>
      <c r="AH134" s="95">
        <f t="shared" si="83"/>
        <v>0</v>
      </c>
      <c r="AI134" s="96">
        <f t="shared" si="84"/>
        <v>0</v>
      </c>
      <c r="AK134" s="104" t="b">
        <f t="shared" si="85"/>
        <v>1</v>
      </c>
      <c r="AL134" s="104" t="b">
        <f t="shared" si="86"/>
        <v>1</v>
      </c>
      <c r="AM134" s="104" t="b">
        <f t="shared" si="87"/>
        <v>0</v>
      </c>
      <c r="AN134" s="104" t="b">
        <f t="shared" si="88"/>
        <v>1</v>
      </c>
      <c r="AO134" s="98">
        <f t="shared" si="89"/>
        <v>17.16</v>
      </c>
      <c r="AP134" s="104">
        <f t="shared" si="90"/>
        <v>22.6</v>
      </c>
      <c r="AQ134" s="98">
        <f t="shared" si="91"/>
        <v>0.2</v>
      </c>
      <c r="AR134" s="98">
        <f t="shared" si="92"/>
        <v>0.15384615384615385</v>
      </c>
      <c r="AS134" s="98">
        <f t="shared" si="93"/>
        <v>7.407407407407407E-2</v>
      </c>
      <c r="AU134" s="97" t="b">
        <f t="shared" si="94"/>
        <v>1</v>
      </c>
      <c r="AV134" s="97" t="b">
        <f t="shared" si="95"/>
        <v>1</v>
      </c>
      <c r="AW134" s="97" t="b">
        <f t="shared" si="101"/>
        <v>0</v>
      </c>
      <c r="AX134" s="97" t="b">
        <f t="shared" si="102"/>
        <v>0</v>
      </c>
      <c r="AY1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4" s="97" t="b">
        <f t="shared" si="96"/>
        <v>0</v>
      </c>
      <c r="BA134" s="97" t="b">
        <f t="shared" si="97"/>
        <v>0</v>
      </c>
      <c r="BB134" s="97" t="b">
        <f t="shared" si="103"/>
        <v>1</v>
      </c>
      <c r="BC134" s="97" t="b">
        <f t="shared" si="104"/>
        <v>1</v>
      </c>
      <c r="BD134" s="97" t="b">
        <f>Petrobras_PETR4___Histórico__InfoMoney_1[[#This Row],[MACD Line]]&lt;0</f>
        <v>0</v>
      </c>
      <c r="BE1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5" spans="1:57" hidden="1">
      <c r="A135" s="83">
        <v>44144</v>
      </c>
      <c r="B135" s="98">
        <v>20.91</v>
      </c>
      <c r="C135" s="98">
        <v>20.91</v>
      </c>
      <c r="D135" s="98">
        <v>9.42</v>
      </c>
      <c r="E135" s="98">
        <f>Petrobras_PETR4___Histórico__InfoMoney_1[[#This Row],[Var.Dia (%)]]/100</f>
        <v>9.4200000000000006E-2</v>
      </c>
      <c r="F135" s="98">
        <v>20.43</v>
      </c>
      <c r="G135" s="98">
        <v>20.36</v>
      </c>
      <c r="H135" s="98">
        <v>21.95</v>
      </c>
      <c r="I135" s="97" t="s">
        <v>456</v>
      </c>
      <c r="J135" s="108">
        <v>2.5700000000000001E-2</v>
      </c>
      <c r="K135" s="97">
        <f ca="1">IF(COUNT($E135:E$1321)&gt;=22,LINEST(OFFSET(E135,0,0,22),OFFSET(J135,0,0,22)),"")</f>
        <v>1.4632233671836103</v>
      </c>
      <c r="L135" s="99">
        <f t="shared" si="69"/>
        <v>0</v>
      </c>
      <c r="M135" s="99">
        <f t="shared" si="70"/>
        <v>0</v>
      </c>
      <c r="N135" s="99">
        <f t="shared" si="71"/>
        <v>0</v>
      </c>
      <c r="O1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-0.2171189979123172</v>
      </c>
      <c r="P135" s="128">
        <f>IF(Petrobras_PETR4___Histórico__InfoMoney_1[[#This Row],[William %R]]&lt;-0.8,1,0)</f>
        <v>0</v>
      </c>
      <c r="Q135" s="128">
        <f>IF(Petrobras_PETR4___Histórico__InfoMoney_1[[#This Row],[William %R]]&gt;-0.1,1,0)</f>
        <v>0</v>
      </c>
      <c r="R135" s="99">
        <f t="shared" si="72"/>
        <v>17.16</v>
      </c>
      <c r="S135" s="99">
        <f t="shared" si="73"/>
        <v>21.95</v>
      </c>
      <c r="T135" s="99">
        <f t="shared" si="74"/>
        <v>19.457153846153847</v>
      </c>
      <c r="U135" s="99">
        <f t="shared" si="75"/>
        <v>19.249500000000005</v>
      </c>
      <c r="V135" s="99">
        <f t="shared" si="76"/>
        <v>19.358542157668968</v>
      </c>
      <c r="W135" s="99">
        <f t="shared" si="77"/>
        <v>19.449396845214444</v>
      </c>
      <c r="X135" s="99">
        <f t="shared" si="78"/>
        <v>-9.0854687545476764E-2</v>
      </c>
      <c r="Y135" s="99">
        <f t="shared" si="79"/>
        <v>-0.26772429559770722</v>
      </c>
      <c r="Z135" s="99">
        <f t="shared" si="80"/>
        <v>0.17686960805223045</v>
      </c>
      <c r="AA135" s="109">
        <f t="shared" si="81"/>
        <v>1.2727922061357859</v>
      </c>
      <c r="AB135" s="109">
        <f t="shared" si="98"/>
        <v>0.80928981211924345</v>
      </c>
      <c r="AC135" s="99" t="str">
        <f t="shared" si="99"/>
        <v>1</v>
      </c>
      <c r="AD135" s="95" t="str">
        <f t="shared" si="100"/>
        <v>0</v>
      </c>
      <c r="AE135" s="95">
        <f t="shared" si="82"/>
        <v>0</v>
      </c>
      <c r="AF135" s="95">
        <f>IF(Petrobras_PETR4___Histórico__InfoMoney_1[[#This Row],[MACD Line]]&lt;0,1,0)</f>
        <v>1</v>
      </c>
      <c r="AG135" s="99">
        <f>Petrobras_PETR4___Histórico__InfoMoney_1[[#This Row],[9MME]]/Petrobras_PETR4___Histórico__InfoMoney_1[[#This Row],[20MA]]</f>
        <v>1.0107874929818355</v>
      </c>
      <c r="AH135" s="95">
        <f t="shared" si="83"/>
        <v>0</v>
      </c>
      <c r="AI135" s="96">
        <f t="shared" si="84"/>
        <v>0</v>
      </c>
      <c r="AK135" s="104" t="b">
        <f t="shared" si="85"/>
        <v>1</v>
      </c>
      <c r="AL135" s="104" t="b">
        <f t="shared" si="86"/>
        <v>0</v>
      </c>
      <c r="AM135" s="104" t="b">
        <f t="shared" si="87"/>
        <v>0</v>
      </c>
      <c r="AN135" s="104" t="b">
        <f t="shared" si="88"/>
        <v>1</v>
      </c>
      <c r="AO135" s="98">
        <f t="shared" si="89"/>
        <v>17.16</v>
      </c>
      <c r="AP135" s="104">
        <f t="shared" si="90"/>
        <v>22.4</v>
      </c>
      <c r="AQ135" s="98">
        <f t="shared" si="91"/>
        <v>0.2</v>
      </c>
      <c r="AR135" s="98">
        <f t="shared" si="92"/>
        <v>0.15384615384615385</v>
      </c>
      <c r="AS135" s="98">
        <f t="shared" si="93"/>
        <v>7.407407407407407E-2</v>
      </c>
      <c r="AU135" s="97" t="b">
        <f t="shared" si="94"/>
        <v>1</v>
      </c>
      <c r="AV135" s="97" t="b">
        <f t="shared" si="95"/>
        <v>0</v>
      </c>
      <c r="AW135" s="97" t="b">
        <f t="shared" si="101"/>
        <v>0</v>
      </c>
      <c r="AX135" s="97" t="b">
        <f t="shared" si="102"/>
        <v>0</v>
      </c>
      <c r="AY1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5" s="97" t="b">
        <f t="shared" si="96"/>
        <v>1</v>
      </c>
      <c r="BA135" s="97" t="b">
        <f t="shared" si="97"/>
        <v>0</v>
      </c>
      <c r="BB135" s="97" t="b">
        <f t="shared" si="103"/>
        <v>1</v>
      </c>
      <c r="BC135" s="97" t="b">
        <f t="shared" si="104"/>
        <v>1</v>
      </c>
      <c r="BD135" s="97" t="b">
        <f>Petrobras_PETR4___Histórico__InfoMoney_1[[#This Row],[MACD Line]]&lt;0</f>
        <v>1</v>
      </c>
      <c r="BE1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6" spans="1:57" hidden="1">
      <c r="A136" s="83">
        <v>44141</v>
      </c>
      <c r="B136" s="98">
        <v>19.11</v>
      </c>
      <c r="C136" s="98">
        <v>19.11</v>
      </c>
      <c r="D136" s="98">
        <v>-0.7</v>
      </c>
      <c r="E136" s="98">
        <f>Petrobras_PETR4___Histórico__InfoMoney_1[[#This Row],[Var.Dia (%)]]/100</f>
        <v>-6.9999999999999993E-3</v>
      </c>
      <c r="F136" s="98">
        <v>18.920000000000002</v>
      </c>
      <c r="G136" s="98">
        <v>18.91</v>
      </c>
      <c r="H136" s="98">
        <v>19.3</v>
      </c>
      <c r="I136" s="97" t="s">
        <v>457</v>
      </c>
      <c r="J136" s="108">
        <v>1.6999999999999999E-3</v>
      </c>
      <c r="K136" s="97">
        <f ca="1">IF(COUNT($E136:E$1321)&gt;=22,LINEST(OFFSET(E136,0,0,22),OFFSET(J136,0,0,22)),"")</f>
        <v>1.2351154336816812</v>
      </c>
      <c r="L136" s="99">
        <f t="shared" si="69"/>
        <v>0</v>
      </c>
      <c r="M136" s="99">
        <f t="shared" si="70"/>
        <v>0</v>
      </c>
      <c r="N136" s="99">
        <f t="shared" si="71"/>
        <v>0</v>
      </c>
      <c r="O1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-0.40729483282674778</v>
      </c>
      <c r="P136" s="128">
        <f>IF(Petrobras_PETR4___Histórico__InfoMoney_1[[#This Row],[William %R]]&lt;-0.8,1,0)</f>
        <v>0</v>
      </c>
      <c r="Q136" s="128">
        <f>IF(Petrobras_PETR4___Histórico__InfoMoney_1[[#This Row],[William %R]]&gt;-0.1,1,0)</f>
        <v>0</v>
      </c>
      <c r="R136" s="99">
        <f t="shared" si="72"/>
        <v>17.16</v>
      </c>
      <c r="S136" s="99">
        <f t="shared" si="73"/>
        <v>20.45</v>
      </c>
      <c r="T136" s="99">
        <f t="shared" si="74"/>
        <v>19.181923076923077</v>
      </c>
      <c r="U136" s="99">
        <f t="shared" si="75"/>
        <v>19.193000000000001</v>
      </c>
      <c r="V136" s="99">
        <f t="shared" si="76"/>
        <v>19.076458913608779</v>
      </c>
      <c r="W136" s="99">
        <f t="shared" si="77"/>
        <v>19.3325485928316</v>
      </c>
      <c r="X136" s="99">
        <f t="shared" si="78"/>
        <v>-0.25608967922282133</v>
      </c>
      <c r="Y136" s="99">
        <f t="shared" si="79"/>
        <v>-0.31194169761076485</v>
      </c>
      <c r="Z136" s="99">
        <f t="shared" si="80"/>
        <v>5.5852018387943514E-2</v>
      </c>
      <c r="AA136" s="109">
        <f t="shared" si="81"/>
        <v>9.1923881554250478E-2</v>
      </c>
      <c r="AB136" s="109">
        <f t="shared" si="98"/>
        <v>0.35865024745565166</v>
      </c>
      <c r="AC136" s="99" t="str">
        <f t="shared" si="99"/>
        <v>0</v>
      </c>
      <c r="AD136" s="95">
        <f t="shared" si="100"/>
        <v>1</v>
      </c>
      <c r="AE136" s="95">
        <f t="shared" si="82"/>
        <v>0</v>
      </c>
      <c r="AF136" s="95">
        <f>IF(Petrobras_PETR4___Histórico__InfoMoney_1[[#This Row],[MACD Line]]&lt;0,1,0)</f>
        <v>1</v>
      </c>
      <c r="AG136" s="99">
        <f>Petrobras_PETR4___Histórico__InfoMoney_1[[#This Row],[9MME]]/Petrobras_PETR4___Histórico__InfoMoney_1[[#This Row],[20MA]]</f>
        <v>0.99942286650982526</v>
      </c>
      <c r="AH136" s="95">
        <f t="shared" si="83"/>
        <v>0</v>
      </c>
      <c r="AI136" s="96">
        <f t="shared" si="84"/>
        <v>0</v>
      </c>
      <c r="AK136" s="104" t="b">
        <f t="shared" si="85"/>
        <v>0</v>
      </c>
      <c r="AL136" s="104" t="b">
        <f t="shared" si="86"/>
        <v>0</v>
      </c>
      <c r="AM136" s="104" t="b">
        <f t="shared" si="87"/>
        <v>0</v>
      </c>
      <c r="AN136" s="104" t="b">
        <f t="shared" si="88"/>
        <v>1</v>
      </c>
      <c r="AO136" s="98">
        <f t="shared" si="89"/>
        <v>17.16</v>
      </c>
      <c r="AP136" s="104">
        <f t="shared" si="90"/>
        <v>20.45</v>
      </c>
      <c r="AQ136" s="98">
        <f t="shared" si="91"/>
        <v>0.2</v>
      </c>
      <c r="AR136" s="98">
        <f t="shared" si="92"/>
        <v>0.15384615384615385</v>
      </c>
      <c r="AS136" s="98">
        <f t="shared" si="93"/>
        <v>7.407407407407407E-2</v>
      </c>
      <c r="AU136" s="97" t="b">
        <f t="shared" si="94"/>
        <v>0</v>
      </c>
      <c r="AV136" s="97" t="b">
        <f t="shared" si="95"/>
        <v>0</v>
      </c>
      <c r="AW136" s="97" t="b">
        <f t="shared" si="101"/>
        <v>0</v>
      </c>
      <c r="AX136" s="97" t="b">
        <f t="shared" si="102"/>
        <v>0</v>
      </c>
      <c r="AY1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6" s="97" t="b">
        <f t="shared" si="96"/>
        <v>0</v>
      </c>
      <c r="BA136" s="97" t="b">
        <f t="shared" si="97"/>
        <v>1</v>
      </c>
      <c r="BB136" s="97" t="b">
        <f t="shared" si="103"/>
        <v>1</v>
      </c>
      <c r="BC136" s="97" t="b">
        <f t="shared" si="104"/>
        <v>1</v>
      </c>
      <c r="BD136" s="97" t="b">
        <f>Petrobras_PETR4___Histórico__InfoMoney_1[[#This Row],[MACD Line]]&lt;0</f>
        <v>1</v>
      </c>
      <c r="BE1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7" spans="1:57" hidden="1">
      <c r="A137" s="83">
        <v>44140</v>
      </c>
      <c r="B137" s="98">
        <v>19.239999999999998</v>
      </c>
      <c r="C137" s="98">
        <v>19.239999999999998</v>
      </c>
      <c r="D137" s="98">
        <v>0.86</v>
      </c>
      <c r="E137" s="98">
        <f>Petrobras_PETR4___Histórico__InfoMoney_1[[#This Row],[Var.Dia (%)]]/100</f>
        <v>8.6E-3</v>
      </c>
      <c r="F137" s="98">
        <v>19.3</v>
      </c>
      <c r="G137" s="98">
        <v>19.079999999999998</v>
      </c>
      <c r="H137" s="98">
        <v>19.34</v>
      </c>
      <c r="I137" s="97" t="s">
        <v>458</v>
      </c>
      <c r="J137" s="108">
        <v>2.9499999999999998E-2</v>
      </c>
      <c r="K137" s="97">
        <f ca="1">IF(COUNT($E137:E$1321)&gt;=22,LINEST(OFFSET(E137,0,0,22),OFFSET(J137,0,0,22)),"")</f>
        <v>1.3189903274623036</v>
      </c>
      <c r="L137" s="99">
        <f t="shared" si="69"/>
        <v>0</v>
      </c>
      <c r="M137" s="99">
        <f t="shared" si="70"/>
        <v>0</v>
      </c>
      <c r="N137" s="99">
        <f t="shared" si="71"/>
        <v>0</v>
      </c>
      <c r="O1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-0.36778115501519792</v>
      </c>
      <c r="P137" s="128">
        <f>IF(Petrobras_PETR4___Histórico__InfoMoney_1[[#This Row],[William %R]]&lt;-0.8,1,0)</f>
        <v>0</v>
      </c>
      <c r="Q137" s="128">
        <f>IF(Petrobras_PETR4___Histórico__InfoMoney_1[[#This Row],[William %R]]&gt;-0.1,1,0)</f>
        <v>0</v>
      </c>
      <c r="R137" s="99">
        <f t="shared" si="72"/>
        <v>17.16</v>
      </c>
      <c r="S137" s="99">
        <f t="shared" si="73"/>
        <v>20.45</v>
      </c>
      <c r="T137" s="99">
        <f t="shared" si="74"/>
        <v>19.203615384615382</v>
      </c>
      <c r="U137" s="99">
        <f t="shared" si="75"/>
        <v>19.195</v>
      </c>
      <c r="V137" s="99">
        <f t="shared" si="76"/>
        <v>19.070360534264921</v>
      </c>
      <c r="W137" s="99">
        <f t="shared" si="77"/>
        <v>19.350352480258127</v>
      </c>
      <c r="X137" s="99">
        <f t="shared" si="78"/>
        <v>-0.27999194599320631</v>
      </c>
      <c r="Y137" s="99">
        <f t="shared" si="79"/>
        <v>-0.3259047022077507</v>
      </c>
      <c r="Z137" s="99">
        <f t="shared" si="80"/>
        <v>4.5912756214544381E-2</v>
      </c>
      <c r="AA137" s="109">
        <f t="shared" si="81"/>
        <v>0.1131370849898477</v>
      </c>
      <c r="AB137" s="109">
        <f t="shared" si="98"/>
        <v>0.36610107893859051</v>
      </c>
      <c r="AC137" s="99" t="str">
        <f t="shared" si="99"/>
        <v>1</v>
      </c>
      <c r="AD137" s="95" t="str">
        <f t="shared" si="100"/>
        <v>0</v>
      </c>
      <c r="AE137" s="95">
        <f t="shared" si="82"/>
        <v>0</v>
      </c>
      <c r="AF137" s="95">
        <f>IF(Petrobras_PETR4___Histórico__InfoMoney_1[[#This Row],[MACD Line]]&lt;0,1,0)</f>
        <v>1</v>
      </c>
      <c r="AG137" s="99">
        <f>Petrobras_PETR4___Histórico__InfoMoney_1[[#This Row],[9MME]]/Petrobras_PETR4___Histórico__InfoMoney_1[[#This Row],[20MA]]</f>
        <v>1.0004488348327889</v>
      </c>
      <c r="AH137" s="95">
        <f t="shared" si="83"/>
        <v>0</v>
      </c>
      <c r="AI137" s="96">
        <f t="shared" si="84"/>
        <v>0</v>
      </c>
      <c r="AK137" s="104" t="b">
        <f t="shared" si="85"/>
        <v>0</v>
      </c>
      <c r="AL137" s="104" t="b">
        <f t="shared" si="86"/>
        <v>1</v>
      </c>
      <c r="AM137" s="104" t="b">
        <f t="shared" si="87"/>
        <v>1</v>
      </c>
      <c r="AN137" s="104" t="b">
        <f t="shared" si="88"/>
        <v>1</v>
      </c>
      <c r="AO137" s="98">
        <f t="shared" si="89"/>
        <v>17.16</v>
      </c>
      <c r="AP137" s="104">
        <f t="shared" si="90"/>
        <v>20.45</v>
      </c>
      <c r="AQ137" s="98">
        <f t="shared" si="91"/>
        <v>0.2</v>
      </c>
      <c r="AR137" s="98">
        <f t="shared" si="92"/>
        <v>0.15384615384615385</v>
      </c>
      <c r="AS137" s="98">
        <f t="shared" si="93"/>
        <v>7.407407407407407E-2</v>
      </c>
      <c r="AU137" s="97" t="b">
        <f t="shared" si="94"/>
        <v>0</v>
      </c>
      <c r="AV137" s="97" t="b">
        <f t="shared" si="95"/>
        <v>1</v>
      </c>
      <c r="AW137" s="97" t="b">
        <f t="shared" si="101"/>
        <v>0</v>
      </c>
      <c r="AX137" s="97" t="b">
        <f t="shared" si="102"/>
        <v>0</v>
      </c>
      <c r="AY1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7" s="97" t="b">
        <f t="shared" si="96"/>
        <v>1</v>
      </c>
      <c r="BA137" s="97" t="b">
        <f t="shared" si="97"/>
        <v>0</v>
      </c>
      <c r="BB137" s="97" t="b">
        <f t="shared" si="103"/>
        <v>1</v>
      </c>
      <c r="BC137" s="97" t="b">
        <f t="shared" si="104"/>
        <v>1</v>
      </c>
      <c r="BD137" s="97" t="b">
        <f>Petrobras_PETR4___Histórico__InfoMoney_1[[#This Row],[MACD Line]]&lt;0</f>
        <v>1</v>
      </c>
      <c r="BE1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8" spans="1:57" hidden="1">
      <c r="A138" s="83">
        <v>44139</v>
      </c>
      <c r="B138" s="98">
        <v>19.079999999999998</v>
      </c>
      <c r="C138" s="98">
        <v>19.079999999999998</v>
      </c>
      <c r="D138" s="98">
        <v>0.36</v>
      </c>
      <c r="E138" s="98">
        <f>Petrobras_PETR4___Histórico__InfoMoney_1[[#This Row],[Var.Dia (%)]]/100</f>
        <v>3.5999999999999999E-3</v>
      </c>
      <c r="F138" s="98">
        <v>19.36</v>
      </c>
      <c r="G138" s="98">
        <v>18.64</v>
      </c>
      <c r="H138" s="98">
        <v>19.420000000000002</v>
      </c>
      <c r="I138" s="97" t="s">
        <v>69</v>
      </c>
      <c r="J138" s="108">
        <v>1.9699999999999999E-2</v>
      </c>
      <c r="K138" s="97">
        <f ca="1">IF(COUNT($E138:E$1321)&gt;=22,LINEST(OFFSET(E138,0,0,22),OFFSET(J138,0,0,22)),"")</f>
        <v>1.5073613376695623</v>
      </c>
      <c r="L138" s="99">
        <f t="shared" si="69"/>
        <v>0</v>
      </c>
      <c r="M138" s="99">
        <f t="shared" si="70"/>
        <v>0</v>
      </c>
      <c r="N138" s="99">
        <f t="shared" si="71"/>
        <v>0</v>
      </c>
      <c r="O1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-0.41641337386018279</v>
      </c>
      <c r="P138" s="128">
        <f>IF(Petrobras_PETR4___Histórico__InfoMoney_1[[#This Row],[William %R]]&lt;-0.8,1,0)</f>
        <v>0</v>
      </c>
      <c r="Q138" s="128">
        <f>IF(Petrobras_PETR4___Histórico__InfoMoney_1[[#This Row],[William %R]]&gt;-0.1,1,0)</f>
        <v>0</v>
      </c>
      <c r="R138" s="99">
        <f t="shared" si="72"/>
        <v>17.16</v>
      </c>
      <c r="S138" s="99">
        <f t="shared" si="73"/>
        <v>20.45</v>
      </c>
      <c r="T138" s="99">
        <f t="shared" si="74"/>
        <v>19.191692307692307</v>
      </c>
      <c r="U138" s="99">
        <f t="shared" si="75"/>
        <v>19.196999999999996</v>
      </c>
      <c r="V138" s="99">
        <f t="shared" si="76"/>
        <v>19.039516995040362</v>
      </c>
      <c r="W138" s="99">
        <f t="shared" si="77"/>
        <v>19.359180678678779</v>
      </c>
      <c r="X138" s="99">
        <f t="shared" si="78"/>
        <v>-0.31966368363841724</v>
      </c>
      <c r="Y138" s="99">
        <f t="shared" si="79"/>
        <v>-0.33738289126138682</v>
      </c>
      <c r="Z138" s="99">
        <f t="shared" si="80"/>
        <v>1.7719207622969579E-2</v>
      </c>
      <c r="AA138" s="109">
        <f t="shared" si="81"/>
        <v>4.9497474683056014E-2</v>
      </c>
      <c r="AB138" s="109">
        <f t="shared" si="98"/>
        <v>0.43665776072343032</v>
      </c>
      <c r="AC138" s="99" t="str">
        <f t="shared" si="99"/>
        <v>0</v>
      </c>
      <c r="AD138" s="95" t="str">
        <f t="shared" si="100"/>
        <v>0</v>
      </c>
      <c r="AE138" s="95">
        <f t="shared" si="82"/>
        <v>0</v>
      </c>
      <c r="AF138" s="95">
        <f>IF(Petrobras_PETR4___Histórico__InfoMoney_1[[#This Row],[MACD Line]]&lt;0,1,0)</f>
        <v>1</v>
      </c>
      <c r="AG138" s="99">
        <f>Petrobras_PETR4___Histórico__InfoMoney_1[[#This Row],[9MME]]/Petrobras_PETR4___Histórico__InfoMoney_1[[#This Row],[20MA]]</f>
        <v>0.99972351449144714</v>
      </c>
      <c r="AH138" s="95">
        <f t="shared" si="83"/>
        <v>1</v>
      </c>
      <c r="AI138" s="96">
        <f t="shared" si="84"/>
        <v>0</v>
      </c>
      <c r="AK138" s="104" t="b">
        <f t="shared" si="85"/>
        <v>1</v>
      </c>
      <c r="AL138" s="104" t="b">
        <f t="shared" si="86"/>
        <v>0</v>
      </c>
      <c r="AM138" s="104" t="b">
        <f t="shared" si="87"/>
        <v>1</v>
      </c>
      <c r="AN138" s="104" t="b">
        <f t="shared" si="88"/>
        <v>1</v>
      </c>
      <c r="AO138" s="98">
        <f t="shared" si="89"/>
        <v>17.16</v>
      </c>
      <c r="AP138" s="104">
        <f t="shared" si="90"/>
        <v>20.45</v>
      </c>
      <c r="AQ138" s="98">
        <f t="shared" si="91"/>
        <v>0.2</v>
      </c>
      <c r="AR138" s="98">
        <f t="shared" si="92"/>
        <v>0.15384615384615385</v>
      </c>
      <c r="AS138" s="98">
        <f t="shared" si="93"/>
        <v>7.407407407407407E-2</v>
      </c>
      <c r="AU138" s="97" t="b">
        <f t="shared" si="94"/>
        <v>1</v>
      </c>
      <c r="AV138" s="97" t="b">
        <f t="shared" si="95"/>
        <v>1</v>
      </c>
      <c r="AW138" s="97" t="b">
        <f t="shared" si="101"/>
        <v>0</v>
      </c>
      <c r="AX138" s="97" t="b">
        <f t="shared" si="102"/>
        <v>0</v>
      </c>
      <c r="AY1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8" s="97" t="b">
        <f t="shared" si="96"/>
        <v>0</v>
      </c>
      <c r="BA138" s="97" t="b">
        <f t="shared" si="97"/>
        <v>1</v>
      </c>
      <c r="BB138" s="97" t="b">
        <f t="shared" si="103"/>
        <v>1</v>
      </c>
      <c r="BC138" s="97" t="b">
        <f t="shared" si="104"/>
        <v>1</v>
      </c>
      <c r="BD138" s="97" t="b">
        <f>Petrobras_PETR4___Histórico__InfoMoney_1[[#This Row],[MACD Line]]&lt;0</f>
        <v>1</v>
      </c>
      <c r="BE1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9" spans="1:57" hidden="1">
      <c r="A139" s="83">
        <v>44138</v>
      </c>
      <c r="B139" s="98">
        <v>19.010000000000002</v>
      </c>
      <c r="C139" s="98">
        <v>19.010000000000002</v>
      </c>
      <c r="D139" s="98">
        <v>3.75</v>
      </c>
      <c r="E139" s="98">
        <f>Petrobras_PETR4___Histórico__InfoMoney_1[[#This Row],[Var.Dia (%)]]/100</f>
        <v>3.7499999999999999E-2</v>
      </c>
      <c r="F139" s="98">
        <v>18.88</v>
      </c>
      <c r="G139" s="98">
        <v>18.7</v>
      </c>
      <c r="H139" s="98">
        <v>19.25</v>
      </c>
      <c r="I139" s="97" t="s">
        <v>68</v>
      </c>
      <c r="J139" s="108">
        <v>2.1600000000000001E-2</v>
      </c>
      <c r="K139" s="97">
        <f ca="1">IF(COUNT($E139:E$1321)&gt;=22,LINEST(OFFSET(E139,0,0,22),OFFSET(J139,0,0,22)),"")</f>
        <v>1.5879511360185292</v>
      </c>
      <c r="L139" s="99">
        <f t="shared" si="69"/>
        <v>0</v>
      </c>
      <c r="M139" s="99">
        <f t="shared" si="70"/>
        <v>0</v>
      </c>
      <c r="N139" s="99">
        <f t="shared" si="71"/>
        <v>0</v>
      </c>
      <c r="O1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-0.43768996960486262</v>
      </c>
      <c r="P139" s="128">
        <f>IF(Petrobras_PETR4___Histórico__InfoMoney_1[[#This Row],[William %R]]&lt;-0.8,1,0)</f>
        <v>0</v>
      </c>
      <c r="Q139" s="128">
        <f>IF(Petrobras_PETR4___Histórico__InfoMoney_1[[#This Row],[William %R]]&gt;-0.1,1,0)</f>
        <v>0</v>
      </c>
      <c r="R139" s="99">
        <f t="shared" si="72"/>
        <v>17.16</v>
      </c>
      <c r="S139" s="99">
        <f t="shared" si="73"/>
        <v>20.45</v>
      </c>
      <c r="T139" s="99">
        <f t="shared" si="74"/>
        <v>19.155115384615385</v>
      </c>
      <c r="U139" s="99">
        <f t="shared" si="75"/>
        <v>19.212</v>
      </c>
      <c r="V139" s="99">
        <f t="shared" si="76"/>
        <v>19.032156448684063</v>
      </c>
      <c r="W139" s="99">
        <f t="shared" si="77"/>
        <v>19.381515132973082</v>
      </c>
      <c r="X139" s="99">
        <f t="shared" si="78"/>
        <v>-0.34935868428901884</v>
      </c>
      <c r="Y139" s="99">
        <f t="shared" si="79"/>
        <v>-0.3418126931671292</v>
      </c>
      <c r="Z139" s="99">
        <f t="shared" si="80"/>
        <v>-7.5459911218896392E-3</v>
      </c>
      <c r="AA139" s="109">
        <f t="shared" si="81"/>
        <v>0.48083261120685467</v>
      </c>
      <c r="AB139" s="109">
        <f t="shared" si="98"/>
        <v>0.4816118769299616</v>
      </c>
      <c r="AC139" s="99" t="str">
        <f t="shared" si="99"/>
        <v>0</v>
      </c>
      <c r="AD139" s="95" t="str">
        <f t="shared" si="100"/>
        <v>0</v>
      </c>
      <c r="AE139" s="95">
        <f t="shared" si="82"/>
        <v>0</v>
      </c>
      <c r="AF139" s="95">
        <f>IF(Petrobras_PETR4___Histórico__InfoMoney_1[[#This Row],[MACD Line]]&lt;0,1,0)</f>
        <v>1</v>
      </c>
      <c r="AG139" s="99">
        <f>Petrobras_PETR4___Histórico__InfoMoney_1[[#This Row],[9MME]]/Petrobras_PETR4___Histórico__InfoMoney_1[[#This Row],[20MA]]</f>
        <v>0.99703911017152747</v>
      </c>
      <c r="AH139" s="95">
        <f t="shared" si="83"/>
        <v>0</v>
      </c>
      <c r="AI139" s="96">
        <f t="shared" si="84"/>
        <v>0</v>
      </c>
      <c r="AK139" s="104" t="b">
        <f t="shared" si="85"/>
        <v>0</v>
      </c>
      <c r="AL139" s="104" t="b">
        <f t="shared" si="86"/>
        <v>1</v>
      </c>
      <c r="AM139" s="104" t="b">
        <f t="shared" si="87"/>
        <v>0</v>
      </c>
      <c r="AN139" s="104" t="b">
        <f t="shared" si="88"/>
        <v>1</v>
      </c>
      <c r="AO139" s="98">
        <f t="shared" si="89"/>
        <v>17.16</v>
      </c>
      <c r="AP139" s="104">
        <f t="shared" si="90"/>
        <v>20.45</v>
      </c>
      <c r="AQ139" s="98">
        <f t="shared" si="91"/>
        <v>0.2</v>
      </c>
      <c r="AR139" s="98">
        <f t="shared" si="92"/>
        <v>0.15384615384615385</v>
      </c>
      <c r="AS139" s="98">
        <f t="shared" si="93"/>
        <v>7.407407407407407E-2</v>
      </c>
      <c r="AU139" s="97" t="b">
        <f t="shared" si="94"/>
        <v>1</v>
      </c>
      <c r="AV139" s="97" t="b">
        <f t="shared" si="95"/>
        <v>1</v>
      </c>
      <c r="AW139" s="97" t="b">
        <f t="shared" si="101"/>
        <v>0</v>
      </c>
      <c r="AX139" s="97" t="b">
        <f t="shared" si="102"/>
        <v>1</v>
      </c>
      <c r="AY1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9" s="97" t="b">
        <f t="shared" si="96"/>
        <v>0</v>
      </c>
      <c r="BA139" s="97" t="b">
        <f t="shared" si="97"/>
        <v>0</v>
      </c>
      <c r="BB139" s="97" t="b">
        <f t="shared" si="103"/>
        <v>0</v>
      </c>
      <c r="BC139" s="97" t="b">
        <f t="shared" si="104"/>
        <v>1</v>
      </c>
      <c r="BD139" s="97" t="b">
        <f>Petrobras_PETR4___Histórico__InfoMoney_1[[#This Row],[MACD Line]]&lt;0</f>
        <v>1</v>
      </c>
      <c r="BE1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0" spans="1:57" hidden="1">
      <c r="A140" s="83">
        <v>44134</v>
      </c>
      <c r="B140" s="98">
        <v>18.329999999999998</v>
      </c>
      <c r="C140" s="98">
        <v>18.329999999999998</v>
      </c>
      <c r="D140" s="98">
        <v>-1.81</v>
      </c>
      <c r="E140" s="98">
        <f>Petrobras_PETR4___Histórico__InfoMoney_1[[#This Row],[Var.Dia (%)]]/100</f>
        <v>-1.8100000000000002E-2</v>
      </c>
      <c r="F140" s="98">
        <v>18.52</v>
      </c>
      <c r="G140" s="98">
        <v>18.260000000000002</v>
      </c>
      <c r="H140" s="98">
        <v>18.91</v>
      </c>
      <c r="I140" s="97" t="s">
        <v>126</v>
      </c>
      <c r="J140" s="108">
        <v>-2.7199999999999998E-2</v>
      </c>
      <c r="K140" s="97">
        <f ca="1">IF(COUNT($E140:E$1321)&gt;=22,LINEST(OFFSET(E140,0,0,22),OFFSET(J140,0,0,22)),"")</f>
        <v>1.5701116945049094</v>
      </c>
      <c r="L140" s="99">
        <f t="shared" si="69"/>
        <v>0</v>
      </c>
      <c r="M140" s="99">
        <f t="shared" si="70"/>
        <v>0</v>
      </c>
      <c r="N140" s="99">
        <f t="shared" si="71"/>
        <v>0</v>
      </c>
      <c r="O1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-0.64437689969604905</v>
      </c>
      <c r="P140" s="128">
        <f>IF(Petrobras_PETR4___Histórico__InfoMoney_1[[#This Row],[William %R]]&lt;-0.8,1,0)</f>
        <v>0</v>
      </c>
      <c r="Q140" s="128">
        <f>IF(Petrobras_PETR4___Histórico__InfoMoney_1[[#This Row],[William %R]]&gt;-0.1,1,0)</f>
        <v>0</v>
      </c>
      <c r="R140" s="99">
        <f t="shared" si="72"/>
        <v>17.16</v>
      </c>
      <c r="S140" s="99">
        <f t="shared" si="73"/>
        <v>20.45</v>
      </c>
      <c r="T140" s="99">
        <f t="shared" si="74"/>
        <v>19.08773076923076</v>
      </c>
      <c r="U140" s="99">
        <f t="shared" si="75"/>
        <v>19.1815</v>
      </c>
      <c r="V140" s="99">
        <f t="shared" si="76"/>
        <v>19.036184893899346</v>
      </c>
      <c r="W140" s="99">
        <f t="shared" si="77"/>
        <v>19.411236343610927</v>
      </c>
      <c r="X140" s="99">
        <f t="shared" si="78"/>
        <v>-0.37505144971158089</v>
      </c>
      <c r="Y140" s="99">
        <f t="shared" si="79"/>
        <v>-0.3399261953866568</v>
      </c>
      <c r="Z140" s="99">
        <f t="shared" si="80"/>
        <v>-3.5125254324924082E-2</v>
      </c>
      <c r="AA140" s="109">
        <f t="shared" si="81"/>
        <v>0.23334523779156199</v>
      </c>
      <c r="AB140" s="109">
        <f t="shared" si="98"/>
        <v>0.6330323846376269</v>
      </c>
      <c r="AC140" s="99" t="str">
        <f t="shared" si="99"/>
        <v>0</v>
      </c>
      <c r="AD140" s="95" t="str">
        <f t="shared" si="100"/>
        <v>0</v>
      </c>
      <c r="AE140" s="95">
        <f t="shared" si="82"/>
        <v>0</v>
      </c>
      <c r="AF140" s="95">
        <f>IF(Petrobras_PETR4___Histórico__InfoMoney_1[[#This Row],[MACD Line]]&lt;0,1,0)</f>
        <v>1</v>
      </c>
      <c r="AG140" s="99">
        <f>Petrobras_PETR4___Histórico__InfoMoney_1[[#This Row],[9MME]]/Petrobras_PETR4___Histórico__InfoMoney_1[[#This Row],[20MA]]</f>
        <v>0.99511147560048796</v>
      </c>
      <c r="AH140" s="95">
        <f t="shared" si="83"/>
        <v>0</v>
      </c>
      <c r="AI140" s="96">
        <f t="shared" si="84"/>
        <v>0</v>
      </c>
      <c r="AK140" s="104" t="b">
        <f t="shared" si="85"/>
        <v>1</v>
      </c>
      <c r="AL140" s="104" t="b">
        <f t="shared" si="86"/>
        <v>0</v>
      </c>
      <c r="AM140" s="104" t="b">
        <f t="shared" si="87"/>
        <v>0</v>
      </c>
      <c r="AN140" s="104" t="b">
        <f t="shared" si="88"/>
        <v>1</v>
      </c>
      <c r="AO140" s="98">
        <f t="shared" si="89"/>
        <v>17.16</v>
      </c>
      <c r="AP140" s="104">
        <f t="shared" si="90"/>
        <v>20.45</v>
      </c>
      <c r="AQ140" s="98">
        <f t="shared" si="91"/>
        <v>0.2</v>
      </c>
      <c r="AR140" s="98">
        <f t="shared" si="92"/>
        <v>0.15384615384615385</v>
      </c>
      <c r="AS140" s="98">
        <f t="shared" si="93"/>
        <v>7.407407407407407E-2</v>
      </c>
      <c r="AU140" s="97" t="b">
        <f t="shared" si="94"/>
        <v>1</v>
      </c>
      <c r="AV140" s="97" t="b">
        <f t="shared" si="95"/>
        <v>0</v>
      </c>
      <c r="AW140" s="97" t="b">
        <f t="shared" si="101"/>
        <v>1</v>
      </c>
      <c r="AX140" s="97" t="b">
        <f t="shared" si="102"/>
        <v>1</v>
      </c>
      <c r="AY1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0" s="97" t="b">
        <f t="shared" si="96"/>
        <v>1</v>
      </c>
      <c r="BA140" s="97" t="b">
        <f t="shared" si="97"/>
        <v>0</v>
      </c>
      <c r="BB140" s="97" t="b">
        <f t="shared" si="103"/>
        <v>0</v>
      </c>
      <c r="BC140" s="97" t="b">
        <f t="shared" si="104"/>
        <v>0</v>
      </c>
      <c r="BD140" s="97" t="b">
        <f>Petrobras_PETR4___Histórico__InfoMoney_1[[#This Row],[MACD Line]]&lt;0</f>
        <v>1</v>
      </c>
      <c r="BE1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1" spans="1:57" hidden="1">
      <c r="A141" s="83">
        <v>44133</v>
      </c>
      <c r="B141" s="98">
        <v>18.66</v>
      </c>
      <c r="C141" s="98">
        <v>18.66</v>
      </c>
      <c r="D141" s="98">
        <v>3.32</v>
      </c>
      <c r="E141" s="98">
        <f>Petrobras_PETR4___Histórico__InfoMoney_1[[#This Row],[Var.Dia (%)]]/100</f>
        <v>3.32E-2</v>
      </c>
      <c r="F141" s="98">
        <v>17.829999999999998</v>
      </c>
      <c r="G141" s="98">
        <v>17.16</v>
      </c>
      <c r="H141" s="98">
        <v>18.739999999999998</v>
      </c>
      <c r="I141" s="97" t="s">
        <v>109</v>
      </c>
      <c r="J141" s="108">
        <v>1.2699999999999999E-2</v>
      </c>
      <c r="K141" s="97">
        <f ca="1">IF(COUNT($E141:E$1321)&gt;=22,LINEST(OFFSET(E141,0,0,22),OFFSET(J141,0,0,22)),"")</f>
        <v>1.7155832766504566</v>
      </c>
      <c r="L141" s="99">
        <f t="shared" si="69"/>
        <v>1</v>
      </c>
      <c r="M141" s="99">
        <f t="shared" si="70"/>
        <v>0</v>
      </c>
      <c r="N141" s="99">
        <f t="shared" si="71"/>
        <v>0</v>
      </c>
      <c r="O1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-0.54407294832826736</v>
      </c>
      <c r="P141" s="128">
        <f>IF(Petrobras_PETR4___Histórico__InfoMoney_1[[#This Row],[William %R]]&lt;-0.8,1,0)</f>
        <v>0</v>
      </c>
      <c r="Q141" s="128">
        <f>IF(Petrobras_PETR4___Histórico__InfoMoney_1[[#This Row],[William %R]]&gt;-0.1,1,0)</f>
        <v>0</v>
      </c>
      <c r="R141" s="99">
        <f t="shared" si="72"/>
        <v>17.16</v>
      </c>
      <c r="S141" s="99">
        <f t="shared" si="73"/>
        <v>20.45</v>
      </c>
      <c r="T141" s="99">
        <f t="shared" si="74"/>
        <v>19.151615384615379</v>
      </c>
      <c r="U141" s="99">
        <f t="shared" si="75"/>
        <v>19.22549999999999</v>
      </c>
      <c r="V141" s="99">
        <f t="shared" si="76"/>
        <v>19.16458214733559</v>
      </c>
      <c r="W141" s="99">
        <f t="shared" si="77"/>
        <v>19.497735251099801</v>
      </c>
      <c r="X141" s="99">
        <f t="shared" si="78"/>
        <v>-0.33315310376421081</v>
      </c>
      <c r="Y141" s="99">
        <f t="shared" si="79"/>
        <v>-0.33114488180542578</v>
      </c>
      <c r="Z141" s="99">
        <f t="shared" si="80"/>
        <v>-2.0082219587850281E-3</v>
      </c>
      <c r="AA141" s="109">
        <f t="shared" si="81"/>
        <v>0.42426406871192951</v>
      </c>
      <c r="AB141" s="109">
        <f t="shared" si="98"/>
        <v>0.7372923436466704</v>
      </c>
      <c r="AC141" s="99" t="str">
        <f t="shared" si="99"/>
        <v>0</v>
      </c>
      <c r="AD141" s="95" t="str">
        <f t="shared" si="100"/>
        <v>0</v>
      </c>
      <c r="AE141" s="95">
        <f t="shared" si="82"/>
        <v>0</v>
      </c>
      <c r="AF141" s="95">
        <f>IF(Petrobras_PETR4___Histórico__InfoMoney_1[[#This Row],[MACD Line]]&lt;0,1,0)</f>
        <v>1</v>
      </c>
      <c r="AG141" s="99">
        <f>Petrobras_PETR4___Histórico__InfoMoney_1[[#This Row],[9MME]]/Petrobras_PETR4___Histórico__InfoMoney_1[[#This Row],[20MA]]</f>
        <v>0.99615694700347923</v>
      </c>
      <c r="AH141" s="95">
        <f t="shared" si="83"/>
        <v>0</v>
      </c>
      <c r="AI141" s="96">
        <f t="shared" si="84"/>
        <v>1</v>
      </c>
      <c r="AK141" s="104" t="b">
        <f t="shared" si="85"/>
        <v>0</v>
      </c>
      <c r="AL141" s="104" t="b">
        <f t="shared" si="86"/>
        <v>0</v>
      </c>
      <c r="AM141" s="104" t="b">
        <f t="shared" si="87"/>
        <v>0</v>
      </c>
      <c r="AN141" s="104" t="b">
        <f t="shared" si="88"/>
        <v>1</v>
      </c>
      <c r="AO141" s="98">
        <f t="shared" si="89"/>
        <v>17.16</v>
      </c>
      <c r="AP141" s="104">
        <f t="shared" si="90"/>
        <v>20.45</v>
      </c>
      <c r="AQ141" s="98">
        <f t="shared" si="91"/>
        <v>0.2</v>
      </c>
      <c r="AR141" s="98">
        <f t="shared" si="92"/>
        <v>0.15384615384615385</v>
      </c>
      <c r="AS141" s="98">
        <f t="shared" si="93"/>
        <v>7.407407407407407E-2</v>
      </c>
      <c r="AU141" s="97" t="b">
        <f t="shared" si="94"/>
        <v>0</v>
      </c>
      <c r="AV141" s="97" t="b">
        <f t="shared" si="95"/>
        <v>0</v>
      </c>
      <c r="AW141" s="97" t="b">
        <f t="shared" si="101"/>
        <v>1</v>
      </c>
      <c r="AX141" s="97" t="b">
        <f t="shared" si="102"/>
        <v>1</v>
      </c>
      <c r="AY1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1" s="97" t="b">
        <f t="shared" si="96"/>
        <v>1</v>
      </c>
      <c r="BA141" s="97" t="b">
        <f t="shared" si="97"/>
        <v>1</v>
      </c>
      <c r="BB141" s="97" t="b">
        <f t="shared" si="103"/>
        <v>0</v>
      </c>
      <c r="BC141" s="97" t="b">
        <f t="shared" si="104"/>
        <v>0</v>
      </c>
      <c r="BD141" s="97" t="b">
        <f>Petrobras_PETR4___Histórico__InfoMoney_1[[#This Row],[MACD Line]]&lt;0</f>
        <v>1</v>
      </c>
      <c r="BE1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2" spans="1:57" hidden="1">
      <c r="A142" s="83">
        <v>44132</v>
      </c>
      <c r="B142" s="98">
        <v>18.059999999999999</v>
      </c>
      <c r="C142" s="98">
        <v>18.059999999999999</v>
      </c>
      <c r="D142" s="98">
        <v>-6.09</v>
      </c>
      <c r="E142" s="98">
        <f>Petrobras_PETR4___Histórico__InfoMoney_1[[#This Row],[Var.Dia (%)]]/100</f>
        <v>-6.0899999999999996E-2</v>
      </c>
      <c r="F142" s="98">
        <v>18.72</v>
      </c>
      <c r="G142" s="98">
        <v>18.059999999999999</v>
      </c>
      <c r="H142" s="98">
        <v>18.809999999999999</v>
      </c>
      <c r="I142" s="97" t="s">
        <v>151</v>
      </c>
      <c r="J142" s="108">
        <v>-4.2500000000000003E-2</v>
      </c>
      <c r="K142" s="97">
        <f ca="1">IF(COUNT($E142:E$1321)&gt;=22,LINEST(OFFSET(E142,0,0,22),OFFSET(J142,0,0,22)),"")</f>
        <v>1.5953617805371398</v>
      </c>
      <c r="L142" s="99">
        <f t="shared" si="69"/>
        <v>0</v>
      </c>
      <c r="M142" s="99">
        <f t="shared" si="70"/>
        <v>0</v>
      </c>
      <c r="N142" s="99">
        <f t="shared" si="71"/>
        <v>0</v>
      </c>
      <c r="O1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42" s="128">
        <f>IF(Petrobras_PETR4___Histórico__InfoMoney_1[[#This Row],[William %R]]&lt;-0.8,1,0)</f>
        <v>1</v>
      </c>
      <c r="Q142" s="128">
        <f>IF(Petrobras_PETR4___Histórico__InfoMoney_1[[#This Row],[William %R]]&gt;-0.1,1,0)</f>
        <v>0</v>
      </c>
      <c r="R142" s="99">
        <f t="shared" si="72"/>
        <v>18.059999999999999</v>
      </c>
      <c r="S142" s="99">
        <f t="shared" si="73"/>
        <v>20.45</v>
      </c>
      <c r="T142" s="99">
        <f t="shared" si="74"/>
        <v>19.085538461538459</v>
      </c>
      <c r="U142" s="99">
        <f t="shared" si="75"/>
        <v>19.240999999999993</v>
      </c>
      <c r="V142" s="99">
        <f t="shared" si="76"/>
        <v>19.256324355942059</v>
      </c>
      <c r="W142" s="99">
        <f t="shared" si="77"/>
        <v>19.564754071187785</v>
      </c>
      <c r="X142" s="99">
        <f t="shared" si="78"/>
        <v>-0.30842971524572604</v>
      </c>
      <c r="Y142" s="99">
        <f t="shared" si="79"/>
        <v>-0.3306428263157295</v>
      </c>
      <c r="Z142" s="99">
        <f t="shared" si="80"/>
        <v>2.2213111070003455E-2</v>
      </c>
      <c r="AA142" s="109">
        <f t="shared" si="81"/>
        <v>0.8343860018001259</v>
      </c>
      <c r="AB142" s="109">
        <f t="shared" si="98"/>
        <v>0.81920693356440821</v>
      </c>
      <c r="AC142" s="99" t="str">
        <f t="shared" si="99"/>
        <v>0</v>
      </c>
      <c r="AD142" s="95" t="str">
        <f t="shared" si="100"/>
        <v>0</v>
      </c>
      <c r="AE142" s="95">
        <f t="shared" si="82"/>
        <v>0</v>
      </c>
      <c r="AF142" s="95">
        <f>IF(Petrobras_PETR4___Histórico__InfoMoney_1[[#This Row],[MACD Line]]&lt;0,1,0)</f>
        <v>1</v>
      </c>
      <c r="AG142" s="99">
        <f>Petrobras_PETR4___Histórico__InfoMoney_1[[#This Row],[9MME]]/Petrobras_PETR4___Histórico__InfoMoney_1[[#This Row],[20MA]]</f>
        <v>0.99192029840125073</v>
      </c>
      <c r="AH142" s="95">
        <f t="shared" si="83"/>
        <v>0</v>
      </c>
      <c r="AI142" s="96">
        <f t="shared" si="84"/>
        <v>0</v>
      </c>
      <c r="AK142" s="104" t="b">
        <f t="shared" si="85"/>
        <v>0</v>
      </c>
      <c r="AL142" s="104" t="b">
        <f t="shared" si="86"/>
        <v>0</v>
      </c>
      <c r="AM142" s="104" t="b">
        <f t="shared" si="87"/>
        <v>1</v>
      </c>
      <c r="AN142" s="104" t="b">
        <f t="shared" si="88"/>
        <v>0</v>
      </c>
      <c r="AO142" s="98">
        <f t="shared" si="89"/>
        <v>17.16</v>
      </c>
      <c r="AP142" s="104">
        <f t="shared" si="90"/>
        <v>20.45</v>
      </c>
      <c r="AQ142" s="98">
        <f t="shared" si="91"/>
        <v>0.2</v>
      </c>
      <c r="AR142" s="98">
        <f t="shared" si="92"/>
        <v>0.15384615384615385</v>
      </c>
      <c r="AS142" s="98">
        <f t="shared" si="93"/>
        <v>7.407407407407407E-2</v>
      </c>
      <c r="AU142" s="97" t="b">
        <f t="shared" si="94"/>
        <v>0</v>
      </c>
      <c r="AV142" s="97" t="b">
        <f t="shared" si="95"/>
        <v>0</v>
      </c>
      <c r="AW142" s="97" t="b">
        <f t="shared" si="101"/>
        <v>1</v>
      </c>
      <c r="AX142" s="97" t="b">
        <f t="shared" si="102"/>
        <v>1</v>
      </c>
      <c r="AY1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2" s="97" t="b">
        <f t="shared" si="96"/>
        <v>1</v>
      </c>
      <c r="BA142" s="97" t="b">
        <f t="shared" si="97"/>
        <v>1</v>
      </c>
      <c r="BB142" s="97" t="b">
        <f t="shared" si="103"/>
        <v>0</v>
      </c>
      <c r="BC142" s="97" t="b">
        <f t="shared" si="104"/>
        <v>0</v>
      </c>
      <c r="BD142" s="97" t="b">
        <f>Petrobras_PETR4___Histórico__InfoMoney_1[[#This Row],[MACD Line]]&lt;0</f>
        <v>1</v>
      </c>
      <c r="BE1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3" spans="1:57" hidden="1">
      <c r="A143" s="83">
        <v>44131</v>
      </c>
      <c r="B143" s="98">
        <v>19.239999999999998</v>
      </c>
      <c r="C143" s="98">
        <v>19.239999999999998</v>
      </c>
      <c r="D143" s="98">
        <v>-1.83</v>
      </c>
      <c r="E143" s="98">
        <f>Petrobras_PETR4___Histórico__InfoMoney_1[[#This Row],[Var.Dia (%)]]/100</f>
        <v>-1.83E-2</v>
      </c>
      <c r="F143" s="98">
        <v>19.600000000000001</v>
      </c>
      <c r="G143" s="98">
        <v>19.170000000000002</v>
      </c>
      <c r="H143" s="98">
        <v>19.71</v>
      </c>
      <c r="I143" s="97" t="s">
        <v>459</v>
      </c>
      <c r="J143" s="108">
        <v>-1.4E-2</v>
      </c>
      <c r="K143" s="97">
        <f ca="1">IF(COUNT($E143:E$1321)&gt;=22,LINEST(OFFSET(E143,0,0,22),OFFSET(J143,0,0,22)),"")</f>
        <v>1.7173288327265217</v>
      </c>
      <c r="L143" s="99">
        <f t="shared" si="69"/>
        <v>0</v>
      </c>
      <c r="M143" s="99">
        <f t="shared" si="70"/>
        <v>0</v>
      </c>
      <c r="N143" s="99">
        <f t="shared" si="71"/>
        <v>0</v>
      </c>
      <c r="O1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-0.66483516483516525</v>
      </c>
      <c r="P143" s="128">
        <f>IF(Petrobras_PETR4___Histórico__InfoMoney_1[[#This Row],[William %R]]&lt;-0.8,1,0)</f>
        <v>0</v>
      </c>
      <c r="Q143" s="128">
        <f>IF(Petrobras_PETR4___Histórico__InfoMoney_1[[#This Row],[William %R]]&gt;-0.1,1,0)</f>
        <v>0</v>
      </c>
      <c r="R143" s="99">
        <f t="shared" si="72"/>
        <v>18.63</v>
      </c>
      <c r="S143" s="99">
        <f t="shared" si="73"/>
        <v>20.45</v>
      </c>
      <c r="T143" s="99">
        <f t="shared" si="74"/>
        <v>19.256499999999996</v>
      </c>
      <c r="U143" s="99">
        <f t="shared" si="75"/>
        <v>19.271999999999995</v>
      </c>
      <c r="V143" s="99">
        <f t="shared" si="76"/>
        <v>19.47383787520425</v>
      </c>
      <c r="W143" s="99">
        <f t="shared" si="77"/>
        <v>19.685134396882809</v>
      </c>
      <c r="X143" s="99">
        <f t="shared" si="78"/>
        <v>-0.21129652167855895</v>
      </c>
      <c r="Y143" s="99">
        <f t="shared" si="79"/>
        <v>-0.33619610408323036</v>
      </c>
      <c r="Z143" s="99">
        <f t="shared" si="80"/>
        <v>0.12489958240467142</v>
      </c>
      <c r="AA143" s="109">
        <f t="shared" si="81"/>
        <v>0.24748737341529264</v>
      </c>
      <c r="AB143" s="109">
        <f t="shared" si="98"/>
        <v>0.35686131760110973</v>
      </c>
      <c r="AC143" s="99" t="str">
        <f t="shared" si="99"/>
        <v>0</v>
      </c>
      <c r="AD143" s="95">
        <f t="shared" si="100"/>
        <v>1</v>
      </c>
      <c r="AE143" s="95">
        <f t="shared" si="82"/>
        <v>0</v>
      </c>
      <c r="AF143" s="95">
        <f>IF(Petrobras_PETR4___Histórico__InfoMoney_1[[#This Row],[MACD Line]]&lt;0,1,0)</f>
        <v>1</v>
      </c>
      <c r="AG143" s="99">
        <f>Petrobras_PETR4___Histórico__InfoMoney_1[[#This Row],[9MME]]/Petrobras_PETR4___Histórico__InfoMoney_1[[#This Row],[20MA]]</f>
        <v>0.99919572436695725</v>
      </c>
      <c r="AH143" s="95">
        <f t="shared" si="83"/>
        <v>0</v>
      </c>
      <c r="AI143" s="96">
        <f t="shared" si="84"/>
        <v>0</v>
      </c>
      <c r="AK143" s="104" t="b">
        <f t="shared" si="85"/>
        <v>0</v>
      </c>
      <c r="AL143" s="104" t="b">
        <f t="shared" si="86"/>
        <v>0</v>
      </c>
      <c r="AM143" s="104" t="b">
        <f t="shared" si="87"/>
        <v>1</v>
      </c>
      <c r="AN143" s="104" t="b">
        <f t="shared" si="88"/>
        <v>0</v>
      </c>
      <c r="AO143" s="98">
        <f t="shared" si="89"/>
        <v>18.399999999999999</v>
      </c>
      <c r="AP143" s="104">
        <f t="shared" si="90"/>
        <v>20.45</v>
      </c>
      <c r="AQ143" s="98">
        <f t="shared" si="91"/>
        <v>0.2</v>
      </c>
      <c r="AR143" s="98">
        <f t="shared" si="92"/>
        <v>0.15384615384615385</v>
      </c>
      <c r="AS143" s="98">
        <f t="shared" si="93"/>
        <v>7.407407407407407E-2</v>
      </c>
      <c r="AU143" s="97" t="b">
        <f t="shared" si="94"/>
        <v>0</v>
      </c>
      <c r="AV143" s="97" t="b">
        <f t="shared" si="95"/>
        <v>0</v>
      </c>
      <c r="AW143" s="97" t="b">
        <f t="shared" si="101"/>
        <v>1</v>
      </c>
      <c r="AX143" s="97" t="b">
        <f t="shared" si="102"/>
        <v>1</v>
      </c>
      <c r="AY1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3" s="97" t="b">
        <f t="shared" si="96"/>
        <v>1</v>
      </c>
      <c r="BA143" s="97" t="b">
        <f t="shared" si="97"/>
        <v>1</v>
      </c>
      <c r="BB143" s="97" t="b">
        <f t="shared" si="103"/>
        <v>0</v>
      </c>
      <c r="BC143" s="97" t="b">
        <f t="shared" si="104"/>
        <v>0</v>
      </c>
      <c r="BD143" s="97" t="b">
        <f>Petrobras_PETR4___Histórico__InfoMoney_1[[#This Row],[MACD Line]]&lt;0</f>
        <v>1</v>
      </c>
      <c r="BE1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4" spans="1:57" hidden="1">
      <c r="A144" s="83">
        <v>44130</v>
      </c>
      <c r="B144" s="98">
        <v>19.59</v>
      </c>
      <c r="C144" s="98">
        <v>19.59</v>
      </c>
      <c r="D144" s="98">
        <v>-1.56</v>
      </c>
      <c r="E144" s="98">
        <f>Petrobras_PETR4___Histórico__InfoMoney_1[[#This Row],[Var.Dia (%)]]/100</f>
        <v>-1.5600000000000001E-2</v>
      </c>
      <c r="F144" s="98">
        <v>19.670000000000002</v>
      </c>
      <c r="G144" s="98">
        <v>19.38</v>
      </c>
      <c r="H144" s="98">
        <v>19.86</v>
      </c>
      <c r="I144" s="97" t="s">
        <v>47</v>
      </c>
      <c r="J144" s="108">
        <v>-2.3999999999999998E-3</v>
      </c>
      <c r="K144" s="97">
        <f ca="1">IF(COUNT($E144:E$1321)&gt;=22,LINEST(OFFSET(E144,0,0,22),OFFSET(J144,0,0,22)),"")</f>
        <v>1.7246895809129807</v>
      </c>
      <c r="L144" s="99">
        <f t="shared" si="69"/>
        <v>0</v>
      </c>
      <c r="M144" s="99">
        <f t="shared" si="70"/>
        <v>0</v>
      </c>
      <c r="N144" s="99">
        <f t="shared" si="71"/>
        <v>0</v>
      </c>
      <c r="O1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-0.47252747252747213</v>
      </c>
      <c r="P144" s="128">
        <f>IF(Petrobras_PETR4___Histórico__InfoMoney_1[[#This Row],[William %R]]&lt;-0.8,1,0)</f>
        <v>0</v>
      </c>
      <c r="Q144" s="128">
        <f>IF(Petrobras_PETR4___Histórico__InfoMoney_1[[#This Row],[William %R]]&gt;-0.1,1,0)</f>
        <v>0</v>
      </c>
      <c r="R144" s="99">
        <f t="shared" si="72"/>
        <v>18.63</v>
      </c>
      <c r="S144" s="99">
        <f t="shared" si="73"/>
        <v>20.45</v>
      </c>
      <c r="T144" s="99">
        <f t="shared" si="74"/>
        <v>19.305692307692304</v>
      </c>
      <c r="U144" s="99">
        <f t="shared" si="75"/>
        <v>19.259499999999996</v>
      </c>
      <c r="V144" s="99">
        <f t="shared" si="76"/>
        <v>19.516353852514115</v>
      </c>
      <c r="W144" s="99">
        <f t="shared" si="77"/>
        <v>19.720745148633434</v>
      </c>
      <c r="X144" s="99">
        <f t="shared" si="78"/>
        <v>-0.20439129611931861</v>
      </c>
      <c r="Y144" s="99">
        <f t="shared" si="79"/>
        <v>-0.36742099968439823</v>
      </c>
      <c r="Z144" s="99">
        <f t="shared" si="80"/>
        <v>0.16302970356507962</v>
      </c>
      <c r="AA144" s="109">
        <f t="shared" si="81"/>
        <v>0.21920310216782884</v>
      </c>
      <c r="AB144" s="109">
        <f t="shared" si="98"/>
        <v>0.28349603171825816</v>
      </c>
      <c r="AC144" s="99" t="str">
        <f t="shared" si="99"/>
        <v>0</v>
      </c>
      <c r="AD144" s="95" t="str">
        <f t="shared" si="100"/>
        <v>0</v>
      </c>
      <c r="AE144" s="95">
        <f t="shared" si="82"/>
        <v>0</v>
      </c>
      <c r="AF144" s="95">
        <f>IF(Petrobras_PETR4___Histórico__InfoMoney_1[[#This Row],[MACD Line]]&lt;0,1,0)</f>
        <v>1</v>
      </c>
      <c r="AG144" s="99">
        <f>Petrobras_PETR4___Histórico__InfoMoney_1[[#This Row],[9MME]]/Petrobras_PETR4___Histórico__InfoMoney_1[[#This Row],[20MA]]</f>
        <v>1.0023984167653526</v>
      </c>
      <c r="AH144" s="95">
        <f t="shared" si="83"/>
        <v>0</v>
      </c>
      <c r="AI144" s="96">
        <f t="shared" si="84"/>
        <v>0</v>
      </c>
      <c r="AK144" s="104" t="b">
        <f t="shared" si="85"/>
        <v>0</v>
      </c>
      <c r="AL144" s="104" t="b">
        <f t="shared" si="86"/>
        <v>1</v>
      </c>
      <c r="AM144" s="104" t="b">
        <f t="shared" si="87"/>
        <v>0</v>
      </c>
      <c r="AN144" s="104" t="b">
        <f t="shared" si="88"/>
        <v>1</v>
      </c>
      <c r="AO144" s="98">
        <f t="shared" si="89"/>
        <v>18.399999999999999</v>
      </c>
      <c r="AP144" s="104">
        <f t="shared" si="90"/>
        <v>20.45</v>
      </c>
      <c r="AQ144" s="98">
        <f t="shared" si="91"/>
        <v>0.2</v>
      </c>
      <c r="AR144" s="98">
        <f t="shared" si="92"/>
        <v>0.15384615384615385</v>
      </c>
      <c r="AS144" s="98">
        <f t="shared" si="93"/>
        <v>7.407407407407407E-2</v>
      </c>
      <c r="AU144" s="97" t="b">
        <f t="shared" si="94"/>
        <v>0</v>
      </c>
      <c r="AV144" s="97" t="b">
        <f t="shared" si="95"/>
        <v>1</v>
      </c>
      <c r="AW144" s="97" t="b">
        <f t="shared" si="101"/>
        <v>1</v>
      </c>
      <c r="AX144" s="97" t="b">
        <f t="shared" si="102"/>
        <v>0</v>
      </c>
      <c r="AY1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4" s="97" t="b">
        <f t="shared" si="96"/>
        <v>0</v>
      </c>
      <c r="BA144" s="97" t="b">
        <f t="shared" si="97"/>
        <v>1</v>
      </c>
      <c r="BB144" s="97" t="b">
        <f t="shared" si="103"/>
        <v>1</v>
      </c>
      <c r="BC144" s="97" t="b">
        <f t="shared" si="104"/>
        <v>0</v>
      </c>
      <c r="BD144" s="97" t="b">
        <f>Petrobras_PETR4___Histórico__InfoMoney_1[[#This Row],[MACD Line]]&lt;0</f>
        <v>1</v>
      </c>
      <c r="BE1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5" spans="1:57" hidden="1">
      <c r="A145" s="83">
        <v>44127</v>
      </c>
      <c r="B145" s="98">
        <v>19.899999999999999</v>
      </c>
      <c r="C145" s="98">
        <v>19.899999999999999</v>
      </c>
      <c r="D145" s="98">
        <v>-1.3</v>
      </c>
      <c r="E145" s="98">
        <f>Petrobras_PETR4___Histórico__InfoMoney_1[[#This Row],[Var.Dia (%)]]/100</f>
        <v>-1.3000000000000001E-2</v>
      </c>
      <c r="F145" s="98">
        <v>20.260000000000002</v>
      </c>
      <c r="G145" s="98">
        <v>19.87</v>
      </c>
      <c r="H145" s="98">
        <v>20.45</v>
      </c>
      <c r="I145" s="97" t="s">
        <v>111</v>
      </c>
      <c r="J145" s="108">
        <v>-6.4999999999999997E-3</v>
      </c>
      <c r="K145" s="97">
        <f ca="1">IF(COUNT($E145:E$1321)&gt;=22,LINEST(OFFSET(E145,0,0,22),OFFSET(J145,0,0,22)),"")</f>
        <v>1.6941169783436587</v>
      </c>
      <c r="L145" s="99">
        <f t="shared" si="69"/>
        <v>0</v>
      </c>
      <c r="M145" s="99">
        <f t="shared" si="70"/>
        <v>1</v>
      </c>
      <c r="N145" s="99">
        <f t="shared" si="71"/>
        <v>0</v>
      </c>
      <c r="O1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-0.30054644808743236</v>
      </c>
      <c r="P145" s="128">
        <f>IF(Petrobras_PETR4___Histórico__InfoMoney_1[[#This Row],[William %R]]&lt;-0.8,1,0)</f>
        <v>0</v>
      </c>
      <c r="Q145" s="128">
        <f>IF(Petrobras_PETR4___Histórico__InfoMoney_1[[#This Row],[William %R]]&gt;-0.1,1,0)</f>
        <v>0</v>
      </c>
      <c r="R145" s="99">
        <f t="shared" si="72"/>
        <v>18.62</v>
      </c>
      <c r="S145" s="99">
        <f t="shared" si="73"/>
        <v>20.45</v>
      </c>
      <c r="T145" s="99">
        <f t="shared" si="74"/>
        <v>19.346615384615387</v>
      </c>
      <c r="U145" s="99">
        <f t="shared" si="75"/>
        <v>19.253999999999998</v>
      </c>
      <c r="V145" s="99">
        <f t="shared" si="76"/>
        <v>19.502963643880317</v>
      </c>
      <c r="W145" s="99">
        <f t="shared" si="77"/>
        <v>19.731204760524108</v>
      </c>
      <c r="X145" s="99">
        <f t="shared" si="78"/>
        <v>-0.22824111664379032</v>
      </c>
      <c r="Y145" s="99">
        <f t="shared" si="79"/>
        <v>-0.40817842557566814</v>
      </c>
      <c r="Z145" s="99">
        <f t="shared" si="80"/>
        <v>0.17993730893187782</v>
      </c>
      <c r="AA145" s="109">
        <f t="shared" si="81"/>
        <v>0.18384776310850345</v>
      </c>
      <c r="AB145" s="109">
        <f t="shared" si="98"/>
        <v>0.47976035684495605</v>
      </c>
      <c r="AC145" s="99" t="str">
        <f t="shared" si="99"/>
        <v>0</v>
      </c>
      <c r="AD145" s="95" t="str">
        <f t="shared" si="100"/>
        <v>0</v>
      </c>
      <c r="AE145" s="95">
        <f t="shared" si="82"/>
        <v>0</v>
      </c>
      <c r="AF145" s="95">
        <f>IF(Petrobras_PETR4___Histórico__InfoMoney_1[[#This Row],[MACD Line]]&lt;0,1,0)</f>
        <v>1</v>
      </c>
      <c r="AG145" s="99">
        <f>Petrobras_PETR4___Histórico__InfoMoney_1[[#This Row],[9MME]]/Petrobras_PETR4___Histórico__InfoMoney_1[[#This Row],[20MA]]</f>
        <v>1.0048101892913364</v>
      </c>
      <c r="AH145" s="95">
        <f t="shared" si="83"/>
        <v>0</v>
      </c>
      <c r="AI145" s="96">
        <f t="shared" si="84"/>
        <v>0</v>
      </c>
      <c r="AK145" s="104" t="b">
        <f t="shared" si="85"/>
        <v>1</v>
      </c>
      <c r="AL145" s="104" t="b">
        <f t="shared" si="86"/>
        <v>0</v>
      </c>
      <c r="AM145" s="104" t="b">
        <f t="shared" si="87"/>
        <v>1</v>
      </c>
      <c r="AN145" s="104" t="b">
        <f t="shared" si="88"/>
        <v>0</v>
      </c>
      <c r="AO145" s="98">
        <f t="shared" si="89"/>
        <v>18.399999999999999</v>
      </c>
      <c r="AP145" s="104">
        <f t="shared" si="90"/>
        <v>20.45</v>
      </c>
      <c r="AQ145" s="98">
        <f t="shared" si="91"/>
        <v>0.2</v>
      </c>
      <c r="AR145" s="98">
        <f t="shared" si="92"/>
        <v>0.15384615384615385</v>
      </c>
      <c r="AS145" s="98">
        <f t="shared" si="93"/>
        <v>7.407407407407407E-2</v>
      </c>
      <c r="AU145" s="97" t="b">
        <f t="shared" si="94"/>
        <v>1</v>
      </c>
      <c r="AV145" s="97" t="b">
        <f t="shared" si="95"/>
        <v>1</v>
      </c>
      <c r="AW145" s="97" t="b">
        <f t="shared" si="101"/>
        <v>0</v>
      </c>
      <c r="AX145" s="97" t="b">
        <f t="shared" si="102"/>
        <v>0</v>
      </c>
      <c r="AY1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5" s="97" t="b">
        <f t="shared" si="96"/>
        <v>0</v>
      </c>
      <c r="BA145" s="97" t="b">
        <f t="shared" si="97"/>
        <v>0</v>
      </c>
      <c r="BB145" s="97" t="b">
        <f t="shared" si="103"/>
        <v>1</v>
      </c>
      <c r="BC145" s="97" t="b">
        <f t="shared" si="104"/>
        <v>1</v>
      </c>
      <c r="BD145" s="97" t="b">
        <f>Petrobras_PETR4___Histórico__InfoMoney_1[[#This Row],[MACD Line]]&lt;0</f>
        <v>1</v>
      </c>
      <c r="BE1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6" spans="1:57" hidden="1">
      <c r="A146" s="83">
        <v>44126</v>
      </c>
      <c r="B146" s="98">
        <v>20.16</v>
      </c>
      <c r="C146" s="98">
        <v>20.16</v>
      </c>
      <c r="D146" s="98">
        <v>3.37</v>
      </c>
      <c r="E146" s="98">
        <f>Petrobras_PETR4___Histórico__InfoMoney_1[[#This Row],[Var.Dia (%)]]/100</f>
        <v>3.3700000000000001E-2</v>
      </c>
      <c r="F146" s="98">
        <v>19.45</v>
      </c>
      <c r="G146" s="98">
        <v>19.399999999999999</v>
      </c>
      <c r="H146" s="98">
        <v>20.16</v>
      </c>
      <c r="I146" s="97" t="s">
        <v>431</v>
      </c>
      <c r="J146" s="108">
        <v>1.3599999999999999E-2</v>
      </c>
      <c r="K146" s="97">
        <f ca="1">IF(COUNT($E146:E$1321)&gt;=22,LINEST(OFFSET(E146,0,0,22),OFFSET(J146,0,0,22)),"")</f>
        <v>1.6963792475632087</v>
      </c>
      <c r="L146" s="99">
        <f t="shared" si="69"/>
        <v>0</v>
      </c>
      <c r="M146" s="99">
        <f t="shared" si="70"/>
        <v>0</v>
      </c>
      <c r="N146" s="99">
        <f t="shared" si="71"/>
        <v>0</v>
      </c>
      <c r="O1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46" s="128">
        <f>IF(Petrobras_PETR4___Histórico__InfoMoney_1[[#This Row],[William %R]]&lt;-0.8,1,0)</f>
        <v>0</v>
      </c>
      <c r="Q146" s="128">
        <f>IF(Petrobras_PETR4___Histórico__InfoMoney_1[[#This Row],[William %R]]&gt;-0.1,1,0)</f>
        <v>1</v>
      </c>
      <c r="R146" s="99">
        <f t="shared" si="72"/>
        <v>18.399999999999999</v>
      </c>
      <c r="S146" s="99">
        <f t="shared" si="73"/>
        <v>20.16</v>
      </c>
      <c r="T146" s="99">
        <f t="shared" si="74"/>
        <v>19.36165384615385</v>
      </c>
      <c r="U146" s="99">
        <f t="shared" si="75"/>
        <v>19.246000000000002</v>
      </c>
      <c r="V146" s="99">
        <f t="shared" si="76"/>
        <v>19.430775215494922</v>
      </c>
      <c r="W146" s="99">
        <f t="shared" si="77"/>
        <v>19.717701141366035</v>
      </c>
      <c r="X146" s="99">
        <f t="shared" si="78"/>
        <v>-0.28692592587111321</v>
      </c>
      <c r="Y146" s="99">
        <f t="shared" si="79"/>
        <v>-0.4531627528086376</v>
      </c>
      <c r="Z146" s="99">
        <f t="shared" si="80"/>
        <v>0.1662368269375244</v>
      </c>
      <c r="AA146" s="109">
        <f t="shared" si="81"/>
        <v>0.45961940777125487</v>
      </c>
      <c r="AB146" s="109">
        <f t="shared" si="98"/>
        <v>0.58049117133682604</v>
      </c>
      <c r="AC146" s="99" t="str">
        <f t="shared" si="99"/>
        <v>0</v>
      </c>
      <c r="AD146" s="95" t="str">
        <f t="shared" si="100"/>
        <v>0</v>
      </c>
      <c r="AE146" s="95">
        <f t="shared" si="82"/>
        <v>0</v>
      </c>
      <c r="AF146" s="95">
        <f>IF(Petrobras_PETR4___Histórico__InfoMoney_1[[#This Row],[MACD Line]]&lt;0,1,0)</f>
        <v>1</v>
      </c>
      <c r="AG146" s="99">
        <f>Petrobras_PETR4___Histórico__InfoMoney_1[[#This Row],[9MME]]/Petrobras_PETR4___Histórico__InfoMoney_1[[#This Row],[20MA]]</f>
        <v>1.0060092406813803</v>
      </c>
      <c r="AH146" s="95">
        <f t="shared" si="83"/>
        <v>0</v>
      </c>
      <c r="AI146" s="96">
        <f t="shared" si="84"/>
        <v>0</v>
      </c>
      <c r="AK146" s="104" t="b">
        <f t="shared" si="85"/>
        <v>0</v>
      </c>
      <c r="AL146" s="104" t="b">
        <f t="shared" si="86"/>
        <v>1</v>
      </c>
      <c r="AM146" s="104" t="b">
        <f t="shared" si="87"/>
        <v>0</v>
      </c>
      <c r="AN146" s="104" t="b">
        <f t="shared" si="88"/>
        <v>1</v>
      </c>
      <c r="AO146" s="98">
        <f t="shared" si="89"/>
        <v>18.399999999999999</v>
      </c>
      <c r="AP146" s="104">
        <f t="shared" si="90"/>
        <v>20.45</v>
      </c>
      <c r="AQ146" s="98">
        <f t="shared" si="91"/>
        <v>0.2</v>
      </c>
      <c r="AR146" s="98">
        <f t="shared" si="92"/>
        <v>0.15384615384615385</v>
      </c>
      <c r="AS146" s="98">
        <f t="shared" si="93"/>
        <v>7.407407407407407E-2</v>
      </c>
      <c r="AU146" s="97" t="b">
        <f t="shared" si="94"/>
        <v>1</v>
      </c>
      <c r="AV146" s="97" t="b">
        <f t="shared" si="95"/>
        <v>1</v>
      </c>
      <c r="AW146" s="97" t="b">
        <f t="shared" si="101"/>
        <v>0</v>
      </c>
      <c r="AX146" s="97" t="b">
        <f t="shared" si="102"/>
        <v>0</v>
      </c>
      <c r="AY1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6" s="97" t="b">
        <f t="shared" si="96"/>
        <v>0</v>
      </c>
      <c r="BA146" s="97" t="b">
        <f t="shared" si="97"/>
        <v>0</v>
      </c>
      <c r="BB146" s="97" t="b">
        <f t="shared" si="103"/>
        <v>1</v>
      </c>
      <c r="BC146" s="97" t="b">
        <f t="shared" si="104"/>
        <v>1</v>
      </c>
      <c r="BD146" s="97" t="b">
        <f>Petrobras_PETR4___Histórico__InfoMoney_1[[#This Row],[MACD Line]]&lt;0</f>
        <v>1</v>
      </c>
      <c r="BE1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7" spans="1:57" hidden="1">
      <c r="A147" s="83">
        <v>44125</v>
      </c>
      <c r="B147" s="98">
        <v>19.510000000000002</v>
      </c>
      <c r="C147" s="98">
        <v>19.510000000000002</v>
      </c>
      <c r="D147" s="98">
        <v>-0.1</v>
      </c>
      <c r="E147" s="98">
        <f>Petrobras_PETR4___Histórico__InfoMoney_1[[#This Row],[Var.Dia (%)]]/100</f>
        <v>-1E-3</v>
      </c>
      <c r="F147" s="98">
        <v>19.510000000000002</v>
      </c>
      <c r="G147" s="98">
        <v>19.190000000000001</v>
      </c>
      <c r="H147" s="98">
        <v>19.670000000000002</v>
      </c>
      <c r="I147" s="97" t="s">
        <v>149</v>
      </c>
      <c r="J147" s="108">
        <v>1E-4</v>
      </c>
      <c r="K147" s="97">
        <f ca="1">IF(COUNT($E147:E$1321)&gt;=22,LINEST(OFFSET(E147,0,0,22),OFFSET(J147,0,0,22)),"")</f>
        <v>1.6793465653986164</v>
      </c>
      <c r="L147" s="99">
        <f t="shared" si="69"/>
        <v>0</v>
      </c>
      <c r="M147" s="99">
        <f t="shared" si="70"/>
        <v>0</v>
      </c>
      <c r="N147" s="99">
        <f t="shared" si="71"/>
        <v>0</v>
      </c>
      <c r="O1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-0.31901840490797467</v>
      </c>
      <c r="P147" s="128">
        <f>IF(Petrobras_PETR4___Histórico__InfoMoney_1[[#This Row],[William %R]]&lt;-0.8,1,0)</f>
        <v>0</v>
      </c>
      <c r="Q147" s="128">
        <f>IF(Petrobras_PETR4___Histórico__InfoMoney_1[[#This Row],[William %R]]&gt;-0.1,1,0)</f>
        <v>0</v>
      </c>
      <c r="R147" s="99">
        <f t="shared" si="72"/>
        <v>18.399999999999999</v>
      </c>
      <c r="S147" s="99">
        <f t="shared" si="73"/>
        <v>20.03</v>
      </c>
      <c r="T147" s="99">
        <f t="shared" si="74"/>
        <v>19.287884615384616</v>
      </c>
      <c r="U147" s="99">
        <f t="shared" si="75"/>
        <v>19.216500000000003</v>
      </c>
      <c r="V147" s="99">
        <f t="shared" si="76"/>
        <v>19.298188891039455</v>
      </c>
      <c r="W147" s="99">
        <f t="shared" si="77"/>
        <v>19.682317232675317</v>
      </c>
      <c r="X147" s="99">
        <f t="shared" si="78"/>
        <v>-0.3841283416358614</v>
      </c>
      <c r="Y147" s="99">
        <f t="shared" si="79"/>
        <v>-0.49472195954301867</v>
      </c>
      <c r="Z147" s="99">
        <f t="shared" si="80"/>
        <v>0.11059361790715727</v>
      </c>
      <c r="AA147" s="109">
        <f t="shared" si="81"/>
        <v>1.4142135623730649E-2</v>
      </c>
      <c r="AB147" s="109">
        <f t="shared" si="98"/>
        <v>0.36935078177797404</v>
      </c>
      <c r="AC147" s="99" t="str">
        <f t="shared" si="99"/>
        <v>0</v>
      </c>
      <c r="AD147" s="95" t="str">
        <f t="shared" si="100"/>
        <v>0</v>
      </c>
      <c r="AE147" s="95">
        <f t="shared" si="82"/>
        <v>0</v>
      </c>
      <c r="AF147" s="95">
        <f>IF(Petrobras_PETR4___Histórico__InfoMoney_1[[#This Row],[MACD Line]]&lt;0,1,0)</f>
        <v>1</v>
      </c>
      <c r="AG147" s="99">
        <f>Petrobras_PETR4___Histórico__InfoMoney_1[[#This Row],[9MME]]/Petrobras_PETR4___Histórico__InfoMoney_1[[#This Row],[20MA]]</f>
        <v>1.003714756349211</v>
      </c>
      <c r="AH147" s="95">
        <f t="shared" si="83"/>
        <v>0</v>
      </c>
      <c r="AI147" s="96">
        <f t="shared" si="84"/>
        <v>0</v>
      </c>
      <c r="AK147" s="104" t="b">
        <f t="shared" si="85"/>
        <v>1</v>
      </c>
      <c r="AL147" s="104" t="b">
        <f t="shared" si="86"/>
        <v>1</v>
      </c>
      <c r="AM147" s="104" t="b">
        <f t="shared" si="87"/>
        <v>1</v>
      </c>
      <c r="AN147" s="104" t="b">
        <f t="shared" si="88"/>
        <v>1</v>
      </c>
      <c r="AO147" s="98">
        <f t="shared" si="89"/>
        <v>18.399999999999999</v>
      </c>
      <c r="AP147" s="104">
        <f t="shared" si="90"/>
        <v>20.28</v>
      </c>
      <c r="AQ147" s="98">
        <f t="shared" si="91"/>
        <v>0.2</v>
      </c>
      <c r="AR147" s="98">
        <f t="shared" si="92"/>
        <v>0.15384615384615385</v>
      </c>
      <c r="AS147" s="98">
        <f t="shared" si="93"/>
        <v>7.407407407407407E-2</v>
      </c>
      <c r="AU147" s="97" t="b">
        <f t="shared" si="94"/>
        <v>1</v>
      </c>
      <c r="AV147" s="97" t="b">
        <f t="shared" si="95"/>
        <v>1</v>
      </c>
      <c r="AW147" s="97" t="b">
        <f t="shared" si="101"/>
        <v>0</v>
      </c>
      <c r="AX147" s="97" t="b">
        <f t="shared" si="102"/>
        <v>0</v>
      </c>
      <c r="AY1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7" s="97" t="b">
        <f t="shared" si="96"/>
        <v>0</v>
      </c>
      <c r="BA147" s="97" t="b">
        <f t="shared" si="97"/>
        <v>0</v>
      </c>
      <c r="BB147" s="97" t="b">
        <f t="shared" si="103"/>
        <v>1</v>
      </c>
      <c r="BC147" s="97" t="b">
        <f t="shared" si="104"/>
        <v>1</v>
      </c>
      <c r="BD147" s="97" t="b">
        <f>Petrobras_PETR4___Histórico__InfoMoney_1[[#This Row],[MACD Line]]&lt;0</f>
        <v>1</v>
      </c>
      <c r="BE1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8" spans="1:57" hidden="1">
      <c r="A148" s="83">
        <v>44124</v>
      </c>
      <c r="B148" s="98">
        <v>19.53</v>
      </c>
      <c r="C148" s="98">
        <v>19.53</v>
      </c>
      <c r="D148" s="98">
        <v>3.38</v>
      </c>
      <c r="E148" s="98">
        <f>Petrobras_PETR4___Histórico__InfoMoney_1[[#This Row],[Var.Dia (%)]]/100</f>
        <v>3.3799999999999997E-2</v>
      </c>
      <c r="F148" s="98">
        <v>19.03</v>
      </c>
      <c r="G148" s="98">
        <v>18.95</v>
      </c>
      <c r="H148" s="98">
        <v>19.61</v>
      </c>
      <c r="I148" s="97" t="s">
        <v>62</v>
      </c>
      <c r="J148" s="108">
        <v>1.9099999999999999E-2</v>
      </c>
      <c r="K148" s="97">
        <f ca="1">IF(COUNT($E148:E$1321)&gt;=22,LINEST(OFFSET(E148,0,0,22),OFFSET(J148,0,0,22)),"")</f>
        <v>1.6196746913039382</v>
      </c>
      <c r="L148" s="99">
        <f t="shared" ref="L148:L211" si="105">IF($G148=IF(MIN($G148:$G168)=MIN($G149:$G169),MIN($G148:$G168),MIN($G147:$G167)),1,0)</f>
        <v>0</v>
      </c>
      <c r="M148" s="99">
        <f t="shared" ref="M148:M211" si="106">IF($H148=IF(MAX($H148:$H169)=MAX($H149:$H170),MAX($H148:$H169),MAX($H147:$H168)),1,0)</f>
        <v>0</v>
      </c>
      <c r="N148" s="99">
        <f t="shared" ref="N148:N211" si="107">IF(AND(($C149-$F149)&lt;0,($C150-$F150)&lt;0,(($F148-$G148)/($H148-$G148)&gt;0.66),(($H148-$G148)&gt;(2*($F148-$C148))),$G148=IF(MIN($G148:$G168)=MIN($G149:$G169),MIN($G148:$G168),MIN($G147:$G167)))=TRUE,1,0)</f>
        <v>0</v>
      </c>
      <c r="O1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-0.30674846625766822</v>
      </c>
      <c r="P148" s="128">
        <f>IF(Petrobras_PETR4___Histórico__InfoMoney_1[[#This Row],[William %R]]&lt;-0.8,1,0)</f>
        <v>0</v>
      </c>
      <c r="Q148" s="128">
        <f>IF(Petrobras_PETR4___Histórico__InfoMoney_1[[#This Row],[William %R]]&gt;-0.1,1,0)</f>
        <v>0</v>
      </c>
      <c r="R148" s="99">
        <f t="shared" ref="R148:R211" si="108">MIN(G148:G161)</f>
        <v>18.399999999999999</v>
      </c>
      <c r="S148" s="99">
        <f t="shared" ref="S148:S211" si="109">MAX(H148:H161)</f>
        <v>20.03</v>
      </c>
      <c r="T148" s="99">
        <f t="shared" ref="T148:T211" si="110">(($C148-$U149)*$AR148)+$U149</f>
        <v>19.320153846153847</v>
      </c>
      <c r="U148" s="99">
        <f t="shared" ref="U148:U211" si="111">AVERAGE(B148:B167)</f>
        <v>19.247500000000002</v>
      </c>
      <c r="V148" s="99">
        <f t="shared" ref="V148:V211" si="112">(($C148-V149)*AR148)+V149</f>
        <v>19.259677780319358</v>
      </c>
      <c r="W148" s="99">
        <f t="shared" ref="W148:W211" si="113">((B148-W149)*AS148)+W149</f>
        <v>19.696102611289341</v>
      </c>
      <c r="X148" s="99">
        <f t="shared" ref="X148:X211" si="114">V148-W148</f>
        <v>-0.43642483096998319</v>
      </c>
      <c r="Y148" s="99">
        <f t="shared" ref="Y148:Y211" si="115">((X148-Y149)*AQ148)+Y149</f>
        <v>-0.52237036401980796</v>
      </c>
      <c r="Z148" s="99">
        <f t="shared" ref="Z148:Z211" si="116">X148-Y148</f>
        <v>8.5945533049824774E-2</v>
      </c>
      <c r="AA148" s="109">
        <f t="shared" ref="AA148:AA211" si="117">_xlfn.STDEV.S(C148:C149)</f>
        <v>0.45254833995939081</v>
      </c>
      <c r="AB148" s="109">
        <f t="shared" si="98"/>
        <v>0.33052987762076874</v>
      </c>
      <c r="AC148" s="99" t="str">
        <f t="shared" si="99"/>
        <v>1</v>
      </c>
      <c r="AD148" s="95" t="str">
        <f t="shared" si="100"/>
        <v>0</v>
      </c>
      <c r="AE148" s="95">
        <f t="shared" ref="AE148:AE211" si="118">IF(X148&gt;0,1,0)</f>
        <v>0</v>
      </c>
      <c r="AF148" s="95">
        <f>IF(Petrobras_PETR4___Histórico__InfoMoney_1[[#This Row],[MACD Line]]&lt;0,1,0)</f>
        <v>1</v>
      </c>
      <c r="AG148" s="99">
        <f>Petrobras_PETR4___Histórico__InfoMoney_1[[#This Row],[9MME]]/Petrobras_PETR4___Histórico__InfoMoney_1[[#This Row],[20MA]]</f>
        <v>1.0037747159970825</v>
      </c>
      <c r="AH148" s="95">
        <f t="shared" ref="AH148:AH211" si="119">IF(AND(X149&lt;Y149,X148&gt;Y148),1,0)</f>
        <v>0</v>
      </c>
      <c r="AI148" s="96">
        <f t="shared" ref="AI148:AI211" si="120">IF(AND(X148&lt;Y148,X149&gt;Y149),1,0)</f>
        <v>0</v>
      </c>
      <c r="AK148" s="104" t="b">
        <f t="shared" ref="AK148:AK211" si="121">($F149-$C149)&lt;0</f>
        <v>1</v>
      </c>
      <c r="AL148" s="104" t="b">
        <f t="shared" ref="AL148:AL211" si="122">($F150-$C150)&lt;0</f>
        <v>0</v>
      </c>
      <c r="AM148" s="104" t="b">
        <f t="shared" ref="AM148:AM211" si="123">(($F148-$G148)/($H148-$G148)&gt;0.66)</f>
        <v>0</v>
      </c>
      <c r="AN148" s="104" t="b">
        <f t="shared" ref="AN148:AN211" si="124">(($H148-$G148)&gt;(2*($F148-$C148)))</f>
        <v>1</v>
      </c>
      <c r="AO148" s="98">
        <f t="shared" ref="AO148:AO211" si="125">IF(MIN($G148:$G168)=MIN($G149:$G169),MIN($G148:$G168),MIN($G147:$G167))</f>
        <v>18.399999999999999</v>
      </c>
      <c r="AP148" s="104">
        <f t="shared" ref="AP148:AP211" si="126">IF(MAX($H148:$H168)=MAX($H149:$H169),MAX($H148:$H168),MAX($H147:$H167))</f>
        <v>20.66</v>
      </c>
      <c r="AQ148" s="98">
        <f t="shared" ref="AQ148:AQ211" si="127">2/(9+1)</f>
        <v>0.2</v>
      </c>
      <c r="AR148" s="98">
        <f t="shared" ref="AR148:AR211" si="128">2/(12+1)</f>
        <v>0.15384615384615385</v>
      </c>
      <c r="AS148" s="98">
        <f t="shared" ref="AS148:AS211" si="129">2/(26+1)</f>
        <v>7.407407407407407E-2</v>
      </c>
      <c r="AU148" s="97" t="b">
        <f t="shared" ref="AU148:AU211" si="130">H149&lt;H148</f>
        <v>1</v>
      </c>
      <c r="AV148" s="97" t="b">
        <f t="shared" ref="AV148:AV211" si="131">H150&lt;H149</f>
        <v>1</v>
      </c>
      <c r="AW148" s="97" t="b">
        <f t="shared" si="101"/>
        <v>0</v>
      </c>
      <c r="AX148" s="97" t="b">
        <f t="shared" si="102"/>
        <v>1</v>
      </c>
      <c r="AY1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8" s="97" t="b">
        <f t="shared" ref="AZ148:AZ211" si="132">G150&gt;G149</f>
        <v>1</v>
      </c>
      <c r="BA148" s="97" t="b">
        <f t="shared" ref="BA148:BA211" si="133">G149&gt;G148</f>
        <v>0</v>
      </c>
      <c r="BB148" s="97" t="b">
        <f t="shared" si="103"/>
        <v>0</v>
      </c>
      <c r="BC148" s="97" t="b">
        <f t="shared" si="104"/>
        <v>1</v>
      </c>
      <c r="BD148" s="97" t="b">
        <f>Petrobras_PETR4___Histórico__InfoMoney_1[[#This Row],[MACD Line]]&lt;0</f>
        <v>1</v>
      </c>
      <c r="BE1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49" spans="1:57" hidden="1">
      <c r="A149" s="83">
        <v>44123</v>
      </c>
      <c r="B149" s="98">
        <v>18.89</v>
      </c>
      <c r="C149" s="98">
        <v>18.89</v>
      </c>
      <c r="D149" s="98">
        <v>0.98</v>
      </c>
      <c r="E149" s="98">
        <f>Petrobras_PETR4___Histórico__InfoMoney_1[[#This Row],[Var.Dia (%)]]/100</f>
        <v>9.7999999999999997E-3</v>
      </c>
      <c r="F149" s="98">
        <v>18.78</v>
      </c>
      <c r="G149" s="98">
        <v>18.63</v>
      </c>
      <c r="H149" s="98">
        <v>19.29</v>
      </c>
      <c r="I149" s="97" t="s">
        <v>253</v>
      </c>
      <c r="J149" s="108">
        <v>3.5000000000000001E-3</v>
      </c>
      <c r="K149" s="97">
        <f ca="1">IF(COUNT($E149:E$1321)&gt;=22,LINEST(OFFSET(E149,0,0,22),OFFSET(J149,0,0,22)),"")</f>
        <v>1.6015060798795573</v>
      </c>
      <c r="L149" s="99">
        <f t="shared" si="105"/>
        <v>0</v>
      </c>
      <c r="M149" s="99">
        <f t="shared" si="106"/>
        <v>0</v>
      </c>
      <c r="N149" s="99">
        <f t="shared" si="107"/>
        <v>0</v>
      </c>
      <c r="O1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-0.69938650306748396</v>
      </c>
      <c r="P149" s="128">
        <f>IF(Petrobras_PETR4___Histórico__InfoMoney_1[[#This Row],[William %R]]&lt;-0.8,1,0)</f>
        <v>0</v>
      </c>
      <c r="Q149" s="128">
        <f>IF(Petrobras_PETR4___Histórico__InfoMoney_1[[#This Row],[William %R]]&gt;-0.1,1,0)</f>
        <v>0</v>
      </c>
      <c r="R149" s="99">
        <f t="shared" si="108"/>
        <v>18.399999999999999</v>
      </c>
      <c r="S149" s="99">
        <f t="shared" si="109"/>
        <v>20.03</v>
      </c>
      <c r="T149" s="99">
        <f t="shared" si="110"/>
        <v>19.308846153846151</v>
      </c>
      <c r="U149" s="99">
        <f t="shared" si="111"/>
        <v>19.282</v>
      </c>
      <c r="V149" s="99">
        <f t="shared" si="112"/>
        <v>19.21052828583197</v>
      </c>
      <c r="W149" s="99">
        <f t="shared" si="113"/>
        <v>19.709390820192489</v>
      </c>
      <c r="X149" s="99">
        <f t="shared" si="114"/>
        <v>-0.49886253436051931</v>
      </c>
      <c r="Y149" s="99">
        <f t="shared" si="115"/>
        <v>-0.54385674728226419</v>
      </c>
      <c r="Z149" s="99">
        <f t="shared" si="116"/>
        <v>4.4994212921744881E-2</v>
      </c>
      <c r="AA149" s="109">
        <f t="shared" si="117"/>
        <v>0.13435028842544494</v>
      </c>
      <c r="AB149" s="109">
        <f t="shared" ref="AB149:AB212" si="134">_xlfn.STDEV.S(C149:C153)</f>
        <v>0.31503968004046756</v>
      </c>
      <c r="AC149" s="99" t="str">
        <f t="shared" ref="AC149:AC212" si="135">IF(AND(C149&gt;T149,C150&lt;T150),"1","0")</f>
        <v>0</v>
      </c>
      <c r="AD149" s="95" t="str">
        <f t="shared" ref="AD149:AD212" si="136">IF(AND(C149&lt;T149,C150&gt;T150),1,"0")</f>
        <v>0</v>
      </c>
      <c r="AE149" s="95">
        <f t="shared" si="118"/>
        <v>0</v>
      </c>
      <c r="AF149" s="95">
        <f>IF(Petrobras_PETR4___Histórico__InfoMoney_1[[#This Row],[MACD Line]]&lt;0,1,0)</f>
        <v>1</v>
      </c>
      <c r="AG149" s="99">
        <f>Petrobras_PETR4___Histórico__InfoMoney_1[[#This Row],[9MME]]/Petrobras_PETR4___Histórico__InfoMoney_1[[#This Row],[20MA]]</f>
        <v>1.0013922909369439</v>
      </c>
      <c r="AH149" s="95">
        <f t="shared" si="119"/>
        <v>0</v>
      </c>
      <c r="AI149" s="96">
        <f t="shared" si="120"/>
        <v>0</v>
      </c>
      <c r="AK149" s="104" t="b">
        <f t="shared" si="121"/>
        <v>0</v>
      </c>
      <c r="AL149" s="104" t="b">
        <f t="shared" si="122"/>
        <v>1</v>
      </c>
      <c r="AM149" s="104" t="b">
        <f t="shared" si="123"/>
        <v>0</v>
      </c>
      <c r="AN149" s="104" t="b">
        <f t="shared" si="124"/>
        <v>1</v>
      </c>
      <c r="AO149" s="98">
        <f t="shared" si="125"/>
        <v>18.399999999999999</v>
      </c>
      <c r="AP149" s="104">
        <f t="shared" si="126"/>
        <v>20.76</v>
      </c>
      <c r="AQ149" s="98">
        <f t="shared" si="127"/>
        <v>0.2</v>
      </c>
      <c r="AR149" s="98">
        <f t="shared" si="128"/>
        <v>0.15384615384615385</v>
      </c>
      <c r="AS149" s="98">
        <f t="shared" si="129"/>
        <v>7.407407407407407E-2</v>
      </c>
      <c r="AU149" s="97" t="b">
        <f t="shared" si="130"/>
        <v>1</v>
      </c>
      <c r="AV149" s="97" t="b">
        <f t="shared" si="131"/>
        <v>0</v>
      </c>
      <c r="AW149" s="97" t="b">
        <f t="shared" ref="AW149:AW212" si="137">Z150&gt;Z149</f>
        <v>1</v>
      </c>
      <c r="AX149" s="97" t="b">
        <f t="shared" ref="AX149:AX212" si="138">Z151&gt;Z150</f>
        <v>1</v>
      </c>
      <c r="AY1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49" s="97" t="b">
        <f t="shared" si="132"/>
        <v>1</v>
      </c>
      <c r="BA149" s="97" t="b">
        <f t="shared" si="133"/>
        <v>1</v>
      </c>
      <c r="BB149" s="97" t="b">
        <f t="shared" ref="BB149:BB212" si="139">Z151&lt;Z150</f>
        <v>0</v>
      </c>
      <c r="BC149" s="97" t="b">
        <f t="shared" ref="BC149:BC212" si="140">Z150&lt;Z149</f>
        <v>0</v>
      </c>
      <c r="BD149" s="97" t="b">
        <f>Petrobras_PETR4___Histórico__InfoMoney_1[[#This Row],[MACD Line]]&lt;0</f>
        <v>1</v>
      </c>
      <c r="BE1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0" spans="1:57" hidden="1">
      <c r="A150" s="83">
        <v>44120</v>
      </c>
      <c r="B150" s="98">
        <v>18.7</v>
      </c>
      <c r="C150" s="98">
        <v>18.7</v>
      </c>
      <c r="D150" s="98">
        <v>-2.13</v>
      </c>
      <c r="E150" s="98">
        <f>Petrobras_PETR4___Histórico__InfoMoney_1[[#This Row],[Var.Dia (%)]]/100</f>
        <v>-2.1299999999999999E-2</v>
      </c>
      <c r="F150" s="98">
        <v>19.03</v>
      </c>
      <c r="G150" s="98">
        <v>18.690000000000001</v>
      </c>
      <c r="H150" s="98">
        <v>19.07</v>
      </c>
      <c r="I150" s="97" t="s">
        <v>460</v>
      </c>
      <c r="J150" s="108">
        <v>-7.4999999999999997E-3</v>
      </c>
      <c r="K150" s="97">
        <f ca="1">IF(COUNT($E150:E$1321)&gt;=22,LINEST(OFFSET(E150,0,0,22),OFFSET(J150,0,0,22)),"")</f>
        <v>1.5662243523584365</v>
      </c>
      <c r="L150" s="99">
        <f t="shared" si="105"/>
        <v>0</v>
      </c>
      <c r="M150" s="99">
        <f t="shared" si="106"/>
        <v>0</v>
      </c>
      <c r="N150" s="99">
        <f t="shared" si="107"/>
        <v>0</v>
      </c>
      <c r="O1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-0.81595092024539861</v>
      </c>
      <c r="P150" s="128">
        <f>IF(Petrobras_PETR4___Histórico__InfoMoney_1[[#This Row],[William %R]]&lt;-0.8,1,0)</f>
        <v>1</v>
      </c>
      <c r="Q150" s="128">
        <f>IF(Petrobras_PETR4___Histórico__InfoMoney_1[[#This Row],[William %R]]&gt;-0.1,1,0)</f>
        <v>0</v>
      </c>
      <c r="R150" s="99">
        <f t="shared" si="108"/>
        <v>18.399999999999999</v>
      </c>
      <c r="S150" s="99">
        <f t="shared" si="109"/>
        <v>20.03</v>
      </c>
      <c r="T150" s="99">
        <f t="shared" si="110"/>
        <v>19.395115384615387</v>
      </c>
      <c r="U150" s="99">
        <f t="shared" si="111"/>
        <v>19.384999999999998</v>
      </c>
      <c r="V150" s="99">
        <f t="shared" si="112"/>
        <v>19.268806155983235</v>
      </c>
      <c r="W150" s="99">
        <f t="shared" si="113"/>
        <v>19.77494208580789</v>
      </c>
      <c r="X150" s="99">
        <f t="shared" si="114"/>
        <v>-0.50613592982465505</v>
      </c>
      <c r="Y150" s="99">
        <f t="shared" si="115"/>
        <v>-0.55510530051270046</v>
      </c>
      <c r="Z150" s="99">
        <f t="shared" si="116"/>
        <v>4.896937068804541E-2</v>
      </c>
      <c r="AA150" s="109">
        <f t="shared" si="117"/>
        <v>0.28991378028648457</v>
      </c>
      <c r="AB150" s="109">
        <f t="shared" si="134"/>
        <v>0.29236962906567476</v>
      </c>
      <c r="AC150" s="99" t="str">
        <f t="shared" si="135"/>
        <v>0</v>
      </c>
      <c r="AD150" s="95" t="str">
        <f t="shared" si="136"/>
        <v>0</v>
      </c>
      <c r="AE150" s="95">
        <f t="shared" si="118"/>
        <v>0</v>
      </c>
      <c r="AF150" s="95">
        <f>IF(Petrobras_PETR4___Histórico__InfoMoney_1[[#This Row],[MACD Line]]&lt;0,1,0)</f>
        <v>1</v>
      </c>
      <c r="AG150" s="99">
        <f>Petrobras_PETR4___Histórico__InfoMoney_1[[#This Row],[9MME]]/Petrobras_PETR4___Histórico__InfoMoney_1[[#This Row],[20MA]]</f>
        <v>1.0005218150433526</v>
      </c>
      <c r="AH150" s="95">
        <f t="shared" si="119"/>
        <v>0</v>
      </c>
      <c r="AI150" s="96">
        <f t="shared" si="120"/>
        <v>0</v>
      </c>
      <c r="AK150" s="104" t="b">
        <f t="shared" si="121"/>
        <v>1</v>
      </c>
      <c r="AL150" s="104" t="b">
        <f t="shared" si="122"/>
        <v>0</v>
      </c>
      <c r="AM150" s="104" t="b">
        <f t="shared" si="123"/>
        <v>1</v>
      </c>
      <c r="AN150" s="104" t="b">
        <f t="shared" si="124"/>
        <v>0</v>
      </c>
      <c r="AO150" s="98">
        <f t="shared" si="125"/>
        <v>18.399999999999999</v>
      </c>
      <c r="AP150" s="104">
        <f t="shared" si="126"/>
        <v>21.45</v>
      </c>
      <c r="AQ150" s="98">
        <f t="shared" si="127"/>
        <v>0.2</v>
      </c>
      <c r="AR150" s="98">
        <f t="shared" si="128"/>
        <v>0.15384615384615385</v>
      </c>
      <c r="AS150" s="98">
        <f t="shared" si="129"/>
        <v>7.407407407407407E-2</v>
      </c>
      <c r="AU150" s="97" t="b">
        <f t="shared" si="130"/>
        <v>0</v>
      </c>
      <c r="AV150" s="97" t="b">
        <f t="shared" si="131"/>
        <v>0</v>
      </c>
      <c r="AW150" s="97" t="b">
        <f t="shared" si="137"/>
        <v>1</v>
      </c>
      <c r="AX150" s="97" t="b">
        <f t="shared" si="138"/>
        <v>1</v>
      </c>
      <c r="AY1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0" s="97" t="b">
        <f t="shared" si="132"/>
        <v>1</v>
      </c>
      <c r="BA150" s="97" t="b">
        <f t="shared" si="133"/>
        <v>1</v>
      </c>
      <c r="BB150" s="97" t="b">
        <f t="shared" si="139"/>
        <v>0</v>
      </c>
      <c r="BC150" s="97" t="b">
        <f t="shared" si="140"/>
        <v>0</v>
      </c>
      <c r="BD150" s="97" t="b">
        <f>Petrobras_PETR4___Histórico__InfoMoney_1[[#This Row],[MACD Line]]&lt;0</f>
        <v>1</v>
      </c>
      <c r="BE1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1" spans="1:57" hidden="1">
      <c r="A151" s="83">
        <v>44119</v>
      </c>
      <c r="B151" s="98">
        <v>19.11</v>
      </c>
      <c r="C151" s="98">
        <v>19.11</v>
      </c>
      <c r="D151" s="98">
        <v>-1.1000000000000001</v>
      </c>
      <c r="E151" s="98">
        <f>Petrobras_PETR4___Histórico__InfoMoney_1[[#This Row],[Var.Dia (%)]]/100</f>
        <v>-1.1000000000000001E-2</v>
      </c>
      <c r="F151" s="98">
        <v>18.98</v>
      </c>
      <c r="G151" s="98">
        <v>18.809999999999999</v>
      </c>
      <c r="H151" s="98">
        <v>19.13</v>
      </c>
      <c r="I151" s="97" t="s">
        <v>269</v>
      </c>
      <c r="J151" s="108">
        <v>-2.8E-3</v>
      </c>
      <c r="K151" s="97">
        <f ca="1">IF(COUNT($E151:E$1321)&gt;=22,LINEST(OFFSET(E151,0,0,22),OFFSET(J151,0,0,22)),"")</f>
        <v>1.5548579770546693</v>
      </c>
      <c r="L151" s="99">
        <f t="shared" si="105"/>
        <v>0</v>
      </c>
      <c r="M151" s="99">
        <f t="shared" si="106"/>
        <v>0</v>
      </c>
      <c r="N151" s="99">
        <f t="shared" si="107"/>
        <v>0</v>
      </c>
      <c r="O1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-0.56441717791411061</v>
      </c>
      <c r="P151" s="128">
        <f>IF(Petrobras_PETR4___Histórico__InfoMoney_1[[#This Row],[William %R]]&lt;-0.8,1,0)</f>
        <v>0</v>
      </c>
      <c r="Q151" s="128">
        <f>IF(Petrobras_PETR4___Histórico__InfoMoney_1[[#This Row],[William %R]]&gt;-0.1,1,0)</f>
        <v>0</v>
      </c>
      <c r="R151" s="99">
        <f t="shared" si="108"/>
        <v>18.399999999999999</v>
      </c>
      <c r="S151" s="99">
        <f t="shared" si="109"/>
        <v>20.03</v>
      </c>
      <c r="T151" s="99">
        <f t="shared" si="110"/>
        <v>19.539423076923075</v>
      </c>
      <c r="U151" s="99">
        <f t="shared" si="111"/>
        <v>19.521500000000003</v>
      </c>
      <c r="V151" s="99">
        <f t="shared" si="112"/>
        <v>19.372225457071096</v>
      </c>
      <c r="W151" s="99">
        <f t="shared" si="113"/>
        <v>19.86093745267252</v>
      </c>
      <c r="X151" s="99">
        <f t="shared" si="114"/>
        <v>-0.48871199560142387</v>
      </c>
      <c r="Y151" s="99">
        <f t="shared" si="115"/>
        <v>-0.56734764318471187</v>
      </c>
      <c r="Z151" s="99">
        <f t="shared" si="116"/>
        <v>7.8635647583288004E-2</v>
      </c>
      <c r="AA151" s="109">
        <f t="shared" si="117"/>
        <v>0.14849242404917559</v>
      </c>
      <c r="AB151" s="109">
        <f t="shared" si="134"/>
        <v>0.27129319932501128</v>
      </c>
      <c r="AC151" s="99" t="str">
        <f t="shared" si="135"/>
        <v>0</v>
      </c>
      <c r="AD151" s="95" t="str">
        <f t="shared" si="136"/>
        <v>0</v>
      </c>
      <c r="AE151" s="95">
        <f t="shared" si="118"/>
        <v>0</v>
      </c>
      <c r="AF151" s="95">
        <f>IF(Petrobras_PETR4___Histórico__InfoMoney_1[[#This Row],[MACD Line]]&lt;0,1,0)</f>
        <v>1</v>
      </c>
      <c r="AG151" s="99">
        <f>Petrobras_PETR4___Histórico__InfoMoney_1[[#This Row],[9MME]]/Petrobras_PETR4___Histórico__InfoMoney_1[[#This Row],[20MA]]</f>
        <v>1.0009181198638974</v>
      </c>
      <c r="AH151" s="95">
        <f t="shared" si="119"/>
        <v>0</v>
      </c>
      <c r="AI151" s="96">
        <f t="shared" si="120"/>
        <v>0</v>
      </c>
      <c r="AK151" s="104" t="b">
        <f t="shared" si="121"/>
        <v>0</v>
      </c>
      <c r="AL151" s="104" t="b">
        <f t="shared" si="122"/>
        <v>1</v>
      </c>
      <c r="AM151" s="104" t="b">
        <f t="shared" si="123"/>
        <v>0</v>
      </c>
      <c r="AN151" s="104" t="b">
        <f t="shared" si="124"/>
        <v>1</v>
      </c>
      <c r="AO151" s="98">
        <f t="shared" si="125"/>
        <v>18.399999999999999</v>
      </c>
      <c r="AP151" s="104">
        <f t="shared" si="126"/>
        <v>21.45</v>
      </c>
      <c r="AQ151" s="98">
        <f t="shared" si="127"/>
        <v>0.2</v>
      </c>
      <c r="AR151" s="98">
        <f t="shared" si="128"/>
        <v>0.15384615384615385</v>
      </c>
      <c r="AS151" s="98">
        <f t="shared" si="129"/>
        <v>7.407407407407407E-2</v>
      </c>
      <c r="AU151" s="97" t="b">
        <f t="shared" si="130"/>
        <v>0</v>
      </c>
      <c r="AV151" s="97" t="b">
        <f t="shared" si="131"/>
        <v>1</v>
      </c>
      <c r="AW151" s="97" t="b">
        <f t="shared" si="137"/>
        <v>1</v>
      </c>
      <c r="AX151" s="97" t="b">
        <f t="shared" si="138"/>
        <v>0</v>
      </c>
      <c r="AY1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1" s="97" t="b">
        <f t="shared" si="132"/>
        <v>0</v>
      </c>
      <c r="BA151" s="97" t="b">
        <f t="shared" si="133"/>
        <v>1</v>
      </c>
      <c r="BB151" s="97" t="b">
        <f t="shared" si="139"/>
        <v>1</v>
      </c>
      <c r="BC151" s="97" t="b">
        <f t="shared" si="140"/>
        <v>0</v>
      </c>
      <c r="BD151" s="97" t="b">
        <f>Petrobras_PETR4___Histórico__InfoMoney_1[[#This Row],[MACD Line]]&lt;0</f>
        <v>1</v>
      </c>
      <c r="BE1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2" spans="1:57" hidden="1">
      <c r="A152" s="83">
        <v>44118</v>
      </c>
      <c r="B152" s="98">
        <v>19.32</v>
      </c>
      <c r="C152" s="98">
        <v>19.32</v>
      </c>
      <c r="D152" s="98">
        <v>-0.79</v>
      </c>
      <c r="E152" s="98">
        <f>Petrobras_PETR4___Histórico__InfoMoney_1[[#This Row],[Var.Dia (%)]]/100</f>
        <v>-7.9000000000000008E-3</v>
      </c>
      <c r="F152" s="98">
        <v>19.440000000000001</v>
      </c>
      <c r="G152" s="98">
        <v>19.32</v>
      </c>
      <c r="H152" s="98">
        <v>19.71</v>
      </c>
      <c r="I152" s="97" t="s">
        <v>461</v>
      </c>
      <c r="J152" s="108">
        <v>8.3999999999999995E-3</v>
      </c>
      <c r="K152" s="97">
        <f ca="1">IF(COUNT($E152:E$1321)&gt;=22,LINEST(OFFSET(E152,0,0,22),OFFSET(J152,0,0,22)),"")</f>
        <v>1.3760877289215629</v>
      </c>
      <c r="L152" s="99">
        <f t="shared" si="105"/>
        <v>0</v>
      </c>
      <c r="M152" s="99">
        <f t="shared" si="106"/>
        <v>0</v>
      </c>
      <c r="N152" s="99">
        <f t="shared" si="107"/>
        <v>0</v>
      </c>
      <c r="O1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-0.43902439024390161</v>
      </c>
      <c r="P152" s="128">
        <f>IF(Petrobras_PETR4___Histórico__InfoMoney_1[[#This Row],[William %R]]&lt;-0.8,1,0)</f>
        <v>0</v>
      </c>
      <c r="Q152" s="128">
        <f>IF(Petrobras_PETR4___Histórico__InfoMoney_1[[#This Row],[William %R]]&gt;-0.1,1,0)</f>
        <v>0</v>
      </c>
      <c r="R152" s="99">
        <f t="shared" si="108"/>
        <v>18.399999999999999</v>
      </c>
      <c r="S152" s="99">
        <f t="shared" si="109"/>
        <v>20.04</v>
      </c>
      <c r="T152" s="99">
        <f t="shared" si="110"/>
        <v>19.64153846153846</v>
      </c>
      <c r="U152" s="99">
        <f t="shared" si="111"/>
        <v>19.617499999999996</v>
      </c>
      <c r="V152" s="99">
        <f t="shared" si="112"/>
        <v>19.419902812902205</v>
      </c>
      <c r="W152" s="99">
        <f t="shared" si="113"/>
        <v>19.921012448886323</v>
      </c>
      <c r="X152" s="99">
        <f t="shared" si="114"/>
        <v>-0.50110963598411828</v>
      </c>
      <c r="Y152" s="99">
        <f t="shared" si="115"/>
        <v>-0.5870065550805339</v>
      </c>
      <c r="Z152" s="99">
        <f t="shared" si="116"/>
        <v>8.5896919096415614E-2</v>
      </c>
      <c r="AA152" s="109">
        <f t="shared" si="117"/>
        <v>0.1131370849898477</v>
      </c>
      <c r="AB152" s="109">
        <f t="shared" si="134"/>
        <v>0.26214499804497587</v>
      </c>
      <c r="AC152" s="99" t="str">
        <f t="shared" si="135"/>
        <v>0</v>
      </c>
      <c r="AD152" s="95" t="str">
        <f t="shared" si="136"/>
        <v>0</v>
      </c>
      <c r="AE152" s="95">
        <f t="shared" si="118"/>
        <v>0</v>
      </c>
      <c r="AF152" s="95">
        <f>IF(Petrobras_PETR4___Histórico__InfoMoney_1[[#This Row],[MACD Line]]&lt;0,1,0)</f>
        <v>1</v>
      </c>
      <c r="AG152" s="99">
        <f>Petrobras_PETR4___Histórico__InfoMoney_1[[#This Row],[9MME]]/Petrobras_PETR4___Histórico__InfoMoney_1[[#This Row],[20MA]]</f>
        <v>1.0012253580496222</v>
      </c>
      <c r="AH152" s="95">
        <f t="shared" si="119"/>
        <v>0</v>
      </c>
      <c r="AI152" s="96">
        <f t="shared" si="120"/>
        <v>0</v>
      </c>
      <c r="AK152" s="104" t="b">
        <f t="shared" si="121"/>
        <v>1</v>
      </c>
      <c r="AL152" s="104" t="b">
        <f t="shared" si="122"/>
        <v>0</v>
      </c>
      <c r="AM152" s="104" t="b">
        <f t="shared" si="123"/>
        <v>0</v>
      </c>
      <c r="AN152" s="104" t="b">
        <f t="shared" si="124"/>
        <v>1</v>
      </c>
      <c r="AO152" s="98">
        <f t="shared" si="125"/>
        <v>18.399999999999999</v>
      </c>
      <c r="AP152" s="104">
        <f t="shared" si="126"/>
        <v>21.45</v>
      </c>
      <c r="AQ152" s="98">
        <f t="shared" si="127"/>
        <v>0.2</v>
      </c>
      <c r="AR152" s="98">
        <f t="shared" si="128"/>
        <v>0.15384615384615385</v>
      </c>
      <c r="AS152" s="98">
        <f t="shared" si="129"/>
        <v>7.407407407407407E-2</v>
      </c>
      <c r="AU152" s="97" t="b">
        <f t="shared" si="130"/>
        <v>1</v>
      </c>
      <c r="AV152" s="97" t="b">
        <f t="shared" si="131"/>
        <v>0</v>
      </c>
      <c r="AW152" s="97" t="b">
        <f t="shared" si="137"/>
        <v>0</v>
      </c>
      <c r="AX152" s="97" t="b">
        <f t="shared" si="138"/>
        <v>0</v>
      </c>
      <c r="AY1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2" s="97" t="b">
        <f t="shared" si="132"/>
        <v>1</v>
      </c>
      <c r="BA152" s="97" t="b">
        <f t="shared" si="133"/>
        <v>0</v>
      </c>
      <c r="BB152" s="97" t="b">
        <f t="shared" si="139"/>
        <v>1</v>
      </c>
      <c r="BC152" s="97" t="b">
        <f t="shared" si="140"/>
        <v>1</v>
      </c>
      <c r="BD152" s="97" t="b">
        <f>Petrobras_PETR4___Histórico__InfoMoney_1[[#This Row],[MACD Line]]&lt;0</f>
        <v>1</v>
      </c>
      <c r="BE1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3" spans="1:57" hidden="1">
      <c r="A153" s="83">
        <v>44117</v>
      </c>
      <c r="B153" s="98">
        <v>19.48</v>
      </c>
      <c r="C153" s="98">
        <v>19.48</v>
      </c>
      <c r="D153" s="98">
        <v>1.67</v>
      </c>
      <c r="E153" s="98">
        <f>Petrobras_PETR4___Histórico__InfoMoney_1[[#This Row],[Var.Dia (%)]]/100</f>
        <v>1.67E-2</v>
      </c>
      <c r="F153" s="98">
        <v>19.260000000000002</v>
      </c>
      <c r="G153" s="98">
        <v>19.09</v>
      </c>
      <c r="H153" s="98">
        <v>19.48</v>
      </c>
      <c r="I153" s="97" t="s">
        <v>179</v>
      </c>
      <c r="J153" s="108">
        <v>1.0500000000000001E-2</v>
      </c>
      <c r="K153" s="97">
        <f ca="1">IF(COUNT($E153:E$1321)&gt;=22,LINEST(OFFSET(E153,0,0,22),OFFSET(J153,0,0,22)),"")</f>
        <v>1.4084278618041852</v>
      </c>
      <c r="L153" s="99">
        <f t="shared" si="105"/>
        <v>0</v>
      </c>
      <c r="M153" s="99">
        <f t="shared" si="106"/>
        <v>0</v>
      </c>
      <c r="N153" s="99">
        <f t="shared" si="107"/>
        <v>0</v>
      </c>
      <c r="O1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-0.4255319148936168</v>
      </c>
      <c r="P153" s="128">
        <f>IF(Petrobras_PETR4___Histórico__InfoMoney_1[[#This Row],[William %R]]&lt;-0.8,1,0)</f>
        <v>0</v>
      </c>
      <c r="Q153" s="128">
        <f>IF(Petrobras_PETR4___Histórico__InfoMoney_1[[#This Row],[William %R]]&gt;-0.1,1,0)</f>
        <v>0</v>
      </c>
      <c r="R153" s="99">
        <f t="shared" si="108"/>
        <v>18.399999999999999</v>
      </c>
      <c r="S153" s="99">
        <f t="shared" si="109"/>
        <v>20.28</v>
      </c>
      <c r="T153" s="99">
        <f t="shared" si="110"/>
        <v>19.729615384615382</v>
      </c>
      <c r="U153" s="99">
        <f t="shared" si="111"/>
        <v>19.7</v>
      </c>
      <c r="V153" s="99">
        <f t="shared" si="112"/>
        <v>19.438066960702606</v>
      </c>
      <c r="W153" s="99">
        <f t="shared" si="113"/>
        <v>19.969093444797227</v>
      </c>
      <c r="X153" s="99">
        <f t="shared" si="114"/>
        <v>-0.53102648409462105</v>
      </c>
      <c r="Y153" s="99">
        <f t="shared" si="115"/>
        <v>-0.60848078485463786</v>
      </c>
      <c r="Z153" s="99">
        <f t="shared" si="116"/>
        <v>7.7454300760016803E-2</v>
      </c>
      <c r="AA153" s="109">
        <f t="shared" si="117"/>
        <v>0.22627416997969541</v>
      </c>
      <c r="AB153" s="109">
        <f t="shared" si="134"/>
        <v>0.26495282598983605</v>
      </c>
      <c r="AC153" s="99" t="str">
        <f t="shared" si="135"/>
        <v>0</v>
      </c>
      <c r="AD153" s="95" t="str">
        <f t="shared" si="136"/>
        <v>0</v>
      </c>
      <c r="AE153" s="95">
        <f t="shared" si="118"/>
        <v>0</v>
      </c>
      <c r="AF153" s="95">
        <f>IF(Petrobras_PETR4___Histórico__InfoMoney_1[[#This Row],[MACD Line]]&lt;0,1,0)</f>
        <v>1</v>
      </c>
      <c r="AG153" s="99">
        <f>Petrobras_PETR4___Histórico__InfoMoney_1[[#This Row],[9MME]]/Petrobras_PETR4___Histórico__InfoMoney_1[[#This Row],[20MA]]</f>
        <v>1.0015033190160092</v>
      </c>
      <c r="AH153" s="95">
        <f t="shared" si="119"/>
        <v>0</v>
      </c>
      <c r="AI153" s="96">
        <f t="shared" si="120"/>
        <v>0</v>
      </c>
      <c r="AK153" s="104" t="b">
        <f t="shared" si="121"/>
        <v>0</v>
      </c>
      <c r="AL153" s="104" t="b">
        <f t="shared" si="122"/>
        <v>1</v>
      </c>
      <c r="AM153" s="104" t="b">
        <f t="shared" si="123"/>
        <v>0</v>
      </c>
      <c r="AN153" s="104" t="b">
        <f t="shared" si="124"/>
        <v>1</v>
      </c>
      <c r="AO153" s="98">
        <f t="shared" si="125"/>
        <v>18.399999999999999</v>
      </c>
      <c r="AP153" s="104">
        <f t="shared" si="126"/>
        <v>21.45</v>
      </c>
      <c r="AQ153" s="98">
        <f t="shared" si="127"/>
        <v>0.2</v>
      </c>
      <c r="AR153" s="98">
        <f t="shared" si="128"/>
        <v>0.15384615384615385</v>
      </c>
      <c r="AS153" s="98">
        <f t="shared" si="129"/>
        <v>7.407407407407407E-2</v>
      </c>
      <c r="AU153" s="97" t="b">
        <f t="shared" si="130"/>
        <v>0</v>
      </c>
      <c r="AV153" s="97" t="b">
        <f t="shared" si="131"/>
        <v>0</v>
      </c>
      <c r="AW153" s="97" t="b">
        <f t="shared" si="137"/>
        <v>0</v>
      </c>
      <c r="AX153" s="97" t="b">
        <f t="shared" si="138"/>
        <v>0</v>
      </c>
      <c r="AY1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3" s="97" t="b">
        <f t="shared" si="132"/>
        <v>1</v>
      </c>
      <c r="BA153" s="97" t="b">
        <f t="shared" si="133"/>
        <v>1</v>
      </c>
      <c r="BB153" s="97" t="b">
        <f t="shared" si="139"/>
        <v>1</v>
      </c>
      <c r="BC153" s="97" t="b">
        <f t="shared" si="140"/>
        <v>1</v>
      </c>
      <c r="BD153" s="97" t="b">
        <f>Petrobras_PETR4___Histórico__InfoMoney_1[[#This Row],[MACD Line]]&lt;0</f>
        <v>1</v>
      </c>
      <c r="BE1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4" spans="1:57" hidden="1">
      <c r="A154" s="83">
        <v>44113</v>
      </c>
      <c r="B154" s="98">
        <v>19.16</v>
      </c>
      <c r="C154" s="98">
        <v>19.16</v>
      </c>
      <c r="D154" s="98">
        <v>-3.13</v>
      </c>
      <c r="E154" s="98">
        <f>Petrobras_PETR4___Histórico__InfoMoney_1[[#This Row],[Var.Dia (%)]]/100</f>
        <v>-3.1300000000000001E-2</v>
      </c>
      <c r="F154" s="98">
        <v>19.68</v>
      </c>
      <c r="G154" s="98">
        <v>19.16</v>
      </c>
      <c r="H154" s="98">
        <v>19.73</v>
      </c>
      <c r="I154" s="97" t="s">
        <v>124</v>
      </c>
      <c r="J154" s="108">
        <v>-4.4999999999999997E-3</v>
      </c>
      <c r="K154" s="97">
        <f ca="1">IF(COUNT($E154:E$1321)&gt;=22,LINEST(OFFSET(E154,0,0,22),OFFSET(J154,0,0,22)),"")</f>
        <v>1.3312500073591489</v>
      </c>
      <c r="L154" s="99">
        <f t="shared" si="105"/>
        <v>0</v>
      </c>
      <c r="M154" s="99">
        <f t="shared" si="106"/>
        <v>0</v>
      </c>
      <c r="N154" s="99">
        <f t="shared" si="107"/>
        <v>0</v>
      </c>
      <c r="O1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-0.66371681415929162</v>
      </c>
      <c r="P154" s="128">
        <f>IF(Petrobras_PETR4___Histórico__InfoMoney_1[[#This Row],[William %R]]&lt;-0.8,1,0)</f>
        <v>0</v>
      </c>
      <c r="Q154" s="128">
        <f>IF(Petrobras_PETR4___Histórico__InfoMoney_1[[#This Row],[William %R]]&gt;-0.1,1,0)</f>
        <v>0</v>
      </c>
      <c r="R154" s="99">
        <f t="shared" si="108"/>
        <v>18.399999999999999</v>
      </c>
      <c r="S154" s="99">
        <f t="shared" si="109"/>
        <v>20.66</v>
      </c>
      <c r="T154" s="99">
        <f t="shared" si="110"/>
        <v>19.765423076923078</v>
      </c>
      <c r="U154" s="99">
        <f t="shared" si="111"/>
        <v>19.774999999999999</v>
      </c>
      <c r="V154" s="99">
        <f t="shared" si="112"/>
        <v>19.430442771739443</v>
      </c>
      <c r="W154" s="99">
        <f t="shared" si="113"/>
        <v>20.008220920381007</v>
      </c>
      <c r="X154" s="99">
        <f t="shared" si="114"/>
        <v>-0.5777781486415634</v>
      </c>
      <c r="Y154" s="99">
        <f t="shared" si="115"/>
        <v>-0.62784436004464206</v>
      </c>
      <c r="Z154" s="99">
        <f t="shared" si="116"/>
        <v>5.0066211403078653E-2</v>
      </c>
      <c r="AA154" s="109">
        <f t="shared" si="117"/>
        <v>0.43840620433566019</v>
      </c>
      <c r="AB154" s="109">
        <f t="shared" si="134"/>
        <v>0.25826343140289976</v>
      </c>
      <c r="AC154" s="99" t="str">
        <f t="shared" si="135"/>
        <v>0</v>
      </c>
      <c r="AD154" s="95" t="str">
        <f t="shared" si="136"/>
        <v>0</v>
      </c>
      <c r="AE154" s="95">
        <f t="shared" si="118"/>
        <v>0</v>
      </c>
      <c r="AF154" s="95">
        <f>IF(Petrobras_PETR4___Histórico__InfoMoney_1[[#This Row],[MACD Line]]&lt;0,1,0)</f>
        <v>1</v>
      </c>
      <c r="AG154" s="99">
        <f>Petrobras_PETR4___Histórico__InfoMoney_1[[#This Row],[9MME]]/Petrobras_PETR4___Histórico__InfoMoney_1[[#This Row],[20MA]]</f>
        <v>0.99951570553340474</v>
      </c>
      <c r="AH154" s="95">
        <f t="shared" si="119"/>
        <v>0</v>
      </c>
      <c r="AI154" s="96">
        <f t="shared" si="120"/>
        <v>0</v>
      </c>
      <c r="AK154" s="104" t="b">
        <f t="shared" si="121"/>
        <v>1</v>
      </c>
      <c r="AL154" s="104" t="b">
        <f t="shared" si="122"/>
        <v>0</v>
      </c>
      <c r="AM154" s="104" t="b">
        <f t="shared" si="123"/>
        <v>1</v>
      </c>
      <c r="AN154" s="104" t="b">
        <f t="shared" si="124"/>
        <v>0</v>
      </c>
      <c r="AO154" s="98">
        <f t="shared" si="125"/>
        <v>18.399999999999999</v>
      </c>
      <c r="AP154" s="104">
        <f t="shared" si="126"/>
        <v>21.45</v>
      </c>
      <c r="AQ154" s="98">
        <f t="shared" si="127"/>
        <v>0.2</v>
      </c>
      <c r="AR154" s="98">
        <f t="shared" si="128"/>
        <v>0.15384615384615385</v>
      </c>
      <c r="AS154" s="98">
        <f t="shared" si="129"/>
        <v>7.407407407407407E-2</v>
      </c>
      <c r="AU154" s="97" t="b">
        <f t="shared" si="130"/>
        <v>0</v>
      </c>
      <c r="AV154" s="97" t="b">
        <f t="shared" si="131"/>
        <v>1</v>
      </c>
      <c r="AW154" s="97" t="b">
        <f t="shared" si="137"/>
        <v>0</v>
      </c>
      <c r="AX154" s="97" t="b">
        <f t="shared" si="138"/>
        <v>0</v>
      </c>
      <c r="AY1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4" s="97" t="b">
        <f t="shared" si="132"/>
        <v>0</v>
      </c>
      <c r="BA154" s="97" t="b">
        <f t="shared" si="133"/>
        <v>1</v>
      </c>
      <c r="BB154" s="97" t="b">
        <f t="shared" si="139"/>
        <v>1</v>
      </c>
      <c r="BC154" s="97" t="b">
        <f t="shared" si="140"/>
        <v>1</v>
      </c>
      <c r="BD154" s="97" t="b">
        <f>Petrobras_PETR4___Histórico__InfoMoney_1[[#This Row],[MACD Line]]&lt;0</f>
        <v>1</v>
      </c>
      <c r="BE1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5" spans="1:57" hidden="1">
      <c r="A155" s="83">
        <v>44112</v>
      </c>
      <c r="B155" s="98">
        <v>19.78</v>
      </c>
      <c r="C155" s="98">
        <v>19.78</v>
      </c>
      <c r="D155" s="98">
        <v>3.29</v>
      </c>
      <c r="E155" s="98">
        <f>Petrobras_PETR4___Histórico__InfoMoney_1[[#This Row],[Var.Dia (%)]]/100</f>
        <v>3.2899999999999999E-2</v>
      </c>
      <c r="F155" s="98">
        <v>19.39</v>
      </c>
      <c r="G155" s="98">
        <v>19.22</v>
      </c>
      <c r="H155" s="98">
        <v>19.920000000000002</v>
      </c>
      <c r="I155" s="97" t="s">
        <v>181</v>
      </c>
      <c r="J155" s="108">
        <v>2.5100000000000001E-2</v>
      </c>
      <c r="K155" s="97">
        <f ca="1">IF(COUNT($E155:E$1321)&gt;=22,LINEST(OFFSET(E155,0,0,22),OFFSET(J155,0,0,22)),"")</f>
        <v>1.338835235634896</v>
      </c>
      <c r="L155" s="99">
        <f t="shared" si="105"/>
        <v>0</v>
      </c>
      <c r="M155" s="99">
        <f t="shared" si="106"/>
        <v>0</v>
      </c>
      <c r="N155" s="99">
        <f t="shared" si="107"/>
        <v>0</v>
      </c>
      <c r="O1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-0.41525423728813526</v>
      </c>
      <c r="P155" s="128">
        <f>IF(Petrobras_PETR4___Histórico__InfoMoney_1[[#This Row],[William %R]]&lt;-0.8,1,0)</f>
        <v>0</v>
      </c>
      <c r="Q155" s="128">
        <f>IF(Petrobras_PETR4___Histórico__InfoMoney_1[[#This Row],[William %R]]&gt;-0.1,1,0)</f>
        <v>0</v>
      </c>
      <c r="R155" s="99">
        <f t="shared" si="108"/>
        <v>18.399999999999999</v>
      </c>
      <c r="S155" s="99">
        <f t="shared" si="109"/>
        <v>20.76</v>
      </c>
      <c r="T155" s="99">
        <f t="shared" si="110"/>
        <v>19.929346153846154</v>
      </c>
      <c r="U155" s="99">
        <f t="shared" si="111"/>
        <v>19.875500000000002</v>
      </c>
      <c r="V155" s="99">
        <f t="shared" si="112"/>
        <v>19.479614184782978</v>
      </c>
      <c r="W155" s="99">
        <f t="shared" si="113"/>
        <v>20.076078594011488</v>
      </c>
      <c r="X155" s="99">
        <f t="shared" si="114"/>
        <v>-0.59646440922850985</v>
      </c>
      <c r="Y155" s="99">
        <f t="shared" si="115"/>
        <v>-0.64036091289541175</v>
      </c>
      <c r="Z155" s="99">
        <f t="shared" si="116"/>
        <v>4.3896503666901898E-2</v>
      </c>
      <c r="AA155" s="109">
        <f t="shared" si="117"/>
        <v>0.44547727214752675</v>
      </c>
      <c r="AB155" s="109">
        <f t="shared" si="134"/>
        <v>0.50440063441673111</v>
      </c>
      <c r="AC155" s="99" t="str">
        <f t="shared" si="135"/>
        <v>0</v>
      </c>
      <c r="AD155" s="95" t="str">
        <f t="shared" si="136"/>
        <v>0</v>
      </c>
      <c r="AE155" s="95">
        <f t="shared" si="118"/>
        <v>0</v>
      </c>
      <c r="AF155" s="95">
        <f>IF(Petrobras_PETR4___Histórico__InfoMoney_1[[#This Row],[MACD Line]]&lt;0,1,0)</f>
        <v>1</v>
      </c>
      <c r="AG155" s="99">
        <f>Petrobras_PETR4___Histórico__InfoMoney_1[[#This Row],[9MME]]/Petrobras_PETR4___Histórico__InfoMoney_1[[#This Row],[20MA]]</f>
        <v>1.0027091722898116</v>
      </c>
      <c r="AH155" s="95">
        <f t="shared" si="119"/>
        <v>1</v>
      </c>
      <c r="AI155" s="96">
        <f t="shared" si="120"/>
        <v>0</v>
      </c>
      <c r="AK155" s="104" t="b">
        <f t="shared" si="121"/>
        <v>0</v>
      </c>
      <c r="AL155" s="104" t="b">
        <f t="shared" si="122"/>
        <v>0</v>
      </c>
      <c r="AM155" s="104" t="b">
        <f t="shared" si="123"/>
        <v>0</v>
      </c>
      <c r="AN155" s="104" t="b">
        <f t="shared" si="124"/>
        <v>1</v>
      </c>
      <c r="AO155" s="98">
        <f t="shared" si="125"/>
        <v>18.399999999999999</v>
      </c>
      <c r="AP155" s="104">
        <f t="shared" si="126"/>
        <v>21.54</v>
      </c>
      <c r="AQ155" s="98">
        <f t="shared" si="127"/>
        <v>0.2</v>
      </c>
      <c r="AR155" s="98">
        <f t="shared" si="128"/>
        <v>0.15384615384615385</v>
      </c>
      <c r="AS155" s="98">
        <f t="shared" si="129"/>
        <v>7.407407407407407E-2</v>
      </c>
      <c r="AU155" s="97" t="b">
        <f t="shared" si="130"/>
        <v>1</v>
      </c>
      <c r="AV155" s="97" t="b">
        <f t="shared" si="131"/>
        <v>0</v>
      </c>
      <c r="AW155" s="97" t="b">
        <f t="shared" si="137"/>
        <v>0</v>
      </c>
      <c r="AX155" s="97" t="b">
        <f t="shared" si="138"/>
        <v>0</v>
      </c>
      <c r="AY1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5" s="97" t="b">
        <f t="shared" si="132"/>
        <v>1</v>
      </c>
      <c r="BA155" s="97" t="b">
        <f t="shared" si="133"/>
        <v>0</v>
      </c>
      <c r="BB155" s="97" t="b">
        <f t="shared" si="139"/>
        <v>1</v>
      </c>
      <c r="BC155" s="97" t="b">
        <f t="shared" si="140"/>
        <v>1</v>
      </c>
      <c r="BD155" s="97" t="b">
        <f>Petrobras_PETR4___Histórico__InfoMoney_1[[#This Row],[MACD Line]]&lt;0</f>
        <v>1</v>
      </c>
      <c r="BE1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6" spans="1:57" hidden="1">
      <c r="A156" s="83">
        <v>44111</v>
      </c>
      <c r="B156" s="98">
        <v>19.149999999999999</v>
      </c>
      <c r="C156" s="98">
        <v>19.149999999999999</v>
      </c>
      <c r="D156" s="98">
        <v>-0.7</v>
      </c>
      <c r="E156" s="98">
        <f>Petrobras_PETR4___Histórico__InfoMoney_1[[#This Row],[Var.Dia (%)]]/100</f>
        <v>-6.9999999999999993E-3</v>
      </c>
      <c r="F156" s="98">
        <v>19.350000000000001</v>
      </c>
      <c r="G156" s="98">
        <v>18.93</v>
      </c>
      <c r="H156" s="98">
        <v>19.399999999999999</v>
      </c>
      <c r="I156" s="97" t="s">
        <v>84</v>
      </c>
      <c r="J156" s="108">
        <v>-8.9999999999999998E-4</v>
      </c>
      <c r="K156" s="97">
        <f ca="1">IF(COUNT($E156:E$1321)&gt;=22,LINEST(OFFSET(E156,0,0,22),OFFSET(J156,0,0,22)),"")</f>
        <v>1.3519838450659247</v>
      </c>
      <c r="L156" s="99">
        <f t="shared" si="105"/>
        <v>0</v>
      </c>
      <c r="M156" s="99">
        <f t="shared" si="106"/>
        <v>0</v>
      </c>
      <c r="N156" s="99">
        <f t="shared" si="107"/>
        <v>0</v>
      </c>
      <c r="O1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-0.75247524752475259</v>
      </c>
      <c r="P156" s="128">
        <f>IF(Petrobras_PETR4___Histórico__InfoMoney_1[[#This Row],[William %R]]&lt;-0.8,1,0)</f>
        <v>0</v>
      </c>
      <c r="Q156" s="128">
        <f>IF(Petrobras_PETR4___Histórico__InfoMoney_1[[#This Row],[William %R]]&gt;-0.1,1,0)</f>
        <v>0</v>
      </c>
      <c r="R156" s="99">
        <f t="shared" si="108"/>
        <v>18.399999999999999</v>
      </c>
      <c r="S156" s="99">
        <f t="shared" si="109"/>
        <v>21.43</v>
      </c>
      <c r="T156" s="99">
        <f t="shared" si="110"/>
        <v>19.952576923076922</v>
      </c>
      <c r="U156" s="99">
        <f t="shared" si="111"/>
        <v>19.956500000000002</v>
      </c>
      <c r="V156" s="99">
        <f t="shared" si="112"/>
        <v>19.424998582016247</v>
      </c>
      <c r="W156" s="99">
        <f t="shared" si="113"/>
        <v>20.099764881532408</v>
      </c>
      <c r="X156" s="99">
        <f t="shared" si="114"/>
        <v>-0.67476629951616118</v>
      </c>
      <c r="Y156" s="99">
        <f t="shared" si="115"/>
        <v>-0.65133503881213728</v>
      </c>
      <c r="Z156" s="99">
        <f t="shared" si="116"/>
        <v>-2.3431260704023904E-2</v>
      </c>
      <c r="AA156" s="109">
        <f t="shared" si="117"/>
        <v>9.192388155425299E-2</v>
      </c>
      <c r="AB156" s="109">
        <f t="shared" si="134"/>
        <v>0.39182904435480592</v>
      </c>
      <c r="AC156" s="99" t="str">
        <f t="shared" si="135"/>
        <v>0</v>
      </c>
      <c r="AD156" s="95" t="str">
        <f t="shared" si="136"/>
        <v>0</v>
      </c>
      <c r="AE156" s="95">
        <f t="shared" si="118"/>
        <v>0</v>
      </c>
      <c r="AF156" s="95">
        <f>IF(Petrobras_PETR4___Histórico__InfoMoney_1[[#This Row],[MACD Line]]&lt;0,1,0)</f>
        <v>1</v>
      </c>
      <c r="AG156" s="99">
        <f>Petrobras_PETR4___Histórico__InfoMoney_1[[#This Row],[9MME]]/Petrobras_PETR4___Histórico__InfoMoney_1[[#This Row],[20MA]]</f>
        <v>0.99980341858927768</v>
      </c>
      <c r="AH156" s="95">
        <f t="shared" si="119"/>
        <v>0</v>
      </c>
      <c r="AI156" s="96">
        <f t="shared" si="120"/>
        <v>0</v>
      </c>
      <c r="AK156" s="104" t="b">
        <f t="shared" si="121"/>
        <v>0</v>
      </c>
      <c r="AL156" s="104" t="b">
        <f t="shared" si="122"/>
        <v>1</v>
      </c>
      <c r="AM156" s="104" t="b">
        <f t="shared" si="123"/>
        <v>1</v>
      </c>
      <c r="AN156" s="104" t="b">
        <f t="shared" si="124"/>
        <v>1</v>
      </c>
      <c r="AO156" s="98">
        <f t="shared" si="125"/>
        <v>18.399999999999999</v>
      </c>
      <c r="AP156" s="104">
        <f t="shared" si="126"/>
        <v>22.03</v>
      </c>
      <c r="AQ156" s="98">
        <f t="shared" si="127"/>
        <v>0.2</v>
      </c>
      <c r="AR156" s="98">
        <f t="shared" si="128"/>
        <v>0.15384615384615385</v>
      </c>
      <c r="AS156" s="98">
        <f t="shared" si="129"/>
        <v>7.407407407407407E-2</v>
      </c>
      <c r="AU156" s="97" t="b">
        <f t="shared" si="130"/>
        <v>0</v>
      </c>
      <c r="AV156" s="97" t="b">
        <f t="shared" si="131"/>
        <v>1</v>
      </c>
      <c r="AW156" s="97" t="b">
        <f t="shared" si="137"/>
        <v>0</v>
      </c>
      <c r="AX156" s="97" t="b">
        <f t="shared" si="138"/>
        <v>0</v>
      </c>
      <c r="AY1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6" s="97" t="b">
        <f t="shared" si="132"/>
        <v>0</v>
      </c>
      <c r="BA156" s="97" t="b">
        <f t="shared" si="133"/>
        <v>1</v>
      </c>
      <c r="BB156" s="97" t="b">
        <f t="shared" si="139"/>
        <v>1</v>
      </c>
      <c r="BC156" s="97" t="b">
        <f t="shared" si="140"/>
        <v>1</v>
      </c>
      <c r="BD156" s="97" t="b">
        <f>Petrobras_PETR4___Histórico__InfoMoney_1[[#This Row],[MACD Line]]&lt;0</f>
        <v>1</v>
      </c>
      <c r="BE1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7" spans="1:57" hidden="1">
      <c r="A157" s="83">
        <v>44110</v>
      </c>
      <c r="B157" s="98">
        <v>19.28</v>
      </c>
      <c r="C157" s="98">
        <v>19.28</v>
      </c>
      <c r="D157" s="98">
        <v>-0.5</v>
      </c>
      <c r="E157" s="98">
        <f>Petrobras_PETR4___Histórico__InfoMoney_1[[#This Row],[Var.Dia (%)]]/100</f>
        <v>-5.0000000000000001E-3</v>
      </c>
      <c r="F157" s="98">
        <v>19.809999999999999</v>
      </c>
      <c r="G157" s="98">
        <v>19.28</v>
      </c>
      <c r="H157" s="98">
        <v>20.03</v>
      </c>
      <c r="I157" s="97" t="s">
        <v>100</v>
      </c>
      <c r="J157" s="108">
        <v>-4.8999999999999998E-3</v>
      </c>
      <c r="K157" s="97">
        <f ca="1">IF(COUNT($E157:E$1321)&gt;=22,LINEST(OFFSET(E157,0,0,22),OFFSET(J157,0,0,22)),"")</f>
        <v>1.3483910025558028</v>
      </c>
      <c r="L157" s="99">
        <f t="shared" si="105"/>
        <v>0</v>
      </c>
      <c r="M157" s="99">
        <f t="shared" si="106"/>
        <v>0</v>
      </c>
      <c r="N157" s="99">
        <f t="shared" si="107"/>
        <v>0</v>
      </c>
      <c r="O1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-0.71147540983606483</v>
      </c>
      <c r="P157" s="128">
        <f>IF(Petrobras_PETR4___Histórico__InfoMoney_1[[#This Row],[William %R]]&lt;-0.8,1,0)</f>
        <v>0</v>
      </c>
      <c r="Q157" s="128">
        <f>IF(Petrobras_PETR4___Histórico__InfoMoney_1[[#This Row],[William %R]]&gt;-0.1,1,0)</f>
        <v>0</v>
      </c>
      <c r="R157" s="99">
        <f t="shared" si="108"/>
        <v>18.399999999999999</v>
      </c>
      <c r="S157" s="99">
        <f t="shared" si="109"/>
        <v>21.45</v>
      </c>
      <c r="T157" s="99">
        <f t="shared" si="110"/>
        <v>20.068192307692307</v>
      </c>
      <c r="U157" s="99">
        <f t="shared" si="111"/>
        <v>20.098499999999998</v>
      </c>
      <c r="V157" s="99">
        <f t="shared" si="112"/>
        <v>19.474998324201021</v>
      </c>
      <c r="W157" s="99">
        <f t="shared" si="113"/>
        <v>20.175746072055002</v>
      </c>
      <c r="X157" s="99">
        <f t="shared" si="114"/>
        <v>-0.7007477478539812</v>
      </c>
      <c r="Y157" s="99">
        <f t="shared" si="115"/>
        <v>-0.64547722363613125</v>
      </c>
      <c r="Z157" s="99">
        <f t="shared" si="116"/>
        <v>-5.5270524217849948E-2</v>
      </c>
      <c r="AA157" s="109">
        <f t="shared" si="117"/>
        <v>7.0710678118653253E-2</v>
      </c>
      <c r="AB157" s="109">
        <f t="shared" si="134"/>
        <v>0.39251751553274727</v>
      </c>
      <c r="AC157" s="99" t="str">
        <f t="shared" si="135"/>
        <v>0</v>
      </c>
      <c r="AD157" s="95" t="str">
        <f t="shared" si="136"/>
        <v>0</v>
      </c>
      <c r="AE157" s="95">
        <f t="shared" si="118"/>
        <v>0</v>
      </c>
      <c r="AF157" s="95">
        <f>IF(Petrobras_PETR4___Histórico__InfoMoney_1[[#This Row],[MACD Line]]&lt;0,1,0)</f>
        <v>1</v>
      </c>
      <c r="AG157" s="99">
        <f>Petrobras_PETR4___Histórico__InfoMoney_1[[#This Row],[9MME]]/Petrobras_PETR4___Histórico__InfoMoney_1[[#This Row],[20MA]]</f>
        <v>0.99849204207738429</v>
      </c>
      <c r="AH157" s="95">
        <f t="shared" si="119"/>
        <v>0</v>
      </c>
      <c r="AI157" s="96">
        <f t="shared" si="120"/>
        <v>0</v>
      </c>
      <c r="AK157" s="104" t="b">
        <f t="shared" si="121"/>
        <v>1</v>
      </c>
      <c r="AL157" s="104" t="b">
        <f t="shared" si="122"/>
        <v>0</v>
      </c>
      <c r="AM157" s="104" t="b">
        <f t="shared" si="123"/>
        <v>1</v>
      </c>
      <c r="AN157" s="104" t="b">
        <f t="shared" si="124"/>
        <v>0</v>
      </c>
      <c r="AO157" s="98">
        <f t="shared" si="125"/>
        <v>18.399999999999999</v>
      </c>
      <c r="AP157" s="104">
        <f t="shared" si="126"/>
        <v>22.03</v>
      </c>
      <c r="AQ157" s="98">
        <f t="shared" si="127"/>
        <v>0.2</v>
      </c>
      <c r="AR157" s="98">
        <f t="shared" si="128"/>
        <v>0.15384615384615385</v>
      </c>
      <c r="AS157" s="98">
        <f t="shared" si="129"/>
        <v>7.407407407407407E-2</v>
      </c>
      <c r="AU157" s="97" t="b">
        <f t="shared" si="130"/>
        <v>1</v>
      </c>
      <c r="AV157" s="97" t="b">
        <f t="shared" si="131"/>
        <v>1</v>
      </c>
      <c r="AW157" s="97" t="b">
        <f t="shared" si="137"/>
        <v>0</v>
      </c>
      <c r="AX157" s="97" t="b">
        <f t="shared" si="138"/>
        <v>0</v>
      </c>
      <c r="AY1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7" s="97" t="b">
        <f t="shared" si="132"/>
        <v>0</v>
      </c>
      <c r="BA157" s="97" t="b">
        <f t="shared" si="133"/>
        <v>0</v>
      </c>
      <c r="BB157" s="97" t="b">
        <f t="shared" si="139"/>
        <v>1</v>
      </c>
      <c r="BC157" s="97" t="b">
        <f t="shared" si="140"/>
        <v>1</v>
      </c>
      <c r="BD157" s="97" t="b">
        <f>Petrobras_PETR4___Histórico__InfoMoney_1[[#This Row],[MACD Line]]&lt;0</f>
        <v>1</v>
      </c>
      <c r="BE1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8" spans="1:57" hidden="1">
      <c r="A158" s="83">
        <v>44109</v>
      </c>
      <c r="B158" s="98">
        <v>19.38</v>
      </c>
      <c r="C158" s="98">
        <v>19.38</v>
      </c>
      <c r="D158" s="98">
        <v>5.31</v>
      </c>
      <c r="E158" s="98">
        <f>Petrobras_PETR4___Histórico__InfoMoney_1[[#This Row],[Var.Dia (%)]]/100</f>
        <v>5.3099999999999994E-2</v>
      </c>
      <c r="F158" s="98">
        <v>18.73</v>
      </c>
      <c r="G158" s="98">
        <v>18.62</v>
      </c>
      <c r="H158" s="98">
        <v>19.510000000000002</v>
      </c>
      <c r="I158" s="97" t="s">
        <v>173</v>
      </c>
      <c r="J158" s="108">
        <v>2.2100000000000002E-2</v>
      </c>
      <c r="K158" s="97">
        <f ca="1">IF(COUNT($E158:E$1321)&gt;=22,LINEST(OFFSET(E158,0,0,22),OFFSET(J158,0,0,22)),"")</f>
        <v>1.2996966681016566</v>
      </c>
      <c r="L158" s="99">
        <f t="shared" si="105"/>
        <v>0</v>
      </c>
      <c r="M158" s="99">
        <f t="shared" si="106"/>
        <v>0</v>
      </c>
      <c r="N158" s="99">
        <f t="shared" si="107"/>
        <v>0</v>
      </c>
      <c r="O1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-0.67868852459016382</v>
      </c>
      <c r="P158" s="128">
        <f>IF(Petrobras_PETR4___Histórico__InfoMoney_1[[#This Row],[William %R]]&lt;-0.8,1,0)</f>
        <v>0</v>
      </c>
      <c r="Q158" s="128">
        <f>IF(Petrobras_PETR4___Histórico__InfoMoney_1[[#This Row],[William %R]]&gt;-0.1,1,0)</f>
        <v>0</v>
      </c>
      <c r="R158" s="99">
        <f t="shared" si="108"/>
        <v>18.399999999999999</v>
      </c>
      <c r="S158" s="99">
        <f t="shared" si="109"/>
        <v>21.45</v>
      </c>
      <c r="T158" s="99">
        <f t="shared" si="110"/>
        <v>20.202038461538464</v>
      </c>
      <c r="U158" s="99">
        <f t="shared" si="111"/>
        <v>20.211500000000001</v>
      </c>
      <c r="V158" s="99">
        <f t="shared" si="112"/>
        <v>19.510452564964844</v>
      </c>
      <c r="W158" s="99">
        <f t="shared" si="113"/>
        <v>20.247405757819401</v>
      </c>
      <c r="X158" s="99">
        <f t="shared" si="114"/>
        <v>-0.73695319285455696</v>
      </c>
      <c r="Y158" s="99">
        <f t="shared" si="115"/>
        <v>-0.63165959258166882</v>
      </c>
      <c r="Z158" s="99">
        <f t="shared" si="116"/>
        <v>-0.10529360027288814</v>
      </c>
      <c r="AA158" s="109">
        <f t="shared" si="117"/>
        <v>0.69296464556281689</v>
      </c>
      <c r="AB158" s="109">
        <f t="shared" si="134"/>
        <v>0.39556289006932932</v>
      </c>
      <c r="AC158" s="99" t="str">
        <f t="shared" si="135"/>
        <v>0</v>
      </c>
      <c r="AD158" s="95" t="str">
        <f t="shared" si="136"/>
        <v>0</v>
      </c>
      <c r="AE158" s="95">
        <f t="shared" si="118"/>
        <v>0</v>
      </c>
      <c r="AF158" s="95">
        <f>IF(Petrobras_PETR4___Histórico__InfoMoney_1[[#This Row],[MACD Line]]&lt;0,1,0)</f>
        <v>1</v>
      </c>
      <c r="AG158" s="99">
        <f>Petrobras_PETR4___Histórico__InfoMoney_1[[#This Row],[9MME]]/Petrobras_PETR4___Histórico__InfoMoney_1[[#This Row],[20MA]]</f>
        <v>0.99953187351450723</v>
      </c>
      <c r="AH158" s="95">
        <f t="shared" si="119"/>
        <v>0</v>
      </c>
      <c r="AI158" s="96">
        <f t="shared" si="120"/>
        <v>0</v>
      </c>
      <c r="AK158" s="104" t="b">
        <f t="shared" si="121"/>
        <v>0</v>
      </c>
      <c r="AL158" s="104" t="b">
        <f t="shared" si="122"/>
        <v>1</v>
      </c>
      <c r="AM158" s="104" t="b">
        <f t="shared" si="123"/>
        <v>0</v>
      </c>
      <c r="AN158" s="104" t="b">
        <f t="shared" si="124"/>
        <v>1</v>
      </c>
      <c r="AO158" s="98">
        <f t="shared" si="125"/>
        <v>18.399999999999999</v>
      </c>
      <c r="AP158" s="104">
        <f t="shared" si="126"/>
        <v>22.03</v>
      </c>
      <c r="AQ158" s="98">
        <f t="shared" si="127"/>
        <v>0.2</v>
      </c>
      <c r="AR158" s="98">
        <f t="shared" si="128"/>
        <v>0.15384615384615385</v>
      </c>
      <c r="AS158" s="98">
        <f t="shared" si="129"/>
        <v>7.407407407407407E-2</v>
      </c>
      <c r="AU158" s="97" t="b">
        <f t="shared" si="130"/>
        <v>1</v>
      </c>
      <c r="AV158" s="97" t="b">
        <f t="shared" si="131"/>
        <v>0</v>
      </c>
      <c r="AW158" s="97" t="b">
        <f t="shared" si="137"/>
        <v>0</v>
      </c>
      <c r="AX158" s="97" t="b">
        <f t="shared" si="138"/>
        <v>1</v>
      </c>
      <c r="AY1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8" s="97" t="b">
        <f t="shared" si="132"/>
        <v>1</v>
      </c>
      <c r="BA158" s="97" t="b">
        <f t="shared" si="133"/>
        <v>0</v>
      </c>
      <c r="BB158" s="97" t="b">
        <f t="shared" si="139"/>
        <v>0</v>
      </c>
      <c r="BC158" s="97" t="b">
        <f t="shared" si="140"/>
        <v>1</v>
      </c>
      <c r="BD158" s="97" t="b">
        <f>Petrobras_PETR4___Histórico__InfoMoney_1[[#This Row],[MACD Line]]&lt;0</f>
        <v>1</v>
      </c>
      <c r="BE1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59" spans="1:57" hidden="1">
      <c r="A159" s="83">
        <v>44106</v>
      </c>
      <c r="B159" s="98">
        <v>18.399999999999999</v>
      </c>
      <c r="C159" s="98">
        <v>18.399999999999999</v>
      </c>
      <c r="D159" s="98">
        <v>-4.18</v>
      </c>
      <c r="E159" s="98">
        <f>Petrobras_PETR4___Histórico__InfoMoney_1[[#This Row],[Var.Dia (%)]]/100</f>
        <v>-4.1799999999999997E-2</v>
      </c>
      <c r="F159" s="98">
        <v>19.09</v>
      </c>
      <c r="G159" s="98">
        <v>18.399999999999999</v>
      </c>
      <c r="H159" s="98">
        <v>19.100000000000001</v>
      </c>
      <c r="I159" s="97" t="s">
        <v>106</v>
      </c>
      <c r="J159" s="108">
        <v>-1.5299999999999999E-2</v>
      </c>
      <c r="K159" s="97">
        <f ca="1">IF(COUNT($E159:E$1321)&gt;=22,LINEST(OFFSET(E159,0,0,22),OFFSET(J159,0,0,22)),"")</f>
        <v>1.0924321182539314</v>
      </c>
      <c r="L159" s="99">
        <f t="shared" si="105"/>
        <v>1</v>
      </c>
      <c r="M159" s="99">
        <f t="shared" si="106"/>
        <v>0</v>
      </c>
      <c r="N159" s="99">
        <f t="shared" si="107"/>
        <v>0</v>
      </c>
      <c r="O1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59" s="128">
        <f>IF(Petrobras_PETR4___Histórico__InfoMoney_1[[#This Row],[William %R]]&lt;-0.8,1,0)</f>
        <v>1</v>
      </c>
      <c r="Q159" s="128">
        <f>IF(Petrobras_PETR4___Histórico__InfoMoney_1[[#This Row],[William %R]]&gt;-0.1,1,0)</f>
        <v>0</v>
      </c>
      <c r="R159" s="99">
        <f t="shared" si="108"/>
        <v>18.399999999999999</v>
      </c>
      <c r="S159" s="99">
        <f t="shared" si="109"/>
        <v>21.45</v>
      </c>
      <c r="T159" s="99">
        <f t="shared" si="110"/>
        <v>20.209500000000002</v>
      </c>
      <c r="U159" s="99">
        <f t="shared" si="111"/>
        <v>20.351500000000001</v>
      </c>
      <c r="V159" s="99">
        <f t="shared" si="112"/>
        <v>19.534171213140269</v>
      </c>
      <c r="W159" s="99">
        <f t="shared" si="113"/>
        <v>20.316798218444951</v>
      </c>
      <c r="X159" s="99">
        <f t="shared" si="114"/>
        <v>-0.78262700530468265</v>
      </c>
      <c r="Y159" s="99">
        <f t="shared" si="115"/>
        <v>-0.60533619251344684</v>
      </c>
      <c r="Z159" s="99">
        <f t="shared" si="116"/>
        <v>-0.17729081279123582</v>
      </c>
      <c r="AA159" s="109">
        <f t="shared" si="117"/>
        <v>0.57275649276110507</v>
      </c>
      <c r="AB159" s="109">
        <f t="shared" si="134"/>
        <v>0.31424512724941389</v>
      </c>
      <c r="AC159" s="99" t="str">
        <f t="shared" si="135"/>
        <v>0</v>
      </c>
      <c r="AD159" s="95" t="str">
        <f t="shared" si="136"/>
        <v>0</v>
      </c>
      <c r="AE159" s="95">
        <f t="shared" si="118"/>
        <v>0</v>
      </c>
      <c r="AF159" s="95">
        <f>IF(Petrobras_PETR4___Histórico__InfoMoney_1[[#This Row],[MACD Line]]&lt;0,1,0)</f>
        <v>1</v>
      </c>
      <c r="AG159" s="99">
        <f>Petrobras_PETR4___Histórico__InfoMoney_1[[#This Row],[9MME]]/Petrobras_PETR4___Histórico__InfoMoney_1[[#This Row],[20MA]]</f>
        <v>0.9930226273247672</v>
      </c>
      <c r="AH159" s="95">
        <f t="shared" si="119"/>
        <v>0</v>
      </c>
      <c r="AI159" s="96">
        <f t="shared" si="120"/>
        <v>0</v>
      </c>
      <c r="AK159" s="104" t="b">
        <f t="shared" si="121"/>
        <v>1</v>
      </c>
      <c r="AL159" s="104" t="b">
        <f t="shared" si="122"/>
        <v>1</v>
      </c>
      <c r="AM159" s="104" t="b">
        <f t="shared" si="123"/>
        <v>1</v>
      </c>
      <c r="AN159" s="104" t="b">
        <f t="shared" si="124"/>
        <v>0</v>
      </c>
      <c r="AO159" s="98">
        <f t="shared" si="125"/>
        <v>18.399999999999999</v>
      </c>
      <c r="AP159" s="104">
        <f t="shared" si="126"/>
        <v>22.37</v>
      </c>
      <c r="AQ159" s="98">
        <f t="shared" si="127"/>
        <v>0.2</v>
      </c>
      <c r="AR159" s="98">
        <f t="shared" si="128"/>
        <v>0.15384615384615385</v>
      </c>
      <c r="AS159" s="98">
        <f t="shared" si="129"/>
        <v>7.407407407407407E-2</v>
      </c>
      <c r="AU159" s="97" t="b">
        <f t="shared" si="130"/>
        <v>0</v>
      </c>
      <c r="AV159" s="97" t="b">
        <f t="shared" si="131"/>
        <v>1</v>
      </c>
      <c r="AW159" s="97" t="b">
        <f t="shared" si="137"/>
        <v>1</v>
      </c>
      <c r="AX159" s="97" t="b">
        <f t="shared" si="138"/>
        <v>0</v>
      </c>
      <c r="AY1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59" s="97" t="b">
        <f t="shared" si="132"/>
        <v>1</v>
      </c>
      <c r="BA159" s="97" t="b">
        <f t="shared" si="133"/>
        <v>1</v>
      </c>
      <c r="BB159" s="97" t="b">
        <f t="shared" si="139"/>
        <v>1</v>
      </c>
      <c r="BC159" s="97" t="b">
        <f t="shared" si="140"/>
        <v>0</v>
      </c>
      <c r="BD159" s="97" t="b">
        <f>Petrobras_PETR4___Histórico__InfoMoney_1[[#This Row],[MACD Line]]&lt;0</f>
        <v>1</v>
      </c>
      <c r="BE1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0" spans="1:57" hidden="1">
      <c r="A160" s="83">
        <v>44105</v>
      </c>
      <c r="B160" s="98">
        <v>19.21</v>
      </c>
      <c r="C160" s="98">
        <v>19.21</v>
      </c>
      <c r="D160" s="98">
        <v>1.22</v>
      </c>
      <c r="E160" s="98">
        <f>Petrobras_PETR4___Histórico__InfoMoney_1[[#This Row],[Var.Dia (%)]]/100</f>
        <v>1.2199999999999999E-2</v>
      </c>
      <c r="F160" s="98">
        <v>19</v>
      </c>
      <c r="G160" s="98">
        <v>18.510000000000002</v>
      </c>
      <c r="H160" s="98">
        <v>19.41</v>
      </c>
      <c r="I160" s="97" t="s">
        <v>151</v>
      </c>
      <c r="J160" s="108">
        <v>9.2999999999999992E-3</v>
      </c>
      <c r="K160" s="97">
        <f ca="1">IF(COUNT($E160:E$1321)&gt;=22,LINEST(OFFSET(E160,0,0,22),OFFSET(J160,0,0,22)),"")</f>
        <v>1.1554209227992605</v>
      </c>
      <c r="L160" s="99">
        <f t="shared" si="105"/>
        <v>0</v>
      </c>
      <c r="M160" s="99">
        <f t="shared" si="106"/>
        <v>0</v>
      </c>
      <c r="N160" s="99">
        <f t="shared" si="107"/>
        <v>0</v>
      </c>
      <c r="O1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-0.76190476190476197</v>
      </c>
      <c r="P160" s="128">
        <f>IF(Petrobras_PETR4___Histórico__InfoMoney_1[[#This Row],[William %R]]&lt;-0.8,1,0)</f>
        <v>0</v>
      </c>
      <c r="Q160" s="128">
        <f>IF(Petrobras_PETR4___Histórico__InfoMoney_1[[#This Row],[William %R]]&gt;-0.1,1,0)</f>
        <v>0</v>
      </c>
      <c r="R160" s="99">
        <f t="shared" si="108"/>
        <v>18.510000000000002</v>
      </c>
      <c r="S160" s="99">
        <f t="shared" si="109"/>
        <v>21.45</v>
      </c>
      <c r="T160" s="99">
        <f t="shared" si="110"/>
        <v>20.454692307692309</v>
      </c>
      <c r="U160" s="99">
        <f t="shared" si="111"/>
        <v>20.538500000000003</v>
      </c>
      <c r="V160" s="99">
        <f t="shared" si="112"/>
        <v>19.740384160983954</v>
      </c>
      <c r="W160" s="99">
        <f t="shared" si="113"/>
        <v>20.470142075920549</v>
      </c>
      <c r="X160" s="99">
        <f t="shared" si="114"/>
        <v>-0.72975791493659514</v>
      </c>
      <c r="Y160" s="99">
        <f t="shared" si="115"/>
        <v>-0.56101348931563788</v>
      </c>
      <c r="Z160" s="99">
        <f t="shared" si="116"/>
        <v>-0.16874442562095726</v>
      </c>
      <c r="AA160" s="109">
        <f t="shared" si="117"/>
        <v>0.1697056274847728</v>
      </c>
      <c r="AB160" s="109">
        <f t="shared" si="134"/>
        <v>0.29837895368138873</v>
      </c>
      <c r="AC160" s="99" t="str">
        <f t="shared" si="135"/>
        <v>0</v>
      </c>
      <c r="AD160" s="95" t="str">
        <f t="shared" si="136"/>
        <v>0</v>
      </c>
      <c r="AE160" s="95">
        <f t="shared" si="118"/>
        <v>0</v>
      </c>
      <c r="AF160" s="95">
        <f>IF(Petrobras_PETR4___Histórico__InfoMoney_1[[#This Row],[MACD Line]]&lt;0,1,0)</f>
        <v>1</v>
      </c>
      <c r="AG160" s="99">
        <f>Petrobras_PETR4___Histórico__InfoMoney_1[[#This Row],[9MME]]/Petrobras_PETR4___Histórico__InfoMoney_1[[#This Row],[20MA]]</f>
        <v>0.99591948329684765</v>
      </c>
      <c r="AH160" s="95">
        <f t="shared" si="119"/>
        <v>0</v>
      </c>
      <c r="AI160" s="96">
        <f t="shared" si="120"/>
        <v>0</v>
      </c>
      <c r="AK160" s="104" t="b">
        <f t="shared" si="121"/>
        <v>1</v>
      </c>
      <c r="AL160" s="104" t="b">
        <f t="shared" si="122"/>
        <v>0</v>
      </c>
      <c r="AM160" s="104" t="b">
        <f t="shared" si="123"/>
        <v>0</v>
      </c>
      <c r="AN160" s="104" t="b">
        <f t="shared" si="124"/>
        <v>1</v>
      </c>
      <c r="AO160" s="98">
        <f t="shared" si="125"/>
        <v>18.399999999999999</v>
      </c>
      <c r="AP160" s="104">
        <f t="shared" si="126"/>
        <v>22.37</v>
      </c>
      <c r="AQ160" s="98">
        <f t="shared" si="127"/>
        <v>0.2</v>
      </c>
      <c r="AR160" s="98">
        <f t="shared" si="128"/>
        <v>0.15384615384615385</v>
      </c>
      <c r="AS160" s="98">
        <f t="shared" si="129"/>
        <v>7.407407407407407E-2</v>
      </c>
      <c r="AU160" s="97" t="b">
        <f t="shared" si="130"/>
        <v>1</v>
      </c>
      <c r="AV160" s="97" t="b">
        <f t="shared" si="131"/>
        <v>1</v>
      </c>
      <c r="AW160" s="97" t="b">
        <f t="shared" si="137"/>
        <v>0</v>
      </c>
      <c r="AX160" s="97" t="b">
        <f t="shared" si="138"/>
        <v>0</v>
      </c>
      <c r="AY1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0" s="97" t="b">
        <f t="shared" si="132"/>
        <v>0</v>
      </c>
      <c r="BA160" s="97" t="b">
        <f t="shared" si="133"/>
        <v>1</v>
      </c>
      <c r="BB160" s="97" t="b">
        <f t="shared" si="139"/>
        <v>1</v>
      </c>
      <c r="BC160" s="97" t="b">
        <f t="shared" si="140"/>
        <v>1</v>
      </c>
      <c r="BD160" s="97" t="b">
        <f>Petrobras_PETR4___Histórico__InfoMoney_1[[#This Row],[MACD Line]]&lt;0</f>
        <v>1</v>
      </c>
      <c r="BE1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1" spans="1:57" hidden="1">
      <c r="A161" s="83">
        <v>44104</v>
      </c>
      <c r="B161" s="98">
        <v>18.97</v>
      </c>
      <c r="C161" s="98">
        <v>18.97</v>
      </c>
      <c r="D161" s="98">
        <v>1.55</v>
      </c>
      <c r="E161" s="98">
        <f>Petrobras_PETR4___Histórico__InfoMoney_1[[#This Row],[Var.Dia (%)]]/100</f>
        <v>1.55E-2</v>
      </c>
      <c r="F161" s="98">
        <v>18.87</v>
      </c>
      <c r="G161" s="98">
        <v>18.8</v>
      </c>
      <c r="H161" s="98">
        <v>19.39</v>
      </c>
      <c r="I161" s="97" t="s">
        <v>172</v>
      </c>
      <c r="J161" s="108">
        <v>1.09E-2</v>
      </c>
      <c r="K161" s="97">
        <f ca="1">IF(COUNT($E161:E$1321)&gt;=22,LINEST(OFFSET(E161,0,0,22),OFFSET(J161,0,0,22)),"")</f>
        <v>1.1197109960965648</v>
      </c>
      <c r="L161" s="99">
        <f t="shared" si="105"/>
        <v>0</v>
      </c>
      <c r="M161" s="99">
        <f t="shared" si="106"/>
        <v>0</v>
      </c>
      <c r="N161" s="99">
        <f t="shared" si="107"/>
        <v>0</v>
      </c>
      <c r="O1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-0.88316151202749149</v>
      </c>
      <c r="P161" s="128">
        <f>IF(Petrobras_PETR4___Histórico__InfoMoney_1[[#This Row],[William %R]]&lt;-0.8,1,0)</f>
        <v>1</v>
      </c>
      <c r="Q161" s="128">
        <f>IF(Petrobras_PETR4___Histórico__InfoMoney_1[[#This Row],[William %R]]&gt;-0.1,1,0)</f>
        <v>0</v>
      </c>
      <c r="R161" s="99">
        <f t="shared" si="108"/>
        <v>18.63</v>
      </c>
      <c r="S161" s="99">
        <f t="shared" si="109"/>
        <v>21.54</v>
      </c>
      <c r="T161" s="99">
        <f t="shared" si="110"/>
        <v>20.551461538461538</v>
      </c>
      <c r="U161" s="99">
        <f t="shared" si="111"/>
        <v>20.681000000000001</v>
      </c>
      <c r="V161" s="99">
        <f t="shared" si="112"/>
        <v>19.836817644799218</v>
      </c>
      <c r="W161" s="99">
        <f t="shared" si="113"/>
        <v>20.570953441994192</v>
      </c>
      <c r="X161" s="99">
        <f t="shared" si="114"/>
        <v>-0.73413579719497335</v>
      </c>
      <c r="Y161" s="99">
        <f t="shared" si="115"/>
        <v>-0.51882738291039854</v>
      </c>
      <c r="Z161" s="99">
        <f t="shared" si="116"/>
        <v>-0.21530841428457481</v>
      </c>
      <c r="AA161" s="109">
        <f t="shared" si="117"/>
        <v>0.20506096654409819</v>
      </c>
      <c r="AB161" s="109">
        <f t="shared" si="134"/>
        <v>0.42821723459010841</v>
      </c>
      <c r="AC161" s="99" t="str">
        <f t="shared" si="135"/>
        <v>0</v>
      </c>
      <c r="AD161" s="95" t="str">
        <f t="shared" si="136"/>
        <v>0</v>
      </c>
      <c r="AE161" s="95">
        <f t="shared" si="118"/>
        <v>0</v>
      </c>
      <c r="AF161" s="95">
        <f>IF(Petrobras_PETR4___Histórico__InfoMoney_1[[#This Row],[MACD Line]]&lt;0,1,0)</f>
        <v>1</v>
      </c>
      <c r="AG161" s="99">
        <f>Petrobras_PETR4___Histórico__InfoMoney_1[[#This Row],[9MME]]/Petrobras_PETR4___Histórico__InfoMoney_1[[#This Row],[20MA]]</f>
        <v>0.99373635406709238</v>
      </c>
      <c r="AH161" s="95">
        <f t="shared" si="119"/>
        <v>0</v>
      </c>
      <c r="AI161" s="96">
        <f t="shared" si="120"/>
        <v>0</v>
      </c>
      <c r="AK161" s="104" t="b">
        <f t="shared" si="121"/>
        <v>0</v>
      </c>
      <c r="AL161" s="104" t="b">
        <f t="shared" si="122"/>
        <v>0</v>
      </c>
      <c r="AM161" s="104" t="b">
        <f t="shared" si="123"/>
        <v>0</v>
      </c>
      <c r="AN161" s="104" t="b">
        <f t="shared" si="124"/>
        <v>1</v>
      </c>
      <c r="AO161" s="98">
        <f t="shared" si="125"/>
        <v>18.63</v>
      </c>
      <c r="AP161" s="104">
        <f t="shared" si="126"/>
        <v>22.37</v>
      </c>
      <c r="AQ161" s="98">
        <f t="shared" si="127"/>
        <v>0.2</v>
      </c>
      <c r="AR161" s="98">
        <f t="shared" si="128"/>
        <v>0.15384615384615385</v>
      </c>
      <c r="AS161" s="98">
        <f t="shared" si="129"/>
        <v>7.407407407407407E-2</v>
      </c>
      <c r="AU161" s="97" t="b">
        <f t="shared" si="130"/>
        <v>1</v>
      </c>
      <c r="AV161" s="97" t="b">
        <f t="shared" si="131"/>
        <v>0</v>
      </c>
      <c r="AW161" s="97" t="b">
        <f t="shared" si="137"/>
        <v>0</v>
      </c>
      <c r="AX161" s="97" t="b">
        <f t="shared" si="138"/>
        <v>1</v>
      </c>
      <c r="AY1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1" s="97" t="b">
        <f t="shared" si="132"/>
        <v>1</v>
      </c>
      <c r="BA161" s="97" t="b">
        <f t="shared" si="133"/>
        <v>0</v>
      </c>
      <c r="BB161" s="97" t="b">
        <f t="shared" si="139"/>
        <v>0</v>
      </c>
      <c r="BC161" s="97" t="b">
        <f t="shared" si="140"/>
        <v>1</v>
      </c>
      <c r="BD161" s="97" t="b">
        <f>Petrobras_PETR4___Histórico__InfoMoney_1[[#This Row],[MACD Line]]&lt;0</f>
        <v>1</v>
      </c>
      <c r="BE1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2" spans="1:57" hidden="1">
      <c r="A162" s="83">
        <v>44103</v>
      </c>
      <c r="B162" s="98">
        <v>18.68</v>
      </c>
      <c r="C162" s="98">
        <v>18.68</v>
      </c>
      <c r="D162" s="98">
        <v>-1.63</v>
      </c>
      <c r="E162" s="98">
        <f>Petrobras_PETR4___Histórico__InfoMoney_1[[#This Row],[Var.Dia (%)]]/100</f>
        <v>-1.6299999999999999E-2</v>
      </c>
      <c r="F162" s="98">
        <v>18.989999999999998</v>
      </c>
      <c r="G162" s="98">
        <v>18.63</v>
      </c>
      <c r="H162" s="98">
        <v>19.22</v>
      </c>
      <c r="I162" s="97" t="s">
        <v>462</v>
      </c>
      <c r="J162" s="108">
        <v>-1.15E-2</v>
      </c>
      <c r="K162" s="97">
        <f ca="1">IF(COUNT($E162:E$1321)&gt;=22,LINEST(OFFSET(E162,0,0,22),OFFSET(J162,0,0,22)),"")</f>
        <v>1.11459648585798</v>
      </c>
      <c r="L162" s="99">
        <f t="shared" si="105"/>
        <v>1</v>
      </c>
      <c r="M162" s="99">
        <f t="shared" si="106"/>
        <v>0</v>
      </c>
      <c r="N162" s="99">
        <f t="shared" si="107"/>
        <v>0</v>
      </c>
      <c r="O1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-0.9844720496894408</v>
      </c>
      <c r="P162" s="128">
        <f>IF(Petrobras_PETR4___Histórico__InfoMoney_1[[#This Row],[William %R]]&lt;-0.8,1,0)</f>
        <v>1</v>
      </c>
      <c r="Q162" s="128">
        <f>IF(Petrobras_PETR4___Histórico__InfoMoney_1[[#This Row],[William %R]]&gt;-0.1,1,0)</f>
        <v>0</v>
      </c>
      <c r="R162" s="99">
        <f t="shared" si="108"/>
        <v>18.63</v>
      </c>
      <c r="S162" s="99">
        <f t="shared" si="109"/>
        <v>21.85</v>
      </c>
      <c r="T162" s="99">
        <f t="shared" si="110"/>
        <v>20.612615384615385</v>
      </c>
      <c r="U162" s="99">
        <f t="shared" si="111"/>
        <v>20.838999999999999</v>
      </c>
      <c r="V162" s="99">
        <f t="shared" si="112"/>
        <v>19.994420852944529</v>
      </c>
      <c r="W162" s="99">
        <f t="shared" si="113"/>
        <v>20.699029717353728</v>
      </c>
      <c r="X162" s="99">
        <f t="shared" si="114"/>
        <v>-0.70460886440919879</v>
      </c>
      <c r="Y162" s="99">
        <f t="shared" si="115"/>
        <v>-0.46500027933925481</v>
      </c>
      <c r="Z162" s="99">
        <f t="shared" si="116"/>
        <v>-0.23960858506994398</v>
      </c>
      <c r="AA162" s="109">
        <f t="shared" si="117"/>
        <v>0.21920310216782884</v>
      </c>
      <c r="AB162" s="109">
        <f t="shared" si="134"/>
        <v>0.44132754276160924</v>
      </c>
      <c r="AC162" s="99" t="str">
        <f t="shared" si="135"/>
        <v>0</v>
      </c>
      <c r="AD162" s="95" t="str">
        <f t="shared" si="136"/>
        <v>0</v>
      </c>
      <c r="AE162" s="95">
        <f t="shared" si="118"/>
        <v>0</v>
      </c>
      <c r="AF162" s="95">
        <f>IF(Petrobras_PETR4___Histórico__InfoMoney_1[[#This Row],[MACD Line]]&lt;0,1,0)</f>
        <v>1</v>
      </c>
      <c r="AG162" s="99">
        <f>Petrobras_PETR4___Histórico__InfoMoney_1[[#This Row],[9MME]]/Petrobras_PETR4___Histórico__InfoMoney_1[[#This Row],[20MA]]</f>
        <v>0.98913649333535136</v>
      </c>
      <c r="AH162" s="95">
        <f t="shared" si="119"/>
        <v>0</v>
      </c>
      <c r="AI162" s="96">
        <f t="shared" si="120"/>
        <v>0</v>
      </c>
      <c r="AK162" s="104" t="b">
        <f t="shared" si="121"/>
        <v>0</v>
      </c>
      <c r="AL162" s="104" t="b">
        <f t="shared" si="122"/>
        <v>0</v>
      </c>
      <c r="AM162" s="104" t="b">
        <f t="shared" si="123"/>
        <v>0</v>
      </c>
      <c r="AN162" s="104" t="b">
        <f t="shared" si="124"/>
        <v>0</v>
      </c>
      <c r="AO162" s="98">
        <f t="shared" si="125"/>
        <v>18.63</v>
      </c>
      <c r="AP162" s="104">
        <f t="shared" si="126"/>
        <v>22.37</v>
      </c>
      <c r="AQ162" s="98">
        <f t="shared" si="127"/>
        <v>0.2</v>
      </c>
      <c r="AR162" s="98">
        <f t="shared" si="128"/>
        <v>0.15384615384615385</v>
      </c>
      <c r="AS162" s="98">
        <f t="shared" si="129"/>
        <v>7.407407407407407E-2</v>
      </c>
      <c r="AU162" s="97" t="b">
        <f t="shared" si="130"/>
        <v>0</v>
      </c>
      <c r="AV162" s="97" t="b">
        <f t="shared" si="131"/>
        <v>1</v>
      </c>
      <c r="AW162" s="97" t="b">
        <f t="shared" si="137"/>
        <v>1</v>
      </c>
      <c r="AX162" s="97" t="b">
        <f t="shared" si="138"/>
        <v>1</v>
      </c>
      <c r="AY1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2" s="97" t="b">
        <f t="shared" si="132"/>
        <v>1</v>
      </c>
      <c r="BA162" s="97" t="b">
        <f t="shared" si="133"/>
        <v>1</v>
      </c>
      <c r="BB162" s="97" t="b">
        <f t="shared" si="139"/>
        <v>0</v>
      </c>
      <c r="BC162" s="97" t="b">
        <f t="shared" si="140"/>
        <v>0</v>
      </c>
      <c r="BD162" s="97" t="b">
        <f>Petrobras_PETR4___Histórico__InfoMoney_1[[#This Row],[MACD Line]]&lt;0</f>
        <v>1</v>
      </c>
      <c r="BE1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3" spans="1:57" hidden="1">
      <c r="A163" s="83">
        <v>44102</v>
      </c>
      <c r="B163" s="98">
        <v>18.989999999999998</v>
      </c>
      <c r="C163" s="98">
        <v>18.989999999999998</v>
      </c>
      <c r="D163" s="98">
        <v>-2.48</v>
      </c>
      <c r="E163" s="98">
        <f>Petrobras_PETR4___Histórico__InfoMoney_1[[#This Row],[Var.Dia (%)]]/100</f>
        <v>-2.4799999999999999E-2</v>
      </c>
      <c r="F163" s="98">
        <v>19.670000000000002</v>
      </c>
      <c r="G163" s="98">
        <v>18.989999999999998</v>
      </c>
      <c r="H163" s="98">
        <v>19.89</v>
      </c>
      <c r="I163" s="97" t="s">
        <v>463</v>
      </c>
      <c r="J163" s="108">
        <v>-2.41E-2</v>
      </c>
      <c r="K163" s="97">
        <f ca="1">IF(COUNT($E163:E$1321)&gt;=22,LINEST(OFFSET(E163,0,0,22),OFFSET(J163,0,0,22)),"")</f>
        <v>1.1122624031481261</v>
      </c>
      <c r="L163" s="99">
        <f t="shared" si="105"/>
        <v>0</v>
      </c>
      <c r="M163" s="99">
        <f t="shared" si="106"/>
        <v>0</v>
      </c>
      <c r="N163" s="99">
        <f t="shared" si="107"/>
        <v>0</v>
      </c>
      <c r="O1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63" s="128">
        <f>IF(Petrobras_PETR4___Histórico__InfoMoney_1[[#This Row],[William %R]]&lt;-0.8,1,0)</f>
        <v>1</v>
      </c>
      <c r="Q163" s="128">
        <f>IF(Petrobras_PETR4___Histórico__InfoMoney_1[[#This Row],[William %R]]&gt;-0.1,1,0)</f>
        <v>0</v>
      </c>
      <c r="R163" s="99">
        <f t="shared" si="108"/>
        <v>18.989999999999998</v>
      </c>
      <c r="S163" s="99">
        <f t="shared" si="109"/>
        <v>22.03</v>
      </c>
      <c r="T163" s="99">
        <f t="shared" si="110"/>
        <v>20.779615384615386</v>
      </c>
      <c r="U163" s="99">
        <f t="shared" si="111"/>
        <v>20.963999999999999</v>
      </c>
      <c r="V163" s="99">
        <f t="shared" si="112"/>
        <v>20.233406462570809</v>
      </c>
      <c r="W163" s="99">
        <f t="shared" si="113"/>
        <v>20.860552094742026</v>
      </c>
      <c r="X163" s="99">
        <f t="shared" si="114"/>
        <v>-0.62714563217121722</v>
      </c>
      <c r="Y163" s="99">
        <f t="shared" si="115"/>
        <v>-0.40509813307176878</v>
      </c>
      <c r="Z163" s="99">
        <f t="shared" si="116"/>
        <v>-0.22204749909944843</v>
      </c>
      <c r="AA163" s="109">
        <f t="shared" si="117"/>
        <v>0.34648232278140967</v>
      </c>
      <c r="AB163" s="109">
        <f t="shared" si="134"/>
        <v>0.41421009162018257</v>
      </c>
      <c r="AC163" s="99" t="str">
        <f t="shared" si="135"/>
        <v>0</v>
      </c>
      <c r="AD163" s="95" t="str">
        <f t="shared" si="136"/>
        <v>0</v>
      </c>
      <c r="AE163" s="95">
        <f t="shared" si="118"/>
        <v>0</v>
      </c>
      <c r="AF163" s="95">
        <f>IF(Petrobras_PETR4___Histórico__InfoMoney_1[[#This Row],[MACD Line]]&lt;0,1,0)</f>
        <v>1</v>
      </c>
      <c r="AG163" s="99">
        <f>Petrobras_PETR4___Histórico__InfoMoney_1[[#This Row],[9MME]]/Petrobras_PETR4___Histórico__InfoMoney_1[[#This Row],[20MA]]</f>
        <v>0.99120470256703819</v>
      </c>
      <c r="AH163" s="95">
        <f t="shared" si="119"/>
        <v>0</v>
      </c>
      <c r="AI163" s="96">
        <f t="shared" si="120"/>
        <v>0</v>
      </c>
      <c r="AK163" s="104" t="b">
        <f t="shared" si="121"/>
        <v>0</v>
      </c>
      <c r="AL163" s="104" t="b">
        <f t="shared" si="122"/>
        <v>1</v>
      </c>
      <c r="AM163" s="104" t="b">
        <f t="shared" si="123"/>
        <v>1</v>
      </c>
      <c r="AN163" s="104" t="b">
        <f t="shared" si="124"/>
        <v>0</v>
      </c>
      <c r="AO163" s="98">
        <f t="shared" si="125"/>
        <v>18.63</v>
      </c>
      <c r="AP163" s="104">
        <f t="shared" si="126"/>
        <v>22.37</v>
      </c>
      <c r="AQ163" s="98">
        <f t="shared" si="127"/>
        <v>0.2</v>
      </c>
      <c r="AR163" s="98">
        <f t="shared" si="128"/>
        <v>0.15384615384615385</v>
      </c>
      <c r="AS163" s="98">
        <f t="shared" si="129"/>
        <v>7.407407407407407E-2</v>
      </c>
      <c r="AU163" s="97" t="b">
        <f t="shared" si="130"/>
        <v>1</v>
      </c>
      <c r="AV163" s="97" t="b">
        <f t="shared" si="131"/>
        <v>0</v>
      </c>
      <c r="AW163" s="97" t="b">
        <f t="shared" si="137"/>
        <v>1</v>
      </c>
      <c r="AX163" s="97" t="b">
        <f t="shared" si="138"/>
        <v>1</v>
      </c>
      <c r="AY1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3" s="97" t="b">
        <f t="shared" si="132"/>
        <v>1</v>
      </c>
      <c r="BA163" s="97" t="b">
        <f t="shared" si="133"/>
        <v>1</v>
      </c>
      <c r="BB163" s="97" t="b">
        <f t="shared" si="139"/>
        <v>0</v>
      </c>
      <c r="BC163" s="97" t="b">
        <f t="shared" si="140"/>
        <v>0</v>
      </c>
      <c r="BD163" s="97" t="b">
        <f>Petrobras_PETR4___Histórico__InfoMoney_1[[#This Row],[MACD Line]]&lt;0</f>
        <v>1</v>
      </c>
      <c r="BE1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4" spans="1:57" hidden="1">
      <c r="A164" s="83">
        <v>44099</v>
      </c>
      <c r="B164" s="98">
        <v>19.48</v>
      </c>
      <c r="C164" s="98">
        <v>19.48</v>
      </c>
      <c r="D164" s="98">
        <v>-1.32</v>
      </c>
      <c r="E164" s="98">
        <f>Petrobras_PETR4___Histórico__InfoMoney_1[[#This Row],[Var.Dia (%)]]/100</f>
        <v>-1.32E-2</v>
      </c>
      <c r="F164" s="98">
        <v>19.5</v>
      </c>
      <c r="G164" s="98">
        <v>19.23</v>
      </c>
      <c r="H164" s="98">
        <v>19.600000000000001</v>
      </c>
      <c r="I164" s="97" t="s">
        <v>464</v>
      </c>
      <c r="J164" s="108">
        <v>-1E-4</v>
      </c>
      <c r="K164" s="97">
        <f ca="1">IF(COUNT($E164:E$1321)&gt;=22,LINEST(OFFSET(E164,0,0,22),OFFSET(J164,0,0,22)),"")</f>
        <v>1.1625663419889278</v>
      </c>
      <c r="L164" s="99">
        <f t="shared" si="105"/>
        <v>0</v>
      </c>
      <c r="M164" s="99">
        <f t="shared" si="106"/>
        <v>0</v>
      </c>
      <c r="N164" s="99">
        <f t="shared" si="107"/>
        <v>0</v>
      </c>
      <c r="O1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-0.9107142857142857</v>
      </c>
      <c r="P164" s="128">
        <f>IF(Petrobras_PETR4___Histórico__InfoMoney_1[[#This Row],[William %R]]&lt;-0.8,1,0)</f>
        <v>1</v>
      </c>
      <c r="Q164" s="128">
        <f>IF(Petrobras_PETR4___Histórico__InfoMoney_1[[#This Row],[William %R]]&gt;-0.1,1,0)</f>
        <v>0</v>
      </c>
      <c r="R164" s="99">
        <f t="shared" si="108"/>
        <v>19.23</v>
      </c>
      <c r="S164" s="99">
        <f t="shared" si="109"/>
        <v>22.03</v>
      </c>
      <c r="T164" s="99">
        <f t="shared" si="110"/>
        <v>20.9375</v>
      </c>
      <c r="U164" s="99">
        <f t="shared" si="111"/>
        <v>21.105</v>
      </c>
      <c r="V164" s="99">
        <f t="shared" si="112"/>
        <v>20.459480364856411</v>
      </c>
      <c r="W164" s="99">
        <f t="shared" si="113"/>
        <v>21.01019626232139</v>
      </c>
      <c r="X164" s="99">
        <f t="shared" si="114"/>
        <v>-0.55071589746497907</v>
      </c>
      <c r="Y164" s="99">
        <f t="shared" si="115"/>
        <v>-0.34958625829690665</v>
      </c>
      <c r="Z164" s="99">
        <f t="shared" si="116"/>
        <v>-0.20112963916807242</v>
      </c>
      <c r="AA164" s="109">
        <f t="shared" si="117"/>
        <v>0.18384776310850096</v>
      </c>
      <c r="AB164" s="109">
        <f t="shared" si="134"/>
        <v>0.33176799122278144</v>
      </c>
      <c r="AC164" s="99" t="str">
        <f t="shared" si="135"/>
        <v>0</v>
      </c>
      <c r="AD164" s="95" t="str">
        <f t="shared" si="136"/>
        <v>0</v>
      </c>
      <c r="AE164" s="95">
        <f t="shared" si="118"/>
        <v>0</v>
      </c>
      <c r="AF164" s="95">
        <f>IF(Petrobras_PETR4___Histórico__InfoMoney_1[[#This Row],[MACD Line]]&lt;0,1,0)</f>
        <v>1</v>
      </c>
      <c r="AG164" s="99">
        <f>Petrobras_PETR4___Histórico__InfoMoney_1[[#This Row],[9MME]]/Petrobras_PETR4___Histórico__InfoMoney_1[[#This Row],[20MA]]</f>
        <v>0.99206349206349209</v>
      </c>
      <c r="AH164" s="95">
        <f t="shared" si="119"/>
        <v>0</v>
      </c>
      <c r="AI164" s="96">
        <f t="shared" si="120"/>
        <v>0</v>
      </c>
      <c r="AK164" s="104" t="b">
        <f t="shared" si="121"/>
        <v>1</v>
      </c>
      <c r="AL164" s="104" t="b">
        <f t="shared" si="122"/>
        <v>0</v>
      </c>
      <c r="AM164" s="104" t="b">
        <f t="shared" si="123"/>
        <v>1</v>
      </c>
      <c r="AN164" s="104" t="b">
        <f t="shared" si="124"/>
        <v>1</v>
      </c>
      <c r="AO164" s="98">
        <f t="shared" si="125"/>
        <v>18.989999999999998</v>
      </c>
      <c r="AP164" s="104">
        <f t="shared" si="126"/>
        <v>22.37</v>
      </c>
      <c r="AQ164" s="98">
        <f t="shared" si="127"/>
        <v>0.2</v>
      </c>
      <c r="AR164" s="98">
        <f t="shared" si="128"/>
        <v>0.15384615384615385</v>
      </c>
      <c r="AS164" s="98">
        <f t="shared" si="129"/>
        <v>7.407407407407407E-2</v>
      </c>
      <c r="AU164" s="97" t="b">
        <f t="shared" si="130"/>
        <v>0</v>
      </c>
      <c r="AV164" s="97" t="b">
        <f t="shared" si="131"/>
        <v>0</v>
      </c>
      <c r="AW164" s="97" t="b">
        <f t="shared" si="137"/>
        <v>1</v>
      </c>
      <c r="AX164" s="97" t="b">
        <f t="shared" si="138"/>
        <v>1</v>
      </c>
      <c r="AY1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4" s="97" t="b">
        <f t="shared" si="132"/>
        <v>1</v>
      </c>
      <c r="BA164" s="97" t="b">
        <f t="shared" si="133"/>
        <v>1</v>
      </c>
      <c r="BB164" s="97" t="b">
        <f t="shared" si="139"/>
        <v>0</v>
      </c>
      <c r="BC164" s="97" t="b">
        <f t="shared" si="140"/>
        <v>0</v>
      </c>
      <c r="BD164" s="97" t="b">
        <f>Petrobras_PETR4___Histórico__InfoMoney_1[[#This Row],[MACD Line]]&lt;0</f>
        <v>1</v>
      </c>
      <c r="BE1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5" spans="1:57" hidden="1">
      <c r="A165" s="83">
        <v>44098</v>
      </c>
      <c r="B165" s="98">
        <v>19.739999999999998</v>
      </c>
      <c r="C165" s="98">
        <v>19.739999999999998</v>
      </c>
      <c r="D165" s="98">
        <v>0.84</v>
      </c>
      <c r="E165" s="98">
        <f>Petrobras_PETR4___Histórico__InfoMoney_1[[#This Row],[Var.Dia (%)]]/100</f>
        <v>8.3999999999999995E-3</v>
      </c>
      <c r="F165" s="98">
        <v>19.579999999999998</v>
      </c>
      <c r="G165" s="98">
        <v>19.41</v>
      </c>
      <c r="H165" s="98">
        <v>20.04</v>
      </c>
      <c r="I165" s="97" t="s">
        <v>153</v>
      </c>
      <c r="J165" s="108">
        <v>1.3299999999999999E-2</v>
      </c>
      <c r="K165" s="97">
        <f ca="1">IF(COUNT($E165:E$1321)&gt;=22,LINEST(OFFSET(E165,0,0,22),OFFSET(J165,0,0,22)),"")</f>
        <v>1.1678566555813621</v>
      </c>
      <c r="L165" s="99">
        <f t="shared" si="105"/>
        <v>0</v>
      </c>
      <c r="M165" s="99">
        <f t="shared" si="106"/>
        <v>0</v>
      </c>
      <c r="N165" s="99">
        <f t="shared" si="107"/>
        <v>0</v>
      </c>
      <c r="O1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-0.88501742160278807</v>
      </c>
      <c r="P165" s="128">
        <f>IF(Petrobras_PETR4___Histórico__InfoMoney_1[[#This Row],[William %R]]&lt;-0.8,1,0)</f>
        <v>1</v>
      </c>
      <c r="Q165" s="128">
        <f>IF(Petrobras_PETR4___Histórico__InfoMoney_1[[#This Row],[William %R]]&gt;-0.1,1,0)</f>
        <v>0</v>
      </c>
      <c r="R165" s="99">
        <f t="shared" si="108"/>
        <v>19.41</v>
      </c>
      <c r="S165" s="99">
        <f t="shared" si="109"/>
        <v>22.28</v>
      </c>
      <c r="T165" s="99">
        <f t="shared" si="110"/>
        <v>21.051961538461541</v>
      </c>
      <c r="U165" s="99">
        <f t="shared" si="111"/>
        <v>21.202500000000001</v>
      </c>
      <c r="V165" s="99">
        <f t="shared" si="112"/>
        <v>20.637567703921214</v>
      </c>
      <c r="W165" s="99">
        <f t="shared" si="113"/>
        <v>21.132611963307102</v>
      </c>
      <c r="X165" s="99">
        <f t="shared" si="114"/>
        <v>-0.49504425938588881</v>
      </c>
      <c r="Y165" s="99">
        <f t="shared" si="115"/>
        <v>-0.29930384850488856</v>
      </c>
      <c r="Z165" s="99">
        <f t="shared" si="116"/>
        <v>-0.19574041088100025</v>
      </c>
      <c r="AA165" s="109">
        <f t="shared" si="117"/>
        <v>0.12020815280171177</v>
      </c>
      <c r="AB165" s="109">
        <f t="shared" si="134"/>
        <v>0.53522892298529601</v>
      </c>
      <c r="AC165" s="99" t="str">
        <f t="shared" si="135"/>
        <v>0</v>
      </c>
      <c r="AD165" s="95" t="str">
        <f t="shared" si="136"/>
        <v>0</v>
      </c>
      <c r="AE165" s="95">
        <f t="shared" si="118"/>
        <v>0</v>
      </c>
      <c r="AF165" s="95">
        <f>IF(Petrobras_PETR4___Histórico__InfoMoney_1[[#This Row],[MACD Line]]&lt;0,1,0)</f>
        <v>1</v>
      </c>
      <c r="AG165" s="99">
        <f>Petrobras_PETR4___Histórico__InfoMoney_1[[#This Row],[9MME]]/Petrobras_PETR4___Histórico__InfoMoney_1[[#This Row],[20MA]]</f>
        <v>0.99289996644082257</v>
      </c>
      <c r="AH165" s="95">
        <f t="shared" si="119"/>
        <v>0</v>
      </c>
      <c r="AI165" s="96">
        <f t="shared" si="120"/>
        <v>0</v>
      </c>
      <c r="AK165" s="104" t="b">
        <f t="shared" si="121"/>
        <v>0</v>
      </c>
      <c r="AL165" s="104" t="b">
        <f t="shared" si="122"/>
        <v>0</v>
      </c>
      <c r="AM165" s="104" t="b">
        <f t="shared" si="123"/>
        <v>0</v>
      </c>
      <c r="AN165" s="104" t="b">
        <f t="shared" si="124"/>
        <v>1</v>
      </c>
      <c r="AO165" s="98">
        <f t="shared" si="125"/>
        <v>19.23</v>
      </c>
      <c r="AP165" s="104">
        <f t="shared" si="126"/>
        <v>22.37</v>
      </c>
      <c r="AQ165" s="98">
        <f t="shared" si="127"/>
        <v>0.2</v>
      </c>
      <c r="AR165" s="98">
        <f t="shared" si="128"/>
        <v>0.15384615384615385</v>
      </c>
      <c r="AS165" s="98">
        <f t="shared" si="129"/>
        <v>7.407407407407407E-2</v>
      </c>
      <c r="AU165" s="97" t="b">
        <f t="shared" si="130"/>
        <v>0</v>
      </c>
      <c r="AV165" s="97" t="b">
        <f t="shared" si="131"/>
        <v>0</v>
      </c>
      <c r="AW165" s="97" t="b">
        <f t="shared" si="137"/>
        <v>1</v>
      </c>
      <c r="AX165" s="97" t="b">
        <f t="shared" si="138"/>
        <v>1</v>
      </c>
      <c r="AY1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5" s="97" t="b">
        <f t="shared" si="132"/>
        <v>1</v>
      </c>
      <c r="BA165" s="97" t="b">
        <f t="shared" si="133"/>
        <v>1</v>
      </c>
      <c r="BB165" s="97" t="b">
        <f t="shared" si="139"/>
        <v>0</v>
      </c>
      <c r="BC165" s="97" t="b">
        <f t="shared" si="140"/>
        <v>0</v>
      </c>
      <c r="BD165" s="97" t="b">
        <f>Petrobras_PETR4___Histórico__InfoMoney_1[[#This Row],[MACD Line]]&lt;0</f>
        <v>1</v>
      </c>
      <c r="BE1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6" spans="1:57" hidden="1">
      <c r="A166" s="83">
        <v>44097</v>
      </c>
      <c r="B166" s="98">
        <v>19.57</v>
      </c>
      <c r="C166" s="98">
        <v>19.57</v>
      </c>
      <c r="D166" s="98">
        <v>-2.74</v>
      </c>
      <c r="E166" s="98">
        <f>Petrobras_PETR4___Histórico__InfoMoney_1[[#This Row],[Var.Dia (%)]]/100</f>
        <v>-2.7400000000000001E-2</v>
      </c>
      <c r="F166" s="98">
        <v>20.13</v>
      </c>
      <c r="G166" s="98">
        <v>19.54</v>
      </c>
      <c r="H166" s="98">
        <v>20.28</v>
      </c>
      <c r="I166" s="97" t="s">
        <v>66</v>
      </c>
      <c r="J166" s="108">
        <v>-1.6E-2</v>
      </c>
      <c r="K166" s="97">
        <f ca="1">IF(COUNT($E166:E$1321)&gt;=22,LINEST(OFFSET(E166,0,0,22),OFFSET(J166,0,0,22)),"")</f>
        <v>1.2143980615008607</v>
      </c>
      <c r="L166" s="99">
        <f t="shared" si="105"/>
        <v>0</v>
      </c>
      <c r="M166" s="99">
        <f t="shared" si="106"/>
        <v>0</v>
      </c>
      <c r="N166" s="99">
        <f t="shared" si="107"/>
        <v>0</v>
      </c>
      <c r="O1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-0.98939929328621867</v>
      </c>
      <c r="P166" s="128">
        <f>IF(Petrobras_PETR4___Histórico__InfoMoney_1[[#This Row],[William %R]]&lt;-0.8,1,0)</f>
        <v>1</v>
      </c>
      <c r="Q166" s="128">
        <f>IF(Petrobras_PETR4___Histórico__InfoMoney_1[[#This Row],[William %R]]&gt;-0.1,1,0)</f>
        <v>0</v>
      </c>
      <c r="R166" s="99">
        <f t="shared" si="108"/>
        <v>19.54</v>
      </c>
      <c r="S166" s="99">
        <f t="shared" si="109"/>
        <v>22.37</v>
      </c>
      <c r="T166" s="99">
        <f t="shared" si="110"/>
        <v>21.134115384615384</v>
      </c>
      <c r="U166" s="99">
        <f t="shared" si="111"/>
        <v>21.290500000000002</v>
      </c>
      <c r="V166" s="99">
        <f t="shared" si="112"/>
        <v>20.80076183190689</v>
      </c>
      <c r="W166" s="99">
        <f t="shared" si="113"/>
        <v>21.244020920371671</v>
      </c>
      <c r="X166" s="99">
        <f t="shared" si="114"/>
        <v>-0.44325908846478157</v>
      </c>
      <c r="Y166" s="99">
        <f t="shared" si="115"/>
        <v>-0.25036874578463847</v>
      </c>
      <c r="Z166" s="99">
        <f t="shared" si="116"/>
        <v>-0.1928903426801431</v>
      </c>
      <c r="AA166" s="109">
        <f t="shared" si="117"/>
        <v>0.39597979746446571</v>
      </c>
      <c r="AB166" s="109">
        <f t="shared" si="134"/>
        <v>0.73136858012906181</v>
      </c>
      <c r="AC166" s="99" t="str">
        <f t="shared" si="135"/>
        <v>0</v>
      </c>
      <c r="AD166" s="95" t="str">
        <f t="shared" si="136"/>
        <v>0</v>
      </c>
      <c r="AE166" s="95">
        <f t="shared" si="118"/>
        <v>0</v>
      </c>
      <c r="AF166" s="95">
        <f>IF(Petrobras_PETR4___Histórico__InfoMoney_1[[#This Row],[MACD Line]]&lt;0,1,0)</f>
        <v>1</v>
      </c>
      <c r="AG166" s="99">
        <f>Petrobras_PETR4___Histórico__InfoMoney_1[[#This Row],[9MME]]/Petrobras_PETR4___Histórico__InfoMoney_1[[#This Row],[20MA]]</f>
        <v>0.99265472321530179</v>
      </c>
      <c r="AH166" s="95">
        <f t="shared" si="119"/>
        <v>0</v>
      </c>
      <c r="AI166" s="96">
        <f t="shared" si="120"/>
        <v>0</v>
      </c>
      <c r="AK166" s="104" t="b">
        <f t="shared" si="121"/>
        <v>0</v>
      </c>
      <c r="AL166" s="104" t="b">
        <f t="shared" si="122"/>
        <v>0</v>
      </c>
      <c r="AM166" s="104" t="b">
        <f t="shared" si="123"/>
        <v>1</v>
      </c>
      <c r="AN166" s="104" t="b">
        <f t="shared" si="124"/>
        <v>0</v>
      </c>
      <c r="AO166" s="98">
        <f t="shared" si="125"/>
        <v>19.41</v>
      </c>
      <c r="AP166" s="104">
        <f t="shared" si="126"/>
        <v>22.4</v>
      </c>
      <c r="AQ166" s="98">
        <f t="shared" si="127"/>
        <v>0.2</v>
      </c>
      <c r="AR166" s="98">
        <f t="shared" si="128"/>
        <v>0.15384615384615385</v>
      </c>
      <c r="AS166" s="98">
        <f t="shared" si="129"/>
        <v>7.407407407407407E-2</v>
      </c>
      <c r="AU166" s="97" t="b">
        <f t="shared" si="130"/>
        <v>0</v>
      </c>
      <c r="AV166" s="97" t="b">
        <f t="shared" si="131"/>
        <v>0</v>
      </c>
      <c r="AW166" s="97" t="b">
        <f t="shared" si="137"/>
        <v>1</v>
      </c>
      <c r="AX166" s="97" t="b">
        <f t="shared" si="138"/>
        <v>1</v>
      </c>
      <c r="AY1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6" s="97" t="b">
        <f t="shared" si="132"/>
        <v>1</v>
      </c>
      <c r="BA166" s="97" t="b">
        <f t="shared" si="133"/>
        <v>1</v>
      </c>
      <c r="BB166" s="97" t="b">
        <f t="shared" si="139"/>
        <v>0</v>
      </c>
      <c r="BC166" s="97" t="b">
        <f t="shared" si="140"/>
        <v>0</v>
      </c>
      <c r="BD166" s="97" t="b">
        <f>Petrobras_PETR4___Histórico__InfoMoney_1[[#This Row],[MACD Line]]&lt;0</f>
        <v>1</v>
      </c>
      <c r="BE1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7" spans="1:57" hidden="1">
      <c r="A167" s="83">
        <v>44096</v>
      </c>
      <c r="B167" s="98">
        <v>20.13</v>
      </c>
      <c r="C167" s="98">
        <v>20.13</v>
      </c>
      <c r="D167" s="98">
        <v>-0.48</v>
      </c>
      <c r="E167" s="98">
        <f>Petrobras_PETR4___Histórico__InfoMoney_1[[#This Row],[Var.Dia (%)]]/100</f>
        <v>-4.7999999999999996E-3</v>
      </c>
      <c r="F167" s="98">
        <v>20.28</v>
      </c>
      <c r="G167" s="98">
        <v>20.079999999999998</v>
      </c>
      <c r="H167" s="98">
        <v>20.66</v>
      </c>
      <c r="I167" s="97" t="s">
        <v>465</v>
      </c>
      <c r="J167" s="108">
        <v>3.0999999999999999E-3</v>
      </c>
      <c r="K167" s="97">
        <f ca="1">IF(COUNT($E167:E$1321)&gt;=22,LINEST(OFFSET(E167,0,0,22),OFFSET(J167,0,0,22)),"")</f>
        <v>1.1879792357587928</v>
      </c>
      <c r="L167" s="99">
        <f t="shared" si="105"/>
        <v>0</v>
      </c>
      <c r="M167" s="99">
        <f t="shared" si="106"/>
        <v>0</v>
      </c>
      <c r="N167" s="99">
        <f t="shared" si="107"/>
        <v>0</v>
      </c>
      <c r="O1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-0.97816593886462855</v>
      </c>
      <c r="P167" s="128">
        <f>IF(Petrobras_PETR4___Histórico__InfoMoney_1[[#This Row],[William %R]]&lt;-0.8,1,0)</f>
        <v>1</v>
      </c>
      <c r="Q167" s="128">
        <f>IF(Petrobras_PETR4___Histórico__InfoMoney_1[[#This Row],[William %R]]&gt;-0.1,1,0)</f>
        <v>0</v>
      </c>
      <c r="R167" s="99">
        <f t="shared" si="108"/>
        <v>20.079999999999998</v>
      </c>
      <c r="S167" s="99">
        <f t="shared" si="109"/>
        <v>22.37</v>
      </c>
      <c r="T167" s="99">
        <f t="shared" si="110"/>
        <v>21.308692307692311</v>
      </c>
      <c r="U167" s="99">
        <f t="shared" si="111"/>
        <v>21.418500000000002</v>
      </c>
      <c r="V167" s="99">
        <f t="shared" si="112"/>
        <v>21.024536710435413</v>
      </c>
      <c r="W167" s="99">
        <f t="shared" si="113"/>
        <v>21.377942594001404</v>
      </c>
      <c r="X167" s="99">
        <f t="shared" si="114"/>
        <v>-0.35340588356599056</v>
      </c>
      <c r="Y167" s="99">
        <f t="shared" si="115"/>
        <v>-0.20214616011460268</v>
      </c>
      <c r="Z167" s="99">
        <f t="shared" si="116"/>
        <v>-0.15125972345138788</v>
      </c>
      <c r="AA167" s="109">
        <f t="shared" si="117"/>
        <v>6.3639610306789177E-2</v>
      </c>
      <c r="AB167" s="109">
        <f t="shared" si="134"/>
        <v>0.5581397674418126</v>
      </c>
      <c r="AC167" s="99" t="str">
        <f t="shared" si="135"/>
        <v>0</v>
      </c>
      <c r="AD167" s="95" t="str">
        <f t="shared" si="136"/>
        <v>0</v>
      </c>
      <c r="AE167" s="95">
        <f t="shared" si="118"/>
        <v>0</v>
      </c>
      <c r="AF167" s="95">
        <f>IF(Petrobras_PETR4___Histórico__InfoMoney_1[[#This Row],[MACD Line]]&lt;0,1,0)</f>
        <v>1</v>
      </c>
      <c r="AG167" s="99">
        <f>Petrobras_PETR4___Histórico__InfoMoney_1[[#This Row],[9MME]]/Petrobras_PETR4___Histórico__InfoMoney_1[[#This Row],[20MA]]</f>
        <v>0.99487323144441997</v>
      </c>
      <c r="AH167" s="95">
        <f t="shared" si="119"/>
        <v>0</v>
      </c>
      <c r="AI167" s="96">
        <f t="shared" si="120"/>
        <v>0</v>
      </c>
      <c r="AK167" s="104" t="b">
        <f t="shared" si="121"/>
        <v>0</v>
      </c>
      <c r="AL167" s="104" t="b">
        <f t="shared" si="122"/>
        <v>0</v>
      </c>
      <c r="AM167" s="104" t="b">
        <f t="shared" si="123"/>
        <v>0</v>
      </c>
      <c r="AN167" s="104" t="b">
        <f t="shared" si="124"/>
        <v>1</v>
      </c>
      <c r="AO167" s="98">
        <f t="shared" si="125"/>
        <v>19.54</v>
      </c>
      <c r="AP167" s="104">
        <f t="shared" si="126"/>
        <v>22.4</v>
      </c>
      <c r="AQ167" s="98">
        <f t="shared" si="127"/>
        <v>0.2</v>
      </c>
      <c r="AR167" s="98">
        <f t="shared" si="128"/>
        <v>0.15384615384615385</v>
      </c>
      <c r="AS167" s="98">
        <f t="shared" si="129"/>
        <v>7.407407407407407E-2</v>
      </c>
      <c r="AU167" s="97" t="b">
        <f t="shared" si="130"/>
        <v>0</v>
      </c>
      <c r="AV167" s="97" t="b">
        <f t="shared" si="131"/>
        <v>0</v>
      </c>
      <c r="AW167" s="97" t="b">
        <f t="shared" si="137"/>
        <v>1</v>
      </c>
      <c r="AX167" s="97" t="b">
        <f t="shared" si="138"/>
        <v>1</v>
      </c>
      <c r="AY1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7" s="97" t="b">
        <f t="shared" si="132"/>
        <v>1</v>
      </c>
      <c r="BA167" s="97" t="b">
        <f t="shared" si="133"/>
        <v>1</v>
      </c>
      <c r="BB167" s="97" t="b">
        <f t="shared" si="139"/>
        <v>0</v>
      </c>
      <c r="BC167" s="97" t="b">
        <f t="shared" si="140"/>
        <v>0</v>
      </c>
      <c r="BD167" s="97" t="b">
        <f>Petrobras_PETR4___Histórico__InfoMoney_1[[#This Row],[MACD Line]]&lt;0</f>
        <v>1</v>
      </c>
      <c r="BE1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8" spans="1:57" hidden="1">
      <c r="A168" s="83">
        <v>44095</v>
      </c>
      <c r="B168" s="98">
        <v>20.22</v>
      </c>
      <c r="C168" s="98">
        <v>20.22</v>
      </c>
      <c r="D168" s="98">
        <v>-3.46</v>
      </c>
      <c r="E168" s="98">
        <f>Petrobras_PETR4___Histórico__InfoMoney_1[[#This Row],[Var.Dia (%)]]/100</f>
        <v>-3.4599999999999999E-2</v>
      </c>
      <c r="F168" s="98">
        <v>20.6</v>
      </c>
      <c r="G168" s="98">
        <v>20.13</v>
      </c>
      <c r="H168" s="98">
        <v>20.76</v>
      </c>
      <c r="I168" s="97" t="s">
        <v>291</v>
      </c>
      <c r="J168" s="108">
        <v>-1.32E-2</v>
      </c>
      <c r="K168" s="97">
        <f ca="1">IF(COUNT($E168:E$1321)&gt;=22,LINEST(OFFSET(E168,0,0,22),OFFSET(J168,0,0,22)),"")</f>
        <v>1.1717353962757884</v>
      </c>
      <c r="L168" s="99">
        <f t="shared" si="105"/>
        <v>0</v>
      </c>
      <c r="M168" s="99">
        <f t="shared" si="106"/>
        <v>0</v>
      </c>
      <c r="N168" s="99">
        <f t="shared" si="107"/>
        <v>0</v>
      </c>
      <c r="O1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-0.95982142857142871</v>
      </c>
      <c r="P168" s="128">
        <f>IF(Petrobras_PETR4___Histórico__InfoMoney_1[[#This Row],[William %R]]&lt;-0.8,1,0)</f>
        <v>1</v>
      </c>
      <c r="Q168" s="128">
        <f>IF(Petrobras_PETR4___Histórico__InfoMoney_1[[#This Row],[William %R]]&gt;-0.1,1,0)</f>
        <v>0</v>
      </c>
      <c r="R168" s="99">
        <f t="shared" si="108"/>
        <v>20.13</v>
      </c>
      <c r="S168" s="99">
        <f t="shared" si="109"/>
        <v>22.37</v>
      </c>
      <c r="T168" s="99">
        <f t="shared" si="110"/>
        <v>21.390653846153846</v>
      </c>
      <c r="U168" s="99">
        <f t="shared" si="111"/>
        <v>21.523000000000003</v>
      </c>
      <c r="V168" s="99">
        <f t="shared" si="112"/>
        <v>21.187179748696398</v>
      </c>
      <c r="W168" s="99">
        <f t="shared" si="113"/>
        <v>21.477778001521518</v>
      </c>
      <c r="X168" s="99">
        <f t="shared" si="114"/>
        <v>-0.29059825282512008</v>
      </c>
      <c r="Y168" s="99">
        <f t="shared" si="115"/>
        <v>-0.16433122925175569</v>
      </c>
      <c r="Z168" s="99">
        <f t="shared" si="116"/>
        <v>-0.12626702357336439</v>
      </c>
      <c r="AA168" s="109">
        <f t="shared" si="117"/>
        <v>0.51618795026618003</v>
      </c>
      <c r="AB168" s="109">
        <f t="shared" si="134"/>
        <v>0.43749285708454755</v>
      </c>
      <c r="AC168" s="99" t="str">
        <f t="shared" si="135"/>
        <v>0</v>
      </c>
      <c r="AD168" s="95" t="str">
        <f t="shared" si="136"/>
        <v>0</v>
      </c>
      <c r="AE168" s="95">
        <f t="shared" si="118"/>
        <v>0</v>
      </c>
      <c r="AF168" s="95">
        <f>IF(Petrobras_PETR4___Histórico__InfoMoney_1[[#This Row],[MACD Line]]&lt;0,1,0)</f>
        <v>1</v>
      </c>
      <c r="AG168" s="99">
        <f>Petrobras_PETR4___Histórico__InfoMoney_1[[#This Row],[9MME]]/Petrobras_PETR4___Histórico__InfoMoney_1[[#This Row],[20MA]]</f>
        <v>0.99385094299836652</v>
      </c>
      <c r="AH168" s="95">
        <f t="shared" si="119"/>
        <v>0</v>
      </c>
      <c r="AI168" s="96">
        <f t="shared" si="120"/>
        <v>0</v>
      </c>
      <c r="AK168" s="104" t="b">
        <f t="shared" si="121"/>
        <v>0</v>
      </c>
      <c r="AL168" s="104" t="b">
        <f t="shared" si="122"/>
        <v>1</v>
      </c>
      <c r="AM168" s="104" t="b">
        <f t="shared" si="123"/>
        <v>1</v>
      </c>
      <c r="AN168" s="104" t="b">
        <f t="shared" si="124"/>
        <v>0</v>
      </c>
      <c r="AO168" s="98">
        <f t="shared" si="125"/>
        <v>20.079999999999998</v>
      </c>
      <c r="AP168" s="104">
        <f t="shared" si="126"/>
        <v>22.4</v>
      </c>
      <c r="AQ168" s="98">
        <f t="shared" si="127"/>
        <v>0.2</v>
      </c>
      <c r="AR168" s="98">
        <f t="shared" si="128"/>
        <v>0.15384615384615385</v>
      </c>
      <c r="AS168" s="98">
        <f t="shared" si="129"/>
        <v>7.407407407407407E-2</v>
      </c>
      <c r="AU168" s="97" t="b">
        <f t="shared" si="130"/>
        <v>0</v>
      </c>
      <c r="AV168" s="97" t="b">
        <f t="shared" si="131"/>
        <v>0</v>
      </c>
      <c r="AW168" s="97" t="b">
        <f t="shared" si="137"/>
        <v>1</v>
      </c>
      <c r="AX168" s="97" t="b">
        <f t="shared" si="138"/>
        <v>1</v>
      </c>
      <c r="AY1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8" s="97" t="b">
        <f t="shared" si="132"/>
        <v>0</v>
      </c>
      <c r="BA168" s="97" t="b">
        <f t="shared" si="133"/>
        <v>1</v>
      </c>
      <c r="BB168" s="97" t="b">
        <f t="shared" si="139"/>
        <v>0</v>
      </c>
      <c r="BC168" s="97" t="b">
        <f t="shared" si="140"/>
        <v>0</v>
      </c>
      <c r="BD168" s="97" t="b">
        <f>Petrobras_PETR4___Histórico__InfoMoney_1[[#This Row],[MACD Line]]&lt;0</f>
        <v>1</v>
      </c>
      <c r="BE1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69" spans="1:57" hidden="1">
      <c r="A169" s="83">
        <v>44092</v>
      </c>
      <c r="B169" s="98">
        <v>20.95</v>
      </c>
      <c r="C169" s="98">
        <v>20.95</v>
      </c>
      <c r="D169" s="98">
        <v>-2.2599999999999998</v>
      </c>
      <c r="E169" s="98">
        <f>Petrobras_PETR4___Histórico__InfoMoney_1[[#This Row],[Var.Dia (%)]]/100</f>
        <v>-2.2599999999999999E-2</v>
      </c>
      <c r="F169" s="98">
        <v>21.28</v>
      </c>
      <c r="G169" s="98">
        <v>20.85</v>
      </c>
      <c r="H169" s="98">
        <v>21.43</v>
      </c>
      <c r="I169" s="97" t="s">
        <v>104</v>
      </c>
      <c r="J169" s="108">
        <v>-1.8100000000000002E-2</v>
      </c>
      <c r="K169" s="97">
        <f ca="1">IF(COUNT($E169:E$1321)&gt;=22,LINEST(OFFSET(E169,0,0,22),OFFSET(J169,0,0,22)),"")</f>
        <v>1.0955421062228337</v>
      </c>
      <c r="L169" s="99">
        <f t="shared" si="105"/>
        <v>0</v>
      </c>
      <c r="M169" s="99">
        <f t="shared" si="106"/>
        <v>0</v>
      </c>
      <c r="N169" s="99">
        <f t="shared" si="107"/>
        <v>0</v>
      </c>
      <c r="O1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-0.86585365853658613</v>
      </c>
      <c r="P169" s="128">
        <f>IF(Petrobras_PETR4___Histórico__InfoMoney_1[[#This Row],[William %R]]&lt;-0.8,1,0)</f>
        <v>1</v>
      </c>
      <c r="Q169" s="128">
        <f>IF(Petrobras_PETR4___Histórico__InfoMoney_1[[#This Row],[William %R]]&gt;-0.1,1,0)</f>
        <v>0</v>
      </c>
      <c r="R169" s="99">
        <f t="shared" si="108"/>
        <v>20.73</v>
      </c>
      <c r="S169" s="99">
        <f t="shared" si="109"/>
        <v>22.37</v>
      </c>
      <c r="T169" s="99">
        <f t="shared" si="110"/>
        <v>21.546961538461535</v>
      </c>
      <c r="U169" s="99">
        <f t="shared" si="111"/>
        <v>21.6035</v>
      </c>
      <c r="V169" s="99">
        <f t="shared" si="112"/>
        <v>21.363030612095745</v>
      </c>
      <c r="W169" s="99">
        <f t="shared" si="113"/>
        <v>21.578400241643241</v>
      </c>
      <c r="X169" s="99">
        <f t="shared" si="114"/>
        <v>-0.21536962954749583</v>
      </c>
      <c r="Y169" s="99">
        <f t="shared" si="115"/>
        <v>-0.1327644733584146</v>
      </c>
      <c r="Z169" s="99">
        <f t="shared" si="116"/>
        <v>-8.2605156189081236E-2</v>
      </c>
      <c r="AA169" s="109">
        <f t="shared" si="117"/>
        <v>0.33941125496954311</v>
      </c>
      <c r="AB169" s="109">
        <f t="shared" si="134"/>
        <v>0.20228692493584455</v>
      </c>
      <c r="AC169" s="99" t="str">
        <f t="shared" si="135"/>
        <v>0</v>
      </c>
      <c r="AD169" s="95" t="str">
        <f t="shared" si="136"/>
        <v>0</v>
      </c>
      <c r="AE169" s="95">
        <f t="shared" si="118"/>
        <v>0</v>
      </c>
      <c r="AF169" s="95">
        <f>IF(Petrobras_PETR4___Histórico__InfoMoney_1[[#This Row],[MACD Line]]&lt;0,1,0)</f>
        <v>1</v>
      </c>
      <c r="AG169" s="99">
        <f>Petrobras_PETR4___Histórico__InfoMoney_1[[#This Row],[9MME]]/Petrobras_PETR4___Histórico__InfoMoney_1[[#This Row],[20MA]]</f>
        <v>0.99738290269917074</v>
      </c>
      <c r="AH169" s="95">
        <f t="shared" si="119"/>
        <v>0</v>
      </c>
      <c r="AI169" s="96">
        <f t="shared" si="120"/>
        <v>0</v>
      </c>
      <c r="AK169" s="104" t="b">
        <f t="shared" si="121"/>
        <v>1</v>
      </c>
      <c r="AL169" s="104" t="b">
        <f t="shared" si="122"/>
        <v>0</v>
      </c>
      <c r="AM169" s="104" t="b">
        <f t="shared" si="123"/>
        <v>1</v>
      </c>
      <c r="AN169" s="104" t="b">
        <f t="shared" si="124"/>
        <v>0</v>
      </c>
      <c r="AO169" s="98">
        <f t="shared" si="125"/>
        <v>20.73</v>
      </c>
      <c r="AP169" s="104">
        <f t="shared" si="126"/>
        <v>22.4</v>
      </c>
      <c r="AQ169" s="98">
        <f t="shared" si="127"/>
        <v>0.2</v>
      </c>
      <c r="AR169" s="98">
        <f t="shared" si="128"/>
        <v>0.15384615384615385</v>
      </c>
      <c r="AS169" s="98">
        <f t="shared" si="129"/>
        <v>7.407407407407407E-2</v>
      </c>
      <c r="AU169" s="97" t="b">
        <f t="shared" si="130"/>
        <v>0</v>
      </c>
      <c r="AV169" s="97" t="b">
        <f t="shared" si="131"/>
        <v>1</v>
      </c>
      <c r="AW169" s="97" t="b">
        <f t="shared" si="137"/>
        <v>1</v>
      </c>
      <c r="AX169" s="97" t="b">
        <f t="shared" si="138"/>
        <v>0</v>
      </c>
      <c r="AY1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69" s="97" t="b">
        <f t="shared" si="132"/>
        <v>1</v>
      </c>
      <c r="BA169" s="97" t="b">
        <f t="shared" si="133"/>
        <v>0</v>
      </c>
      <c r="BB169" s="97" t="b">
        <f t="shared" si="139"/>
        <v>1</v>
      </c>
      <c r="BC169" s="97" t="b">
        <f t="shared" si="140"/>
        <v>0</v>
      </c>
      <c r="BD169" s="97" t="b">
        <f>Petrobras_PETR4___Histórico__InfoMoney_1[[#This Row],[MACD Line]]&lt;0</f>
        <v>1</v>
      </c>
      <c r="BE1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0" spans="1:57" hidden="1">
      <c r="A170" s="83">
        <v>44091</v>
      </c>
      <c r="B170" s="98">
        <v>21.43</v>
      </c>
      <c r="C170" s="98">
        <v>21.43</v>
      </c>
      <c r="D170" s="98">
        <v>1.93</v>
      </c>
      <c r="E170" s="98">
        <f>Petrobras_PETR4___Histórico__InfoMoney_1[[#This Row],[Var.Dia (%)]]/100</f>
        <v>1.9299999999999998E-2</v>
      </c>
      <c r="F170" s="98">
        <v>20.81</v>
      </c>
      <c r="G170" s="98">
        <v>20.76</v>
      </c>
      <c r="H170" s="98">
        <v>21.45</v>
      </c>
      <c r="I170" s="97" t="s">
        <v>261</v>
      </c>
      <c r="J170" s="108">
        <v>4.1999999999999997E-3</v>
      </c>
      <c r="K170" s="97">
        <f ca="1">IF(COUNT($E170:E$1321)&gt;=22,LINEST(OFFSET(E170,0,0,22),OFFSET(J170,0,0,22)),"")</f>
        <v>1.0436060042255311</v>
      </c>
      <c r="L170" s="99">
        <f t="shared" si="105"/>
        <v>0</v>
      </c>
      <c r="M170" s="99">
        <f t="shared" si="106"/>
        <v>0</v>
      </c>
      <c r="N170" s="99">
        <f t="shared" si="107"/>
        <v>0</v>
      </c>
      <c r="O1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-0.57317073170731769</v>
      </c>
      <c r="P170" s="128">
        <f>IF(Petrobras_PETR4___Histórico__InfoMoney_1[[#This Row],[William %R]]&lt;-0.8,1,0)</f>
        <v>0</v>
      </c>
      <c r="Q170" s="128">
        <f>IF(Petrobras_PETR4___Histórico__InfoMoney_1[[#This Row],[William %R]]&gt;-0.1,1,0)</f>
        <v>0</v>
      </c>
      <c r="R170" s="99">
        <f t="shared" si="108"/>
        <v>20.73</v>
      </c>
      <c r="S170" s="99">
        <f t="shared" si="109"/>
        <v>22.37</v>
      </c>
      <c r="T170" s="99">
        <f t="shared" si="110"/>
        <v>21.65126923076923</v>
      </c>
      <c r="U170" s="99">
        <f t="shared" si="111"/>
        <v>21.655499999999996</v>
      </c>
      <c r="V170" s="99">
        <f t="shared" si="112"/>
        <v>21.438127087022245</v>
      </c>
      <c r="W170" s="99">
        <f t="shared" si="113"/>
        <v>21.6286722609747</v>
      </c>
      <c r="X170" s="99">
        <f t="shared" si="114"/>
        <v>-0.19054517395245441</v>
      </c>
      <c r="Y170" s="99">
        <f t="shared" si="115"/>
        <v>-0.11211318431114428</v>
      </c>
      <c r="Z170" s="99">
        <f t="shared" si="116"/>
        <v>-7.8431989641310124E-2</v>
      </c>
      <c r="AA170" s="109">
        <f t="shared" si="117"/>
        <v>0.28284271247461801</v>
      </c>
      <c r="AB170" s="109">
        <f t="shared" si="134"/>
        <v>0.19282116066448726</v>
      </c>
      <c r="AC170" s="99" t="str">
        <f t="shared" si="135"/>
        <v>0</v>
      </c>
      <c r="AD170" s="95" t="str">
        <f t="shared" si="136"/>
        <v>0</v>
      </c>
      <c r="AE170" s="95">
        <f t="shared" si="118"/>
        <v>0</v>
      </c>
      <c r="AF170" s="95">
        <f>IF(Petrobras_PETR4___Histórico__InfoMoney_1[[#This Row],[MACD Line]]&lt;0,1,0)</f>
        <v>1</v>
      </c>
      <c r="AG170" s="99">
        <f>Petrobras_PETR4___Histórico__InfoMoney_1[[#This Row],[9MME]]/Petrobras_PETR4___Histórico__InfoMoney_1[[#This Row],[20MA]]</f>
        <v>0.99980463303868461</v>
      </c>
      <c r="AH170" s="95">
        <f t="shared" si="119"/>
        <v>0</v>
      </c>
      <c r="AI170" s="96">
        <f t="shared" si="120"/>
        <v>0</v>
      </c>
      <c r="AK170" s="104" t="b">
        <f t="shared" si="121"/>
        <v>0</v>
      </c>
      <c r="AL170" s="104" t="b">
        <f t="shared" si="122"/>
        <v>0</v>
      </c>
      <c r="AM170" s="104" t="b">
        <f t="shared" si="123"/>
        <v>0</v>
      </c>
      <c r="AN170" s="104" t="b">
        <f t="shared" si="124"/>
        <v>1</v>
      </c>
      <c r="AO170" s="98">
        <f t="shared" si="125"/>
        <v>20.73</v>
      </c>
      <c r="AP170" s="104">
        <f t="shared" si="126"/>
        <v>22.56</v>
      </c>
      <c r="AQ170" s="98">
        <f t="shared" si="127"/>
        <v>0.2</v>
      </c>
      <c r="AR170" s="98">
        <f t="shared" si="128"/>
        <v>0.15384615384615385</v>
      </c>
      <c r="AS170" s="98">
        <f t="shared" si="129"/>
        <v>7.407407407407407E-2</v>
      </c>
      <c r="AU170" s="97" t="b">
        <f t="shared" si="130"/>
        <v>1</v>
      </c>
      <c r="AV170" s="97" t="b">
        <f t="shared" si="131"/>
        <v>0</v>
      </c>
      <c r="AW170" s="97" t="b">
        <f t="shared" si="137"/>
        <v>0</v>
      </c>
      <c r="AX170" s="97" t="b">
        <f t="shared" si="138"/>
        <v>0</v>
      </c>
      <c r="AY1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0" s="97" t="b">
        <f t="shared" si="132"/>
        <v>0</v>
      </c>
      <c r="BA170" s="97" t="b">
        <f t="shared" si="133"/>
        <v>1</v>
      </c>
      <c r="BB170" s="97" t="b">
        <f t="shared" si="139"/>
        <v>1</v>
      </c>
      <c r="BC170" s="97" t="b">
        <f t="shared" si="140"/>
        <v>1</v>
      </c>
      <c r="BD170" s="97" t="b">
        <f>Petrobras_PETR4___Histórico__InfoMoney_1[[#This Row],[MACD Line]]&lt;0</f>
        <v>1</v>
      </c>
      <c r="BE1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1" spans="1:57" hidden="1">
      <c r="A171" s="83">
        <v>44090</v>
      </c>
      <c r="B171" s="98">
        <v>21.03</v>
      </c>
      <c r="C171" s="98">
        <v>21.03</v>
      </c>
      <c r="D171" s="98">
        <v>0.28000000000000003</v>
      </c>
      <c r="E171" s="98">
        <f>Petrobras_PETR4___Histórico__InfoMoney_1[[#This Row],[Var.Dia (%)]]/100</f>
        <v>2.8000000000000004E-3</v>
      </c>
      <c r="F171" s="98">
        <v>21.14</v>
      </c>
      <c r="G171" s="98">
        <v>20.9</v>
      </c>
      <c r="H171" s="98">
        <v>21.28</v>
      </c>
      <c r="I171" s="97" t="s">
        <v>179</v>
      </c>
      <c r="J171" s="108">
        <v>-6.1999999999999998E-3</v>
      </c>
      <c r="K171" s="97">
        <f ca="1">IF(COUNT($E171:E$1321)&gt;=22,LINEST(OFFSET(E171,0,0,22),OFFSET(J171,0,0,22)),"")</f>
        <v>0.96896518740036275</v>
      </c>
      <c r="L171" s="99">
        <f t="shared" si="105"/>
        <v>0</v>
      </c>
      <c r="M171" s="99">
        <f t="shared" si="106"/>
        <v>0</v>
      </c>
      <c r="N171" s="99">
        <f t="shared" si="107"/>
        <v>0</v>
      </c>
      <c r="O1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-0.81707317073170693</v>
      </c>
      <c r="P171" s="128">
        <f>IF(Petrobras_PETR4___Histórico__InfoMoney_1[[#This Row],[William %R]]&lt;-0.8,1,0)</f>
        <v>1</v>
      </c>
      <c r="Q171" s="128">
        <f>IF(Petrobras_PETR4___Histórico__InfoMoney_1[[#This Row],[William %R]]&gt;-0.1,1,0)</f>
        <v>0</v>
      </c>
      <c r="R171" s="99">
        <f t="shared" si="108"/>
        <v>20.73</v>
      </c>
      <c r="S171" s="99">
        <f t="shared" si="109"/>
        <v>22.37</v>
      </c>
      <c r="T171" s="99">
        <f t="shared" si="110"/>
        <v>21.642192307692309</v>
      </c>
      <c r="U171" s="99">
        <f t="shared" si="111"/>
        <v>21.691499999999998</v>
      </c>
      <c r="V171" s="99">
        <f t="shared" si="112"/>
        <v>21.439604739208107</v>
      </c>
      <c r="W171" s="99">
        <f t="shared" si="113"/>
        <v>21.644566041852677</v>
      </c>
      <c r="X171" s="99">
        <f t="shared" si="114"/>
        <v>-0.2049613026445698</v>
      </c>
      <c r="Y171" s="99">
        <f t="shared" si="115"/>
        <v>-9.2505186900816744E-2</v>
      </c>
      <c r="Z171" s="99">
        <f t="shared" si="116"/>
        <v>-0.11245611574375305</v>
      </c>
      <c r="AA171" s="109">
        <f t="shared" si="117"/>
        <v>4.2426406871194457E-2</v>
      </c>
      <c r="AB171" s="109">
        <f t="shared" si="134"/>
        <v>0.18069310999592611</v>
      </c>
      <c r="AC171" s="99" t="str">
        <f t="shared" si="135"/>
        <v>0</v>
      </c>
      <c r="AD171" s="95" t="str">
        <f t="shared" si="136"/>
        <v>0</v>
      </c>
      <c r="AE171" s="95">
        <f t="shared" si="118"/>
        <v>0</v>
      </c>
      <c r="AF171" s="95">
        <f>IF(Petrobras_PETR4___Histórico__InfoMoney_1[[#This Row],[MACD Line]]&lt;0,1,0)</f>
        <v>1</v>
      </c>
      <c r="AG171" s="99">
        <f>Petrobras_PETR4___Histórico__InfoMoney_1[[#This Row],[9MME]]/Petrobras_PETR4___Histórico__InfoMoney_1[[#This Row],[20MA]]</f>
        <v>0.99772686571663138</v>
      </c>
      <c r="AH171" s="95">
        <f t="shared" si="119"/>
        <v>0</v>
      </c>
      <c r="AI171" s="96">
        <f t="shared" si="120"/>
        <v>0</v>
      </c>
      <c r="AK171" s="104" t="b">
        <f t="shared" si="121"/>
        <v>0</v>
      </c>
      <c r="AL171" s="104" t="b">
        <f t="shared" si="122"/>
        <v>0</v>
      </c>
      <c r="AM171" s="104" t="b">
        <f t="shared" si="123"/>
        <v>0</v>
      </c>
      <c r="AN171" s="104" t="b">
        <f t="shared" si="124"/>
        <v>1</v>
      </c>
      <c r="AO171" s="98">
        <f t="shared" si="125"/>
        <v>20.73</v>
      </c>
      <c r="AP171" s="104">
        <f t="shared" si="126"/>
        <v>22.56</v>
      </c>
      <c r="AQ171" s="98">
        <f t="shared" si="127"/>
        <v>0.2</v>
      </c>
      <c r="AR171" s="98">
        <f t="shared" si="128"/>
        <v>0.15384615384615385</v>
      </c>
      <c r="AS171" s="98">
        <f t="shared" si="129"/>
        <v>7.407407407407407E-2</v>
      </c>
      <c r="AU171" s="97" t="b">
        <f t="shared" si="130"/>
        <v>0</v>
      </c>
      <c r="AV171" s="97" t="b">
        <f t="shared" si="131"/>
        <v>1</v>
      </c>
      <c r="AW171" s="97" t="b">
        <f t="shared" si="137"/>
        <v>0</v>
      </c>
      <c r="AX171" s="97" t="b">
        <f t="shared" si="138"/>
        <v>1</v>
      </c>
      <c r="AY1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1" s="97" t="b">
        <f t="shared" si="132"/>
        <v>0</v>
      </c>
      <c r="BA171" s="97" t="b">
        <f t="shared" si="133"/>
        <v>0</v>
      </c>
      <c r="BB171" s="97" t="b">
        <f t="shared" si="139"/>
        <v>0</v>
      </c>
      <c r="BC171" s="97" t="b">
        <f t="shared" si="140"/>
        <v>1</v>
      </c>
      <c r="BD171" s="97" t="b">
        <f>Petrobras_PETR4___Histórico__InfoMoney_1[[#This Row],[MACD Line]]&lt;0</f>
        <v>1</v>
      </c>
      <c r="BE1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2" spans="1:57" hidden="1">
      <c r="A172" s="83">
        <v>44089</v>
      </c>
      <c r="B172" s="98">
        <v>20.97</v>
      </c>
      <c r="C172" s="98">
        <v>20.97</v>
      </c>
      <c r="D172" s="98">
        <v>-0.05</v>
      </c>
      <c r="E172" s="98">
        <f>Petrobras_PETR4___Histórico__InfoMoney_1[[#This Row],[Var.Dia (%)]]/100</f>
        <v>-5.0000000000000001E-4</v>
      </c>
      <c r="F172" s="98">
        <v>21.27</v>
      </c>
      <c r="G172" s="98">
        <v>20.85</v>
      </c>
      <c r="H172" s="98">
        <v>21.36</v>
      </c>
      <c r="I172" s="97" t="s">
        <v>111</v>
      </c>
      <c r="J172" s="108">
        <v>2.0000000000000001E-4</v>
      </c>
      <c r="K172" s="97">
        <f ca="1">IF(COUNT($E172:E$1321)&gt;=22,LINEST(OFFSET(E172,0,0,22),OFFSET(J172,0,0,22)),"")</f>
        <v>0.95387056386636948</v>
      </c>
      <c r="L172" s="99">
        <f t="shared" si="105"/>
        <v>0</v>
      </c>
      <c r="M172" s="99">
        <f t="shared" si="106"/>
        <v>0</v>
      </c>
      <c r="N172" s="99">
        <f t="shared" si="107"/>
        <v>0</v>
      </c>
      <c r="O1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-0.85365853658536683</v>
      </c>
      <c r="P172" s="128">
        <f>IF(Petrobras_PETR4___Histórico__InfoMoney_1[[#This Row],[William %R]]&lt;-0.8,1,0)</f>
        <v>1</v>
      </c>
      <c r="Q172" s="128">
        <f>IF(Petrobras_PETR4___Histórico__InfoMoney_1[[#This Row],[William %R]]&gt;-0.1,1,0)</f>
        <v>0</v>
      </c>
      <c r="R172" s="99">
        <f t="shared" si="108"/>
        <v>20.73</v>
      </c>
      <c r="S172" s="99">
        <f t="shared" si="109"/>
        <v>22.37</v>
      </c>
      <c r="T172" s="99">
        <f t="shared" si="110"/>
        <v>21.671038461538458</v>
      </c>
      <c r="U172" s="99">
        <f t="shared" si="111"/>
        <v>21.753499999999999</v>
      </c>
      <c r="V172" s="99">
        <f t="shared" si="112"/>
        <v>21.514078328155037</v>
      </c>
      <c r="W172" s="99">
        <f t="shared" si="113"/>
        <v>21.69373132520089</v>
      </c>
      <c r="X172" s="99">
        <f t="shared" si="114"/>
        <v>-0.17965299704585291</v>
      </c>
      <c r="Y172" s="99">
        <f t="shared" si="115"/>
        <v>-6.4391157964878487E-2</v>
      </c>
      <c r="Z172" s="99">
        <f t="shared" si="116"/>
        <v>-0.11526183908097443</v>
      </c>
      <c r="AA172" s="109">
        <f t="shared" si="117"/>
        <v>7.0710678118665812E-3</v>
      </c>
      <c r="AB172" s="109">
        <f t="shared" si="134"/>
        <v>0.4225754370523675</v>
      </c>
      <c r="AC172" s="99" t="str">
        <f t="shared" si="135"/>
        <v>0</v>
      </c>
      <c r="AD172" s="95" t="str">
        <f t="shared" si="136"/>
        <v>0</v>
      </c>
      <c r="AE172" s="95">
        <f t="shared" si="118"/>
        <v>0</v>
      </c>
      <c r="AF172" s="95">
        <f>IF(Petrobras_PETR4___Histórico__InfoMoney_1[[#This Row],[MACD Line]]&lt;0,1,0)</f>
        <v>1</v>
      </c>
      <c r="AG172" s="99">
        <f>Petrobras_PETR4___Histórico__InfoMoney_1[[#This Row],[9MME]]/Petrobras_PETR4___Histórico__InfoMoney_1[[#This Row],[20MA]]</f>
        <v>0.99620927490006017</v>
      </c>
      <c r="AH172" s="95">
        <f t="shared" si="119"/>
        <v>0</v>
      </c>
      <c r="AI172" s="96">
        <f t="shared" si="120"/>
        <v>0</v>
      </c>
      <c r="AK172" s="104" t="b">
        <f t="shared" si="121"/>
        <v>0</v>
      </c>
      <c r="AL172" s="104" t="b">
        <f t="shared" si="122"/>
        <v>0</v>
      </c>
      <c r="AM172" s="104" t="b">
        <f t="shared" si="123"/>
        <v>1</v>
      </c>
      <c r="AN172" s="104" t="b">
        <f t="shared" si="124"/>
        <v>0</v>
      </c>
      <c r="AO172" s="98">
        <f t="shared" si="125"/>
        <v>20.73</v>
      </c>
      <c r="AP172" s="104">
        <f t="shared" si="126"/>
        <v>22.56</v>
      </c>
      <c r="AQ172" s="98">
        <f t="shared" si="127"/>
        <v>0.2</v>
      </c>
      <c r="AR172" s="98">
        <f t="shared" si="128"/>
        <v>0.15384615384615385</v>
      </c>
      <c r="AS172" s="98">
        <f t="shared" si="129"/>
        <v>7.407407407407407E-2</v>
      </c>
      <c r="AU172" s="97" t="b">
        <f t="shared" si="130"/>
        <v>1</v>
      </c>
      <c r="AV172" s="97" t="b">
        <f t="shared" si="131"/>
        <v>0</v>
      </c>
      <c r="AW172" s="97" t="b">
        <f t="shared" si="137"/>
        <v>1</v>
      </c>
      <c r="AX172" s="97" t="b">
        <f t="shared" si="138"/>
        <v>1</v>
      </c>
      <c r="AY1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2" s="97" t="b">
        <f t="shared" si="132"/>
        <v>1</v>
      </c>
      <c r="BA172" s="97" t="b">
        <f t="shared" si="133"/>
        <v>0</v>
      </c>
      <c r="BB172" s="97" t="b">
        <f t="shared" si="139"/>
        <v>0</v>
      </c>
      <c r="BC172" s="97" t="b">
        <f t="shared" si="140"/>
        <v>0</v>
      </c>
      <c r="BD172" s="97" t="b">
        <f>Petrobras_PETR4___Histórico__InfoMoney_1[[#This Row],[MACD Line]]&lt;0</f>
        <v>1</v>
      </c>
      <c r="BE1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3" spans="1:57" hidden="1">
      <c r="A173" s="83">
        <v>44088</v>
      </c>
      <c r="B173" s="98">
        <v>20.98</v>
      </c>
      <c r="C173" s="98">
        <v>20.98</v>
      </c>
      <c r="D173" s="98">
        <v>-0.91</v>
      </c>
      <c r="E173" s="98">
        <f>Petrobras_PETR4___Histórico__InfoMoney_1[[#This Row],[Var.Dia (%)]]/100</f>
        <v>-9.1000000000000004E-3</v>
      </c>
      <c r="F173" s="98">
        <v>21.23</v>
      </c>
      <c r="G173" s="98">
        <v>20.73</v>
      </c>
      <c r="H173" s="98">
        <v>21.27</v>
      </c>
      <c r="I173" s="97" t="s">
        <v>466</v>
      </c>
      <c r="J173" s="108">
        <v>1.9400000000000001E-2</v>
      </c>
      <c r="K173" s="97">
        <f ca="1">IF(COUNT($E173:E$1321)&gt;=22,LINEST(OFFSET(E173,0,0,22),OFFSET(J173,0,0,22)),"")</f>
        <v>0.98381075428861409</v>
      </c>
      <c r="L173" s="99">
        <f t="shared" si="105"/>
        <v>1</v>
      </c>
      <c r="M173" s="99">
        <f t="shared" si="106"/>
        <v>0</v>
      </c>
      <c r="N173" s="99">
        <f t="shared" si="107"/>
        <v>1</v>
      </c>
      <c r="O1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-0.85029940119760461</v>
      </c>
      <c r="P173" s="128">
        <f>IF(Petrobras_PETR4___Histórico__InfoMoney_1[[#This Row],[William %R]]&lt;-0.8,1,0)</f>
        <v>1</v>
      </c>
      <c r="Q173" s="128">
        <f>IF(Petrobras_PETR4___Histórico__InfoMoney_1[[#This Row],[William %R]]&gt;-0.1,1,0)</f>
        <v>0</v>
      </c>
      <c r="R173" s="99">
        <f t="shared" si="108"/>
        <v>20.73</v>
      </c>
      <c r="S173" s="99">
        <f t="shared" si="109"/>
        <v>22.4</v>
      </c>
      <c r="T173" s="99">
        <f t="shared" si="110"/>
        <v>21.712769230769229</v>
      </c>
      <c r="U173" s="99">
        <f t="shared" si="111"/>
        <v>21.798499999999997</v>
      </c>
      <c r="V173" s="99">
        <f t="shared" si="112"/>
        <v>21.61300166054686</v>
      </c>
      <c r="W173" s="99">
        <f t="shared" si="113"/>
        <v>21.75162983121696</v>
      </c>
      <c r="X173" s="99">
        <f t="shared" si="114"/>
        <v>-0.13862817067009914</v>
      </c>
      <c r="Y173" s="99">
        <f t="shared" si="115"/>
        <v>-3.557569819463488E-2</v>
      </c>
      <c r="Z173" s="99">
        <f t="shared" si="116"/>
        <v>-0.10305247247546426</v>
      </c>
      <c r="AA173" s="109">
        <f t="shared" si="117"/>
        <v>0.13435028842544494</v>
      </c>
      <c r="AB173" s="109">
        <f t="shared" si="134"/>
        <v>0.38591449830240793</v>
      </c>
      <c r="AC173" s="99" t="str">
        <f t="shared" si="135"/>
        <v>0</v>
      </c>
      <c r="AD173" s="95" t="str">
        <f t="shared" si="136"/>
        <v>0</v>
      </c>
      <c r="AE173" s="95">
        <f t="shared" si="118"/>
        <v>0</v>
      </c>
      <c r="AF173" s="95">
        <f>IF(Petrobras_PETR4___Histórico__InfoMoney_1[[#This Row],[MACD Line]]&lt;0,1,0)</f>
        <v>1</v>
      </c>
      <c r="AG173" s="99">
        <f>Petrobras_PETR4___Histórico__InfoMoney_1[[#This Row],[9MME]]/Petrobras_PETR4___Histórico__InfoMoney_1[[#This Row],[20MA]]</f>
        <v>0.99606712529620078</v>
      </c>
      <c r="AH173" s="95">
        <f t="shared" si="119"/>
        <v>0</v>
      </c>
      <c r="AI173" s="96">
        <f t="shared" si="120"/>
        <v>0</v>
      </c>
      <c r="AK173" s="104" t="b">
        <f t="shared" si="121"/>
        <v>0</v>
      </c>
      <c r="AL173" s="104" t="b">
        <f t="shared" si="122"/>
        <v>0</v>
      </c>
      <c r="AM173" s="104" t="b">
        <f t="shared" si="123"/>
        <v>1</v>
      </c>
      <c r="AN173" s="104" t="b">
        <f t="shared" si="124"/>
        <v>1</v>
      </c>
      <c r="AO173" s="98">
        <f t="shared" si="125"/>
        <v>20.73</v>
      </c>
      <c r="AP173" s="104">
        <f t="shared" si="126"/>
        <v>22.56</v>
      </c>
      <c r="AQ173" s="98">
        <f t="shared" si="127"/>
        <v>0.2</v>
      </c>
      <c r="AR173" s="98">
        <f t="shared" si="128"/>
        <v>0.15384615384615385</v>
      </c>
      <c r="AS173" s="98">
        <f t="shared" si="129"/>
        <v>7.407407407407407E-2</v>
      </c>
      <c r="AU173" s="97" t="b">
        <f t="shared" si="130"/>
        <v>0</v>
      </c>
      <c r="AV173" s="97" t="b">
        <f t="shared" si="131"/>
        <v>0</v>
      </c>
      <c r="AW173" s="97" t="b">
        <f t="shared" si="137"/>
        <v>1</v>
      </c>
      <c r="AX173" s="97" t="b">
        <f t="shared" si="138"/>
        <v>1</v>
      </c>
      <c r="AY1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3" s="97" t="b">
        <f t="shared" si="132"/>
        <v>1</v>
      </c>
      <c r="BA173" s="97" t="b">
        <f t="shared" si="133"/>
        <v>1</v>
      </c>
      <c r="BB173" s="97" t="b">
        <f t="shared" si="139"/>
        <v>0</v>
      </c>
      <c r="BC173" s="97" t="b">
        <f t="shared" si="140"/>
        <v>0</v>
      </c>
      <c r="BD173" s="97" t="b">
        <f>Petrobras_PETR4___Histórico__InfoMoney_1[[#This Row],[MACD Line]]&lt;0</f>
        <v>1</v>
      </c>
      <c r="BE1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4" spans="1:57" hidden="1">
      <c r="A174" s="83">
        <v>44085</v>
      </c>
      <c r="B174" s="98">
        <v>21.17</v>
      </c>
      <c r="C174" s="98">
        <v>21.17</v>
      </c>
      <c r="D174" s="98">
        <v>-1.08</v>
      </c>
      <c r="E174" s="98">
        <f>Petrobras_PETR4___Histórico__InfoMoney_1[[#This Row],[Var.Dia (%)]]/100</f>
        <v>-1.0800000000000001E-2</v>
      </c>
      <c r="F174" s="98">
        <v>21.4</v>
      </c>
      <c r="G174" s="98">
        <v>21.04</v>
      </c>
      <c r="H174" s="98">
        <v>21.54</v>
      </c>
      <c r="I174" s="97" t="s">
        <v>100</v>
      </c>
      <c r="J174" s="108">
        <v>-4.7999999999999996E-3</v>
      </c>
      <c r="K174" s="97">
        <f ca="1">IF(COUNT($E174:E$1321)&gt;=22,LINEST(OFFSET(E174,0,0,22),OFFSET(J174,0,0,22)),"")</f>
        <v>1.1076497174775408</v>
      </c>
      <c r="L174" s="99">
        <f t="shared" si="105"/>
        <v>0</v>
      </c>
      <c r="M174" s="99">
        <f t="shared" si="106"/>
        <v>0</v>
      </c>
      <c r="N174" s="99">
        <f t="shared" si="107"/>
        <v>0</v>
      </c>
      <c r="O1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-0.90441176470588047</v>
      </c>
      <c r="P174" s="128">
        <f>IF(Petrobras_PETR4___Histórico__InfoMoney_1[[#This Row],[William %R]]&lt;-0.8,1,0)</f>
        <v>1</v>
      </c>
      <c r="Q174" s="128">
        <f>IF(Petrobras_PETR4___Histórico__InfoMoney_1[[#This Row],[William %R]]&gt;-0.1,1,0)</f>
        <v>0</v>
      </c>
      <c r="R174" s="99">
        <f t="shared" si="108"/>
        <v>21.04</v>
      </c>
      <c r="S174" s="99">
        <f t="shared" si="109"/>
        <v>22.4</v>
      </c>
      <c r="T174" s="99">
        <f t="shared" si="110"/>
        <v>21.781346153846155</v>
      </c>
      <c r="U174" s="99">
        <f t="shared" si="111"/>
        <v>21.845999999999997</v>
      </c>
      <c r="V174" s="99">
        <f t="shared" si="112"/>
        <v>21.728092871555379</v>
      </c>
      <c r="W174" s="99">
        <f t="shared" si="113"/>
        <v>21.813360217714315</v>
      </c>
      <c r="X174" s="99">
        <f t="shared" si="114"/>
        <v>-8.5267346158936164E-2</v>
      </c>
      <c r="Y174" s="99">
        <f t="shared" si="115"/>
        <v>-9.8125800757688144E-3</v>
      </c>
      <c r="Z174" s="99">
        <f t="shared" si="116"/>
        <v>-7.5454766083167354E-2</v>
      </c>
      <c r="AA174" s="109">
        <f t="shared" si="117"/>
        <v>0.16263455967290372</v>
      </c>
      <c r="AB174" s="109">
        <f t="shared" si="134"/>
        <v>0.41872425293980703</v>
      </c>
      <c r="AC174" s="99" t="str">
        <f t="shared" si="135"/>
        <v>0</v>
      </c>
      <c r="AD174" s="95" t="str">
        <f t="shared" si="136"/>
        <v>0</v>
      </c>
      <c r="AE174" s="95">
        <f t="shared" si="118"/>
        <v>0</v>
      </c>
      <c r="AF174" s="95">
        <f>IF(Petrobras_PETR4___Histórico__InfoMoney_1[[#This Row],[MACD Line]]&lt;0,1,0)</f>
        <v>1</v>
      </c>
      <c r="AG174" s="99">
        <f>Petrobras_PETR4___Histórico__InfoMoney_1[[#This Row],[9MME]]/Petrobras_PETR4___Histórico__InfoMoney_1[[#This Row],[20MA]]</f>
        <v>0.997040472116001</v>
      </c>
      <c r="AH174" s="95">
        <f t="shared" si="119"/>
        <v>0</v>
      </c>
      <c r="AI174" s="96">
        <f t="shared" si="120"/>
        <v>0</v>
      </c>
      <c r="AK174" s="104" t="b">
        <f t="shared" si="121"/>
        <v>0</v>
      </c>
      <c r="AL174" s="104" t="b">
        <f t="shared" si="122"/>
        <v>1</v>
      </c>
      <c r="AM174" s="104" t="b">
        <f t="shared" si="123"/>
        <v>1</v>
      </c>
      <c r="AN174" s="104" t="b">
        <f t="shared" si="124"/>
        <v>1</v>
      </c>
      <c r="AO174" s="98">
        <f t="shared" si="125"/>
        <v>20.73</v>
      </c>
      <c r="AP174" s="104">
        <f t="shared" si="126"/>
        <v>22.56</v>
      </c>
      <c r="AQ174" s="98">
        <f t="shared" si="127"/>
        <v>0.2</v>
      </c>
      <c r="AR174" s="98">
        <f t="shared" si="128"/>
        <v>0.15384615384615385</v>
      </c>
      <c r="AS174" s="98">
        <f t="shared" si="129"/>
        <v>7.407407407407407E-2</v>
      </c>
      <c r="AU174" s="97" t="b">
        <f t="shared" si="130"/>
        <v>0</v>
      </c>
      <c r="AV174" s="97" t="b">
        <f t="shared" si="131"/>
        <v>0</v>
      </c>
      <c r="AW174" s="97" t="b">
        <f t="shared" si="137"/>
        <v>1</v>
      </c>
      <c r="AX174" s="97" t="b">
        <f t="shared" si="138"/>
        <v>1</v>
      </c>
      <c r="AY1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4" s="97" t="b">
        <f t="shared" si="132"/>
        <v>1</v>
      </c>
      <c r="BA174" s="97" t="b">
        <f t="shared" si="133"/>
        <v>1</v>
      </c>
      <c r="BB174" s="97" t="b">
        <f t="shared" si="139"/>
        <v>0</v>
      </c>
      <c r="BC174" s="97" t="b">
        <f t="shared" si="140"/>
        <v>0</v>
      </c>
      <c r="BD174" s="97" t="b">
        <f>Petrobras_PETR4___Histórico__InfoMoney_1[[#This Row],[MACD Line]]&lt;0</f>
        <v>1</v>
      </c>
      <c r="BE1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5" spans="1:57" hidden="1">
      <c r="A175" s="83">
        <v>44084</v>
      </c>
      <c r="B175" s="98">
        <v>21.4</v>
      </c>
      <c r="C175" s="98">
        <v>21.4</v>
      </c>
      <c r="D175" s="98">
        <v>-2.68</v>
      </c>
      <c r="E175" s="98">
        <f>Petrobras_PETR4___Histórico__InfoMoney_1[[#This Row],[Var.Dia (%)]]/100</f>
        <v>-2.6800000000000001E-2</v>
      </c>
      <c r="F175" s="98">
        <v>21.85</v>
      </c>
      <c r="G175" s="98">
        <v>21.39</v>
      </c>
      <c r="H175" s="98">
        <v>21.85</v>
      </c>
      <c r="I175" s="97" t="s">
        <v>111</v>
      </c>
      <c r="J175" s="108">
        <v>-2.4299999999999999E-2</v>
      </c>
      <c r="K175" s="97">
        <f ca="1">IF(COUNT($E175:E$1321)&gt;=22,LINEST(OFFSET(E175,0,0,22),OFFSET(J175,0,0,22)),"")</f>
        <v>1.1084475049623306</v>
      </c>
      <c r="L175" s="99">
        <f t="shared" si="105"/>
        <v>0</v>
      </c>
      <c r="M175" s="99">
        <f t="shared" si="106"/>
        <v>0</v>
      </c>
      <c r="N175" s="99">
        <f t="shared" si="107"/>
        <v>0</v>
      </c>
      <c r="O1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-0.81967213114754178</v>
      </c>
      <c r="P175" s="128">
        <f>IF(Petrobras_PETR4___Histórico__InfoMoney_1[[#This Row],[William %R]]&lt;-0.8,1,0)</f>
        <v>1</v>
      </c>
      <c r="Q175" s="128">
        <f>IF(Petrobras_PETR4___Histórico__InfoMoney_1[[#This Row],[William %R]]&gt;-0.1,1,0)</f>
        <v>0</v>
      </c>
      <c r="R175" s="99">
        <f t="shared" si="108"/>
        <v>21.18</v>
      </c>
      <c r="S175" s="99">
        <f t="shared" si="109"/>
        <v>22.4</v>
      </c>
      <c r="T175" s="99">
        <f t="shared" si="110"/>
        <v>21.872576923076927</v>
      </c>
      <c r="U175" s="99">
        <f t="shared" si="111"/>
        <v>21.892500000000002</v>
      </c>
      <c r="V175" s="99">
        <f t="shared" si="112"/>
        <v>21.829564302747265</v>
      </c>
      <c r="W175" s="99">
        <f t="shared" si="113"/>
        <v>21.864829035131461</v>
      </c>
      <c r="X175" s="99">
        <f t="shared" si="114"/>
        <v>-3.5264732384195696E-2</v>
      </c>
      <c r="Y175" s="99">
        <f t="shared" si="115"/>
        <v>9.0511114450230242E-3</v>
      </c>
      <c r="Z175" s="99">
        <f t="shared" si="116"/>
        <v>-4.4315843829218722E-2</v>
      </c>
      <c r="AA175" s="109">
        <f t="shared" si="117"/>
        <v>0.41719300090006295</v>
      </c>
      <c r="AB175" s="109">
        <f t="shared" si="134"/>
        <v>0.35749125863439007</v>
      </c>
      <c r="AC175" s="99" t="str">
        <f t="shared" si="135"/>
        <v>0</v>
      </c>
      <c r="AD175" s="95">
        <f t="shared" si="136"/>
        <v>1</v>
      </c>
      <c r="AE175" s="95">
        <f t="shared" si="118"/>
        <v>0</v>
      </c>
      <c r="AF175" s="95">
        <f>IF(Petrobras_PETR4___Histórico__InfoMoney_1[[#This Row],[MACD Line]]&lt;0,1,0)</f>
        <v>1</v>
      </c>
      <c r="AG175" s="99">
        <f>Petrobras_PETR4___Histórico__InfoMoney_1[[#This Row],[9MME]]/Petrobras_PETR4___Histórico__InfoMoney_1[[#This Row],[20MA]]</f>
        <v>0.99908995880218909</v>
      </c>
      <c r="AH175" s="95">
        <f t="shared" si="119"/>
        <v>0</v>
      </c>
      <c r="AI175" s="96">
        <f t="shared" si="120"/>
        <v>0</v>
      </c>
      <c r="AK175" s="104" t="b">
        <f t="shared" si="121"/>
        <v>1</v>
      </c>
      <c r="AL175" s="104" t="b">
        <f t="shared" si="122"/>
        <v>0</v>
      </c>
      <c r="AM175" s="104" t="b">
        <f t="shared" si="123"/>
        <v>1</v>
      </c>
      <c r="AN175" s="104" t="b">
        <f t="shared" si="124"/>
        <v>0</v>
      </c>
      <c r="AO175" s="98">
        <f t="shared" si="125"/>
        <v>21.18</v>
      </c>
      <c r="AP175" s="104">
        <f t="shared" si="126"/>
        <v>22.82</v>
      </c>
      <c r="AQ175" s="98">
        <f t="shared" si="127"/>
        <v>0.2</v>
      </c>
      <c r="AR175" s="98">
        <f t="shared" si="128"/>
        <v>0.15384615384615385</v>
      </c>
      <c r="AS175" s="98">
        <f t="shared" si="129"/>
        <v>7.407407407407407E-2</v>
      </c>
      <c r="AU175" s="97" t="b">
        <f t="shared" si="130"/>
        <v>0</v>
      </c>
      <c r="AV175" s="97" t="b">
        <f t="shared" si="131"/>
        <v>1</v>
      </c>
      <c r="AW175" s="97" t="b">
        <f t="shared" si="137"/>
        <v>1</v>
      </c>
      <c r="AX175" s="97" t="b">
        <f t="shared" si="138"/>
        <v>0</v>
      </c>
      <c r="AY1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5" s="97" t="b">
        <f t="shared" si="132"/>
        <v>0</v>
      </c>
      <c r="BA175" s="97" t="b">
        <f t="shared" si="133"/>
        <v>1</v>
      </c>
      <c r="BB175" s="97" t="b">
        <f t="shared" si="139"/>
        <v>1</v>
      </c>
      <c r="BC175" s="97" t="b">
        <f t="shared" si="140"/>
        <v>0</v>
      </c>
      <c r="BD175" s="97" t="b">
        <f>Petrobras_PETR4___Histórico__InfoMoney_1[[#This Row],[MACD Line]]&lt;0</f>
        <v>1</v>
      </c>
      <c r="BE1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6" spans="1:57" hidden="1">
      <c r="A176" s="83">
        <v>44083</v>
      </c>
      <c r="B176" s="98">
        <v>21.99</v>
      </c>
      <c r="C176" s="98">
        <v>21.99</v>
      </c>
      <c r="D176" s="98">
        <v>2.11</v>
      </c>
      <c r="E176" s="98">
        <f>Petrobras_PETR4___Histórico__InfoMoney_1[[#This Row],[Var.Dia (%)]]/100</f>
        <v>2.1099999999999997E-2</v>
      </c>
      <c r="F176" s="98">
        <v>21.76</v>
      </c>
      <c r="G176" s="98">
        <v>21.76</v>
      </c>
      <c r="H176" s="98">
        <v>22.03</v>
      </c>
      <c r="I176" s="97" t="s">
        <v>467</v>
      </c>
      <c r="J176" s="108">
        <v>1.24E-2</v>
      </c>
      <c r="K176" s="97">
        <f ca="1">IF(COUNT($E176:E$1321)&gt;=22,LINEST(OFFSET(E176,0,0,22),OFFSET(J176,0,0,22)),"")</f>
        <v>1.1487228760445034</v>
      </c>
      <c r="L176" s="99">
        <f t="shared" si="105"/>
        <v>0</v>
      </c>
      <c r="M176" s="99">
        <f t="shared" si="106"/>
        <v>0</v>
      </c>
      <c r="N176" s="99">
        <f t="shared" si="107"/>
        <v>0</v>
      </c>
      <c r="O1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-0.33606557377049223</v>
      </c>
      <c r="P176" s="128">
        <f>IF(Petrobras_PETR4___Histórico__InfoMoney_1[[#This Row],[William %R]]&lt;-0.8,1,0)</f>
        <v>0</v>
      </c>
      <c r="Q176" s="128">
        <f>IF(Petrobras_PETR4___Histórico__InfoMoney_1[[#This Row],[William %R]]&gt;-0.1,1,0)</f>
        <v>0</v>
      </c>
      <c r="R176" s="99">
        <f t="shared" si="108"/>
        <v>21.18</v>
      </c>
      <c r="S176" s="99">
        <f t="shared" si="109"/>
        <v>22.4</v>
      </c>
      <c r="T176" s="99">
        <f t="shared" si="110"/>
        <v>21.977730769230767</v>
      </c>
      <c r="U176" s="99">
        <f t="shared" si="111"/>
        <v>21.958500000000004</v>
      </c>
      <c r="V176" s="99">
        <f t="shared" si="112"/>
        <v>21.907666903246767</v>
      </c>
      <c r="W176" s="99">
        <f t="shared" si="113"/>
        <v>21.902015357941977</v>
      </c>
      <c r="X176" s="99">
        <f t="shared" si="114"/>
        <v>5.6515453047900621E-3</v>
      </c>
      <c r="Y176" s="99">
        <f t="shared" si="115"/>
        <v>2.0130072402327705E-2</v>
      </c>
      <c r="Z176" s="99">
        <f t="shared" si="116"/>
        <v>-1.4478527097537643E-2</v>
      </c>
      <c r="AA176" s="109">
        <f t="shared" si="117"/>
        <v>0.31819805153394587</v>
      </c>
      <c r="AB176" s="109">
        <f t="shared" si="134"/>
        <v>0.25772077913897462</v>
      </c>
      <c r="AC176" s="99" t="str">
        <f t="shared" si="135"/>
        <v>1</v>
      </c>
      <c r="AD176" s="95" t="str">
        <f t="shared" si="136"/>
        <v>0</v>
      </c>
      <c r="AE176" s="95">
        <f t="shared" si="118"/>
        <v>1</v>
      </c>
      <c r="AF176" s="95">
        <f>IF(Petrobras_PETR4___Histórico__InfoMoney_1[[#This Row],[MACD Line]]&lt;0,1,0)</f>
        <v>0</v>
      </c>
      <c r="AG176" s="99">
        <f>Petrobras_PETR4___Histórico__InfoMoney_1[[#This Row],[9MME]]/Petrobras_PETR4___Histórico__InfoMoney_1[[#This Row],[20MA]]</f>
        <v>1.0008757779097279</v>
      </c>
      <c r="AH176" s="95">
        <f t="shared" si="119"/>
        <v>0</v>
      </c>
      <c r="AI176" s="96">
        <f t="shared" si="120"/>
        <v>0</v>
      </c>
      <c r="AK176" s="104" t="b">
        <f t="shared" si="121"/>
        <v>0</v>
      </c>
      <c r="AL176" s="104" t="b">
        <f t="shared" si="122"/>
        <v>0</v>
      </c>
      <c r="AM176" s="104" t="b">
        <f t="shared" si="123"/>
        <v>0</v>
      </c>
      <c r="AN176" s="104" t="b">
        <f t="shared" si="124"/>
        <v>1</v>
      </c>
      <c r="AO176" s="98">
        <f t="shared" si="125"/>
        <v>21.18</v>
      </c>
      <c r="AP176" s="104">
        <f t="shared" si="126"/>
        <v>23.11</v>
      </c>
      <c r="AQ176" s="98">
        <f t="shared" si="127"/>
        <v>0.2</v>
      </c>
      <c r="AR176" s="98">
        <f t="shared" si="128"/>
        <v>0.15384615384615385</v>
      </c>
      <c r="AS176" s="98">
        <f t="shared" si="129"/>
        <v>7.407407407407407E-2</v>
      </c>
      <c r="AU176" s="97" t="b">
        <f t="shared" si="130"/>
        <v>1</v>
      </c>
      <c r="AV176" s="97" t="b">
        <f t="shared" si="131"/>
        <v>0</v>
      </c>
      <c r="AW176" s="97" t="b">
        <f t="shared" si="137"/>
        <v>0</v>
      </c>
      <c r="AX176" s="97" t="b">
        <f t="shared" si="138"/>
        <v>1</v>
      </c>
      <c r="AY1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6" s="97" t="b">
        <f t="shared" si="132"/>
        <v>1</v>
      </c>
      <c r="BA176" s="97" t="b">
        <f t="shared" si="133"/>
        <v>0</v>
      </c>
      <c r="BB176" s="97" t="b">
        <f t="shared" si="139"/>
        <v>0</v>
      </c>
      <c r="BC176" s="97" t="b">
        <f t="shared" si="140"/>
        <v>1</v>
      </c>
      <c r="BD176" s="97" t="b">
        <f>Petrobras_PETR4___Histórico__InfoMoney_1[[#This Row],[MACD Line]]&lt;0</f>
        <v>0</v>
      </c>
      <c r="BE1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7" spans="1:57" hidden="1">
      <c r="A177" s="83">
        <v>44082</v>
      </c>
      <c r="B177" s="98">
        <v>21.54</v>
      </c>
      <c r="C177" s="98">
        <v>21.54</v>
      </c>
      <c r="D177" s="98">
        <v>-2.88</v>
      </c>
      <c r="E177" s="98">
        <f>Petrobras_PETR4___Histórico__InfoMoney_1[[#This Row],[Var.Dia (%)]]/100</f>
        <v>-2.8799999999999999E-2</v>
      </c>
      <c r="F177" s="98">
        <v>21.77</v>
      </c>
      <c r="G177" s="98">
        <v>21.2</v>
      </c>
      <c r="H177" s="98">
        <v>21.77</v>
      </c>
      <c r="I177" s="97" t="s">
        <v>63</v>
      </c>
      <c r="J177" s="108">
        <v>-1.18E-2</v>
      </c>
      <c r="K177" s="97">
        <f ca="1">IF(COUNT($E177:E$1321)&gt;=22,LINEST(OFFSET(E177,0,0,22),OFFSET(J177,0,0,22)),"")</f>
        <v>1.1393396599133723</v>
      </c>
      <c r="L177" s="99">
        <f t="shared" si="105"/>
        <v>0</v>
      </c>
      <c r="M177" s="99">
        <f t="shared" si="106"/>
        <v>0</v>
      </c>
      <c r="N177" s="99">
        <f t="shared" si="107"/>
        <v>0</v>
      </c>
      <c r="O1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-0.73913043478260887</v>
      </c>
      <c r="P177" s="128">
        <f>IF(Petrobras_PETR4___Histórico__InfoMoney_1[[#This Row],[William %R]]&lt;-0.8,1,0)</f>
        <v>0</v>
      </c>
      <c r="Q177" s="128">
        <f>IF(Petrobras_PETR4___Histórico__InfoMoney_1[[#This Row],[William %R]]&gt;-0.1,1,0)</f>
        <v>0</v>
      </c>
      <c r="R177" s="99">
        <f t="shared" si="108"/>
        <v>21.18</v>
      </c>
      <c r="S177" s="99">
        <f t="shared" si="109"/>
        <v>22.56</v>
      </c>
      <c r="T177" s="99">
        <f t="shared" si="110"/>
        <v>21.957153846153844</v>
      </c>
      <c r="U177" s="99">
        <f t="shared" si="111"/>
        <v>21.975499999999997</v>
      </c>
      <c r="V177" s="99">
        <f t="shared" si="112"/>
        <v>21.892697249291633</v>
      </c>
      <c r="W177" s="99">
        <f t="shared" si="113"/>
        <v>21.894976586577336</v>
      </c>
      <c r="X177" s="99">
        <f t="shared" si="114"/>
        <v>-2.2793372857030647E-3</v>
      </c>
      <c r="Y177" s="99">
        <f t="shared" si="115"/>
        <v>2.3749704176712114E-2</v>
      </c>
      <c r="Z177" s="99">
        <f t="shared" si="116"/>
        <v>-2.6029041462415178E-2</v>
      </c>
      <c r="AA177" s="109">
        <f t="shared" si="117"/>
        <v>0.45254833995939081</v>
      </c>
      <c r="AB177" s="109">
        <f t="shared" si="134"/>
        <v>0.26627053911388715</v>
      </c>
      <c r="AC177" s="99" t="str">
        <f t="shared" si="135"/>
        <v>0</v>
      </c>
      <c r="AD177" s="95">
        <f t="shared" si="136"/>
        <v>1</v>
      </c>
      <c r="AE177" s="95">
        <f t="shared" si="118"/>
        <v>0</v>
      </c>
      <c r="AF177" s="95">
        <f>IF(Petrobras_PETR4___Histórico__InfoMoney_1[[#This Row],[MACD Line]]&lt;0,1,0)</f>
        <v>1</v>
      </c>
      <c r="AG177" s="99">
        <f>Petrobras_PETR4___Histórico__InfoMoney_1[[#This Row],[9MME]]/Petrobras_PETR4___Histórico__InfoMoney_1[[#This Row],[20MA]]</f>
        <v>0.99916515420144469</v>
      </c>
      <c r="AH177" s="95">
        <f t="shared" si="119"/>
        <v>0</v>
      </c>
      <c r="AI177" s="96">
        <f t="shared" si="120"/>
        <v>1</v>
      </c>
      <c r="AK177" s="104" t="b">
        <f t="shared" si="121"/>
        <v>0</v>
      </c>
      <c r="AL177" s="104" t="b">
        <f t="shared" si="122"/>
        <v>1</v>
      </c>
      <c r="AM177" s="104" t="b">
        <f t="shared" si="123"/>
        <v>1</v>
      </c>
      <c r="AN177" s="104" t="b">
        <f t="shared" si="124"/>
        <v>1</v>
      </c>
      <c r="AO177" s="98">
        <f t="shared" si="125"/>
        <v>21.18</v>
      </c>
      <c r="AP177" s="104">
        <f t="shared" si="126"/>
        <v>23.11</v>
      </c>
      <c r="AQ177" s="98">
        <f t="shared" si="127"/>
        <v>0.2</v>
      </c>
      <c r="AR177" s="98">
        <f t="shared" si="128"/>
        <v>0.15384615384615385</v>
      </c>
      <c r="AS177" s="98">
        <f t="shared" si="129"/>
        <v>7.407407407407407E-2</v>
      </c>
      <c r="AU177" s="97" t="b">
        <f t="shared" si="130"/>
        <v>0</v>
      </c>
      <c r="AV177" s="97" t="b">
        <f t="shared" si="131"/>
        <v>0</v>
      </c>
      <c r="AW177" s="97" t="b">
        <f t="shared" si="137"/>
        <v>1</v>
      </c>
      <c r="AX177" s="97" t="b">
        <f t="shared" si="138"/>
        <v>0</v>
      </c>
      <c r="AY1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7" s="97" t="b">
        <f t="shared" si="132"/>
        <v>0</v>
      </c>
      <c r="BA177" s="97" t="b">
        <f t="shared" si="133"/>
        <v>1</v>
      </c>
      <c r="BB177" s="97" t="b">
        <f t="shared" si="139"/>
        <v>1</v>
      </c>
      <c r="BC177" s="97" t="b">
        <f t="shared" si="140"/>
        <v>0</v>
      </c>
      <c r="BD177" s="97" t="b">
        <f>Petrobras_PETR4___Histórico__InfoMoney_1[[#This Row],[MACD Line]]&lt;0</f>
        <v>1</v>
      </c>
      <c r="BE1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8" spans="1:57" hidden="1">
      <c r="A178" s="83">
        <v>44078</v>
      </c>
      <c r="B178" s="98">
        <v>22.18</v>
      </c>
      <c r="C178" s="98">
        <v>22.18</v>
      </c>
      <c r="D178" s="98">
        <v>0.17</v>
      </c>
      <c r="E178" s="98">
        <f>Petrobras_PETR4___Histórico__InfoMoney_1[[#This Row],[Var.Dia (%)]]/100</f>
        <v>1.7000000000000001E-3</v>
      </c>
      <c r="F178" s="98">
        <v>22.25</v>
      </c>
      <c r="G178" s="98">
        <v>21.85</v>
      </c>
      <c r="H178" s="98">
        <v>22.28</v>
      </c>
      <c r="I178" s="97" t="s">
        <v>87</v>
      </c>
      <c r="J178" s="108">
        <v>5.1999999999999998E-3</v>
      </c>
      <c r="K178" s="97">
        <f ca="1">IF(COUNT($E178:E$1321)&gt;=22,LINEST(OFFSET(E178,0,0,22),OFFSET(J178,0,0,22)),"")</f>
        <v>1.0545565852019012</v>
      </c>
      <c r="L178" s="99">
        <f t="shared" si="105"/>
        <v>0</v>
      </c>
      <c r="M178" s="99">
        <f t="shared" si="106"/>
        <v>0</v>
      </c>
      <c r="N178" s="99">
        <f t="shared" si="107"/>
        <v>0</v>
      </c>
      <c r="O1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-0.27536231884057921</v>
      </c>
      <c r="P178" s="128">
        <f>IF(Petrobras_PETR4___Histórico__InfoMoney_1[[#This Row],[William %R]]&lt;-0.8,1,0)</f>
        <v>0</v>
      </c>
      <c r="Q178" s="128">
        <f>IF(Petrobras_PETR4___Histórico__InfoMoney_1[[#This Row],[William %R]]&gt;-0.1,1,0)</f>
        <v>0</v>
      </c>
      <c r="R178" s="99">
        <f t="shared" si="108"/>
        <v>21.18</v>
      </c>
      <c r="S178" s="99">
        <f t="shared" si="109"/>
        <v>22.56</v>
      </c>
      <c r="T178" s="99">
        <f t="shared" si="110"/>
        <v>22.050115384615385</v>
      </c>
      <c r="U178" s="99">
        <f t="shared" si="111"/>
        <v>22.032999999999998</v>
      </c>
      <c r="V178" s="99">
        <f t="shared" si="112"/>
        <v>21.95682402189011</v>
      </c>
      <c r="W178" s="99">
        <f t="shared" si="113"/>
        <v>21.923374713503524</v>
      </c>
      <c r="X178" s="99">
        <f t="shared" si="114"/>
        <v>3.3449308386586551E-2</v>
      </c>
      <c r="Y178" s="99">
        <f t="shared" si="115"/>
        <v>3.0256964542315908E-2</v>
      </c>
      <c r="Z178" s="99">
        <f t="shared" si="116"/>
        <v>3.1923438442706432E-3</v>
      </c>
      <c r="AA178" s="109">
        <f t="shared" si="117"/>
        <v>2.8284271247461298E-2</v>
      </c>
      <c r="AB178" s="109">
        <f t="shared" si="134"/>
        <v>0.42593426722911126</v>
      </c>
      <c r="AC178" s="99" t="str">
        <f t="shared" si="135"/>
        <v>0</v>
      </c>
      <c r="AD178" s="95" t="str">
        <f t="shared" si="136"/>
        <v>0</v>
      </c>
      <c r="AE178" s="95">
        <f t="shared" si="118"/>
        <v>1</v>
      </c>
      <c r="AF178" s="95">
        <f>IF(Petrobras_PETR4___Histórico__InfoMoney_1[[#This Row],[MACD Line]]&lt;0,1,0)</f>
        <v>0</v>
      </c>
      <c r="AG178" s="99">
        <f>Petrobras_PETR4___Histórico__InfoMoney_1[[#This Row],[9MME]]/Petrobras_PETR4___Histórico__InfoMoney_1[[#This Row],[20MA]]</f>
        <v>1.0007768068177456</v>
      </c>
      <c r="AH178" s="95">
        <f t="shared" si="119"/>
        <v>1</v>
      </c>
      <c r="AI178" s="96">
        <f t="shared" si="120"/>
        <v>0</v>
      </c>
      <c r="AK178" s="104" t="b">
        <f t="shared" si="121"/>
        <v>1</v>
      </c>
      <c r="AL178" s="104" t="b">
        <f t="shared" si="122"/>
        <v>0</v>
      </c>
      <c r="AM178" s="104" t="b">
        <f t="shared" si="123"/>
        <v>1</v>
      </c>
      <c r="AN178" s="104" t="b">
        <f t="shared" si="124"/>
        <v>1</v>
      </c>
      <c r="AO178" s="98">
        <f t="shared" si="125"/>
        <v>21.18</v>
      </c>
      <c r="AP178" s="104">
        <f t="shared" si="126"/>
        <v>23.11</v>
      </c>
      <c r="AQ178" s="98">
        <f t="shared" si="127"/>
        <v>0.2</v>
      </c>
      <c r="AR178" s="98">
        <f t="shared" si="128"/>
        <v>0.15384615384615385</v>
      </c>
      <c r="AS178" s="98">
        <f t="shared" si="129"/>
        <v>7.407407407407407E-2</v>
      </c>
      <c r="AU178" s="97" t="b">
        <f t="shared" si="130"/>
        <v>0</v>
      </c>
      <c r="AV178" s="97" t="b">
        <f t="shared" si="131"/>
        <v>1</v>
      </c>
      <c r="AW178" s="97" t="b">
        <f t="shared" si="137"/>
        <v>0</v>
      </c>
      <c r="AX178" s="97" t="b">
        <f t="shared" si="138"/>
        <v>0</v>
      </c>
      <c r="AY1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8" s="97" t="b">
        <f t="shared" si="132"/>
        <v>0</v>
      </c>
      <c r="BA178" s="97" t="b">
        <f t="shared" si="133"/>
        <v>0</v>
      </c>
      <c r="BB178" s="97" t="b">
        <f t="shared" si="139"/>
        <v>1</v>
      </c>
      <c r="BC178" s="97" t="b">
        <f t="shared" si="140"/>
        <v>1</v>
      </c>
      <c r="BD178" s="97" t="b">
        <f>Petrobras_PETR4___Histórico__InfoMoney_1[[#This Row],[MACD Line]]&lt;0</f>
        <v>0</v>
      </c>
      <c r="BE1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79" spans="1:57" hidden="1">
      <c r="A179" s="83">
        <v>44077</v>
      </c>
      <c r="B179" s="98">
        <v>22.14</v>
      </c>
      <c r="C179" s="98">
        <v>22.14</v>
      </c>
      <c r="D179" s="98">
        <v>0.35</v>
      </c>
      <c r="E179" s="98">
        <f>Petrobras_PETR4___Histórico__InfoMoney_1[[#This Row],[Var.Dia (%)]]/100</f>
        <v>3.4999999999999996E-3</v>
      </c>
      <c r="F179" s="98">
        <v>21.88</v>
      </c>
      <c r="G179" s="98">
        <v>21.84</v>
      </c>
      <c r="H179" s="98">
        <v>22.37</v>
      </c>
      <c r="I179" s="97" t="s">
        <v>468</v>
      </c>
      <c r="J179" s="108">
        <v>-1.17E-2</v>
      </c>
      <c r="K179" s="97">
        <f ca="1">IF(COUNT($E179:E$1321)&gt;=22,LINEST(OFFSET(E179,0,0,22),OFFSET(J179,0,0,22)),"")</f>
        <v>1.230439500112021</v>
      </c>
      <c r="L179" s="99">
        <f t="shared" si="105"/>
        <v>0</v>
      </c>
      <c r="M179" s="99">
        <f t="shared" si="106"/>
        <v>0</v>
      </c>
      <c r="N179" s="99">
        <f t="shared" si="107"/>
        <v>0</v>
      </c>
      <c r="O1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-0.30434782608695538</v>
      </c>
      <c r="P179" s="128">
        <f>IF(Petrobras_PETR4___Histórico__InfoMoney_1[[#This Row],[William %R]]&lt;-0.8,1,0)</f>
        <v>0</v>
      </c>
      <c r="Q179" s="128">
        <f>IF(Petrobras_PETR4___Histórico__InfoMoney_1[[#This Row],[William %R]]&gt;-0.1,1,0)</f>
        <v>0</v>
      </c>
      <c r="R179" s="99">
        <f t="shared" si="108"/>
        <v>21.18</v>
      </c>
      <c r="S179" s="99">
        <f t="shared" si="109"/>
        <v>22.56</v>
      </c>
      <c r="T179" s="99">
        <f t="shared" si="110"/>
        <v>22.057923076923075</v>
      </c>
      <c r="U179" s="99">
        <f t="shared" si="111"/>
        <v>22.026500000000002</v>
      </c>
      <c r="V179" s="99">
        <f t="shared" si="112"/>
        <v>21.916246571324677</v>
      </c>
      <c r="W179" s="99">
        <f t="shared" si="113"/>
        <v>21.902844690583805</v>
      </c>
      <c r="X179" s="99">
        <f t="shared" si="114"/>
        <v>1.340188074087223E-2</v>
      </c>
      <c r="Y179" s="99">
        <f t="shared" si="115"/>
        <v>2.9458878581248248E-2</v>
      </c>
      <c r="Z179" s="99">
        <f t="shared" si="116"/>
        <v>-1.6056997840376019E-2</v>
      </c>
      <c r="AA179" s="109">
        <f t="shared" si="117"/>
        <v>5.6568542494925107E-2</v>
      </c>
      <c r="AB179" s="109">
        <f t="shared" si="134"/>
        <v>0.40500617279246487</v>
      </c>
      <c r="AC179" s="99" t="str">
        <f t="shared" si="135"/>
        <v>1</v>
      </c>
      <c r="AD179" s="95" t="str">
        <f t="shared" si="136"/>
        <v>0</v>
      </c>
      <c r="AE179" s="95">
        <f t="shared" si="118"/>
        <v>1</v>
      </c>
      <c r="AF179" s="95">
        <f>IF(Petrobras_PETR4___Histórico__InfoMoney_1[[#This Row],[MACD Line]]&lt;0,1,0)</f>
        <v>0</v>
      </c>
      <c r="AG179" s="99">
        <f>Petrobras_PETR4___Histórico__InfoMoney_1[[#This Row],[9MME]]/Petrobras_PETR4___Histórico__InfoMoney_1[[#This Row],[20MA]]</f>
        <v>1.0014266032698373</v>
      </c>
      <c r="AH179" s="95">
        <f t="shared" si="119"/>
        <v>0</v>
      </c>
      <c r="AI179" s="96">
        <f t="shared" si="120"/>
        <v>0</v>
      </c>
      <c r="AK179" s="104" t="b">
        <f t="shared" si="121"/>
        <v>0</v>
      </c>
      <c r="AL179" s="104" t="b">
        <f t="shared" si="122"/>
        <v>1</v>
      </c>
      <c r="AM179" s="104" t="b">
        <f t="shared" si="123"/>
        <v>0</v>
      </c>
      <c r="AN179" s="104" t="b">
        <f t="shared" si="124"/>
        <v>1</v>
      </c>
      <c r="AO179" s="98">
        <f t="shared" si="125"/>
        <v>21.18</v>
      </c>
      <c r="AP179" s="104">
        <f t="shared" si="126"/>
        <v>23.11</v>
      </c>
      <c r="AQ179" s="98">
        <f t="shared" si="127"/>
        <v>0.2</v>
      </c>
      <c r="AR179" s="98">
        <f t="shared" si="128"/>
        <v>0.15384615384615385</v>
      </c>
      <c r="AS179" s="98">
        <f t="shared" si="129"/>
        <v>7.407407407407407E-2</v>
      </c>
      <c r="AU179" s="97" t="b">
        <f t="shared" si="130"/>
        <v>1</v>
      </c>
      <c r="AV179" s="97" t="b">
        <f t="shared" si="131"/>
        <v>1</v>
      </c>
      <c r="AW179" s="97" t="b">
        <f t="shared" si="137"/>
        <v>0</v>
      </c>
      <c r="AX179" s="97" t="b">
        <f t="shared" si="138"/>
        <v>0</v>
      </c>
      <c r="AY1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79" s="97" t="b">
        <f t="shared" si="132"/>
        <v>0</v>
      </c>
      <c r="BA179" s="97" t="b">
        <f t="shared" si="133"/>
        <v>0</v>
      </c>
      <c r="BB179" s="97" t="b">
        <f t="shared" si="139"/>
        <v>1</v>
      </c>
      <c r="BC179" s="97" t="b">
        <f t="shared" si="140"/>
        <v>1</v>
      </c>
      <c r="BD179" s="97" t="b">
        <f>Petrobras_PETR4___Histórico__InfoMoney_1[[#This Row],[MACD Line]]&lt;0</f>
        <v>0</v>
      </c>
      <c r="BE1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0" spans="1:57" hidden="1">
      <c r="A180" s="83">
        <v>44076</v>
      </c>
      <c r="B180" s="98">
        <v>22.06</v>
      </c>
      <c r="C180" s="98">
        <v>22.06</v>
      </c>
      <c r="D180" s="98">
        <v>-0.31</v>
      </c>
      <c r="E180" s="98">
        <f>Petrobras_PETR4___Histórico__InfoMoney_1[[#This Row],[Var.Dia (%)]]/100</f>
        <v>-3.0999999999999999E-3</v>
      </c>
      <c r="F180" s="98">
        <v>22.19</v>
      </c>
      <c r="G180" s="98">
        <v>21.79</v>
      </c>
      <c r="H180" s="98">
        <v>22.35</v>
      </c>
      <c r="I180" s="97" t="s">
        <v>149</v>
      </c>
      <c r="J180" s="108">
        <v>-2.5000000000000001E-3</v>
      </c>
      <c r="K180" s="97">
        <f ca="1">IF(COUNT($E180:E$1321)&gt;=22,LINEST(OFFSET(E180,0,0,22),OFFSET(J180,0,0,22)),"")</f>
        <v>1.2151043484189286</v>
      </c>
      <c r="L180" s="99">
        <f t="shared" si="105"/>
        <v>0</v>
      </c>
      <c r="M180" s="99">
        <f t="shared" si="106"/>
        <v>0</v>
      </c>
      <c r="N180" s="99">
        <f t="shared" si="107"/>
        <v>0</v>
      </c>
      <c r="O1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-0.36231884057971042</v>
      </c>
      <c r="P180" s="128">
        <f>IF(Petrobras_PETR4___Histórico__InfoMoney_1[[#This Row],[William %R]]&lt;-0.8,1,0)</f>
        <v>0</v>
      </c>
      <c r="Q180" s="128">
        <f>IF(Petrobras_PETR4___Histórico__InfoMoney_1[[#This Row],[William %R]]&gt;-0.1,1,0)</f>
        <v>0</v>
      </c>
      <c r="R180" s="99">
        <f t="shared" si="108"/>
        <v>21.18</v>
      </c>
      <c r="S180" s="99">
        <f t="shared" si="109"/>
        <v>22.56</v>
      </c>
      <c r="T180" s="99">
        <f t="shared" si="110"/>
        <v>22.061269230769234</v>
      </c>
      <c r="U180" s="99">
        <f t="shared" si="111"/>
        <v>22.042999999999999</v>
      </c>
      <c r="V180" s="99">
        <f t="shared" si="112"/>
        <v>21.875564129747346</v>
      </c>
      <c r="W180" s="99">
        <f t="shared" si="113"/>
        <v>21.883872265830508</v>
      </c>
      <c r="X180" s="99">
        <f t="shared" si="114"/>
        <v>-8.3081360831620543E-3</v>
      </c>
      <c r="Y180" s="99">
        <f t="shared" si="115"/>
        <v>3.3473128041342254E-2</v>
      </c>
      <c r="Z180" s="99">
        <f t="shared" si="116"/>
        <v>-4.1781264124504308E-2</v>
      </c>
      <c r="AA180" s="109">
        <f t="shared" si="117"/>
        <v>4.9497474683058526E-2</v>
      </c>
      <c r="AB180" s="109">
        <f t="shared" si="134"/>
        <v>0.40849724601274806</v>
      </c>
      <c r="AC180" s="99" t="str">
        <f t="shared" si="135"/>
        <v>0</v>
      </c>
      <c r="AD180" s="95">
        <f t="shared" si="136"/>
        <v>1</v>
      </c>
      <c r="AE180" s="95">
        <f t="shared" si="118"/>
        <v>0</v>
      </c>
      <c r="AF180" s="95">
        <f>IF(Petrobras_PETR4___Histórico__InfoMoney_1[[#This Row],[MACD Line]]&lt;0,1,0)</f>
        <v>1</v>
      </c>
      <c r="AG180" s="99">
        <f>Petrobras_PETR4___Histórico__InfoMoney_1[[#This Row],[9MME]]/Petrobras_PETR4___Histórico__InfoMoney_1[[#This Row],[20MA]]</f>
        <v>1.0008287996538237</v>
      </c>
      <c r="AH180" s="95">
        <f t="shared" si="119"/>
        <v>0</v>
      </c>
      <c r="AI180" s="96">
        <f t="shared" si="120"/>
        <v>0</v>
      </c>
      <c r="AK180" s="104" t="b">
        <f t="shared" si="121"/>
        <v>1</v>
      </c>
      <c r="AL180" s="104" t="b">
        <f t="shared" si="122"/>
        <v>0</v>
      </c>
      <c r="AM180" s="104" t="b">
        <f t="shared" si="123"/>
        <v>1</v>
      </c>
      <c r="AN180" s="104" t="b">
        <f t="shared" si="124"/>
        <v>1</v>
      </c>
      <c r="AO180" s="98">
        <f t="shared" si="125"/>
        <v>21.18</v>
      </c>
      <c r="AP180" s="104">
        <f t="shared" si="126"/>
        <v>23.11</v>
      </c>
      <c r="AQ180" s="98">
        <f t="shared" si="127"/>
        <v>0.2</v>
      </c>
      <c r="AR180" s="98">
        <f t="shared" si="128"/>
        <v>0.15384615384615385</v>
      </c>
      <c r="AS180" s="98">
        <f t="shared" si="129"/>
        <v>7.407407407407407E-2</v>
      </c>
      <c r="AU180" s="97" t="b">
        <f t="shared" si="130"/>
        <v>1</v>
      </c>
      <c r="AV180" s="97" t="b">
        <f t="shared" si="131"/>
        <v>1</v>
      </c>
      <c r="AW180" s="97" t="b">
        <f t="shared" si="137"/>
        <v>0</v>
      </c>
      <c r="AX180" s="97" t="b">
        <f t="shared" si="138"/>
        <v>0</v>
      </c>
      <c r="AY1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0" s="97" t="b">
        <f t="shared" si="132"/>
        <v>0</v>
      </c>
      <c r="BA180" s="97" t="b">
        <f t="shared" si="133"/>
        <v>0</v>
      </c>
      <c r="BB180" s="97" t="b">
        <f t="shared" si="139"/>
        <v>1</v>
      </c>
      <c r="BC180" s="97" t="b">
        <f t="shared" si="140"/>
        <v>1</v>
      </c>
      <c r="BD180" s="97" t="b">
        <f>Petrobras_PETR4___Histórico__InfoMoney_1[[#This Row],[MACD Line]]&lt;0</f>
        <v>1</v>
      </c>
      <c r="BE1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1" spans="1:57" hidden="1">
      <c r="A181" s="83">
        <v>44075</v>
      </c>
      <c r="B181" s="98">
        <v>22.13</v>
      </c>
      <c r="C181" s="98">
        <v>22.13</v>
      </c>
      <c r="D181" s="98">
        <v>4.4800000000000004</v>
      </c>
      <c r="E181" s="98">
        <f>Petrobras_PETR4___Histórico__InfoMoney_1[[#This Row],[Var.Dia (%)]]/100</f>
        <v>4.4800000000000006E-2</v>
      </c>
      <c r="F181" s="98">
        <v>21.48</v>
      </c>
      <c r="G181" s="98">
        <v>21.4</v>
      </c>
      <c r="H181" s="98">
        <v>22.15</v>
      </c>
      <c r="I181" s="97" t="s">
        <v>151</v>
      </c>
      <c r="J181" s="108">
        <v>2.8199999999999999E-2</v>
      </c>
      <c r="K181" s="97">
        <f ca="1">IF(COUNT($E181:E$1321)&gt;=22,LINEST(OFFSET(E181,0,0,22),OFFSET(J181,0,0,22)),"")</f>
        <v>1.2162325138023127</v>
      </c>
      <c r="L181" s="99">
        <f t="shared" si="105"/>
        <v>0</v>
      </c>
      <c r="M181" s="99">
        <f t="shared" si="106"/>
        <v>0</v>
      </c>
      <c r="N181" s="99">
        <f t="shared" si="107"/>
        <v>0</v>
      </c>
      <c r="O1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-0.42073170731707382</v>
      </c>
      <c r="P181" s="128">
        <f>IF(Petrobras_PETR4___Histórico__InfoMoney_1[[#This Row],[William %R]]&lt;-0.8,1,0)</f>
        <v>0</v>
      </c>
      <c r="Q181" s="128">
        <f>IF(Petrobras_PETR4___Histórico__InfoMoney_1[[#This Row],[William %R]]&gt;-0.1,1,0)</f>
        <v>0</v>
      </c>
      <c r="R181" s="99">
        <f t="shared" si="108"/>
        <v>21.18</v>
      </c>
      <c r="S181" s="99">
        <f t="shared" si="109"/>
        <v>22.82</v>
      </c>
      <c r="T181" s="99">
        <f t="shared" si="110"/>
        <v>22.027192307692307</v>
      </c>
      <c r="U181" s="99">
        <f t="shared" si="111"/>
        <v>22.061500000000002</v>
      </c>
      <c r="V181" s="99">
        <f t="shared" si="112"/>
        <v>21.842030335155954</v>
      </c>
      <c r="W181" s="99">
        <f t="shared" si="113"/>
        <v>21.869782047096948</v>
      </c>
      <c r="X181" s="99">
        <f t="shared" si="114"/>
        <v>-2.7751711940993573E-2</v>
      </c>
      <c r="Y181" s="99">
        <f t="shared" si="115"/>
        <v>4.3918444072468331E-2</v>
      </c>
      <c r="Z181" s="99">
        <f t="shared" si="116"/>
        <v>-7.1670156013461911E-2</v>
      </c>
      <c r="AA181" s="109">
        <f t="shared" si="117"/>
        <v>0.6717514421272196</v>
      </c>
      <c r="AB181" s="109">
        <f t="shared" si="134"/>
        <v>0.36735541373443742</v>
      </c>
      <c r="AC181" s="99" t="str">
        <f t="shared" si="135"/>
        <v>1</v>
      </c>
      <c r="AD181" s="95" t="str">
        <f t="shared" si="136"/>
        <v>0</v>
      </c>
      <c r="AE181" s="95">
        <f t="shared" si="118"/>
        <v>0</v>
      </c>
      <c r="AF181" s="95">
        <f>IF(Petrobras_PETR4___Histórico__InfoMoney_1[[#This Row],[MACD Line]]&lt;0,1,0)</f>
        <v>1</v>
      </c>
      <c r="AG181" s="99">
        <f>Petrobras_PETR4___Histórico__InfoMoney_1[[#This Row],[9MME]]/Petrobras_PETR4___Histórico__InfoMoney_1[[#This Row],[20MA]]</f>
        <v>0.99844490663337959</v>
      </c>
      <c r="AH181" s="95">
        <f t="shared" si="119"/>
        <v>0</v>
      </c>
      <c r="AI181" s="96">
        <f t="shared" si="120"/>
        <v>0</v>
      </c>
      <c r="AK181" s="104" t="b">
        <f t="shared" si="121"/>
        <v>0</v>
      </c>
      <c r="AL181" s="104" t="b">
        <f t="shared" si="122"/>
        <v>1</v>
      </c>
      <c r="AM181" s="104" t="b">
        <f t="shared" si="123"/>
        <v>0</v>
      </c>
      <c r="AN181" s="104" t="b">
        <f t="shared" si="124"/>
        <v>1</v>
      </c>
      <c r="AO181" s="98">
        <f t="shared" si="125"/>
        <v>20.56</v>
      </c>
      <c r="AP181" s="104">
        <f t="shared" si="126"/>
        <v>23.11</v>
      </c>
      <c r="AQ181" s="98">
        <f t="shared" si="127"/>
        <v>0.2</v>
      </c>
      <c r="AR181" s="98">
        <f t="shared" si="128"/>
        <v>0.15384615384615385</v>
      </c>
      <c r="AS181" s="98">
        <f t="shared" si="129"/>
        <v>7.407407407407407E-2</v>
      </c>
      <c r="AU181" s="97" t="b">
        <f t="shared" si="130"/>
        <v>1</v>
      </c>
      <c r="AV181" s="97" t="b">
        <f t="shared" si="131"/>
        <v>0</v>
      </c>
      <c r="AW181" s="97" t="b">
        <f t="shared" si="137"/>
        <v>0</v>
      </c>
      <c r="AX181" s="97" t="b">
        <f t="shared" si="138"/>
        <v>1</v>
      </c>
      <c r="AY1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1" s="97" t="b">
        <f t="shared" si="132"/>
        <v>1</v>
      </c>
      <c r="BA181" s="97" t="b">
        <f t="shared" si="133"/>
        <v>0</v>
      </c>
      <c r="BB181" s="97" t="b">
        <f t="shared" si="139"/>
        <v>0</v>
      </c>
      <c r="BC181" s="97" t="b">
        <f t="shared" si="140"/>
        <v>1</v>
      </c>
      <c r="BD181" s="97" t="b">
        <f>Petrobras_PETR4___Histórico__InfoMoney_1[[#This Row],[MACD Line]]&lt;0</f>
        <v>1</v>
      </c>
      <c r="BE1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2" spans="1:57" hidden="1">
      <c r="A182" s="83">
        <v>44074</v>
      </c>
      <c r="B182" s="98">
        <v>21.18</v>
      </c>
      <c r="C182" s="98">
        <v>21.18</v>
      </c>
      <c r="D182" s="98">
        <v>-2.88</v>
      </c>
      <c r="E182" s="98">
        <f>Petrobras_PETR4___Histórico__InfoMoney_1[[#This Row],[Var.Dia (%)]]/100</f>
        <v>-2.8799999999999999E-2</v>
      </c>
      <c r="F182" s="98">
        <v>21.6</v>
      </c>
      <c r="G182" s="98">
        <v>21.18</v>
      </c>
      <c r="H182" s="98">
        <v>21.7</v>
      </c>
      <c r="I182" s="97" t="s">
        <v>469</v>
      </c>
      <c r="J182" s="108">
        <v>-2.7199999999999998E-2</v>
      </c>
      <c r="K182" s="97">
        <f ca="1">IF(COUNT($E182:E$1321)&gt;=22,LINEST(OFFSET(E182,0,0,22),OFFSET(J182,0,0,22)),"")</f>
        <v>1.171059412012375</v>
      </c>
      <c r="L182" s="99">
        <f t="shared" si="105"/>
        <v>0</v>
      </c>
      <c r="M182" s="99">
        <f t="shared" si="106"/>
        <v>0</v>
      </c>
      <c r="N182" s="99">
        <f t="shared" si="107"/>
        <v>0</v>
      </c>
      <c r="O1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82" s="128">
        <f>IF(Petrobras_PETR4___Histórico__InfoMoney_1[[#This Row],[William %R]]&lt;-0.8,1,0)</f>
        <v>1</v>
      </c>
      <c r="Q182" s="128">
        <f>IF(Petrobras_PETR4___Histórico__InfoMoney_1[[#This Row],[William %R]]&gt;-0.1,1,0)</f>
        <v>0</v>
      </c>
      <c r="R182" s="99">
        <f t="shared" si="108"/>
        <v>21.18</v>
      </c>
      <c r="S182" s="99">
        <f t="shared" si="109"/>
        <v>22.91</v>
      </c>
      <c r="T182" s="99">
        <f t="shared" si="110"/>
        <v>21.877230769230767</v>
      </c>
      <c r="U182" s="99">
        <f t="shared" si="111"/>
        <v>22.008499999999998</v>
      </c>
      <c r="V182" s="99">
        <f t="shared" si="112"/>
        <v>21.789672214275217</v>
      </c>
      <c r="W182" s="99">
        <f t="shared" si="113"/>
        <v>21.848964610864702</v>
      </c>
      <c r="X182" s="99">
        <f t="shared" si="114"/>
        <v>-5.9292396589484042E-2</v>
      </c>
      <c r="Y182" s="99">
        <f t="shared" si="115"/>
        <v>6.1835983075833809E-2</v>
      </c>
      <c r="Z182" s="99">
        <f t="shared" si="116"/>
        <v>-0.12112837966531785</v>
      </c>
      <c r="AA182" s="109">
        <f t="shared" si="117"/>
        <v>0.44547727214752425</v>
      </c>
      <c r="AB182" s="109">
        <f t="shared" si="134"/>
        <v>0.36735541373443742</v>
      </c>
      <c r="AC182" s="99" t="str">
        <f t="shared" si="135"/>
        <v>0</v>
      </c>
      <c r="AD182" s="95" t="str">
        <f t="shared" si="136"/>
        <v>0</v>
      </c>
      <c r="AE182" s="95">
        <f t="shared" si="118"/>
        <v>0</v>
      </c>
      <c r="AF182" s="95">
        <f>IF(Petrobras_PETR4___Histórico__InfoMoney_1[[#This Row],[MACD Line]]&lt;0,1,0)</f>
        <v>1</v>
      </c>
      <c r="AG182" s="99">
        <f>Petrobras_PETR4___Histórico__InfoMoney_1[[#This Row],[9MME]]/Petrobras_PETR4___Histórico__InfoMoney_1[[#This Row],[20MA]]</f>
        <v>0.9940355212409191</v>
      </c>
      <c r="AH182" s="95">
        <f t="shared" si="119"/>
        <v>0</v>
      </c>
      <c r="AI182" s="96">
        <f t="shared" si="120"/>
        <v>0</v>
      </c>
      <c r="AK182" s="104" t="b">
        <f t="shared" si="121"/>
        <v>1</v>
      </c>
      <c r="AL182" s="104" t="b">
        <f t="shared" si="122"/>
        <v>0</v>
      </c>
      <c r="AM182" s="104" t="b">
        <f t="shared" si="123"/>
        <v>1</v>
      </c>
      <c r="AN182" s="104" t="b">
        <f t="shared" si="124"/>
        <v>0</v>
      </c>
      <c r="AO182" s="98">
        <f t="shared" si="125"/>
        <v>20.56</v>
      </c>
      <c r="AP182" s="104">
        <f t="shared" si="126"/>
        <v>23.11</v>
      </c>
      <c r="AQ182" s="98">
        <f t="shared" si="127"/>
        <v>0.2</v>
      </c>
      <c r="AR182" s="98">
        <f t="shared" si="128"/>
        <v>0.15384615384615385</v>
      </c>
      <c r="AS182" s="98">
        <f t="shared" si="129"/>
        <v>7.407407407407407E-2</v>
      </c>
      <c r="AU182" s="97" t="b">
        <f t="shared" si="130"/>
        <v>0</v>
      </c>
      <c r="AV182" s="97" t="b">
        <f t="shared" si="131"/>
        <v>1</v>
      </c>
      <c r="AW182" s="97" t="b">
        <f t="shared" si="137"/>
        <v>1</v>
      </c>
      <c r="AX182" s="97" t="b">
        <f t="shared" si="138"/>
        <v>0</v>
      </c>
      <c r="AY1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2" s="97" t="b">
        <f t="shared" si="132"/>
        <v>0</v>
      </c>
      <c r="BA182" s="97" t="b">
        <f t="shared" si="133"/>
        <v>1</v>
      </c>
      <c r="BB182" s="97" t="b">
        <f t="shared" si="139"/>
        <v>1</v>
      </c>
      <c r="BC182" s="97" t="b">
        <f t="shared" si="140"/>
        <v>0</v>
      </c>
      <c r="BD182" s="97" t="b">
        <f>Petrobras_PETR4___Histórico__InfoMoney_1[[#This Row],[MACD Line]]&lt;0</f>
        <v>1</v>
      </c>
      <c r="BE1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3" spans="1:57" hidden="1">
      <c r="A183" s="83">
        <v>44071</v>
      </c>
      <c r="B183" s="98">
        <v>21.81</v>
      </c>
      <c r="C183" s="98">
        <v>21.81</v>
      </c>
      <c r="D183" s="98">
        <v>1.76</v>
      </c>
      <c r="E183" s="98">
        <f>Petrobras_PETR4___Histórico__InfoMoney_1[[#This Row],[Var.Dia (%)]]/100</f>
        <v>1.7600000000000001E-2</v>
      </c>
      <c r="F183" s="98">
        <v>21.53</v>
      </c>
      <c r="G183" s="98">
        <v>21.34</v>
      </c>
      <c r="H183" s="98">
        <v>21.81</v>
      </c>
      <c r="I183" s="97" t="s">
        <v>470</v>
      </c>
      <c r="J183" s="108">
        <v>1.5100000000000001E-2</v>
      </c>
      <c r="K183" s="97">
        <f ca="1">IF(COUNT($E183:E$1321)&gt;=22,LINEST(OFFSET(E183,0,0,22),OFFSET(J183,0,0,22)),"")</f>
        <v>1.1975526393541631</v>
      </c>
      <c r="L183" s="99">
        <f t="shared" si="105"/>
        <v>0</v>
      </c>
      <c r="M183" s="99">
        <f t="shared" si="106"/>
        <v>0</v>
      </c>
      <c r="N183" s="99">
        <f t="shared" si="107"/>
        <v>0</v>
      </c>
      <c r="O1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-0.72625698324022425</v>
      </c>
      <c r="P183" s="128">
        <f>IF(Petrobras_PETR4___Histórico__InfoMoney_1[[#This Row],[William %R]]&lt;-0.8,1,0)</f>
        <v>0</v>
      </c>
      <c r="Q183" s="128">
        <f>IF(Petrobras_PETR4___Histórico__InfoMoney_1[[#This Row],[William %R]]&gt;-0.1,1,0)</f>
        <v>0</v>
      </c>
      <c r="R183" s="99">
        <f t="shared" si="108"/>
        <v>21.32</v>
      </c>
      <c r="S183" s="99">
        <f t="shared" si="109"/>
        <v>23.11</v>
      </c>
      <c r="T183" s="99">
        <f t="shared" si="110"/>
        <v>21.960192307692306</v>
      </c>
      <c r="U183" s="99">
        <f t="shared" si="111"/>
        <v>22.003999999999998</v>
      </c>
      <c r="V183" s="99">
        <f t="shared" si="112"/>
        <v>21.900521707779802</v>
      </c>
      <c r="W183" s="99">
        <f t="shared" si="113"/>
        <v>21.902481779733879</v>
      </c>
      <c r="X183" s="99">
        <f t="shared" si="114"/>
        <v>-1.9600719540768807E-3</v>
      </c>
      <c r="Y183" s="99">
        <f t="shared" si="115"/>
        <v>9.2118077992163275E-2</v>
      </c>
      <c r="Z183" s="99">
        <f t="shared" si="116"/>
        <v>-9.4078149946240155E-2</v>
      </c>
      <c r="AA183" s="109">
        <f t="shared" si="117"/>
        <v>0.26870057685088738</v>
      </c>
      <c r="AB183" s="109">
        <f t="shared" si="134"/>
        <v>0.35730938974507748</v>
      </c>
      <c r="AC183" s="99" t="str">
        <f t="shared" si="135"/>
        <v>0</v>
      </c>
      <c r="AD183" s="95" t="str">
        <f t="shared" si="136"/>
        <v>0</v>
      </c>
      <c r="AE183" s="95">
        <f t="shared" si="118"/>
        <v>0</v>
      </c>
      <c r="AF183" s="95">
        <f>IF(Petrobras_PETR4___Histórico__InfoMoney_1[[#This Row],[MACD Line]]&lt;0,1,0)</f>
        <v>1</v>
      </c>
      <c r="AG183" s="99">
        <f>Petrobras_PETR4___Histórico__InfoMoney_1[[#This Row],[9MME]]/Petrobras_PETR4___Histórico__InfoMoney_1[[#This Row],[20MA]]</f>
        <v>0.99800910323997039</v>
      </c>
      <c r="AH183" s="95">
        <f t="shared" si="119"/>
        <v>0</v>
      </c>
      <c r="AI183" s="96">
        <f t="shared" si="120"/>
        <v>0</v>
      </c>
      <c r="AK183" s="104" t="b">
        <f t="shared" si="121"/>
        <v>0</v>
      </c>
      <c r="AL183" s="104" t="b">
        <f t="shared" si="122"/>
        <v>0</v>
      </c>
      <c r="AM183" s="104" t="b">
        <f t="shared" si="123"/>
        <v>0</v>
      </c>
      <c r="AN183" s="104" t="b">
        <f t="shared" si="124"/>
        <v>1</v>
      </c>
      <c r="AO183" s="98">
        <f t="shared" si="125"/>
        <v>20.56</v>
      </c>
      <c r="AP183" s="104">
        <f t="shared" si="126"/>
        <v>23.11</v>
      </c>
      <c r="AQ183" s="98">
        <f t="shared" si="127"/>
        <v>0.2</v>
      </c>
      <c r="AR183" s="98">
        <f t="shared" si="128"/>
        <v>0.15384615384615385</v>
      </c>
      <c r="AS183" s="98">
        <f t="shared" si="129"/>
        <v>7.407407407407407E-2</v>
      </c>
      <c r="AU183" s="97" t="b">
        <f t="shared" si="130"/>
        <v>1</v>
      </c>
      <c r="AV183" s="97" t="b">
        <f t="shared" si="131"/>
        <v>0</v>
      </c>
      <c r="AW183" s="97" t="b">
        <f t="shared" si="137"/>
        <v>0</v>
      </c>
      <c r="AX183" s="97" t="b">
        <f t="shared" si="138"/>
        <v>1</v>
      </c>
      <c r="AY1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3" s="97" t="b">
        <f t="shared" si="132"/>
        <v>0</v>
      </c>
      <c r="BA183" s="97" t="b">
        <f t="shared" si="133"/>
        <v>0</v>
      </c>
      <c r="BB183" s="97" t="b">
        <f t="shared" si="139"/>
        <v>0</v>
      </c>
      <c r="BC183" s="97" t="b">
        <f t="shared" si="140"/>
        <v>1</v>
      </c>
      <c r="BD183" s="97" t="b">
        <f>Petrobras_PETR4___Histórico__InfoMoney_1[[#This Row],[MACD Line]]&lt;0</f>
        <v>1</v>
      </c>
      <c r="BE1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4" spans="1:57" hidden="1">
      <c r="A184" s="83">
        <v>44070</v>
      </c>
      <c r="B184" s="98">
        <v>21.43</v>
      </c>
      <c r="C184" s="98">
        <v>21.43</v>
      </c>
      <c r="D184" s="98">
        <v>-0.31</v>
      </c>
      <c r="E184" s="98">
        <f>Petrobras_PETR4___Histórico__InfoMoney_1[[#This Row],[Var.Dia (%)]]/100</f>
        <v>-3.0999999999999999E-3</v>
      </c>
      <c r="F184" s="98">
        <v>21.6</v>
      </c>
      <c r="G184" s="98">
        <v>21.32</v>
      </c>
      <c r="H184" s="98">
        <v>21.74</v>
      </c>
      <c r="I184" s="97" t="s">
        <v>471</v>
      </c>
      <c r="J184" s="108">
        <v>0</v>
      </c>
      <c r="K184" s="97">
        <f ca="1">IF(COUNT($E184:E$1321)&gt;=22,LINEST(OFFSET(E184,0,0,22),OFFSET(J184,0,0,22)),"")</f>
        <v>1.1951194604896365</v>
      </c>
      <c r="L184" s="99">
        <f t="shared" si="105"/>
        <v>0</v>
      </c>
      <c r="M184" s="99">
        <f t="shared" si="106"/>
        <v>0</v>
      </c>
      <c r="N184" s="99">
        <f t="shared" si="107"/>
        <v>0</v>
      </c>
      <c r="O1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-0.9385474860335199</v>
      </c>
      <c r="P184" s="128">
        <f>IF(Petrobras_PETR4___Histórico__InfoMoney_1[[#This Row],[William %R]]&lt;-0.8,1,0)</f>
        <v>1</v>
      </c>
      <c r="Q184" s="128">
        <f>IF(Petrobras_PETR4___Histórico__InfoMoney_1[[#This Row],[William %R]]&gt;-0.1,1,0)</f>
        <v>0</v>
      </c>
      <c r="R184" s="99">
        <f t="shared" si="108"/>
        <v>21.32</v>
      </c>
      <c r="S184" s="99">
        <f t="shared" si="109"/>
        <v>23.11</v>
      </c>
      <c r="T184" s="99">
        <f t="shared" si="110"/>
        <v>21.92923076923077</v>
      </c>
      <c r="U184" s="99">
        <f t="shared" si="111"/>
        <v>21.987499999999997</v>
      </c>
      <c r="V184" s="99">
        <f t="shared" si="112"/>
        <v>21.916980200103403</v>
      </c>
      <c r="W184" s="99">
        <f t="shared" si="113"/>
        <v>21.909880322112588</v>
      </c>
      <c r="X184" s="99">
        <f t="shared" si="114"/>
        <v>7.0998779908144627E-3</v>
      </c>
      <c r="Y184" s="99">
        <f t="shared" si="115"/>
        <v>0.11563761547872331</v>
      </c>
      <c r="Z184" s="99">
        <f t="shared" si="116"/>
        <v>-0.10853773748790885</v>
      </c>
      <c r="AA184" s="109">
        <f t="shared" si="117"/>
        <v>4.9497474683058526E-2</v>
      </c>
      <c r="AB184" s="109">
        <f t="shared" si="134"/>
        <v>0.35730938974507742</v>
      </c>
      <c r="AC184" s="99" t="str">
        <f t="shared" si="135"/>
        <v>0</v>
      </c>
      <c r="AD184" s="95" t="str">
        <f t="shared" si="136"/>
        <v>0</v>
      </c>
      <c r="AE184" s="95">
        <f t="shared" si="118"/>
        <v>1</v>
      </c>
      <c r="AF184" s="95">
        <f>IF(Petrobras_PETR4___Histórico__InfoMoney_1[[#This Row],[MACD Line]]&lt;0,1,0)</f>
        <v>0</v>
      </c>
      <c r="AG184" s="99">
        <f>Petrobras_PETR4___Histórico__InfoMoney_1[[#This Row],[9MME]]/Petrobras_PETR4___Histórico__InfoMoney_1[[#This Row],[20MA]]</f>
        <v>0.9973498928587049</v>
      </c>
      <c r="AH184" s="95">
        <f t="shared" si="119"/>
        <v>0</v>
      </c>
      <c r="AI184" s="96">
        <f t="shared" si="120"/>
        <v>0</v>
      </c>
      <c r="AK184" s="104" t="b">
        <f t="shared" si="121"/>
        <v>0</v>
      </c>
      <c r="AL184" s="104" t="b">
        <f t="shared" si="122"/>
        <v>0</v>
      </c>
      <c r="AM184" s="104" t="b">
        <f t="shared" si="123"/>
        <v>1</v>
      </c>
      <c r="AN184" s="104" t="b">
        <f t="shared" si="124"/>
        <v>1</v>
      </c>
      <c r="AO184" s="98">
        <f t="shared" si="125"/>
        <v>20.56</v>
      </c>
      <c r="AP184" s="104">
        <f t="shared" si="126"/>
        <v>23.11</v>
      </c>
      <c r="AQ184" s="98">
        <f t="shared" si="127"/>
        <v>0.2</v>
      </c>
      <c r="AR184" s="98">
        <f t="shared" si="128"/>
        <v>0.15384615384615385</v>
      </c>
      <c r="AS184" s="98">
        <f t="shared" si="129"/>
        <v>7.407407407407407E-2</v>
      </c>
      <c r="AU184" s="97" t="b">
        <f t="shared" si="130"/>
        <v>0</v>
      </c>
      <c r="AV184" s="97" t="b">
        <f t="shared" si="131"/>
        <v>0</v>
      </c>
      <c r="AW184" s="97" t="b">
        <f t="shared" si="137"/>
        <v>1</v>
      </c>
      <c r="AX184" s="97" t="b">
        <f t="shared" si="138"/>
        <v>1</v>
      </c>
      <c r="AY1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4" s="97" t="b">
        <f t="shared" si="132"/>
        <v>1</v>
      </c>
      <c r="BA184" s="97" t="b">
        <f t="shared" si="133"/>
        <v>0</v>
      </c>
      <c r="BB184" s="97" t="b">
        <f t="shared" si="139"/>
        <v>0</v>
      </c>
      <c r="BC184" s="97" t="b">
        <f t="shared" si="140"/>
        <v>0</v>
      </c>
      <c r="BD184" s="97" t="b">
        <f>Petrobras_PETR4___Histórico__InfoMoney_1[[#This Row],[MACD Line]]&lt;0</f>
        <v>0</v>
      </c>
      <c r="BE1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5" spans="1:57" hidden="1">
      <c r="A185" s="83">
        <v>44069</v>
      </c>
      <c r="B185" s="98">
        <v>21.5</v>
      </c>
      <c r="C185" s="98">
        <v>21.5</v>
      </c>
      <c r="D185" s="98">
        <v>-2.84</v>
      </c>
      <c r="E185" s="98">
        <f>Petrobras_PETR4___Histórico__InfoMoney_1[[#This Row],[Var.Dia (%)]]/100</f>
        <v>-2.8399999999999998E-2</v>
      </c>
      <c r="F185" s="98">
        <v>22.04</v>
      </c>
      <c r="G185" s="98">
        <v>21.32</v>
      </c>
      <c r="H185" s="98">
        <v>22.16</v>
      </c>
      <c r="I185" s="97" t="s">
        <v>100</v>
      </c>
      <c r="J185" s="108">
        <v>-1.46E-2</v>
      </c>
      <c r="K185" s="97">
        <f ca="1">IF(COUNT($E185:E$1321)&gt;=22,LINEST(OFFSET(E185,0,0,22),OFFSET(J185,0,0,22)),"")</f>
        <v>1.2046628853283747</v>
      </c>
      <c r="L185" s="99">
        <f t="shared" si="105"/>
        <v>0</v>
      </c>
      <c r="M185" s="99">
        <f t="shared" si="106"/>
        <v>0</v>
      </c>
      <c r="N185" s="99">
        <f t="shared" si="107"/>
        <v>0</v>
      </c>
      <c r="O1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-0.89944134078212301</v>
      </c>
      <c r="P185" s="128">
        <f>IF(Petrobras_PETR4___Histórico__InfoMoney_1[[#This Row],[William %R]]&lt;-0.8,1,0)</f>
        <v>1</v>
      </c>
      <c r="Q185" s="128">
        <f>IF(Petrobras_PETR4___Histórico__InfoMoney_1[[#This Row],[William %R]]&gt;-0.1,1,0)</f>
        <v>0</v>
      </c>
      <c r="R185" s="99">
        <f t="shared" si="108"/>
        <v>21.32</v>
      </c>
      <c r="S185" s="99">
        <f t="shared" si="109"/>
        <v>23.11</v>
      </c>
      <c r="T185" s="99">
        <f t="shared" si="110"/>
        <v>21.978923076923078</v>
      </c>
      <c r="U185" s="99">
        <f t="shared" si="111"/>
        <v>22.02</v>
      </c>
      <c r="V185" s="99">
        <f t="shared" si="112"/>
        <v>22.005522054667658</v>
      </c>
      <c r="W185" s="99">
        <f t="shared" si="113"/>
        <v>21.948270747881594</v>
      </c>
      <c r="X185" s="99">
        <f t="shared" si="114"/>
        <v>5.7251306786064049E-2</v>
      </c>
      <c r="Y185" s="99">
        <f t="shared" si="115"/>
        <v>0.14277204985070052</v>
      </c>
      <c r="Z185" s="99">
        <f t="shared" si="116"/>
        <v>-8.5520743064636473E-2</v>
      </c>
      <c r="AA185" s="109">
        <f t="shared" si="117"/>
        <v>0.44547727214752425</v>
      </c>
      <c r="AB185" s="109">
        <f t="shared" si="134"/>
        <v>0.28395422166257678</v>
      </c>
      <c r="AC185" s="99" t="str">
        <f t="shared" si="135"/>
        <v>0</v>
      </c>
      <c r="AD185" s="95">
        <f t="shared" si="136"/>
        <v>1</v>
      </c>
      <c r="AE185" s="95">
        <f t="shared" si="118"/>
        <v>1</v>
      </c>
      <c r="AF185" s="95">
        <f>IF(Petrobras_PETR4___Histórico__InfoMoney_1[[#This Row],[MACD Line]]&lt;0,1,0)</f>
        <v>0</v>
      </c>
      <c r="AG185" s="99">
        <f>Petrobras_PETR4___Histórico__InfoMoney_1[[#This Row],[9MME]]/Petrobras_PETR4___Histórico__InfoMoney_1[[#This Row],[20MA]]</f>
        <v>0.99813456298469927</v>
      </c>
      <c r="AH185" s="95">
        <f t="shared" si="119"/>
        <v>0</v>
      </c>
      <c r="AI185" s="96">
        <f t="shared" si="120"/>
        <v>0</v>
      </c>
      <c r="AK185" s="104" t="b">
        <f t="shared" si="121"/>
        <v>0</v>
      </c>
      <c r="AL185" s="104" t="b">
        <f t="shared" si="122"/>
        <v>1</v>
      </c>
      <c r="AM185" s="104" t="b">
        <f t="shared" si="123"/>
        <v>1</v>
      </c>
      <c r="AN185" s="104" t="b">
        <f t="shared" si="124"/>
        <v>0</v>
      </c>
      <c r="AO185" s="98">
        <f t="shared" si="125"/>
        <v>20.56</v>
      </c>
      <c r="AP185" s="104">
        <f t="shared" si="126"/>
        <v>23.11</v>
      </c>
      <c r="AQ185" s="98">
        <f t="shared" si="127"/>
        <v>0.2</v>
      </c>
      <c r="AR185" s="98">
        <f t="shared" si="128"/>
        <v>0.15384615384615385</v>
      </c>
      <c r="AS185" s="98">
        <f t="shared" si="129"/>
        <v>7.407407407407407E-2</v>
      </c>
      <c r="AU185" s="97" t="b">
        <f t="shared" si="130"/>
        <v>0</v>
      </c>
      <c r="AV185" s="97" t="b">
        <f t="shared" si="131"/>
        <v>1</v>
      </c>
      <c r="AW185" s="97" t="b">
        <f t="shared" si="137"/>
        <v>1</v>
      </c>
      <c r="AX185" s="97" t="b">
        <f t="shared" si="138"/>
        <v>0</v>
      </c>
      <c r="AY1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5" s="97" t="b">
        <f t="shared" si="132"/>
        <v>1</v>
      </c>
      <c r="BA185" s="97" t="b">
        <f t="shared" si="133"/>
        <v>1</v>
      </c>
      <c r="BB185" s="97" t="b">
        <f t="shared" si="139"/>
        <v>1</v>
      </c>
      <c r="BC185" s="97" t="b">
        <f t="shared" si="140"/>
        <v>0</v>
      </c>
      <c r="BD185" s="97" t="b">
        <f>Petrobras_PETR4___Histórico__InfoMoney_1[[#This Row],[MACD Line]]&lt;0</f>
        <v>0</v>
      </c>
      <c r="BE1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6" spans="1:57" hidden="1">
      <c r="A186" s="83">
        <v>44068</v>
      </c>
      <c r="B186" s="98">
        <v>22.13</v>
      </c>
      <c r="C186" s="98">
        <v>22.13</v>
      </c>
      <c r="D186" s="98">
        <v>-0.44</v>
      </c>
      <c r="E186" s="98">
        <f>Petrobras_PETR4___Histórico__InfoMoney_1[[#This Row],[Var.Dia (%)]]/100</f>
        <v>-4.4000000000000003E-3</v>
      </c>
      <c r="F186" s="98">
        <v>22.34</v>
      </c>
      <c r="G186" s="98">
        <v>21.95</v>
      </c>
      <c r="H186" s="98">
        <v>22.4</v>
      </c>
      <c r="I186" s="97" t="s">
        <v>472</v>
      </c>
      <c r="J186" s="108">
        <v>-1.8E-3</v>
      </c>
      <c r="K186" s="97">
        <f ca="1">IF(COUNT($E186:E$1321)&gt;=22,LINEST(OFFSET(E186,0,0,22),OFFSET(J186,0,0,22)),"")</f>
        <v>1.1357355079382976</v>
      </c>
      <c r="L186" s="99">
        <f t="shared" si="105"/>
        <v>0</v>
      </c>
      <c r="M186" s="99">
        <f t="shared" si="106"/>
        <v>0</v>
      </c>
      <c r="N186" s="99">
        <f t="shared" si="107"/>
        <v>0</v>
      </c>
      <c r="O1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-0.5833333333333337</v>
      </c>
      <c r="P186" s="128">
        <f>IF(Petrobras_PETR4___Histórico__InfoMoney_1[[#This Row],[William %R]]&lt;-0.8,1,0)</f>
        <v>0</v>
      </c>
      <c r="Q186" s="128">
        <f>IF(Petrobras_PETR4___Histórico__InfoMoney_1[[#This Row],[William %R]]&gt;-0.1,1,0)</f>
        <v>0</v>
      </c>
      <c r="R186" s="99">
        <f t="shared" si="108"/>
        <v>21.43</v>
      </c>
      <c r="S186" s="99">
        <f t="shared" si="109"/>
        <v>23.11</v>
      </c>
      <c r="T186" s="99">
        <f t="shared" si="110"/>
        <v>22.072884615384616</v>
      </c>
      <c r="U186" s="99">
        <f t="shared" si="111"/>
        <v>22.065999999999999</v>
      </c>
      <c r="V186" s="99">
        <f t="shared" si="112"/>
        <v>22.097435155516322</v>
      </c>
      <c r="W186" s="99">
        <f t="shared" si="113"/>
        <v>21.984132407712121</v>
      </c>
      <c r="X186" s="99">
        <f t="shared" si="114"/>
        <v>0.11330274780420169</v>
      </c>
      <c r="Y186" s="99">
        <f t="shared" si="115"/>
        <v>0.16415223561685965</v>
      </c>
      <c r="Z186" s="99">
        <f t="shared" si="116"/>
        <v>-5.0849487812657967E-2</v>
      </c>
      <c r="AA186" s="109">
        <f t="shared" si="117"/>
        <v>6.3639610306789177E-2</v>
      </c>
      <c r="AB186" s="109">
        <f t="shared" si="134"/>
        <v>0.15517731793016684</v>
      </c>
      <c r="AC186" s="99" t="str">
        <f t="shared" si="135"/>
        <v>0</v>
      </c>
      <c r="AD186" s="95" t="str">
        <f t="shared" si="136"/>
        <v>0</v>
      </c>
      <c r="AE186" s="95">
        <f t="shared" si="118"/>
        <v>1</v>
      </c>
      <c r="AF186" s="95">
        <f>IF(Petrobras_PETR4___Histórico__InfoMoney_1[[#This Row],[MACD Line]]&lt;0,1,0)</f>
        <v>0</v>
      </c>
      <c r="AG186" s="99">
        <f>Petrobras_PETR4___Histórico__InfoMoney_1[[#This Row],[9MME]]/Petrobras_PETR4___Histórico__InfoMoney_1[[#This Row],[20MA]]</f>
        <v>1.0003120010597579</v>
      </c>
      <c r="AH186" s="95">
        <f t="shared" si="119"/>
        <v>0</v>
      </c>
      <c r="AI186" s="96">
        <f t="shared" si="120"/>
        <v>0</v>
      </c>
      <c r="AK186" s="104" t="b">
        <f t="shared" si="121"/>
        <v>1</v>
      </c>
      <c r="AL186" s="104" t="b">
        <f t="shared" si="122"/>
        <v>1</v>
      </c>
      <c r="AM186" s="104" t="b">
        <f t="shared" si="123"/>
        <v>1</v>
      </c>
      <c r="AN186" s="104" t="b">
        <f t="shared" si="124"/>
        <v>1</v>
      </c>
      <c r="AO186" s="98">
        <f t="shared" si="125"/>
        <v>20.56</v>
      </c>
      <c r="AP186" s="104">
        <f t="shared" si="126"/>
        <v>23.11</v>
      </c>
      <c r="AQ186" s="98">
        <f t="shared" si="127"/>
        <v>0.2</v>
      </c>
      <c r="AR186" s="98">
        <f t="shared" si="128"/>
        <v>0.15384615384615385</v>
      </c>
      <c r="AS186" s="98">
        <f t="shared" si="129"/>
        <v>7.407407407407407E-2</v>
      </c>
      <c r="AU186" s="97" t="b">
        <f t="shared" si="130"/>
        <v>1</v>
      </c>
      <c r="AV186" s="97" t="b">
        <f t="shared" si="131"/>
        <v>1</v>
      </c>
      <c r="AW186" s="97" t="b">
        <f t="shared" si="137"/>
        <v>0</v>
      </c>
      <c r="AX186" s="97" t="b">
        <f t="shared" si="138"/>
        <v>0</v>
      </c>
      <c r="AY1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6" s="97" t="b">
        <f t="shared" si="132"/>
        <v>0</v>
      </c>
      <c r="BA186" s="97" t="b">
        <f t="shared" si="133"/>
        <v>1</v>
      </c>
      <c r="BB186" s="97" t="b">
        <f t="shared" si="139"/>
        <v>1</v>
      </c>
      <c r="BC186" s="97" t="b">
        <f t="shared" si="140"/>
        <v>1</v>
      </c>
      <c r="BD186" s="97" t="b">
        <f>Petrobras_PETR4___Histórico__InfoMoney_1[[#This Row],[MACD Line]]&lt;0</f>
        <v>0</v>
      </c>
      <c r="BE1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7" spans="1:57" hidden="1">
      <c r="A187" s="83">
        <v>44067</v>
      </c>
      <c r="B187" s="98">
        <v>22.22</v>
      </c>
      <c r="C187" s="98">
        <v>22.22</v>
      </c>
      <c r="D187" s="98">
        <v>1.82</v>
      </c>
      <c r="E187" s="98">
        <f>Petrobras_PETR4___Histórico__InfoMoney_1[[#This Row],[Var.Dia (%)]]/100</f>
        <v>1.8200000000000001E-2</v>
      </c>
      <c r="F187" s="98">
        <v>22.12</v>
      </c>
      <c r="G187" s="98">
        <v>22.06</v>
      </c>
      <c r="H187" s="98">
        <v>22.38</v>
      </c>
      <c r="I187" s="97" t="s">
        <v>57</v>
      </c>
      <c r="J187" s="108">
        <v>7.7000000000000002E-3</v>
      </c>
      <c r="K187" s="97">
        <f ca="1">IF(COUNT($E187:E$1321)&gt;=22,LINEST(OFFSET(E187,0,0,22),OFFSET(J187,0,0,22)),"")</f>
        <v>1.1354612300311804</v>
      </c>
      <c r="L187" s="99">
        <f t="shared" si="105"/>
        <v>0</v>
      </c>
      <c r="M187" s="99">
        <f t="shared" si="106"/>
        <v>0</v>
      </c>
      <c r="N187" s="99">
        <f t="shared" si="107"/>
        <v>0</v>
      </c>
      <c r="O1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-0.52976190476190521</v>
      </c>
      <c r="P187" s="128">
        <f>IF(Petrobras_PETR4___Histórico__InfoMoney_1[[#This Row],[William %R]]&lt;-0.8,1,0)</f>
        <v>0</v>
      </c>
      <c r="Q187" s="128">
        <f>IF(Petrobras_PETR4___Histórico__InfoMoney_1[[#This Row],[William %R]]&gt;-0.1,1,0)</f>
        <v>0</v>
      </c>
      <c r="R187" s="99">
        <f t="shared" si="108"/>
        <v>21.43</v>
      </c>
      <c r="S187" s="99">
        <f t="shared" si="109"/>
        <v>23.11</v>
      </c>
      <c r="T187" s="99">
        <f t="shared" si="110"/>
        <v>22.096461538461536</v>
      </c>
      <c r="U187" s="99">
        <f t="shared" si="111"/>
        <v>22.0625</v>
      </c>
      <c r="V187" s="99">
        <f t="shared" si="112"/>
        <v>22.091514274701108</v>
      </c>
      <c r="W187" s="99">
        <f t="shared" si="113"/>
        <v>21.972463000329089</v>
      </c>
      <c r="X187" s="99">
        <f t="shared" si="114"/>
        <v>0.11905127437201912</v>
      </c>
      <c r="Y187" s="99">
        <f t="shared" si="115"/>
        <v>0.17686460757002415</v>
      </c>
      <c r="Z187" s="99">
        <f t="shared" si="116"/>
        <v>-5.7813333198005024E-2</v>
      </c>
      <c r="AA187" s="109">
        <f t="shared" si="117"/>
        <v>0.27577164466275395</v>
      </c>
      <c r="AB187" s="109">
        <f t="shared" si="134"/>
        <v>0.18061007723823205</v>
      </c>
      <c r="AC187" s="99" t="str">
        <f t="shared" si="135"/>
        <v>1</v>
      </c>
      <c r="AD187" s="95" t="str">
        <f t="shared" si="136"/>
        <v>0</v>
      </c>
      <c r="AE187" s="95">
        <f t="shared" si="118"/>
        <v>1</v>
      </c>
      <c r="AF187" s="95">
        <f>IF(Petrobras_PETR4___Histórico__InfoMoney_1[[#This Row],[MACD Line]]&lt;0,1,0)</f>
        <v>0</v>
      </c>
      <c r="AG187" s="99">
        <f>Petrobras_PETR4___Histórico__InfoMoney_1[[#This Row],[9MME]]/Petrobras_PETR4___Histórico__InfoMoney_1[[#This Row],[20MA]]</f>
        <v>1.0015393331880582</v>
      </c>
      <c r="AH187" s="95">
        <f t="shared" si="119"/>
        <v>0</v>
      </c>
      <c r="AI187" s="96">
        <f t="shared" si="120"/>
        <v>0</v>
      </c>
      <c r="AK187" s="104" t="b">
        <f t="shared" si="121"/>
        <v>1</v>
      </c>
      <c r="AL187" s="104" t="b">
        <f t="shared" si="122"/>
        <v>1</v>
      </c>
      <c r="AM187" s="104" t="b">
        <f t="shared" si="123"/>
        <v>0</v>
      </c>
      <c r="AN187" s="104" t="b">
        <f t="shared" si="124"/>
        <v>1</v>
      </c>
      <c r="AO187" s="98">
        <f t="shared" si="125"/>
        <v>20.56</v>
      </c>
      <c r="AP187" s="104">
        <f t="shared" si="126"/>
        <v>23.11</v>
      </c>
      <c r="AQ187" s="98">
        <f t="shared" si="127"/>
        <v>0.2</v>
      </c>
      <c r="AR187" s="98">
        <f t="shared" si="128"/>
        <v>0.15384615384615385</v>
      </c>
      <c r="AS187" s="98">
        <f t="shared" si="129"/>
        <v>7.407407407407407E-2</v>
      </c>
      <c r="AU187" s="97" t="b">
        <f t="shared" si="130"/>
        <v>1</v>
      </c>
      <c r="AV187" s="97" t="b">
        <f t="shared" si="131"/>
        <v>0</v>
      </c>
      <c r="AW187" s="97" t="b">
        <f t="shared" si="137"/>
        <v>0</v>
      </c>
      <c r="AX187" s="97" t="b">
        <f t="shared" si="138"/>
        <v>1</v>
      </c>
      <c r="AY1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7" s="97" t="b">
        <f t="shared" si="132"/>
        <v>0</v>
      </c>
      <c r="BA187" s="97" t="b">
        <f t="shared" si="133"/>
        <v>0</v>
      </c>
      <c r="BB187" s="97" t="b">
        <f t="shared" si="139"/>
        <v>0</v>
      </c>
      <c r="BC187" s="97" t="b">
        <f t="shared" si="140"/>
        <v>1</v>
      </c>
      <c r="BD187" s="97" t="b">
        <f>Petrobras_PETR4___Histórico__InfoMoney_1[[#This Row],[MACD Line]]&lt;0</f>
        <v>0</v>
      </c>
      <c r="BE1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8" spans="1:57" hidden="1">
      <c r="A188" s="83">
        <v>44064</v>
      </c>
      <c r="B188" s="98">
        <v>21.83</v>
      </c>
      <c r="C188" s="98">
        <v>21.83</v>
      </c>
      <c r="D188" s="98">
        <v>-0.75</v>
      </c>
      <c r="E188" s="98">
        <f>Petrobras_PETR4___Histórico__InfoMoney_1[[#This Row],[Var.Dia (%)]]/100</f>
        <v>-7.4999999999999997E-3</v>
      </c>
      <c r="F188" s="98">
        <v>21.81</v>
      </c>
      <c r="G188" s="98">
        <v>21.62</v>
      </c>
      <c r="H188" s="98">
        <v>21.9</v>
      </c>
      <c r="I188" s="97" t="s">
        <v>473</v>
      </c>
      <c r="J188" s="108">
        <v>5.0000000000000001E-4</v>
      </c>
      <c r="K188" s="97">
        <f ca="1">IF(COUNT($E188:E$1321)&gt;=22,LINEST(OFFSET(E188,0,0,22),OFFSET(J188,0,0,22)),"")</f>
        <v>1.1161215925521035</v>
      </c>
      <c r="L188" s="99">
        <f t="shared" si="105"/>
        <v>0</v>
      </c>
      <c r="M188" s="99">
        <f t="shared" si="106"/>
        <v>0</v>
      </c>
      <c r="N188" s="99">
        <f t="shared" si="107"/>
        <v>0</v>
      </c>
      <c r="O1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-0.50196078431372582</v>
      </c>
      <c r="P188" s="128">
        <f>IF(Petrobras_PETR4___Histórico__InfoMoney_1[[#This Row],[William %R]]&lt;-0.8,1,0)</f>
        <v>0</v>
      </c>
      <c r="Q188" s="128">
        <f>IF(Petrobras_PETR4___Histórico__InfoMoney_1[[#This Row],[William %R]]&gt;-0.1,1,0)</f>
        <v>0</v>
      </c>
      <c r="R188" s="99">
        <f t="shared" si="108"/>
        <v>20.56</v>
      </c>
      <c r="S188" s="99">
        <f t="shared" si="109"/>
        <v>23.11</v>
      </c>
      <c r="T188" s="99">
        <f t="shared" si="110"/>
        <v>22.043230769230771</v>
      </c>
      <c r="U188" s="99">
        <f t="shared" si="111"/>
        <v>22.073999999999998</v>
      </c>
      <c r="V188" s="99">
        <f t="shared" si="112"/>
        <v>22.068153233737675</v>
      </c>
      <c r="W188" s="99">
        <f t="shared" si="113"/>
        <v>21.952660040355415</v>
      </c>
      <c r="X188" s="99">
        <f t="shared" si="114"/>
        <v>0.11549319338226027</v>
      </c>
      <c r="Y188" s="99">
        <f t="shared" si="115"/>
        <v>0.19131794086952542</v>
      </c>
      <c r="Z188" s="99">
        <f t="shared" si="116"/>
        <v>-7.5824747487265143E-2</v>
      </c>
      <c r="AA188" s="109">
        <f t="shared" si="117"/>
        <v>0.1131370849898477</v>
      </c>
      <c r="AB188" s="109">
        <f t="shared" si="134"/>
        <v>0.18633303518163377</v>
      </c>
      <c r="AC188" s="99" t="str">
        <f t="shared" si="135"/>
        <v>0</v>
      </c>
      <c r="AD188" s="95" t="str">
        <f t="shared" si="136"/>
        <v>0</v>
      </c>
      <c r="AE188" s="95">
        <f t="shared" si="118"/>
        <v>1</v>
      </c>
      <c r="AF188" s="95">
        <f>IF(Petrobras_PETR4___Histórico__InfoMoney_1[[#This Row],[MACD Line]]&lt;0,1,0)</f>
        <v>0</v>
      </c>
      <c r="AG188" s="99">
        <f>Petrobras_PETR4___Histórico__InfoMoney_1[[#This Row],[9MME]]/Petrobras_PETR4___Histórico__InfoMoney_1[[#This Row],[20MA]]</f>
        <v>0.99860608721712296</v>
      </c>
      <c r="AH188" s="95">
        <f t="shared" si="119"/>
        <v>0</v>
      </c>
      <c r="AI188" s="96">
        <f t="shared" si="120"/>
        <v>0</v>
      </c>
      <c r="AK188" s="104" t="b">
        <f t="shared" si="121"/>
        <v>1</v>
      </c>
      <c r="AL188" s="104" t="b">
        <f t="shared" si="122"/>
        <v>0</v>
      </c>
      <c r="AM188" s="104" t="b">
        <f t="shared" si="123"/>
        <v>1</v>
      </c>
      <c r="AN188" s="104" t="b">
        <f t="shared" si="124"/>
        <v>1</v>
      </c>
      <c r="AO188" s="98">
        <f t="shared" si="125"/>
        <v>20.56</v>
      </c>
      <c r="AP188" s="104">
        <f t="shared" si="126"/>
        <v>23.11</v>
      </c>
      <c r="AQ188" s="98">
        <f t="shared" si="127"/>
        <v>0.2</v>
      </c>
      <c r="AR188" s="98">
        <f t="shared" si="128"/>
        <v>0.15384615384615385</v>
      </c>
      <c r="AS188" s="98">
        <f t="shared" si="129"/>
        <v>7.407407407407407E-2</v>
      </c>
      <c r="AU188" s="97" t="b">
        <f t="shared" si="130"/>
        <v>0</v>
      </c>
      <c r="AV188" s="97" t="b">
        <f t="shared" si="131"/>
        <v>0</v>
      </c>
      <c r="AW188" s="97" t="b">
        <f t="shared" si="137"/>
        <v>1</v>
      </c>
      <c r="AX188" s="97" t="b">
        <f t="shared" si="138"/>
        <v>1</v>
      </c>
      <c r="AY1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8" s="97" t="b">
        <f t="shared" si="132"/>
        <v>1</v>
      </c>
      <c r="BA188" s="97" t="b">
        <f t="shared" si="133"/>
        <v>0</v>
      </c>
      <c r="BB188" s="97" t="b">
        <f t="shared" si="139"/>
        <v>0</v>
      </c>
      <c r="BC188" s="97" t="b">
        <f t="shared" si="140"/>
        <v>0</v>
      </c>
      <c r="BD188" s="97" t="b">
        <f>Petrobras_PETR4___Histórico__InfoMoney_1[[#This Row],[MACD Line]]&lt;0</f>
        <v>0</v>
      </c>
      <c r="BE1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89" spans="1:57" hidden="1">
      <c r="A189" s="83">
        <v>44063</v>
      </c>
      <c r="B189" s="98">
        <v>21.99</v>
      </c>
      <c r="C189" s="98">
        <v>21.99</v>
      </c>
      <c r="D189" s="98">
        <v>-0.7</v>
      </c>
      <c r="E189" s="98">
        <f>Petrobras_PETR4___Histórico__InfoMoney_1[[#This Row],[Var.Dia (%)]]/100</f>
        <v>-6.9999999999999993E-3</v>
      </c>
      <c r="F189" s="98">
        <v>21.79</v>
      </c>
      <c r="G189" s="98">
        <v>21.62</v>
      </c>
      <c r="H189" s="98">
        <v>22.13</v>
      </c>
      <c r="I189" s="97" t="s">
        <v>93</v>
      </c>
      <c r="J189" s="108">
        <v>6.1000000000000004E-3</v>
      </c>
      <c r="K189" s="97">
        <f ca="1">IF(COUNT($E189:E$1321)&gt;=22,LINEST(OFFSET(E189,0,0,22),OFFSET(J189,0,0,22)),"")</f>
        <v>1.1163284005147762</v>
      </c>
      <c r="L189" s="99">
        <f t="shared" si="105"/>
        <v>0</v>
      </c>
      <c r="M189" s="99">
        <f t="shared" si="106"/>
        <v>0</v>
      </c>
      <c r="N189" s="99">
        <f t="shared" si="107"/>
        <v>0</v>
      </c>
      <c r="O1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-0.43921568627451008</v>
      </c>
      <c r="P189" s="128">
        <f>IF(Petrobras_PETR4___Histórico__InfoMoney_1[[#This Row],[William %R]]&lt;-0.8,1,0)</f>
        <v>0</v>
      </c>
      <c r="Q189" s="128">
        <f>IF(Petrobras_PETR4___Histórico__InfoMoney_1[[#This Row],[William %R]]&gt;-0.1,1,0)</f>
        <v>0</v>
      </c>
      <c r="R189" s="99">
        <f t="shared" si="108"/>
        <v>20.56</v>
      </c>
      <c r="S189" s="99">
        <f t="shared" si="109"/>
        <v>23.11</v>
      </c>
      <c r="T189" s="99">
        <f t="shared" si="110"/>
        <v>22.061499999999999</v>
      </c>
      <c r="U189" s="99">
        <f t="shared" si="111"/>
        <v>22.082000000000001</v>
      </c>
      <c r="V189" s="99">
        <f t="shared" si="112"/>
        <v>22.111453821689981</v>
      </c>
      <c r="W189" s="99">
        <f t="shared" si="113"/>
        <v>21.962472843583846</v>
      </c>
      <c r="X189" s="99">
        <f t="shared" si="114"/>
        <v>0.14898097810613464</v>
      </c>
      <c r="Y189" s="99">
        <f t="shared" si="115"/>
        <v>0.21027412774134169</v>
      </c>
      <c r="Z189" s="99">
        <f t="shared" si="116"/>
        <v>-6.1293149635207045E-2</v>
      </c>
      <c r="AA189" s="109">
        <f t="shared" si="117"/>
        <v>0.1131370849898477</v>
      </c>
      <c r="AB189" s="109">
        <f t="shared" si="134"/>
        <v>0.16468151080191074</v>
      </c>
      <c r="AC189" s="99" t="str">
        <f t="shared" si="135"/>
        <v>0</v>
      </c>
      <c r="AD189" s="95">
        <f t="shared" si="136"/>
        <v>1</v>
      </c>
      <c r="AE189" s="95">
        <f t="shared" si="118"/>
        <v>1</v>
      </c>
      <c r="AF189" s="95">
        <f>IF(Petrobras_PETR4___Histórico__InfoMoney_1[[#This Row],[MACD Line]]&lt;0,1,0)</f>
        <v>0</v>
      </c>
      <c r="AG189" s="99">
        <f>Petrobras_PETR4___Histórico__InfoMoney_1[[#This Row],[9MME]]/Petrobras_PETR4___Histórico__InfoMoney_1[[#This Row],[20MA]]</f>
        <v>0.99907164206140742</v>
      </c>
      <c r="AH189" s="95">
        <f t="shared" si="119"/>
        <v>0</v>
      </c>
      <c r="AI189" s="96">
        <f t="shared" si="120"/>
        <v>0</v>
      </c>
      <c r="AK189" s="104" t="b">
        <f t="shared" si="121"/>
        <v>0</v>
      </c>
      <c r="AL189" s="104" t="b">
        <f t="shared" si="122"/>
        <v>1</v>
      </c>
      <c r="AM189" s="104" t="b">
        <f t="shared" si="123"/>
        <v>0</v>
      </c>
      <c r="AN189" s="104" t="b">
        <f t="shared" si="124"/>
        <v>1</v>
      </c>
      <c r="AO189" s="98">
        <f t="shared" si="125"/>
        <v>20.56</v>
      </c>
      <c r="AP189" s="104">
        <f t="shared" si="126"/>
        <v>23.11</v>
      </c>
      <c r="AQ189" s="98">
        <f t="shared" si="127"/>
        <v>0.2</v>
      </c>
      <c r="AR189" s="98">
        <f t="shared" si="128"/>
        <v>0.15384615384615385</v>
      </c>
      <c r="AS189" s="98">
        <f t="shared" si="129"/>
        <v>7.407407407407407E-2</v>
      </c>
      <c r="AU189" s="97" t="b">
        <f t="shared" si="130"/>
        <v>0</v>
      </c>
      <c r="AV189" s="97" t="b">
        <f t="shared" si="131"/>
        <v>1</v>
      </c>
      <c r="AW189" s="97" t="b">
        <f t="shared" si="137"/>
        <v>1</v>
      </c>
      <c r="AX189" s="97" t="b">
        <f t="shared" si="138"/>
        <v>0</v>
      </c>
      <c r="AY1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89" s="97" t="b">
        <f t="shared" si="132"/>
        <v>1</v>
      </c>
      <c r="BA189" s="97" t="b">
        <f t="shared" si="133"/>
        <v>1</v>
      </c>
      <c r="BB189" s="97" t="b">
        <f t="shared" si="139"/>
        <v>1</v>
      </c>
      <c r="BC189" s="97" t="b">
        <f t="shared" si="140"/>
        <v>0</v>
      </c>
      <c r="BD189" s="97" t="b">
        <f>Petrobras_PETR4___Histórico__InfoMoney_1[[#This Row],[MACD Line]]&lt;0</f>
        <v>0</v>
      </c>
      <c r="BE1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0" spans="1:57" hidden="1">
      <c r="A190" s="83">
        <v>44062</v>
      </c>
      <c r="B190" s="98">
        <v>22.15</v>
      </c>
      <c r="C190" s="98">
        <v>22.15</v>
      </c>
      <c r="D190" s="98">
        <v>-0.56000000000000005</v>
      </c>
      <c r="E190" s="98">
        <f>Petrobras_PETR4___Histórico__InfoMoney_1[[#This Row],[Var.Dia (%)]]/100</f>
        <v>-5.6000000000000008E-3</v>
      </c>
      <c r="F190" s="98">
        <v>22.21</v>
      </c>
      <c r="G190" s="98">
        <v>22.01</v>
      </c>
      <c r="H190" s="98">
        <v>22.56</v>
      </c>
      <c r="I190" s="97" t="s">
        <v>87</v>
      </c>
      <c r="J190" s="108">
        <v>-1.1900000000000001E-2</v>
      </c>
      <c r="K190" s="97">
        <f ca="1">IF(COUNT($E190:E$1321)&gt;=22,LINEST(OFFSET(E190,0,0,22),OFFSET(J190,0,0,22)),"")</f>
        <v>1.1472544840958843</v>
      </c>
      <c r="L190" s="99">
        <f t="shared" si="105"/>
        <v>0</v>
      </c>
      <c r="M190" s="99">
        <f t="shared" si="106"/>
        <v>0</v>
      </c>
      <c r="N190" s="99">
        <f t="shared" si="107"/>
        <v>0</v>
      </c>
      <c r="O1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-0.37647058823529433</v>
      </c>
      <c r="P190" s="128">
        <f>IF(Petrobras_PETR4___Histórico__InfoMoney_1[[#This Row],[William %R]]&lt;-0.8,1,0)</f>
        <v>0</v>
      </c>
      <c r="Q190" s="128">
        <f>IF(Petrobras_PETR4___Histórico__InfoMoney_1[[#This Row],[William %R]]&gt;-0.1,1,0)</f>
        <v>0</v>
      </c>
      <c r="R190" s="99">
        <f t="shared" si="108"/>
        <v>20.56</v>
      </c>
      <c r="S190" s="99">
        <f t="shared" si="109"/>
        <v>23.11</v>
      </c>
      <c r="T190" s="99">
        <f t="shared" si="110"/>
        <v>22.092461538461539</v>
      </c>
      <c r="U190" s="99">
        <f t="shared" si="111"/>
        <v>22.0745</v>
      </c>
      <c r="V190" s="99">
        <f t="shared" si="112"/>
        <v>22.133536334724521</v>
      </c>
      <c r="W190" s="99">
        <f t="shared" si="113"/>
        <v>21.960270671070553</v>
      </c>
      <c r="X190" s="99">
        <f t="shared" si="114"/>
        <v>0.17326566365396801</v>
      </c>
      <c r="Y190" s="99">
        <f t="shared" si="115"/>
        <v>0.22559741515014345</v>
      </c>
      <c r="Z190" s="99">
        <f t="shared" si="116"/>
        <v>-5.2331751496175444E-2</v>
      </c>
      <c r="AA190" s="109">
        <f t="shared" si="117"/>
        <v>8.4852813742386402E-2</v>
      </c>
      <c r="AB190" s="109">
        <f t="shared" si="134"/>
        <v>0.16334013591276286</v>
      </c>
      <c r="AC190" s="99" t="str">
        <f t="shared" si="135"/>
        <v>0</v>
      </c>
      <c r="AD190" s="95" t="str">
        <f t="shared" si="136"/>
        <v>0</v>
      </c>
      <c r="AE190" s="95">
        <f t="shared" si="118"/>
        <v>1</v>
      </c>
      <c r="AF190" s="95">
        <f>IF(Petrobras_PETR4___Histórico__InfoMoney_1[[#This Row],[MACD Line]]&lt;0,1,0)</f>
        <v>0</v>
      </c>
      <c r="AG190" s="99">
        <f>Petrobras_PETR4___Histórico__InfoMoney_1[[#This Row],[9MME]]/Petrobras_PETR4___Histórico__InfoMoney_1[[#This Row],[20MA]]</f>
        <v>1.0008136781563133</v>
      </c>
      <c r="AH190" s="95">
        <f t="shared" si="119"/>
        <v>0</v>
      </c>
      <c r="AI190" s="96">
        <f t="shared" si="120"/>
        <v>0</v>
      </c>
      <c r="AK190" s="104" t="b">
        <f t="shared" si="121"/>
        <v>1</v>
      </c>
      <c r="AL190" s="104" t="b">
        <f t="shared" si="122"/>
        <v>0</v>
      </c>
      <c r="AM190" s="104" t="b">
        <f t="shared" si="123"/>
        <v>0</v>
      </c>
      <c r="AN190" s="104" t="b">
        <f t="shared" si="124"/>
        <v>1</v>
      </c>
      <c r="AO190" s="98">
        <f t="shared" si="125"/>
        <v>20.56</v>
      </c>
      <c r="AP190" s="104">
        <f t="shared" si="126"/>
        <v>23.11</v>
      </c>
      <c r="AQ190" s="98">
        <f t="shared" si="127"/>
        <v>0.2</v>
      </c>
      <c r="AR190" s="98">
        <f t="shared" si="128"/>
        <v>0.15384615384615385</v>
      </c>
      <c r="AS190" s="98">
        <f t="shared" si="129"/>
        <v>7.407407407407407E-2</v>
      </c>
      <c r="AU190" s="97" t="b">
        <f t="shared" si="130"/>
        <v>1</v>
      </c>
      <c r="AV190" s="97" t="b">
        <f t="shared" si="131"/>
        <v>1</v>
      </c>
      <c r="AW190" s="97" t="b">
        <f t="shared" si="137"/>
        <v>0</v>
      </c>
      <c r="AX190" s="97" t="b">
        <f t="shared" si="138"/>
        <v>0</v>
      </c>
      <c r="AY1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0" s="97" t="b">
        <f t="shared" si="132"/>
        <v>0</v>
      </c>
      <c r="BA190" s="97" t="b">
        <f t="shared" si="133"/>
        <v>1</v>
      </c>
      <c r="BB190" s="97" t="b">
        <f t="shared" si="139"/>
        <v>1</v>
      </c>
      <c r="BC190" s="97" t="b">
        <f t="shared" si="140"/>
        <v>1</v>
      </c>
      <c r="BD190" s="97" t="b">
        <f>Petrobras_PETR4___Histórico__InfoMoney_1[[#This Row],[MACD Line]]&lt;0</f>
        <v>0</v>
      </c>
      <c r="BE1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1" spans="1:57" hidden="1">
      <c r="A191" s="83">
        <v>44061</v>
      </c>
      <c r="B191" s="98">
        <v>22.27</v>
      </c>
      <c r="C191" s="98">
        <v>22.27</v>
      </c>
      <c r="D191" s="98">
        <v>1.86</v>
      </c>
      <c r="E191" s="98">
        <f>Petrobras_PETR4___Histórico__InfoMoney_1[[#This Row],[Var.Dia (%)]]/100</f>
        <v>1.8600000000000002E-2</v>
      </c>
      <c r="F191" s="98">
        <v>22.19</v>
      </c>
      <c r="G191" s="98">
        <v>22.03</v>
      </c>
      <c r="H191" s="98">
        <v>22.49</v>
      </c>
      <c r="I191" s="97" t="s">
        <v>103</v>
      </c>
      <c r="J191" s="108">
        <v>2.4799999999999999E-2</v>
      </c>
      <c r="K191" s="97">
        <f ca="1">IF(COUNT($E191:E$1321)&gt;=22,LINEST(OFFSET(E191,0,0,22),OFFSET(J191,0,0,22)),"")</f>
        <v>1.0898714331379935</v>
      </c>
      <c r="L191" s="99">
        <f t="shared" si="105"/>
        <v>0</v>
      </c>
      <c r="M191" s="99">
        <f t="shared" si="106"/>
        <v>0</v>
      </c>
      <c r="N191" s="99">
        <f t="shared" si="107"/>
        <v>0</v>
      </c>
      <c r="O1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-0.32941176470588218</v>
      </c>
      <c r="P191" s="128">
        <f>IF(Petrobras_PETR4___Histórico__InfoMoney_1[[#This Row],[William %R]]&lt;-0.8,1,0)</f>
        <v>0</v>
      </c>
      <c r="Q191" s="128">
        <f>IF(Petrobras_PETR4___Histórico__InfoMoney_1[[#This Row],[William %R]]&gt;-0.1,1,0)</f>
        <v>0</v>
      </c>
      <c r="R191" s="99">
        <f t="shared" si="108"/>
        <v>20.56</v>
      </c>
      <c r="S191" s="99">
        <f t="shared" si="109"/>
        <v>23.11</v>
      </c>
      <c r="T191" s="99">
        <f t="shared" si="110"/>
        <v>22.125307692307693</v>
      </c>
      <c r="U191" s="99">
        <f t="shared" si="111"/>
        <v>22.082000000000001</v>
      </c>
      <c r="V191" s="99">
        <f t="shared" si="112"/>
        <v>22.130542941038069</v>
      </c>
      <c r="W191" s="99">
        <f t="shared" si="113"/>
        <v>21.9450923247562</v>
      </c>
      <c r="X191" s="99">
        <f t="shared" si="114"/>
        <v>0.18545061628186943</v>
      </c>
      <c r="Y191" s="99">
        <f t="shared" si="115"/>
        <v>0.2386803530241873</v>
      </c>
      <c r="Z191" s="99">
        <f t="shared" si="116"/>
        <v>-5.3229736742317874E-2</v>
      </c>
      <c r="AA191" s="109">
        <f t="shared" si="117"/>
        <v>0.28284271247461801</v>
      </c>
      <c r="AB191" s="109">
        <f t="shared" si="134"/>
        <v>0.34083720454199173</v>
      </c>
      <c r="AC191" s="99" t="str">
        <f t="shared" si="135"/>
        <v>1</v>
      </c>
      <c r="AD191" s="95" t="str">
        <f t="shared" si="136"/>
        <v>0</v>
      </c>
      <c r="AE191" s="95">
        <f t="shared" si="118"/>
        <v>1</v>
      </c>
      <c r="AF191" s="95">
        <f>IF(Petrobras_PETR4___Histórico__InfoMoney_1[[#This Row],[MACD Line]]&lt;0,1,0)</f>
        <v>0</v>
      </c>
      <c r="AG191" s="99">
        <f>Petrobras_PETR4___Histórico__InfoMoney_1[[#This Row],[9MME]]/Petrobras_PETR4___Histórico__InfoMoney_1[[#This Row],[20MA]]</f>
        <v>1.0019612214612668</v>
      </c>
      <c r="AH191" s="95">
        <f t="shared" si="119"/>
        <v>0</v>
      </c>
      <c r="AI191" s="96">
        <f t="shared" si="120"/>
        <v>0</v>
      </c>
      <c r="AK191" s="104" t="b">
        <f t="shared" si="121"/>
        <v>0</v>
      </c>
      <c r="AL191" s="104" t="b">
        <f t="shared" si="122"/>
        <v>0</v>
      </c>
      <c r="AM191" s="104" t="b">
        <f t="shared" si="123"/>
        <v>0</v>
      </c>
      <c r="AN191" s="104" t="b">
        <f t="shared" si="124"/>
        <v>1</v>
      </c>
      <c r="AO191" s="98">
        <f t="shared" si="125"/>
        <v>20.56</v>
      </c>
      <c r="AP191" s="104">
        <f t="shared" si="126"/>
        <v>23.11</v>
      </c>
      <c r="AQ191" s="98">
        <f t="shared" si="127"/>
        <v>0.2</v>
      </c>
      <c r="AR191" s="98">
        <f t="shared" si="128"/>
        <v>0.15384615384615385</v>
      </c>
      <c r="AS191" s="98">
        <f t="shared" si="129"/>
        <v>7.407407407407407E-2</v>
      </c>
      <c r="AU191" s="97" t="b">
        <f t="shared" si="130"/>
        <v>1</v>
      </c>
      <c r="AV191" s="97" t="b">
        <f t="shared" si="131"/>
        <v>0</v>
      </c>
      <c r="AW191" s="97" t="b">
        <f t="shared" si="137"/>
        <v>0</v>
      </c>
      <c r="AX191" s="97" t="b">
        <f t="shared" si="138"/>
        <v>1</v>
      </c>
      <c r="AY1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1" s="97" t="b">
        <f t="shared" si="132"/>
        <v>1</v>
      </c>
      <c r="BA191" s="97" t="b">
        <f t="shared" si="133"/>
        <v>0</v>
      </c>
      <c r="BB191" s="97" t="b">
        <f t="shared" si="139"/>
        <v>0</v>
      </c>
      <c r="BC191" s="97" t="b">
        <f t="shared" si="140"/>
        <v>1</v>
      </c>
      <c r="BD191" s="97" t="b">
        <f>Petrobras_PETR4___Histórico__InfoMoney_1[[#This Row],[MACD Line]]&lt;0</f>
        <v>0</v>
      </c>
      <c r="BE1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2" spans="1:57" hidden="1">
      <c r="A192" s="83">
        <v>44060</v>
      </c>
      <c r="B192" s="98">
        <v>21.87</v>
      </c>
      <c r="C192" s="98">
        <v>21.87</v>
      </c>
      <c r="D192" s="98">
        <v>-0.31</v>
      </c>
      <c r="E192" s="98">
        <f>Petrobras_PETR4___Histórico__InfoMoney_1[[#This Row],[Var.Dia (%)]]/100</f>
        <v>-3.0999999999999999E-3</v>
      </c>
      <c r="F192" s="98">
        <v>21.94</v>
      </c>
      <c r="G192" s="98">
        <v>21.43</v>
      </c>
      <c r="H192" s="98">
        <v>22.1</v>
      </c>
      <c r="I192" s="97" t="s">
        <v>66</v>
      </c>
      <c r="J192" s="108">
        <v>-1.7299999999999999E-2</v>
      </c>
      <c r="K192" s="97">
        <f ca="1">IF(COUNT($E192:E$1321)&gt;=22,LINEST(OFFSET(E192,0,0,22),OFFSET(J192,0,0,22)),"")</f>
        <v>0.99649780120375886</v>
      </c>
      <c r="L192" s="99">
        <f t="shared" si="105"/>
        <v>0</v>
      </c>
      <c r="M192" s="99">
        <f t="shared" si="106"/>
        <v>0</v>
      </c>
      <c r="N192" s="99">
        <f t="shared" si="107"/>
        <v>0</v>
      </c>
      <c r="O1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-0.48627450980392084</v>
      </c>
      <c r="P192" s="128">
        <f>IF(Petrobras_PETR4___Histórico__InfoMoney_1[[#This Row],[William %R]]&lt;-0.8,1,0)</f>
        <v>0</v>
      </c>
      <c r="Q192" s="128">
        <f>IF(Petrobras_PETR4___Histórico__InfoMoney_1[[#This Row],[William %R]]&gt;-0.1,1,0)</f>
        <v>0</v>
      </c>
      <c r="R192" s="99">
        <f t="shared" si="108"/>
        <v>20.56</v>
      </c>
      <c r="S192" s="99">
        <f t="shared" si="109"/>
        <v>23.11</v>
      </c>
      <c r="T192" s="99">
        <f t="shared" si="110"/>
        <v>22.06926923076923</v>
      </c>
      <c r="U192" s="99">
        <f t="shared" si="111"/>
        <v>22.099</v>
      </c>
      <c r="V192" s="99">
        <f t="shared" si="112"/>
        <v>22.105187112135901</v>
      </c>
      <c r="W192" s="99">
        <f t="shared" si="113"/>
        <v>21.919099710736695</v>
      </c>
      <c r="X192" s="99">
        <f t="shared" si="114"/>
        <v>0.18608740139920599</v>
      </c>
      <c r="Y192" s="99">
        <f t="shared" si="115"/>
        <v>0.25198778720976678</v>
      </c>
      <c r="Z192" s="99">
        <f t="shared" si="116"/>
        <v>-6.5900385810560791E-2</v>
      </c>
      <c r="AA192" s="109">
        <f t="shared" si="117"/>
        <v>4.2426406871191945E-2</v>
      </c>
      <c r="AB192" s="109">
        <f t="shared" si="134"/>
        <v>0.34590461112855869</v>
      </c>
      <c r="AC192" s="99" t="str">
        <f t="shared" si="135"/>
        <v>0</v>
      </c>
      <c r="AD192" s="95" t="str">
        <f t="shared" si="136"/>
        <v>0</v>
      </c>
      <c r="AE192" s="95">
        <f t="shared" si="118"/>
        <v>1</v>
      </c>
      <c r="AF192" s="95">
        <f>IF(Petrobras_PETR4___Histórico__InfoMoney_1[[#This Row],[MACD Line]]&lt;0,1,0)</f>
        <v>0</v>
      </c>
      <c r="AG192" s="99">
        <f>Petrobras_PETR4___Histórico__InfoMoney_1[[#This Row],[9MME]]/Petrobras_PETR4___Histórico__InfoMoney_1[[#This Row],[20MA]]</f>
        <v>0.9986546554490805</v>
      </c>
      <c r="AH192" s="95">
        <f t="shared" si="119"/>
        <v>0</v>
      </c>
      <c r="AI192" s="96">
        <f t="shared" si="120"/>
        <v>0</v>
      </c>
      <c r="AK192" s="104" t="b">
        <f t="shared" si="121"/>
        <v>0</v>
      </c>
      <c r="AL192" s="104" t="b">
        <f t="shared" si="122"/>
        <v>0</v>
      </c>
      <c r="AM192" s="104" t="b">
        <f t="shared" si="123"/>
        <v>1</v>
      </c>
      <c r="AN192" s="104" t="b">
        <f t="shared" si="124"/>
        <v>1</v>
      </c>
      <c r="AO192" s="98">
        <f t="shared" si="125"/>
        <v>20.56</v>
      </c>
      <c r="AP192" s="104">
        <f t="shared" si="126"/>
        <v>23.11</v>
      </c>
      <c r="AQ192" s="98">
        <f t="shared" si="127"/>
        <v>0.2</v>
      </c>
      <c r="AR192" s="98">
        <f t="shared" si="128"/>
        <v>0.15384615384615385</v>
      </c>
      <c r="AS192" s="98">
        <f t="shared" si="129"/>
        <v>7.407407407407407E-2</v>
      </c>
      <c r="AU192" s="97" t="b">
        <f t="shared" si="130"/>
        <v>0</v>
      </c>
      <c r="AV192" s="97" t="b">
        <f t="shared" si="131"/>
        <v>0</v>
      </c>
      <c r="AW192" s="97" t="b">
        <f t="shared" si="137"/>
        <v>1</v>
      </c>
      <c r="AX192" s="97" t="b">
        <f t="shared" si="138"/>
        <v>1</v>
      </c>
      <c r="AY1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2" s="97" t="b">
        <f t="shared" si="132"/>
        <v>1</v>
      </c>
      <c r="BA192" s="97" t="b">
        <f t="shared" si="133"/>
        <v>1</v>
      </c>
      <c r="BB192" s="97" t="b">
        <f t="shared" si="139"/>
        <v>0</v>
      </c>
      <c r="BC192" s="97" t="b">
        <f t="shared" si="140"/>
        <v>0</v>
      </c>
      <c r="BD192" s="97" t="b">
        <f>Petrobras_PETR4___Histórico__InfoMoney_1[[#This Row],[MACD Line]]&lt;0</f>
        <v>0</v>
      </c>
      <c r="BE1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3" spans="1:57" hidden="1">
      <c r="A193" s="83">
        <v>44057</v>
      </c>
      <c r="B193" s="98">
        <v>21.93</v>
      </c>
      <c r="C193" s="98">
        <v>21.93</v>
      </c>
      <c r="D193" s="98">
        <v>-0.74</v>
      </c>
      <c r="E193" s="98">
        <f>Petrobras_PETR4___Histórico__InfoMoney_1[[#This Row],[Var.Dia (%)]]/100</f>
        <v>-7.4000000000000003E-3</v>
      </c>
      <c r="F193" s="98">
        <v>22.03</v>
      </c>
      <c r="G193" s="98">
        <v>21.8</v>
      </c>
      <c r="H193" s="98">
        <v>22.23</v>
      </c>
      <c r="I193" s="97" t="s">
        <v>474</v>
      </c>
      <c r="J193" s="108">
        <v>8.8999999999999999E-3</v>
      </c>
      <c r="K193" s="97">
        <f ca="1">IF(COUNT($E193:E$1321)&gt;=22,LINEST(OFFSET(E193,0,0,22),OFFSET(J193,0,0,22)),"")</f>
        <v>1.1085780601217636</v>
      </c>
      <c r="L193" s="99">
        <f t="shared" si="105"/>
        <v>0</v>
      </c>
      <c r="M193" s="99">
        <f t="shared" si="106"/>
        <v>0</v>
      </c>
      <c r="N193" s="99">
        <f t="shared" si="107"/>
        <v>0</v>
      </c>
      <c r="O1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-0.46274509803921543</v>
      </c>
      <c r="P193" s="128">
        <f>IF(Petrobras_PETR4___Histórico__InfoMoney_1[[#This Row],[William %R]]&lt;-0.8,1,0)</f>
        <v>0</v>
      </c>
      <c r="Q193" s="128">
        <f>IF(Petrobras_PETR4___Histórico__InfoMoney_1[[#This Row],[William %R]]&gt;-0.1,1,0)</f>
        <v>0</v>
      </c>
      <c r="R193" s="99">
        <f t="shared" si="108"/>
        <v>20.56</v>
      </c>
      <c r="S193" s="99">
        <f t="shared" si="109"/>
        <v>23.11</v>
      </c>
      <c r="T193" s="99">
        <f t="shared" si="110"/>
        <v>22.081461538461539</v>
      </c>
      <c r="U193" s="99">
        <f t="shared" si="111"/>
        <v>22.105499999999999</v>
      </c>
      <c r="V193" s="99">
        <f t="shared" si="112"/>
        <v>22.147948405251519</v>
      </c>
      <c r="W193" s="99">
        <f t="shared" si="113"/>
        <v>21.923027687595631</v>
      </c>
      <c r="X193" s="99">
        <f t="shared" si="114"/>
        <v>0.22492071765588761</v>
      </c>
      <c r="Y193" s="99">
        <f t="shared" si="115"/>
        <v>0.268462883662407</v>
      </c>
      <c r="Z193" s="99">
        <f t="shared" si="116"/>
        <v>-4.3542166006519389E-2</v>
      </c>
      <c r="AA193" s="109">
        <f t="shared" si="117"/>
        <v>0.12020815280171429</v>
      </c>
      <c r="AB193" s="109">
        <f t="shared" si="134"/>
        <v>0.35061374759127728</v>
      </c>
      <c r="AC193" s="99" t="str">
        <f t="shared" si="135"/>
        <v>0</v>
      </c>
      <c r="AD193" s="95" t="str">
        <f t="shared" si="136"/>
        <v>0</v>
      </c>
      <c r="AE193" s="95">
        <f t="shared" si="118"/>
        <v>1</v>
      </c>
      <c r="AF193" s="95">
        <f>IF(Petrobras_PETR4___Histórico__InfoMoney_1[[#This Row],[MACD Line]]&lt;0,1,0)</f>
        <v>0</v>
      </c>
      <c r="AG193" s="99">
        <f>Petrobras_PETR4___Histórico__InfoMoney_1[[#This Row],[9MME]]/Petrobras_PETR4___Histórico__InfoMoney_1[[#This Row],[20MA]]</f>
        <v>0.99891255743871621</v>
      </c>
      <c r="AH193" s="95">
        <f t="shared" si="119"/>
        <v>0</v>
      </c>
      <c r="AI193" s="96">
        <f t="shared" si="120"/>
        <v>0</v>
      </c>
      <c r="AK193" s="104" t="b">
        <f t="shared" si="121"/>
        <v>0</v>
      </c>
      <c r="AL193" s="104" t="b">
        <f t="shared" si="122"/>
        <v>1</v>
      </c>
      <c r="AM193" s="104" t="b">
        <f t="shared" si="123"/>
        <v>0</v>
      </c>
      <c r="AN193" s="104" t="b">
        <f t="shared" si="124"/>
        <v>1</v>
      </c>
      <c r="AO193" s="98">
        <f t="shared" si="125"/>
        <v>20.56</v>
      </c>
      <c r="AP193" s="104">
        <f t="shared" si="126"/>
        <v>23.11</v>
      </c>
      <c r="AQ193" s="98">
        <f t="shared" si="127"/>
        <v>0.2</v>
      </c>
      <c r="AR193" s="98">
        <f t="shared" si="128"/>
        <v>0.15384615384615385</v>
      </c>
      <c r="AS193" s="98">
        <f t="shared" si="129"/>
        <v>7.407407407407407E-2</v>
      </c>
      <c r="AU193" s="97" t="b">
        <f t="shared" si="130"/>
        <v>0</v>
      </c>
      <c r="AV193" s="97" t="b">
        <f t="shared" si="131"/>
        <v>0</v>
      </c>
      <c r="AW193" s="97" t="b">
        <f t="shared" si="137"/>
        <v>1</v>
      </c>
      <c r="AX193" s="97" t="b">
        <f t="shared" si="138"/>
        <v>1</v>
      </c>
      <c r="AY1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3" s="97" t="b">
        <f t="shared" si="132"/>
        <v>1</v>
      </c>
      <c r="BA193" s="97" t="b">
        <f t="shared" si="133"/>
        <v>1</v>
      </c>
      <c r="BB193" s="97" t="b">
        <f t="shared" si="139"/>
        <v>0</v>
      </c>
      <c r="BC193" s="97" t="b">
        <f t="shared" si="140"/>
        <v>0</v>
      </c>
      <c r="BD193" s="97" t="b">
        <f>Petrobras_PETR4___Histórico__InfoMoney_1[[#This Row],[MACD Line]]&lt;0</f>
        <v>0</v>
      </c>
      <c r="BE1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4" spans="1:57" hidden="1">
      <c r="A194" s="83">
        <v>44056</v>
      </c>
      <c r="B194" s="98">
        <v>22.1</v>
      </c>
      <c r="C194" s="98">
        <v>22.1</v>
      </c>
      <c r="D194" s="98">
        <v>-2.73</v>
      </c>
      <c r="E194" s="98">
        <f>Petrobras_PETR4___Histórico__InfoMoney_1[[#This Row],[Var.Dia (%)]]/100</f>
        <v>-2.7300000000000001E-2</v>
      </c>
      <c r="F194" s="98">
        <v>22.69</v>
      </c>
      <c r="G194" s="98">
        <v>21.97</v>
      </c>
      <c r="H194" s="98">
        <v>22.82</v>
      </c>
      <c r="I194" s="97" t="s">
        <v>475</v>
      </c>
      <c r="J194" s="108">
        <v>-1.6199999999999999E-2</v>
      </c>
      <c r="K194" s="97">
        <f ca="1">IF(COUNT($E194:E$1321)&gt;=22,LINEST(OFFSET(E194,0,0,22),OFFSET(J194,0,0,22)),"")</f>
        <v>1.1647478995554723</v>
      </c>
      <c r="L194" s="99">
        <f t="shared" si="105"/>
        <v>0</v>
      </c>
      <c r="M194" s="99">
        <f t="shared" si="106"/>
        <v>0</v>
      </c>
      <c r="N194" s="99">
        <f t="shared" si="107"/>
        <v>0</v>
      </c>
      <c r="O1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-0.39607843137254811</v>
      </c>
      <c r="P194" s="128">
        <f>IF(Petrobras_PETR4___Histórico__InfoMoney_1[[#This Row],[William %R]]&lt;-0.8,1,0)</f>
        <v>0</v>
      </c>
      <c r="Q194" s="128">
        <f>IF(Petrobras_PETR4___Histórico__InfoMoney_1[[#This Row],[William %R]]&gt;-0.1,1,0)</f>
        <v>0</v>
      </c>
      <c r="R194" s="99">
        <f t="shared" si="108"/>
        <v>20.56</v>
      </c>
      <c r="S194" s="99">
        <f t="shared" si="109"/>
        <v>23.11</v>
      </c>
      <c r="T194" s="99">
        <f t="shared" si="110"/>
        <v>22.102538461538462</v>
      </c>
      <c r="U194" s="99">
        <f t="shared" si="111"/>
        <v>22.109000000000002</v>
      </c>
      <c r="V194" s="99">
        <f t="shared" si="112"/>
        <v>22.187575388024523</v>
      </c>
      <c r="W194" s="99">
        <f t="shared" si="113"/>
        <v>21.922469902603282</v>
      </c>
      <c r="X194" s="99">
        <f t="shared" si="114"/>
        <v>0.26510548542124113</v>
      </c>
      <c r="Y194" s="99">
        <f t="shared" si="115"/>
        <v>0.27934842516403685</v>
      </c>
      <c r="Z194" s="99">
        <f t="shared" si="116"/>
        <v>-1.4242939742795724E-2</v>
      </c>
      <c r="AA194" s="109">
        <f t="shared" si="117"/>
        <v>0.43840620433565769</v>
      </c>
      <c r="AB194" s="109">
        <f t="shared" si="134"/>
        <v>0.31681224723801277</v>
      </c>
      <c r="AC194" s="99" t="str">
        <f t="shared" si="135"/>
        <v>0</v>
      </c>
      <c r="AD194" s="95">
        <f t="shared" si="136"/>
        <v>1</v>
      </c>
      <c r="AE194" s="95">
        <f t="shared" si="118"/>
        <v>1</v>
      </c>
      <c r="AF194" s="95">
        <f>IF(Petrobras_PETR4___Histórico__InfoMoney_1[[#This Row],[MACD Line]]&lt;0,1,0)</f>
        <v>0</v>
      </c>
      <c r="AG194" s="99">
        <f>Petrobras_PETR4___Histórico__InfoMoney_1[[#This Row],[9MME]]/Petrobras_PETR4___Histórico__InfoMoney_1[[#This Row],[20MA]]</f>
        <v>0.99970774171325971</v>
      </c>
      <c r="AH194" s="95">
        <f t="shared" si="119"/>
        <v>0</v>
      </c>
      <c r="AI194" s="96">
        <f t="shared" si="120"/>
        <v>1</v>
      </c>
      <c r="AK194" s="104" t="b">
        <f t="shared" si="121"/>
        <v>1</v>
      </c>
      <c r="AL194" s="104" t="b">
        <f t="shared" si="122"/>
        <v>0</v>
      </c>
      <c r="AM194" s="104" t="b">
        <f t="shared" si="123"/>
        <v>1</v>
      </c>
      <c r="AN194" s="104" t="b">
        <f t="shared" si="124"/>
        <v>0</v>
      </c>
      <c r="AO194" s="98">
        <f t="shared" si="125"/>
        <v>20.56</v>
      </c>
      <c r="AP194" s="104">
        <f t="shared" si="126"/>
        <v>23.11</v>
      </c>
      <c r="AQ194" s="98">
        <f t="shared" si="127"/>
        <v>0.2</v>
      </c>
      <c r="AR194" s="98">
        <f t="shared" si="128"/>
        <v>0.15384615384615385</v>
      </c>
      <c r="AS194" s="98">
        <f t="shared" si="129"/>
        <v>7.407407407407407E-2</v>
      </c>
      <c r="AU194" s="97" t="b">
        <f t="shared" si="130"/>
        <v>0</v>
      </c>
      <c r="AV194" s="97" t="b">
        <f t="shared" si="131"/>
        <v>0</v>
      </c>
      <c r="AW194" s="97" t="b">
        <f t="shared" si="137"/>
        <v>1</v>
      </c>
      <c r="AX194" s="97" t="b">
        <f t="shared" si="138"/>
        <v>0</v>
      </c>
      <c r="AY1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4" s="97" t="b">
        <f t="shared" si="132"/>
        <v>0</v>
      </c>
      <c r="BA194" s="97" t="b">
        <f t="shared" si="133"/>
        <v>1</v>
      </c>
      <c r="BB194" s="97" t="b">
        <f t="shared" si="139"/>
        <v>1</v>
      </c>
      <c r="BC194" s="97" t="b">
        <f t="shared" si="140"/>
        <v>0</v>
      </c>
      <c r="BD194" s="97" t="b">
        <f>Petrobras_PETR4___Histórico__InfoMoney_1[[#This Row],[MACD Line]]&lt;0</f>
        <v>0</v>
      </c>
      <c r="BE1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5" spans="1:57" hidden="1">
      <c r="A195" s="83">
        <v>44055</v>
      </c>
      <c r="B195" s="98">
        <v>22.72</v>
      </c>
      <c r="C195" s="98">
        <v>22.72</v>
      </c>
      <c r="D195" s="98">
        <v>1.73</v>
      </c>
      <c r="E195" s="98">
        <f>Petrobras_PETR4___Histórico__InfoMoney_1[[#This Row],[Var.Dia (%)]]/100</f>
        <v>1.7299999999999999E-2</v>
      </c>
      <c r="F195" s="98">
        <v>22.6</v>
      </c>
      <c r="G195" s="98">
        <v>22.33</v>
      </c>
      <c r="H195" s="98">
        <v>22.91</v>
      </c>
      <c r="I195" s="97" t="s">
        <v>100</v>
      </c>
      <c r="J195" s="108">
        <v>-5.9999999999999995E-4</v>
      </c>
      <c r="K195" s="97">
        <f ca="1">IF(COUNT($E195:E$1321)&gt;=22,LINEST(OFFSET(E195,0,0,22),OFFSET(J195,0,0,22)),"")</f>
        <v>1.1789757139279278</v>
      </c>
      <c r="L195" s="99">
        <f t="shared" si="105"/>
        <v>0</v>
      </c>
      <c r="M195" s="99">
        <f t="shared" si="106"/>
        <v>0</v>
      </c>
      <c r="N195" s="99">
        <f t="shared" si="107"/>
        <v>0</v>
      </c>
      <c r="O1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-0.15294117647058841</v>
      </c>
      <c r="P195" s="128">
        <f>IF(Petrobras_PETR4___Histórico__InfoMoney_1[[#This Row],[William %R]]&lt;-0.8,1,0)</f>
        <v>0</v>
      </c>
      <c r="Q195" s="128">
        <f>IF(Petrobras_PETR4___Histórico__InfoMoney_1[[#This Row],[William %R]]&gt;-0.1,1,0)</f>
        <v>0</v>
      </c>
      <c r="R195" s="99">
        <f t="shared" si="108"/>
        <v>20.56</v>
      </c>
      <c r="S195" s="99">
        <f t="shared" si="109"/>
        <v>23.11</v>
      </c>
      <c r="T195" s="99">
        <f t="shared" si="110"/>
        <v>22.192</v>
      </c>
      <c r="U195" s="99">
        <f t="shared" si="111"/>
        <v>22.103000000000002</v>
      </c>
      <c r="V195" s="99">
        <f t="shared" si="112"/>
        <v>22.203498185847163</v>
      </c>
      <c r="W195" s="99">
        <f t="shared" si="113"/>
        <v>21.908267494811543</v>
      </c>
      <c r="X195" s="99">
        <f t="shared" si="114"/>
        <v>0.29523069103561994</v>
      </c>
      <c r="Y195" s="99">
        <f t="shared" si="115"/>
        <v>0.28290916009973577</v>
      </c>
      <c r="Z195" s="99">
        <f t="shared" si="116"/>
        <v>1.2321530935884173E-2</v>
      </c>
      <c r="AA195" s="109">
        <f t="shared" si="117"/>
        <v>0.27577164466275395</v>
      </c>
      <c r="AB195" s="109">
        <f t="shared" si="134"/>
        <v>0.27626074639731202</v>
      </c>
      <c r="AC195" s="99" t="str">
        <f t="shared" si="135"/>
        <v>0</v>
      </c>
      <c r="AD195" s="95" t="str">
        <f t="shared" si="136"/>
        <v>0</v>
      </c>
      <c r="AE195" s="95">
        <f t="shared" si="118"/>
        <v>1</v>
      </c>
      <c r="AF195" s="95">
        <f>IF(Petrobras_PETR4___Histórico__InfoMoney_1[[#This Row],[MACD Line]]&lt;0,1,0)</f>
        <v>0</v>
      </c>
      <c r="AG195" s="99">
        <f>Petrobras_PETR4___Histórico__InfoMoney_1[[#This Row],[9MME]]/Petrobras_PETR4___Histórico__InfoMoney_1[[#This Row],[20MA]]</f>
        <v>1.0040266027236122</v>
      </c>
      <c r="AH195" s="95">
        <f t="shared" si="119"/>
        <v>1</v>
      </c>
      <c r="AI195" s="96">
        <f t="shared" si="120"/>
        <v>0</v>
      </c>
      <c r="AK195" s="104" t="b">
        <f t="shared" si="121"/>
        <v>0</v>
      </c>
      <c r="AL195" s="104" t="b">
        <f t="shared" si="122"/>
        <v>1</v>
      </c>
      <c r="AM195" s="104" t="b">
        <f t="shared" si="123"/>
        <v>0</v>
      </c>
      <c r="AN195" s="104" t="b">
        <f t="shared" si="124"/>
        <v>1</v>
      </c>
      <c r="AO195" s="98">
        <f t="shared" si="125"/>
        <v>20.56</v>
      </c>
      <c r="AP195" s="104">
        <f t="shared" si="126"/>
        <v>23.11</v>
      </c>
      <c r="AQ195" s="98">
        <f t="shared" si="127"/>
        <v>0.2</v>
      </c>
      <c r="AR195" s="98">
        <f t="shared" si="128"/>
        <v>0.15384615384615385</v>
      </c>
      <c r="AS195" s="98">
        <f t="shared" si="129"/>
        <v>7.407407407407407E-2</v>
      </c>
      <c r="AU195" s="97" t="b">
        <f t="shared" si="130"/>
        <v>0</v>
      </c>
      <c r="AV195" s="97" t="b">
        <f t="shared" si="131"/>
        <v>1</v>
      </c>
      <c r="AW195" s="97" t="b">
        <f t="shared" si="137"/>
        <v>0</v>
      </c>
      <c r="AX195" s="97" t="b">
        <f t="shared" si="138"/>
        <v>0</v>
      </c>
      <c r="AY1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5" s="97" t="b">
        <f t="shared" si="132"/>
        <v>0</v>
      </c>
      <c r="BA195" s="97" t="b">
        <f t="shared" si="133"/>
        <v>0</v>
      </c>
      <c r="BB195" s="97" t="b">
        <f t="shared" si="139"/>
        <v>1</v>
      </c>
      <c r="BC195" s="97" t="b">
        <f t="shared" si="140"/>
        <v>1</v>
      </c>
      <c r="BD195" s="97" t="b">
        <f>Petrobras_PETR4___Histórico__InfoMoney_1[[#This Row],[MACD Line]]&lt;0</f>
        <v>0</v>
      </c>
      <c r="BE1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6" spans="1:57" hidden="1">
      <c r="A196" s="83">
        <v>44054</v>
      </c>
      <c r="B196" s="98">
        <v>22.33</v>
      </c>
      <c r="C196" s="98">
        <v>22.33</v>
      </c>
      <c r="D196" s="98">
        <v>-1.58</v>
      </c>
      <c r="E196" s="98">
        <f>Petrobras_PETR4___Histórico__InfoMoney_1[[#This Row],[Var.Dia (%)]]/100</f>
        <v>-1.5800000000000002E-2</v>
      </c>
      <c r="F196" s="98">
        <v>22.94</v>
      </c>
      <c r="G196" s="98">
        <v>22.31</v>
      </c>
      <c r="H196" s="98">
        <v>23.11</v>
      </c>
      <c r="I196" s="97" t="s">
        <v>100</v>
      </c>
      <c r="J196" s="108">
        <v>-1.23E-2</v>
      </c>
      <c r="K196" s="97">
        <f ca="1">IF(COUNT($E196:E$1321)&gt;=22,LINEST(OFFSET(E196,0,0,22),OFFSET(J196,0,0,22)),"")</f>
        <v>1.1888284397700377</v>
      </c>
      <c r="L196" s="99">
        <f t="shared" si="105"/>
        <v>0</v>
      </c>
      <c r="M196" s="99">
        <f t="shared" si="106"/>
        <v>1</v>
      </c>
      <c r="N196" s="99">
        <f t="shared" si="107"/>
        <v>0</v>
      </c>
      <c r="O1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-0.30588235294117683</v>
      </c>
      <c r="P196" s="128">
        <f>IF(Petrobras_PETR4___Histórico__InfoMoney_1[[#This Row],[William %R]]&lt;-0.8,1,0)</f>
        <v>0</v>
      </c>
      <c r="Q196" s="128">
        <f>IF(Petrobras_PETR4___Histórico__InfoMoney_1[[#This Row],[William %R]]&gt;-0.1,1,0)</f>
        <v>0</v>
      </c>
      <c r="R196" s="99">
        <f t="shared" si="108"/>
        <v>20.56</v>
      </c>
      <c r="S196" s="99">
        <f t="shared" si="109"/>
        <v>23.11</v>
      </c>
      <c r="T196" s="99">
        <f t="shared" si="110"/>
        <v>22.124807692307694</v>
      </c>
      <c r="U196" s="99">
        <f t="shared" si="111"/>
        <v>22.096</v>
      </c>
      <c r="V196" s="99">
        <f t="shared" si="112"/>
        <v>22.109588765092102</v>
      </c>
      <c r="W196" s="99">
        <f t="shared" si="113"/>
        <v>21.843328894396468</v>
      </c>
      <c r="X196" s="99">
        <f t="shared" si="114"/>
        <v>0.2662598706956345</v>
      </c>
      <c r="Y196" s="99">
        <f t="shared" si="115"/>
        <v>0.27982877736576472</v>
      </c>
      <c r="Z196" s="99">
        <f t="shared" si="116"/>
        <v>-1.3568906670130221E-2</v>
      </c>
      <c r="AA196" s="109">
        <f t="shared" si="117"/>
        <v>0.2545584412271592</v>
      </c>
      <c r="AB196" s="109">
        <f t="shared" si="134"/>
        <v>0.23298068589477558</v>
      </c>
      <c r="AC196" s="99" t="str">
        <f t="shared" si="135"/>
        <v>0</v>
      </c>
      <c r="AD196" s="95" t="str">
        <f t="shared" si="136"/>
        <v>0</v>
      </c>
      <c r="AE196" s="95">
        <f t="shared" si="118"/>
        <v>1</v>
      </c>
      <c r="AF196" s="95">
        <f>IF(Petrobras_PETR4___Histórico__InfoMoney_1[[#This Row],[MACD Line]]&lt;0,1,0)</f>
        <v>0</v>
      </c>
      <c r="AG196" s="99">
        <f>Petrobras_PETR4___Histórico__InfoMoney_1[[#This Row],[9MME]]/Petrobras_PETR4___Histórico__InfoMoney_1[[#This Row],[20MA]]</f>
        <v>1.0013037514621512</v>
      </c>
      <c r="AH196" s="95">
        <f t="shared" si="119"/>
        <v>0</v>
      </c>
      <c r="AI196" s="96">
        <f t="shared" si="120"/>
        <v>0</v>
      </c>
      <c r="AK196" s="104" t="b">
        <f t="shared" si="121"/>
        <v>1</v>
      </c>
      <c r="AL196" s="104" t="b">
        <f t="shared" si="122"/>
        <v>0</v>
      </c>
      <c r="AM196" s="104" t="b">
        <f t="shared" si="123"/>
        <v>1</v>
      </c>
      <c r="AN196" s="104" t="b">
        <f t="shared" si="124"/>
        <v>0</v>
      </c>
      <c r="AO196" s="98">
        <f t="shared" si="125"/>
        <v>20.56</v>
      </c>
      <c r="AP196" s="104">
        <f t="shared" si="126"/>
        <v>23.11</v>
      </c>
      <c r="AQ196" s="98">
        <f t="shared" si="127"/>
        <v>0.2</v>
      </c>
      <c r="AR196" s="98">
        <f t="shared" si="128"/>
        <v>0.15384615384615385</v>
      </c>
      <c r="AS196" s="98">
        <f t="shared" si="129"/>
        <v>7.407407407407407E-2</v>
      </c>
      <c r="AU196" s="97" t="b">
        <f t="shared" si="130"/>
        <v>1</v>
      </c>
      <c r="AV196" s="97" t="b">
        <f t="shared" si="131"/>
        <v>1</v>
      </c>
      <c r="AW196" s="97" t="b">
        <f t="shared" si="137"/>
        <v>0</v>
      </c>
      <c r="AX196" s="97" t="b">
        <f t="shared" si="138"/>
        <v>0</v>
      </c>
      <c r="AY1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6" s="97" t="b">
        <f t="shared" si="132"/>
        <v>0</v>
      </c>
      <c r="BA196" s="97" t="b">
        <f t="shared" si="133"/>
        <v>0</v>
      </c>
      <c r="BB196" s="97" t="b">
        <f t="shared" si="139"/>
        <v>1</v>
      </c>
      <c r="BC196" s="97" t="b">
        <f t="shared" si="140"/>
        <v>1</v>
      </c>
      <c r="BD196" s="97" t="b">
        <f>Petrobras_PETR4___Histórico__InfoMoney_1[[#This Row],[MACD Line]]&lt;0</f>
        <v>0</v>
      </c>
      <c r="BE1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7" spans="1:57" hidden="1">
      <c r="A197" s="83">
        <v>44053</v>
      </c>
      <c r="B197" s="98">
        <v>22.69</v>
      </c>
      <c r="C197" s="98">
        <v>22.69</v>
      </c>
      <c r="D197" s="98">
        <v>2.9</v>
      </c>
      <c r="E197" s="98">
        <f>Petrobras_PETR4___Histórico__InfoMoney_1[[#This Row],[Var.Dia (%)]]/100</f>
        <v>2.8999999999999998E-2</v>
      </c>
      <c r="F197" s="98">
        <v>22.16</v>
      </c>
      <c r="G197" s="98">
        <v>21.91</v>
      </c>
      <c r="H197" s="98">
        <v>22.69</v>
      </c>
      <c r="I197" s="97" t="s">
        <v>98</v>
      </c>
      <c r="J197" s="108">
        <v>6.4999999999999997E-3</v>
      </c>
      <c r="K197" s="97">
        <f ca="1">IF(COUNT($E197:E$1321)&gt;=22,LINEST(OFFSET(E197,0,0,22),OFFSET(J197,0,0,22)),"")</f>
        <v>1.1870155816439487</v>
      </c>
      <c r="L197" s="99">
        <f t="shared" si="105"/>
        <v>0</v>
      </c>
      <c r="M197" s="99">
        <f t="shared" si="106"/>
        <v>0</v>
      </c>
      <c r="N197" s="99">
        <f t="shared" si="107"/>
        <v>0</v>
      </c>
      <c r="O1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-3.6199095022623647E-2</v>
      </c>
      <c r="P197" s="128">
        <f>IF(Petrobras_PETR4___Histórico__InfoMoney_1[[#This Row],[William %R]]&lt;-0.8,1,0)</f>
        <v>0</v>
      </c>
      <c r="Q197" s="128">
        <f>IF(Petrobras_PETR4___Histórico__InfoMoney_1[[#This Row],[William %R]]&gt;-0.1,1,0)</f>
        <v>1</v>
      </c>
      <c r="R197" s="99">
        <f t="shared" si="108"/>
        <v>20.56</v>
      </c>
      <c r="S197" s="99">
        <f t="shared" si="109"/>
        <v>22.77</v>
      </c>
      <c r="T197" s="99">
        <f t="shared" si="110"/>
        <v>22.127307692307692</v>
      </c>
      <c r="U197" s="99">
        <f t="shared" si="111"/>
        <v>22.087500000000002</v>
      </c>
      <c r="V197" s="99">
        <f t="shared" si="112"/>
        <v>22.069513995108849</v>
      </c>
      <c r="W197" s="99">
        <f t="shared" si="113"/>
        <v>21.804395205948186</v>
      </c>
      <c r="X197" s="99">
        <f t="shared" si="114"/>
        <v>0.26511878916066323</v>
      </c>
      <c r="Y197" s="99">
        <f t="shared" si="115"/>
        <v>0.28322100403329731</v>
      </c>
      <c r="Z197" s="99">
        <f t="shared" si="116"/>
        <v>-1.8102214872634081E-2</v>
      </c>
      <c r="AA197" s="109">
        <f t="shared" si="117"/>
        <v>0.45254833995939081</v>
      </c>
      <c r="AB197" s="109">
        <f t="shared" si="134"/>
        <v>0.64196573117262257</v>
      </c>
      <c r="AC197" s="99" t="str">
        <f t="shared" si="135"/>
        <v>0</v>
      </c>
      <c r="AD197" s="95" t="str">
        <f t="shared" si="136"/>
        <v>0</v>
      </c>
      <c r="AE197" s="95">
        <f t="shared" si="118"/>
        <v>1</v>
      </c>
      <c r="AF197" s="95">
        <f>IF(Petrobras_PETR4___Histórico__InfoMoney_1[[#This Row],[MACD Line]]&lt;0,1,0)</f>
        <v>0</v>
      </c>
      <c r="AG197" s="99">
        <f>Petrobras_PETR4___Histórico__InfoMoney_1[[#This Row],[9MME]]/Petrobras_PETR4___Histórico__InfoMoney_1[[#This Row],[20MA]]</f>
        <v>1.0018022724304556</v>
      </c>
      <c r="AH197" s="95">
        <f t="shared" si="119"/>
        <v>0</v>
      </c>
      <c r="AI197" s="96">
        <f t="shared" si="120"/>
        <v>0</v>
      </c>
      <c r="AK197" s="104" t="b">
        <f t="shared" si="121"/>
        <v>0</v>
      </c>
      <c r="AL197" s="104" t="b">
        <f t="shared" si="122"/>
        <v>0</v>
      </c>
      <c r="AM197" s="104" t="b">
        <f t="shared" si="123"/>
        <v>0</v>
      </c>
      <c r="AN197" s="104" t="b">
        <f t="shared" si="124"/>
        <v>1</v>
      </c>
      <c r="AO197" s="98">
        <f t="shared" si="125"/>
        <v>20.56</v>
      </c>
      <c r="AP197" s="104">
        <f t="shared" si="126"/>
        <v>22.83</v>
      </c>
      <c r="AQ197" s="98">
        <f t="shared" si="127"/>
        <v>0.2</v>
      </c>
      <c r="AR197" s="98">
        <f t="shared" si="128"/>
        <v>0.15384615384615385</v>
      </c>
      <c r="AS197" s="98">
        <f t="shared" si="129"/>
        <v>7.407407407407407E-2</v>
      </c>
      <c r="AU197" s="97" t="b">
        <f t="shared" si="130"/>
        <v>1</v>
      </c>
      <c r="AV197" s="97" t="b">
        <f t="shared" si="131"/>
        <v>0</v>
      </c>
      <c r="AW197" s="97" t="b">
        <f t="shared" si="137"/>
        <v>0</v>
      </c>
      <c r="AX197" s="97" t="b">
        <f t="shared" si="138"/>
        <v>0</v>
      </c>
      <c r="AY1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7" s="97" t="b">
        <f t="shared" si="132"/>
        <v>1</v>
      </c>
      <c r="BA197" s="97" t="b">
        <f t="shared" si="133"/>
        <v>0</v>
      </c>
      <c r="BB197" s="97" t="b">
        <f t="shared" si="139"/>
        <v>1</v>
      </c>
      <c r="BC197" s="97" t="b">
        <f t="shared" si="140"/>
        <v>1</v>
      </c>
      <c r="BD197" s="97" t="b">
        <f>Petrobras_PETR4___Histórico__InfoMoney_1[[#This Row],[MACD Line]]&lt;0</f>
        <v>0</v>
      </c>
      <c r="BE1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8" spans="1:57" hidden="1">
      <c r="A198" s="83">
        <v>44050</v>
      </c>
      <c r="B198" s="98">
        <v>22.05</v>
      </c>
      <c r="C198" s="98">
        <v>22.05</v>
      </c>
      <c r="D198" s="98">
        <v>-1.85</v>
      </c>
      <c r="E198" s="98">
        <f>Petrobras_PETR4___Histórico__InfoMoney_1[[#This Row],[Var.Dia (%)]]/100</f>
        <v>-1.8500000000000003E-2</v>
      </c>
      <c r="F198" s="98">
        <v>22.12</v>
      </c>
      <c r="G198" s="98">
        <v>21.82</v>
      </c>
      <c r="H198" s="98">
        <v>22.17</v>
      </c>
      <c r="I198" s="97" t="s">
        <v>69</v>
      </c>
      <c r="J198" s="108">
        <v>-1.2999999999999999E-2</v>
      </c>
      <c r="K198" s="97" t="e">
        <f ca="1">IF(COUNT($E198:E$1321)&gt;=22,LINEST(OFFSET(E198,0,0,22),OFFSET(J198,0,0,22)),"")</f>
        <v>#VALUE!</v>
      </c>
      <c r="L198" s="99">
        <f t="shared" si="105"/>
        <v>0</v>
      </c>
      <c r="M198" s="99">
        <f t="shared" si="106"/>
        <v>0</v>
      </c>
      <c r="N198" s="99">
        <f t="shared" si="107"/>
        <v>0</v>
      </c>
      <c r="O1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-0.34361233480176112</v>
      </c>
      <c r="P198" s="128">
        <f>IF(Petrobras_PETR4___Histórico__InfoMoney_1[[#This Row],[William %R]]&lt;-0.8,1,0)</f>
        <v>0</v>
      </c>
      <c r="Q198" s="128">
        <f>IF(Petrobras_PETR4___Histórico__InfoMoney_1[[#This Row],[William %R]]&gt;-0.1,1,0)</f>
        <v>0</v>
      </c>
      <c r="R198" s="99">
        <f t="shared" si="108"/>
        <v>20.56</v>
      </c>
      <c r="S198" s="99">
        <f t="shared" si="109"/>
        <v>22.83</v>
      </c>
      <c r="T198" s="99">
        <f t="shared" si="110"/>
        <v>22.017423076923077</v>
      </c>
      <c r="U198" s="99">
        <f t="shared" si="111"/>
        <v>22.024999999999999</v>
      </c>
      <c r="V198" s="99">
        <f t="shared" si="112"/>
        <v>21.956698357855913</v>
      </c>
      <c r="W198" s="99">
        <f t="shared" si="113"/>
        <v>21.733546822424042</v>
      </c>
      <c r="X198" s="99">
        <f t="shared" si="114"/>
        <v>0.22315153543187094</v>
      </c>
      <c r="Y198" s="99">
        <f t="shared" si="115"/>
        <v>0.28774655775145586</v>
      </c>
      <c r="Z198" s="99">
        <f t="shared" si="116"/>
        <v>-6.4595022319584916E-2</v>
      </c>
      <c r="AA198" s="109">
        <f t="shared" si="117"/>
        <v>0.29698484809834863</v>
      </c>
      <c r="AB198" s="109">
        <f t="shared" si="134"/>
        <v>0.69693615202542014</v>
      </c>
      <c r="AC198" s="99" t="str">
        <f t="shared" si="135"/>
        <v>0</v>
      </c>
      <c r="AD198" s="95" t="str">
        <f t="shared" si="136"/>
        <v>0</v>
      </c>
      <c r="AE198" s="95">
        <f t="shared" si="118"/>
        <v>1</v>
      </c>
      <c r="AF198" s="95">
        <f>IF(Petrobras_PETR4___Histórico__InfoMoney_1[[#This Row],[MACD Line]]&lt;0,1,0)</f>
        <v>0</v>
      </c>
      <c r="AG198" s="99">
        <f>Petrobras_PETR4___Histórico__InfoMoney_1[[#This Row],[9MME]]/Petrobras_PETR4___Histórico__InfoMoney_1[[#This Row],[20MA]]</f>
        <v>0.99965598533135425</v>
      </c>
      <c r="AH198" s="95">
        <f t="shared" si="119"/>
        <v>0</v>
      </c>
      <c r="AI198" s="96">
        <f t="shared" si="120"/>
        <v>0</v>
      </c>
      <c r="AK198" s="104" t="b">
        <f t="shared" si="121"/>
        <v>0</v>
      </c>
      <c r="AL198" s="104" t="b">
        <f t="shared" si="122"/>
        <v>1</v>
      </c>
      <c r="AM198" s="104" t="b">
        <f t="shared" si="123"/>
        <v>1</v>
      </c>
      <c r="AN198" s="104" t="b">
        <f t="shared" si="124"/>
        <v>1</v>
      </c>
      <c r="AO198" s="98">
        <f t="shared" si="125"/>
        <v>20.56</v>
      </c>
      <c r="AP198" s="104">
        <f t="shared" si="126"/>
        <v>22.83</v>
      </c>
      <c r="AQ198" s="98">
        <f t="shared" si="127"/>
        <v>0.2</v>
      </c>
      <c r="AR198" s="98">
        <f t="shared" si="128"/>
        <v>0.15384615384615385</v>
      </c>
      <c r="AS198" s="98">
        <f t="shared" si="129"/>
        <v>7.407407407407407E-2</v>
      </c>
      <c r="AU198" s="97" t="b">
        <f t="shared" si="130"/>
        <v>0</v>
      </c>
      <c r="AV198" s="97" t="b">
        <f t="shared" si="131"/>
        <v>1</v>
      </c>
      <c r="AW198" s="97" t="b">
        <f t="shared" si="137"/>
        <v>0</v>
      </c>
      <c r="AX198" s="97" t="b">
        <f t="shared" si="138"/>
        <v>0</v>
      </c>
      <c r="AY1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8" s="97" t="b">
        <f t="shared" si="132"/>
        <v>0</v>
      </c>
      <c r="BA198" s="97" t="b">
        <f t="shared" si="133"/>
        <v>1</v>
      </c>
      <c r="BB198" s="97" t="b">
        <f t="shared" si="139"/>
        <v>1</v>
      </c>
      <c r="BC198" s="97" t="b">
        <f t="shared" si="140"/>
        <v>1</v>
      </c>
      <c r="BD198" s="97" t="b">
        <f>Petrobras_PETR4___Histórico__InfoMoney_1[[#This Row],[MACD Line]]&lt;0</f>
        <v>0</v>
      </c>
      <c r="BE1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99" spans="1:57" hidden="1">
      <c r="A199" s="83">
        <v>44049</v>
      </c>
      <c r="B199" s="98">
        <v>22.47</v>
      </c>
      <c r="C199" s="98">
        <v>22.47</v>
      </c>
      <c r="D199" s="98">
        <v>0.17</v>
      </c>
      <c r="E199" s="98">
        <f>Petrobras_PETR4___Histórico__InfoMoney_1[[#This Row],[Var.Dia (%)]]/100</f>
        <v>1.7000000000000001E-3</v>
      </c>
      <c r="F199" s="98">
        <v>22.52</v>
      </c>
      <c r="G199" s="98">
        <v>22.26</v>
      </c>
      <c r="H199" s="98">
        <v>22.77</v>
      </c>
      <c r="I199" s="97" t="s">
        <v>68</v>
      </c>
      <c r="J199" s="108">
        <v>1.29E-2</v>
      </c>
      <c r="K199" s="97" t="e">
        <f ca="1">IF(COUNT($E199:E$1321)&gt;=22,LINEST(OFFSET(E199,0,0,22),OFFSET(J199,0,0,22)),"")</f>
        <v>#VALUE!</v>
      </c>
      <c r="L199" s="99">
        <f t="shared" si="105"/>
        <v>0</v>
      </c>
      <c r="M199" s="99">
        <f t="shared" si="106"/>
        <v>0</v>
      </c>
      <c r="N199" s="99">
        <f t="shared" si="107"/>
        <v>0</v>
      </c>
      <c r="O1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-0.15859030837004384</v>
      </c>
      <c r="P199" s="128">
        <f>IF(Petrobras_PETR4___Histórico__InfoMoney_1[[#This Row],[William %R]]&lt;-0.8,1,0)</f>
        <v>0</v>
      </c>
      <c r="Q199" s="128">
        <f>IF(Petrobras_PETR4___Histórico__InfoMoney_1[[#This Row],[William %R]]&gt;-0.1,1,0)</f>
        <v>0</v>
      </c>
      <c r="R199" s="99">
        <f t="shared" si="108"/>
        <v>20.56</v>
      </c>
      <c r="S199" s="99">
        <f t="shared" si="109"/>
        <v>22.83</v>
      </c>
      <c r="T199" s="99">
        <f t="shared" si="110"/>
        <v>22.037615384615385</v>
      </c>
      <c r="U199" s="99">
        <f t="shared" si="111"/>
        <v>22.011500000000002</v>
      </c>
      <c r="V199" s="99">
        <f t="shared" si="112"/>
        <v>21.939734422920623</v>
      </c>
      <c r="W199" s="99">
        <f t="shared" si="113"/>
        <v>21.708230568217964</v>
      </c>
      <c r="X199" s="99">
        <f t="shared" si="114"/>
        <v>0.23150385470265888</v>
      </c>
      <c r="Y199" s="99">
        <f t="shared" si="115"/>
        <v>0.30389531333135211</v>
      </c>
      <c r="Z199" s="99">
        <f t="shared" si="116"/>
        <v>-7.2391458628693228E-2</v>
      </c>
      <c r="AA199" s="109">
        <f t="shared" si="117"/>
        <v>2.8284271247461298E-2</v>
      </c>
      <c r="AB199" s="109">
        <f t="shared" si="134"/>
        <v>0.69693615202542003</v>
      </c>
      <c r="AC199" s="99" t="str">
        <f t="shared" si="135"/>
        <v>0</v>
      </c>
      <c r="AD199" s="95" t="str">
        <f t="shared" si="136"/>
        <v>0</v>
      </c>
      <c r="AE199" s="95">
        <f t="shared" si="118"/>
        <v>1</v>
      </c>
      <c r="AF199" s="95">
        <f>IF(Petrobras_PETR4___Histórico__InfoMoney_1[[#This Row],[MACD Line]]&lt;0,1,0)</f>
        <v>0</v>
      </c>
      <c r="AG199" s="99">
        <f>Petrobras_PETR4___Histórico__InfoMoney_1[[#This Row],[9MME]]/Petrobras_PETR4___Histórico__InfoMoney_1[[#This Row],[20MA]]</f>
        <v>1.0011864427510795</v>
      </c>
      <c r="AH199" s="95">
        <f t="shared" si="119"/>
        <v>0</v>
      </c>
      <c r="AI199" s="96">
        <f t="shared" si="120"/>
        <v>0</v>
      </c>
      <c r="AK199" s="104" t="b">
        <f t="shared" si="121"/>
        <v>1</v>
      </c>
      <c r="AL199" s="104" t="b">
        <f t="shared" si="122"/>
        <v>1</v>
      </c>
      <c r="AM199" s="104" t="b">
        <f t="shared" si="123"/>
        <v>0</v>
      </c>
      <c r="AN199" s="104" t="b">
        <f t="shared" si="124"/>
        <v>1</v>
      </c>
      <c r="AO199" s="98">
        <f t="shared" si="125"/>
        <v>20.56</v>
      </c>
      <c r="AP199" s="104">
        <f t="shared" si="126"/>
        <v>22.83</v>
      </c>
      <c r="AQ199" s="98">
        <f t="shared" si="127"/>
        <v>0.2</v>
      </c>
      <c r="AR199" s="98">
        <f t="shared" si="128"/>
        <v>0.15384615384615385</v>
      </c>
      <c r="AS199" s="98">
        <f t="shared" si="129"/>
        <v>7.407407407407407E-2</v>
      </c>
      <c r="AU199" s="97" t="b">
        <f t="shared" si="130"/>
        <v>1</v>
      </c>
      <c r="AV199" s="97" t="b">
        <f t="shared" si="131"/>
        <v>1</v>
      </c>
      <c r="AW199" s="97" t="b">
        <f t="shared" si="137"/>
        <v>0</v>
      </c>
      <c r="AX199" s="97" t="b">
        <f t="shared" si="138"/>
        <v>0</v>
      </c>
      <c r="AY1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99" s="97" t="b">
        <f t="shared" si="132"/>
        <v>0</v>
      </c>
      <c r="BA199" s="97" t="b">
        <f t="shared" si="133"/>
        <v>0</v>
      </c>
      <c r="BB199" s="97" t="b">
        <f t="shared" si="139"/>
        <v>1</v>
      </c>
      <c r="BC199" s="97" t="b">
        <f t="shared" si="140"/>
        <v>1</v>
      </c>
      <c r="BD199" s="97" t="b">
        <f>Petrobras_PETR4___Histórico__InfoMoney_1[[#This Row],[MACD Line]]&lt;0</f>
        <v>0</v>
      </c>
      <c r="BE1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0" spans="1:57" hidden="1">
      <c r="A200" s="83">
        <v>44048</v>
      </c>
      <c r="B200" s="98">
        <v>22.43</v>
      </c>
      <c r="C200" s="98">
        <v>22.43</v>
      </c>
      <c r="D200" s="98">
        <v>6.43</v>
      </c>
      <c r="E200" s="98">
        <f>Petrobras_PETR4___Histórico__InfoMoney_1[[#This Row],[Var.Dia (%)]]/100</f>
        <v>6.4299999999999996E-2</v>
      </c>
      <c r="F200" s="98">
        <v>21.51</v>
      </c>
      <c r="G200" s="98">
        <v>21.51</v>
      </c>
      <c r="H200" s="98">
        <v>22.52</v>
      </c>
      <c r="I200" s="97" t="s">
        <v>119</v>
      </c>
      <c r="J200" s="108">
        <v>1.5699999999999999E-2</v>
      </c>
      <c r="K200" s="97" t="e">
        <f ca="1">IF(COUNT($E200:E$1321)&gt;=22,LINEST(OFFSET(E200,0,0,22),OFFSET(J200,0,0,22)),"")</f>
        <v>#VALUE!</v>
      </c>
      <c r="L200" s="99">
        <f t="shared" si="105"/>
        <v>0</v>
      </c>
      <c r="M200" s="99">
        <f t="shared" si="106"/>
        <v>0</v>
      </c>
      <c r="N200" s="99">
        <f t="shared" si="107"/>
        <v>0</v>
      </c>
      <c r="O2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-0.17621145374449279</v>
      </c>
      <c r="P200" s="128">
        <f>IF(Petrobras_PETR4___Histórico__InfoMoney_1[[#This Row],[William %R]]&lt;-0.8,1,0)</f>
        <v>0</v>
      </c>
      <c r="Q200" s="128">
        <f>IF(Petrobras_PETR4___Histórico__InfoMoney_1[[#This Row],[William %R]]&gt;-0.1,1,0)</f>
        <v>0</v>
      </c>
      <c r="R200" s="99">
        <f t="shared" si="108"/>
        <v>20.56</v>
      </c>
      <c r="S200" s="99">
        <f t="shared" si="109"/>
        <v>22.83</v>
      </c>
      <c r="T200" s="99">
        <f t="shared" si="110"/>
        <v>22.009884615384617</v>
      </c>
      <c r="U200" s="99">
        <f t="shared" si="111"/>
        <v>21.959</v>
      </c>
      <c r="V200" s="99">
        <f t="shared" si="112"/>
        <v>21.84332249981528</v>
      </c>
      <c r="W200" s="99">
        <f t="shared" si="113"/>
        <v>21.647289013675401</v>
      </c>
      <c r="X200" s="99">
        <f t="shared" si="114"/>
        <v>0.19603348613987848</v>
      </c>
      <c r="Y200" s="99">
        <f t="shared" si="115"/>
        <v>0.32199317798852539</v>
      </c>
      <c r="Z200" s="99">
        <f t="shared" si="116"/>
        <v>-0.12595969184864692</v>
      </c>
      <c r="AA200" s="109">
        <f t="shared" si="117"/>
        <v>0.96166522241370422</v>
      </c>
      <c r="AB200" s="109">
        <f t="shared" si="134"/>
        <v>0.60625902055144665</v>
      </c>
      <c r="AC200" s="99" t="str">
        <f t="shared" si="135"/>
        <v>1</v>
      </c>
      <c r="AD200" s="95" t="str">
        <f t="shared" si="136"/>
        <v>0</v>
      </c>
      <c r="AE200" s="95">
        <f t="shared" si="118"/>
        <v>1</v>
      </c>
      <c r="AF200" s="95">
        <f>IF(Petrobras_PETR4___Histórico__InfoMoney_1[[#This Row],[MACD Line]]&lt;0,1,0)</f>
        <v>0</v>
      </c>
      <c r="AG200" s="99">
        <f>Petrobras_PETR4___Histórico__InfoMoney_1[[#This Row],[9MME]]/Petrobras_PETR4___Histórico__InfoMoney_1[[#This Row],[20MA]]</f>
        <v>1.0023172555847086</v>
      </c>
      <c r="AH200" s="95">
        <f t="shared" si="119"/>
        <v>0</v>
      </c>
      <c r="AI200" s="96">
        <f t="shared" si="120"/>
        <v>0</v>
      </c>
      <c r="AK200" s="104" t="b">
        <f t="shared" si="121"/>
        <v>1</v>
      </c>
      <c r="AL200" s="104" t="b">
        <f t="shared" si="122"/>
        <v>0</v>
      </c>
      <c r="AM200" s="104" t="b">
        <f t="shared" si="123"/>
        <v>0</v>
      </c>
      <c r="AN200" s="104" t="b">
        <f t="shared" si="124"/>
        <v>1</v>
      </c>
      <c r="AO200" s="98">
        <f t="shared" si="125"/>
        <v>20.56</v>
      </c>
      <c r="AP200" s="104">
        <f t="shared" si="126"/>
        <v>22.83</v>
      </c>
      <c r="AQ200" s="98">
        <f t="shared" si="127"/>
        <v>0.2</v>
      </c>
      <c r="AR200" s="98">
        <f t="shared" si="128"/>
        <v>0.15384615384615385</v>
      </c>
      <c r="AS200" s="98">
        <f t="shared" si="129"/>
        <v>7.407407407407407E-2</v>
      </c>
      <c r="AU200" s="97" t="b">
        <f t="shared" si="130"/>
        <v>1</v>
      </c>
      <c r="AV200" s="97" t="b">
        <f t="shared" si="131"/>
        <v>0</v>
      </c>
      <c r="AW200" s="97" t="b">
        <f t="shared" si="137"/>
        <v>0</v>
      </c>
      <c r="AX200" s="97" t="b">
        <f t="shared" si="138"/>
        <v>1</v>
      </c>
      <c r="AY2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0" s="97" t="b">
        <f t="shared" si="132"/>
        <v>1</v>
      </c>
      <c r="BA200" s="97" t="b">
        <f t="shared" si="133"/>
        <v>0</v>
      </c>
      <c r="BB200" s="97" t="b">
        <f t="shared" si="139"/>
        <v>0</v>
      </c>
      <c r="BC200" s="97" t="b">
        <f t="shared" si="140"/>
        <v>1</v>
      </c>
      <c r="BD200" s="97" t="b">
        <f>Petrobras_PETR4___Histórico__InfoMoney_1[[#This Row],[MACD Line]]&lt;0</f>
        <v>0</v>
      </c>
      <c r="BE2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1" spans="1:57" hidden="1">
      <c r="A201" s="83">
        <v>44047</v>
      </c>
      <c r="B201" s="98">
        <v>21.07</v>
      </c>
      <c r="C201" s="98">
        <v>21.07</v>
      </c>
      <c r="D201" s="98">
        <v>-0.09</v>
      </c>
      <c r="E201" s="98">
        <f>Petrobras_PETR4___Histórico__InfoMoney_1[[#This Row],[Var.Dia (%)]]/100</f>
        <v>-8.9999999999999998E-4</v>
      </c>
      <c r="F201" s="98">
        <v>20.76</v>
      </c>
      <c r="G201" s="98">
        <v>20.56</v>
      </c>
      <c r="H201" s="98">
        <v>21.33</v>
      </c>
      <c r="I201" s="97" t="s">
        <v>62</v>
      </c>
      <c r="J201" s="108">
        <v>-1.5699999999999999E-2</v>
      </c>
      <c r="K201" s="97" t="e">
        <f ca="1">IF(COUNT($E201:E$1321)&gt;=22,LINEST(OFFSET(E201,0,0,22),OFFSET(J201,0,0,22)),"")</f>
        <v>#VALUE!</v>
      </c>
      <c r="L201" s="99">
        <f t="shared" si="105"/>
        <v>1</v>
      </c>
      <c r="M201" s="99">
        <f t="shared" si="106"/>
        <v>0</v>
      </c>
      <c r="N201" s="99">
        <f t="shared" si="107"/>
        <v>0</v>
      </c>
      <c r="O2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-0.77533039647577018</v>
      </c>
      <c r="P201" s="128">
        <f>IF(Petrobras_PETR4___Histórico__InfoMoney_1[[#This Row],[William %R]]&lt;-0.8,1,0)</f>
        <v>0</v>
      </c>
      <c r="Q201" s="128">
        <f>IF(Petrobras_PETR4___Histórico__InfoMoney_1[[#This Row],[William %R]]&gt;-0.1,1,0)</f>
        <v>0</v>
      </c>
      <c r="R201" s="99">
        <f t="shared" si="108"/>
        <v>20.56</v>
      </c>
      <c r="S201" s="99">
        <f t="shared" si="109"/>
        <v>22.83</v>
      </c>
      <c r="T201" s="99">
        <f t="shared" si="110"/>
        <v>21.819269230769237</v>
      </c>
      <c r="U201" s="99">
        <f t="shared" si="111"/>
        <v>21.933500000000002</v>
      </c>
      <c r="V201" s="99">
        <f t="shared" si="112"/>
        <v>21.736653863418059</v>
      </c>
      <c r="W201" s="99">
        <f t="shared" si="113"/>
        <v>21.584672134769434</v>
      </c>
      <c r="X201" s="99">
        <f t="shared" si="114"/>
        <v>0.15198172864862514</v>
      </c>
      <c r="Y201" s="99">
        <f t="shared" si="115"/>
        <v>0.35348310095068713</v>
      </c>
      <c r="Z201" s="99">
        <f t="shared" si="116"/>
        <v>-0.201501372302062</v>
      </c>
      <c r="AA201" s="109">
        <f t="shared" si="117"/>
        <v>1.4142135623730649E-2</v>
      </c>
      <c r="AB201" s="109">
        <f t="shared" si="134"/>
        <v>0.60296766082435982</v>
      </c>
      <c r="AC201" s="99" t="str">
        <f t="shared" si="135"/>
        <v>0</v>
      </c>
      <c r="AD201" s="95" t="str">
        <f t="shared" si="136"/>
        <v>0</v>
      </c>
      <c r="AE201" s="95">
        <f t="shared" si="118"/>
        <v>1</v>
      </c>
      <c r="AF201" s="95">
        <f>IF(Petrobras_PETR4___Histórico__InfoMoney_1[[#This Row],[MACD Line]]&lt;0,1,0)</f>
        <v>0</v>
      </c>
      <c r="AG201" s="99">
        <f>Petrobras_PETR4___Histórico__InfoMoney_1[[#This Row],[9MME]]/Petrobras_PETR4___Histórico__InfoMoney_1[[#This Row],[20MA]]</f>
        <v>0.99479194979229191</v>
      </c>
      <c r="AH201" s="95">
        <f t="shared" si="119"/>
        <v>0</v>
      </c>
      <c r="AI201" s="96">
        <f t="shared" si="120"/>
        <v>0</v>
      </c>
      <c r="AK201" s="104" t="b">
        <f t="shared" si="121"/>
        <v>0</v>
      </c>
      <c r="AL201" s="104" t="b">
        <f t="shared" si="122"/>
        <v>0</v>
      </c>
      <c r="AM201" s="104" t="b">
        <f t="shared" si="123"/>
        <v>0</v>
      </c>
      <c r="AN201" s="104" t="b">
        <f t="shared" si="124"/>
        <v>1</v>
      </c>
      <c r="AO201" s="98">
        <f t="shared" si="125"/>
        <v>20.56</v>
      </c>
      <c r="AP201" s="104">
        <f t="shared" si="126"/>
        <v>22.83</v>
      </c>
      <c r="AQ201" s="98">
        <f t="shared" si="127"/>
        <v>0.2</v>
      </c>
      <c r="AR201" s="98">
        <f t="shared" si="128"/>
        <v>0.15384615384615385</v>
      </c>
      <c r="AS201" s="98">
        <f t="shared" si="129"/>
        <v>7.407407407407407E-2</v>
      </c>
      <c r="AU201" s="97" t="b">
        <f t="shared" si="130"/>
        <v>0</v>
      </c>
      <c r="AV201" s="97" t="b">
        <f t="shared" si="131"/>
        <v>0</v>
      </c>
      <c r="AW201" s="97" t="b">
        <f t="shared" si="137"/>
        <v>1</v>
      </c>
      <c r="AX201" s="97" t="b">
        <f t="shared" si="138"/>
        <v>1</v>
      </c>
      <c r="AY2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1" s="97" t="b">
        <f t="shared" si="132"/>
        <v>1</v>
      </c>
      <c r="BA201" s="97" t="b">
        <f t="shared" si="133"/>
        <v>1</v>
      </c>
      <c r="BB201" s="97" t="b">
        <f t="shared" si="139"/>
        <v>0</v>
      </c>
      <c r="BC201" s="97" t="b">
        <f t="shared" si="140"/>
        <v>0</v>
      </c>
      <c r="BD201" s="97" t="b">
        <f>Petrobras_PETR4___Histórico__InfoMoney_1[[#This Row],[MACD Line]]&lt;0</f>
        <v>0</v>
      </c>
      <c r="BE2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2" spans="1:57" hidden="1">
      <c r="A202" s="83">
        <v>44046</v>
      </c>
      <c r="B202" s="98">
        <v>21.09</v>
      </c>
      <c r="C202" s="98">
        <v>21.09</v>
      </c>
      <c r="D202" s="98">
        <v>-1.8</v>
      </c>
      <c r="E202" s="98">
        <f>Petrobras_PETR4___Histórico__InfoMoney_1[[#This Row],[Var.Dia (%)]]/100</f>
        <v>-1.8000000000000002E-2</v>
      </c>
      <c r="F202" s="98">
        <v>21.81</v>
      </c>
      <c r="G202" s="98">
        <v>21.02</v>
      </c>
      <c r="H202" s="98">
        <v>21.82</v>
      </c>
      <c r="I202" s="97" t="s">
        <v>104</v>
      </c>
      <c r="J202" s="108">
        <v>-8.0000000000000004E-4</v>
      </c>
      <c r="K202" s="97" t="e">
        <f ca="1">IF(COUNT($E202:E$1321)&gt;=22,LINEST(OFFSET(E202,0,0,22),OFFSET(J202,0,0,22)),"")</f>
        <v>#VALUE!</v>
      </c>
      <c r="L202" s="99">
        <f t="shared" si="105"/>
        <v>0</v>
      </c>
      <c r="M202" s="99">
        <f t="shared" si="106"/>
        <v>0</v>
      </c>
      <c r="N202" s="99">
        <f t="shared" si="107"/>
        <v>0</v>
      </c>
      <c r="O2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-0.96132596685082849</v>
      </c>
      <c r="P202" s="128">
        <f>IF(Petrobras_PETR4___Histórico__InfoMoney_1[[#This Row],[William %R]]&lt;-0.8,1,0)</f>
        <v>1</v>
      </c>
      <c r="Q202" s="128">
        <f>IF(Petrobras_PETR4___Histórico__InfoMoney_1[[#This Row],[William %R]]&gt;-0.1,1,0)</f>
        <v>0</v>
      </c>
      <c r="R202" s="99">
        <f t="shared" si="108"/>
        <v>21.02</v>
      </c>
      <c r="S202" s="99">
        <f t="shared" si="109"/>
        <v>22.83</v>
      </c>
      <c r="T202" s="99">
        <f t="shared" si="110"/>
        <v>21.851538461538464</v>
      </c>
      <c r="U202" s="99">
        <f t="shared" si="111"/>
        <v>21.955500000000008</v>
      </c>
      <c r="V202" s="99">
        <f t="shared" si="112"/>
        <v>21.857863656766799</v>
      </c>
      <c r="W202" s="99">
        <f t="shared" si="113"/>
        <v>21.625845905550989</v>
      </c>
      <c r="X202" s="99">
        <f t="shared" si="114"/>
        <v>0.23201775121581036</v>
      </c>
      <c r="Y202" s="99">
        <f t="shared" si="115"/>
        <v>0.40385844402620263</v>
      </c>
      <c r="Z202" s="99">
        <f t="shared" si="116"/>
        <v>-0.17184069281039227</v>
      </c>
      <c r="AA202" s="109">
        <f t="shared" si="117"/>
        <v>0.27577164466275395</v>
      </c>
      <c r="AB202" s="109">
        <f t="shared" si="134"/>
        <v>0.5323344813179024</v>
      </c>
      <c r="AC202" s="99" t="str">
        <f t="shared" si="135"/>
        <v>0</v>
      </c>
      <c r="AD202" s="95" t="str">
        <f t="shared" si="136"/>
        <v>0</v>
      </c>
      <c r="AE202" s="95">
        <f t="shared" si="118"/>
        <v>1</v>
      </c>
      <c r="AF202" s="95">
        <f>IF(Petrobras_PETR4___Histórico__InfoMoney_1[[#This Row],[MACD Line]]&lt;0,1,0)</f>
        <v>0</v>
      </c>
      <c r="AG202" s="99">
        <f>Petrobras_PETR4___Histórico__InfoMoney_1[[#This Row],[9MME]]/Petrobras_PETR4___Histórico__InfoMoney_1[[#This Row],[20MA]]</f>
        <v>0.9952648977039219</v>
      </c>
      <c r="AH202" s="95">
        <f t="shared" si="119"/>
        <v>0</v>
      </c>
      <c r="AI202" s="96">
        <f t="shared" si="120"/>
        <v>0</v>
      </c>
      <c r="AK202" s="104" t="b">
        <f t="shared" si="121"/>
        <v>0</v>
      </c>
      <c r="AL202" s="104" t="b">
        <f t="shared" si="122"/>
        <v>0</v>
      </c>
      <c r="AM202" s="104" t="b">
        <f t="shared" si="123"/>
        <v>1</v>
      </c>
      <c r="AN202" s="104" t="b">
        <f t="shared" si="124"/>
        <v>0</v>
      </c>
      <c r="AO202" s="98">
        <f t="shared" si="125"/>
        <v>20.56</v>
      </c>
      <c r="AP202" s="104">
        <f t="shared" si="126"/>
        <v>22.83</v>
      </c>
      <c r="AQ202" s="98">
        <f t="shared" si="127"/>
        <v>0.2</v>
      </c>
      <c r="AR202" s="98">
        <f t="shared" si="128"/>
        <v>0.15384615384615385</v>
      </c>
      <c r="AS202" s="98">
        <f t="shared" si="129"/>
        <v>7.407407407407407E-2</v>
      </c>
      <c r="AU202" s="97" t="b">
        <f t="shared" si="130"/>
        <v>0</v>
      </c>
      <c r="AV202" s="97" t="b">
        <f t="shared" si="131"/>
        <v>1</v>
      </c>
      <c r="AW202" s="97" t="b">
        <f t="shared" si="137"/>
        <v>1</v>
      </c>
      <c r="AX202" s="97" t="b">
        <f t="shared" si="138"/>
        <v>1</v>
      </c>
      <c r="AY2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2" s="97" t="b">
        <f t="shared" si="132"/>
        <v>1</v>
      </c>
      <c r="BA202" s="97" t="b">
        <f t="shared" si="133"/>
        <v>1</v>
      </c>
      <c r="BB202" s="97" t="b">
        <f t="shared" si="139"/>
        <v>0</v>
      </c>
      <c r="BC202" s="97" t="b">
        <f t="shared" si="140"/>
        <v>0</v>
      </c>
      <c r="BD202" s="97" t="b">
        <f>Petrobras_PETR4___Histórico__InfoMoney_1[[#This Row],[MACD Line]]&lt;0</f>
        <v>0</v>
      </c>
      <c r="BE2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3" spans="1:57" hidden="1">
      <c r="A203" s="83">
        <v>44043</v>
      </c>
      <c r="B203" s="98">
        <v>21.48</v>
      </c>
      <c r="C203" s="98">
        <v>21.48</v>
      </c>
      <c r="D203" s="98">
        <v>-2.72</v>
      </c>
      <c r="E203" s="98">
        <f>Petrobras_PETR4___Histórico__InfoMoney_1[[#This Row],[Var.Dia (%)]]/100</f>
        <v>-2.7200000000000002E-2</v>
      </c>
      <c r="F203" s="98">
        <v>22.18</v>
      </c>
      <c r="G203" s="98">
        <v>21.44</v>
      </c>
      <c r="H203" s="98">
        <v>22.39</v>
      </c>
      <c r="I203" s="97" t="s">
        <v>193</v>
      </c>
      <c r="J203" s="108">
        <v>-0.02</v>
      </c>
      <c r="K203" s="97" t="e">
        <f ca="1">IF(COUNT($E203:E$1321)&gt;=22,LINEST(OFFSET(E203,0,0,22),OFFSET(J203,0,0,22)),"")</f>
        <v>#VALUE!</v>
      </c>
      <c r="L203" s="99">
        <f t="shared" si="105"/>
        <v>0</v>
      </c>
      <c r="M203" s="99">
        <f t="shared" si="106"/>
        <v>0</v>
      </c>
      <c r="N203" s="99">
        <f t="shared" si="107"/>
        <v>0</v>
      </c>
      <c r="O2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-0.80357142857142749</v>
      </c>
      <c r="P203" s="128">
        <f>IF(Petrobras_PETR4___Histórico__InfoMoney_1[[#This Row],[William %R]]&lt;-0.8,1,0)</f>
        <v>1</v>
      </c>
      <c r="Q203" s="128">
        <f>IF(Petrobras_PETR4___Histórico__InfoMoney_1[[#This Row],[William %R]]&gt;-0.1,1,0)</f>
        <v>0</v>
      </c>
      <c r="R203" s="99">
        <f t="shared" si="108"/>
        <v>21.15</v>
      </c>
      <c r="S203" s="99">
        <f t="shared" si="109"/>
        <v>22.83</v>
      </c>
      <c r="T203" s="99">
        <f t="shared" si="110"/>
        <v>21.902653846153846</v>
      </c>
      <c r="U203" s="99">
        <f t="shared" si="111"/>
        <v>21.990000000000002</v>
      </c>
      <c r="V203" s="99">
        <f t="shared" si="112"/>
        <v>21.997475230724401</v>
      </c>
      <c r="W203" s="99">
        <f t="shared" si="113"/>
        <v>21.668713577995067</v>
      </c>
      <c r="X203" s="99">
        <f t="shared" si="114"/>
        <v>0.32876165272933378</v>
      </c>
      <c r="Y203" s="99">
        <f t="shared" si="115"/>
        <v>0.44681861722880067</v>
      </c>
      <c r="Z203" s="99">
        <f t="shared" si="116"/>
        <v>-0.1180569644994669</v>
      </c>
      <c r="AA203" s="109">
        <f t="shared" si="117"/>
        <v>0.42426406871192701</v>
      </c>
      <c r="AB203" s="109">
        <f t="shared" si="134"/>
        <v>0.39092198710228626</v>
      </c>
      <c r="AC203" s="99" t="str">
        <f t="shared" si="135"/>
        <v>0</v>
      </c>
      <c r="AD203" s="95">
        <f t="shared" si="136"/>
        <v>1</v>
      </c>
      <c r="AE203" s="95">
        <f t="shared" si="118"/>
        <v>1</v>
      </c>
      <c r="AF203" s="95">
        <f>IF(Petrobras_PETR4___Histórico__InfoMoney_1[[#This Row],[MACD Line]]&lt;0,1,0)</f>
        <v>0</v>
      </c>
      <c r="AG203" s="99">
        <f>Petrobras_PETR4___Histórico__InfoMoney_1[[#This Row],[9MME]]/Petrobras_PETR4___Histórico__InfoMoney_1[[#This Row],[20MA]]</f>
        <v>0.99602791478644126</v>
      </c>
      <c r="AH203" s="95">
        <f t="shared" si="119"/>
        <v>0</v>
      </c>
      <c r="AI203" s="96">
        <f t="shared" si="120"/>
        <v>0</v>
      </c>
      <c r="AK203" s="104" t="b">
        <f t="shared" si="121"/>
        <v>0</v>
      </c>
      <c r="AL203" s="104" t="b">
        <f t="shared" si="122"/>
        <v>1</v>
      </c>
      <c r="AM203" s="104" t="b">
        <f t="shared" si="123"/>
        <v>1</v>
      </c>
      <c r="AN203" s="104" t="b">
        <f t="shared" si="124"/>
        <v>0</v>
      </c>
      <c r="AO203" s="98">
        <f t="shared" si="125"/>
        <v>21.09</v>
      </c>
      <c r="AP203" s="104">
        <f t="shared" si="126"/>
        <v>22.83</v>
      </c>
      <c r="AQ203" s="98">
        <f t="shared" si="127"/>
        <v>0.2</v>
      </c>
      <c r="AR203" s="98">
        <f t="shared" si="128"/>
        <v>0.15384615384615385</v>
      </c>
      <c r="AS203" s="98">
        <f t="shared" si="129"/>
        <v>7.407407407407407E-2</v>
      </c>
      <c r="AU203" s="97" t="b">
        <f t="shared" si="130"/>
        <v>1</v>
      </c>
      <c r="AV203" s="97" t="b">
        <f t="shared" si="131"/>
        <v>0</v>
      </c>
      <c r="AW203" s="97" t="b">
        <f t="shared" si="137"/>
        <v>1</v>
      </c>
      <c r="AX203" s="97" t="b">
        <f t="shared" si="138"/>
        <v>1</v>
      </c>
      <c r="AY2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3" s="97" t="b">
        <f t="shared" si="132"/>
        <v>1</v>
      </c>
      <c r="BA203" s="97" t="b">
        <f t="shared" si="133"/>
        <v>1</v>
      </c>
      <c r="BB203" s="97" t="b">
        <f t="shared" si="139"/>
        <v>0</v>
      </c>
      <c r="BC203" s="97" t="b">
        <f t="shared" si="140"/>
        <v>0</v>
      </c>
      <c r="BD203" s="97" t="b">
        <f>Petrobras_PETR4___Histórico__InfoMoney_1[[#This Row],[MACD Line]]&lt;0</f>
        <v>0</v>
      </c>
      <c r="BE2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4" spans="1:57" hidden="1">
      <c r="A204" s="83">
        <v>44042</v>
      </c>
      <c r="B204" s="98">
        <v>22.08</v>
      </c>
      <c r="C204" s="98">
        <v>22.08</v>
      </c>
      <c r="D204" s="98">
        <v>-1.51</v>
      </c>
      <c r="E204" s="98">
        <f>Petrobras_PETR4___Histórico__InfoMoney_1[[#This Row],[Var.Dia (%)]]/100</f>
        <v>-1.5100000000000001E-2</v>
      </c>
      <c r="F204" s="98">
        <v>22.18</v>
      </c>
      <c r="G204" s="98">
        <v>21.77</v>
      </c>
      <c r="H204" s="98">
        <v>22.18</v>
      </c>
      <c r="I204" s="97" t="s">
        <v>68</v>
      </c>
      <c r="J204" s="108">
        <v>-5.5999999999999999E-3</v>
      </c>
      <c r="K204" s="97" t="e">
        <f ca="1">IF(COUNT($E204:E$1321)&gt;=22,LINEST(OFFSET(E204,0,0,22),OFFSET(J204,0,0,22)),"")</f>
        <v>#VALUE!</v>
      </c>
      <c r="L204" s="99">
        <f t="shared" si="105"/>
        <v>0</v>
      </c>
      <c r="M204" s="99">
        <f t="shared" si="106"/>
        <v>0</v>
      </c>
      <c r="N204" s="99">
        <f t="shared" si="107"/>
        <v>0</v>
      </c>
      <c r="O2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-0.44642857142857151</v>
      </c>
      <c r="P204" s="128">
        <f>IF(Petrobras_PETR4___Histórico__InfoMoney_1[[#This Row],[William %R]]&lt;-0.8,1,0)</f>
        <v>0</v>
      </c>
      <c r="Q204" s="128">
        <f>IF(Petrobras_PETR4___Histórico__InfoMoney_1[[#This Row],[William %R]]&gt;-0.1,1,0)</f>
        <v>0</v>
      </c>
      <c r="R204" s="99">
        <f t="shared" si="108"/>
        <v>21.15</v>
      </c>
      <c r="S204" s="99">
        <f t="shared" si="109"/>
        <v>22.83</v>
      </c>
      <c r="T204" s="99">
        <f t="shared" si="110"/>
        <v>21.963653846153846</v>
      </c>
      <c r="U204" s="99">
        <f t="shared" si="111"/>
        <v>21.979500000000002</v>
      </c>
      <c r="V204" s="99">
        <f t="shared" si="112"/>
        <v>22.091561636310654</v>
      </c>
      <c r="W204" s="99">
        <f t="shared" si="113"/>
        <v>21.683810664234674</v>
      </c>
      <c r="X204" s="99">
        <f t="shared" si="114"/>
        <v>0.40775097207598066</v>
      </c>
      <c r="Y204" s="99">
        <f t="shared" si="115"/>
        <v>0.4763328583536674</v>
      </c>
      <c r="Z204" s="99">
        <f t="shared" si="116"/>
        <v>-6.8581886277686743E-2</v>
      </c>
      <c r="AA204" s="109">
        <f t="shared" si="117"/>
        <v>0.24041630560342858</v>
      </c>
      <c r="AB204" s="109">
        <f t="shared" si="134"/>
        <v>0.21737065119284263</v>
      </c>
      <c r="AC204" s="99" t="str">
        <f t="shared" si="135"/>
        <v>0</v>
      </c>
      <c r="AD204" s="95" t="str">
        <f t="shared" si="136"/>
        <v>0</v>
      </c>
      <c r="AE204" s="95">
        <f t="shared" si="118"/>
        <v>1</v>
      </c>
      <c r="AF204" s="95">
        <f>IF(Petrobras_PETR4___Histórico__InfoMoney_1[[#This Row],[MACD Line]]&lt;0,1,0)</f>
        <v>0</v>
      </c>
      <c r="AG204" s="99">
        <f>Petrobras_PETR4___Histórico__InfoMoney_1[[#This Row],[9MME]]/Petrobras_PETR4___Histórico__InfoMoney_1[[#This Row],[20MA]]</f>
        <v>0.99927904848398941</v>
      </c>
      <c r="AH204" s="95">
        <f t="shared" si="119"/>
        <v>0</v>
      </c>
      <c r="AI204" s="96">
        <f t="shared" si="120"/>
        <v>0</v>
      </c>
      <c r="AK204" s="104" t="b">
        <f t="shared" si="121"/>
        <v>1</v>
      </c>
      <c r="AL204" s="104" t="b">
        <f t="shared" si="122"/>
        <v>0</v>
      </c>
      <c r="AM204" s="104" t="b">
        <f t="shared" si="123"/>
        <v>1</v>
      </c>
      <c r="AN204" s="104" t="b">
        <f t="shared" si="124"/>
        <v>1</v>
      </c>
      <c r="AO204" s="98">
        <f t="shared" si="125"/>
        <v>21.09</v>
      </c>
      <c r="AP204" s="104">
        <f t="shared" si="126"/>
        <v>22.83</v>
      </c>
      <c r="AQ204" s="98">
        <f t="shared" si="127"/>
        <v>0.2</v>
      </c>
      <c r="AR204" s="98">
        <f t="shared" si="128"/>
        <v>0.15384615384615385</v>
      </c>
      <c r="AS204" s="98">
        <f t="shared" si="129"/>
        <v>7.407407407407407E-2</v>
      </c>
      <c r="AU204" s="97" t="b">
        <f t="shared" si="130"/>
        <v>0</v>
      </c>
      <c r="AV204" s="97" t="b">
        <f t="shared" si="131"/>
        <v>0</v>
      </c>
      <c r="AW204" s="97" t="b">
        <f t="shared" si="137"/>
        <v>1</v>
      </c>
      <c r="AX204" s="97" t="b">
        <f t="shared" si="138"/>
        <v>0</v>
      </c>
      <c r="AY2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4" s="97" t="b">
        <f t="shared" si="132"/>
        <v>0</v>
      </c>
      <c r="BA204" s="97" t="b">
        <f t="shared" si="133"/>
        <v>1</v>
      </c>
      <c r="BB204" s="97" t="b">
        <f t="shared" si="139"/>
        <v>1</v>
      </c>
      <c r="BC204" s="97" t="b">
        <f t="shared" si="140"/>
        <v>0</v>
      </c>
      <c r="BD204" s="97" t="b">
        <f>Petrobras_PETR4___Histórico__InfoMoney_1[[#This Row],[MACD Line]]&lt;0</f>
        <v>0</v>
      </c>
      <c r="BE2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5" spans="1:57" hidden="1">
      <c r="A205" s="83">
        <v>44041</v>
      </c>
      <c r="B205" s="98">
        <v>22.42</v>
      </c>
      <c r="C205" s="98">
        <v>22.42</v>
      </c>
      <c r="D205" s="98">
        <v>1.62</v>
      </c>
      <c r="E205" s="98">
        <f>Petrobras_PETR4___Histórico__InfoMoney_1[[#This Row],[Var.Dia (%)]]/100</f>
        <v>1.6200000000000003E-2</v>
      </c>
      <c r="F205" s="98">
        <v>22.28</v>
      </c>
      <c r="G205" s="98">
        <v>22.18</v>
      </c>
      <c r="H205" s="98">
        <v>22.5</v>
      </c>
      <c r="I205" s="97" t="s">
        <v>476</v>
      </c>
      <c r="J205" s="108">
        <v>1.44E-2</v>
      </c>
      <c r="K205" s="97" t="e">
        <f ca="1">IF(COUNT($E205:E$1321)&gt;=22,LINEST(OFFSET(E205,0,0,22),OFFSET(J205,0,0,22)),"")</f>
        <v>#VALUE!</v>
      </c>
      <c r="L205" s="99">
        <f t="shared" si="105"/>
        <v>0</v>
      </c>
      <c r="M205" s="99">
        <f t="shared" si="106"/>
        <v>0</v>
      </c>
      <c r="N205" s="99">
        <f t="shared" si="107"/>
        <v>0</v>
      </c>
      <c r="O2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-0.24404761904761707</v>
      </c>
      <c r="P205" s="128">
        <f>IF(Petrobras_PETR4___Histórico__InfoMoney_1[[#This Row],[William %R]]&lt;-0.8,1,0)</f>
        <v>0</v>
      </c>
      <c r="Q205" s="128">
        <f>IF(Petrobras_PETR4___Histórico__InfoMoney_1[[#This Row],[William %R]]&gt;-0.1,1,0)</f>
        <v>0</v>
      </c>
      <c r="R205" s="99">
        <f t="shared" si="108"/>
        <v>21.15</v>
      </c>
      <c r="S205" s="99">
        <f t="shared" si="109"/>
        <v>22.83</v>
      </c>
      <c r="T205" s="99">
        <f t="shared" si="110"/>
        <v>21.956307692307693</v>
      </c>
      <c r="U205" s="99">
        <f t="shared" si="111"/>
        <v>21.942499999999999</v>
      </c>
      <c r="V205" s="99">
        <f t="shared" si="112"/>
        <v>22.093663752003501</v>
      </c>
      <c r="W205" s="99">
        <f t="shared" si="113"/>
        <v>21.652115517373449</v>
      </c>
      <c r="X205" s="99">
        <f t="shared" si="114"/>
        <v>0.44154823463005144</v>
      </c>
      <c r="Y205" s="99">
        <f t="shared" si="115"/>
        <v>0.4934783299230891</v>
      </c>
      <c r="Z205" s="99">
        <f t="shared" si="116"/>
        <v>-5.1930095293037659E-2</v>
      </c>
      <c r="AA205" s="109">
        <f t="shared" si="117"/>
        <v>0.2545584412271592</v>
      </c>
      <c r="AB205" s="109">
        <f t="shared" si="134"/>
        <v>0.270499537892397</v>
      </c>
      <c r="AC205" s="99" t="str">
        <f t="shared" si="135"/>
        <v>0</v>
      </c>
      <c r="AD205" s="95" t="str">
        <f t="shared" si="136"/>
        <v>0</v>
      </c>
      <c r="AE205" s="95">
        <f t="shared" si="118"/>
        <v>1</v>
      </c>
      <c r="AF205" s="95">
        <f>IF(Petrobras_PETR4___Histórico__InfoMoney_1[[#This Row],[MACD Line]]&lt;0,1,0)</f>
        <v>0</v>
      </c>
      <c r="AG205" s="99">
        <f>Petrobras_PETR4___Histórico__InfoMoney_1[[#This Row],[9MME]]/Petrobras_PETR4___Histórico__InfoMoney_1[[#This Row],[20MA]]</f>
        <v>1.0006292670528742</v>
      </c>
      <c r="AH205" s="95">
        <f t="shared" si="119"/>
        <v>0</v>
      </c>
      <c r="AI205" s="96">
        <f t="shared" si="120"/>
        <v>0</v>
      </c>
      <c r="AK205" s="104" t="b">
        <f t="shared" si="121"/>
        <v>0</v>
      </c>
      <c r="AL205" s="104" t="b">
        <f t="shared" si="122"/>
        <v>1</v>
      </c>
      <c r="AM205" s="104" t="b">
        <f t="shared" si="123"/>
        <v>0</v>
      </c>
      <c r="AN205" s="104" t="b">
        <f t="shared" si="124"/>
        <v>1</v>
      </c>
      <c r="AO205" s="98">
        <f t="shared" si="125"/>
        <v>21.09</v>
      </c>
      <c r="AP205" s="104">
        <f t="shared" si="126"/>
        <v>22.83</v>
      </c>
      <c r="AQ205" s="98">
        <f t="shared" si="127"/>
        <v>0.2</v>
      </c>
      <c r="AR205" s="98">
        <f t="shared" si="128"/>
        <v>0.15384615384615385</v>
      </c>
      <c r="AS205" s="98">
        <f t="shared" si="129"/>
        <v>7.407407407407407E-2</v>
      </c>
      <c r="AU205" s="97" t="b">
        <f t="shared" si="130"/>
        <v>0</v>
      </c>
      <c r="AV205" s="97" t="b">
        <f t="shared" si="131"/>
        <v>1</v>
      </c>
      <c r="AW205" s="97" t="b">
        <f t="shared" si="137"/>
        <v>0</v>
      </c>
      <c r="AX205" s="97" t="b">
        <f t="shared" si="138"/>
        <v>1</v>
      </c>
      <c r="AY2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5" s="97" t="b">
        <f t="shared" si="132"/>
        <v>0</v>
      </c>
      <c r="BA205" s="97" t="b">
        <f t="shared" si="133"/>
        <v>0</v>
      </c>
      <c r="BB205" s="97" t="b">
        <f t="shared" si="139"/>
        <v>0</v>
      </c>
      <c r="BC205" s="97" t="b">
        <f t="shared" si="140"/>
        <v>1</v>
      </c>
      <c r="BD205" s="97" t="b">
        <f>Petrobras_PETR4___Histórico__InfoMoney_1[[#This Row],[MACD Line]]&lt;0</f>
        <v>0</v>
      </c>
      <c r="BE2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6" spans="1:57" hidden="1">
      <c r="A206" s="83">
        <v>44040</v>
      </c>
      <c r="B206" s="98">
        <v>22.06</v>
      </c>
      <c r="C206" s="98">
        <v>22.06</v>
      </c>
      <c r="D206" s="98">
        <v>-1.72</v>
      </c>
      <c r="E206" s="98">
        <f>Petrobras_PETR4___Histórico__InfoMoney_1[[#This Row],[Var.Dia (%)]]/100</f>
        <v>-1.72E-2</v>
      </c>
      <c r="F206" s="98">
        <v>22.29</v>
      </c>
      <c r="G206" s="98">
        <v>22.06</v>
      </c>
      <c r="H206" s="98">
        <v>22.56</v>
      </c>
      <c r="I206" s="97" t="s">
        <v>179</v>
      </c>
      <c r="J206" s="108">
        <v>-3.5000000000000001E-3</v>
      </c>
      <c r="K206" s="97" t="e">
        <f ca="1">IF(COUNT($E206:E$1321)&gt;=22,LINEST(OFFSET(E206,0,0,22),OFFSET(J206,0,0,22)),"")</f>
        <v>#VALUE!</v>
      </c>
      <c r="L206" s="99">
        <f t="shared" si="105"/>
        <v>0</v>
      </c>
      <c r="M206" s="99">
        <f t="shared" si="106"/>
        <v>0</v>
      </c>
      <c r="N206" s="99">
        <f t="shared" si="107"/>
        <v>0</v>
      </c>
      <c r="O2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-0.45833333333333315</v>
      </c>
      <c r="P206" s="128">
        <f>IF(Petrobras_PETR4___Histórico__InfoMoney_1[[#This Row],[William %R]]&lt;-0.8,1,0)</f>
        <v>0</v>
      </c>
      <c r="Q206" s="128">
        <f>IF(Petrobras_PETR4___Histórico__InfoMoney_1[[#This Row],[William %R]]&gt;-0.1,1,0)</f>
        <v>0</v>
      </c>
      <c r="R206" s="99">
        <f t="shared" si="108"/>
        <v>21.15</v>
      </c>
      <c r="S206" s="99">
        <f t="shared" si="109"/>
        <v>22.83</v>
      </c>
      <c r="T206" s="99">
        <f t="shared" si="110"/>
        <v>21.849730769230767</v>
      </c>
      <c r="U206" s="99">
        <f t="shared" si="111"/>
        <v>21.872</v>
      </c>
      <c r="V206" s="99">
        <f t="shared" si="112"/>
        <v>22.03432988873141</v>
      </c>
      <c r="W206" s="99">
        <f t="shared" si="113"/>
        <v>21.590684758763324</v>
      </c>
      <c r="X206" s="99">
        <f t="shared" si="114"/>
        <v>0.44364512996808614</v>
      </c>
      <c r="Y206" s="99">
        <f t="shared" si="115"/>
        <v>0.50646085374634853</v>
      </c>
      <c r="Z206" s="99">
        <f t="shared" si="116"/>
        <v>-6.2815723778262389E-2</v>
      </c>
      <c r="AA206" s="109">
        <f t="shared" si="117"/>
        <v>0.27577164466275395</v>
      </c>
      <c r="AB206" s="109">
        <f t="shared" si="134"/>
        <v>0.24488772937817876</v>
      </c>
      <c r="AC206" s="99" t="str">
        <f t="shared" si="135"/>
        <v>0</v>
      </c>
      <c r="AD206" s="95" t="str">
        <f t="shared" si="136"/>
        <v>0</v>
      </c>
      <c r="AE206" s="95">
        <f t="shared" si="118"/>
        <v>1</v>
      </c>
      <c r="AF206" s="95">
        <f>IF(Petrobras_PETR4___Histórico__InfoMoney_1[[#This Row],[MACD Line]]&lt;0,1,0)</f>
        <v>0</v>
      </c>
      <c r="AG206" s="99">
        <f>Petrobras_PETR4___Histórico__InfoMoney_1[[#This Row],[9MME]]/Petrobras_PETR4___Histórico__InfoMoney_1[[#This Row],[20MA]]</f>
        <v>0.9989818383883855</v>
      </c>
      <c r="AH206" s="95">
        <f t="shared" si="119"/>
        <v>0</v>
      </c>
      <c r="AI206" s="96">
        <f t="shared" si="120"/>
        <v>0</v>
      </c>
      <c r="AK206" s="104" t="b">
        <f t="shared" si="121"/>
        <v>1</v>
      </c>
      <c r="AL206" s="104" t="b">
        <f t="shared" si="122"/>
        <v>1</v>
      </c>
      <c r="AM206" s="104" t="b">
        <f t="shared" si="123"/>
        <v>0</v>
      </c>
      <c r="AN206" s="104" t="b">
        <f t="shared" si="124"/>
        <v>1</v>
      </c>
      <c r="AO206" s="98">
        <f t="shared" si="125"/>
        <v>20.82</v>
      </c>
      <c r="AP206" s="104">
        <f t="shared" si="126"/>
        <v>22.83</v>
      </c>
      <c r="AQ206" s="98">
        <f t="shared" si="127"/>
        <v>0.2</v>
      </c>
      <c r="AR206" s="98">
        <f t="shared" si="128"/>
        <v>0.15384615384615385</v>
      </c>
      <c r="AS206" s="98">
        <f t="shared" si="129"/>
        <v>7.407407407407407E-2</v>
      </c>
      <c r="AU206" s="97" t="b">
        <f t="shared" si="130"/>
        <v>1</v>
      </c>
      <c r="AV206" s="97" t="b">
        <f t="shared" si="131"/>
        <v>1</v>
      </c>
      <c r="AW206" s="97" t="b">
        <f t="shared" si="137"/>
        <v>1</v>
      </c>
      <c r="AX206" s="97" t="b">
        <f t="shared" si="138"/>
        <v>0</v>
      </c>
      <c r="AY2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6" s="97" t="b">
        <f t="shared" si="132"/>
        <v>0</v>
      </c>
      <c r="BA206" s="97" t="b">
        <f t="shared" si="133"/>
        <v>0</v>
      </c>
      <c r="BB206" s="97" t="b">
        <f t="shared" si="139"/>
        <v>1</v>
      </c>
      <c r="BC206" s="97" t="b">
        <f t="shared" si="140"/>
        <v>0</v>
      </c>
      <c r="BD206" s="97" t="b">
        <f>Petrobras_PETR4___Histórico__InfoMoney_1[[#This Row],[MACD Line]]&lt;0</f>
        <v>0</v>
      </c>
      <c r="BE2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7" spans="1:57" hidden="1">
      <c r="A207" s="83">
        <v>44039</v>
      </c>
      <c r="B207" s="98">
        <v>22.45</v>
      </c>
      <c r="C207" s="98">
        <v>22.45</v>
      </c>
      <c r="D207" s="98">
        <v>2.0699999999999998</v>
      </c>
      <c r="E207" s="98">
        <f>Petrobras_PETR4___Histórico__InfoMoney_1[[#This Row],[Var.Dia (%)]]/100</f>
        <v>2.07E-2</v>
      </c>
      <c r="F207" s="98">
        <v>22.13</v>
      </c>
      <c r="G207" s="98">
        <v>21.72</v>
      </c>
      <c r="H207" s="98">
        <v>22.5</v>
      </c>
      <c r="I207" s="97" t="s">
        <v>112</v>
      </c>
      <c r="J207" s="108">
        <v>2.0500000000000001E-2</v>
      </c>
      <c r="K207" s="97" t="e">
        <f ca="1">IF(COUNT($E207:E$1321)&gt;=22,LINEST(OFFSET(E207,0,0,22),OFFSET(J207,0,0,22)),"")</f>
        <v>#VALUE!</v>
      </c>
      <c r="L207" s="99">
        <f t="shared" si="105"/>
        <v>0</v>
      </c>
      <c r="M207" s="99">
        <f t="shared" si="106"/>
        <v>0</v>
      </c>
      <c r="N207" s="99">
        <f t="shared" si="107"/>
        <v>0</v>
      </c>
      <c r="O2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-0.22619047619047564</v>
      </c>
      <c r="P207" s="128">
        <f>IF(Petrobras_PETR4___Histórico__InfoMoney_1[[#This Row],[William %R]]&lt;-0.8,1,0)</f>
        <v>0</v>
      </c>
      <c r="Q207" s="128">
        <f>IF(Petrobras_PETR4___Histórico__InfoMoney_1[[#This Row],[William %R]]&gt;-0.1,1,0)</f>
        <v>0</v>
      </c>
      <c r="R207" s="99">
        <f t="shared" si="108"/>
        <v>21.15</v>
      </c>
      <c r="S207" s="99">
        <f t="shared" si="109"/>
        <v>22.83</v>
      </c>
      <c r="T207" s="99">
        <f t="shared" si="110"/>
        <v>21.846692307692308</v>
      </c>
      <c r="U207" s="99">
        <f t="shared" si="111"/>
        <v>21.811499999999999</v>
      </c>
      <c r="V207" s="99">
        <f t="shared" si="112"/>
        <v>22.029662595773484</v>
      </c>
      <c r="W207" s="99">
        <f t="shared" si="113"/>
        <v>21.553139539464389</v>
      </c>
      <c r="X207" s="99">
        <f t="shared" si="114"/>
        <v>0.47652305630909453</v>
      </c>
      <c r="Y207" s="99">
        <f t="shared" si="115"/>
        <v>0.5221647846909141</v>
      </c>
      <c r="Z207" s="99">
        <f t="shared" si="116"/>
        <v>-4.5641728381819568E-2</v>
      </c>
      <c r="AA207" s="109">
        <f t="shared" si="117"/>
        <v>0.32526911934581249</v>
      </c>
      <c r="AB207" s="109">
        <f t="shared" si="134"/>
        <v>0.31901410627118054</v>
      </c>
      <c r="AC207" s="99" t="str">
        <f t="shared" si="135"/>
        <v>0</v>
      </c>
      <c r="AD207" s="95" t="str">
        <f t="shared" si="136"/>
        <v>0</v>
      </c>
      <c r="AE207" s="95">
        <f t="shared" si="118"/>
        <v>1</v>
      </c>
      <c r="AF207" s="95">
        <f>IF(Petrobras_PETR4___Histórico__InfoMoney_1[[#This Row],[MACD Line]]&lt;0,1,0)</f>
        <v>0</v>
      </c>
      <c r="AG207" s="99">
        <f>Petrobras_PETR4___Histórico__InfoMoney_1[[#This Row],[9MME]]/Petrobras_PETR4___Histórico__InfoMoney_1[[#This Row],[20MA]]</f>
        <v>1.0016134748959178</v>
      </c>
      <c r="AH207" s="95">
        <f t="shared" si="119"/>
        <v>0</v>
      </c>
      <c r="AI207" s="96">
        <f t="shared" si="120"/>
        <v>0</v>
      </c>
      <c r="AK207" s="104" t="b">
        <f t="shared" si="121"/>
        <v>1</v>
      </c>
      <c r="AL207" s="104" t="b">
        <f t="shared" si="122"/>
        <v>0</v>
      </c>
      <c r="AM207" s="104" t="b">
        <f t="shared" si="123"/>
        <v>0</v>
      </c>
      <c r="AN207" s="104" t="b">
        <f t="shared" si="124"/>
        <v>1</v>
      </c>
      <c r="AO207" s="98">
        <f t="shared" si="125"/>
        <v>20.41</v>
      </c>
      <c r="AP207" s="104">
        <f t="shared" si="126"/>
        <v>22.83</v>
      </c>
      <c r="AQ207" s="98">
        <f t="shared" si="127"/>
        <v>0.2</v>
      </c>
      <c r="AR207" s="98">
        <f t="shared" si="128"/>
        <v>0.15384615384615385</v>
      </c>
      <c r="AS207" s="98">
        <f t="shared" si="129"/>
        <v>7.407407407407407E-2</v>
      </c>
      <c r="AU207" s="97" t="b">
        <f t="shared" si="130"/>
        <v>1</v>
      </c>
      <c r="AV207" s="97" t="b">
        <f t="shared" si="131"/>
        <v>0</v>
      </c>
      <c r="AW207" s="97" t="b">
        <f t="shared" si="137"/>
        <v>0</v>
      </c>
      <c r="AX207" s="97" t="b">
        <f t="shared" si="138"/>
        <v>1</v>
      </c>
      <c r="AY2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7" s="97" t="b">
        <f t="shared" si="132"/>
        <v>1</v>
      </c>
      <c r="BA207" s="97" t="b">
        <f t="shared" si="133"/>
        <v>0</v>
      </c>
      <c r="BB207" s="97" t="b">
        <f t="shared" si="139"/>
        <v>0</v>
      </c>
      <c r="BC207" s="97" t="b">
        <f t="shared" si="140"/>
        <v>1</v>
      </c>
      <c r="BD207" s="97" t="b">
        <f>Petrobras_PETR4___Histórico__InfoMoney_1[[#This Row],[MACD Line]]&lt;0</f>
        <v>0</v>
      </c>
      <c r="BE2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8" spans="1:57" hidden="1">
      <c r="A208" s="83">
        <v>44036</v>
      </c>
      <c r="B208" s="98">
        <v>21.99</v>
      </c>
      <c r="C208" s="98">
        <v>21.99</v>
      </c>
      <c r="D208" s="98">
        <v>0.71</v>
      </c>
      <c r="E208" s="98">
        <f>Petrobras_PETR4___Histórico__InfoMoney_1[[#This Row],[Var.Dia (%)]]/100</f>
        <v>7.0999999999999995E-3</v>
      </c>
      <c r="F208" s="98">
        <v>21.81</v>
      </c>
      <c r="G208" s="98">
        <v>21.69</v>
      </c>
      <c r="H208" s="98">
        <v>22.31</v>
      </c>
      <c r="I208" s="97" t="s">
        <v>477</v>
      </c>
      <c r="J208" s="108">
        <v>8.9999999999999998E-4</v>
      </c>
      <c r="K208" s="97" t="e">
        <f ca="1">IF(COUNT($E208:E$1321)&gt;=22,LINEST(OFFSET(E208,0,0,22),OFFSET(J208,0,0,22)),"")</f>
        <v>#VALUE!</v>
      </c>
      <c r="L208" s="99">
        <f t="shared" si="105"/>
        <v>0</v>
      </c>
      <c r="M208" s="99">
        <f t="shared" si="106"/>
        <v>0</v>
      </c>
      <c r="N208" s="99">
        <f t="shared" si="107"/>
        <v>0</v>
      </c>
      <c r="O2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</v>
      </c>
      <c r="P208" s="128">
        <f>IF(Petrobras_PETR4___Histórico__InfoMoney_1[[#This Row],[William %R]]&lt;-0.8,1,0)</f>
        <v>0</v>
      </c>
      <c r="Q208" s="128">
        <f>IF(Petrobras_PETR4___Histórico__InfoMoney_1[[#This Row],[William %R]]&gt;-0.1,1,0)</f>
        <v>0</v>
      </c>
      <c r="R208" s="99">
        <f t="shared" si="108"/>
        <v>21.15</v>
      </c>
      <c r="S208" s="99">
        <f t="shared" si="109"/>
        <v>22.83</v>
      </c>
      <c r="T208" s="99">
        <f t="shared" si="110"/>
        <v>21.698500000000003</v>
      </c>
      <c r="U208" s="99">
        <f t="shared" si="111"/>
        <v>21.737000000000002</v>
      </c>
      <c r="V208" s="99">
        <f t="shared" si="112"/>
        <v>21.953237613186843</v>
      </c>
      <c r="W208" s="99">
        <f t="shared" si="113"/>
        <v>21.481390702621539</v>
      </c>
      <c r="X208" s="99">
        <f t="shared" si="114"/>
        <v>0.47184691056530426</v>
      </c>
      <c r="Y208" s="99">
        <f t="shared" si="115"/>
        <v>0.53357521678636899</v>
      </c>
      <c r="Z208" s="99">
        <f t="shared" si="116"/>
        <v>-6.1728306221064733E-2</v>
      </c>
      <c r="AA208" s="109">
        <f t="shared" si="117"/>
        <v>0.10606601717798111</v>
      </c>
      <c r="AB208" s="109">
        <f t="shared" si="134"/>
        <v>0.30752235691084329</v>
      </c>
      <c r="AC208" s="99" t="str">
        <f t="shared" si="135"/>
        <v>0</v>
      </c>
      <c r="AD208" s="95" t="str">
        <f t="shared" si="136"/>
        <v>0</v>
      </c>
      <c r="AE208" s="95">
        <f t="shared" si="118"/>
        <v>1</v>
      </c>
      <c r="AF208" s="95">
        <f>IF(Petrobras_PETR4___Histórico__InfoMoney_1[[#This Row],[MACD Line]]&lt;0,1,0)</f>
        <v>0</v>
      </c>
      <c r="AG208" s="99">
        <f>Petrobras_PETR4___Histórico__InfoMoney_1[[#This Row],[9MME]]/Petrobras_PETR4___Histórico__InfoMoney_1[[#This Row],[20MA]]</f>
        <v>0.99822882642498967</v>
      </c>
      <c r="AH208" s="95">
        <f t="shared" si="119"/>
        <v>0</v>
      </c>
      <c r="AI208" s="96">
        <f t="shared" si="120"/>
        <v>0</v>
      </c>
      <c r="AK208" s="104" t="b">
        <f t="shared" si="121"/>
        <v>0</v>
      </c>
      <c r="AL208" s="104" t="b">
        <f t="shared" si="122"/>
        <v>0</v>
      </c>
      <c r="AM208" s="104" t="b">
        <f t="shared" si="123"/>
        <v>0</v>
      </c>
      <c r="AN208" s="104" t="b">
        <f t="shared" si="124"/>
        <v>1</v>
      </c>
      <c r="AO208" s="98">
        <f t="shared" si="125"/>
        <v>20.25</v>
      </c>
      <c r="AP208" s="104">
        <f t="shared" si="126"/>
        <v>22.83</v>
      </c>
      <c r="AQ208" s="98">
        <f t="shared" si="127"/>
        <v>0.2</v>
      </c>
      <c r="AR208" s="98">
        <f t="shared" si="128"/>
        <v>0.15384615384615385</v>
      </c>
      <c r="AS208" s="98">
        <f t="shared" si="129"/>
        <v>7.407407407407407E-2</v>
      </c>
      <c r="AU208" s="97" t="b">
        <f t="shared" si="130"/>
        <v>0</v>
      </c>
      <c r="AV208" s="97" t="b">
        <f t="shared" si="131"/>
        <v>0</v>
      </c>
      <c r="AW208" s="97" t="b">
        <f t="shared" si="137"/>
        <v>1</v>
      </c>
      <c r="AX208" s="97" t="b">
        <f t="shared" si="138"/>
        <v>1</v>
      </c>
      <c r="AY2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8" s="97" t="b">
        <f t="shared" si="132"/>
        <v>1</v>
      </c>
      <c r="BA208" s="97" t="b">
        <f t="shared" si="133"/>
        <v>1</v>
      </c>
      <c r="BB208" s="97" t="b">
        <f t="shared" si="139"/>
        <v>0</v>
      </c>
      <c r="BC208" s="97" t="b">
        <f t="shared" si="140"/>
        <v>0</v>
      </c>
      <c r="BD208" s="97" t="b">
        <f>Petrobras_PETR4___Histórico__InfoMoney_1[[#This Row],[MACD Line]]&lt;0</f>
        <v>0</v>
      </c>
      <c r="BE2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09" spans="1:57" hidden="1">
      <c r="A209" s="83">
        <v>44035</v>
      </c>
      <c r="B209" s="98">
        <v>21.84</v>
      </c>
      <c r="C209" s="98">
        <v>21.84</v>
      </c>
      <c r="D209" s="98">
        <v>-2.08</v>
      </c>
      <c r="E209" s="98">
        <f>Petrobras_PETR4___Histórico__InfoMoney_1[[#This Row],[Var.Dia (%)]]/100</f>
        <v>-2.0799999999999999E-2</v>
      </c>
      <c r="F209" s="98">
        <v>22.41</v>
      </c>
      <c r="G209" s="98">
        <v>21.81</v>
      </c>
      <c r="H209" s="98">
        <v>22.48</v>
      </c>
      <c r="I209" s="97" t="s">
        <v>209</v>
      </c>
      <c r="J209" s="108">
        <v>-1.9099999999999999E-2</v>
      </c>
      <c r="K209" s="97" t="e">
        <f ca="1">IF(COUNT($E209:E$1321)&gt;=22,LINEST(OFFSET(E209,0,0,22),OFFSET(J209,0,0,22)),"")</f>
        <v>#VALUE!</v>
      </c>
      <c r="L209" s="99">
        <f t="shared" si="105"/>
        <v>0</v>
      </c>
      <c r="M209" s="99">
        <f t="shared" si="106"/>
        <v>0</v>
      </c>
      <c r="N209" s="99">
        <f t="shared" si="107"/>
        <v>0</v>
      </c>
      <c r="O2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-0.58928571428571341</v>
      </c>
      <c r="P209" s="128">
        <f>IF(Petrobras_PETR4___Histórico__InfoMoney_1[[#This Row],[William %R]]&lt;-0.8,1,0)</f>
        <v>0</v>
      </c>
      <c r="Q209" s="128">
        <f>IF(Petrobras_PETR4___Histórico__InfoMoney_1[[#This Row],[William %R]]&gt;-0.1,1,0)</f>
        <v>0</v>
      </c>
      <c r="R209" s="99">
        <f t="shared" si="108"/>
        <v>21.15</v>
      </c>
      <c r="S209" s="99">
        <f t="shared" si="109"/>
        <v>22.83</v>
      </c>
      <c r="T209" s="99">
        <f t="shared" si="110"/>
        <v>21.630153846153846</v>
      </c>
      <c r="U209" s="99">
        <f t="shared" si="111"/>
        <v>21.645500000000002</v>
      </c>
      <c r="V209" s="99">
        <f t="shared" si="112"/>
        <v>21.946553542857178</v>
      </c>
      <c r="W209" s="99">
        <f t="shared" si="113"/>
        <v>21.440701958831262</v>
      </c>
      <c r="X209" s="99">
        <f t="shared" si="114"/>
        <v>0.50585158402591546</v>
      </c>
      <c r="Y209" s="99">
        <f t="shared" si="115"/>
        <v>0.54900729334163523</v>
      </c>
      <c r="Z209" s="99">
        <f t="shared" si="116"/>
        <v>-4.315570931571977E-2</v>
      </c>
      <c r="AA209" s="109">
        <f t="shared" si="117"/>
        <v>0.32526911934581249</v>
      </c>
      <c r="AB209" s="109">
        <f t="shared" si="134"/>
        <v>0.30626785662227102</v>
      </c>
      <c r="AC209" s="99" t="str">
        <f t="shared" si="135"/>
        <v>0</v>
      </c>
      <c r="AD209" s="95" t="str">
        <f t="shared" si="136"/>
        <v>0</v>
      </c>
      <c r="AE209" s="95">
        <f t="shared" si="118"/>
        <v>1</v>
      </c>
      <c r="AF209" s="95">
        <f>IF(Petrobras_PETR4___Histórico__InfoMoney_1[[#This Row],[MACD Line]]&lt;0,1,0)</f>
        <v>0</v>
      </c>
      <c r="AG209" s="99">
        <f>Petrobras_PETR4___Histórico__InfoMoney_1[[#This Row],[9MME]]/Petrobras_PETR4___Histórico__InfoMoney_1[[#This Row],[20MA]]</f>
        <v>0.99929102336069131</v>
      </c>
      <c r="AH209" s="95">
        <f t="shared" si="119"/>
        <v>0</v>
      </c>
      <c r="AI209" s="96">
        <f t="shared" si="120"/>
        <v>0</v>
      </c>
      <c r="AK209" s="104" t="b">
        <f t="shared" si="121"/>
        <v>0</v>
      </c>
      <c r="AL209" s="104" t="b">
        <f t="shared" si="122"/>
        <v>1</v>
      </c>
      <c r="AM209" s="104" t="b">
        <f t="shared" si="123"/>
        <v>1</v>
      </c>
      <c r="AN209" s="104" t="b">
        <f t="shared" si="124"/>
        <v>0</v>
      </c>
      <c r="AO209" s="98">
        <f t="shared" si="125"/>
        <v>20.11</v>
      </c>
      <c r="AP209" s="104">
        <f t="shared" si="126"/>
        <v>22.83</v>
      </c>
      <c r="AQ209" s="98">
        <f t="shared" si="127"/>
        <v>0.2</v>
      </c>
      <c r="AR209" s="98">
        <f t="shared" si="128"/>
        <v>0.15384615384615385</v>
      </c>
      <c r="AS209" s="98">
        <f t="shared" si="129"/>
        <v>7.407407407407407E-2</v>
      </c>
      <c r="AU209" s="97" t="b">
        <f t="shared" si="130"/>
        <v>0</v>
      </c>
      <c r="AV209" s="97" t="b">
        <f t="shared" si="131"/>
        <v>0</v>
      </c>
      <c r="AW209" s="97" t="b">
        <f t="shared" si="137"/>
        <v>1</v>
      </c>
      <c r="AX209" s="97" t="b">
        <f t="shared" si="138"/>
        <v>1</v>
      </c>
      <c r="AY2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09" s="97" t="b">
        <f t="shared" si="132"/>
        <v>1</v>
      </c>
      <c r="BA209" s="97" t="b">
        <f t="shared" si="133"/>
        <v>1</v>
      </c>
      <c r="BB209" s="97" t="b">
        <f t="shared" si="139"/>
        <v>0</v>
      </c>
      <c r="BC209" s="97" t="b">
        <f t="shared" si="140"/>
        <v>0</v>
      </c>
      <c r="BD209" s="97" t="b">
        <f>Petrobras_PETR4___Histórico__InfoMoney_1[[#This Row],[MACD Line]]&lt;0</f>
        <v>0</v>
      </c>
      <c r="BE2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0" spans="1:57" hidden="1">
      <c r="A210" s="83">
        <v>44034</v>
      </c>
      <c r="B210" s="98">
        <v>22.3</v>
      </c>
      <c r="C210" s="98">
        <v>22.3</v>
      </c>
      <c r="D210" s="98">
        <v>-1.37</v>
      </c>
      <c r="E210" s="98">
        <f>Petrobras_PETR4___Histórico__InfoMoney_1[[#This Row],[Var.Dia (%)]]/100</f>
        <v>-1.37E-2</v>
      </c>
      <c r="F210" s="98">
        <v>22.54</v>
      </c>
      <c r="G210" s="98">
        <v>22.26</v>
      </c>
      <c r="H210" s="98">
        <v>22.65</v>
      </c>
      <c r="I210" s="97" t="s">
        <v>478</v>
      </c>
      <c r="J210" s="108">
        <v>-2.0000000000000001E-4</v>
      </c>
      <c r="K210" s="97" t="e">
        <f ca="1">IF(COUNT($E210:E$1321)&gt;=22,LINEST(OFFSET(E210,0,0,22),OFFSET(J210,0,0,22)),"")</f>
        <v>#VALUE!</v>
      </c>
      <c r="L210" s="99">
        <f t="shared" si="105"/>
        <v>0</v>
      </c>
      <c r="M210" s="99">
        <f t="shared" si="106"/>
        <v>0</v>
      </c>
      <c r="N210" s="99">
        <f t="shared" si="107"/>
        <v>0</v>
      </c>
      <c r="O2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-0.30459770114942419</v>
      </c>
      <c r="P210" s="128">
        <f>IF(Petrobras_PETR4___Histórico__InfoMoney_1[[#This Row],[William %R]]&lt;-0.8,1,0)</f>
        <v>0</v>
      </c>
      <c r="Q210" s="128">
        <f>IF(Petrobras_PETR4___Histórico__InfoMoney_1[[#This Row],[William %R]]&gt;-0.1,1,0)</f>
        <v>0</v>
      </c>
      <c r="R210" s="99">
        <f t="shared" si="108"/>
        <v>21.09</v>
      </c>
      <c r="S210" s="99">
        <f t="shared" si="109"/>
        <v>22.83</v>
      </c>
      <c r="T210" s="99">
        <f t="shared" si="110"/>
        <v>21.617153846153847</v>
      </c>
      <c r="U210" s="99">
        <f t="shared" si="111"/>
        <v>21.591999999999999</v>
      </c>
      <c r="V210" s="99">
        <f t="shared" si="112"/>
        <v>21.965926914285756</v>
      </c>
      <c r="W210" s="99">
        <f t="shared" si="113"/>
        <v>21.408758115537761</v>
      </c>
      <c r="X210" s="99">
        <f t="shared" si="114"/>
        <v>0.55716879874799474</v>
      </c>
      <c r="Y210" s="99">
        <f t="shared" si="115"/>
        <v>0.55979622067056511</v>
      </c>
      <c r="Z210" s="99">
        <f t="shared" si="116"/>
        <v>-2.6274219225703721E-3</v>
      </c>
      <c r="AA210" s="109">
        <f t="shared" si="117"/>
        <v>0.21920310216782884</v>
      </c>
      <c r="AB210" s="109">
        <f t="shared" si="134"/>
        <v>0.27571724646818863</v>
      </c>
      <c r="AC210" s="99" t="str">
        <f t="shared" si="135"/>
        <v>0</v>
      </c>
      <c r="AD210" s="95" t="str">
        <f t="shared" si="136"/>
        <v>0</v>
      </c>
      <c r="AE210" s="95">
        <f t="shared" si="118"/>
        <v>1</v>
      </c>
      <c r="AF210" s="95">
        <f>IF(Petrobras_PETR4___Histórico__InfoMoney_1[[#This Row],[MACD Line]]&lt;0,1,0)</f>
        <v>0</v>
      </c>
      <c r="AG210" s="99">
        <f>Petrobras_PETR4___Histórico__InfoMoney_1[[#This Row],[9MME]]/Petrobras_PETR4___Histórico__InfoMoney_1[[#This Row],[20MA]]</f>
        <v>1.0011649613817084</v>
      </c>
      <c r="AH210" s="95">
        <f t="shared" si="119"/>
        <v>0</v>
      </c>
      <c r="AI210" s="96">
        <f t="shared" si="120"/>
        <v>1</v>
      </c>
      <c r="AK210" s="104" t="b">
        <f t="shared" si="121"/>
        <v>1</v>
      </c>
      <c r="AL210" s="104" t="b">
        <f t="shared" si="122"/>
        <v>1</v>
      </c>
      <c r="AM210" s="104" t="b">
        <f t="shared" si="123"/>
        <v>1</v>
      </c>
      <c r="AN210" s="104" t="b">
        <f t="shared" si="124"/>
        <v>0</v>
      </c>
      <c r="AO210" s="98">
        <f t="shared" si="125"/>
        <v>20.04</v>
      </c>
      <c r="AP210" s="104">
        <f t="shared" si="126"/>
        <v>22.83</v>
      </c>
      <c r="AQ210" s="98">
        <f t="shared" si="127"/>
        <v>0.2</v>
      </c>
      <c r="AR210" s="98">
        <f t="shared" si="128"/>
        <v>0.15384615384615385</v>
      </c>
      <c r="AS210" s="98">
        <f t="shared" si="129"/>
        <v>7.407407407407407E-2</v>
      </c>
      <c r="AU210" s="97" t="b">
        <f t="shared" si="130"/>
        <v>0</v>
      </c>
      <c r="AV210" s="97" t="b">
        <f t="shared" si="131"/>
        <v>1</v>
      </c>
      <c r="AW210" s="97" t="b">
        <f t="shared" si="137"/>
        <v>1</v>
      </c>
      <c r="AX210" s="97" t="b">
        <f t="shared" si="138"/>
        <v>0</v>
      </c>
      <c r="AY2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0" s="97" t="b">
        <f t="shared" si="132"/>
        <v>0</v>
      </c>
      <c r="BA210" s="97" t="b">
        <f t="shared" si="133"/>
        <v>1</v>
      </c>
      <c r="BB210" s="97" t="b">
        <f t="shared" si="139"/>
        <v>1</v>
      </c>
      <c r="BC210" s="97" t="b">
        <f t="shared" si="140"/>
        <v>0</v>
      </c>
      <c r="BD210" s="97" t="b">
        <f>Petrobras_PETR4___Histórico__InfoMoney_1[[#This Row],[MACD Line]]&lt;0</f>
        <v>0</v>
      </c>
      <c r="BE2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1" spans="1:57" hidden="1">
      <c r="A211" s="83">
        <v>44033</v>
      </c>
      <c r="B211" s="98">
        <v>22.61</v>
      </c>
      <c r="C211" s="98">
        <v>22.61</v>
      </c>
      <c r="D211" s="98">
        <v>2.77</v>
      </c>
      <c r="E211" s="98">
        <f>Petrobras_PETR4___Histórico__InfoMoney_1[[#This Row],[Var.Dia (%)]]/100</f>
        <v>2.7699999999999999E-2</v>
      </c>
      <c r="F211" s="98">
        <v>22.4</v>
      </c>
      <c r="G211" s="98">
        <v>22.39</v>
      </c>
      <c r="H211" s="98">
        <v>22.83</v>
      </c>
      <c r="I211" s="97" t="s">
        <v>479</v>
      </c>
      <c r="J211" s="108">
        <v>-1.1000000000000001E-3</v>
      </c>
      <c r="K211" s="97" t="e">
        <f ca="1">IF(COUNT($E211:E$1321)&gt;=22,LINEST(OFFSET(E211,0,0,22),OFFSET(J211,0,0,22)),"")</f>
        <v>#VALUE!</v>
      </c>
      <c r="L211" s="99">
        <f t="shared" si="105"/>
        <v>0</v>
      </c>
      <c r="M211" s="99">
        <f t="shared" si="106"/>
        <v>1</v>
      </c>
      <c r="N211" s="99">
        <f t="shared" si="107"/>
        <v>0</v>
      </c>
      <c r="O2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-0.12643678160919486</v>
      </c>
      <c r="P211" s="128">
        <f>IF(Petrobras_PETR4___Histórico__InfoMoney_1[[#This Row],[William %R]]&lt;-0.8,1,0)</f>
        <v>0</v>
      </c>
      <c r="Q211" s="128">
        <f>IF(Petrobras_PETR4___Histórico__InfoMoney_1[[#This Row],[William %R]]&gt;-0.1,1,0)</f>
        <v>0</v>
      </c>
      <c r="R211" s="99">
        <f t="shared" si="108"/>
        <v>21.09</v>
      </c>
      <c r="S211" s="99">
        <f t="shared" si="109"/>
        <v>22.83</v>
      </c>
      <c r="T211" s="99">
        <f t="shared" si="110"/>
        <v>21.594615384615384</v>
      </c>
      <c r="U211" s="99">
        <f t="shared" si="111"/>
        <v>21.493000000000002</v>
      </c>
      <c r="V211" s="99">
        <f t="shared" si="112"/>
        <v>21.905186353246801</v>
      </c>
      <c r="W211" s="99">
        <f t="shared" si="113"/>
        <v>21.337458764780781</v>
      </c>
      <c r="X211" s="99">
        <f t="shared" si="114"/>
        <v>0.56772758846602045</v>
      </c>
      <c r="Y211" s="99">
        <f t="shared" si="115"/>
        <v>0.56045307615120776</v>
      </c>
      <c r="Z211" s="99">
        <f t="shared" si="116"/>
        <v>7.2745123148126867E-3</v>
      </c>
      <c r="AA211" s="109">
        <f t="shared" si="117"/>
        <v>0.43133513652379357</v>
      </c>
      <c r="AB211" s="109">
        <f t="shared" si="134"/>
        <v>0.32981813170291219</v>
      </c>
      <c r="AC211" s="99" t="str">
        <f t="shared" si="135"/>
        <v>0</v>
      </c>
      <c r="AD211" s="95" t="str">
        <f t="shared" si="136"/>
        <v>0</v>
      </c>
      <c r="AE211" s="95">
        <f t="shared" si="118"/>
        <v>1</v>
      </c>
      <c r="AF211" s="95">
        <f>IF(Petrobras_PETR4___Histórico__InfoMoney_1[[#This Row],[MACD Line]]&lt;0,1,0)</f>
        <v>0</v>
      </c>
      <c r="AG211" s="99">
        <f>Petrobras_PETR4___Histórico__InfoMoney_1[[#This Row],[9MME]]/Petrobras_PETR4___Histórico__InfoMoney_1[[#This Row],[20MA]]</f>
        <v>1.0047278362543797</v>
      </c>
      <c r="AH211" s="95">
        <f t="shared" si="119"/>
        <v>1</v>
      </c>
      <c r="AI211" s="96">
        <f t="shared" si="120"/>
        <v>0</v>
      </c>
      <c r="AK211" s="104" t="b">
        <f t="shared" si="121"/>
        <v>1</v>
      </c>
      <c r="AL211" s="104" t="b">
        <f t="shared" si="122"/>
        <v>0</v>
      </c>
      <c r="AM211" s="104" t="b">
        <f t="shared" si="123"/>
        <v>0</v>
      </c>
      <c r="AN211" s="104" t="b">
        <f t="shared" si="124"/>
        <v>1</v>
      </c>
      <c r="AO211" s="98">
        <f t="shared" si="125"/>
        <v>20.04</v>
      </c>
      <c r="AP211" s="104">
        <f t="shared" si="126"/>
        <v>22.83</v>
      </c>
      <c r="AQ211" s="98">
        <f t="shared" si="127"/>
        <v>0.2</v>
      </c>
      <c r="AR211" s="98">
        <f t="shared" si="128"/>
        <v>0.15384615384615385</v>
      </c>
      <c r="AS211" s="98">
        <f t="shared" si="129"/>
        <v>7.407407407407407E-2</v>
      </c>
      <c r="AU211" s="97" t="b">
        <f t="shared" si="130"/>
        <v>1</v>
      </c>
      <c r="AV211" s="97" t="b">
        <f t="shared" si="131"/>
        <v>0</v>
      </c>
      <c r="AW211" s="97" t="b">
        <f t="shared" si="137"/>
        <v>0</v>
      </c>
      <c r="AX211" s="97" t="b">
        <f t="shared" si="138"/>
        <v>1</v>
      </c>
      <c r="AY2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1" s="97" t="b">
        <f t="shared" si="132"/>
        <v>1</v>
      </c>
      <c r="BA211" s="97" t="b">
        <f t="shared" si="133"/>
        <v>0</v>
      </c>
      <c r="BB211" s="97" t="b">
        <f t="shared" si="139"/>
        <v>0</v>
      </c>
      <c r="BC211" s="97" t="b">
        <f t="shared" si="140"/>
        <v>1</v>
      </c>
      <c r="BD211" s="97" t="b">
        <f>Petrobras_PETR4___Histórico__InfoMoney_1[[#This Row],[MACD Line]]&lt;0</f>
        <v>0</v>
      </c>
      <c r="BE2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2" spans="1:57" hidden="1">
      <c r="A212" s="83">
        <v>44032</v>
      </c>
      <c r="B212" s="98">
        <v>22</v>
      </c>
      <c r="C212" s="98">
        <v>22</v>
      </c>
      <c r="D212" s="98">
        <v>0</v>
      </c>
      <c r="E212" s="98">
        <f>Petrobras_PETR4___Histórico__InfoMoney_1[[#This Row],[Var.Dia (%)]]/100</f>
        <v>0</v>
      </c>
      <c r="F212" s="98">
        <v>21.96</v>
      </c>
      <c r="G212" s="98">
        <v>21.79</v>
      </c>
      <c r="H212" s="98">
        <v>22.17</v>
      </c>
      <c r="I212" s="97" t="s">
        <v>269</v>
      </c>
      <c r="J212" s="108">
        <v>1.49E-2</v>
      </c>
      <c r="K212" s="97" t="e">
        <f ca="1">IF(COUNT($E212:E$1321)&gt;=22,LINEST(OFFSET(E212,0,0,22),OFFSET(J212,0,0,22)),"")</f>
        <v>#VALUE!</v>
      </c>
      <c r="L212" s="99">
        <f t="shared" ref="L212:L275" si="141">IF($G212=IF(MIN($G212:$G232)=MIN($G213:$G233),MIN($G212:$G232),MIN($G211:$G231)),1,0)</f>
        <v>0</v>
      </c>
      <c r="M212" s="99">
        <f t="shared" ref="M212:M275" si="142">IF($H212=IF(MAX($H212:$H233)=MAX($H213:$H234),MAX($H212:$H233),MAX($H211:$H232)),1,0)</f>
        <v>0</v>
      </c>
      <c r="N212" s="99">
        <f t="shared" ref="N212:N275" si="143">IF(AND(($C213-$F213)&lt;0,($C214-$F214)&lt;0,(($F212-$G212)/($H212-$G212)&gt;0.66),(($H212-$G212)&gt;(2*($F212-$C212))),$G212=IF(MIN($G212:$G232)=MIN($G213:$G233),MIN($G212:$G232),MIN($G211:$G231)))=TRUE,1,0)</f>
        <v>0</v>
      </c>
      <c r="O2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-0.36216216216216279</v>
      </c>
      <c r="P212" s="128">
        <f>IF(Petrobras_PETR4___Histórico__InfoMoney_1[[#This Row],[William %R]]&lt;-0.8,1,0)</f>
        <v>0</v>
      </c>
      <c r="Q212" s="128">
        <f>IF(Petrobras_PETR4___Histórico__InfoMoney_1[[#This Row],[William %R]]&gt;-0.1,1,0)</f>
        <v>0</v>
      </c>
      <c r="R212" s="99">
        <f t="shared" ref="R212:R275" si="144">MIN(G212:G225)</f>
        <v>20.82</v>
      </c>
      <c r="S212" s="99">
        <f t="shared" ref="S212:S275" si="145">MAX(H212:H225)</f>
        <v>22.67</v>
      </c>
      <c r="T212" s="99">
        <f t="shared" ref="T212:T275" si="146">(($C212-$U213)*$AR212)+$U213</f>
        <v>21.427576923076924</v>
      </c>
      <c r="U212" s="99">
        <f t="shared" ref="U212:U275" si="147">AVERAGE(B212:B231)</f>
        <v>21.41</v>
      </c>
      <c r="V212" s="99">
        <f t="shared" ref="V212:V275" si="148">(($C212-V213)*AR212)+V213</f>
        <v>21.777038417473491</v>
      </c>
      <c r="W212" s="99">
        <f t="shared" ref="W212:W275" si="149">((B212-W213)*AS212)+W213</f>
        <v>21.235655465963244</v>
      </c>
      <c r="X212" s="99">
        <f t="shared" ref="X212:X275" si="150">V212-W212</f>
        <v>0.54138295151024707</v>
      </c>
      <c r="Y212" s="99">
        <f t="shared" ref="Y212:Y275" si="151">((X212-Y213)*AQ212)+Y213</f>
        <v>0.55863444807250462</v>
      </c>
      <c r="Z212" s="99">
        <f t="shared" ref="Z212:Z275" si="152">X212-Y212</f>
        <v>-1.7251496562257551E-2</v>
      </c>
      <c r="AA212" s="109">
        <f t="shared" ref="AA212:AA275" si="153">_xlfn.STDEV.S(C212:C213)</f>
        <v>0</v>
      </c>
      <c r="AB212" s="109">
        <f t="shared" si="134"/>
        <v>0.25432262974418851</v>
      </c>
      <c r="AC212" s="99" t="str">
        <f t="shared" si="135"/>
        <v>0</v>
      </c>
      <c r="AD212" s="95" t="str">
        <f t="shared" si="136"/>
        <v>0</v>
      </c>
      <c r="AE212" s="95">
        <f t="shared" ref="AE212:AE275" si="154">IF(X212&gt;0,1,0)</f>
        <v>1</v>
      </c>
      <c r="AF212" s="95">
        <f>IF(Petrobras_PETR4___Histórico__InfoMoney_1[[#This Row],[MACD Line]]&lt;0,1,0)</f>
        <v>0</v>
      </c>
      <c r="AG212" s="99">
        <f>Petrobras_PETR4___Histórico__InfoMoney_1[[#This Row],[9MME]]/Petrobras_PETR4___Histórico__InfoMoney_1[[#This Row],[20MA]]</f>
        <v>1.0008209679157833</v>
      </c>
      <c r="AH212" s="95">
        <f t="shared" ref="AH212:AH275" si="155">IF(AND(X213&lt;Y213,X212&gt;Y212),1,0)</f>
        <v>0</v>
      </c>
      <c r="AI212" s="96">
        <f t="shared" ref="AI212:AI275" si="156">IF(AND(X212&lt;Y212,X213&gt;Y213),1,0)</f>
        <v>0</v>
      </c>
      <c r="AK212" s="104" t="b">
        <f t="shared" ref="AK212:AK275" si="157">($F213-$C213)&lt;0</f>
        <v>0</v>
      </c>
      <c r="AL212" s="104" t="b">
        <f t="shared" ref="AL212:AL275" si="158">($F214-$C214)&lt;0</f>
        <v>0</v>
      </c>
      <c r="AM212" s="104" t="b">
        <f t="shared" ref="AM212:AM275" si="159">(($F212-$G212)/($H212-$G212)&gt;0.66)</f>
        <v>0</v>
      </c>
      <c r="AN212" s="104" t="b">
        <f t="shared" ref="AN212:AN275" si="160">(($H212-$G212)&gt;(2*($F212-$C212)))</f>
        <v>1</v>
      </c>
      <c r="AO212" s="98">
        <f t="shared" ref="AO212:AO275" si="161">IF(MIN($G212:$G232)=MIN($G213:$G233),MIN($G212:$G232),MIN($G211:$G231))</f>
        <v>20.04</v>
      </c>
      <c r="AP212" s="104">
        <f t="shared" ref="AP212:AP275" si="162">IF(MAX($H212:$H232)=MAX($H213:$H233),MAX($H212:$H232),MAX($H211:$H231))</f>
        <v>22.67</v>
      </c>
      <c r="AQ212" s="98">
        <f t="shared" ref="AQ212:AQ275" si="163">2/(9+1)</f>
        <v>0.2</v>
      </c>
      <c r="AR212" s="98">
        <f t="shared" ref="AR212:AR275" si="164">2/(12+1)</f>
        <v>0.15384615384615385</v>
      </c>
      <c r="AS212" s="98">
        <f t="shared" ref="AS212:AS275" si="165">2/(26+1)</f>
        <v>7.407407407407407E-2</v>
      </c>
      <c r="AU212" s="97" t="b">
        <f t="shared" ref="AU212:AU275" si="166">H213&lt;H212</f>
        <v>0</v>
      </c>
      <c r="AV212" s="97" t="b">
        <f t="shared" ref="AV212:AV275" si="167">H214&lt;H213</f>
        <v>0</v>
      </c>
      <c r="AW212" s="97" t="b">
        <f t="shared" si="137"/>
        <v>1</v>
      </c>
      <c r="AX212" s="97" t="b">
        <f t="shared" si="138"/>
        <v>1</v>
      </c>
      <c r="AY2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2" s="97" t="b">
        <f t="shared" ref="AZ212:AZ275" si="168">G214&gt;G213</f>
        <v>0</v>
      </c>
      <c r="BA212" s="97" t="b">
        <f t="shared" ref="BA212:BA275" si="169">G213&gt;G212</f>
        <v>1</v>
      </c>
      <c r="BB212" s="97" t="b">
        <f t="shared" si="139"/>
        <v>0</v>
      </c>
      <c r="BC212" s="97" t="b">
        <f t="shared" si="140"/>
        <v>0</v>
      </c>
      <c r="BD212" s="97" t="b">
        <f>Petrobras_PETR4___Histórico__InfoMoney_1[[#This Row],[MACD Line]]&lt;0</f>
        <v>0</v>
      </c>
      <c r="BE2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3" spans="1:57" hidden="1">
      <c r="A213" s="83">
        <v>44029</v>
      </c>
      <c r="B213" s="98">
        <v>22</v>
      </c>
      <c r="C213" s="98">
        <v>22</v>
      </c>
      <c r="D213" s="98">
        <v>0.09</v>
      </c>
      <c r="E213" s="98">
        <f>Petrobras_PETR4___Histórico__InfoMoney_1[[#This Row],[Var.Dia (%)]]/100</f>
        <v>8.9999999999999998E-4</v>
      </c>
      <c r="F213" s="98">
        <v>22.09</v>
      </c>
      <c r="G213" s="98">
        <v>21.85</v>
      </c>
      <c r="H213" s="98">
        <v>22.28</v>
      </c>
      <c r="I213" s="97" t="s">
        <v>103</v>
      </c>
      <c r="J213" s="108">
        <v>2.3199999999999998E-2</v>
      </c>
      <c r="K213" s="97" t="e">
        <f ca="1">IF(COUNT($E213:E$1321)&gt;=22,LINEST(OFFSET(E213,0,0,22),OFFSET(J213,0,0,22)),"")</f>
        <v>#VALUE!</v>
      </c>
      <c r="L213" s="99">
        <f t="shared" si="141"/>
        <v>0</v>
      </c>
      <c r="M213" s="99">
        <f t="shared" si="142"/>
        <v>0</v>
      </c>
      <c r="N213" s="99">
        <f t="shared" si="143"/>
        <v>0</v>
      </c>
      <c r="O2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-0.29646017699115101</v>
      </c>
      <c r="P213" s="128">
        <f>IF(Petrobras_PETR4___Histórico__InfoMoney_1[[#This Row],[William %R]]&lt;-0.8,1,0)</f>
        <v>0</v>
      </c>
      <c r="Q213" s="128">
        <f>IF(Petrobras_PETR4___Histórico__InfoMoney_1[[#This Row],[William %R]]&gt;-0.1,1,0)</f>
        <v>0</v>
      </c>
      <c r="R213" s="99">
        <f t="shared" si="144"/>
        <v>20.41</v>
      </c>
      <c r="S213" s="99">
        <f t="shared" si="145"/>
        <v>22.67</v>
      </c>
      <c r="T213" s="99">
        <f t="shared" si="146"/>
        <v>21.375538461538461</v>
      </c>
      <c r="U213" s="99">
        <f t="shared" si="147"/>
        <v>21.323499999999999</v>
      </c>
      <c r="V213" s="99">
        <f t="shared" si="148"/>
        <v>21.736499947923217</v>
      </c>
      <c r="W213" s="99">
        <f t="shared" si="149"/>
        <v>21.174507903240304</v>
      </c>
      <c r="X213" s="99">
        <f t="shared" si="150"/>
        <v>0.56199204468291342</v>
      </c>
      <c r="Y213" s="99">
        <f t="shared" si="151"/>
        <v>0.56294732221306898</v>
      </c>
      <c r="Z213" s="99">
        <f t="shared" si="152"/>
        <v>-9.5527753015556272E-4</v>
      </c>
      <c r="AA213" s="109">
        <f t="shared" si="153"/>
        <v>1.4142135623730649E-2</v>
      </c>
      <c r="AB213" s="109">
        <f t="shared" ref="AB213:AB276" si="170">_xlfn.STDEV.S(C213:C217)</f>
        <v>0.40953632317536764</v>
      </c>
      <c r="AC213" s="99" t="str">
        <f t="shared" ref="AC213:AC276" si="171">IF(AND(C213&gt;T213,C214&lt;T214),"1","0")</f>
        <v>0</v>
      </c>
      <c r="AD213" s="95" t="str">
        <f t="shared" ref="AD213:AD276" si="172">IF(AND(C213&lt;T213,C214&gt;T214),1,"0")</f>
        <v>0</v>
      </c>
      <c r="AE213" s="95">
        <f t="shared" si="154"/>
        <v>1</v>
      </c>
      <c r="AF213" s="95">
        <f>IF(Petrobras_PETR4___Histórico__InfoMoney_1[[#This Row],[MACD Line]]&lt;0,1,0)</f>
        <v>0</v>
      </c>
      <c r="AG213" s="99">
        <f>Petrobras_PETR4___Histórico__InfoMoney_1[[#This Row],[9MME]]/Petrobras_PETR4___Histórico__InfoMoney_1[[#This Row],[20MA]]</f>
        <v>1.0024404277692902</v>
      </c>
      <c r="AH213" s="95">
        <f t="shared" si="155"/>
        <v>0</v>
      </c>
      <c r="AI213" s="96">
        <f t="shared" si="156"/>
        <v>1</v>
      </c>
      <c r="AK213" s="104" t="b">
        <f t="shared" si="157"/>
        <v>0</v>
      </c>
      <c r="AL213" s="104" t="b">
        <f t="shared" si="158"/>
        <v>1</v>
      </c>
      <c r="AM213" s="104" t="b">
        <f t="shared" si="159"/>
        <v>0</v>
      </c>
      <c r="AN213" s="104" t="b">
        <f t="shared" si="160"/>
        <v>1</v>
      </c>
      <c r="AO213" s="98">
        <f t="shared" si="161"/>
        <v>20.04</v>
      </c>
      <c r="AP213" s="104">
        <f t="shared" si="162"/>
        <v>22.67</v>
      </c>
      <c r="AQ213" s="98">
        <f t="shared" si="163"/>
        <v>0.2</v>
      </c>
      <c r="AR213" s="98">
        <f t="shared" si="164"/>
        <v>0.15384615384615385</v>
      </c>
      <c r="AS213" s="98">
        <f t="shared" si="165"/>
        <v>7.407407407407407E-2</v>
      </c>
      <c r="AU213" s="97" t="b">
        <f t="shared" si="166"/>
        <v>0</v>
      </c>
      <c r="AV213" s="97" t="b">
        <f t="shared" si="167"/>
        <v>0</v>
      </c>
      <c r="AW213" s="97" t="b">
        <f t="shared" ref="AW213:AW276" si="173">Z214&gt;Z213</f>
        <v>1</v>
      </c>
      <c r="AX213" s="97" t="b">
        <f t="shared" ref="AX213:AX276" si="174">Z215&gt;Z214</f>
        <v>1</v>
      </c>
      <c r="AY2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3" s="97" t="b">
        <f t="shared" si="168"/>
        <v>1</v>
      </c>
      <c r="BA213" s="97" t="b">
        <f t="shared" si="169"/>
        <v>0</v>
      </c>
      <c r="BB213" s="97" t="b">
        <f t="shared" ref="BB213:BB276" si="175">Z215&lt;Z214</f>
        <v>0</v>
      </c>
      <c r="BC213" s="97" t="b">
        <f t="shared" ref="BC213:BC276" si="176">Z214&lt;Z213</f>
        <v>0</v>
      </c>
      <c r="BD213" s="97" t="b">
        <f>Petrobras_PETR4___Histórico__InfoMoney_1[[#This Row],[MACD Line]]&lt;0</f>
        <v>0</v>
      </c>
      <c r="BE2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4" spans="1:57" hidden="1">
      <c r="A214" s="83">
        <v>44028</v>
      </c>
      <c r="B214" s="98">
        <v>21.98</v>
      </c>
      <c r="C214" s="98">
        <v>21.98</v>
      </c>
      <c r="D214" s="98">
        <v>-2.66</v>
      </c>
      <c r="E214" s="98">
        <f>Petrobras_PETR4___Histórico__InfoMoney_1[[#This Row],[Var.Dia (%)]]/100</f>
        <v>-2.6600000000000002E-2</v>
      </c>
      <c r="F214" s="98">
        <v>22.41</v>
      </c>
      <c r="G214" s="98">
        <v>21.79</v>
      </c>
      <c r="H214" s="98">
        <v>22.52</v>
      </c>
      <c r="I214" s="97" t="s">
        <v>181</v>
      </c>
      <c r="J214" s="108">
        <v>-1.2200000000000001E-2</v>
      </c>
      <c r="K214" s="97" t="e">
        <f ca="1">IF(COUNT($E214:E$1321)&gt;=22,LINEST(OFFSET(E214,0,0,22),OFFSET(J214,0,0,22)),"")</f>
        <v>#VALUE!</v>
      </c>
      <c r="L214" s="99">
        <f t="shared" si="141"/>
        <v>0</v>
      </c>
      <c r="M214" s="99">
        <f t="shared" si="142"/>
        <v>0</v>
      </c>
      <c r="N214" s="99">
        <f t="shared" si="143"/>
        <v>0</v>
      </c>
      <c r="O2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-0.28512396694214909</v>
      </c>
      <c r="P214" s="128">
        <f>IF(Petrobras_PETR4___Histórico__InfoMoney_1[[#This Row],[William %R]]&lt;-0.8,1,0)</f>
        <v>0</v>
      </c>
      <c r="Q214" s="128">
        <f>IF(Petrobras_PETR4___Histórico__InfoMoney_1[[#This Row],[William %R]]&gt;-0.1,1,0)</f>
        <v>0</v>
      </c>
      <c r="R214" s="99">
        <f t="shared" si="144"/>
        <v>20.25</v>
      </c>
      <c r="S214" s="99">
        <f t="shared" si="145"/>
        <v>22.67</v>
      </c>
      <c r="T214" s="99">
        <f t="shared" si="146"/>
        <v>21.326769230769226</v>
      </c>
      <c r="U214" s="99">
        <f t="shared" si="147"/>
        <v>21.262</v>
      </c>
      <c r="V214" s="99">
        <f t="shared" si="148"/>
        <v>21.688590847545623</v>
      </c>
      <c r="W214" s="99">
        <f t="shared" si="149"/>
        <v>21.108468535499529</v>
      </c>
      <c r="X214" s="99">
        <f t="shared" si="150"/>
        <v>0.58012231204609321</v>
      </c>
      <c r="Y214" s="99">
        <f t="shared" si="151"/>
        <v>0.56318614159560787</v>
      </c>
      <c r="Z214" s="99">
        <f t="shared" si="152"/>
        <v>1.6936170450485344E-2</v>
      </c>
      <c r="AA214" s="109">
        <f t="shared" si="153"/>
        <v>0.42426406871192701</v>
      </c>
      <c r="AB214" s="109">
        <f t="shared" si="170"/>
        <v>0.42534691723344958</v>
      </c>
      <c r="AC214" s="99" t="str">
        <f t="shared" si="171"/>
        <v>0</v>
      </c>
      <c r="AD214" s="95" t="str">
        <f t="shared" si="172"/>
        <v>0</v>
      </c>
      <c r="AE214" s="95">
        <f t="shared" si="154"/>
        <v>1</v>
      </c>
      <c r="AF214" s="95">
        <f>IF(Petrobras_PETR4___Histórico__InfoMoney_1[[#This Row],[MACD Line]]&lt;0,1,0)</f>
        <v>0</v>
      </c>
      <c r="AG214" s="99">
        <f>Petrobras_PETR4___Histórico__InfoMoney_1[[#This Row],[9MME]]/Petrobras_PETR4___Histórico__InfoMoney_1[[#This Row],[20MA]]</f>
        <v>1.0030462435692422</v>
      </c>
      <c r="AH214" s="95">
        <f t="shared" si="155"/>
        <v>0</v>
      </c>
      <c r="AI214" s="96">
        <f t="shared" si="156"/>
        <v>0</v>
      </c>
      <c r="AK214" s="104" t="b">
        <f t="shared" si="157"/>
        <v>1</v>
      </c>
      <c r="AL214" s="104" t="b">
        <f t="shared" si="158"/>
        <v>1</v>
      </c>
      <c r="AM214" s="104" t="b">
        <f t="shared" si="159"/>
        <v>1</v>
      </c>
      <c r="AN214" s="104" t="b">
        <f t="shared" si="160"/>
        <v>0</v>
      </c>
      <c r="AO214" s="98">
        <f t="shared" si="161"/>
        <v>20.04</v>
      </c>
      <c r="AP214" s="104">
        <f t="shared" si="162"/>
        <v>22.67</v>
      </c>
      <c r="AQ214" s="98">
        <f t="shared" si="163"/>
        <v>0.2</v>
      </c>
      <c r="AR214" s="98">
        <f t="shared" si="164"/>
        <v>0.15384615384615385</v>
      </c>
      <c r="AS214" s="98">
        <f t="shared" si="165"/>
        <v>7.407407407407407E-2</v>
      </c>
      <c r="AU214" s="97" t="b">
        <f t="shared" si="166"/>
        <v>0</v>
      </c>
      <c r="AV214" s="97" t="b">
        <f t="shared" si="167"/>
        <v>1</v>
      </c>
      <c r="AW214" s="97" t="b">
        <f t="shared" si="173"/>
        <v>1</v>
      </c>
      <c r="AX214" s="97" t="b">
        <f t="shared" si="174"/>
        <v>0</v>
      </c>
      <c r="AY2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4" s="97" t="b">
        <f t="shared" si="168"/>
        <v>0</v>
      </c>
      <c r="BA214" s="97" t="b">
        <f t="shared" si="169"/>
        <v>1</v>
      </c>
      <c r="BB214" s="97" t="b">
        <f t="shared" si="175"/>
        <v>1</v>
      </c>
      <c r="BC214" s="97" t="b">
        <f t="shared" si="176"/>
        <v>0</v>
      </c>
      <c r="BD214" s="97" t="b">
        <f>Petrobras_PETR4___Histórico__InfoMoney_1[[#This Row],[MACD Line]]&lt;0</f>
        <v>0</v>
      </c>
      <c r="BE2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5" spans="1:57" hidden="1">
      <c r="A215" s="83">
        <v>44027</v>
      </c>
      <c r="B215" s="98">
        <v>22.58</v>
      </c>
      <c r="C215" s="98">
        <v>22.58</v>
      </c>
      <c r="D215" s="98">
        <v>1.92</v>
      </c>
      <c r="E215" s="98">
        <f>Petrobras_PETR4___Histórico__InfoMoney_1[[#This Row],[Var.Dia (%)]]/100</f>
        <v>1.9199999999999998E-2</v>
      </c>
      <c r="F215" s="98">
        <v>22.45</v>
      </c>
      <c r="G215" s="98">
        <v>22.11</v>
      </c>
      <c r="H215" s="98">
        <v>22.67</v>
      </c>
      <c r="I215" s="97" t="s">
        <v>124</v>
      </c>
      <c r="J215" s="108">
        <v>1.34E-2</v>
      </c>
      <c r="K215" s="97" t="e">
        <f ca="1">IF(COUNT($E215:E$1321)&gt;=22,LINEST(OFFSET(E215,0,0,22),OFFSET(J215,0,0,22)),"")</f>
        <v>#VALUE!</v>
      </c>
      <c r="L215" s="99">
        <f t="shared" si="141"/>
        <v>0</v>
      </c>
      <c r="M215" s="99">
        <f t="shared" si="142"/>
        <v>1</v>
      </c>
      <c r="N215" s="99">
        <f t="shared" si="143"/>
        <v>0</v>
      </c>
      <c r="O2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-3.5156250000001305E-2</v>
      </c>
      <c r="P215" s="128">
        <f>IF(Petrobras_PETR4___Histórico__InfoMoney_1[[#This Row],[William %R]]&lt;-0.8,1,0)</f>
        <v>0</v>
      </c>
      <c r="Q215" s="128">
        <f>IF(Petrobras_PETR4___Histórico__InfoMoney_1[[#This Row],[William %R]]&gt;-0.1,1,0)</f>
        <v>1</v>
      </c>
      <c r="R215" s="99">
        <f t="shared" si="144"/>
        <v>20.11</v>
      </c>
      <c r="S215" s="99">
        <f t="shared" si="145"/>
        <v>22.67</v>
      </c>
      <c r="T215" s="99">
        <f t="shared" si="146"/>
        <v>21.341230769230766</v>
      </c>
      <c r="U215" s="99">
        <f t="shared" si="147"/>
        <v>21.207999999999995</v>
      </c>
      <c r="V215" s="99">
        <f t="shared" si="148"/>
        <v>21.635607365281189</v>
      </c>
      <c r="W215" s="99">
        <f t="shared" si="149"/>
        <v>21.038746018339491</v>
      </c>
      <c r="X215" s="99">
        <f t="shared" si="150"/>
        <v>0.59686134694169724</v>
      </c>
      <c r="Y215" s="99">
        <f t="shared" si="151"/>
        <v>0.55895209898298648</v>
      </c>
      <c r="Z215" s="99">
        <f t="shared" si="152"/>
        <v>3.7909247958710757E-2</v>
      </c>
      <c r="AA215" s="109">
        <f t="shared" si="153"/>
        <v>0.29698484809834863</v>
      </c>
      <c r="AB215" s="109">
        <f t="shared" si="170"/>
        <v>0.49586288427346398</v>
      </c>
      <c r="AC215" s="99" t="str">
        <f t="shared" si="171"/>
        <v>0</v>
      </c>
      <c r="AD215" s="95" t="str">
        <f t="shared" si="172"/>
        <v>0</v>
      </c>
      <c r="AE215" s="95">
        <f t="shared" si="154"/>
        <v>1</v>
      </c>
      <c r="AF215" s="95">
        <f>IF(Petrobras_PETR4___Histórico__InfoMoney_1[[#This Row],[MACD Line]]&lt;0,1,0)</f>
        <v>0</v>
      </c>
      <c r="AG215" s="99">
        <f>Petrobras_PETR4___Histórico__InfoMoney_1[[#This Row],[9MME]]/Petrobras_PETR4___Histórico__InfoMoney_1[[#This Row],[20MA]]</f>
        <v>1.0062820996430957</v>
      </c>
      <c r="AH215" s="95">
        <f t="shared" si="155"/>
        <v>1</v>
      </c>
      <c r="AI215" s="96">
        <f t="shared" si="156"/>
        <v>0</v>
      </c>
      <c r="AK215" s="104" t="b">
        <f t="shared" si="157"/>
        <v>1</v>
      </c>
      <c r="AL215" s="104" t="b">
        <f t="shared" si="158"/>
        <v>0</v>
      </c>
      <c r="AM215" s="104" t="b">
        <f t="shared" si="159"/>
        <v>0</v>
      </c>
      <c r="AN215" s="104" t="b">
        <f t="shared" si="160"/>
        <v>1</v>
      </c>
      <c r="AO215" s="98">
        <f t="shared" si="161"/>
        <v>20.04</v>
      </c>
      <c r="AP215" s="104">
        <f t="shared" si="162"/>
        <v>22.67</v>
      </c>
      <c r="AQ215" s="98">
        <f t="shared" si="163"/>
        <v>0.2</v>
      </c>
      <c r="AR215" s="98">
        <f t="shared" si="164"/>
        <v>0.15384615384615385</v>
      </c>
      <c r="AS215" s="98">
        <f t="shared" si="165"/>
        <v>7.407407407407407E-2</v>
      </c>
      <c r="AU215" s="97" t="b">
        <f t="shared" si="166"/>
        <v>1</v>
      </c>
      <c r="AV215" s="97" t="b">
        <f t="shared" si="167"/>
        <v>1</v>
      </c>
      <c r="AW215" s="97" t="b">
        <f t="shared" si="173"/>
        <v>0</v>
      </c>
      <c r="AX215" s="97" t="b">
        <f t="shared" si="174"/>
        <v>0</v>
      </c>
      <c r="AY2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5" s="97" t="b">
        <f t="shared" si="168"/>
        <v>1</v>
      </c>
      <c r="BA215" s="97" t="b">
        <f t="shared" si="169"/>
        <v>0</v>
      </c>
      <c r="BB215" s="97" t="b">
        <f t="shared" si="175"/>
        <v>1</v>
      </c>
      <c r="BC215" s="97" t="b">
        <f t="shared" si="176"/>
        <v>1</v>
      </c>
      <c r="BD215" s="97" t="b">
        <f>Petrobras_PETR4___Histórico__InfoMoney_1[[#This Row],[MACD Line]]&lt;0</f>
        <v>0</v>
      </c>
      <c r="BE2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6" spans="1:57" hidden="1">
      <c r="A216" s="83">
        <v>44026</v>
      </c>
      <c r="B216" s="98">
        <v>22.16</v>
      </c>
      <c r="C216" s="98">
        <v>22.16</v>
      </c>
      <c r="D216" s="98">
        <v>3.34</v>
      </c>
      <c r="E216" s="98">
        <f>Petrobras_PETR4___Histórico__InfoMoney_1[[#This Row],[Var.Dia (%)]]/100</f>
        <v>3.3399999999999999E-2</v>
      </c>
      <c r="F216" s="98">
        <v>21.41</v>
      </c>
      <c r="G216" s="98">
        <v>21.15</v>
      </c>
      <c r="H216" s="98">
        <v>22.22</v>
      </c>
      <c r="I216" s="97" t="s">
        <v>212</v>
      </c>
      <c r="J216" s="108">
        <v>1.77E-2</v>
      </c>
      <c r="K216" s="97" t="e">
        <f ca="1">IF(COUNT($E216:E$1321)&gt;=22,LINEST(OFFSET(E216,0,0,22),OFFSET(J216,0,0,22)),"")</f>
        <v>#VALUE!</v>
      </c>
      <c r="L216" s="99">
        <f t="shared" si="141"/>
        <v>0</v>
      </c>
      <c r="M216" s="99">
        <f t="shared" si="142"/>
        <v>0</v>
      </c>
      <c r="N216" s="99">
        <f t="shared" si="143"/>
        <v>0</v>
      </c>
      <c r="O2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-2.7777777777777183E-2</v>
      </c>
      <c r="P216" s="128">
        <f>IF(Petrobras_PETR4___Histórico__InfoMoney_1[[#This Row],[William %R]]&lt;-0.8,1,0)</f>
        <v>0</v>
      </c>
      <c r="Q216" s="128">
        <f>IF(Petrobras_PETR4___Histórico__InfoMoney_1[[#This Row],[William %R]]&gt;-0.1,1,0)</f>
        <v>1</v>
      </c>
      <c r="R216" s="99">
        <f t="shared" si="144"/>
        <v>20.059999999999999</v>
      </c>
      <c r="S216" s="99">
        <f t="shared" si="145"/>
        <v>22.22</v>
      </c>
      <c r="T216" s="99">
        <f t="shared" si="146"/>
        <v>21.213999999999999</v>
      </c>
      <c r="U216" s="99">
        <f t="shared" si="147"/>
        <v>21.115999999999996</v>
      </c>
      <c r="V216" s="99">
        <f t="shared" si="148"/>
        <v>21.463899613514133</v>
      </c>
      <c r="W216" s="99">
        <f t="shared" si="149"/>
        <v>20.91544569980665</v>
      </c>
      <c r="X216" s="99">
        <f t="shared" si="150"/>
        <v>0.54845391370748331</v>
      </c>
      <c r="Y216" s="99">
        <f t="shared" si="151"/>
        <v>0.54947478699330876</v>
      </c>
      <c r="Z216" s="99">
        <f t="shared" si="152"/>
        <v>-1.0208732858254521E-3</v>
      </c>
      <c r="AA216" s="109">
        <f t="shared" si="153"/>
        <v>0.50911688245431341</v>
      </c>
      <c r="AB216" s="109">
        <f t="shared" si="170"/>
        <v>0.31730111881302864</v>
      </c>
      <c r="AC216" s="99" t="str">
        <f t="shared" si="171"/>
        <v>0</v>
      </c>
      <c r="AD216" s="95" t="str">
        <f t="shared" si="172"/>
        <v>0</v>
      </c>
      <c r="AE216" s="95">
        <f t="shared" si="154"/>
        <v>1</v>
      </c>
      <c r="AF216" s="95">
        <f>IF(Petrobras_PETR4___Histórico__InfoMoney_1[[#This Row],[MACD Line]]&lt;0,1,0)</f>
        <v>0</v>
      </c>
      <c r="AG216" s="99">
        <f>Petrobras_PETR4___Histórico__InfoMoney_1[[#This Row],[9MME]]/Petrobras_PETR4___Histórico__InfoMoney_1[[#This Row],[20MA]]</f>
        <v>1.0046410304982005</v>
      </c>
      <c r="AH216" s="95">
        <f t="shared" si="155"/>
        <v>0</v>
      </c>
      <c r="AI216" s="96">
        <f t="shared" si="156"/>
        <v>0</v>
      </c>
      <c r="AK216" s="104" t="b">
        <f t="shared" si="157"/>
        <v>0</v>
      </c>
      <c r="AL216" s="104" t="b">
        <f t="shared" si="158"/>
        <v>1</v>
      </c>
      <c r="AM216" s="104" t="b">
        <f t="shared" si="159"/>
        <v>0</v>
      </c>
      <c r="AN216" s="104" t="b">
        <f t="shared" si="160"/>
        <v>1</v>
      </c>
      <c r="AO216" s="98">
        <f t="shared" si="161"/>
        <v>20.04</v>
      </c>
      <c r="AP216" s="104">
        <f t="shared" si="162"/>
        <v>22.67</v>
      </c>
      <c r="AQ216" s="98">
        <f t="shared" si="163"/>
        <v>0.2</v>
      </c>
      <c r="AR216" s="98">
        <f t="shared" si="164"/>
        <v>0.15384615384615385</v>
      </c>
      <c r="AS216" s="98">
        <f t="shared" si="165"/>
        <v>7.407407407407407E-2</v>
      </c>
      <c r="AU216" s="97" t="b">
        <f t="shared" si="166"/>
        <v>1</v>
      </c>
      <c r="AV216" s="97" t="b">
        <f t="shared" si="167"/>
        <v>0</v>
      </c>
      <c r="AW216" s="97" t="b">
        <f t="shared" si="173"/>
        <v>0</v>
      </c>
      <c r="AX216" s="97" t="b">
        <f t="shared" si="174"/>
        <v>1</v>
      </c>
      <c r="AY2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6" s="97" t="b">
        <f t="shared" si="168"/>
        <v>0</v>
      </c>
      <c r="BA216" s="97" t="b">
        <f t="shared" si="169"/>
        <v>1</v>
      </c>
      <c r="BB216" s="97" t="b">
        <f t="shared" si="175"/>
        <v>0</v>
      </c>
      <c r="BC216" s="97" t="b">
        <f t="shared" si="176"/>
        <v>1</v>
      </c>
      <c r="BD216" s="97" t="b">
        <f>Petrobras_PETR4___Histórico__InfoMoney_1[[#This Row],[MACD Line]]&lt;0</f>
        <v>0</v>
      </c>
      <c r="BE2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7" spans="1:57" hidden="1">
      <c r="A217" s="83">
        <v>44025</v>
      </c>
      <c r="B217" s="98">
        <v>21.44</v>
      </c>
      <c r="C217" s="98">
        <v>21.44</v>
      </c>
      <c r="D217" s="98">
        <v>-1.55</v>
      </c>
      <c r="E217" s="98">
        <f>Petrobras_PETR4___Histórico__InfoMoney_1[[#This Row],[Var.Dia (%)]]/100</f>
        <v>-1.55E-2</v>
      </c>
      <c r="F217" s="98">
        <v>21.88</v>
      </c>
      <c r="G217" s="98">
        <v>21.44</v>
      </c>
      <c r="H217" s="98">
        <v>21.92</v>
      </c>
      <c r="I217" s="97" t="s">
        <v>79</v>
      </c>
      <c r="J217" s="108">
        <v>-1.3299999999999999E-2</v>
      </c>
      <c r="K217" s="97" t="e">
        <f ca="1">IF(COUNT($E217:E$1321)&gt;=22,LINEST(OFFSET(E217,0,0,22),OFFSET(J217,0,0,22)),"")</f>
        <v>#VALUE!</v>
      </c>
      <c r="L217" s="99">
        <f t="shared" si="141"/>
        <v>0</v>
      </c>
      <c r="M217" s="99">
        <f t="shared" si="142"/>
        <v>0</v>
      </c>
      <c r="N217" s="99">
        <f t="shared" si="143"/>
        <v>0</v>
      </c>
      <c r="O2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-0.32692307692307648</v>
      </c>
      <c r="P217" s="128">
        <f>IF(Petrobras_PETR4___Histórico__InfoMoney_1[[#This Row],[William %R]]&lt;-0.8,1,0)</f>
        <v>0</v>
      </c>
      <c r="Q217" s="128">
        <f>IF(Petrobras_PETR4___Histórico__InfoMoney_1[[#This Row],[William %R]]&gt;-0.1,1,0)</f>
        <v>0</v>
      </c>
      <c r="R217" s="99">
        <f t="shared" si="144"/>
        <v>20.04</v>
      </c>
      <c r="S217" s="99">
        <f t="shared" si="145"/>
        <v>22.12</v>
      </c>
      <c r="T217" s="99">
        <f t="shared" si="146"/>
        <v>21.043576923076923</v>
      </c>
      <c r="U217" s="99">
        <f t="shared" si="147"/>
        <v>21.041999999999998</v>
      </c>
      <c r="V217" s="99">
        <f t="shared" si="148"/>
        <v>21.337335906880341</v>
      </c>
      <c r="W217" s="99">
        <f t="shared" si="149"/>
        <v>20.815881355791181</v>
      </c>
      <c r="X217" s="99">
        <f t="shared" si="150"/>
        <v>0.52145455108916039</v>
      </c>
      <c r="Y217" s="99">
        <f t="shared" si="151"/>
        <v>0.54973000531476512</v>
      </c>
      <c r="Z217" s="99">
        <f t="shared" si="152"/>
        <v>-2.8275454225604735E-2</v>
      </c>
      <c r="AA217" s="109">
        <f t="shared" si="153"/>
        <v>0.24041630560342606</v>
      </c>
      <c r="AB217" s="109">
        <f t="shared" si="170"/>
        <v>0.22356207191739835</v>
      </c>
      <c r="AC217" s="99" t="str">
        <f t="shared" si="171"/>
        <v>0</v>
      </c>
      <c r="AD217" s="95" t="str">
        <f t="shared" si="172"/>
        <v>0</v>
      </c>
      <c r="AE217" s="95">
        <f t="shared" si="154"/>
        <v>1</v>
      </c>
      <c r="AF217" s="95">
        <f>IF(Petrobras_PETR4___Histórico__InfoMoney_1[[#This Row],[MACD Line]]&lt;0,1,0)</f>
        <v>0</v>
      </c>
      <c r="AG217" s="99">
        <f>Petrobras_PETR4___Histórico__InfoMoney_1[[#This Row],[9MME]]/Petrobras_PETR4___Histórico__InfoMoney_1[[#This Row],[20MA]]</f>
        <v>1.0000749416917083</v>
      </c>
      <c r="AH217" s="95">
        <f t="shared" si="155"/>
        <v>0</v>
      </c>
      <c r="AI217" s="96">
        <f t="shared" si="156"/>
        <v>0</v>
      </c>
      <c r="AK217" s="104" t="b">
        <f t="shared" si="157"/>
        <v>1</v>
      </c>
      <c r="AL217" s="104" t="b">
        <f t="shared" si="158"/>
        <v>0</v>
      </c>
      <c r="AM217" s="104" t="b">
        <f t="shared" si="159"/>
        <v>1</v>
      </c>
      <c r="AN217" s="104" t="b">
        <f t="shared" si="160"/>
        <v>0</v>
      </c>
      <c r="AO217" s="98">
        <f t="shared" si="161"/>
        <v>18.91</v>
      </c>
      <c r="AP217" s="104">
        <f t="shared" si="162"/>
        <v>22.12</v>
      </c>
      <c r="AQ217" s="98">
        <f t="shared" si="163"/>
        <v>0.2</v>
      </c>
      <c r="AR217" s="98">
        <f t="shared" si="164"/>
        <v>0.15384615384615385</v>
      </c>
      <c r="AS217" s="98">
        <f t="shared" si="165"/>
        <v>7.407407407407407E-2</v>
      </c>
      <c r="AU217" s="97" t="b">
        <f t="shared" si="166"/>
        <v>0</v>
      </c>
      <c r="AV217" s="97" t="b">
        <f t="shared" si="167"/>
        <v>0</v>
      </c>
      <c r="AW217" s="97" t="b">
        <f t="shared" si="173"/>
        <v>1</v>
      </c>
      <c r="AX217" s="97" t="b">
        <f t="shared" si="174"/>
        <v>0</v>
      </c>
      <c r="AY2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7" s="97" t="b">
        <f t="shared" si="168"/>
        <v>0</v>
      </c>
      <c r="BA217" s="97" t="b">
        <f t="shared" si="169"/>
        <v>0</v>
      </c>
      <c r="BB217" s="97" t="b">
        <f t="shared" si="175"/>
        <v>1</v>
      </c>
      <c r="BC217" s="97" t="b">
        <f t="shared" si="176"/>
        <v>0</v>
      </c>
      <c r="BD217" s="97" t="b">
        <f>Petrobras_PETR4___Histórico__InfoMoney_1[[#This Row],[MACD Line]]&lt;0</f>
        <v>0</v>
      </c>
      <c r="BE2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8" spans="1:57" hidden="1">
      <c r="A218" s="83">
        <v>44022</v>
      </c>
      <c r="B218" s="98">
        <v>21.78</v>
      </c>
      <c r="C218" s="98">
        <v>21.78</v>
      </c>
      <c r="D218" s="98">
        <v>1.67</v>
      </c>
      <c r="E218" s="98">
        <f>Petrobras_PETR4___Histórico__InfoMoney_1[[#This Row],[Var.Dia (%)]]/100</f>
        <v>1.67E-2</v>
      </c>
      <c r="F218" s="98">
        <v>21.47</v>
      </c>
      <c r="G218" s="98">
        <v>21.34</v>
      </c>
      <c r="H218" s="98">
        <v>21.92</v>
      </c>
      <c r="I218" s="97" t="s">
        <v>111</v>
      </c>
      <c r="J218" s="108">
        <v>2.5999999999999999E-3</v>
      </c>
      <c r="K218" s="97" t="e">
        <f ca="1">IF(COUNT($E218:E$1321)&gt;=22,LINEST(OFFSET(E218,0,0,22),OFFSET(J218,0,0,22)),"")</f>
        <v>#VALUE!</v>
      </c>
      <c r="L218" s="99">
        <f t="shared" si="141"/>
        <v>0</v>
      </c>
      <c r="M218" s="99">
        <f t="shared" si="142"/>
        <v>0</v>
      </c>
      <c r="N218" s="99">
        <f t="shared" si="143"/>
        <v>0</v>
      </c>
      <c r="O2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-0.16346153846153824</v>
      </c>
      <c r="P218" s="128">
        <f>IF(Petrobras_PETR4___Histórico__InfoMoney_1[[#This Row],[William %R]]&lt;-0.8,1,0)</f>
        <v>0</v>
      </c>
      <c r="Q218" s="128">
        <f>IF(Petrobras_PETR4___Histórico__InfoMoney_1[[#This Row],[William %R]]&gt;-0.1,1,0)</f>
        <v>0</v>
      </c>
      <c r="R218" s="99">
        <f t="shared" si="144"/>
        <v>20.04</v>
      </c>
      <c r="S218" s="99">
        <f t="shared" si="145"/>
        <v>22.12</v>
      </c>
      <c r="T218" s="99">
        <f t="shared" si="146"/>
        <v>21.017615384615382</v>
      </c>
      <c r="U218" s="99">
        <f t="shared" si="147"/>
        <v>20.971499999999999</v>
      </c>
      <c r="V218" s="99">
        <f t="shared" si="148"/>
        <v>21.318669708131313</v>
      </c>
      <c r="W218" s="99">
        <f t="shared" si="149"/>
        <v>20.765951864254475</v>
      </c>
      <c r="X218" s="99">
        <f t="shared" si="150"/>
        <v>0.55271784387683809</v>
      </c>
      <c r="Y218" s="99">
        <f t="shared" si="151"/>
        <v>0.55679886887116625</v>
      </c>
      <c r="Z218" s="99">
        <f t="shared" si="152"/>
        <v>-4.081024994328164E-3</v>
      </c>
      <c r="AA218" s="109">
        <f t="shared" si="153"/>
        <v>0.25455844122715671</v>
      </c>
      <c r="AB218" s="109">
        <f t="shared" si="170"/>
        <v>0.20861447696648466</v>
      </c>
      <c r="AC218" s="99" t="str">
        <f t="shared" si="171"/>
        <v>0</v>
      </c>
      <c r="AD218" s="95" t="str">
        <f t="shared" si="172"/>
        <v>0</v>
      </c>
      <c r="AE218" s="95">
        <f t="shared" si="154"/>
        <v>1</v>
      </c>
      <c r="AF218" s="95">
        <f>IF(Petrobras_PETR4___Histórico__InfoMoney_1[[#This Row],[MACD Line]]&lt;0,1,0)</f>
        <v>0</v>
      </c>
      <c r="AG218" s="99">
        <f>Petrobras_PETR4___Histórico__InfoMoney_1[[#This Row],[9MME]]/Petrobras_PETR4___Histórico__InfoMoney_1[[#This Row],[20MA]]</f>
        <v>1.0021989549920312</v>
      </c>
      <c r="AH218" s="95">
        <f t="shared" si="155"/>
        <v>0</v>
      </c>
      <c r="AI218" s="96">
        <f t="shared" si="156"/>
        <v>0</v>
      </c>
      <c r="AK218" s="104" t="b">
        <f t="shared" si="157"/>
        <v>0</v>
      </c>
      <c r="AL218" s="104" t="b">
        <f t="shared" si="158"/>
        <v>1</v>
      </c>
      <c r="AM218" s="104" t="b">
        <f t="shared" si="159"/>
        <v>0</v>
      </c>
      <c r="AN218" s="104" t="b">
        <f t="shared" si="160"/>
        <v>1</v>
      </c>
      <c r="AO218" s="98">
        <f t="shared" si="161"/>
        <v>18.91</v>
      </c>
      <c r="AP218" s="104">
        <f t="shared" si="162"/>
        <v>22.12</v>
      </c>
      <c r="AQ218" s="98">
        <f t="shared" si="163"/>
        <v>0.2</v>
      </c>
      <c r="AR218" s="98">
        <f t="shared" si="164"/>
        <v>0.15384615384615385</v>
      </c>
      <c r="AS218" s="98">
        <f t="shared" si="165"/>
        <v>7.407407407407407E-2</v>
      </c>
      <c r="AU218" s="97" t="b">
        <f t="shared" si="166"/>
        <v>0</v>
      </c>
      <c r="AV218" s="97" t="b">
        <f t="shared" si="167"/>
        <v>1</v>
      </c>
      <c r="AW218" s="97" t="b">
        <f t="shared" si="173"/>
        <v>0</v>
      </c>
      <c r="AX218" s="97" t="b">
        <f t="shared" si="174"/>
        <v>1</v>
      </c>
      <c r="AY2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8" s="97" t="b">
        <f t="shared" si="168"/>
        <v>1</v>
      </c>
      <c r="BA218" s="97" t="b">
        <f t="shared" si="169"/>
        <v>0</v>
      </c>
      <c r="BB218" s="97" t="b">
        <f t="shared" si="175"/>
        <v>0</v>
      </c>
      <c r="BC218" s="97" t="b">
        <f t="shared" si="176"/>
        <v>1</v>
      </c>
      <c r="BD218" s="97" t="b">
        <f>Petrobras_PETR4___Histórico__InfoMoney_1[[#This Row],[MACD Line]]&lt;0</f>
        <v>0</v>
      </c>
      <c r="BE2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19" spans="1:57" hidden="1">
      <c r="A219" s="83">
        <v>44021</v>
      </c>
      <c r="B219" s="98">
        <v>21.42</v>
      </c>
      <c r="C219" s="98">
        <v>21.42</v>
      </c>
      <c r="D219" s="98">
        <v>-2.25</v>
      </c>
      <c r="E219" s="98">
        <f>Petrobras_PETR4___Histórico__InfoMoney_1[[#This Row],[Var.Dia (%)]]/100</f>
        <v>-2.2499999999999999E-2</v>
      </c>
      <c r="F219" s="98">
        <v>22.04</v>
      </c>
      <c r="G219" s="98">
        <v>21.34</v>
      </c>
      <c r="H219" s="98">
        <v>22.07</v>
      </c>
      <c r="I219" s="97" t="s">
        <v>69</v>
      </c>
      <c r="J219" s="108" t="e">
        <v>#N/A</v>
      </c>
      <c r="K219" s="97" t="e">
        <f ca="1">IF(COUNT($E219:E$1321)&gt;=22,LINEST(OFFSET(E219,0,0,22),OFFSET(J219,0,0,22)),"")</f>
        <v>#VALUE!</v>
      </c>
      <c r="L219" s="99">
        <f t="shared" si="141"/>
        <v>0</v>
      </c>
      <c r="M219" s="99">
        <f t="shared" si="142"/>
        <v>0</v>
      </c>
      <c r="N219" s="99">
        <f t="shared" si="143"/>
        <v>0</v>
      </c>
      <c r="O2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-0.3365384615384609</v>
      </c>
      <c r="P219" s="128">
        <f>IF(Petrobras_PETR4___Histórico__InfoMoney_1[[#This Row],[William %R]]&lt;-0.8,1,0)</f>
        <v>0</v>
      </c>
      <c r="Q219" s="128">
        <f>IF(Petrobras_PETR4___Histórico__InfoMoney_1[[#This Row],[William %R]]&gt;-0.1,1,0)</f>
        <v>0</v>
      </c>
      <c r="R219" s="99">
        <f t="shared" si="144"/>
        <v>20.04</v>
      </c>
      <c r="S219" s="99">
        <f t="shared" si="145"/>
        <v>22.12</v>
      </c>
      <c r="T219" s="99">
        <f t="shared" si="146"/>
        <v>20.932192307692308</v>
      </c>
      <c r="U219" s="99">
        <f t="shared" si="147"/>
        <v>20.878999999999998</v>
      </c>
      <c r="V219" s="99">
        <f t="shared" si="148"/>
        <v>21.234791473246098</v>
      </c>
      <c r="W219" s="99">
        <f t="shared" si="149"/>
        <v>20.684828013394835</v>
      </c>
      <c r="X219" s="99">
        <f t="shared" si="150"/>
        <v>0.54996345985126283</v>
      </c>
      <c r="Y219" s="99">
        <f t="shared" si="151"/>
        <v>0.55781912511974829</v>
      </c>
      <c r="Z219" s="99">
        <f t="shared" si="152"/>
        <v>-7.8556652684854678E-3</v>
      </c>
      <c r="AA219" s="109">
        <f t="shared" si="153"/>
        <v>0.35355339059327379</v>
      </c>
      <c r="AB219" s="109">
        <f t="shared" si="170"/>
        <v>0.26561249970586903</v>
      </c>
      <c r="AC219" s="99" t="str">
        <f t="shared" si="171"/>
        <v>0</v>
      </c>
      <c r="AD219" s="95" t="str">
        <f t="shared" si="172"/>
        <v>0</v>
      </c>
      <c r="AE219" s="95">
        <f t="shared" si="154"/>
        <v>1</v>
      </c>
      <c r="AF219" s="95">
        <f>IF(Petrobras_PETR4___Histórico__InfoMoney_1[[#This Row],[MACD Line]]&lt;0,1,0)</f>
        <v>0</v>
      </c>
      <c r="AG219" s="99">
        <f>Petrobras_PETR4___Histórico__InfoMoney_1[[#This Row],[9MME]]/Petrobras_PETR4___Histórico__InfoMoney_1[[#This Row],[20MA]]</f>
        <v>1.0025476463284788</v>
      </c>
      <c r="AH219" s="95">
        <f t="shared" si="155"/>
        <v>0</v>
      </c>
      <c r="AI219" s="96">
        <f t="shared" si="156"/>
        <v>1</v>
      </c>
      <c r="AK219" s="104" t="b">
        <f t="shared" si="157"/>
        <v>1</v>
      </c>
      <c r="AL219" s="104" t="b">
        <f t="shared" si="158"/>
        <v>0</v>
      </c>
      <c r="AM219" s="104" t="b">
        <f t="shared" si="159"/>
        <v>1</v>
      </c>
      <c r="AN219" s="104" t="b">
        <f t="shared" si="160"/>
        <v>0</v>
      </c>
      <c r="AO219" s="98">
        <f t="shared" si="161"/>
        <v>18.91</v>
      </c>
      <c r="AP219" s="104">
        <f t="shared" si="162"/>
        <v>22.12</v>
      </c>
      <c r="AQ219" s="98">
        <f t="shared" si="163"/>
        <v>0.2</v>
      </c>
      <c r="AR219" s="98">
        <f t="shared" si="164"/>
        <v>0.15384615384615385</v>
      </c>
      <c r="AS219" s="98">
        <f t="shared" si="165"/>
        <v>7.407407407407407E-2</v>
      </c>
      <c r="AU219" s="97" t="b">
        <f t="shared" si="166"/>
        <v>1</v>
      </c>
      <c r="AV219" s="97" t="b">
        <f t="shared" si="167"/>
        <v>1</v>
      </c>
      <c r="AW219" s="97" t="b">
        <f t="shared" si="173"/>
        <v>1</v>
      </c>
      <c r="AX219" s="97" t="b">
        <f t="shared" si="174"/>
        <v>0</v>
      </c>
      <c r="AY2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19" s="97" t="b">
        <f t="shared" si="168"/>
        <v>0</v>
      </c>
      <c r="BA219" s="97" t="b">
        <f t="shared" si="169"/>
        <v>1</v>
      </c>
      <c r="BB219" s="97" t="b">
        <f t="shared" si="175"/>
        <v>1</v>
      </c>
      <c r="BC219" s="97" t="b">
        <f t="shared" si="176"/>
        <v>0</v>
      </c>
      <c r="BD219" s="97" t="b">
        <f>Petrobras_PETR4___Histórico__InfoMoney_1[[#This Row],[MACD Line]]&lt;0</f>
        <v>0</v>
      </c>
      <c r="BE2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0" spans="1:57" hidden="1">
      <c r="A220" s="83">
        <v>44020</v>
      </c>
      <c r="B220" s="98">
        <v>21.92</v>
      </c>
      <c r="C220" s="98">
        <v>21.92</v>
      </c>
      <c r="D220" s="98">
        <v>1.89</v>
      </c>
      <c r="E220" s="98">
        <f>Petrobras_PETR4___Histórico__InfoMoney_1[[#This Row],[Var.Dia (%)]]/100</f>
        <v>1.89E-2</v>
      </c>
      <c r="F220" s="98">
        <v>21.72</v>
      </c>
      <c r="G220" s="98">
        <v>21.67</v>
      </c>
      <c r="H220" s="98">
        <v>22.02</v>
      </c>
      <c r="I220" s="97" t="s">
        <v>269</v>
      </c>
      <c r="J220" s="108">
        <v>2.0500000000000001E-2</v>
      </c>
      <c r="K220" s="97">
        <f ca="1">IF(COUNT($E220:E$1321)&gt;=22,LINEST(OFFSET(E220,0,0,22),OFFSET(J220,0,0,22)),"")</f>
        <v>1.1770283403284552</v>
      </c>
      <c r="L220" s="99">
        <f t="shared" si="141"/>
        <v>0</v>
      </c>
      <c r="M220" s="99">
        <f t="shared" si="142"/>
        <v>0</v>
      </c>
      <c r="N220" s="99">
        <f t="shared" si="143"/>
        <v>0</v>
      </c>
      <c r="O2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-9.6153846153845729E-2</v>
      </c>
      <c r="P220" s="128">
        <f>IF(Petrobras_PETR4___Histórico__InfoMoney_1[[#This Row],[William %R]]&lt;-0.8,1,0)</f>
        <v>0</v>
      </c>
      <c r="Q220" s="128">
        <f>IF(Petrobras_PETR4___Histórico__InfoMoney_1[[#This Row],[William %R]]&gt;-0.1,1,0)</f>
        <v>1</v>
      </c>
      <c r="R220" s="99">
        <f t="shared" si="144"/>
        <v>20.04</v>
      </c>
      <c r="S220" s="99">
        <f t="shared" si="145"/>
        <v>22.12</v>
      </c>
      <c r="T220" s="99">
        <f t="shared" si="146"/>
        <v>20.971038461538463</v>
      </c>
      <c r="U220" s="99">
        <f t="shared" si="147"/>
        <v>20.843499999999999</v>
      </c>
      <c r="V220" s="99">
        <f t="shared" si="148"/>
        <v>21.201117195654479</v>
      </c>
      <c r="W220" s="99">
        <f t="shared" si="149"/>
        <v>20.626014254466423</v>
      </c>
      <c r="X220" s="99">
        <f t="shared" si="150"/>
        <v>0.5751029411880566</v>
      </c>
      <c r="Y220" s="99">
        <f t="shared" si="151"/>
        <v>0.55978304143686963</v>
      </c>
      <c r="Z220" s="99">
        <f t="shared" si="152"/>
        <v>1.5319899751186972E-2</v>
      </c>
      <c r="AA220" s="109">
        <f t="shared" si="153"/>
        <v>0.28991378028648457</v>
      </c>
      <c r="AB220" s="109">
        <f t="shared" si="170"/>
        <v>0.27969626382917678</v>
      </c>
      <c r="AC220" s="99" t="str">
        <f t="shared" si="171"/>
        <v>0</v>
      </c>
      <c r="AD220" s="95" t="str">
        <f t="shared" si="172"/>
        <v>0</v>
      </c>
      <c r="AE220" s="95">
        <f t="shared" si="154"/>
        <v>1</v>
      </c>
      <c r="AF220" s="95">
        <f>IF(Petrobras_PETR4___Histórico__InfoMoney_1[[#This Row],[MACD Line]]&lt;0,1,0)</f>
        <v>0</v>
      </c>
      <c r="AG220" s="99">
        <f>Petrobras_PETR4___Histórico__InfoMoney_1[[#This Row],[9MME]]/Petrobras_PETR4___Histórico__InfoMoney_1[[#This Row],[20MA]]</f>
        <v>1.006118860150093</v>
      </c>
      <c r="AH220" s="95">
        <f t="shared" si="155"/>
        <v>1</v>
      </c>
      <c r="AI220" s="96">
        <f t="shared" si="156"/>
        <v>0</v>
      </c>
      <c r="AK220" s="104" t="b">
        <f t="shared" si="157"/>
        <v>0</v>
      </c>
      <c r="AL220" s="104" t="b">
        <f t="shared" si="158"/>
        <v>1</v>
      </c>
      <c r="AM220" s="104" t="b">
        <f t="shared" si="159"/>
        <v>0</v>
      </c>
      <c r="AN220" s="104" t="b">
        <f t="shared" si="160"/>
        <v>1</v>
      </c>
      <c r="AO220" s="98">
        <f t="shared" si="161"/>
        <v>18.91</v>
      </c>
      <c r="AP220" s="104">
        <f t="shared" si="162"/>
        <v>22.12</v>
      </c>
      <c r="AQ220" s="98">
        <f t="shared" si="163"/>
        <v>0.2</v>
      </c>
      <c r="AR220" s="98">
        <f t="shared" si="164"/>
        <v>0.15384615384615385</v>
      </c>
      <c r="AS220" s="98">
        <f t="shared" si="165"/>
        <v>7.407407407407407E-2</v>
      </c>
      <c r="AU220" s="97" t="b">
        <f t="shared" si="166"/>
        <v>1</v>
      </c>
      <c r="AV220" s="97" t="b">
        <f t="shared" si="167"/>
        <v>0</v>
      </c>
      <c r="AW220" s="97" t="b">
        <f t="shared" si="173"/>
        <v>0</v>
      </c>
      <c r="AX220" s="97" t="b">
        <f t="shared" si="174"/>
        <v>0</v>
      </c>
      <c r="AY2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0" s="97" t="b">
        <f t="shared" si="168"/>
        <v>1</v>
      </c>
      <c r="BA220" s="97" t="b">
        <f t="shared" si="169"/>
        <v>0</v>
      </c>
      <c r="BB220" s="97" t="b">
        <f t="shared" si="175"/>
        <v>1</v>
      </c>
      <c r="BC220" s="97" t="b">
        <f t="shared" si="176"/>
        <v>1</v>
      </c>
      <c r="BD220" s="97" t="b">
        <f>Petrobras_PETR4___Histórico__InfoMoney_1[[#This Row],[MACD Line]]&lt;0</f>
        <v>0</v>
      </c>
      <c r="BE2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1" spans="1:57" hidden="1">
      <c r="A221" s="83">
        <v>44019</v>
      </c>
      <c r="B221" s="98">
        <v>21.51</v>
      </c>
      <c r="C221" s="98">
        <v>21.51</v>
      </c>
      <c r="D221" s="98">
        <v>-1.24</v>
      </c>
      <c r="E221" s="98">
        <f>Petrobras_PETR4___Histórico__InfoMoney_1[[#This Row],[Var.Dia (%)]]/100</f>
        <v>-1.24E-2</v>
      </c>
      <c r="F221" s="98">
        <v>21.62</v>
      </c>
      <c r="G221" s="98">
        <v>21.42</v>
      </c>
      <c r="H221" s="98">
        <v>21.74</v>
      </c>
      <c r="I221" s="97" t="s">
        <v>480</v>
      </c>
      <c r="J221" s="108">
        <v>-1.1900000000000001E-2</v>
      </c>
      <c r="K221" s="97">
        <f ca="1">IF(COUNT($E221:E$1321)&gt;=22,LINEST(OFFSET(E221,0,0,22),OFFSET(J221,0,0,22)),"")</f>
        <v>1.2190210751080495</v>
      </c>
      <c r="L221" s="99">
        <f t="shared" si="141"/>
        <v>0</v>
      </c>
      <c r="M221" s="99">
        <f t="shared" si="142"/>
        <v>0</v>
      </c>
      <c r="N221" s="99">
        <f t="shared" si="143"/>
        <v>0</v>
      </c>
      <c r="O2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-0.29326923076923023</v>
      </c>
      <c r="P221" s="128">
        <f>IF(Petrobras_PETR4___Histórico__InfoMoney_1[[#This Row],[William %R]]&lt;-0.8,1,0)</f>
        <v>0</v>
      </c>
      <c r="Q221" s="128">
        <f>IF(Petrobras_PETR4___Histórico__InfoMoney_1[[#This Row],[William %R]]&gt;-0.1,1,0)</f>
        <v>0</v>
      </c>
      <c r="R221" s="99">
        <f t="shared" si="144"/>
        <v>20.04</v>
      </c>
      <c r="S221" s="99">
        <f t="shared" si="145"/>
        <v>22.12</v>
      </c>
      <c r="T221" s="99">
        <f t="shared" si="146"/>
        <v>20.92023076923077</v>
      </c>
      <c r="U221" s="99">
        <f t="shared" si="147"/>
        <v>20.798500000000001</v>
      </c>
      <c r="V221" s="99">
        <f t="shared" si="148"/>
        <v>21.070411231228022</v>
      </c>
      <c r="W221" s="99">
        <f t="shared" si="149"/>
        <v>20.522495394823736</v>
      </c>
      <c r="X221" s="99">
        <f t="shared" si="150"/>
        <v>0.54791583640428598</v>
      </c>
      <c r="Y221" s="99">
        <f t="shared" si="151"/>
        <v>0.55595306649907295</v>
      </c>
      <c r="Z221" s="99">
        <f t="shared" si="152"/>
        <v>-8.0372300947869624E-3</v>
      </c>
      <c r="AA221" s="109">
        <f t="shared" si="153"/>
        <v>0.19091883092036754</v>
      </c>
      <c r="AB221" s="109">
        <f t="shared" si="170"/>
        <v>0.28612934138252938</v>
      </c>
      <c r="AC221" s="99" t="str">
        <f t="shared" si="171"/>
        <v>0</v>
      </c>
      <c r="AD221" s="95" t="str">
        <f t="shared" si="172"/>
        <v>0</v>
      </c>
      <c r="AE221" s="95">
        <f t="shared" si="154"/>
        <v>1</v>
      </c>
      <c r="AF221" s="95">
        <f>IF(Petrobras_PETR4___Histórico__InfoMoney_1[[#This Row],[MACD Line]]&lt;0,1,0)</f>
        <v>0</v>
      </c>
      <c r="AG221" s="99">
        <f>Petrobras_PETR4___Histórico__InfoMoney_1[[#This Row],[9MME]]/Petrobras_PETR4___Histórico__InfoMoney_1[[#This Row],[20MA]]</f>
        <v>1.0058528629098622</v>
      </c>
      <c r="AH221" s="95">
        <f t="shared" si="155"/>
        <v>0</v>
      </c>
      <c r="AI221" s="96">
        <f t="shared" si="156"/>
        <v>0</v>
      </c>
      <c r="AK221" s="104" t="b">
        <f t="shared" si="157"/>
        <v>1</v>
      </c>
      <c r="AL221" s="104" t="b">
        <f t="shared" si="158"/>
        <v>1</v>
      </c>
      <c r="AM221" s="104" t="b">
        <f t="shared" si="159"/>
        <v>0</v>
      </c>
      <c r="AN221" s="104" t="b">
        <f t="shared" si="160"/>
        <v>1</v>
      </c>
      <c r="AO221" s="98">
        <f t="shared" si="161"/>
        <v>18.91</v>
      </c>
      <c r="AP221" s="104">
        <f t="shared" si="162"/>
        <v>22.12</v>
      </c>
      <c r="AQ221" s="98">
        <f t="shared" si="163"/>
        <v>0.2</v>
      </c>
      <c r="AR221" s="98">
        <f t="shared" si="164"/>
        <v>0.15384615384615385</v>
      </c>
      <c r="AS221" s="98">
        <f t="shared" si="165"/>
        <v>7.407407407407407E-2</v>
      </c>
      <c r="AU221" s="97" t="b">
        <f t="shared" si="166"/>
        <v>0</v>
      </c>
      <c r="AV221" s="97" t="b">
        <f t="shared" si="167"/>
        <v>1</v>
      </c>
      <c r="AW221" s="97" t="b">
        <f t="shared" si="173"/>
        <v>0</v>
      </c>
      <c r="AX221" s="97" t="b">
        <f t="shared" si="174"/>
        <v>0</v>
      </c>
      <c r="AY2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1" s="97" t="b">
        <f t="shared" si="168"/>
        <v>0</v>
      </c>
      <c r="BA221" s="97" t="b">
        <f t="shared" si="169"/>
        <v>1</v>
      </c>
      <c r="BB221" s="97" t="b">
        <f t="shared" si="175"/>
        <v>1</v>
      </c>
      <c r="BC221" s="97" t="b">
        <f t="shared" si="176"/>
        <v>1</v>
      </c>
      <c r="BD221" s="97" t="b">
        <f>Petrobras_PETR4___Histórico__InfoMoney_1[[#This Row],[MACD Line]]&lt;0</f>
        <v>0</v>
      </c>
      <c r="BE2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2" spans="1:57" hidden="1">
      <c r="A222" s="83">
        <v>44018</v>
      </c>
      <c r="B222" s="98">
        <v>21.78</v>
      </c>
      <c r="C222" s="98">
        <v>21.78</v>
      </c>
      <c r="D222" s="98">
        <v>2.41</v>
      </c>
      <c r="E222" s="98">
        <f>Petrobras_PETR4___Histórico__InfoMoney_1[[#This Row],[Var.Dia (%)]]/100</f>
        <v>2.41E-2</v>
      </c>
      <c r="F222" s="98">
        <v>21.66</v>
      </c>
      <c r="G222" s="98">
        <v>21.59</v>
      </c>
      <c r="H222" s="98">
        <v>22.12</v>
      </c>
      <c r="I222" s="97" t="s">
        <v>68</v>
      </c>
      <c r="J222" s="108">
        <v>2.24E-2</v>
      </c>
      <c r="K222" s="97">
        <f ca="1">IF(COUNT($E222:E$1321)&gt;=22,LINEST(OFFSET(E222,0,0,22),OFFSET(J222,0,0,22)),"")</f>
        <v>1.2120185327548985</v>
      </c>
      <c r="L222" s="99">
        <f t="shared" si="141"/>
        <v>0</v>
      </c>
      <c r="M222" s="99">
        <f t="shared" si="142"/>
        <v>0</v>
      </c>
      <c r="N222" s="99">
        <f t="shared" si="143"/>
        <v>0</v>
      </c>
      <c r="O2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-0.16346153846153824</v>
      </c>
      <c r="P222" s="128">
        <f>IF(Petrobras_PETR4___Histórico__InfoMoney_1[[#This Row],[William %R]]&lt;-0.8,1,0)</f>
        <v>0</v>
      </c>
      <c r="Q222" s="128">
        <f>IF(Petrobras_PETR4___Histórico__InfoMoney_1[[#This Row],[William %R]]&gt;-0.1,1,0)</f>
        <v>0</v>
      </c>
      <c r="R222" s="99">
        <f t="shared" si="144"/>
        <v>20.04</v>
      </c>
      <c r="S222" s="99">
        <f t="shared" si="145"/>
        <v>22.12</v>
      </c>
      <c r="T222" s="99">
        <f t="shared" si="146"/>
        <v>20.944846153846154</v>
      </c>
      <c r="U222" s="99">
        <f t="shared" si="147"/>
        <v>20.813000000000002</v>
      </c>
      <c r="V222" s="99">
        <f t="shared" si="148"/>
        <v>20.990486000542209</v>
      </c>
      <c r="W222" s="99">
        <f t="shared" si="149"/>
        <v>20.443495026409636</v>
      </c>
      <c r="X222" s="99">
        <f t="shared" si="150"/>
        <v>0.54699097413257292</v>
      </c>
      <c r="Y222" s="99">
        <f t="shared" si="151"/>
        <v>0.55796237402276971</v>
      </c>
      <c r="Z222" s="99">
        <f t="shared" si="152"/>
        <v>-1.0971399890196798E-2</v>
      </c>
      <c r="AA222" s="109">
        <f t="shared" si="153"/>
        <v>0.36062445840514029</v>
      </c>
      <c r="AB222" s="109">
        <f t="shared" si="170"/>
        <v>0.35601966237835769</v>
      </c>
      <c r="AC222" s="99" t="str">
        <f t="shared" si="171"/>
        <v>0</v>
      </c>
      <c r="AD222" s="95" t="str">
        <f t="shared" si="172"/>
        <v>0</v>
      </c>
      <c r="AE222" s="95">
        <f t="shared" si="154"/>
        <v>1</v>
      </c>
      <c r="AF222" s="95">
        <f>IF(Petrobras_PETR4___Histórico__InfoMoney_1[[#This Row],[MACD Line]]&lt;0,1,0)</f>
        <v>0</v>
      </c>
      <c r="AG222" s="99">
        <f>Petrobras_PETR4___Histórico__InfoMoney_1[[#This Row],[9MME]]/Petrobras_PETR4___Histórico__InfoMoney_1[[#This Row],[20MA]]</f>
        <v>1.0063347981476074</v>
      </c>
      <c r="AH222" s="95">
        <f t="shared" si="155"/>
        <v>0</v>
      </c>
      <c r="AI222" s="96">
        <f t="shared" si="156"/>
        <v>0</v>
      </c>
      <c r="AK222" s="104" t="b">
        <f t="shared" si="157"/>
        <v>1</v>
      </c>
      <c r="AL222" s="104" t="b">
        <f t="shared" si="158"/>
        <v>0</v>
      </c>
      <c r="AM222" s="104" t="b">
        <f t="shared" si="159"/>
        <v>0</v>
      </c>
      <c r="AN222" s="104" t="b">
        <f t="shared" si="160"/>
        <v>1</v>
      </c>
      <c r="AO222" s="98">
        <f t="shared" si="161"/>
        <v>18.91</v>
      </c>
      <c r="AP222" s="104">
        <f t="shared" si="162"/>
        <v>22.28</v>
      </c>
      <c r="AQ222" s="98">
        <f t="shared" si="163"/>
        <v>0.2</v>
      </c>
      <c r="AR222" s="98">
        <f t="shared" si="164"/>
        <v>0.15384615384615385</v>
      </c>
      <c r="AS222" s="98">
        <f t="shared" si="165"/>
        <v>7.407407407407407E-2</v>
      </c>
      <c r="AU222" s="97" t="b">
        <f t="shared" si="166"/>
        <v>1</v>
      </c>
      <c r="AV222" s="97" t="b">
        <f t="shared" si="167"/>
        <v>0</v>
      </c>
      <c r="AW222" s="97" t="b">
        <f t="shared" si="173"/>
        <v>0</v>
      </c>
      <c r="AX222" s="97" t="b">
        <f t="shared" si="174"/>
        <v>0</v>
      </c>
      <c r="AY2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2" s="97" t="b">
        <f t="shared" si="168"/>
        <v>1</v>
      </c>
      <c r="BA222" s="97" t="b">
        <f t="shared" si="169"/>
        <v>0</v>
      </c>
      <c r="BB222" s="97" t="b">
        <f t="shared" si="175"/>
        <v>1</v>
      </c>
      <c r="BC222" s="97" t="b">
        <f t="shared" si="176"/>
        <v>1</v>
      </c>
      <c r="BD222" s="97" t="b">
        <f>Petrobras_PETR4___Histórico__InfoMoney_1[[#This Row],[MACD Line]]&lt;0</f>
        <v>0</v>
      </c>
      <c r="BE2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3" spans="1:57" hidden="1">
      <c r="A223" s="83">
        <v>44015</v>
      </c>
      <c r="B223" s="98">
        <v>21.27</v>
      </c>
      <c r="C223" s="98">
        <v>21.27</v>
      </c>
      <c r="D223" s="98">
        <v>-0.36</v>
      </c>
      <c r="E223" s="98">
        <f>Petrobras_PETR4___Histórico__InfoMoney_1[[#This Row],[Var.Dia (%)]]/100</f>
        <v>-3.5999999999999999E-3</v>
      </c>
      <c r="F223" s="98">
        <v>21.24</v>
      </c>
      <c r="G223" s="98">
        <v>21.09</v>
      </c>
      <c r="H223" s="98">
        <v>21.46</v>
      </c>
      <c r="I223" s="97" t="s">
        <v>481</v>
      </c>
      <c r="J223" s="108">
        <v>5.4999999999999997E-3</v>
      </c>
      <c r="K223" s="97">
        <f ca="1">IF(COUNT($E223:E$1321)&gt;=22,LINEST(OFFSET(E223,0,0,22),OFFSET(J223,0,0,22)),"")</f>
        <v>1.138938600654658</v>
      </c>
      <c r="L223" s="99">
        <f t="shared" si="141"/>
        <v>0</v>
      </c>
      <c r="M223" s="99">
        <f t="shared" si="142"/>
        <v>0</v>
      </c>
      <c r="N223" s="99">
        <f t="shared" si="143"/>
        <v>0</v>
      </c>
      <c r="O2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-0.17449664429530282</v>
      </c>
      <c r="P223" s="128">
        <f>IF(Petrobras_PETR4___Histórico__InfoMoney_1[[#This Row],[William %R]]&lt;-0.8,1,0)</f>
        <v>0</v>
      </c>
      <c r="Q223" s="128">
        <f>IF(Petrobras_PETR4___Histórico__InfoMoney_1[[#This Row],[William %R]]&gt;-0.1,1,0)</f>
        <v>0</v>
      </c>
      <c r="R223" s="99">
        <f t="shared" si="144"/>
        <v>20.04</v>
      </c>
      <c r="S223" s="99">
        <f t="shared" si="145"/>
        <v>21.53</v>
      </c>
      <c r="T223" s="99">
        <f t="shared" si="146"/>
        <v>20.843538461538461</v>
      </c>
      <c r="U223" s="99">
        <f t="shared" si="147"/>
        <v>20.792999999999999</v>
      </c>
      <c r="V223" s="99">
        <f t="shared" si="148"/>
        <v>20.846938000640794</v>
      </c>
      <c r="W223" s="99">
        <f t="shared" si="149"/>
        <v>20.336574628522406</v>
      </c>
      <c r="X223" s="99">
        <f t="shared" si="150"/>
        <v>0.51036337211838756</v>
      </c>
      <c r="Y223" s="99">
        <f t="shared" si="151"/>
        <v>0.56070522399531897</v>
      </c>
      <c r="Z223" s="99">
        <f t="shared" si="152"/>
        <v>-5.0341851876931409E-2</v>
      </c>
      <c r="AA223" s="109">
        <f t="shared" si="153"/>
        <v>4.9497474683058526E-2</v>
      </c>
      <c r="AB223" s="109">
        <f t="shared" si="170"/>
        <v>0.20959484726490693</v>
      </c>
      <c r="AC223" s="99" t="str">
        <f t="shared" si="171"/>
        <v>0</v>
      </c>
      <c r="AD223" s="95" t="str">
        <f t="shared" si="172"/>
        <v>0</v>
      </c>
      <c r="AE223" s="95">
        <f t="shared" si="154"/>
        <v>1</v>
      </c>
      <c r="AF223" s="95">
        <f>IF(Petrobras_PETR4___Histórico__InfoMoney_1[[#This Row],[MACD Line]]&lt;0,1,0)</f>
        <v>0</v>
      </c>
      <c r="AG223" s="99">
        <f>Petrobras_PETR4___Histórico__InfoMoney_1[[#This Row],[9MME]]/Petrobras_PETR4___Histórico__InfoMoney_1[[#This Row],[20MA]]</f>
        <v>1.0024305517019412</v>
      </c>
      <c r="AH223" s="95">
        <f t="shared" si="155"/>
        <v>0</v>
      </c>
      <c r="AI223" s="96">
        <f t="shared" si="156"/>
        <v>0</v>
      </c>
      <c r="AK223" s="104" t="b">
        <f t="shared" si="157"/>
        <v>0</v>
      </c>
      <c r="AL223" s="104" t="b">
        <f t="shared" si="158"/>
        <v>0</v>
      </c>
      <c r="AM223" s="104" t="b">
        <f t="shared" si="159"/>
        <v>0</v>
      </c>
      <c r="AN223" s="104" t="b">
        <f t="shared" si="160"/>
        <v>1</v>
      </c>
      <c r="AO223" s="98">
        <f t="shared" si="161"/>
        <v>18.91</v>
      </c>
      <c r="AP223" s="104">
        <f t="shared" si="162"/>
        <v>22.28</v>
      </c>
      <c r="AQ223" s="98">
        <f t="shared" si="163"/>
        <v>0.2</v>
      </c>
      <c r="AR223" s="98">
        <f t="shared" si="164"/>
        <v>0.15384615384615385</v>
      </c>
      <c r="AS223" s="98">
        <f t="shared" si="165"/>
        <v>7.407407407407407E-2</v>
      </c>
      <c r="AU223" s="97" t="b">
        <f t="shared" si="166"/>
        <v>0</v>
      </c>
      <c r="AV223" s="97" t="b">
        <f t="shared" si="167"/>
        <v>0</v>
      </c>
      <c r="AW223" s="97" t="b">
        <f t="shared" si="173"/>
        <v>0</v>
      </c>
      <c r="AX223" s="97" t="b">
        <f t="shared" si="174"/>
        <v>0</v>
      </c>
      <c r="AY2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3" s="97" t="b">
        <f t="shared" si="168"/>
        <v>0</v>
      </c>
      <c r="BA223" s="97" t="b">
        <f t="shared" si="169"/>
        <v>1</v>
      </c>
      <c r="BB223" s="97" t="b">
        <f t="shared" si="175"/>
        <v>1</v>
      </c>
      <c r="BC223" s="97" t="b">
        <f t="shared" si="176"/>
        <v>1</v>
      </c>
      <c r="BD223" s="97" t="b">
        <f>Petrobras_PETR4___Histórico__InfoMoney_1[[#This Row],[MACD Line]]&lt;0</f>
        <v>0</v>
      </c>
      <c r="BE2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4" spans="1:57" hidden="1">
      <c r="A224" s="83">
        <v>44014</v>
      </c>
      <c r="B224" s="98">
        <v>21.34</v>
      </c>
      <c r="C224" s="98">
        <v>21.34</v>
      </c>
      <c r="D224" s="98">
        <v>1.61</v>
      </c>
      <c r="E224" s="98">
        <f>Petrobras_PETR4___Histórico__InfoMoney_1[[#This Row],[Var.Dia (%)]]/100</f>
        <v>1.61E-2</v>
      </c>
      <c r="F224" s="98">
        <v>21.38</v>
      </c>
      <c r="G224" s="98">
        <v>21.15</v>
      </c>
      <c r="H224" s="98">
        <v>21.49</v>
      </c>
      <c r="I224" s="97" t="s">
        <v>93</v>
      </c>
      <c r="J224" s="108">
        <v>2.9999999999999997E-4</v>
      </c>
      <c r="K224" s="97">
        <f ca="1">IF(COUNT($E224:E$1321)&gt;=22,LINEST(OFFSET(E224,0,0,22),OFFSET(J224,0,0,22)),"")</f>
        <v>1.2392581077630653</v>
      </c>
      <c r="L224" s="99">
        <f t="shared" si="141"/>
        <v>0</v>
      </c>
      <c r="M224" s="99">
        <f t="shared" si="142"/>
        <v>0</v>
      </c>
      <c r="N224" s="99">
        <f t="shared" si="143"/>
        <v>0</v>
      </c>
      <c r="O2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-7.2519083969466103E-2</v>
      </c>
      <c r="P224" s="128">
        <f>IF(Petrobras_PETR4___Histórico__InfoMoney_1[[#This Row],[William %R]]&lt;-0.8,1,0)</f>
        <v>0</v>
      </c>
      <c r="Q224" s="128">
        <f>IF(Petrobras_PETR4___Histórico__InfoMoney_1[[#This Row],[William %R]]&gt;-0.1,1,0)</f>
        <v>1</v>
      </c>
      <c r="R224" s="99">
        <f t="shared" si="144"/>
        <v>18.91</v>
      </c>
      <c r="S224" s="99">
        <f t="shared" si="145"/>
        <v>21.53</v>
      </c>
      <c r="T224" s="99">
        <f t="shared" si="146"/>
        <v>20.830192307692307</v>
      </c>
      <c r="U224" s="99">
        <f t="shared" si="147"/>
        <v>20.765999999999998</v>
      </c>
      <c r="V224" s="99">
        <f t="shared" si="148"/>
        <v>20.770017637120937</v>
      </c>
      <c r="W224" s="99">
        <f t="shared" si="149"/>
        <v>20.2619005988042</v>
      </c>
      <c r="X224" s="99">
        <f t="shared" si="150"/>
        <v>0.50811703831673682</v>
      </c>
      <c r="Y224" s="99">
        <f t="shared" si="151"/>
        <v>0.57329068696455177</v>
      </c>
      <c r="Z224" s="99">
        <f t="shared" si="152"/>
        <v>-6.5173648647814941E-2</v>
      </c>
      <c r="AA224" s="109">
        <f t="shared" si="153"/>
        <v>0.23334523779155947</v>
      </c>
      <c r="AB224" s="109">
        <f t="shared" si="170"/>
        <v>0.43385481442528684</v>
      </c>
      <c r="AC224" s="99" t="str">
        <f t="shared" si="171"/>
        <v>0</v>
      </c>
      <c r="AD224" s="95" t="str">
        <f t="shared" si="172"/>
        <v>0</v>
      </c>
      <c r="AE224" s="95">
        <f t="shared" si="154"/>
        <v>1</v>
      </c>
      <c r="AF224" s="95">
        <f>IF(Petrobras_PETR4___Histórico__InfoMoney_1[[#This Row],[MACD Line]]&lt;0,1,0)</f>
        <v>0</v>
      </c>
      <c r="AG224" s="99">
        <f>Petrobras_PETR4___Histórico__InfoMoney_1[[#This Row],[9MME]]/Petrobras_PETR4___Histórico__InfoMoney_1[[#This Row],[20MA]]</f>
        <v>1.0030912215974337</v>
      </c>
      <c r="AH224" s="95">
        <f t="shared" si="155"/>
        <v>0</v>
      </c>
      <c r="AI224" s="96">
        <f t="shared" si="156"/>
        <v>0</v>
      </c>
      <c r="AK224" s="104" t="b">
        <f t="shared" si="157"/>
        <v>0</v>
      </c>
      <c r="AL224" s="104" t="b">
        <f t="shared" si="158"/>
        <v>1</v>
      </c>
      <c r="AM224" s="104" t="b">
        <f t="shared" si="159"/>
        <v>1</v>
      </c>
      <c r="AN224" s="104" t="b">
        <f t="shared" si="160"/>
        <v>1</v>
      </c>
      <c r="AO224" s="98">
        <f t="shared" si="161"/>
        <v>18.91</v>
      </c>
      <c r="AP224" s="104">
        <f t="shared" si="162"/>
        <v>22.28</v>
      </c>
      <c r="AQ224" s="98">
        <f t="shared" si="163"/>
        <v>0.2</v>
      </c>
      <c r="AR224" s="98">
        <f t="shared" si="164"/>
        <v>0.15384615384615385</v>
      </c>
      <c r="AS224" s="98">
        <f t="shared" si="165"/>
        <v>7.407407407407407E-2</v>
      </c>
      <c r="AU224" s="97" t="b">
        <f t="shared" si="166"/>
        <v>0</v>
      </c>
      <c r="AV224" s="97" t="b">
        <f t="shared" si="167"/>
        <v>1</v>
      </c>
      <c r="AW224" s="97" t="b">
        <f t="shared" si="173"/>
        <v>0</v>
      </c>
      <c r="AX224" s="97" t="b">
        <f t="shared" si="174"/>
        <v>0</v>
      </c>
      <c r="AY2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4" s="97" t="b">
        <f t="shared" si="168"/>
        <v>0</v>
      </c>
      <c r="BA224" s="97" t="b">
        <f t="shared" si="169"/>
        <v>0</v>
      </c>
      <c r="BB224" s="97" t="b">
        <f t="shared" si="175"/>
        <v>1</v>
      </c>
      <c r="BC224" s="97" t="b">
        <f t="shared" si="176"/>
        <v>1</v>
      </c>
      <c r="BD224" s="97" t="b">
        <f>Petrobras_PETR4___Histórico__InfoMoney_1[[#This Row],[MACD Line]]&lt;0</f>
        <v>0</v>
      </c>
      <c r="BE2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5" spans="1:57" hidden="1">
      <c r="A225" s="83">
        <v>44013</v>
      </c>
      <c r="B225" s="98">
        <v>21.01</v>
      </c>
      <c r="C225" s="98">
        <v>21.01</v>
      </c>
      <c r="D225" s="98">
        <v>0.74</v>
      </c>
      <c r="E225" s="98">
        <f>Petrobras_PETR4___Histórico__InfoMoney_1[[#This Row],[Var.Dia (%)]]/100</f>
        <v>7.4000000000000003E-3</v>
      </c>
      <c r="F225" s="98">
        <v>21.04</v>
      </c>
      <c r="G225" s="98">
        <v>20.82</v>
      </c>
      <c r="H225" s="98">
        <v>21.53</v>
      </c>
      <c r="I225" s="97" t="s">
        <v>65</v>
      </c>
      <c r="J225" s="108">
        <v>1.21E-2</v>
      </c>
      <c r="K225" s="97">
        <f ca="1">IF(COUNT($E225:E$1321)&gt;=22,LINEST(OFFSET(E225,0,0,22),OFFSET(J225,0,0,22)),"")</f>
        <v>1.2233162878653741</v>
      </c>
      <c r="L225" s="99">
        <f t="shared" si="141"/>
        <v>0</v>
      </c>
      <c r="M225" s="99">
        <f t="shared" si="142"/>
        <v>0</v>
      </c>
      <c r="N225" s="99">
        <f t="shared" si="143"/>
        <v>0</v>
      </c>
      <c r="O2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-0.19847328244274787</v>
      </c>
      <c r="P225" s="128">
        <f>IF(Petrobras_PETR4___Histórico__InfoMoney_1[[#This Row],[William %R]]&lt;-0.8,1,0)</f>
        <v>0</v>
      </c>
      <c r="Q225" s="128">
        <f>IF(Petrobras_PETR4___Histórico__InfoMoney_1[[#This Row],[William %R]]&gt;-0.1,1,0)</f>
        <v>0</v>
      </c>
      <c r="R225" s="99">
        <f t="shared" si="144"/>
        <v>18.91</v>
      </c>
      <c r="S225" s="99">
        <f t="shared" si="145"/>
        <v>21.53</v>
      </c>
      <c r="T225" s="99">
        <f t="shared" si="146"/>
        <v>20.766730769230769</v>
      </c>
      <c r="U225" s="99">
        <f t="shared" si="147"/>
        <v>20.737500000000001</v>
      </c>
      <c r="V225" s="99">
        <f t="shared" si="148"/>
        <v>20.666384480233834</v>
      </c>
      <c r="W225" s="99">
        <f t="shared" si="149"/>
        <v>20.175652646708535</v>
      </c>
      <c r="X225" s="99">
        <f t="shared" si="150"/>
        <v>0.49073183352529881</v>
      </c>
      <c r="Y225" s="99">
        <f t="shared" si="151"/>
        <v>0.58958409912650556</v>
      </c>
      <c r="Z225" s="99">
        <f t="shared" si="152"/>
        <v>-9.8852265601206746E-2</v>
      </c>
      <c r="AA225" s="109">
        <f t="shared" si="153"/>
        <v>0.1131370849898477</v>
      </c>
      <c r="AB225" s="109">
        <f t="shared" si="170"/>
        <v>0.34285565475867585</v>
      </c>
      <c r="AC225" s="99" t="str">
        <f t="shared" si="171"/>
        <v>0</v>
      </c>
      <c r="AD225" s="95" t="str">
        <f t="shared" si="172"/>
        <v>0</v>
      </c>
      <c r="AE225" s="95">
        <f t="shared" si="154"/>
        <v>1</v>
      </c>
      <c r="AF225" s="95">
        <f>IF(Petrobras_PETR4___Histórico__InfoMoney_1[[#This Row],[MACD Line]]&lt;0,1,0)</f>
        <v>0</v>
      </c>
      <c r="AG225" s="99">
        <f>Petrobras_PETR4___Histórico__InfoMoney_1[[#This Row],[9MME]]/Petrobras_PETR4___Histórico__InfoMoney_1[[#This Row],[20MA]]</f>
        <v>1.0014095609032316</v>
      </c>
      <c r="AH225" s="95">
        <f t="shared" si="155"/>
        <v>0</v>
      </c>
      <c r="AI225" s="96">
        <f t="shared" si="156"/>
        <v>0</v>
      </c>
      <c r="AK225" s="104" t="b">
        <f t="shared" si="157"/>
        <v>1</v>
      </c>
      <c r="AL225" s="104" t="b">
        <f t="shared" si="158"/>
        <v>1</v>
      </c>
      <c r="AM225" s="104" t="b">
        <f t="shared" si="159"/>
        <v>0</v>
      </c>
      <c r="AN225" s="104" t="b">
        <f t="shared" si="160"/>
        <v>1</v>
      </c>
      <c r="AO225" s="98">
        <f t="shared" si="161"/>
        <v>18.91</v>
      </c>
      <c r="AP225" s="104">
        <f t="shared" si="162"/>
        <v>22.28</v>
      </c>
      <c r="AQ225" s="98">
        <f t="shared" si="163"/>
        <v>0.2</v>
      </c>
      <c r="AR225" s="98">
        <f t="shared" si="164"/>
        <v>0.15384615384615385</v>
      </c>
      <c r="AS225" s="98">
        <f t="shared" si="165"/>
        <v>7.407407407407407E-2</v>
      </c>
      <c r="AU225" s="97" t="b">
        <f t="shared" si="166"/>
        <v>1</v>
      </c>
      <c r="AV225" s="97" t="b">
        <f t="shared" si="167"/>
        <v>1</v>
      </c>
      <c r="AW225" s="97" t="b">
        <f t="shared" si="173"/>
        <v>0</v>
      </c>
      <c r="AX225" s="97" t="b">
        <f t="shared" si="174"/>
        <v>0</v>
      </c>
      <c r="AY2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5" s="97" t="b">
        <f t="shared" si="168"/>
        <v>0</v>
      </c>
      <c r="BA225" s="97" t="b">
        <f t="shared" si="169"/>
        <v>0</v>
      </c>
      <c r="BB225" s="97" t="b">
        <f t="shared" si="175"/>
        <v>1</v>
      </c>
      <c r="BC225" s="97" t="b">
        <f t="shared" si="176"/>
        <v>1</v>
      </c>
      <c r="BD225" s="97" t="b">
        <f>Petrobras_PETR4___Histórico__InfoMoney_1[[#This Row],[MACD Line]]&lt;0</f>
        <v>0</v>
      </c>
      <c r="BE2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6" spans="1:57" hidden="1">
      <c r="A226" s="83">
        <v>44012</v>
      </c>
      <c r="B226" s="98">
        <v>20.85</v>
      </c>
      <c r="C226" s="98">
        <v>20.85</v>
      </c>
      <c r="D226" s="98">
        <v>-0.51</v>
      </c>
      <c r="E226" s="98">
        <f>Petrobras_PETR4___Histórico__InfoMoney_1[[#This Row],[Var.Dia (%)]]/100</f>
        <v>-5.1000000000000004E-3</v>
      </c>
      <c r="F226" s="98">
        <v>20.65</v>
      </c>
      <c r="G226" s="98">
        <v>20.41</v>
      </c>
      <c r="H226" s="98">
        <v>21.09</v>
      </c>
      <c r="I226" s="97" t="s">
        <v>104</v>
      </c>
      <c r="J226" s="108">
        <v>-7.1000000000000004E-3</v>
      </c>
      <c r="K226" s="97">
        <f ca="1">IF(COUNT($E226:E$1321)&gt;=22,LINEST(OFFSET(E226,0,0,22),OFFSET(J226,0,0,22)),"")</f>
        <v>1.2351238440244239</v>
      </c>
      <c r="L226" s="99">
        <f t="shared" si="141"/>
        <v>0</v>
      </c>
      <c r="M226" s="99">
        <f t="shared" si="142"/>
        <v>0</v>
      </c>
      <c r="N226" s="99">
        <f t="shared" si="143"/>
        <v>0</v>
      </c>
      <c r="O2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-0.25096525096525041</v>
      </c>
      <c r="P226" s="128">
        <f>IF(Petrobras_PETR4___Histórico__InfoMoney_1[[#This Row],[William %R]]&lt;-0.8,1,0)</f>
        <v>0</v>
      </c>
      <c r="Q226" s="128">
        <f>IF(Petrobras_PETR4___Histórico__InfoMoney_1[[#This Row],[William %R]]&gt;-0.1,1,0)</f>
        <v>0</v>
      </c>
      <c r="R226" s="99">
        <f t="shared" si="144"/>
        <v>18.91</v>
      </c>
      <c r="S226" s="99">
        <f t="shared" si="145"/>
        <v>21.5</v>
      </c>
      <c r="T226" s="99">
        <f t="shared" si="146"/>
        <v>20.692192307692309</v>
      </c>
      <c r="U226" s="99">
        <f t="shared" si="147"/>
        <v>20.7225</v>
      </c>
      <c r="V226" s="99">
        <f t="shared" si="148"/>
        <v>20.60390893118544</v>
      </c>
      <c r="W226" s="99">
        <f t="shared" si="149"/>
        <v>20.108904858445218</v>
      </c>
      <c r="X226" s="99">
        <f t="shared" si="150"/>
        <v>0.49500407274022251</v>
      </c>
      <c r="Y226" s="99">
        <f t="shared" si="151"/>
        <v>0.61429716552680724</v>
      </c>
      <c r="Z226" s="99">
        <f t="shared" si="152"/>
        <v>-0.11929309278658473</v>
      </c>
      <c r="AA226" s="109">
        <f t="shared" si="153"/>
        <v>7.7781745930519827E-2</v>
      </c>
      <c r="AB226" s="109">
        <f t="shared" si="170"/>
        <v>0.35081334068133757</v>
      </c>
      <c r="AC226" s="99" t="str">
        <f t="shared" si="171"/>
        <v>0</v>
      </c>
      <c r="AD226" s="95" t="str">
        <f t="shared" si="172"/>
        <v>0</v>
      </c>
      <c r="AE226" s="95">
        <f t="shared" si="154"/>
        <v>1</v>
      </c>
      <c r="AF226" s="95">
        <f>IF(Petrobras_PETR4___Histórico__InfoMoney_1[[#This Row],[MACD Line]]&lt;0,1,0)</f>
        <v>0</v>
      </c>
      <c r="AG226" s="99">
        <f>Petrobras_PETR4___Histórico__InfoMoney_1[[#This Row],[9MME]]/Petrobras_PETR4___Histórico__InfoMoney_1[[#This Row],[20MA]]</f>
        <v>0.99853745000324812</v>
      </c>
      <c r="AH226" s="95">
        <f t="shared" si="155"/>
        <v>0</v>
      </c>
      <c r="AI226" s="96">
        <f t="shared" si="156"/>
        <v>0</v>
      </c>
      <c r="AK226" s="104" t="b">
        <f t="shared" si="157"/>
        <v>1</v>
      </c>
      <c r="AL226" s="104" t="b">
        <f t="shared" si="158"/>
        <v>0</v>
      </c>
      <c r="AM226" s="104" t="b">
        <f t="shared" si="159"/>
        <v>0</v>
      </c>
      <c r="AN226" s="104" t="b">
        <f t="shared" si="160"/>
        <v>1</v>
      </c>
      <c r="AO226" s="98">
        <f t="shared" si="161"/>
        <v>18.91</v>
      </c>
      <c r="AP226" s="104">
        <f t="shared" si="162"/>
        <v>22.28</v>
      </c>
      <c r="AQ226" s="98">
        <f t="shared" si="163"/>
        <v>0.2</v>
      </c>
      <c r="AR226" s="98">
        <f t="shared" si="164"/>
        <v>0.15384615384615385</v>
      </c>
      <c r="AS226" s="98">
        <f t="shared" si="165"/>
        <v>7.407407407407407E-2</v>
      </c>
      <c r="AU226" s="97" t="b">
        <f t="shared" si="166"/>
        <v>1</v>
      </c>
      <c r="AV226" s="97" t="b">
        <f t="shared" si="167"/>
        <v>1</v>
      </c>
      <c r="AW226" s="97" t="b">
        <f t="shared" si="173"/>
        <v>0</v>
      </c>
      <c r="AX226" s="97" t="b">
        <f t="shared" si="174"/>
        <v>0</v>
      </c>
      <c r="AY2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6" s="97" t="b">
        <f t="shared" si="168"/>
        <v>0</v>
      </c>
      <c r="BA226" s="97" t="b">
        <f t="shared" si="169"/>
        <v>0</v>
      </c>
      <c r="BB226" s="97" t="b">
        <f t="shared" si="175"/>
        <v>1</v>
      </c>
      <c r="BC226" s="97" t="b">
        <f t="shared" si="176"/>
        <v>1</v>
      </c>
      <c r="BD226" s="97" t="b">
        <f>Petrobras_PETR4___Histórico__InfoMoney_1[[#This Row],[MACD Line]]&lt;0</f>
        <v>0</v>
      </c>
      <c r="BE2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7" spans="1:57" hidden="1">
      <c r="A227" s="83">
        <v>44011</v>
      </c>
      <c r="B227" s="98">
        <v>20.96</v>
      </c>
      <c r="C227" s="98">
        <v>20.96</v>
      </c>
      <c r="D227" s="98">
        <v>3.93</v>
      </c>
      <c r="E227" s="98">
        <f>Petrobras_PETR4___Histórico__InfoMoney_1[[#This Row],[Var.Dia (%)]]/100</f>
        <v>3.9300000000000002E-2</v>
      </c>
      <c r="F227" s="98">
        <v>20.420000000000002</v>
      </c>
      <c r="G227" s="98">
        <v>20.25</v>
      </c>
      <c r="H227" s="98">
        <v>20.96</v>
      </c>
      <c r="I227" s="97" t="s">
        <v>111</v>
      </c>
      <c r="J227" s="108">
        <v>2.0299999999999999E-2</v>
      </c>
      <c r="K227" s="97">
        <f ca="1">IF(COUNT($E227:E$1321)&gt;=22,LINEST(OFFSET(E227,0,0,22),OFFSET(J227,0,0,22)),"")</f>
        <v>1.2256064334712506</v>
      </c>
      <c r="L227" s="99">
        <f t="shared" si="141"/>
        <v>0</v>
      </c>
      <c r="M227" s="99">
        <f t="shared" si="142"/>
        <v>0</v>
      </c>
      <c r="N227" s="99">
        <f t="shared" si="143"/>
        <v>0</v>
      </c>
      <c r="O2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-0.20849420849420819</v>
      </c>
      <c r="P227" s="128">
        <f>IF(Petrobras_PETR4___Histórico__InfoMoney_1[[#This Row],[William %R]]&lt;-0.8,1,0)</f>
        <v>0</v>
      </c>
      <c r="Q227" s="128">
        <f>IF(Petrobras_PETR4___Histórico__InfoMoney_1[[#This Row],[William %R]]&gt;-0.1,1,0)</f>
        <v>0</v>
      </c>
      <c r="R227" s="99">
        <f t="shared" si="144"/>
        <v>18.91</v>
      </c>
      <c r="S227" s="99">
        <f t="shared" si="145"/>
        <v>21.5</v>
      </c>
      <c r="T227" s="99">
        <f t="shared" si="146"/>
        <v>20.654961538461539</v>
      </c>
      <c r="U227" s="99">
        <f t="shared" si="147"/>
        <v>20.663500000000003</v>
      </c>
      <c r="V227" s="99">
        <f t="shared" si="148"/>
        <v>20.559165100491885</v>
      </c>
      <c r="W227" s="99">
        <f t="shared" si="149"/>
        <v>20.049617247120835</v>
      </c>
      <c r="X227" s="99">
        <f t="shared" si="150"/>
        <v>0.5095478533710498</v>
      </c>
      <c r="Y227" s="99">
        <f t="shared" si="151"/>
        <v>0.64412043872345337</v>
      </c>
      <c r="Z227" s="99">
        <f t="shared" si="152"/>
        <v>-0.13457258535240357</v>
      </c>
      <c r="AA227" s="109">
        <f t="shared" si="153"/>
        <v>0.56568542494923857</v>
      </c>
      <c r="AB227" s="109">
        <f t="shared" si="170"/>
        <v>0.37009458250560751</v>
      </c>
      <c r="AC227" s="99" t="str">
        <f t="shared" si="171"/>
        <v>1</v>
      </c>
      <c r="AD227" s="95" t="str">
        <f t="shared" si="172"/>
        <v>0</v>
      </c>
      <c r="AE227" s="95">
        <f t="shared" si="154"/>
        <v>1</v>
      </c>
      <c r="AF227" s="95">
        <f>IF(Petrobras_PETR4___Histórico__InfoMoney_1[[#This Row],[MACD Line]]&lt;0,1,0)</f>
        <v>0</v>
      </c>
      <c r="AG227" s="99">
        <f>Petrobras_PETR4___Histórico__InfoMoney_1[[#This Row],[9MME]]/Petrobras_PETR4___Histórico__InfoMoney_1[[#This Row],[20MA]]</f>
        <v>0.99958678532008305</v>
      </c>
      <c r="AH227" s="95">
        <f t="shared" si="155"/>
        <v>0</v>
      </c>
      <c r="AI227" s="96">
        <f t="shared" si="156"/>
        <v>0</v>
      </c>
      <c r="AK227" s="104" t="b">
        <f t="shared" si="157"/>
        <v>0</v>
      </c>
      <c r="AL227" s="104" t="b">
        <f t="shared" si="158"/>
        <v>1</v>
      </c>
      <c r="AM227" s="104" t="b">
        <f t="shared" si="159"/>
        <v>0</v>
      </c>
      <c r="AN227" s="104" t="b">
        <f t="shared" si="160"/>
        <v>1</v>
      </c>
      <c r="AO227" s="98">
        <f t="shared" si="161"/>
        <v>18.670000000000002</v>
      </c>
      <c r="AP227" s="104">
        <f t="shared" si="162"/>
        <v>22.28</v>
      </c>
      <c r="AQ227" s="98">
        <f t="shared" si="163"/>
        <v>0.2</v>
      </c>
      <c r="AR227" s="98">
        <f t="shared" si="164"/>
        <v>0.15384615384615385</v>
      </c>
      <c r="AS227" s="98">
        <f t="shared" si="165"/>
        <v>7.407407407407407E-2</v>
      </c>
      <c r="AU227" s="97" t="b">
        <f t="shared" si="166"/>
        <v>1</v>
      </c>
      <c r="AV227" s="97" t="b">
        <f t="shared" si="167"/>
        <v>0</v>
      </c>
      <c r="AW227" s="97" t="b">
        <f t="shared" si="173"/>
        <v>0</v>
      </c>
      <c r="AX227" s="97" t="b">
        <f t="shared" si="174"/>
        <v>1</v>
      </c>
      <c r="AY2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7" s="97" t="b">
        <f t="shared" si="168"/>
        <v>0</v>
      </c>
      <c r="BA227" s="97" t="b">
        <f t="shared" si="169"/>
        <v>0</v>
      </c>
      <c r="BB227" s="97" t="b">
        <f t="shared" si="175"/>
        <v>0</v>
      </c>
      <c r="BC227" s="97" t="b">
        <f t="shared" si="176"/>
        <v>1</v>
      </c>
      <c r="BD227" s="97" t="b">
        <f>Petrobras_PETR4___Histórico__InfoMoney_1[[#This Row],[MACD Line]]&lt;0</f>
        <v>0</v>
      </c>
      <c r="BE2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8" spans="1:57" hidden="1">
      <c r="A228" s="83">
        <v>44008</v>
      </c>
      <c r="B228" s="98">
        <v>20.16</v>
      </c>
      <c r="C228" s="98">
        <v>20.16</v>
      </c>
      <c r="D228" s="98">
        <v>-2.93</v>
      </c>
      <c r="E228" s="98">
        <f>Petrobras_PETR4___Histórico__InfoMoney_1[[#This Row],[Var.Dia (%)]]/100</f>
        <v>-2.9300000000000003E-2</v>
      </c>
      <c r="F228" s="98">
        <v>20.52</v>
      </c>
      <c r="G228" s="98">
        <v>20.11</v>
      </c>
      <c r="H228" s="98">
        <v>20.77</v>
      </c>
      <c r="I228" s="97" t="s">
        <v>61</v>
      </c>
      <c r="J228" s="108">
        <v>-2.24E-2</v>
      </c>
      <c r="K228" s="97">
        <f ca="1">IF(COUNT($E228:E$1321)&gt;=22,LINEST(OFFSET(E228,0,0,22),OFFSET(J228,0,0,22)),"")</f>
        <v>1.0980414262634546</v>
      </c>
      <c r="L228" s="99">
        <f t="shared" si="141"/>
        <v>0</v>
      </c>
      <c r="M228" s="99">
        <f t="shared" si="142"/>
        <v>0</v>
      </c>
      <c r="N228" s="99">
        <f t="shared" si="143"/>
        <v>0</v>
      </c>
      <c r="O2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-0.57627118644067787</v>
      </c>
      <c r="P228" s="128">
        <f>IF(Petrobras_PETR4___Histórico__InfoMoney_1[[#This Row],[William %R]]&lt;-0.8,1,0)</f>
        <v>0</v>
      </c>
      <c r="Q228" s="128">
        <f>IF(Petrobras_PETR4___Histórico__InfoMoney_1[[#This Row],[William %R]]&gt;-0.1,1,0)</f>
        <v>0</v>
      </c>
      <c r="R228" s="99">
        <f t="shared" si="144"/>
        <v>18.91</v>
      </c>
      <c r="S228" s="99">
        <f t="shared" si="145"/>
        <v>21.86</v>
      </c>
      <c r="T228" s="99">
        <f t="shared" si="146"/>
        <v>20.488307692307693</v>
      </c>
      <c r="U228" s="99">
        <f t="shared" si="147"/>
        <v>20.599499999999999</v>
      </c>
      <c r="V228" s="99">
        <f t="shared" si="148"/>
        <v>20.486286027854046</v>
      </c>
      <c r="W228" s="99">
        <f t="shared" si="149"/>
        <v>19.976786626890501</v>
      </c>
      <c r="X228" s="99">
        <f t="shared" si="150"/>
        <v>0.50949940096354496</v>
      </c>
      <c r="Y228" s="99">
        <f t="shared" si="151"/>
        <v>0.67776358506155421</v>
      </c>
      <c r="Z228" s="99">
        <f t="shared" si="152"/>
        <v>-0.16826418409800925</v>
      </c>
      <c r="AA228" s="109">
        <f t="shared" si="153"/>
        <v>0.43133513652379357</v>
      </c>
      <c r="AB228" s="109">
        <f t="shared" si="170"/>
        <v>0.34500724630071145</v>
      </c>
      <c r="AC228" s="99" t="str">
        <f t="shared" si="171"/>
        <v>0</v>
      </c>
      <c r="AD228" s="95">
        <f t="shared" si="172"/>
        <v>1</v>
      </c>
      <c r="AE228" s="95">
        <f t="shared" si="154"/>
        <v>1</v>
      </c>
      <c r="AF228" s="95">
        <f>IF(Petrobras_PETR4___Histórico__InfoMoney_1[[#This Row],[MACD Line]]&lt;0,1,0)</f>
        <v>0</v>
      </c>
      <c r="AG228" s="99">
        <f>Petrobras_PETR4___Histórico__InfoMoney_1[[#This Row],[9MME]]/Petrobras_PETR4___Histórico__InfoMoney_1[[#This Row],[20MA]]</f>
        <v>0.99460218414561974</v>
      </c>
      <c r="AH228" s="95">
        <f t="shared" si="155"/>
        <v>0</v>
      </c>
      <c r="AI228" s="96">
        <f t="shared" si="156"/>
        <v>0</v>
      </c>
      <c r="AK228" s="104" t="b">
        <f t="shared" si="157"/>
        <v>1</v>
      </c>
      <c r="AL228" s="104" t="b">
        <f t="shared" si="158"/>
        <v>0</v>
      </c>
      <c r="AM228" s="104" t="b">
        <f t="shared" si="159"/>
        <v>0</v>
      </c>
      <c r="AN228" s="104" t="b">
        <f t="shared" si="160"/>
        <v>0</v>
      </c>
      <c r="AO228" s="98">
        <f t="shared" si="161"/>
        <v>18.670000000000002</v>
      </c>
      <c r="AP228" s="104">
        <f t="shared" si="162"/>
        <v>22.28</v>
      </c>
      <c r="AQ228" s="98">
        <f t="shared" si="163"/>
        <v>0.2</v>
      </c>
      <c r="AR228" s="98">
        <f t="shared" si="164"/>
        <v>0.15384615384615385</v>
      </c>
      <c r="AS228" s="98">
        <f t="shared" si="165"/>
        <v>7.407407407407407E-2</v>
      </c>
      <c r="AU228" s="97" t="b">
        <f t="shared" si="166"/>
        <v>0</v>
      </c>
      <c r="AV228" s="97" t="b">
        <f t="shared" si="167"/>
        <v>0</v>
      </c>
      <c r="AW228" s="97" t="b">
        <f t="shared" si="173"/>
        <v>1</v>
      </c>
      <c r="AX228" s="97" t="b">
        <f t="shared" si="174"/>
        <v>0</v>
      </c>
      <c r="AY2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8" s="97" t="b">
        <f t="shared" si="168"/>
        <v>0</v>
      </c>
      <c r="BA228" s="97" t="b">
        <f t="shared" si="169"/>
        <v>0</v>
      </c>
      <c r="BB228" s="97" t="b">
        <f t="shared" si="175"/>
        <v>1</v>
      </c>
      <c r="BC228" s="97" t="b">
        <f t="shared" si="176"/>
        <v>0</v>
      </c>
      <c r="BD228" s="97" t="b">
        <f>Petrobras_PETR4___Histórico__InfoMoney_1[[#This Row],[MACD Line]]&lt;0</f>
        <v>0</v>
      </c>
      <c r="BE2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29" spans="1:57" hidden="1">
      <c r="A229" s="83">
        <v>44007</v>
      </c>
      <c r="B229" s="98">
        <v>20.77</v>
      </c>
      <c r="C229" s="98">
        <v>20.77</v>
      </c>
      <c r="D229" s="98">
        <v>2.2400000000000002</v>
      </c>
      <c r="E229" s="98">
        <f>Petrobras_PETR4___Histórico__InfoMoney_1[[#This Row],[Var.Dia (%)]]/100</f>
        <v>2.2400000000000003E-2</v>
      </c>
      <c r="F229" s="98">
        <v>20.23</v>
      </c>
      <c r="G229" s="98">
        <v>20.059999999999999</v>
      </c>
      <c r="H229" s="98">
        <v>20.77</v>
      </c>
      <c r="I229" s="97" t="s">
        <v>482</v>
      </c>
      <c r="J229" s="108">
        <v>1.7000000000000001E-2</v>
      </c>
      <c r="K229" s="97">
        <f ca="1">IF(COUNT($E229:E$1321)&gt;=22,LINEST(OFFSET(E229,0,0,22),OFFSET(J229,0,0,22)),"")</f>
        <v>1.0633390412250217</v>
      </c>
      <c r="L229" s="99">
        <f t="shared" si="141"/>
        <v>0</v>
      </c>
      <c r="M229" s="99">
        <f t="shared" si="142"/>
        <v>0</v>
      </c>
      <c r="N229" s="99">
        <f t="shared" si="143"/>
        <v>0</v>
      </c>
      <c r="O2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-0.448071216617211</v>
      </c>
      <c r="P229" s="128">
        <f>IF(Petrobras_PETR4___Histórico__InfoMoney_1[[#This Row],[William %R]]&lt;-0.8,1,0)</f>
        <v>0</v>
      </c>
      <c r="Q229" s="128">
        <f>IF(Petrobras_PETR4___Histórico__InfoMoney_1[[#This Row],[William %R]]&gt;-0.1,1,0)</f>
        <v>0</v>
      </c>
      <c r="R229" s="99">
        <f t="shared" si="144"/>
        <v>18.91</v>
      </c>
      <c r="S229" s="99">
        <f t="shared" si="145"/>
        <v>22.28</v>
      </c>
      <c r="T229" s="99">
        <f t="shared" si="146"/>
        <v>20.519115384615386</v>
      </c>
      <c r="U229" s="99">
        <f t="shared" si="147"/>
        <v>20.548000000000002</v>
      </c>
      <c r="V229" s="99">
        <f t="shared" si="148"/>
        <v>20.545610760191146</v>
      </c>
      <c r="W229" s="99">
        <f t="shared" si="149"/>
        <v>19.962129557041742</v>
      </c>
      <c r="X229" s="99">
        <f t="shared" si="150"/>
        <v>0.58348120314940388</v>
      </c>
      <c r="Y229" s="99">
        <f t="shared" si="151"/>
        <v>0.71982963108605658</v>
      </c>
      <c r="Z229" s="99">
        <f t="shared" si="152"/>
        <v>-0.13634842793665269</v>
      </c>
      <c r="AA229" s="109">
        <f t="shared" si="153"/>
        <v>0.31819805153394587</v>
      </c>
      <c r="AB229" s="109">
        <f t="shared" si="170"/>
        <v>0.30262187627466697</v>
      </c>
      <c r="AC229" s="99" t="str">
        <f t="shared" si="171"/>
        <v>1</v>
      </c>
      <c r="AD229" s="95" t="str">
        <f t="shared" si="172"/>
        <v>0</v>
      </c>
      <c r="AE229" s="95">
        <f t="shared" si="154"/>
        <v>1</v>
      </c>
      <c r="AF229" s="95">
        <f>IF(Petrobras_PETR4___Histórico__InfoMoney_1[[#This Row],[MACD Line]]&lt;0,1,0)</f>
        <v>0</v>
      </c>
      <c r="AG229" s="99">
        <f>Petrobras_PETR4___Histórico__InfoMoney_1[[#This Row],[9MME]]/Petrobras_PETR4___Histórico__InfoMoney_1[[#This Row],[20MA]]</f>
        <v>0.99859428579985321</v>
      </c>
      <c r="AH229" s="95">
        <f t="shared" si="155"/>
        <v>0</v>
      </c>
      <c r="AI229" s="96">
        <f t="shared" si="156"/>
        <v>0</v>
      </c>
      <c r="AK229" s="104" t="b">
        <f t="shared" si="157"/>
        <v>0</v>
      </c>
      <c r="AL229" s="104" t="b">
        <f t="shared" si="158"/>
        <v>1</v>
      </c>
      <c r="AM229" s="104" t="b">
        <f t="shared" si="159"/>
        <v>0</v>
      </c>
      <c r="AN229" s="104" t="b">
        <f t="shared" si="160"/>
        <v>1</v>
      </c>
      <c r="AO229" s="98">
        <f t="shared" si="161"/>
        <v>18.53</v>
      </c>
      <c r="AP229" s="104">
        <f t="shared" si="162"/>
        <v>22.28</v>
      </c>
      <c r="AQ229" s="98">
        <f t="shared" si="163"/>
        <v>0.2</v>
      </c>
      <c r="AR229" s="98">
        <f t="shared" si="164"/>
        <v>0.15384615384615385</v>
      </c>
      <c r="AS229" s="98">
        <f t="shared" si="165"/>
        <v>7.407407407407407E-2</v>
      </c>
      <c r="AU229" s="97" t="b">
        <f t="shared" si="166"/>
        <v>0</v>
      </c>
      <c r="AV229" s="97" t="b">
        <f t="shared" si="167"/>
        <v>0</v>
      </c>
      <c r="AW229" s="97" t="b">
        <f t="shared" si="173"/>
        <v>0</v>
      </c>
      <c r="AX229" s="97" t="b">
        <f t="shared" si="174"/>
        <v>1</v>
      </c>
      <c r="AY2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29" s="97" t="b">
        <f t="shared" si="168"/>
        <v>1</v>
      </c>
      <c r="BA229" s="97" t="b">
        <f t="shared" si="169"/>
        <v>0</v>
      </c>
      <c r="BB229" s="97" t="b">
        <f t="shared" si="175"/>
        <v>0</v>
      </c>
      <c r="BC229" s="97" t="b">
        <f t="shared" si="176"/>
        <v>1</v>
      </c>
      <c r="BD229" s="97" t="b">
        <f>Petrobras_PETR4___Histórico__InfoMoney_1[[#This Row],[MACD Line]]&lt;0</f>
        <v>0</v>
      </c>
      <c r="BE2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0" spans="1:57" hidden="1">
      <c r="A230" s="83">
        <v>44006</v>
      </c>
      <c r="B230" s="98">
        <v>20.32</v>
      </c>
      <c r="C230" s="98">
        <v>20.32</v>
      </c>
      <c r="D230" s="98">
        <v>-3</v>
      </c>
      <c r="E230" s="98">
        <f>Petrobras_PETR4___Histórico__InfoMoney_1[[#This Row],[Var.Dia (%)]]/100</f>
        <v>-0.03</v>
      </c>
      <c r="F230" s="98">
        <v>20.79</v>
      </c>
      <c r="G230" s="98">
        <v>20.04</v>
      </c>
      <c r="H230" s="98">
        <v>20.86</v>
      </c>
      <c r="I230" s="97" t="s">
        <v>55</v>
      </c>
      <c r="J230" s="108">
        <v>-1.66E-2</v>
      </c>
      <c r="K230" s="97">
        <f ca="1">IF(COUNT($E230:E$1321)&gt;=22,LINEST(OFFSET(E230,0,0,22),OFFSET(J230,0,0,22)),"")</f>
        <v>1.0501979896604479</v>
      </c>
      <c r="L230" s="99">
        <f t="shared" si="141"/>
        <v>0</v>
      </c>
      <c r="M230" s="99">
        <f t="shared" si="142"/>
        <v>0</v>
      </c>
      <c r="N230" s="99">
        <f t="shared" si="143"/>
        <v>0</v>
      </c>
      <c r="O2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-0.58160237388724045</v>
      </c>
      <c r="P230" s="128">
        <f>IF(Petrobras_PETR4___Histórico__InfoMoney_1[[#This Row],[William %R]]&lt;-0.8,1,0)</f>
        <v>0</v>
      </c>
      <c r="Q230" s="128">
        <f>IF(Petrobras_PETR4___Histórico__InfoMoney_1[[#This Row],[William %R]]&gt;-0.1,1,0)</f>
        <v>0</v>
      </c>
      <c r="R230" s="99">
        <f t="shared" si="144"/>
        <v>18.91</v>
      </c>
      <c r="S230" s="99">
        <f t="shared" si="145"/>
        <v>22.28</v>
      </c>
      <c r="T230" s="99">
        <f t="shared" si="146"/>
        <v>20.395307692307693</v>
      </c>
      <c r="U230" s="99">
        <f t="shared" si="147"/>
        <v>20.473500000000001</v>
      </c>
      <c r="V230" s="99">
        <f t="shared" si="148"/>
        <v>20.504812716589534</v>
      </c>
      <c r="W230" s="99">
        <f t="shared" si="149"/>
        <v>19.897499921605082</v>
      </c>
      <c r="X230" s="99">
        <f t="shared" si="150"/>
        <v>0.6073127949844519</v>
      </c>
      <c r="Y230" s="99">
        <f t="shared" si="151"/>
        <v>0.75391673807021975</v>
      </c>
      <c r="Z230" s="99">
        <f t="shared" si="152"/>
        <v>-0.14660394308576785</v>
      </c>
      <c r="AA230" s="109">
        <f t="shared" si="153"/>
        <v>0.44547727214752425</v>
      </c>
      <c r="AB230" s="109">
        <f t="shared" si="170"/>
        <v>0.32399074060843119</v>
      </c>
      <c r="AC230" s="99" t="str">
        <f t="shared" si="171"/>
        <v>0</v>
      </c>
      <c r="AD230" s="95">
        <f t="shared" si="172"/>
        <v>1</v>
      </c>
      <c r="AE230" s="95">
        <f t="shared" si="154"/>
        <v>1</v>
      </c>
      <c r="AF230" s="95">
        <f>IF(Petrobras_PETR4___Histórico__InfoMoney_1[[#This Row],[MACD Line]]&lt;0,1,0)</f>
        <v>0</v>
      </c>
      <c r="AG230" s="99">
        <f>Petrobras_PETR4___Histórico__InfoMoney_1[[#This Row],[9MME]]/Petrobras_PETR4___Histórico__InfoMoney_1[[#This Row],[20MA]]</f>
        <v>0.99618080407881859</v>
      </c>
      <c r="AH230" s="95">
        <f t="shared" si="155"/>
        <v>0</v>
      </c>
      <c r="AI230" s="96">
        <f t="shared" si="156"/>
        <v>0</v>
      </c>
      <c r="AK230" s="104" t="b">
        <f t="shared" si="157"/>
        <v>1</v>
      </c>
      <c r="AL230" s="104" t="b">
        <f t="shared" si="158"/>
        <v>0</v>
      </c>
      <c r="AM230" s="104" t="b">
        <f t="shared" si="159"/>
        <v>1</v>
      </c>
      <c r="AN230" s="104" t="b">
        <f t="shared" si="160"/>
        <v>0</v>
      </c>
      <c r="AO230" s="98">
        <f t="shared" si="161"/>
        <v>18.53</v>
      </c>
      <c r="AP230" s="104">
        <f t="shared" si="162"/>
        <v>22.28</v>
      </c>
      <c r="AQ230" s="98">
        <f t="shared" si="163"/>
        <v>0.2</v>
      </c>
      <c r="AR230" s="98">
        <f t="shared" si="164"/>
        <v>0.15384615384615385</v>
      </c>
      <c r="AS230" s="98">
        <f t="shared" si="165"/>
        <v>7.407407407407407E-2</v>
      </c>
      <c r="AU230" s="97" t="b">
        <f t="shared" si="166"/>
        <v>0</v>
      </c>
      <c r="AV230" s="97" t="b">
        <f t="shared" si="167"/>
        <v>1</v>
      </c>
      <c r="AW230" s="97" t="b">
        <f t="shared" si="173"/>
        <v>1</v>
      </c>
      <c r="AX230" s="97" t="b">
        <f t="shared" si="174"/>
        <v>0</v>
      </c>
      <c r="AY2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0" s="97" t="b">
        <f t="shared" si="168"/>
        <v>0</v>
      </c>
      <c r="BA230" s="97" t="b">
        <f t="shared" si="169"/>
        <v>1</v>
      </c>
      <c r="BB230" s="97" t="b">
        <f t="shared" si="175"/>
        <v>1</v>
      </c>
      <c r="BC230" s="97" t="b">
        <f t="shared" si="176"/>
        <v>0</v>
      </c>
      <c r="BD230" s="97" t="b">
        <f>Petrobras_PETR4___Histórico__InfoMoney_1[[#This Row],[MACD Line]]&lt;0</f>
        <v>0</v>
      </c>
      <c r="BE2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1" spans="1:57" hidden="1">
      <c r="A231" s="83">
        <v>44005</v>
      </c>
      <c r="B231" s="98">
        <v>20.95</v>
      </c>
      <c r="C231" s="98">
        <v>20.95</v>
      </c>
      <c r="D231" s="98">
        <v>3.34</v>
      </c>
      <c r="E231" s="98">
        <f>Petrobras_PETR4___Histórico__InfoMoney_1[[#This Row],[Var.Dia (%)]]/100</f>
        <v>3.3399999999999999E-2</v>
      </c>
      <c r="F231" s="98">
        <v>20.53</v>
      </c>
      <c r="G231" s="98">
        <v>20.45</v>
      </c>
      <c r="H231" s="98">
        <v>21.35</v>
      </c>
      <c r="I231" s="97" t="s">
        <v>59</v>
      </c>
      <c r="J231" s="108">
        <v>6.7000000000000002E-3</v>
      </c>
      <c r="K231" s="97">
        <f ca="1">IF(COUNT($E231:E$1321)&gt;=22,LINEST(OFFSET(E231,0,0,22),OFFSET(J231,0,0,22)),"")</f>
        <v>1.0488149985107984</v>
      </c>
      <c r="L231" s="99">
        <f t="shared" si="141"/>
        <v>0</v>
      </c>
      <c r="M231" s="99">
        <f t="shared" si="142"/>
        <v>0</v>
      </c>
      <c r="N231" s="99">
        <f t="shared" si="143"/>
        <v>0</v>
      </c>
      <c r="O2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-0.39465875370919923</v>
      </c>
      <c r="P231" s="128">
        <f>IF(Petrobras_PETR4___Histórico__InfoMoney_1[[#This Row],[William %R]]&lt;-0.8,1,0)</f>
        <v>0</v>
      </c>
      <c r="Q231" s="128">
        <f>IF(Petrobras_PETR4___Histórico__InfoMoney_1[[#This Row],[William %R]]&gt;-0.1,1,0)</f>
        <v>0</v>
      </c>
      <c r="R231" s="99">
        <f t="shared" si="144"/>
        <v>18.91</v>
      </c>
      <c r="S231" s="99">
        <f t="shared" si="145"/>
        <v>22.28</v>
      </c>
      <c r="T231" s="99">
        <f t="shared" si="146"/>
        <v>20.403384615384617</v>
      </c>
      <c r="U231" s="99">
        <f t="shared" si="147"/>
        <v>20.408999999999999</v>
      </c>
      <c r="V231" s="99">
        <f t="shared" si="148"/>
        <v>20.538415028696722</v>
      </c>
      <c r="W231" s="99">
        <f t="shared" si="149"/>
        <v>19.863699915333488</v>
      </c>
      <c r="X231" s="99">
        <f t="shared" si="150"/>
        <v>0.67471511336323431</v>
      </c>
      <c r="Y231" s="99">
        <f t="shared" si="151"/>
        <v>0.79056772384166174</v>
      </c>
      <c r="Z231" s="99">
        <f t="shared" si="152"/>
        <v>-0.11585261047842743</v>
      </c>
      <c r="AA231" s="109">
        <f t="shared" si="153"/>
        <v>0.48083261120685211</v>
      </c>
      <c r="AB231" s="109">
        <f t="shared" si="170"/>
        <v>0.26949953617770828</v>
      </c>
      <c r="AC231" s="99" t="str">
        <f t="shared" si="171"/>
        <v>0</v>
      </c>
      <c r="AD231" s="95" t="str">
        <f t="shared" si="172"/>
        <v>0</v>
      </c>
      <c r="AE231" s="95">
        <f t="shared" si="154"/>
        <v>1</v>
      </c>
      <c r="AF231" s="95">
        <f>IF(Petrobras_PETR4___Histórico__InfoMoney_1[[#This Row],[MACD Line]]&lt;0,1,0)</f>
        <v>0</v>
      </c>
      <c r="AG231" s="99">
        <f>Petrobras_PETR4___Histórico__InfoMoney_1[[#This Row],[9MME]]/Petrobras_PETR4___Histórico__InfoMoney_1[[#This Row],[20MA]]</f>
        <v>0.99972485743469142</v>
      </c>
      <c r="AH231" s="95">
        <f t="shared" si="155"/>
        <v>0</v>
      </c>
      <c r="AI231" s="96">
        <f t="shared" si="156"/>
        <v>0</v>
      </c>
      <c r="AK231" s="104" t="b">
        <f t="shared" si="157"/>
        <v>0</v>
      </c>
      <c r="AL231" s="104" t="b">
        <f t="shared" si="158"/>
        <v>0</v>
      </c>
      <c r="AM231" s="104" t="b">
        <f t="shared" si="159"/>
        <v>0</v>
      </c>
      <c r="AN231" s="104" t="b">
        <f t="shared" si="160"/>
        <v>1</v>
      </c>
      <c r="AO231" s="98">
        <f t="shared" si="161"/>
        <v>18.53</v>
      </c>
      <c r="AP231" s="104">
        <f t="shared" si="162"/>
        <v>22.28</v>
      </c>
      <c r="AQ231" s="98">
        <f t="shared" si="163"/>
        <v>0.2</v>
      </c>
      <c r="AR231" s="98">
        <f t="shared" si="164"/>
        <v>0.15384615384615385</v>
      </c>
      <c r="AS231" s="98">
        <f t="shared" si="165"/>
        <v>7.407407407407407E-2</v>
      </c>
      <c r="AU231" s="97" t="b">
        <f t="shared" si="166"/>
        <v>1</v>
      </c>
      <c r="AV231" s="97" t="b">
        <f t="shared" si="167"/>
        <v>0</v>
      </c>
      <c r="AW231" s="97" t="b">
        <f t="shared" si="173"/>
        <v>0</v>
      </c>
      <c r="AX231" s="97" t="b">
        <f t="shared" si="174"/>
        <v>1</v>
      </c>
      <c r="AY2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1" s="97" t="b">
        <f t="shared" si="168"/>
        <v>1</v>
      </c>
      <c r="BA231" s="97" t="b">
        <f t="shared" si="169"/>
        <v>0</v>
      </c>
      <c r="BB231" s="97" t="b">
        <f t="shared" si="175"/>
        <v>0</v>
      </c>
      <c r="BC231" s="97" t="b">
        <f t="shared" si="176"/>
        <v>1</v>
      </c>
      <c r="BD231" s="97" t="b">
        <f>Petrobras_PETR4___Histórico__InfoMoney_1[[#This Row],[MACD Line]]&lt;0</f>
        <v>0</v>
      </c>
      <c r="BE2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2" spans="1:57" hidden="1">
      <c r="A232" s="83">
        <v>44004</v>
      </c>
      <c r="B232" s="98">
        <v>20.27</v>
      </c>
      <c r="C232" s="98">
        <v>20.27</v>
      </c>
      <c r="D232" s="98">
        <v>-2.42</v>
      </c>
      <c r="E232" s="98">
        <f>Petrobras_PETR4___Histórico__InfoMoney_1[[#This Row],[Var.Dia (%)]]/100</f>
        <v>-2.4199999999999999E-2</v>
      </c>
      <c r="F232" s="98">
        <v>20.9</v>
      </c>
      <c r="G232" s="98">
        <v>20.22</v>
      </c>
      <c r="H232" s="98">
        <v>20.9</v>
      </c>
      <c r="I232" s="97" t="s">
        <v>483</v>
      </c>
      <c r="J232" s="108">
        <v>-1.2800000000000001E-2</v>
      </c>
      <c r="K232" s="97">
        <f ca="1">IF(COUNT($E232:E$1321)&gt;=22,LINEST(OFFSET(E232,0,0,22),OFFSET(J232,0,0,22)),"")</f>
        <v>0.99664247408265938</v>
      </c>
      <c r="L232" s="99">
        <f t="shared" si="141"/>
        <v>0</v>
      </c>
      <c r="M232" s="99">
        <f t="shared" si="142"/>
        <v>0</v>
      </c>
      <c r="N232" s="99">
        <f t="shared" si="143"/>
        <v>0</v>
      </c>
      <c r="O2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-0.59643916913946615</v>
      </c>
      <c r="P232" s="128">
        <f>IF(Petrobras_PETR4___Histórico__InfoMoney_1[[#This Row],[William %R]]&lt;-0.8,1,0)</f>
        <v>0</v>
      </c>
      <c r="Q232" s="128">
        <f>IF(Petrobras_PETR4___Histórico__InfoMoney_1[[#This Row],[William %R]]&gt;-0.1,1,0)</f>
        <v>0</v>
      </c>
      <c r="R232" s="99">
        <f t="shared" si="144"/>
        <v>18.91</v>
      </c>
      <c r="S232" s="99">
        <f t="shared" si="145"/>
        <v>22.28</v>
      </c>
      <c r="T232" s="99">
        <f t="shared" si="146"/>
        <v>20.205269230769233</v>
      </c>
      <c r="U232" s="99">
        <f t="shared" si="147"/>
        <v>20.304000000000002</v>
      </c>
      <c r="V232" s="99">
        <f t="shared" si="148"/>
        <v>20.463581397550673</v>
      </c>
      <c r="W232" s="99">
        <f t="shared" si="149"/>
        <v>19.776795908560167</v>
      </c>
      <c r="X232" s="99">
        <f t="shared" si="150"/>
        <v>0.6867854889905054</v>
      </c>
      <c r="Y232" s="99">
        <f t="shared" si="151"/>
        <v>0.81953087646126854</v>
      </c>
      <c r="Z232" s="99">
        <f t="shared" si="152"/>
        <v>-0.13274538747076314</v>
      </c>
      <c r="AA232" s="109">
        <f t="shared" si="153"/>
        <v>0.35355339059327379</v>
      </c>
      <c r="AB232" s="109">
        <f t="shared" si="170"/>
        <v>0.23868389137099272</v>
      </c>
      <c r="AC232" s="99" t="str">
        <f t="shared" si="171"/>
        <v>0</v>
      </c>
      <c r="AD232" s="95" t="str">
        <f t="shared" si="172"/>
        <v>0</v>
      </c>
      <c r="AE232" s="95">
        <f t="shared" si="154"/>
        <v>1</v>
      </c>
      <c r="AF232" s="95">
        <f>IF(Petrobras_PETR4___Histórico__InfoMoney_1[[#This Row],[MACD Line]]&lt;0,1,0)</f>
        <v>0</v>
      </c>
      <c r="AG232" s="99">
        <f>Petrobras_PETR4___Histórico__InfoMoney_1[[#This Row],[9MME]]/Petrobras_PETR4___Histórico__InfoMoney_1[[#This Row],[20MA]]</f>
        <v>0.9951373734618415</v>
      </c>
      <c r="AH232" s="95">
        <f t="shared" si="155"/>
        <v>0</v>
      </c>
      <c r="AI232" s="96">
        <f t="shared" si="156"/>
        <v>0</v>
      </c>
      <c r="AK232" s="104" t="b">
        <f t="shared" si="157"/>
        <v>0</v>
      </c>
      <c r="AL232" s="104" t="b">
        <f t="shared" si="158"/>
        <v>1</v>
      </c>
      <c r="AM232" s="104" t="b">
        <f t="shared" si="159"/>
        <v>1</v>
      </c>
      <c r="AN232" s="104" t="b">
        <f t="shared" si="160"/>
        <v>0</v>
      </c>
      <c r="AO232" s="98">
        <f t="shared" si="161"/>
        <v>17.75</v>
      </c>
      <c r="AP232" s="104">
        <f t="shared" si="162"/>
        <v>22.28</v>
      </c>
      <c r="AQ232" s="98">
        <f t="shared" si="163"/>
        <v>0.2</v>
      </c>
      <c r="AR232" s="98">
        <f t="shared" si="164"/>
        <v>0.15384615384615385</v>
      </c>
      <c r="AS232" s="98">
        <f t="shared" si="165"/>
        <v>7.407407407407407E-2</v>
      </c>
      <c r="AU232" s="97" t="b">
        <f t="shared" si="166"/>
        <v>0</v>
      </c>
      <c r="AV232" s="97" t="b">
        <f t="shared" si="167"/>
        <v>1</v>
      </c>
      <c r="AW232" s="97" t="b">
        <f t="shared" si="173"/>
        <v>1</v>
      </c>
      <c r="AX232" s="97" t="b">
        <f t="shared" si="174"/>
        <v>1</v>
      </c>
      <c r="AY2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2" s="97" t="b">
        <f t="shared" si="168"/>
        <v>0</v>
      </c>
      <c r="BA232" s="97" t="b">
        <f t="shared" si="169"/>
        <v>1</v>
      </c>
      <c r="BB232" s="97" t="b">
        <f t="shared" si="175"/>
        <v>0</v>
      </c>
      <c r="BC232" s="97" t="b">
        <f t="shared" si="176"/>
        <v>0</v>
      </c>
      <c r="BD232" s="97" t="b">
        <f>Petrobras_PETR4___Histórico__InfoMoney_1[[#This Row],[MACD Line]]&lt;0</f>
        <v>0</v>
      </c>
      <c r="BE2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3" spans="1:57" hidden="1">
      <c r="A233" s="83">
        <v>44001</v>
      </c>
      <c r="B233" s="98">
        <v>20.77</v>
      </c>
      <c r="C233" s="98">
        <v>20.77</v>
      </c>
      <c r="D233" s="98">
        <v>-0.6</v>
      </c>
      <c r="E233" s="98">
        <f>Petrobras_PETR4___Histórico__InfoMoney_1[[#This Row],[Var.Dia (%)]]/100</f>
        <v>-6.0000000000000001E-3</v>
      </c>
      <c r="F233" s="98">
        <v>21.29</v>
      </c>
      <c r="G233" s="98">
        <v>20.53</v>
      </c>
      <c r="H233" s="98">
        <v>21.5</v>
      </c>
      <c r="I233" s="97" t="s">
        <v>41</v>
      </c>
      <c r="J233" s="108">
        <v>4.5999999999999999E-3</v>
      </c>
      <c r="K233" s="97">
        <f ca="1">IF(COUNT($E233:E$1321)&gt;=22,LINEST(OFFSET(E233,0,0,22),OFFSET(J233,0,0,22)),"")</f>
        <v>0.96281228003689945</v>
      </c>
      <c r="L233" s="99">
        <f t="shared" si="141"/>
        <v>0</v>
      </c>
      <c r="M233" s="99">
        <f t="shared" si="142"/>
        <v>0</v>
      </c>
      <c r="N233" s="99">
        <f t="shared" si="143"/>
        <v>0</v>
      </c>
      <c r="O2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-0.448071216617211</v>
      </c>
      <c r="P233" s="128">
        <f>IF(Petrobras_PETR4___Histórico__InfoMoney_1[[#This Row],[William %R]]&lt;-0.8,1,0)</f>
        <v>0</v>
      </c>
      <c r="Q233" s="128">
        <f>IF(Petrobras_PETR4___Histórico__InfoMoney_1[[#This Row],[William %R]]&gt;-0.1,1,0)</f>
        <v>0</v>
      </c>
      <c r="R233" s="99">
        <f t="shared" si="144"/>
        <v>18.91</v>
      </c>
      <c r="S233" s="99">
        <f t="shared" si="145"/>
        <v>22.28</v>
      </c>
      <c r="T233" s="99">
        <f t="shared" si="146"/>
        <v>20.189115384615388</v>
      </c>
      <c r="U233" s="99">
        <f t="shared" si="147"/>
        <v>20.193500000000004</v>
      </c>
      <c r="V233" s="99">
        <f t="shared" si="148"/>
        <v>20.498778015287158</v>
      </c>
      <c r="W233" s="99">
        <f t="shared" si="149"/>
        <v>19.737339581244981</v>
      </c>
      <c r="X233" s="99">
        <f t="shared" si="150"/>
        <v>0.76143843404217648</v>
      </c>
      <c r="Y233" s="99">
        <f t="shared" si="151"/>
        <v>0.85271722332895927</v>
      </c>
      <c r="Z233" s="99">
        <f t="shared" si="152"/>
        <v>-9.1278789286782791E-2</v>
      </c>
      <c r="AA233" s="109">
        <f t="shared" si="153"/>
        <v>9.1923881554250478E-2</v>
      </c>
      <c r="AB233" s="109">
        <f t="shared" si="170"/>
        <v>0.34165772346018952</v>
      </c>
      <c r="AC233" s="99" t="str">
        <f t="shared" si="171"/>
        <v>0</v>
      </c>
      <c r="AD233" s="95" t="str">
        <f t="shared" si="172"/>
        <v>0</v>
      </c>
      <c r="AE233" s="95">
        <f t="shared" si="154"/>
        <v>1</v>
      </c>
      <c r="AF233" s="95">
        <f>IF(Petrobras_PETR4___Histórico__InfoMoney_1[[#This Row],[MACD Line]]&lt;0,1,0)</f>
        <v>0</v>
      </c>
      <c r="AG233" s="99">
        <f>Petrobras_PETR4___Histórico__InfoMoney_1[[#This Row],[9MME]]/Petrobras_PETR4___Histórico__InfoMoney_1[[#This Row],[20MA]]</f>
        <v>0.99978286996386878</v>
      </c>
      <c r="AH233" s="95">
        <f t="shared" si="155"/>
        <v>0</v>
      </c>
      <c r="AI233" s="96">
        <f t="shared" si="156"/>
        <v>0</v>
      </c>
      <c r="AK233" s="104" t="b">
        <f t="shared" si="157"/>
        <v>1</v>
      </c>
      <c r="AL233" s="104" t="b">
        <f t="shared" si="158"/>
        <v>0</v>
      </c>
      <c r="AM233" s="104" t="b">
        <f t="shared" si="159"/>
        <v>1</v>
      </c>
      <c r="AN233" s="104" t="b">
        <f t="shared" si="160"/>
        <v>0</v>
      </c>
      <c r="AO233" s="98">
        <f t="shared" si="161"/>
        <v>17.75</v>
      </c>
      <c r="AP233" s="104">
        <f t="shared" si="162"/>
        <v>22.28</v>
      </c>
      <c r="AQ233" s="98">
        <f t="shared" si="163"/>
        <v>0.2</v>
      </c>
      <c r="AR233" s="98">
        <f t="shared" si="164"/>
        <v>0.15384615384615385</v>
      </c>
      <c r="AS233" s="98">
        <f t="shared" si="165"/>
        <v>7.407407407407407E-2</v>
      </c>
      <c r="AU233" s="97" t="b">
        <f t="shared" si="166"/>
        <v>1</v>
      </c>
      <c r="AV233" s="97" t="b">
        <f t="shared" si="167"/>
        <v>0</v>
      </c>
      <c r="AW233" s="97" t="b">
        <f t="shared" si="173"/>
        <v>1</v>
      </c>
      <c r="AX233" s="97" t="b">
        <f t="shared" si="174"/>
        <v>0</v>
      </c>
      <c r="AY2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3" s="97" t="b">
        <f t="shared" si="168"/>
        <v>1</v>
      </c>
      <c r="BA233" s="97" t="b">
        <f t="shared" si="169"/>
        <v>0</v>
      </c>
      <c r="BB233" s="97" t="b">
        <f t="shared" si="175"/>
        <v>1</v>
      </c>
      <c r="BC233" s="97" t="b">
        <f t="shared" si="176"/>
        <v>0</v>
      </c>
      <c r="BD233" s="97" t="b">
        <f>Petrobras_PETR4___Histórico__InfoMoney_1[[#This Row],[MACD Line]]&lt;0</f>
        <v>0</v>
      </c>
      <c r="BE2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4" spans="1:57" hidden="1">
      <c r="A234" s="83">
        <v>44000</v>
      </c>
      <c r="B234" s="98">
        <v>20.9</v>
      </c>
      <c r="C234" s="98">
        <v>20.9</v>
      </c>
      <c r="D234" s="98">
        <v>0.75</v>
      </c>
      <c r="E234" s="98">
        <f>Petrobras_PETR4___Histórico__InfoMoney_1[[#This Row],[Var.Dia (%)]]/100</f>
        <v>7.4999999999999997E-3</v>
      </c>
      <c r="F234" s="98">
        <v>20.49</v>
      </c>
      <c r="G234" s="98">
        <v>20.399999999999999</v>
      </c>
      <c r="H234" s="98">
        <v>21.06</v>
      </c>
      <c r="I234" s="97" t="s">
        <v>126</v>
      </c>
      <c r="J234" s="108">
        <v>6.0000000000000001E-3</v>
      </c>
      <c r="K234" s="97">
        <f ca="1">IF(COUNT($E234:E$1321)&gt;=22,LINEST(OFFSET(E234,0,0,22),OFFSET(J234,0,0,22)),"")</f>
        <v>0.92736164980552649</v>
      </c>
      <c r="L234" s="99">
        <f t="shared" si="141"/>
        <v>0</v>
      </c>
      <c r="M234" s="99">
        <f t="shared" si="142"/>
        <v>0</v>
      </c>
      <c r="N234" s="99">
        <f t="shared" si="143"/>
        <v>0</v>
      </c>
      <c r="O2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-0.38227146814404511</v>
      </c>
      <c r="P234" s="128">
        <f>IF(Petrobras_PETR4___Histórico__InfoMoney_1[[#This Row],[William %R]]&lt;-0.8,1,0)</f>
        <v>0</v>
      </c>
      <c r="Q234" s="128">
        <f>IF(Petrobras_PETR4___Histórico__InfoMoney_1[[#This Row],[William %R]]&gt;-0.1,1,0)</f>
        <v>0</v>
      </c>
      <c r="R234" s="99">
        <f t="shared" si="144"/>
        <v>18.670000000000002</v>
      </c>
      <c r="S234" s="99">
        <f t="shared" si="145"/>
        <v>22.28</v>
      </c>
      <c r="T234" s="99">
        <f t="shared" si="146"/>
        <v>20.11476923076923</v>
      </c>
      <c r="U234" s="99">
        <f t="shared" si="147"/>
        <v>20.083500000000004</v>
      </c>
      <c r="V234" s="99">
        <f t="shared" si="148"/>
        <v>20.44946492715755</v>
      </c>
      <c r="W234" s="99">
        <f t="shared" si="149"/>
        <v>19.654726747744579</v>
      </c>
      <c r="X234" s="99">
        <f t="shared" si="150"/>
        <v>0.79473817941297042</v>
      </c>
      <c r="Y234" s="99">
        <f t="shared" si="151"/>
        <v>0.87553692065065492</v>
      </c>
      <c r="Z234" s="99">
        <f t="shared" si="152"/>
        <v>-8.079874123768449E-2</v>
      </c>
      <c r="AA234" s="109">
        <f t="shared" si="153"/>
        <v>0.1131370849898477</v>
      </c>
      <c r="AB234" s="109">
        <f t="shared" si="170"/>
        <v>0.44331704230719493</v>
      </c>
      <c r="AC234" s="99" t="str">
        <f t="shared" si="171"/>
        <v>0</v>
      </c>
      <c r="AD234" s="95" t="str">
        <f t="shared" si="172"/>
        <v>0</v>
      </c>
      <c r="AE234" s="95">
        <f t="shared" si="154"/>
        <v>1</v>
      </c>
      <c r="AF234" s="95">
        <f>IF(Petrobras_PETR4___Histórico__InfoMoney_1[[#This Row],[MACD Line]]&lt;0,1,0)</f>
        <v>0</v>
      </c>
      <c r="AG234" s="99">
        <f>Petrobras_PETR4___Histórico__InfoMoney_1[[#This Row],[9MME]]/Petrobras_PETR4___Histórico__InfoMoney_1[[#This Row],[20MA]]</f>
        <v>1.0015569612253454</v>
      </c>
      <c r="AH234" s="95">
        <f t="shared" si="155"/>
        <v>0</v>
      </c>
      <c r="AI234" s="96">
        <f t="shared" si="156"/>
        <v>0</v>
      </c>
      <c r="AK234" s="104" t="b">
        <f t="shared" si="157"/>
        <v>0</v>
      </c>
      <c r="AL234" s="104" t="b">
        <f t="shared" si="158"/>
        <v>0</v>
      </c>
      <c r="AM234" s="104" t="b">
        <f t="shared" si="159"/>
        <v>0</v>
      </c>
      <c r="AN234" s="104" t="b">
        <f t="shared" si="160"/>
        <v>1</v>
      </c>
      <c r="AO234" s="98">
        <f t="shared" si="161"/>
        <v>17.75</v>
      </c>
      <c r="AP234" s="104">
        <f t="shared" si="162"/>
        <v>22.28</v>
      </c>
      <c r="AQ234" s="98">
        <f t="shared" si="163"/>
        <v>0.2</v>
      </c>
      <c r="AR234" s="98">
        <f t="shared" si="164"/>
        <v>0.15384615384615385</v>
      </c>
      <c r="AS234" s="98">
        <f t="shared" si="165"/>
        <v>7.407407407407407E-2</v>
      </c>
      <c r="AU234" s="97" t="b">
        <f t="shared" si="166"/>
        <v>0</v>
      </c>
      <c r="AV234" s="97" t="b">
        <f t="shared" si="167"/>
        <v>0</v>
      </c>
      <c r="AW234" s="97" t="b">
        <f t="shared" si="173"/>
        <v>0</v>
      </c>
      <c r="AX234" s="97" t="b">
        <f t="shared" si="174"/>
        <v>1</v>
      </c>
      <c r="AY2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4" s="97" t="b">
        <f t="shared" si="168"/>
        <v>1</v>
      </c>
      <c r="BA234" s="97" t="b">
        <f t="shared" si="169"/>
        <v>1</v>
      </c>
      <c r="BB234" s="97" t="b">
        <f t="shared" si="175"/>
        <v>0</v>
      </c>
      <c r="BC234" s="97" t="b">
        <f t="shared" si="176"/>
        <v>1</v>
      </c>
      <c r="BD234" s="97" t="b">
        <f>Petrobras_PETR4___Histórico__InfoMoney_1[[#This Row],[MACD Line]]&lt;0</f>
        <v>0</v>
      </c>
      <c r="BE2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5" spans="1:57" hidden="1">
      <c r="A235" s="83">
        <v>43999</v>
      </c>
      <c r="B235" s="98">
        <v>20.74</v>
      </c>
      <c r="C235" s="98">
        <v>20.74</v>
      </c>
      <c r="D235" s="98">
        <v>0.33</v>
      </c>
      <c r="E235" s="98">
        <f>Petrobras_PETR4___Histórico__InfoMoney_1[[#This Row],[Var.Dia (%)]]/100</f>
        <v>3.3E-3</v>
      </c>
      <c r="F235" s="98">
        <v>20.78</v>
      </c>
      <c r="G235" s="98">
        <v>20.46</v>
      </c>
      <c r="H235" s="98">
        <v>21.14</v>
      </c>
      <c r="I235" s="97" t="s">
        <v>124</v>
      </c>
      <c r="J235" s="108">
        <v>2.1600000000000001E-2</v>
      </c>
      <c r="K235" s="97">
        <f ca="1">IF(COUNT($E235:E$1321)&gt;=22,LINEST(OFFSET(E235,0,0,22),OFFSET(J235,0,0,22)),"")</f>
        <v>1.1091868387023207</v>
      </c>
      <c r="L235" s="99">
        <f t="shared" si="141"/>
        <v>0</v>
      </c>
      <c r="M235" s="99">
        <f t="shared" si="142"/>
        <v>0</v>
      </c>
      <c r="N235" s="99">
        <f t="shared" si="143"/>
        <v>0</v>
      </c>
      <c r="O2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-0.42659279778393433</v>
      </c>
      <c r="P235" s="128">
        <f>IF(Petrobras_PETR4___Histórico__InfoMoney_1[[#This Row],[William %R]]&lt;-0.8,1,0)</f>
        <v>0</v>
      </c>
      <c r="Q235" s="128">
        <f>IF(Petrobras_PETR4___Histórico__InfoMoney_1[[#This Row],[William %R]]&gt;-0.1,1,0)</f>
        <v>0</v>
      </c>
      <c r="R235" s="99">
        <f t="shared" si="144"/>
        <v>18.670000000000002</v>
      </c>
      <c r="S235" s="99">
        <f t="shared" si="145"/>
        <v>22.28</v>
      </c>
      <c r="T235" s="99">
        <f t="shared" si="146"/>
        <v>19.977192307692306</v>
      </c>
      <c r="U235" s="99">
        <f t="shared" si="147"/>
        <v>19.972000000000001</v>
      </c>
      <c r="V235" s="99">
        <f t="shared" si="148"/>
        <v>20.367549459368014</v>
      </c>
      <c r="W235" s="99">
        <f t="shared" si="149"/>
        <v>19.555104887564145</v>
      </c>
      <c r="X235" s="99">
        <f t="shared" si="150"/>
        <v>0.81244457180386931</v>
      </c>
      <c r="Y235" s="99">
        <f t="shared" si="151"/>
        <v>0.89573660596007598</v>
      </c>
      <c r="Z235" s="99">
        <f t="shared" si="152"/>
        <v>-8.3292034156206674E-2</v>
      </c>
      <c r="AA235" s="109">
        <f t="shared" si="153"/>
        <v>4.2426406871191945E-2</v>
      </c>
      <c r="AB235" s="109">
        <f t="shared" si="170"/>
        <v>0.40195770921827045</v>
      </c>
      <c r="AC235" s="99" t="str">
        <f t="shared" si="171"/>
        <v>0</v>
      </c>
      <c r="AD235" s="95" t="str">
        <f t="shared" si="172"/>
        <v>0</v>
      </c>
      <c r="AE235" s="95">
        <f t="shared" si="154"/>
        <v>1</v>
      </c>
      <c r="AF235" s="95">
        <f>IF(Petrobras_PETR4___Histórico__InfoMoney_1[[#This Row],[MACD Line]]&lt;0,1,0)</f>
        <v>0</v>
      </c>
      <c r="AG235" s="99">
        <f>Petrobras_PETR4___Histórico__InfoMoney_1[[#This Row],[9MME]]/Petrobras_PETR4___Histórico__InfoMoney_1[[#This Row],[20MA]]</f>
        <v>1.0002599793557132</v>
      </c>
      <c r="AH235" s="95">
        <f t="shared" si="155"/>
        <v>0</v>
      </c>
      <c r="AI235" s="96">
        <f t="shared" si="156"/>
        <v>0</v>
      </c>
      <c r="AK235" s="104" t="b">
        <f t="shared" si="157"/>
        <v>0</v>
      </c>
      <c r="AL235" s="104" t="b">
        <f t="shared" si="158"/>
        <v>1</v>
      </c>
      <c r="AM235" s="104" t="b">
        <f t="shared" si="159"/>
        <v>0</v>
      </c>
      <c r="AN235" s="104" t="b">
        <f t="shared" si="160"/>
        <v>1</v>
      </c>
      <c r="AO235" s="98">
        <f t="shared" si="161"/>
        <v>17.75</v>
      </c>
      <c r="AP235" s="104">
        <f t="shared" si="162"/>
        <v>22.28</v>
      </c>
      <c r="AQ235" s="98">
        <f t="shared" si="163"/>
        <v>0.2</v>
      </c>
      <c r="AR235" s="98">
        <f t="shared" si="164"/>
        <v>0.15384615384615385</v>
      </c>
      <c r="AS235" s="98">
        <f t="shared" si="165"/>
        <v>7.407407407407407E-2</v>
      </c>
      <c r="AU235" s="97" t="b">
        <f t="shared" si="166"/>
        <v>0</v>
      </c>
      <c r="AV235" s="97" t="b">
        <f t="shared" si="167"/>
        <v>1</v>
      </c>
      <c r="AW235" s="97" t="b">
        <f t="shared" si="173"/>
        <v>1</v>
      </c>
      <c r="AX235" s="97" t="b">
        <f t="shared" si="174"/>
        <v>1</v>
      </c>
      <c r="AY2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5" s="97" t="b">
        <f t="shared" si="168"/>
        <v>0</v>
      </c>
      <c r="BA235" s="97" t="b">
        <f t="shared" si="169"/>
        <v>1</v>
      </c>
      <c r="BB235" s="97" t="b">
        <f t="shared" si="175"/>
        <v>0</v>
      </c>
      <c r="BC235" s="97" t="b">
        <f t="shared" si="176"/>
        <v>0</v>
      </c>
      <c r="BD235" s="97" t="b">
        <f>Petrobras_PETR4___Histórico__InfoMoney_1[[#This Row],[MACD Line]]&lt;0</f>
        <v>0</v>
      </c>
      <c r="BE2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6" spans="1:57" hidden="1">
      <c r="A236" s="83">
        <v>43998</v>
      </c>
      <c r="B236" s="98">
        <v>20.68</v>
      </c>
      <c r="C236" s="98">
        <v>20.68</v>
      </c>
      <c r="D236" s="98">
        <v>3.24</v>
      </c>
      <c r="E236" s="98">
        <f>Petrobras_PETR4___Histórico__InfoMoney_1[[#This Row],[Var.Dia (%)]]/100</f>
        <v>3.2400000000000005E-2</v>
      </c>
      <c r="F236" s="98">
        <v>20.86</v>
      </c>
      <c r="G236" s="98">
        <v>20.48</v>
      </c>
      <c r="H236" s="98">
        <v>21.2</v>
      </c>
      <c r="I236" s="97" t="s">
        <v>431</v>
      </c>
      <c r="J236" s="108">
        <v>1.2500000000000001E-2</v>
      </c>
      <c r="K236" s="97">
        <f ca="1">IF(COUNT($E236:E$1321)&gt;=22,LINEST(OFFSET(E236,0,0,22),OFFSET(J236,0,0,22)),"")</f>
        <v>1.1235047999650967</v>
      </c>
      <c r="L236" s="99">
        <f t="shared" si="141"/>
        <v>0</v>
      </c>
      <c r="M236" s="99">
        <f t="shared" si="142"/>
        <v>0</v>
      </c>
      <c r="N236" s="99">
        <f t="shared" si="143"/>
        <v>0</v>
      </c>
      <c r="O2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-0.42666666666666703</v>
      </c>
      <c r="P236" s="128">
        <f>IF(Petrobras_PETR4___Histórico__InfoMoney_1[[#This Row],[William %R]]&lt;-0.8,1,0)</f>
        <v>0</v>
      </c>
      <c r="Q236" s="128">
        <f>IF(Petrobras_PETR4___Histórico__InfoMoney_1[[#This Row],[William %R]]&gt;-0.1,1,0)</f>
        <v>0</v>
      </c>
      <c r="R236" s="99">
        <f t="shared" si="144"/>
        <v>18.53</v>
      </c>
      <c r="S236" s="99">
        <f t="shared" si="145"/>
        <v>22.28</v>
      </c>
      <c r="T236" s="99">
        <f t="shared" si="146"/>
        <v>19.852038461538463</v>
      </c>
      <c r="U236" s="99">
        <f t="shared" si="147"/>
        <v>19.8385</v>
      </c>
      <c r="V236" s="99">
        <f t="shared" si="148"/>
        <v>20.299831179253108</v>
      </c>
      <c r="W236" s="99">
        <f t="shared" si="149"/>
        <v>19.460313278569277</v>
      </c>
      <c r="X236" s="99">
        <f t="shared" si="150"/>
        <v>0.83951790068383048</v>
      </c>
      <c r="Y236" s="99">
        <f t="shared" si="151"/>
        <v>0.91655961449912771</v>
      </c>
      <c r="Z236" s="99">
        <f t="shared" si="152"/>
        <v>-7.704171381529723E-2</v>
      </c>
      <c r="AA236" s="109">
        <f t="shared" si="153"/>
        <v>0.45961940777125487</v>
      </c>
      <c r="AB236" s="109">
        <f t="shared" si="170"/>
        <v>0.47151882252991739</v>
      </c>
      <c r="AC236" s="99" t="str">
        <f t="shared" si="171"/>
        <v>0</v>
      </c>
      <c r="AD236" s="95" t="str">
        <f t="shared" si="172"/>
        <v>0</v>
      </c>
      <c r="AE236" s="95">
        <f t="shared" si="154"/>
        <v>1</v>
      </c>
      <c r="AF236" s="95">
        <f>IF(Petrobras_PETR4___Histórico__InfoMoney_1[[#This Row],[MACD Line]]&lt;0,1,0)</f>
        <v>0</v>
      </c>
      <c r="AG236" s="99">
        <f>Petrobras_PETR4___Histórico__InfoMoney_1[[#This Row],[9MME]]/Petrobras_PETR4___Histórico__InfoMoney_1[[#This Row],[20MA]]</f>
        <v>1.0006824337292872</v>
      </c>
      <c r="AH236" s="95">
        <f t="shared" si="155"/>
        <v>0</v>
      </c>
      <c r="AI236" s="96">
        <f t="shared" si="156"/>
        <v>0</v>
      </c>
      <c r="AK236" s="104" t="b">
        <f t="shared" si="157"/>
        <v>1</v>
      </c>
      <c r="AL236" s="104" t="b">
        <f t="shared" si="158"/>
        <v>0</v>
      </c>
      <c r="AM236" s="104" t="b">
        <f t="shared" si="159"/>
        <v>0</v>
      </c>
      <c r="AN236" s="104" t="b">
        <f t="shared" si="160"/>
        <v>1</v>
      </c>
      <c r="AO236" s="98">
        <f t="shared" si="161"/>
        <v>17.75</v>
      </c>
      <c r="AP236" s="104">
        <f t="shared" si="162"/>
        <v>22.28</v>
      </c>
      <c r="AQ236" s="98">
        <f t="shared" si="163"/>
        <v>0.2</v>
      </c>
      <c r="AR236" s="98">
        <f t="shared" si="164"/>
        <v>0.15384615384615385</v>
      </c>
      <c r="AS236" s="98">
        <f t="shared" si="165"/>
        <v>7.407407407407407E-2</v>
      </c>
      <c r="AU236" s="97" t="b">
        <f t="shared" si="166"/>
        <v>1</v>
      </c>
      <c r="AV236" s="97" t="b">
        <f t="shared" si="167"/>
        <v>0</v>
      </c>
      <c r="AW236" s="97" t="b">
        <f t="shared" si="173"/>
        <v>1</v>
      </c>
      <c r="AX236" s="97" t="b">
        <f t="shared" si="174"/>
        <v>1</v>
      </c>
      <c r="AY2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6" s="97" t="b">
        <f t="shared" si="168"/>
        <v>1</v>
      </c>
      <c r="BA236" s="97" t="b">
        <f t="shared" si="169"/>
        <v>0</v>
      </c>
      <c r="BB236" s="97" t="b">
        <f t="shared" si="175"/>
        <v>0</v>
      </c>
      <c r="BC236" s="97" t="b">
        <f t="shared" si="176"/>
        <v>0</v>
      </c>
      <c r="BD236" s="97" t="b">
        <f>Petrobras_PETR4___Histórico__InfoMoney_1[[#This Row],[MACD Line]]&lt;0</f>
        <v>0</v>
      </c>
      <c r="BE2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7" spans="1:57" hidden="1">
      <c r="A237" s="83">
        <v>43997</v>
      </c>
      <c r="B237" s="98">
        <v>20.03</v>
      </c>
      <c r="C237" s="98">
        <v>20.03</v>
      </c>
      <c r="D237" s="98">
        <v>0.49</v>
      </c>
      <c r="E237" s="98">
        <f>Petrobras_PETR4___Histórico__InfoMoney_1[[#This Row],[Var.Dia (%)]]/100</f>
        <v>4.8999999999999998E-3</v>
      </c>
      <c r="F237" s="98">
        <v>19.170000000000002</v>
      </c>
      <c r="G237" s="98">
        <v>18.91</v>
      </c>
      <c r="H237" s="98">
        <v>20.41</v>
      </c>
      <c r="I237" s="97" t="s">
        <v>60</v>
      </c>
      <c r="J237" s="108">
        <v>-4.4999999999999997E-3</v>
      </c>
      <c r="K237" s="97">
        <f ca="1">IF(COUNT($E237:E$1321)&gt;=22,LINEST(OFFSET(E237,0,0,22),OFFSET(J237,0,0,22)),"")</f>
        <v>1.0862541771003289</v>
      </c>
      <c r="L237" s="99">
        <f t="shared" si="141"/>
        <v>0</v>
      </c>
      <c r="M237" s="99">
        <f t="shared" si="142"/>
        <v>0</v>
      </c>
      <c r="N237" s="99">
        <f t="shared" si="143"/>
        <v>0</v>
      </c>
      <c r="O2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</v>
      </c>
      <c r="P237" s="128">
        <f>IF(Petrobras_PETR4___Histórico__InfoMoney_1[[#This Row],[William %R]]&lt;-0.8,1,0)</f>
        <v>0</v>
      </c>
      <c r="Q237" s="128">
        <f>IF(Petrobras_PETR4___Histórico__InfoMoney_1[[#This Row],[William %R]]&gt;-0.1,1,0)</f>
        <v>0</v>
      </c>
      <c r="R237" s="99">
        <f t="shared" si="144"/>
        <v>18.53</v>
      </c>
      <c r="S237" s="99">
        <f t="shared" si="145"/>
        <v>22.28</v>
      </c>
      <c r="T237" s="99">
        <f t="shared" si="146"/>
        <v>19.6065</v>
      </c>
      <c r="U237" s="99">
        <f t="shared" si="147"/>
        <v>19.701500000000003</v>
      </c>
      <c r="V237" s="99">
        <f t="shared" si="148"/>
        <v>20.230709575480947</v>
      </c>
      <c r="W237" s="99">
        <f t="shared" si="149"/>
        <v>19.362738340854818</v>
      </c>
      <c r="X237" s="99">
        <f t="shared" si="150"/>
        <v>0.86797123462612902</v>
      </c>
      <c r="Y237" s="99">
        <f t="shared" si="151"/>
        <v>0.93582004295295207</v>
      </c>
      <c r="Z237" s="99">
        <f t="shared" si="152"/>
        <v>-6.7848808326823051E-2</v>
      </c>
      <c r="AA237" s="109">
        <f t="shared" si="153"/>
        <v>7.0710678118655765E-2</v>
      </c>
      <c r="AB237" s="109">
        <f t="shared" si="170"/>
        <v>0.76718315935635606</v>
      </c>
      <c r="AC237" s="99" t="str">
        <f t="shared" si="171"/>
        <v>0</v>
      </c>
      <c r="AD237" s="95" t="str">
        <f t="shared" si="172"/>
        <v>0</v>
      </c>
      <c r="AE237" s="95">
        <f t="shared" si="154"/>
        <v>1</v>
      </c>
      <c r="AF237" s="95">
        <f>IF(Petrobras_PETR4___Histórico__InfoMoney_1[[#This Row],[MACD Line]]&lt;0,1,0)</f>
        <v>0</v>
      </c>
      <c r="AG237" s="99">
        <f>Petrobras_PETR4___Histórico__InfoMoney_1[[#This Row],[9MME]]/Petrobras_PETR4___Histórico__InfoMoney_1[[#This Row],[20MA]]</f>
        <v>0.99517803212953315</v>
      </c>
      <c r="AH237" s="95">
        <f t="shared" si="155"/>
        <v>0</v>
      </c>
      <c r="AI237" s="96">
        <f t="shared" si="156"/>
        <v>1</v>
      </c>
      <c r="AK237" s="104" t="b">
        <f t="shared" si="157"/>
        <v>0</v>
      </c>
      <c r="AL237" s="104" t="b">
        <f t="shared" si="158"/>
        <v>0</v>
      </c>
      <c r="AM237" s="104" t="b">
        <f t="shared" si="159"/>
        <v>0</v>
      </c>
      <c r="AN237" s="104" t="b">
        <f t="shared" si="160"/>
        <v>1</v>
      </c>
      <c r="AO237" s="98">
        <f t="shared" si="161"/>
        <v>17.34</v>
      </c>
      <c r="AP237" s="104">
        <f t="shared" si="162"/>
        <v>22.28</v>
      </c>
      <c r="AQ237" s="98">
        <f t="shared" si="163"/>
        <v>0.2</v>
      </c>
      <c r="AR237" s="98">
        <f t="shared" si="164"/>
        <v>0.15384615384615385</v>
      </c>
      <c r="AS237" s="98">
        <f t="shared" si="165"/>
        <v>7.407407407407407E-2</v>
      </c>
      <c r="AU237" s="97" t="b">
        <f t="shared" si="166"/>
        <v>0</v>
      </c>
      <c r="AV237" s="97" t="b">
        <f t="shared" si="167"/>
        <v>0</v>
      </c>
      <c r="AW237" s="97" t="b">
        <f t="shared" si="173"/>
        <v>1</v>
      </c>
      <c r="AX237" s="97" t="b">
        <f t="shared" si="174"/>
        <v>1</v>
      </c>
      <c r="AY2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7" s="97" t="b">
        <f t="shared" si="168"/>
        <v>1</v>
      </c>
      <c r="BA237" s="97" t="b">
        <f t="shared" si="169"/>
        <v>1</v>
      </c>
      <c r="BB237" s="97" t="b">
        <f t="shared" si="175"/>
        <v>0</v>
      </c>
      <c r="BC237" s="97" t="b">
        <f t="shared" si="176"/>
        <v>0</v>
      </c>
      <c r="BD237" s="97" t="b">
        <f>Petrobras_PETR4___Histórico__InfoMoney_1[[#This Row],[MACD Line]]&lt;0</f>
        <v>0</v>
      </c>
      <c r="BE2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8" spans="1:57" hidden="1">
      <c r="A238" s="83">
        <v>43994</v>
      </c>
      <c r="B238" s="98">
        <v>19.93</v>
      </c>
      <c r="C238" s="98">
        <v>19.93</v>
      </c>
      <c r="D238" s="98">
        <v>-3.74</v>
      </c>
      <c r="E238" s="98">
        <f>Petrobras_PETR4___Histórico__InfoMoney_1[[#This Row],[Var.Dia (%)]]/100</f>
        <v>-3.7400000000000003E-2</v>
      </c>
      <c r="F238" s="98">
        <v>19.95</v>
      </c>
      <c r="G238" s="98">
        <v>19.45</v>
      </c>
      <c r="H238" s="98">
        <v>20.48</v>
      </c>
      <c r="I238" s="97" t="s">
        <v>48</v>
      </c>
      <c r="J238" s="108">
        <v>-0.02</v>
      </c>
      <c r="K238" s="97">
        <f ca="1">IF(COUNT($E238:E$1321)&gt;=22,LINEST(OFFSET(E238,0,0,22),OFFSET(J238,0,0,22)),"")</f>
        <v>1.1347649066120402</v>
      </c>
      <c r="L238" s="99">
        <f t="shared" si="141"/>
        <v>0</v>
      </c>
      <c r="M238" s="99">
        <f t="shared" si="142"/>
        <v>0</v>
      </c>
      <c r="N238" s="99">
        <f t="shared" si="143"/>
        <v>0</v>
      </c>
      <c r="O2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-0.62666666666666704</v>
      </c>
      <c r="P238" s="128">
        <f>IF(Petrobras_PETR4___Histórico__InfoMoney_1[[#This Row],[William %R]]&lt;-0.8,1,0)</f>
        <v>0</v>
      </c>
      <c r="Q238" s="128">
        <f>IF(Petrobras_PETR4___Histórico__InfoMoney_1[[#This Row],[William %R]]&gt;-0.1,1,0)</f>
        <v>0</v>
      </c>
      <c r="R238" s="99">
        <f t="shared" si="144"/>
        <v>18.53</v>
      </c>
      <c r="S238" s="99">
        <f t="shared" si="145"/>
        <v>22.28</v>
      </c>
      <c r="T238" s="99">
        <f t="shared" si="146"/>
        <v>19.460384615384616</v>
      </c>
      <c r="U238" s="99">
        <f t="shared" si="147"/>
        <v>19.529500000000002</v>
      </c>
      <c r="V238" s="99">
        <f t="shared" si="148"/>
        <v>20.267202225568393</v>
      </c>
      <c r="W238" s="99">
        <f t="shared" si="149"/>
        <v>19.309357408123205</v>
      </c>
      <c r="X238" s="99">
        <f t="shared" si="150"/>
        <v>0.95784481744518857</v>
      </c>
      <c r="Y238" s="99">
        <f t="shared" si="151"/>
        <v>0.9527822450346578</v>
      </c>
      <c r="Z238" s="99">
        <f t="shared" si="152"/>
        <v>5.0625724105307635E-3</v>
      </c>
      <c r="AA238" s="109">
        <f t="shared" si="153"/>
        <v>0.55154328932550789</v>
      </c>
      <c r="AB238" s="109">
        <f t="shared" si="170"/>
        <v>0.70863954165711085</v>
      </c>
      <c r="AC238" s="99" t="str">
        <f t="shared" si="171"/>
        <v>0</v>
      </c>
      <c r="AD238" s="95" t="str">
        <f t="shared" si="172"/>
        <v>0</v>
      </c>
      <c r="AE238" s="95">
        <f t="shared" si="154"/>
        <v>1</v>
      </c>
      <c r="AF238" s="95">
        <f>IF(Petrobras_PETR4___Histórico__InfoMoney_1[[#This Row],[MACD Line]]&lt;0,1,0)</f>
        <v>0</v>
      </c>
      <c r="AG238" s="99">
        <f>Petrobras_PETR4___Histórico__InfoMoney_1[[#This Row],[9MME]]/Petrobras_PETR4___Histórico__InfoMoney_1[[#This Row],[20MA]]</f>
        <v>0.99646097521107113</v>
      </c>
      <c r="AH238" s="95">
        <f t="shared" si="155"/>
        <v>0</v>
      </c>
      <c r="AI238" s="96">
        <f t="shared" si="156"/>
        <v>0</v>
      </c>
      <c r="AK238" s="104" t="b">
        <f t="shared" si="157"/>
        <v>0</v>
      </c>
      <c r="AL238" s="104" t="b">
        <f t="shared" si="158"/>
        <v>0</v>
      </c>
      <c r="AM238" s="104" t="b">
        <f t="shared" si="159"/>
        <v>0</v>
      </c>
      <c r="AN238" s="104" t="b">
        <f t="shared" si="160"/>
        <v>1</v>
      </c>
      <c r="AO238" s="98">
        <f t="shared" si="161"/>
        <v>16.18</v>
      </c>
      <c r="AP238" s="104">
        <f t="shared" si="162"/>
        <v>22.28</v>
      </c>
      <c r="AQ238" s="98">
        <f t="shared" si="163"/>
        <v>0.2</v>
      </c>
      <c r="AR238" s="98">
        <f t="shared" si="164"/>
        <v>0.15384615384615385</v>
      </c>
      <c r="AS238" s="98">
        <f t="shared" si="165"/>
        <v>7.407407407407407E-2</v>
      </c>
      <c r="AU238" s="97" t="b">
        <f t="shared" si="166"/>
        <v>0</v>
      </c>
      <c r="AV238" s="97" t="b">
        <f t="shared" si="167"/>
        <v>0</v>
      </c>
      <c r="AW238" s="97" t="b">
        <f t="shared" si="173"/>
        <v>1</v>
      </c>
      <c r="AX238" s="97" t="b">
        <f t="shared" si="174"/>
        <v>1</v>
      </c>
      <c r="AY2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8" s="97" t="b">
        <f t="shared" si="168"/>
        <v>1</v>
      </c>
      <c r="BA238" s="97" t="b">
        <f t="shared" si="169"/>
        <v>1</v>
      </c>
      <c r="BB238" s="97" t="b">
        <f t="shared" si="175"/>
        <v>0</v>
      </c>
      <c r="BC238" s="97" t="b">
        <f t="shared" si="176"/>
        <v>0</v>
      </c>
      <c r="BD238" s="97" t="b">
        <f>Petrobras_PETR4___Histórico__InfoMoney_1[[#This Row],[MACD Line]]&lt;0</f>
        <v>0</v>
      </c>
      <c r="BE2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39" spans="1:57" hidden="1">
      <c r="A239" s="83">
        <v>43992</v>
      </c>
      <c r="B239" s="98">
        <v>20.71</v>
      </c>
      <c r="C239" s="98">
        <v>20.71</v>
      </c>
      <c r="D239" s="98">
        <v>-1.47</v>
      </c>
      <c r="E239" s="98">
        <f>Petrobras_PETR4___Histórico__InfoMoney_1[[#This Row],[Var.Dia (%)]]/100</f>
        <v>-1.47E-2</v>
      </c>
      <c r="F239" s="98">
        <v>21.18</v>
      </c>
      <c r="G239" s="98">
        <v>20.32</v>
      </c>
      <c r="H239" s="98">
        <v>21.19</v>
      </c>
      <c r="I239" s="97" t="s">
        <v>484</v>
      </c>
      <c r="J239" s="108">
        <v>-2.1299999999999999E-2</v>
      </c>
      <c r="K239" s="97">
        <f ca="1">IF(COUNT($E239:E$1321)&gt;=22,LINEST(OFFSET(E239,0,0,22),OFFSET(J239,0,0,22)),"")</f>
        <v>1.0357012833335593</v>
      </c>
      <c r="L239" s="99">
        <f t="shared" si="141"/>
        <v>0</v>
      </c>
      <c r="M239" s="99">
        <f t="shared" si="142"/>
        <v>0</v>
      </c>
      <c r="N239" s="99">
        <f t="shared" si="143"/>
        <v>0</v>
      </c>
      <c r="O2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-0.34657836644591611</v>
      </c>
      <c r="P239" s="128">
        <f>IF(Petrobras_PETR4___Histórico__InfoMoney_1[[#This Row],[William %R]]&lt;-0.8,1,0)</f>
        <v>0</v>
      </c>
      <c r="Q239" s="128">
        <f>IF(Petrobras_PETR4___Histórico__InfoMoney_1[[#This Row],[William %R]]&gt;-0.1,1,0)</f>
        <v>0</v>
      </c>
      <c r="R239" s="99">
        <f t="shared" si="144"/>
        <v>17.75</v>
      </c>
      <c r="S239" s="99">
        <f t="shared" si="145"/>
        <v>22.28</v>
      </c>
      <c r="T239" s="99">
        <f t="shared" si="146"/>
        <v>19.424269230769227</v>
      </c>
      <c r="U239" s="99">
        <f t="shared" si="147"/>
        <v>19.375</v>
      </c>
      <c r="V239" s="99">
        <f t="shared" si="148"/>
        <v>20.328511721126283</v>
      </c>
      <c r="W239" s="99">
        <f t="shared" si="149"/>
        <v>19.259706000773061</v>
      </c>
      <c r="X239" s="99">
        <f t="shared" si="150"/>
        <v>1.0688057203532217</v>
      </c>
      <c r="Y239" s="99">
        <f t="shared" si="151"/>
        <v>0.95151660193202514</v>
      </c>
      <c r="Z239" s="99">
        <f t="shared" si="152"/>
        <v>0.1172891184211966</v>
      </c>
      <c r="AA239" s="109">
        <f t="shared" si="153"/>
        <v>0.21920310216782884</v>
      </c>
      <c r="AB239" s="109">
        <f t="shared" si="170"/>
        <v>0.46364857381426278</v>
      </c>
      <c r="AC239" s="99" t="str">
        <f t="shared" si="171"/>
        <v>0</v>
      </c>
      <c r="AD239" s="95" t="str">
        <f t="shared" si="172"/>
        <v>0</v>
      </c>
      <c r="AE239" s="95">
        <f t="shared" si="154"/>
        <v>1</v>
      </c>
      <c r="AF239" s="95">
        <f>IF(Petrobras_PETR4___Histórico__InfoMoney_1[[#This Row],[MACD Line]]&lt;0,1,0)</f>
        <v>0</v>
      </c>
      <c r="AG239" s="99">
        <f>Petrobras_PETR4___Histórico__InfoMoney_1[[#This Row],[9MME]]/Petrobras_PETR4___Histórico__InfoMoney_1[[#This Row],[20MA]]</f>
        <v>1.002542928039702</v>
      </c>
      <c r="AH239" s="95">
        <f t="shared" si="155"/>
        <v>0</v>
      </c>
      <c r="AI239" s="96">
        <f t="shared" si="156"/>
        <v>0</v>
      </c>
      <c r="AK239" s="104" t="b">
        <f t="shared" si="157"/>
        <v>0</v>
      </c>
      <c r="AL239" s="104" t="b">
        <f t="shared" si="158"/>
        <v>0</v>
      </c>
      <c r="AM239" s="104" t="b">
        <f t="shared" si="159"/>
        <v>1</v>
      </c>
      <c r="AN239" s="104" t="b">
        <f t="shared" si="160"/>
        <v>0</v>
      </c>
      <c r="AO239" s="98">
        <f t="shared" si="161"/>
        <v>16.18</v>
      </c>
      <c r="AP239" s="104">
        <f t="shared" si="162"/>
        <v>22.28</v>
      </c>
      <c r="AQ239" s="98">
        <f t="shared" si="163"/>
        <v>0.2</v>
      </c>
      <c r="AR239" s="98">
        <f t="shared" si="164"/>
        <v>0.15384615384615385</v>
      </c>
      <c r="AS239" s="98">
        <f t="shared" si="165"/>
        <v>7.407407407407407E-2</v>
      </c>
      <c r="AU239" s="97" t="b">
        <f t="shared" si="166"/>
        <v>0</v>
      </c>
      <c r="AV239" s="97" t="b">
        <f t="shared" si="167"/>
        <v>0</v>
      </c>
      <c r="AW239" s="97" t="b">
        <f t="shared" si="173"/>
        <v>1</v>
      </c>
      <c r="AX239" s="97" t="b">
        <f t="shared" si="174"/>
        <v>1</v>
      </c>
      <c r="AY2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39" s="97" t="b">
        <f t="shared" si="168"/>
        <v>1</v>
      </c>
      <c r="BA239" s="97" t="b">
        <f t="shared" si="169"/>
        <v>1</v>
      </c>
      <c r="BB239" s="97" t="b">
        <f t="shared" si="175"/>
        <v>0</v>
      </c>
      <c r="BC239" s="97" t="b">
        <f t="shared" si="176"/>
        <v>0</v>
      </c>
      <c r="BD239" s="97" t="b">
        <f>Petrobras_PETR4___Histórico__InfoMoney_1[[#This Row],[MACD Line]]&lt;0</f>
        <v>0</v>
      </c>
      <c r="BE2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0" spans="1:57" hidden="1">
      <c r="A240" s="83">
        <v>43991</v>
      </c>
      <c r="B240" s="98">
        <v>21.02</v>
      </c>
      <c r="C240" s="98">
        <v>21.02</v>
      </c>
      <c r="D240" s="98">
        <v>-3.6</v>
      </c>
      <c r="E240" s="98">
        <f>Petrobras_PETR4___Histórico__InfoMoney_1[[#This Row],[Var.Dia (%)]]/100</f>
        <v>-3.6000000000000004E-2</v>
      </c>
      <c r="F240" s="98">
        <v>21.32</v>
      </c>
      <c r="G240" s="98">
        <v>20.94</v>
      </c>
      <c r="H240" s="98">
        <v>21.32</v>
      </c>
      <c r="I240" s="97" t="s">
        <v>304</v>
      </c>
      <c r="J240" s="108">
        <v>-9.1999999999999998E-3</v>
      </c>
      <c r="K240" s="97">
        <f ca="1">IF(COUNT($E240:E$1321)&gt;=22,LINEST(OFFSET(E240,0,0,22),OFFSET(J240,0,0,22)),"")</f>
        <v>1.0727468913531031</v>
      </c>
      <c r="L240" s="99">
        <f t="shared" si="141"/>
        <v>0</v>
      </c>
      <c r="M240" s="99">
        <f t="shared" si="142"/>
        <v>0</v>
      </c>
      <c r="N240" s="99">
        <f t="shared" si="143"/>
        <v>0</v>
      </c>
      <c r="O2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-0.27814569536423867</v>
      </c>
      <c r="P240" s="128">
        <f>IF(Petrobras_PETR4___Histórico__InfoMoney_1[[#This Row],[William %R]]&lt;-0.8,1,0)</f>
        <v>0</v>
      </c>
      <c r="Q240" s="128">
        <f>IF(Petrobras_PETR4___Histórico__InfoMoney_1[[#This Row],[William %R]]&gt;-0.1,1,0)</f>
        <v>0</v>
      </c>
      <c r="R240" s="99">
        <f t="shared" si="144"/>
        <v>17.75</v>
      </c>
      <c r="S240" s="99">
        <f t="shared" si="145"/>
        <v>22.28</v>
      </c>
      <c r="T240" s="99">
        <f t="shared" si="146"/>
        <v>19.325153846153842</v>
      </c>
      <c r="U240" s="99">
        <f t="shared" si="147"/>
        <v>19.190499999999993</v>
      </c>
      <c r="V240" s="99">
        <f t="shared" si="148"/>
        <v>20.259150215876517</v>
      </c>
      <c r="W240" s="99">
        <f t="shared" si="149"/>
        <v>19.143682480834904</v>
      </c>
      <c r="X240" s="99">
        <f t="shared" si="150"/>
        <v>1.1154677350416122</v>
      </c>
      <c r="Y240" s="99">
        <f t="shared" si="151"/>
        <v>0.92219432232672593</v>
      </c>
      <c r="Z240" s="99">
        <f t="shared" si="152"/>
        <v>0.19327341271488629</v>
      </c>
      <c r="AA240" s="109">
        <f t="shared" si="153"/>
        <v>0.55154328932550789</v>
      </c>
      <c r="AB240" s="109">
        <f t="shared" si="170"/>
        <v>0.45072164358947769</v>
      </c>
      <c r="AC240" s="99" t="str">
        <f t="shared" si="171"/>
        <v>0</v>
      </c>
      <c r="AD240" s="95" t="str">
        <f t="shared" si="172"/>
        <v>0</v>
      </c>
      <c r="AE240" s="95">
        <f t="shared" si="154"/>
        <v>1</v>
      </c>
      <c r="AF240" s="95">
        <f>IF(Petrobras_PETR4___Histórico__InfoMoney_1[[#This Row],[MACD Line]]&lt;0,1,0)</f>
        <v>0</v>
      </c>
      <c r="AG240" s="99">
        <f>Petrobras_PETR4___Histórico__InfoMoney_1[[#This Row],[9MME]]/Petrobras_PETR4___Histórico__InfoMoney_1[[#This Row],[20MA]]</f>
        <v>1.0070166929550481</v>
      </c>
      <c r="AH240" s="95">
        <f t="shared" si="155"/>
        <v>0</v>
      </c>
      <c r="AI240" s="96">
        <f t="shared" si="156"/>
        <v>0</v>
      </c>
      <c r="AK240" s="104" t="b">
        <f t="shared" si="157"/>
        <v>0</v>
      </c>
      <c r="AL240" s="104" t="b">
        <f t="shared" si="158"/>
        <v>0</v>
      </c>
      <c r="AM240" s="104" t="b">
        <f t="shared" si="159"/>
        <v>1</v>
      </c>
      <c r="AN240" s="104" t="b">
        <f t="shared" si="160"/>
        <v>0</v>
      </c>
      <c r="AO240" s="98">
        <f t="shared" si="161"/>
        <v>16.18</v>
      </c>
      <c r="AP240" s="104">
        <f t="shared" si="162"/>
        <v>22.28</v>
      </c>
      <c r="AQ240" s="98">
        <f t="shared" si="163"/>
        <v>0.2</v>
      </c>
      <c r="AR240" s="98">
        <f t="shared" si="164"/>
        <v>0.15384615384615385</v>
      </c>
      <c r="AS240" s="98">
        <f t="shared" si="165"/>
        <v>7.407407407407407E-2</v>
      </c>
      <c r="AU240" s="97" t="b">
        <f t="shared" si="166"/>
        <v>0</v>
      </c>
      <c r="AV240" s="97" t="b">
        <f t="shared" si="167"/>
        <v>0</v>
      </c>
      <c r="AW240" s="97" t="b">
        <f t="shared" si="173"/>
        <v>1</v>
      </c>
      <c r="AX240" s="97" t="b">
        <f t="shared" si="174"/>
        <v>0</v>
      </c>
      <c r="AY2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0" s="97" t="b">
        <f t="shared" si="168"/>
        <v>1</v>
      </c>
      <c r="BA240" s="97" t="b">
        <f t="shared" si="169"/>
        <v>1</v>
      </c>
      <c r="BB240" s="97" t="b">
        <f t="shared" si="175"/>
        <v>1</v>
      </c>
      <c r="BC240" s="97" t="b">
        <f t="shared" si="176"/>
        <v>0</v>
      </c>
      <c r="BD240" s="97" t="b">
        <f>Petrobras_PETR4___Histórico__InfoMoney_1[[#This Row],[MACD Line]]&lt;0</f>
        <v>0</v>
      </c>
      <c r="BE2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1" spans="1:57" hidden="1">
      <c r="A241" s="83">
        <v>43990</v>
      </c>
      <c r="B241" s="98">
        <v>21.8</v>
      </c>
      <c r="C241" s="98">
        <v>21.8</v>
      </c>
      <c r="D241" s="98">
        <v>1.95</v>
      </c>
      <c r="E241" s="98">
        <f>Petrobras_PETR4___Histórico__InfoMoney_1[[#This Row],[Var.Dia (%)]]/100</f>
        <v>1.95E-2</v>
      </c>
      <c r="F241" s="98">
        <v>21.82</v>
      </c>
      <c r="G241" s="98">
        <v>21.3</v>
      </c>
      <c r="H241" s="98">
        <v>21.86</v>
      </c>
      <c r="I241" s="97" t="s">
        <v>281</v>
      </c>
      <c r="J241" s="108">
        <v>3.1800000000000002E-2</v>
      </c>
      <c r="K241" s="97">
        <f ca="1">IF(COUNT($E241:E$1321)&gt;=22,LINEST(OFFSET(E241,0,0,22),OFFSET(J241,0,0,22)),"")</f>
        <v>1.0809022644036506</v>
      </c>
      <c r="L241" s="99">
        <f t="shared" si="141"/>
        <v>0</v>
      </c>
      <c r="M241" s="99">
        <f t="shared" si="142"/>
        <v>0</v>
      </c>
      <c r="N241" s="99">
        <f t="shared" si="143"/>
        <v>0</v>
      </c>
      <c r="O2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-0.10596026490066232</v>
      </c>
      <c r="P241" s="128">
        <f>IF(Petrobras_PETR4___Histórico__InfoMoney_1[[#This Row],[William %R]]&lt;-0.8,1,0)</f>
        <v>0</v>
      </c>
      <c r="Q241" s="128">
        <f>IF(Petrobras_PETR4___Histórico__InfoMoney_1[[#This Row],[William %R]]&gt;-0.1,1,0)</f>
        <v>0</v>
      </c>
      <c r="R241" s="99">
        <f t="shared" si="144"/>
        <v>17.75</v>
      </c>
      <c r="S241" s="99">
        <f t="shared" si="145"/>
        <v>22.28</v>
      </c>
      <c r="T241" s="99">
        <f t="shared" si="146"/>
        <v>19.265769230769227</v>
      </c>
      <c r="U241" s="99">
        <f t="shared" si="147"/>
        <v>19.016999999999996</v>
      </c>
      <c r="V241" s="99">
        <f t="shared" si="148"/>
        <v>20.120813891490428</v>
      </c>
      <c r="W241" s="99">
        <f t="shared" si="149"/>
        <v>18.993577079301698</v>
      </c>
      <c r="X241" s="99">
        <f t="shared" si="150"/>
        <v>1.1272368121887304</v>
      </c>
      <c r="Y241" s="99">
        <f t="shared" si="151"/>
        <v>0.87387596914800436</v>
      </c>
      <c r="Z241" s="99">
        <f t="shared" si="152"/>
        <v>0.25336084304072604</v>
      </c>
      <c r="AA241" s="109">
        <f t="shared" si="153"/>
        <v>0.29698484809835118</v>
      </c>
      <c r="AB241" s="109">
        <f t="shared" si="170"/>
        <v>0.49088695236276136</v>
      </c>
      <c r="AC241" s="99" t="str">
        <f t="shared" si="171"/>
        <v>0</v>
      </c>
      <c r="AD241" s="95" t="str">
        <f t="shared" si="172"/>
        <v>0</v>
      </c>
      <c r="AE241" s="95">
        <f t="shared" si="154"/>
        <v>1</v>
      </c>
      <c r="AF241" s="95">
        <f>IF(Petrobras_PETR4___Histórico__InfoMoney_1[[#This Row],[MACD Line]]&lt;0,1,0)</f>
        <v>0</v>
      </c>
      <c r="AG241" s="99">
        <f>Petrobras_PETR4___Histórico__InfoMoney_1[[#This Row],[9MME]]/Petrobras_PETR4___Histórico__InfoMoney_1[[#This Row],[20MA]]</f>
        <v>1.0130814129867609</v>
      </c>
      <c r="AH241" s="95">
        <f t="shared" si="155"/>
        <v>0</v>
      </c>
      <c r="AI241" s="96">
        <f t="shared" si="156"/>
        <v>0</v>
      </c>
      <c r="AK241" s="104" t="b">
        <f t="shared" si="157"/>
        <v>0</v>
      </c>
      <c r="AL241" s="104" t="b">
        <f t="shared" si="158"/>
        <v>1</v>
      </c>
      <c r="AM241" s="104" t="b">
        <f t="shared" si="159"/>
        <v>1</v>
      </c>
      <c r="AN241" s="104" t="b">
        <f t="shared" si="160"/>
        <v>1</v>
      </c>
      <c r="AO241" s="98">
        <f t="shared" si="161"/>
        <v>16.18</v>
      </c>
      <c r="AP241" s="104">
        <f t="shared" si="162"/>
        <v>22.28</v>
      </c>
      <c r="AQ241" s="98">
        <f t="shared" si="163"/>
        <v>0.2</v>
      </c>
      <c r="AR241" s="98">
        <f t="shared" si="164"/>
        <v>0.15384615384615385</v>
      </c>
      <c r="AS241" s="98">
        <f t="shared" si="165"/>
        <v>7.407407407407407E-2</v>
      </c>
      <c r="AU241" s="97" t="b">
        <f t="shared" si="166"/>
        <v>0</v>
      </c>
      <c r="AV241" s="97" t="b">
        <f t="shared" si="167"/>
        <v>1</v>
      </c>
      <c r="AW241" s="97" t="b">
        <f t="shared" si="173"/>
        <v>0</v>
      </c>
      <c r="AX241" s="97" t="b">
        <f t="shared" si="174"/>
        <v>0</v>
      </c>
      <c r="AY2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1" s="97" t="b">
        <f t="shared" si="168"/>
        <v>0</v>
      </c>
      <c r="BA241" s="97" t="b">
        <f t="shared" si="169"/>
        <v>1</v>
      </c>
      <c r="BB241" s="97" t="b">
        <f t="shared" si="175"/>
        <v>1</v>
      </c>
      <c r="BC241" s="97" t="b">
        <f t="shared" si="176"/>
        <v>1</v>
      </c>
      <c r="BD241" s="97" t="b">
        <f>Petrobras_PETR4___Histórico__InfoMoney_1[[#This Row],[MACD Line]]&lt;0</f>
        <v>0</v>
      </c>
      <c r="BE2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2" spans="1:57" hidden="1">
      <c r="A242" s="83">
        <v>43987</v>
      </c>
      <c r="B242" s="98">
        <v>21.38</v>
      </c>
      <c r="C242" s="98">
        <v>21.38</v>
      </c>
      <c r="D242" s="98">
        <v>3.13</v>
      </c>
      <c r="E242" s="98">
        <f>Petrobras_PETR4___Histórico__InfoMoney_1[[#This Row],[Var.Dia (%)]]/100</f>
        <v>3.1300000000000001E-2</v>
      </c>
      <c r="F242" s="98">
        <v>21.57</v>
      </c>
      <c r="G242" s="98">
        <v>21.34</v>
      </c>
      <c r="H242" s="98">
        <v>22.28</v>
      </c>
      <c r="I242" s="97" t="s">
        <v>204</v>
      </c>
      <c r="J242" s="108">
        <v>8.6E-3</v>
      </c>
      <c r="K242" s="97">
        <f ca="1">IF(COUNT($E242:E$1321)&gt;=22,LINEST(OFFSET(E242,0,0,22),OFFSET(J242,0,0,22)),"")</f>
        <v>1.0722187303131321</v>
      </c>
      <c r="L242" s="99">
        <f t="shared" si="141"/>
        <v>0</v>
      </c>
      <c r="M242" s="99">
        <f t="shared" si="142"/>
        <v>1</v>
      </c>
      <c r="N242" s="99">
        <f t="shared" si="143"/>
        <v>0</v>
      </c>
      <c r="O2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-0.19867549668874215</v>
      </c>
      <c r="P242" s="128">
        <f>IF(Petrobras_PETR4___Histórico__InfoMoney_1[[#This Row],[William %R]]&lt;-0.8,1,0)</f>
        <v>0</v>
      </c>
      <c r="Q242" s="128">
        <f>IF(Petrobras_PETR4___Histórico__InfoMoney_1[[#This Row],[William %R]]&gt;-0.1,1,0)</f>
        <v>0</v>
      </c>
      <c r="R242" s="99">
        <f t="shared" si="144"/>
        <v>17.75</v>
      </c>
      <c r="S242" s="99">
        <f t="shared" si="145"/>
        <v>22.28</v>
      </c>
      <c r="T242" s="99">
        <f t="shared" si="146"/>
        <v>19.053076923076919</v>
      </c>
      <c r="U242" s="99">
        <f t="shared" si="147"/>
        <v>18.804999999999996</v>
      </c>
      <c r="V242" s="99">
        <f t="shared" si="148"/>
        <v>19.815507326306868</v>
      </c>
      <c r="W242" s="99">
        <f t="shared" si="149"/>
        <v>18.769063245645835</v>
      </c>
      <c r="X242" s="99">
        <f t="shared" si="150"/>
        <v>1.0464440806610327</v>
      </c>
      <c r="Y242" s="99">
        <f t="shared" si="151"/>
        <v>0.81053575838782288</v>
      </c>
      <c r="Z242" s="99">
        <f t="shared" si="152"/>
        <v>0.23590832227320979</v>
      </c>
      <c r="AA242" s="109">
        <f t="shared" si="153"/>
        <v>0.45961940777125487</v>
      </c>
      <c r="AB242" s="109">
        <f t="shared" si="170"/>
        <v>0.61597077852768212</v>
      </c>
      <c r="AC242" s="99" t="str">
        <f t="shared" si="171"/>
        <v>0</v>
      </c>
      <c r="AD242" s="95" t="str">
        <f t="shared" si="172"/>
        <v>0</v>
      </c>
      <c r="AE242" s="95">
        <f t="shared" si="154"/>
        <v>1</v>
      </c>
      <c r="AF242" s="95">
        <f>IF(Petrobras_PETR4___Histórico__InfoMoney_1[[#This Row],[MACD Line]]&lt;0,1,0)</f>
        <v>0</v>
      </c>
      <c r="AG242" s="99">
        <f>Petrobras_PETR4___Histórico__InfoMoney_1[[#This Row],[9MME]]/Petrobras_PETR4___Histórico__InfoMoney_1[[#This Row],[20MA]]</f>
        <v>1.0131920724848138</v>
      </c>
      <c r="AH242" s="95">
        <f t="shared" si="155"/>
        <v>0</v>
      </c>
      <c r="AI242" s="96">
        <f t="shared" si="156"/>
        <v>0</v>
      </c>
      <c r="AK242" s="104" t="b">
        <f t="shared" si="157"/>
        <v>1</v>
      </c>
      <c r="AL242" s="104" t="b">
        <f t="shared" si="158"/>
        <v>0</v>
      </c>
      <c r="AM242" s="104" t="b">
        <f t="shared" si="159"/>
        <v>0</v>
      </c>
      <c r="AN242" s="104" t="b">
        <f t="shared" si="160"/>
        <v>1</v>
      </c>
      <c r="AO242" s="98">
        <f t="shared" si="161"/>
        <v>16.18</v>
      </c>
      <c r="AP242" s="104">
        <f t="shared" si="162"/>
        <v>22.28</v>
      </c>
      <c r="AQ242" s="98">
        <f t="shared" si="163"/>
        <v>0.2</v>
      </c>
      <c r="AR242" s="98">
        <f t="shared" si="164"/>
        <v>0.15384615384615385</v>
      </c>
      <c r="AS242" s="98">
        <f t="shared" si="165"/>
        <v>7.407407407407407E-2</v>
      </c>
      <c r="AU242" s="97" t="b">
        <f t="shared" si="166"/>
        <v>1</v>
      </c>
      <c r="AV242" s="97" t="b">
        <f t="shared" si="167"/>
        <v>0</v>
      </c>
      <c r="AW242" s="97" t="b">
        <f t="shared" si="173"/>
        <v>0</v>
      </c>
      <c r="AX242" s="97" t="b">
        <f t="shared" si="174"/>
        <v>1</v>
      </c>
      <c r="AY2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2" s="97" t="b">
        <f t="shared" si="168"/>
        <v>1</v>
      </c>
      <c r="BA242" s="97" t="b">
        <f t="shared" si="169"/>
        <v>0</v>
      </c>
      <c r="BB242" s="97" t="b">
        <f t="shared" si="175"/>
        <v>0</v>
      </c>
      <c r="BC242" s="97" t="b">
        <f t="shared" si="176"/>
        <v>1</v>
      </c>
      <c r="BD242" s="97" t="b">
        <f>Petrobras_PETR4___Histórico__InfoMoney_1[[#This Row],[MACD Line]]&lt;0</f>
        <v>0</v>
      </c>
      <c r="BE2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3" spans="1:57" hidden="1">
      <c r="A243" s="83">
        <v>43986</v>
      </c>
      <c r="B243" s="98">
        <v>20.73</v>
      </c>
      <c r="C243" s="98">
        <v>20.73</v>
      </c>
      <c r="D243" s="98">
        <v>-0.19</v>
      </c>
      <c r="E243" s="98">
        <f>Petrobras_PETR4___Histórico__InfoMoney_1[[#This Row],[Var.Dia (%)]]/100</f>
        <v>-1.9E-3</v>
      </c>
      <c r="F243" s="98">
        <v>20.7</v>
      </c>
      <c r="G243" s="98">
        <v>20.36</v>
      </c>
      <c r="H243" s="98">
        <v>21.07</v>
      </c>
      <c r="I243" s="97" t="s">
        <v>188</v>
      </c>
      <c r="J243" s="108">
        <v>8.8999999999999999E-3</v>
      </c>
      <c r="K243" s="97">
        <f ca="1">IF(COUNT($E243:E$1321)&gt;=22,LINEST(OFFSET(E243,0,0,22),OFFSET(J243,0,0,22)),"")</f>
        <v>1.1263139332757124</v>
      </c>
      <c r="L243" s="99">
        <f t="shared" si="141"/>
        <v>0</v>
      </c>
      <c r="M243" s="99">
        <f t="shared" si="142"/>
        <v>0</v>
      </c>
      <c r="N243" s="99">
        <f t="shared" si="143"/>
        <v>0</v>
      </c>
      <c r="O2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-0.12176165803108781</v>
      </c>
      <c r="P243" s="128">
        <f>IF(Petrobras_PETR4___Histórico__InfoMoney_1[[#This Row],[William %R]]&lt;-0.8,1,0)</f>
        <v>0</v>
      </c>
      <c r="Q243" s="128">
        <f>IF(Petrobras_PETR4___Histórico__InfoMoney_1[[#This Row],[William %R]]&gt;-0.1,1,0)</f>
        <v>0</v>
      </c>
      <c r="R243" s="99">
        <f t="shared" si="144"/>
        <v>17.34</v>
      </c>
      <c r="S243" s="99">
        <f t="shared" si="145"/>
        <v>21.2</v>
      </c>
      <c r="T243" s="99">
        <f t="shared" si="146"/>
        <v>18.789769230769227</v>
      </c>
      <c r="U243" s="99">
        <f t="shared" si="147"/>
        <v>18.629999999999995</v>
      </c>
      <c r="V243" s="99">
        <f t="shared" si="148"/>
        <v>19.531054112908116</v>
      </c>
      <c r="W243" s="99">
        <f t="shared" si="149"/>
        <v>18.560188305297501</v>
      </c>
      <c r="X243" s="99">
        <f t="shared" si="150"/>
        <v>0.9708658076106147</v>
      </c>
      <c r="Y243" s="99">
        <f t="shared" si="151"/>
        <v>0.75155867781952046</v>
      </c>
      <c r="Z243" s="99">
        <f t="shared" si="152"/>
        <v>0.21930712979109424</v>
      </c>
      <c r="AA243" s="109">
        <f t="shared" si="153"/>
        <v>2.8284271247461298E-2</v>
      </c>
      <c r="AB243" s="109">
        <f t="shared" si="170"/>
        <v>0.58191064606174692</v>
      </c>
      <c r="AC243" s="99" t="str">
        <f t="shared" si="171"/>
        <v>0</v>
      </c>
      <c r="AD243" s="95" t="str">
        <f t="shared" si="172"/>
        <v>0</v>
      </c>
      <c r="AE243" s="95">
        <f t="shared" si="154"/>
        <v>1</v>
      </c>
      <c r="AF243" s="95">
        <f>IF(Petrobras_PETR4___Histórico__InfoMoney_1[[#This Row],[MACD Line]]&lt;0,1,0)</f>
        <v>0</v>
      </c>
      <c r="AG243" s="99">
        <f>Petrobras_PETR4___Histórico__InfoMoney_1[[#This Row],[9MME]]/Petrobras_PETR4___Histórico__InfoMoney_1[[#This Row],[20MA]]</f>
        <v>1.0085759114744623</v>
      </c>
      <c r="AH243" s="95">
        <f t="shared" si="155"/>
        <v>0</v>
      </c>
      <c r="AI243" s="96">
        <f t="shared" si="156"/>
        <v>0</v>
      </c>
      <c r="AK243" s="104" t="b">
        <f t="shared" si="157"/>
        <v>0</v>
      </c>
      <c r="AL243" s="104" t="b">
        <f t="shared" si="158"/>
        <v>1</v>
      </c>
      <c r="AM243" s="104" t="b">
        <f t="shared" si="159"/>
        <v>0</v>
      </c>
      <c r="AN243" s="104" t="b">
        <f t="shared" si="160"/>
        <v>1</v>
      </c>
      <c r="AO243" s="98">
        <f t="shared" si="161"/>
        <v>16.18</v>
      </c>
      <c r="AP243" s="104">
        <f t="shared" si="162"/>
        <v>21.2</v>
      </c>
      <c r="AQ243" s="98">
        <f t="shared" si="163"/>
        <v>0.2</v>
      </c>
      <c r="AR243" s="98">
        <f t="shared" si="164"/>
        <v>0.15384615384615385</v>
      </c>
      <c r="AS243" s="98">
        <f t="shared" si="165"/>
        <v>7.407407407407407E-2</v>
      </c>
      <c r="AU243" s="97" t="b">
        <f t="shared" si="166"/>
        <v>0</v>
      </c>
      <c r="AV243" s="97" t="b">
        <f t="shared" si="167"/>
        <v>1</v>
      </c>
      <c r="AW243" s="97" t="b">
        <f t="shared" si="173"/>
        <v>1</v>
      </c>
      <c r="AX243" s="97" t="b">
        <f t="shared" si="174"/>
        <v>0</v>
      </c>
      <c r="AY2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3" s="97" t="b">
        <f t="shared" si="168"/>
        <v>0</v>
      </c>
      <c r="BA243" s="97" t="b">
        <f t="shared" si="169"/>
        <v>1</v>
      </c>
      <c r="BB243" s="97" t="b">
        <f t="shared" si="175"/>
        <v>1</v>
      </c>
      <c r="BC243" s="97" t="b">
        <f t="shared" si="176"/>
        <v>0</v>
      </c>
      <c r="BD243" s="97" t="b">
        <f>Petrobras_PETR4___Histórico__InfoMoney_1[[#This Row],[MACD Line]]&lt;0</f>
        <v>0</v>
      </c>
      <c r="BE2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4" spans="1:57" hidden="1">
      <c r="A244" s="83">
        <v>43985</v>
      </c>
      <c r="B244" s="98">
        <v>20.77</v>
      </c>
      <c r="C244" s="98">
        <v>20.77</v>
      </c>
      <c r="D244" s="98">
        <v>0.33</v>
      </c>
      <c r="E244" s="98">
        <f>Petrobras_PETR4___Histórico__InfoMoney_1[[#This Row],[Var.Dia (%)]]/100</f>
        <v>3.3E-3</v>
      </c>
      <c r="F244" s="98">
        <v>21.15</v>
      </c>
      <c r="G244" s="98">
        <v>20.72</v>
      </c>
      <c r="H244" s="98">
        <v>21.2</v>
      </c>
      <c r="I244" s="97" t="s">
        <v>215</v>
      </c>
      <c r="J244" s="108">
        <v>2.1499999999999998E-2</v>
      </c>
      <c r="K244" s="97">
        <f ca="1">IF(COUNT($E244:E$1321)&gt;=22,LINEST(OFFSET(E244,0,0,22),OFFSET(J244,0,0,22)),"")</f>
        <v>1.1275732075051923</v>
      </c>
      <c r="L244" s="99">
        <f t="shared" si="141"/>
        <v>0</v>
      </c>
      <c r="M244" s="99">
        <f t="shared" si="142"/>
        <v>1</v>
      </c>
      <c r="N244" s="99">
        <f t="shared" si="143"/>
        <v>0</v>
      </c>
      <c r="O2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-9.327548806941427E-2</v>
      </c>
      <c r="P244" s="128">
        <f>IF(Petrobras_PETR4___Histórico__InfoMoney_1[[#This Row],[William %R]]&lt;-0.8,1,0)</f>
        <v>0</v>
      </c>
      <c r="Q244" s="128">
        <f>IF(Petrobras_PETR4___Histórico__InfoMoney_1[[#This Row],[William %R]]&gt;-0.1,1,0)</f>
        <v>1</v>
      </c>
      <c r="R244" s="99">
        <f t="shared" si="144"/>
        <v>16.59</v>
      </c>
      <c r="S244" s="99">
        <f t="shared" si="145"/>
        <v>21.2</v>
      </c>
      <c r="T244" s="99">
        <f t="shared" si="146"/>
        <v>18.624576923076919</v>
      </c>
      <c r="U244" s="99">
        <f t="shared" si="147"/>
        <v>18.436999999999998</v>
      </c>
      <c r="V244" s="99">
        <f t="shared" si="148"/>
        <v>19.31306395161868</v>
      </c>
      <c r="W244" s="99">
        <f t="shared" si="149"/>
        <v>18.3866033697213</v>
      </c>
      <c r="X244" s="99">
        <f t="shared" si="150"/>
        <v>0.92646058189738056</v>
      </c>
      <c r="Y244" s="99">
        <f t="shared" si="151"/>
        <v>0.69673189537174696</v>
      </c>
      <c r="Z244" s="99">
        <f t="shared" si="152"/>
        <v>0.22972868652563361</v>
      </c>
      <c r="AA244" s="109">
        <f t="shared" si="153"/>
        <v>4.2426406871191945E-2</v>
      </c>
      <c r="AB244" s="109">
        <f t="shared" si="170"/>
        <v>0.71848451618667497</v>
      </c>
      <c r="AC244" s="99" t="str">
        <f t="shared" si="171"/>
        <v>0</v>
      </c>
      <c r="AD244" s="95" t="str">
        <f t="shared" si="172"/>
        <v>0</v>
      </c>
      <c r="AE244" s="95">
        <f t="shared" si="154"/>
        <v>1</v>
      </c>
      <c r="AF244" s="95">
        <f>IF(Petrobras_PETR4___Histórico__InfoMoney_1[[#This Row],[MACD Line]]&lt;0,1,0)</f>
        <v>0</v>
      </c>
      <c r="AG244" s="99">
        <f>Petrobras_PETR4___Histórico__InfoMoney_1[[#This Row],[9MME]]/Petrobras_PETR4___Histórico__InfoMoney_1[[#This Row],[20MA]]</f>
        <v>1.0101739395279559</v>
      </c>
      <c r="AH244" s="95">
        <f t="shared" si="155"/>
        <v>0</v>
      </c>
      <c r="AI244" s="96">
        <f t="shared" si="156"/>
        <v>0</v>
      </c>
      <c r="AK244" s="104" t="b">
        <f t="shared" si="157"/>
        <v>1</v>
      </c>
      <c r="AL244" s="104" t="b">
        <f t="shared" si="158"/>
        <v>1</v>
      </c>
      <c r="AM244" s="104" t="b">
        <f t="shared" si="159"/>
        <v>1</v>
      </c>
      <c r="AN244" s="104" t="b">
        <f t="shared" si="160"/>
        <v>0</v>
      </c>
      <c r="AO244" s="98">
        <f t="shared" si="161"/>
        <v>16.18</v>
      </c>
      <c r="AP244" s="104">
        <f t="shared" si="162"/>
        <v>21.2</v>
      </c>
      <c r="AQ244" s="98">
        <f t="shared" si="163"/>
        <v>0.2</v>
      </c>
      <c r="AR244" s="98">
        <f t="shared" si="164"/>
        <v>0.15384615384615385</v>
      </c>
      <c r="AS244" s="98">
        <f t="shared" si="165"/>
        <v>7.407407407407407E-2</v>
      </c>
      <c r="AU244" s="97" t="b">
        <f t="shared" si="166"/>
        <v>1</v>
      </c>
      <c r="AV244" s="97" t="b">
        <f t="shared" si="167"/>
        <v>1</v>
      </c>
      <c r="AW244" s="97" t="b">
        <f t="shared" si="173"/>
        <v>0</v>
      </c>
      <c r="AX244" s="97" t="b">
        <f t="shared" si="174"/>
        <v>0</v>
      </c>
      <c r="AY2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4" s="97" t="b">
        <f t="shared" si="168"/>
        <v>0</v>
      </c>
      <c r="BA244" s="97" t="b">
        <f t="shared" si="169"/>
        <v>0</v>
      </c>
      <c r="BB244" s="97" t="b">
        <f t="shared" si="175"/>
        <v>1</v>
      </c>
      <c r="BC244" s="97" t="b">
        <f t="shared" si="176"/>
        <v>1</v>
      </c>
      <c r="BD244" s="97" t="b">
        <f>Petrobras_PETR4___Histórico__InfoMoney_1[[#This Row],[MACD Line]]&lt;0</f>
        <v>0</v>
      </c>
      <c r="BE2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5" spans="1:57" hidden="1">
      <c r="A245" s="83">
        <v>43984</v>
      </c>
      <c r="B245" s="98">
        <v>20.71</v>
      </c>
      <c r="C245" s="98">
        <v>20.71</v>
      </c>
      <c r="D245" s="98">
        <v>5.26</v>
      </c>
      <c r="E245" s="98">
        <f>Petrobras_PETR4___Histórico__InfoMoney_1[[#This Row],[Var.Dia (%)]]/100</f>
        <v>5.2600000000000001E-2</v>
      </c>
      <c r="F245" s="98">
        <v>20.079999999999998</v>
      </c>
      <c r="G245" s="98">
        <v>19.93</v>
      </c>
      <c r="H245" s="98">
        <v>20.71</v>
      </c>
      <c r="I245" s="97" t="s">
        <v>109</v>
      </c>
      <c r="J245" s="108">
        <v>2.7400000000000001E-2</v>
      </c>
      <c r="K245" s="97">
        <f ca="1">IF(COUNT($E245:E$1321)&gt;=22,LINEST(OFFSET(E245,0,0,22),OFFSET(J245,0,0,22)),"")</f>
        <v>1.2194871086183923</v>
      </c>
      <c r="L245" s="99">
        <f t="shared" si="141"/>
        <v>0</v>
      </c>
      <c r="M245" s="99">
        <f t="shared" si="142"/>
        <v>0</v>
      </c>
      <c r="N245" s="99">
        <f t="shared" si="143"/>
        <v>0</v>
      </c>
      <c r="O2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245" s="128">
        <f>IF(Petrobras_PETR4___Histórico__InfoMoney_1[[#This Row],[William %R]]&lt;-0.8,1,0)</f>
        <v>0</v>
      </c>
      <c r="Q245" s="128">
        <f>IF(Petrobras_PETR4___Histórico__InfoMoney_1[[#This Row],[William %R]]&gt;-0.1,1,0)</f>
        <v>1</v>
      </c>
      <c r="R245" s="99">
        <f t="shared" si="144"/>
        <v>16.18</v>
      </c>
      <c r="S245" s="99">
        <f t="shared" si="145"/>
        <v>20.71</v>
      </c>
      <c r="T245" s="99">
        <f t="shared" si="146"/>
        <v>18.473615384615385</v>
      </c>
      <c r="U245" s="99">
        <f t="shared" si="147"/>
        <v>18.234499999999997</v>
      </c>
      <c r="V245" s="99">
        <f t="shared" si="148"/>
        <v>19.048166488276621</v>
      </c>
      <c r="W245" s="99">
        <f t="shared" si="149"/>
        <v>18.195931639299005</v>
      </c>
      <c r="X245" s="99">
        <f t="shared" si="150"/>
        <v>0.85223484897761637</v>
      </c>
      <c r="Y245" s="99">
        <f t="shared" si="151"/>
        <v>0.63929972374033861</v>
      </c>
      <c r="Z245" s="99">
        <f t="shared" si="152"/>
        <v>0.21293512523727776</v>
      </c>
      <c r="AA245" s="109">
        <f t="shared" si="153"/>
        <v>0.73539105243400882</v>
      </c>
      <c r="AB245" s="109">
        <f t="shared" si="170"/>
        <v>0.6169521861538384</v>
      </c>
      <c r="AC245" s="99" t="str">
        <f t="shared" si="171"/>
        <v>0</v>
      </c>
      <c r="AD245" s="95" t="str">
        <f t="shared" si="172"/>
        <v>0</v>
      </c>
      <c r="AE245" s="95">
        <f t="shared" si="154"/>
        <v>1</v>
      </c>
      <c r="AF245" s="95">
        <f>IF(Petrobras_PETR4___Histórico__InfoMoney_1[[#This Row],[MACD Line]]&lt;0,1,0)</f>
        <v>0</v>
      </c>
      <c r="AG245" s="99">
        <f>Petrobras_PETR4___Histórico__InfoMoney_1[[#This Row],[9MME]]/Petrobras_PETR4___Histórico__InfoMoney_1[[#This Row],[20MA]]</f>
        <v>1.0131133502215794</v>
      </c>
      <c r="AH245" s="95">
        <f t="shared" si="155"/>
        <v>0</v>
      </c>
      <c r="AI245" s="96">
        <f t="shared" si="156"/>
        <v>0</v>
      </c>
      <c r="AK245" s="104" t="b">
        <f t="shared" si="157"/>
        <v>1</v>
      </c>
      <c r="AL245" s="104" t="b">
        <f t="shared" si="158"/>
        <v>1</v>
      </c>
      <c r="AM245" s="104" t="b">
        <f t="shared" si="159"/>
        <v>0</v>
      </c>
      <c r="AN245" s="104" t="b">
        <f t="shared" si="160"/>
        <v>1</v>
      </c>
      <c r="AO245" s="98">
        <f t="shared" si="161"/>
        <v>16.18</v>
      </c>
      <c r="AP245" s="104">
        <f t="shared" si="162"/>
        <v>21.2</v>
      </c>
      <c r="AQ245" s="98">
        <f t="shared" si="163"/>
        <v>0.2</v>
      </c>
      <c r="AR245" s="98">
        <f t="shared" si="164"/>
        <v>0.15384615384615385</v>
      </c>
      <c r="AS245" s="98">
        <f t="shared" si="165"/>
        <v>7.407407407407407E-2</v>
      </c>
      <c r="AU245" s="97" t="b">
        <f t="shared" si="166"/>
        <v>1</v>
      </c>
      <c r="AV245" s="97" t="b">
        <f t="shared" si="167"/>
        <v>1</v>
      </c>
      <c r="AW245" s="97" t="b">
        <f t="shared" si="173"/>
        <v>0</v>
      </c>
      <c r="AX245" s="97" t="b">
        <f t="shared" si="174"/>
        <v>1</v>
      </c>
      <c r="AY2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5" s="97" t="b">
        <f t="shared" si="168"/>
        <v>0</v>
      </c>
      <c r="BA245" s="97" t="b">
        <f t="shared" si="169"/>
        <v>0</v>
      </c>
      <c r="BB245" s="97" t="b">
        <f t="shared" si="175"/>
        <v>0</v>
      </c>
      <c r="BC245" s="97" t="b">
        <f t="shared" si="176"/>
        <v>1</v>
      </c>
      <c r="BD245" s="97" t="b">
        <f>Petrobras_PETR4___Histórico__InfoMoney_1[[#This Row],[MACD Line]]&lt;0</f>
        <v>0</v>
      </c>
      <c r="BE2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6" spans="1:57" hidden="1">
      <c r="A246" s="83">
        <v>43983</v>
      </c>
      <c r="B246" s="98">
        <v>19.670000000000002</v>
      </c>
      <c r="C246" s="98">
        <v>19.670000000000002</v>
      </c>
      <c r="D246" s="98">
        <v>-0.05</v>
      </c>
      <c r="E246" s="98">
        <f>Petrobras_PETR4___Histórico__InfoMoney_1[[#This Row],[Var.Dia (%)]]/100</f>
        <v>-5.0000000000000001E-4</v>
      </c>
      <c r="F246" s="98">
        <v>19.5</v>
      </c>
      <c r="G246" s="98">
        <v>19.350000000000001</v>
      </c>
      <c r="H246" s="98">
        <v>19.89</v>
      </c>
      <c r="I246" s="97" t="s">
        <v>485</v>
      </c>
      <c r="J246" s="108">
        <v>1.3899999999999999E-2</v>
      </c>
      <c r="K246" s="97">
        <f ca="1">IF(COUNT($E246:E$1321)&gt;=22,LINEST(OFFSET(E246,0,0,22),OFFSET(J246,0,0,22)),"")</f>
        <v>1.0567372640208301</v>
      </c>
      <c r="L246" s="99">
        <f t="shared" si="141"/>
        <v>0</v>
      </c>
      <c r="M246" s="99">
        <f t="shared" si="142"/>
        <v>0</v>
      </c>
      <c r="N246" s="99">
        <f t="shared" si="143"/>
        <v>0</v>
      </c>
      <c r="O2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-5.9299191374662753E-2</v>
      </c>
      <c r="P246" s="128">
        <f>IF(Petrobras_PETR4___Histórico__InfoMoney_1[[#This Row],[William %R]]&lt;-0.8,1,0)</f>
        <v>0</v>
      </c>
      <c r="Q246" s="128">
        <f>IF(Petrobras_PETR4___Histórico__InfoMoney_1[[#This Row],[William %R]]&gt;-0.1,1,0)</f>
        <v>1</v>
      </c>
      <c r="R246" s="99">
        <f t="shared" si="144"/>
        <v>16.18</v>
      </c>
      <c r="S246" s="99">
        <f t="shared" si="145"/>
        <v>19.89</v>
      </c>
      <c r="T246" s="99">
        <f t="shared" si="146"/>
        <v>18.19303846153846</v>
      </c>
      <c r="U246" s="99">
        <f t="shared" si="147"/>
        <v>18.067</v>
      </c>
      <c r="V246" s="99">
        <f t="shared" si="148"/>
        <v>18.74601494069055</v>
      </c>
      <c r="W246" s="99">
        <f t="shared" si="149"/>
        <v>17.994806170442924</v>
      </c>
      <c r="X246" s="99">
        <f t="shared" si="150"/>
        <v>0.75120877024762578</v>
      </c>
      <c r="Y246" s="99">
        <f t="shared" si="151"/>
        <v>0.58606594243101917</v>
      </c>
      <c r="Z246" s="99">
        <f t="shared" si="152"/>
        <v>0.16514282781660661</v>
      </c>
      <c r="AA246" s="109">
        <f t="shared" si="153"/>
        <v>7.0710678118640685E-3</v>
      </c>
      <c r="AB246" s="109">
        <f t="shared" si="170"/>
        <v>0.30277054017853211</v>
      </c>
      <c r="AC246" s="99" t="str">
        <f t="shared" si="171"/>
        <v>0</v>
      </c>
      <c r="AD246" s="95" t="str">
        <f t="shared" si="172"/>
        <v>0</v>
      </c>
      <c r="AE246" s="95">
        <f t="shared" si="154"/>
        <v>1</v>
      </c>
      <c r="AF246" s="95">
        <f>IF(Petrobras_PETR4___Histórico__InfoMoney_1[[#This Row],[MACD Line]]&lt;0,1,0)</f>
        <v>0</v>
      </c>
      <c r="AG246" s="99">
        <f>Petrobras_PETR4___Histórico__InfoMoney_1[[#This Row],[9MME]]/Petrobras_PETR4___Histórico__InfoMoney_1[[#This Row],[20MA]]</f>
        <v>1.0069761698975181</v>
      </c>
      <c r="AH246" s="95">
        <f t="shared" si="155"/>
        <v>0</v>
      </c>
      <c r="AI246" s="96">
        <f t="shared" si="156"/>
        <v>0</v>
      </c>
      <c r="AK246" s="104" t="b">
        <f t="shared" si="157"/>
        <v>1</v>
      </c>
      <c r="AL246" s="104" t="b">
        <f t="shared" si="158"/>
        <v>1</v>
      </c>
      <c r="AM246" s="104" t="b">
        <f t="shared" si="159"/>
        <v>0</v>
      </c>
      <c r="AN246" s="104" t="b">
        <f t="shared" si="160"/>
        <v>1</v>
      </c>
      <c r="AO246" s="98">
        <f t="shared" si="161"/>
        <v>16.18</v>
      </c>
      <c r="AP246" s="104">
        <f t="shared" si="162"/>
        <v>20.71</v>
      </c>
      <c r="AQ246" s="98">
        <f t="shared" si="163"/>
        <v>0.2</v>
      </c>
      <c r="AR246" s="98">
        <f t="shared" si="164"/>
        <v>0.15384615384615385</v>
      </c>
      <c r="AS246" s="98">
        <f t="shared" si="165"/>
        <v>7.407407407407407E-2</v>
      </c>
      <c r="AU246" s="97" t="b">
        <f t="shared" si="166"/>
        <v>1</v>
      </c>
      <c r="AV246" s="97" t="b">
        <f t="shared" si="167"/>
        <v>1</v>
      </c>
      <c r="AW246" s="97" t="b">
        <f t="shared" si="173"/>
        <v>1</v>
      </c>
      <c r="AX246" s="97" t="b">
        <f t="shared" si="174"/>
        <v>0</v>
      </c>
      <c r="AY2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6" s="97" t="b">
        <f t="shared" si="168"/>
        <v>1</v>
      </c>
      <c r="BA246" s="97" t="b">
        <f t="shared" si="169"/>
        <v>0</v>
      </c>
      <c r="BB246" s="97" t="b">
        <f t="shared" si="175"/>
        <v>1</v>
      </c>
      <c r="BC246" s="97" t="b">
        <f t="shared" si="176"/>
        <v>0</v>
      </c>
      <c r="BD246" s="97" t="b">
        <f>Petrobras_PETR4___Histórico__InfoMoney_1[[#This Row],[MACD Line]]&lt;0</f>
        <v>0</v>
      </c>
      <c r="BE2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7" spans="1:57" hidden="1">
      <c r="A247" s="83">
        <v>43980</v>
      </c>
      <c r="B247" s="98">
        <v>19.68</v>
      </c>
      <c r="C247" s="98">
        <v>19.68</v>
      </c>
      <c r="D247" s="98">
        <v>2.88</v>
      </c>
      <c r="E247" s="98">
        <f>Petrobras_PETR4___Histórico__InfoMoney_1[[#This Row],[Var.Dia (%)]]/100</f>
        <v>2.8799999999999999E-2</v>
      </c>
      <c r="F247" s="98">
        <v>18.920000000000002</v>
      </c>
      <c r="G247" s="98">
        <v>18.670000000000002</v>
      </c>
      <c r="H247" s="98">
        <v>19.68</v>
      </c>
      <c r="I247" s="97" t="s">
        <v>204</v>
      </c>
      <c r="J247" s="108">
        <v>5.1999999999999998E-3</v>
      </c>
      <c r="K247" s="97">
        <f ca="1">IF(COUNT($E247:E$1321)&gt;=22,LINEST(OFFSET(E247,0,0,22),OFFSET(J247,0,0,22)),"")</f>
        <v>1.1356196006110213</v>
      </c>
      <c r="L247" s="99">
        <f t="shared" si="141"/>
        <v>0</v>
      </c>
      <c r="M247" s="99">
        <f t="shared" si="142"/>
        <v>0</v>
      </c>
      <c r="N247" s="99">
        <f t="shared" si="143"/>
        <v>0</v>
      </c>
      <c r="O2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247" s="128">
        <f>IF(Petrobras_PETR4___Histórico__InfoMoney_1[[#This Row],[William %R]]&lt;-0.8,1,0)</f>
        <v>0</v>
      </c>
      <c r="Q247" s="128">
        <f>IF(Petrobras_PETR4___Histórico__InfoMoney_1[[#This Row],[William %R]]&gt;-0.1,1,0)</f>
        <v>1</v>
      </c>
      <c r="R247" s="99">
        <f t="shared" si="144"/>
        <v>16.18</v>
      </c>
      <c r="S247" s="99">
        <f t="shared" si="145"/>
        <v>19.68</v>
      </c>
      <c r="T247" s="99">
        <f t="shared" si="146"/>
        <v>18.100653846153843</v>
      </c>
      <c r="U247" s="99">
        <f t="shared" si="147"/>
        <v>17.924499999999998</v>
      </c>
      <c r="V247" s="99">
        <f t="shared" si="148"/>
        <v>18.578017657179739</v>
      </c>
      <c r="W247" s="99">
        <f t="shared" si="149"/>
        <v>17.860790664078358</v>
      </c>
      <c r="X247" s="99">
        <f t="shared" si="150"/>
        <v>0.71722699310138083</v>
      </c>
      <c r="Y247" s="99">
        <f t="shared" si="151"/>
        <v>0.54478023547686749</v>
      </c>
      <c r="Z247" s="99">
        <f t="shared" si="152"/>
        <v>0.17244675762451334</v>
      </c>
      <c r="AA247" s="109">
        <f t="shared" si="153"/>
        <v>0.38890872965260165</v>
      </c>
      <c r="AB247" s="109">
        <f t="shared" si="170"/>
        <v>0.3134166555880521</v>
      </c>
      <c r="AC247" s="99" t="str">
        <f t="shared" si="171"/>
        <v>0</v>
      </c>
      <c r="AD247" s="95" t="str">
        <f t="shared" si="172"/>
        <v>0</v>
      </c>
      <c r="AE247" s="95">
        <f t="shared" si="154"/>
        <v>1</v>
      </c>
      <c r="AF247" s="95">
        <f>IF(Petrobras_PETR4___Histórico__InfoMoney_1[[#This Row],[MACD Line]]&lt;0,1,0)</f>
        <v>0</v>
      </c>
      <c r="AG247" s="99">
        <f>Petrobras_PETR4___Histórico__InfoMoney_1[[#This Row],[9MME]]/Petrobras_PETR4___Histórico__InfoMoney_1[[#This Row],[20MA]]</f>
        <v>1.0098275458815502</v>
      </c>
      <c r="AH247" s="95">
        <f t="shared" si="155"/>
        <v>0</v>
      </c>
      <c r="AI247" s="96">
        <f t="shared" si="156"/>
        <v>0</v>
      </c>
      <c r="AK247" s="104" t="b">
        <f t="shared" si="157"/>
        <v>1</v>
      </c>
      <c r="AL247" s="104" t="b">
        <f t="shared" si="158"/>
        <v>1</v>
      </c>
      <c r="AM247" s="104" t="b">
        <f t="shared" si="159"/>
        <v>0</v>
      </c>
      <c r="AN247" s="104" t="b">
        <f t="shared" si="160"/>
        <v>1</v>
      </c>
      <c r="AO247" s="98">
        <f t="shared" si="161"/>
        <v>16.18</v>
      </c>
      <c r="AP247" s="104">
        <f t="shared" si="162"/>
        <v>19.89</v>
      </c>
      <c r="AQ247" s="98">
        <f t="shared" si="163"/>
        <v>0.2</v>
      </c>
      <c r="AR247" s="98">
        <f t="shared" si="164"/>
        <v>0.15384615384615385</v>
      </c>
      <c r="AS247" s="98">
        <f t="shared" si="165"/>
        <v>7.407407407407407E-2</v>
      </c>
      <c r="AU247" s="97" t="b">
        <f t="shared" si="166"/>
        <v>1</v>
      </c>
      <c r="AV247" s="97" t="b">
        <f t="shared" si="167"/>
        <v>1</v>
      </c>
      <c r="AW247" s="97" t="b">
        <f t="shared" si="173"/>
        <v>0</v>
      </c>
      <c r="AX247" s="97" t="b">
        <f t="shared" si="174"/>
        <v>1</v>
      </c>
      <c r="AY2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7" s="97" t="b">
        <f t="shared" si="168"/>
        <v>0</v>
      </c>
      <c r="BA247" s="97" t="b">
        <f t="shared" si="169"/>
        <v>1</v>
      </c>
      <c r="BB247" s="97" t="b">
        <f t="shared" si="175"/>
        <v>0</v>
      </c>
      <c r="BC247" s="97" t="b">
        <f t="shared" si="176"/>
        <v>1</v>
      </c>
      <c r="BD247" s="97" t="b">
        <f>Petrobras_PETR4___Histórico__InfoMoney_1[[#This Row],[MACD Line]]&lt;0</f>
        <v>0</v>
      </c>
      <c r="BE2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8" spans="1:57" hidden="1">
      <c r="A248" s="83">
        <v>43979</v>
      </c>
      <c r="B248" s="98">
        <v>19.13</v>
      </c>
      <c r="C248" s="98">
        <v>19.13</v>
      </c>
      <c r="D248" s="98">
        <v>-0.8</v>
      </c>
      <c r="E248" s="98">
        <f>Petrobras_PETR4___Histórico__InfoMoney_1[[#This Row],[Var.Dia (%)]]/100</f>
        <v>-8.0000000000000002E-3</v>
      </c>
      <c r="F248" s="98">
        <v>19.05</v>
      </c>
      <c r="G248" s="98">
        <v>18.82</v>
      </c>
      <c r="H248" s="98">
        <v>19.43</v>
      </c>
      <c r="I248" s="97" t="s">
        <v>111</v>
      </c>
      <c r="J248" s="108">
        <v>-1.1299999999999999E-2</v>
      </c>
      <c r="K248" s="97">
        <f ca="1">IF(COUNT($E248:E$1321)&gt;=22,LINEST(OFFSET(E248,0,0,22),OFFSET(J248,0,0,22)),"")</f>
        <v>1.1351145597647097</v>
      </c>
      <c r="L248" s="99">
        <f t="shared" si="141"/>
        <v>0</v>
      </c>
      <c r="M248" s="99">
        <f t="shared" si="142"/>
        <v>0</v>
      </c>
      <c r="N248" s="99">
        <f t="shared" si="143"/>
        <v>0</v>
      </c>
      <c r="O2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-9.5092024539877959E-2</v>
      </c>
      <c r="P248" s="128">
        <f>IF(Petrobras_PETR4___Histórico__InfoMoney_1[[#This Row],[William %R]]&lt;-0.8,1,0)</f>
        <v>0</v>
      </c>
      <c r="Q248" s="128">
        <f>IF(Petrobras_PETR4___Histórico__InfoMoney_1[[#This Row],[William %R]]&gt;-0.1,1,0)</f>
        <v>1</v>
      </c>
      <c r="R248" s="99">
        <f t="shared" si="144"/>
        <v>16.18</v>
      </c>
      <c r="S248" s="99">
        <f t="shared" si="145"/>
        <v>19.440000000000001</v>
      </c>
      <c r="T248" s="99">
        <f t="shared" si="146"/>
        <v>17.951730769230771</v>
      </c>
      <c r="U248" s="99">
        <f t="shared" si="147"/>
        <v>17.813499999999998</v>
      </c>
      <c r="V248" s="99">
        <f t="shared" si="148"/>
        <v>18.377657231212421</v>
      </c>
      <c r="W248" s="99">
        <f t="shared" si="149"/>
        <v>17.715253917204627</v>
      </c>
      <c r="X248" s="99">
        <f t="shared" si="150"/>
        <v>0.6624033140077934</v>
      </c>
      <c r="Y248" s="99">
        <f t="shared" si="151"/>
        <v>0.50166854607073919</v>
      </c>
      <c r="Z248" s="99">
        <f t="shared" si="152"/>
        <v>0.16073476793705421</v>
      </c>
      <c r="AA248" s="109">
        <f t="shared" si="153"/>
        <v>0.10606601717798363</v>
      </c>
      <c r="AB248" s="109">
        <f t="shared" si="170"/>
        <v>0.47900939447990026</v>
      </c>
      <c r="AC248" s="99" t="str">
        <f t="shared" si="171"/>
        <v>0</v>
      </c>
      <c r="AD248" s="95" t="str">
        <f t="shared" si="172"/>
        <v>0</v>
      </c>
      <c r="AE248" s="95">
        <f t="shared" si="154"/>
        <v>1</v>
      </c>
      <c r="AF248" s="95">
        <f>IF(Petrobras_PETR4___Histórico__InfoMoney_1[[#This Row],[MACD Line]]&lt;0,1,0)</f>
        <v>0</v>
      </c>
      <c r="AG248" s="99">
        <f>Petrobras_PETR4___Histórico__InfoMoney_1[[#This Row],[9MME]]/Petrobras_PETR4___Histórico__InfoMoney_1[[#This Row],[20MA]]</f>
        <v>1.007759888243791</v>
      </c>
      <c r="AH248" s="95">
        <f t="shared" si="155"/>
        <v>0</v>
      </c>
      <c r="AI248" s="96">
        <f t="shared" si="156"/>
        <v>0</v>
      </c>
      <c r="AK248" s="104" t="b">
        <f t="shared" si="157"/>
        <v>1</v>
      </c>
      <c r="AL248" s="104" t="b">
        <f t="shared" si="158"/>
        <v>0</v>
      </c>
      <c r="AM248" s="104" t="b">
        <f t="shared" si="159"/>
        <v>0</v>
      </c>
      <c r="AN248" s="104" t="b">
        <f t="shared" si="160"/>
        <v>1</v>
      </c>
      <c r="AO248" s="98">
        <f t="shared" si="161"/>
        <v>16.18</v>
      </c>
      <c r="AP248" s="104">
        <f t="shared" si="162"/>
        <v>19.440000000000001</v>
      </c>
      <c r="AQ248" s="98">
        <f t="shared" si="163"/>
        <v>0.2</v>
      </c>
      <c r="AR248" s="98">
        <f t="shared" si="164"/>
        <v>0.15384615384615385</v>
      </c>
      <c r="AS248" s="98">
        <f t="shared" si="165"/>
        <v>7.407407407407407E-2</v>
      </c>
      <c r="AU248" s="97" t="b">
        <f t="shared" si="166"/>
        <v>1</v>
      </c>
      <c r="AV248" s="97" t="b">
        <f t="shared" si="167"/>
        <v>0</v>
      </c>
      <c r="AW248" s="97" t="b">
        <f t="shared" si="173"/>
        <v>1</v>
      </c>
      <c r="AX248" s="97" t="b">
        <f t="shared" si="174"/>
        <v>0</v>
      </c>
      <c r="AY2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8" s="97" t="b">
        <f t="shared" si="168"/>
        <v>1</v>
      </c>
      <c r="BA248" s="97" t="b">
        <f t="shared" si="169"/>
        <v>0</v>
      </c>
      <c r="BB248" s="97" t="b">
        <f t="shared" si="175"/>
        <v>1</v>
      </c>
      <c r="BC248" s="97" t="b">
        <f t="shared" si="176"/>
        <v>0</v>
      </c>
      <c r="BD248" s="97" t="b">
        <f>Petrobras_PETR4___Histórico__InfoMoney_1[[#This Row],[MACD Line]]&lt;0</f>
        <v>0</v>
      </c>
      <c r="BE2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49" spans="1:57" hidden="1">
      <c r="A249" s="83">
        <v>43978</v>
      </c>
      <c r="B249" s="98">
        <v>19.28</v>
      </c>
      <c r="C249" s="98">
        <v>19.28</v>
      </c>
      <c r="D249" s="98">
        <v>1.32</v>
      </c>
      <c r="E249" s="98">
        <f>Petrobras_PETR4___Histórico__InfoMoney_1[[#This Row],[Var.Dia (%)]]/100</f>
        <v>1.32E-2</v>
      </c>
      <c r="F249" s="98">
        <v>19.16</v>
      </c>
      <c r="G249" s="98">
        <v>18.53</v>
      </c>
      <c r="H249" s="98">
        <v>19.28</v>
      </c>
      <c r="I249" s="97" t="s">
        <v>53</v>
      </c>
      <c r="J249" s="108">
        <v>2.9000000000000001E-2</v>
      </c>
      <c r="K249" s="97">
        <f ca="1">IF(COUNT($E249:E$1321)&gt;=22,LINEST(OFFSET(E249,0,0,22),OFFSET(J249,0,0,22)),"")</f>
        <v>1.0944217424826521</v>
      </c>
      <c r="L249" s="99">
        <f t="shared" si="141"/>
        <v>0</v>
      </c>
      <c r="M249" s="99">
        <f t="shared" si="142"/>
        <v>0</v>
      </c>
      <c r="N249" s="99">
        <f t="shared" si="143"/>
        <v>0</v>
      </c>
      <c r="O2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-4.9079754601227016E-2</v>
      </c>
      <c r="P249" s="128">
        <f>IF(Petrobras_PETR4___Histórico__InfoMoney_1[[#This Row],[William %R]]&lt;-0.8,1,0)</f>
        <v>0</v>
      </c>
      <c r="Q249" s="128">
        <f>IF(Petrobras_PETR4___Histórico__InfoMoney_1[[#This Row],[William %R]]&gt;-0.1,1,0)</f>
        <v>1</v>
      </c>
      <c r="R249" s="99">
        <f t="shared" si="144"/>
        <v>16.18</v>
      </c>
      <c r="S249" s="99">
        <f t="shared" si="145"/>
        <v>19.440000000000001</v>
      </c>
      <c r="T249" s="99">
        <f t="shared" si="146"/>
        <v>17.86523076923077</v>
      </c>
      <c r="U249" s="99">
        <f t="shared" si="147"/>
        <v>17.737500000000001</v>
      </c>
      <c r="V249" s="99">
        <f t="shared" si="148"/>
        <v>18.240867636887408</v>
      </c>
      <c r="W249" s="99">
        <f t="shared" si="149"/>
        <v>17.602074230580996</v>
      </c>
      <c r="X249" s="99">
        <f t="shared" si="150"/>
        <v>0.63879340630641224</v>
      </c>
      <c r="Y249" s="99">
        <f t="shared" si="151"/>
        <v>0.46148485408647566</v>
      </c>
      <c r="Z249" s="99">
        <f t="shared" si="152"/>
        <v>0.17730855221993658</v>
      </c>
      <c r="AA249" s="109">
        <f t="shared" si="153"/>
        <v>0.17677669529663689</v>
      </c>
      <c r="AB249" s="109">
        <f t="shared" si="170"/>
        <v>0.46836951224433998</v>
      </c>
      <c r="AC249" s="99" t="str">
        <f t="shared" si="171"/>
        <v>0</v>
      </c>
      <c r="AD249" s="95" t="str">
        <f t="shared" si="172"/>
        <v>0</v>
      </c>
      <c r="AE249" s="95">
        <f t="shared" si="154"/>
        <v>1</v>
      </c>
      <c r="AF249" s="95">
        <f>IF(Petrobras_PETR4___Histórico__InfoMoney_1[[#This Row],[MACD Line]]&lt;0,1,0)</f>
        <v>0</v>
      </c>
      <c r="AG249" s="99">
        <f>Petrobras_PETR4___Histórico__InfoMoney_1[[#This Row],[9MME]]/Petrobras_PETR4___Histórico__InfoMoney_1[[#This Row],[20MA]]</f>
        <v>1.0072011709221012</v>
      </c>
      <c r="AH249" s="95">
        <f t="shared" si="155"/>
        <v>0</v>
      </c>
      <c r="AI249" s="96">
        <f t="shared" si="156"/>
        <v>0</v>
      </c>
      <c r="AK249" s="104" t="b">
        <f t="shared" si="157"/>
        <v>0</v>
      </c>
      <c r="AL249" s="104" t="b">
        <f t="shared" si="158"/>
        <v>0</v>
      </c>
      <c r="AM249" s="104" t="b">
        <f t="shared" si="159"/>
        <v>1</v>
      </c>
      <c r="AN249" s="104" t="b">
        <f t="shared" si="160"/>
        <v>1</v>
      </c>
      <c r="AO249" s="98">
        <f t="shared" si="161"/>
        <v>16.18</v>
      </c>
      <c r="AP249" s="104">
        <f t="shared" si="162"/>
        <v>19.440000000000001</v>
      </c>
      <c r="AQ249" s="98">
        <f t="shared" si="163"/>
        <v>0.2</v>
      </c>
      <c r="AR249" s="98">
        <f t="shared" si="164"/>
        <v>0.15384615384615385</v>
      </c>
      <c r="AS249" s="98">
        <f t="shared" si="165"/>
        <v>7.407407407407407E-2</v>
      </c>
      <c r="AU249" s="97" t="b">
        <f t="shared" si="166"/>
        <v>0</v>
      </c>
      <c r="AV249" s="97" t="b">
        <f t="shared" si="167"/>
        <v>1</v>
      </c>
      <c r="AW249" s="97" t="b">
        <f t="shared" si="173"/>
        <v>0</v>
      </c>
      <c r="AX249" s="97" t="b">
        <f t="shared" si="174"/>
        <v>0</v>
      </c>
      <c r="AY2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49" s="97" t="b">
        <f t="shared" si="168"/>
        <v>0</v>
      </c>
      <c r="BA249" s="97" t="b">
        <f t="shared" si="169"/>
        <v>1</v>
      </c>
      <c r="BB249" s="97" t="b">
        <f t="shared" si="175"/>
        <v>1</v>
      </c>
      <c r="BC249" s="97" t="b">
        <f t="shared" si="176"/>
        <v>1</v>
      </c>
      <c r="BD249" s="97" t="b">
        <f>Petrobras_PETR4___Histórico__InfoMoney_1[[#This Row],[MACD Line]]&lt;0</f>
        <v>0</v>
      </c>
      <c r="BE2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0" spans="1:57" hidden="1">
      <c r="A250" s="83">
        <v>43977</v>
      </c>
      <c r="B250" s="98">
        <v>19.03</v>
      </c>
      <c r="C250" s="98">
        <v>19.03</v>
      </c>
      <c r="D250" s="98">
        <v>0.98</v>
      </c>
      <c r="E250" s="98">
        <f>Petrobras_PETR4___Histórico__InfoMoney_1[[#This Row],[Var.Dia (%)]]/100</f>
        <v>9.7999999999999997E-3</v>
      </c>
      <c r="F250" s="98">
        <v>19.329999999999998</v>
      </c>
      <c r="G250" s="98">
        <v>18.7</v>
      </c>
      <c r="H250" s="98">
        <v>19.440000000000001</v>
      </c>
      <c r="I250" s="97" t="s">
        <v>124</v>
      </c>
      <c r="J250" s="108">
        <v>-2.3E-3</v>
      </c>
      <c r="K250" s="97">
        <f ca="1">IF(COUNT($E250:E$1321)&gt;=22,LINEST(OFFSET(E250,0,0,22),OFFSET(J250,0,0,22)),"")</f>
        <v>1.1403947815306275</v>
      </c>
      <c r="L250" s="99">
        <f t="shared" si="141"/>
        <v>0</v>
      </c>
      <c r="M250" s="99">
        <f t="shared" si="142"/>
        <v>1</v>
      </c>
      <c r="N250" s="99">
        <f t="shared" si="143"/>
        <v>0</v>
      </c>
      <c r="O2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-0.12576687116564417</v>
      </c>
      <c r="P250" s="128">
        <f>IF(Petrobras_PETR4___Histórico__InfoMoney_1[[#This Row],[William %R]]&lt;-0.8,1,0)</f>
        <v>0</v>
      </c>
      <c r="Q250" s="128">
        <f>IF(Petrobras_PETR4___Histórico__InfoMoney_1[[#This Row],[William %R]]&gt;-0.1,1,0)</f>
        <v>0</v>
      </c>
      <c r="R250" s="99">
        <f t="shared" si="144"/>
        <v>16.18</v>
      </c>
      <c r="S250" s="99">
        <f t="shared" si="145"/>
        <v>19.440000000000001</v>
      </c>
      <c r="T250" s="99">
        <f t="shared" si="146"/>
        <v>17.695192307692309</v>
      </c>
      <c r="U250" s="99">
        <f t="shared" si="147"/>
        <v>17.608000000000001</v>
      </c>
      <c r="V250" s="99">
        <f t="shared" si="148"/>
        <v>18.051934479957847</v>
      </c>
      <c r="W250" s="99">
        <f t="shared" si="149"/>
        <v>17.467840169027475</v>
      </c>
      <c r="X250" s="99">
        <f t="shared" si="150"/>
        <v>0.58409431093037156</v>
      </c>
      <c r="Y250" s="99">
        <f t="shared" si="151"/>
        <v>0.41715771603149154</v>
      </c>
      <c r="Z250" s="99">
        <f t="shared" si="152"/>
        <v>0.16693659489888002</v>
      </c>
      <c r="AA250" s="109">
        <f t="shared" si="153"/>
        <v>0.12727922061357835</v>
      </c>
      <c r="AB250" s="109">
        <f t="shared" si="170"/>
        <v>0.36685146858095141</v>
      </c>
      <c r="AC250" s="99" t="str">
        <f t="shared" si="171"/>
        <v>0</v>
      </c>
      <c r="AD250" s="95" t="str">
        <f t="shared" si="172"/>
        <v>0</v>
      </c>
      <c r="AE250" s="95">
        <f t="shared" si="154"/>
        <v>1</v>
      </c>
      <c r="AF250" s="95">
        <f>IF(Petrobras_PETR4___Histórico__InfoMoney_1[[#This Row],[MACD Line]]&lt;0,1,0)</f>
        <v>0</v>
      </c>
      <c r="AG250" s="99">
        <f>Petrobras_PETR4___Histórico__InfoMoney_1[[#This Row],[9MME]]/Petrobras_PETR4___Histórico__InfoMoney_1[[#This Row],[20MA]]</f>
        <v>1.0049518575472689</v>
      </c>
      <c r="AH250" s="95">
        <f t="shared" si="155"/>
        <v>0</v>
      </c>
      <c r="AI250" s="96">
        <f t="shared" si="156"/>
        <v>0</v>
      </c>
      <c r="AK250" s="104" t="b">
        <f t="shared" si="157"/>
        <v>0</v>
      </c>
      <c r="AL250" s="104" t="b">
        <f t="shared" si="158"/>
        <v>0</v>
      </c>
      <c r="AM250" s="104" t="b">
        <f t="shared" si="159"/>
        <v>1</v>
      </c>
      <c r="AN250" s="104" t="b">
        <f t="shared" si="160"/>
        <v>1</v>
      </c>
      <c r="AO250" s="98">
        <f t="shared" si="161"/>
        <v>16.09</v>
      </c>
      <c r="AP250" s="104">
        <f t="shared" si="162"/>
        <v>19.440000000000001</v>
      </c>
      <c r="AQ250" s="98">
        <f t="shared" si="163"/>
        <v>0.2</v>
      </c>
      <c r="AR250" s="98">
        <f t="shared" si="164"/>
        <v>0.15384615384615385</v>
      </c>
      <c r="AS250" s="98">
        <f t="shared" si="165"/>
        <v>7.407407407407407E-2</v>
      </c>
      <c r="AU250" s="97" t="b">
        <f t="shared" si="166"/>
        <v>1</v>
      </c>
      <c r="AV250" s="97" t="b">
        <f t="shared" si="167"/>
        <v>1</v>
      </c>
      <c r="AW250" s="97" t="b">
        <f t="shared" si="173"/>
        <v>0</v>
      </c>
      <c r="AX250" s="97" t="b">
        <f t="shared" si="174"/>
        <v>0</v>
      </c>
      <c r="AY2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0" s="97" t="b">
        <f t="shared" si="168"/>
        <v>0</v>
      </c>
      <c r="BA250" s="97" t="b">
        <f t="shared" si="169"/>
        <v>0</v>
      </c>
      <c r="BB250" s="97" t="b">
        <f t="shared" si="175"/>
        <v>1</v>
      </c>
      <c r="BC250" s="97" t="b">
        <f t="shared" si="176"/>
        <v>1</v>
      </c>
      <c r="BD250" s="97" t="b">
        <f>Petrobras_PETR4___Histórico__InfoMoney_1[[#This Row],[MACD Line]]&lt;0</f>
        <v>0</v>
      </c>
      <c r="BE2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1" spans="1:57" hidden="1">
      <c r="A251" s="83">
        <v>43976</v>
      </c>
      <c r="B251" s="98">
        <v>18.850000000000001</v>
      </c>
      <c r="C251" s="98">
        <v>18.850000000000001</v>
      </c>
      <c r="D251" s="98">
        <v>4.34</v>
      </c>
      <c r="E251" s="98">
        <f>Petrobras_PETR4___Histórico__InfoMoney_1[[#This Row],[Var.Dia (%)]]/100</f>
        <v>4.3400000000000001E-2</v>
      </c>
      <c r="F251" s="98">
        <v>18.850000000000001</v>
      </c>
      <c r="G251" s="98">
        <v>18.64</v>
      </c>
      <c r="H251" s="98">
        <v>18.93</v>
      </c>
      <c r="I251" s="97" t="s">
        <v>486</v>
      </c>
      <c r="J251" s="108">
        <v>4.2500000000000003E-2</v>
      </c>
      <c r="K251" s="97">
        <f ca="1">IF(COUNT($E251:E$1321)&gt;=22,LINEST(OFFSET(E251,0,0,22),OFFSET(J251,0,0,22)),"")</f>
        <v>1.1191505353205529</v>
      </c>
      <c r="L251" s="99">
        <f t="shared" si="141"/>
        <v>0</v>
      </c>
      <c r="M251" s="99">
        <f t="shared" si="142"/>
        <v>0</v>
      </c>
      <c r="N251" s="99">
        <f t="shared" si="143"/>
        <v>0</v>
      </c>
      <c r="O2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-9.4915254237287333E-2</v>
      </c>
      <c r="P251" s="128">
        <f>IF(Petrobras_PETR4___Histórico__InfoMoney_1[[#This Row],[William %R]]&lt;-0.8,1,0)</f>
        <v>0</v>
      </c>
      <c r="Q251" s="128">
        <f>IF(Petrobras_PETR4___Histórico__InfoMoney_1[[#This Row],[William %R]]&gt;-0.1,1,0)</f>
        <v>1</v>
      </c>
      <c r="R251" s="99">
        <f t="shared" si="144"/>
        <v>16.18</v>
      </c>
      <c r="S251" s="99">
        <f t="shared" si="145"/>
        <v>19.13</v>
      </c>
      <c r="T251" s="99">
        <f t="shared" si="146"/>
        <v>17.522807692307694</v>
      </c>
      <c r="U251" s="99">
        <f t="shared" si="147"/>
        <v>17.452500000000001</v>
      </c>
      <c r="V251" s="99">
        <f t="shared" si="148"/>
        <v>17.874104385404728</v>
      </c>
      <c r="W251" s="99">
        <f t="shared" si="149"/>
        <v>17.342867382549674</v>
      </c>
      <c r="X251" s="99">
        <f t="shared" si="150"/>
        <v>0.53123700285505393</v>
      </c>
      <c r="Y251" s="99">
        <f t="shared" si="151"/>
        <v>0.37542356730677157</v>
      </c>
      <c r="Z251" s="99">
        <f t="shared" si="152"/>
        <v>0.15581343554828236</v>
      </c>
      <c r="AA251" s="109">
        <f t="shared" si="153"/>
        <v>0.55861435713737451</v>
      </c>
      <c r="AB251" s="109">
        <f t="shared" si="170"/>
        <v>0.36024991325467476</v>
      </c>
      <c r="AC251" s="99" t="str">
        <f t="shared" si="171"/>
        <v>0</v>
      </c>
      <c r="AD251" s="95" t="str">
        <f t="shared" si="172"/>
        <v>0</v>
      </c>
      <c r="AE251" s="95">
        <f t="shared" si="154"/>
        <v>1</v>
      </c>
      <c r="AF251" s="95">
        <f>IF(Petrobras_PETR4___Histórico__InfoMoney_1[[#This Row],[MACD Line]]&lt;0,1,0)</f>
        <v>0</v>
      </c>
      <c r="AG251" s="99">
        <f>Petrobras_PETR4___Histórico__InfoMoney_1[[#This Row],[9MME]]/Petrobras_PETR4___Histórico__InfoMoney_1[[#This Row],[20MA]]</f>
        <v>1.0040285169636267</v>
      </c>
      <c r="AH251" s="95">
        <f t="shared" si="155"/>
        <v>0</v>
      </c>
      <c r="AI251" s="96">
        <f t="shared" si="156"/>
        <v>0</v>
      </c>
      <c r="AK251" s="104" t="b">
        <f t="shared" si="157"/>
        <v>0</v>
      </c>
      <c r="AL251" s="104" t="b">
        <f t="shared" si="158"/>
        <v>0</v>
      </c>
      <c r="AM251" s="104" t="b">
        <f t="shared" si="159"/>
        <v>1</v>
      </c>
      <c r="AN251" s="104" t="b">
        <f t="shared" si="160"/>
        <v>1</v>
      </c>
      <c r="AO251" s="98">
        <f t="shared" si="161"/>
        <v>14.78</v>
      </c>
      <c r="AP251" s="104">
        <f t="shared" si="162"/>
        <v>19.13</v>
      </c>
      <c r="AQ251" s="98">
        <f t="shared" si="163"/>
        <v>0.2</v>
      </c>
      <c r="AR251" s="98">
        <f t="shared" si="164"/>
        <v>0.15384615384615385</v>
      </c>
      <c r="AS251" s="98">
        <f t="shared" si="165"/>
        <v>7.407407407407407E-2</v>
      </c>
      <c r="AU251" s="97" t="b">
        <f t="shared" si="166"/>
        <v>1</v>
      </c>
      <c r="AV251" s="97" t="b">
        <f t="shared" si="167"/>
        <v>0</v>
      </c>
      <c r="AW251" s="97" t="b">
        <f t="shared" si="173"/>
        <v>0</v>
      </c>
      <c r="AX251" s="97" t="b">
        <f t="shared" si="174"/>
        <v>1</v>
      </c>
      <c r="AY2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1" s="97" t="b">
        <f t="shared" si="168"/>
        <v>1</v>
      </c>
      <c r="BA251" s="97" t="b">
        <f t="shared" si="169"/>
        <v>0</v>
      </c>
      <c r="BB251" s="97" t="b">
        <f t="shared" si="175"/>
        <v>0</v>
      </c>
      <c r="BC251" s="97" t="b">
        <f t="shared" si="176"/>
        <v>1</v>
      </c>
      <c r="BD251" s="97" t="b">
        <f>Petrobras_PETR4___Histórico__InfoMoney_1[[#This Row],[MACD Line]]&lt;0</f>
        <v>0</v>
      </c>
      <c r="BE2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2" spans="1:57" hidden="1">
      <c r="A252" s="83">
        <v>43973</v>
      </c>
      <c r="B252" s="98">
        <v>18.059999999999999</v>
      </c>
      <c r="C252" s="98">
        <v>18.059999999999999</v>
      </c>
      <c r="D252" s="98">
        <v>-2.71</v>
      </c>
      <c r="E252" s="98">
        <f>Petrobras_PETR4___Histórico__InfoMoney_1[[#This Row],[Var.Dia (%)]]/100</f>
        <v>-2.7099999999999999E-2</v>
      </c>
      <c r="F252" s="98">
        <v>18.190000000000001</v>
      </c>
      <c r="G252" s="98">
        <v>17.75</v>
      </c>
      <c r="H252" s="98">
        <v>18.29</v>
      </c>
      <c r="I252" s="97" t="s">
        <v>137</v>
      </c>
      <c r="J252" s="108">
        <v>-1.03E-2</v>
      </c>
      <c r="K252" s="97">
        <f ca="1">IF(COUNT($E252:E$1321)&gt;=22,LINEST(OFFSET(E252,0,0,22),OFFSET(J252,0,0,22)),"")</f>
        <v>1.1761779189300858</v>
      </c>
      <c r="L252" s="99">
        <f t="shared" si="141"/>
        <v>0</v>
      </c>
      <c r="M252" s="99">
        <f t="shared" si="142"/>
        <v>0</v>
      </c>
      <c r="N252" s="99">
        <f t="shared" si="143"/>
        <v>0</v>
      </c>
      <c r="O2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-0.36271186440677983</v>
      </c>
      <c r="P252" s="128">
        <f>IF(Petrobras_PETR4___Histórico__InfoMoney_1[[#This Row],[William %R]]&lt;-0.8,1,0)</f>
        <v>0</v>
      </c>
      <c r="Q252" s="128">
        <f>IF(Petrobras_PETR4___Histórico__InfoMoney_1[[#This Row],[William %R]]&gt;-0.1,1,0)</f>
        <v>0</v>
      </c>
      <c r="R252" s="99">
        <f t="shared" si="144"/>
        <v>16.18</v>
      </c>
      <c r="S252" s="99">
        <f t="shared" si="145"/>
        <v>19.13</v>
      </c>
      <c r="T252" s="99">
        <f t="shared" si="146"/>
        <v>17.331038461538462</v>
      </c>
      <c r="U252" s="99">
        <f t="shared" si="147"/>
        <v>17.281500000000001</v>
      </c>
      <c r="V252" s="99">
        <f t="shared" si="148"/>
        <v>17.696668819114677</v>
      </c>
      <c r="W252" s="99">
        <f t="shared" si="149"/>
        <v>17.222296773153648</v>
      </c>
      <c r="X252" s="99">
        <f t="shared" si="150"/>
        <v>0.47437204596102944</v>
      </c>
      <c r="Y252" s="99">
        <f t="shared" si="151"/>
        <v>0.33647020841970099</v>
      </c>
      <c r="Z252" s="99">
        <f t="shared" si="152"/>
        <v>0.13790183754132845</v>
      </c>
      <c r="AA252" s="109">
        <f t="shared" si="153"/>
        <v>0.36062445840514029</v>
      </c>
      <c r="AB252" s="109">
        <f t="shared" si="170"/>
        <v>0.33267100865569921</v>
      </c>
      <c r="AC252" s="99" t="str">
        <f t="shared" si="171"/>
        <v>0</v>
      </c>
      <c r="AD252" s="95" t="str">
        <f t="shared" si="172"/>
        <v>0</v>
      </c>
      <c r="AE252" s="95">
        <f t="shared" si="154"/>
        <v>1</v>
      </c>
      <c r="AF252" s="95">
        <f>IF(Petrobras_PETR4___Histórico__InfoMoney_1[[#This Row],[MACD Line]]&lt;0,1,0)</f>
        <v>0</v>
      </c>
      <c r="AG252" s="99">
        <f>Petrobras_PETR4___Histórico__InfoMoney_1[[#This Row],[9MME]]/Petrobras_PETR4___Histórico__InfoMoney_1[[#This Row],[20MA]]</f>
        <v>1.0028665602834512</v>
      </c>
      <c r="AH252" s="95">
        <f t="shared" si="155"/>
        <v>0</v>
      </c>
      <c r="AI252" s="96">
        <f t="shared" si="156"/>
        <v>0</v>
      </c>
      <c r="AK252" s="104" t="b">
        <f t="shared" si="157"/>
        <v>0</v>
      </c>
      <c r="AL252" s="104" t="b">
        <f t="shared" si="158"/>
        <v>1</v>
      </c>
      <c r="AM252" s="104" t="b">
        <f t="shared" si="159"/>
        <v>1</v>
      </c>
      <c r="AN252" s="104" t="b">
        <f t="shared" si="160"/>
        <v>1</v>
      </c>
      <c r="AO252" s="98">
        <f t="shared" si="161"/>
        <v>14.78</v>
      </c>
      <c r="AP252" s="104">
        <f t="shared" si="162"/>
        <v>19.13</v>
      </c>
      <c r="AQ252" s="98">
        <f t="shared" si="163"/>
        <v>0.2</v>
      </c>
      <c r="AR252" s="98">
        <f t="shared" si="164"/>
        <v>0.15384615384615385</v>
      </c>
      <c r="AS252" s="98">
        <f t="shared" si="165"/>
        <v>7.407407407407407E-2</v>
      </c>
      <c r="AU252" s="97" t="b">
        <f t="shared" si="166"/>
        <v>0</v>
      </c>
      <c r="AV252" s="97" t="b">
        <f t="shared" si="167"/>
        <v>1</v>
      </c>
      <c r="AW252" s="97" t="b">
        <f t="shared" si="173"/>
        <v>1</v>
      </c>
      <c r="AX252" s="97" t="b">
        <f t="shared" si="174"/>
        <v>0</v>
      </c>
      <c r="AY2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2" s="97" t="b">
        <f t="shared" si="168"/>
        <v>0</v>
      </c>
      <c r="BA252" s="97" t="b">
        <f t="shared" si="169"/>
        <v>1</v>
      </c>
      <c r="BB252" s="97" t="b">
        <f t="shared" si="175"/>
        <v>1</v>
      </c>
      <c r="BC252" s="97" t="b">
        <f t="shared" si="176"/>
        <v>0</v>
      </c>
      <c r="BD252" s="97" t="b">
        <f>Petrobras_PETR4___Histórico__InfoMoney_1[[#This Row],[MACD Line]]&lt;0</f>
        <v>0</v>
      </c>
      <c r="BE2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3" spans="1:57" hidden="1">
      <c r="A253" s="83">
        <v>43972</v>
      </c>
      <c r="B253" s="98">
        <v>18.57</v>
      </c>
      <c r="C253" s="98">
        <v>18.57</v>
      </c>
      <c r="D253" s="98">
        <v>-0.56999999999999995</v>
      </c>
      <c r="E253" s="98">
        <f>Petrobras_PETR4___Histórico__InfoMoney_1[[#This Row],[Var.Dia (%)]]/100</f>
        <v>-5.6999999999999993E-3</v>
      </c>
      <c r="F253" s="98">
        <v>18.87</v>
      </c>
      <c r="G253" s="98">
        <v>18.45</v>
      </c>
      <c r="H253" s="98">
        <v>19.13</v>
      </c>
      <c r="I253" s="97" t="s">
        <v>181</v>
      </c>
      <c r="J253" s="108">
        <v>2.1000000000000001E-2</v>
      </c>
      <c r="K253" s="97">
        <f ca="1">IF(COUNT($E253:E$1321)&gt;=22,LINEST(OFFSET(E253,0,0,22),OFFSET(J253,0,0,22)),"")</f>
        <v>1.1597698930657607</v>
      </c>
      <c r="L253" s="99">
        <f t="shared" si="141"/>
        <v>0</v>
      </c>
      <c r="M253" s="99">
        <f t="shared" si="142"/>
        <v>1</v>
      </c>
      <c r="N253" s="99">
        <f t="shared" si="143"/>
        <v>0</v>
      </c>
      <c r="O2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-0.18983050847457589</v>
      </c>
      <c r="P253" s="128">
        <f>IF(Petrobras_PETR4___Histórico__InfoMoney_1[[#This Row],[William %R]]&lt;-0.8,1,0)</f>
        <v>0</v>
      </c>
      <c r="Q253" s="128">
        <f>IF(Petrobras_PETR4___Histórico__InfoMoney_1[[#This Row],[William %R]]&gt;-0.1,1,0)</f>
        <v>0</v>
      </c>
      <c r="R253" s="99">
        <f t="shared" si="144"/>
        <v>16.18</v>
      </c>
      <c r="S253" s="99">
        <f t="shared" si="145"/>
        <v>19.13</v>
      </c>
      <c r="T253" s="99">
        <f t="shared" si="146"/>
        <v>17.309653846153843</v>
      </c>
      <c r="U253" s="99">
        <f t="shared" si="147"/>
        <v>17.198499999999999</v>
      </c>
      <c r="V253" s="99">
        <f t="shared" si="148"/>
        <v>17.630608604408256</v>
      </c>
      <c r="W253" s="99">
        <f t="shared" si="149"/>
        <v>17.155280515005941</v>
      </c>
      <c r="X253" s="99">
        <f t="shared" si="150"/>
        <v>0.47532808940231419</v>
      </c>
      <c r="Y253" s="99">
        <f t="shared" si="151"/>
        <v>0.3019947490343689</v>
      </c>
      <c r="Z253" s="99">
        <f t="shared" si="152"/>
        <v>0.17333334036794529</v>
      </c>
      <c r="AA253" s="109">
        <f t="shared" si="153"/>
        <v>7.0710678118655765E-2</v>
      </c>
      <c r="AB253" s="109">
        <f t="shared" si="170"/>
        <v>0.83145655328465651</v>
      </c>
      <c r="AC253" s="99" t="str">
        <f t="shared" si="171"/>
        <v>0</v>
      </c>
      <c r="AD253" s="95" t="str">
        <f t="shared" si="172"/>
        <v>0</v>
      </c>
      <c r="AE253" s="95">
        <f t="shared" si="154"/>
        <v>1</v>
      </c>
      <c r="AF253" s="95">
        <f>IF(Petrobras_PETR4___Histórico__InfoMoney_1[[#This Row],[MACD Line]]&lt;0,1,0)</f>
        <v>0</v>
      </c>
      <c r="AG253" s="99">
        <f>Petrobras_PETR4___Histórico__InfoMoney_1[[#This Row],[9MME]]/Petrobras_PETR4___Histórico__InfoMoney_1[[#This Row],[20MA]]</f>
        <v>1.0064629965493412</v>
      </c>
      <c r="AH253" s="95">
        <f t="shared" si="155"/>
        <v>0</v>
      </c>
      <c r="AI253" s="96">
        <f t="shared" si="156"/>
        <v>0</v>
      </c>
      <c r="AK253" s="104" t="b">
        <f t="shared" si="157"/>
        <v>1</v>
      </c>
      <c r="AL253" s="104" t="b">
        <f t="shared" si="158"/>
        <v>1</v>
      </c>
      <c r="AM253" s="104" t="b">
        <f t="shared" si="159"/>
        <v>0</v>
      </c>
      <c r="AN253" s="104" t="b">
        <f t="shared" si="160"/>
        <v>1</v>
      </c>
      <c r="AO253" s="98">
        <f t="shared" si="161"/>
        <v>14.78</v>
      </c>
      <c r="AP253" s="104">
        <f t="shared" si="162"/>
        <v>19.13</v>
      </c>
      <c r="AQ253" s="98">
        <f t="shared" si="163"/>
        <v>0.2</v>
      </c>
      <c r="AR253" s="98">
        <f t="shared" si="164"/>
        <v>0.15384615384615385</v>
      </c>
      <c r="AS253" s="98">
        <f t="shared" si="165"/>
        <v>7.407407407407407E-2</v>
      </c>
      <c r="AU253" s="97" t="b">
        <f t="shared" si="166"/>
        <v>1</v>
      </c>
      <c r="AV253" s="97" t="b">
        <f t="shared" si="167"/>
        <v>1</v>
      </c>
      <c r="AW253" s="97" t="b">
        <f t="shared" si="173"/>
        <v>0</v>
      </c>
      <c r="AX253" s="97" t="b">
        <f t="shared" si="174"/>
        <v>0</v>
      </c>
      <c r="AY2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3" s="97" t="b">
        <f t="shared" si="168"/>
        <v>0</v>
      </c>
      <c r="BA253" s="97" t="b">
        <f t="shared" si="169"/>
        <v>0</v>
      </c>
      <c r="BB253" s="97" t="b">
        <f t="shared" si="175"/>
        <v>1</v>
      </c>
      <c r="BC253" s="97" t="b">
        <f t="shared" si="176"/>
        <v>1</v>
      </c>
      <c r="BD253" s="97" t="b">
        <f>Petrobras_PETR4___Histórico__InfoMoney_1[[#This Row],[MACD Line]]&lt;0</f>
        <v>0</v>
      </c>
      <c r="BE2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4" spans="1:57" hidden="1">
      <c r="A254" s="83">
        <v>43971</v>
      </c>
      <c r="B254" s="98">
        <v>18.670000000000002</v>
      </c>
      <c r="C254" s="98">
        <v>18.670000000000002</v>
      </c>
      <c r="D254" s="98">
        <v>3.32</v>
      </c>
      <c r="E254" s="98">
        <f>Petrobras_PETR4___Histórico__InfoMoney_1[[#This Row],[Var.Dia (%)]]/100</f>
        <v>3.32E-2</v>
      </c>
      <c r="F254" s="98">
        <v>18.47</v>
      </c>
      <c r="G254" s="98">
        <v>18.440000000000001</v>
      </c>
      <c r="H254" s="98">
        <v>18.809999999999999</v>
      </c>
      <c r="I254" s="97" t="s">
        <v>145</v>
      </c>
      <c r="J254" s="108">
        <v>7.1000000000000004E-3</v>
      </c>
      <c r="K254" s="97">
        <f ca="1">IF(COUNT($E254:E$1321)&gt;=22,LINEST(OFFSET(E254,0,0,22),OFFSET(J254,0,0,22)),"")</f>
        <v>1.2139477179648013</v>
      </c>
      <c r="L254" s="99">
        <f t="shared" si="141"/>
        <v>0</v>
      </c>
      <c r="M254" s="99">
        <f t="shared" si="142"/>
        <v>0</v>
      </c>
      <c r="N254" s="99">
        <f t="shared" si="143"/>
        <v>0</v>
      </c>
      <c r="O2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-5.3231939163496986E-2</v>
      </c>
      <c r="P254" s="128">
        <f>IF(Petrobras_PETR4___Histórico__InfoMoney_1[[#This Row],[William %R]]&lt;-0.8,1,0)</f>
        <v>0</v>
      </c>
      <c r="Q254" s="128">
        <f>IF(Petrobras_PETR4___Histórico__InfoMoney_1[[#This Row],[William %R]]&gt;-0.1,1,0)</f>
        <v>1</v>
      </c>
      <c r="R254" s="99">
        <f t="shared" si="144"/>
        <v>16.18</v>
      </c>
      <c r="S254" s="99">
        <f t="shared" si="145"/>
        <v>18.809999999999999</v>
      </c>
      <c r="T254" s="99">
        <f t="shared" si="146"/>
        <v>17.18796153846154</v>
      </c>
      <c r="U254" s="99">
        <f t="shared" si="147"/>
        <v>17.080499999999997</v>
      </c>
      <c r="V254" s="99">
        <f t="shared" si="148"/>
        <v>17.459810168846122</v>
      </c>
      <c r="W254" s="99">
        <f t="shared" si="149"/>
        <v>17.042102956206417</v>
      </c>
      <c r="X254" s="99">
        <f t="shared" si="150"/>
        <v>0.41770721263970501</v>
      </c>
      <c r="Y254" s="99">
        <f t="shared" si="151"/>
        <v>0.25866141394238257</v>
      </c>
      <c r="Z254" s="99">
        <f t="shared" si="152"/>
        <v>0.15904579869732244</v>
      </c>
      <c r="AA254" s="109">
        <f t="shared" si="153"/>
        <v>0.42426406871192951</v>
      </c>
      <c r="AB254" s="109">
        <f t="shared" si="170"/>
        <v>0.87702337483102533</v>
      </c>
      <c r="AC254" s="99" t="str">
        <f t="shared" si="171"/>
        <v>0</v>
      </c>
      <c r="AD254" s="95" t="str">
        <f t="shared" si="172"/>
        <v>0</v>
      </c>
      <c r="AE254" s="95">
        <f t="shared" si="154"/>
        <v>1</v>
      </c>
      <c r="AF254" s="95">
        <f>IF(Petrobras_PETR4___Histórico__InfoMoney_1[[#This Row],[MACD Line]]&lt;0,1,0)</f>
        <v>0</v>
      </c>
      <c r="AG254" s="99">
        <f>Petrobras_PETR4___Histórico__InfoMoney_1[[#This Row],[9MME]]/Petrobras_PETR4___Histórico__InfoMoney_1[[#This Row],[20MA]]</f>
        <v>1.0062914749838436</v>
      </c>
      <c r="AH254" s="95">
        <f t="shared" si="155"/>
        <v>0</v>
      </c>
      <c r="AI254" s="96">
        <f t="shared" si="156"/>
        <v>0</v>
      </c>
      <c r="AK254" s="104" t="b">
        <f t="shared" si="157"/>
        <v>1</v>
      </c>
      <c r="AL254" s="104" t="b">
        <f t="shared" si="158"/>
        <v>1</v>
      </c>
      <c r="AM254" s="104" t="b">
        <f t="shared" si="159"/>
        <v>0</v>
      </c>
      <c r="AN254" s="104" t="b">
        <f t="shared" si="160"/>
        <v>1</v>
      </c>
      <c r="AO254" s="98">
        <f t="shared" si="161"/>
        <v>14.78</v>
      </c>
      <c r="AP254" s="104">
        <f t="shared" si="162"/>
        <v>19.13</v>
      </c>
      <c r="AQ254" s="98">
        <f t="shared" si="163"/>
        <v>0.2</v>
      </c>
      <c r="AR254" s="98">
        <f t="shared" si="164"/>
        <v>0.15384615384615385</v>
      </c>
      <c r="AS254" s="98">
        <f t="shared" si="165"/>
        <v>7.407407407407407E-2</v>
      </c>
      <c r="AU254" s="97" t="b">
        <f t="shared" si="166"/>
        <v>1</v>
      </c>
      <c r="AV254" s="97" t="b">
        <f t="shared" si="167"/>
        <v>1</v>
      </c>
      <c r="AW254" s="97" t="b">
        <f t="shared" si="173"/>
        <v>0</v>
      </c>
      <c r="AX254" s="97" t="b">
        <f t="shared" si="174"/>
        <v>0</v>
      </c>
      <c r="AY2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4" s="97" t="b">
        <f t="shared" si="168"/>
        <v>0</v>
      </c>
      <c r="BA254" s="97" t="b">
        <f t="shared" si="169"/>
        <v>0</v>
      </c>
      <c r="BB254" s="97" t="b">
        <f t="shared" si="175"/>
        <v>1</v>
      </c>
      <c r="BC254" s="97" t="b">
        <f t="shared" si="176"/>
        <v>1</v>
      </c>
      <c r="BD254" s="97" t="b">
        <f>Petrobras_PETR4___Histórico__InfoMoney_1[[#This Row],[MACD Line]]&lt;0</f>
        <v>0</v>
      </c>
      <c r="BE2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5" spans="1:57" hidden="1">
      <c r="A255" s="83">
        <v>43970</v>
      </c>
      <c r="B255" s="98">
        <v>18.07</v>
      </c>
      <c r="C255" s="98">
        <v>18.07</v>
      </c>
      <c r="D255" s="98">
        <v>0.76</v>
      </c>
      <c r="E255" s="98">
        <f>Petrobras_PETR4___Histórico__InfoMoney_1[[#This Row],[Var.Dia (%)]]/100</f>
        <v>7.6E-3</v>
      </c>
      <c r="F255" s="98">
        <v>17.91</v>
      </c>
      <c r="G255" s="98">
        <v>17.809999999999999</v>
      </c>
      <c r="H255" s="98">
        <v>18.32</v>
      </c>
      <c r="I255" s="97" t="s">
        <v>151</v>
      </c>
      <c r="J255" s="108">
        <v>-5.5999999999999999E-3</v>
      </c>
      <c r="K255" s="97">
        <f ca="1">IF(COUNT($E255:E$1321)&gt;=22,LINEST(OFFSET(E255,0,0,22),OFFSET(J255,0,0,22)),"")</f>
        <v>1.2409084422375249</v>
      </c>
      <c r="L255" s="99">
        <f t="shared" si="141"/>
        <v>0</v>
      </c>
      <c r="M255" s="99">
        <f t="shared" si="142"/>
        <v>1</v>
      </c>
      <c r="N255" s="99">
        <f t="shared" si="143"/>
        <v>0</v>
      </c>
      <c r="O2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-0.11682242990654203</v>
      </c>
      <c r="P255" s="128">
        <f>IF(Petrobras_PETR4___Histórico__InfoMoney_1[[#This Row],[William %R]]&lt;-0.8,1,0)</f>
        <v>0</v>
      </c>
      <c r="Q255" s="128">
        <f>IF(Petrobras_PETR4___Histórico__InfoMoney_1[[#This Row],[William %R]]&gt;-0.1,1,0)</f>
        <v>0</v>
      </c>
      <c r="R255" s="99">
        <f t="shared" si="144"/>
        <v>16.18</v>
      </c>
      <c r="S255" s="99">
        <f t="shared" si="145"/>
        <v>18.32</v>
      </c>
      <c r="T255" s="99">
        <f t="shared" si="146"/>
        <v>16.99157692307692</v>
      </c>
      <c r="U255" s="99">
        <f t="shared" si="147"/>
        <v>16.918500000000002</v>
      </c>
      <c r="V255" s="99">
        <f t="shared" si="148"/>
        <v>17.23977565409087</v>
      </c>
      <c r="W255" s="99">
        <f t="shared" si="149"/>
        <v>16.911871192702929</v>
      </c>
      <c r="X255" s="99">
        <f t="shared" si="150"/>
        <v>0.32790446138794138</v>
      </c>
      <c r="Y255" s="99">
        <f t="shared" si="151"/>
        <v>0.21889996426805194</v>
      </c>
      <c r="Z255" s="99">
        <f t="shared" si="152"/>
        <v>0.10900449711988944</v>
      </c>
      <c r="AA255" s="109">
        <f t="shared" si="153"/>
        <v>9.1923881554250478E-2</v>
      </c>
      <c r="AB255" s="109">
        <f t="shared" si="170"/>
        <v>0.67012685366279767</v>
      </c>
      <c r="AC255" s="99" t="str">
        <f t="shared" si="171"/>
        <v>0</v>
      </c>
      <c r="AD255" s="95" t="str">
        <f t="shared" si="172"/>
        <v>0</v>
      </c>
      <c r="AE255" s="95">
        <f t="shared" si="154"/>
        <v>1</v>
      </c>
      <c r="AF255" s="95">
        <f>IF(Petrobras_PETR4___Histórico__InfoMoney_1[[#This Row],[MACD Line]]&lt;0,1,0)</f>
        <v>0</v>
      </c>
      <c r="AG255" s="99">
        <f>Petrobras_PETR4___Histórico__InfoMoney_1[[#This Row],[9MME]]/Petrobras_PETR4___Histórico__InfoMoney_1[[#This Row],[20MA]]</f>
        <v>1.0043193500060241</v>
      </c>
      <c r="AH255" s="95">
        <f t="shared" si="155"/>
        <v>0</v>
      </c>
      <c r="AI255" s="96">
        <f t="shared" si="156"/>
        <v>0</v>
      </c>
      <c r="AK255" s="104" t="b">
        <f t="shared" si="157"/>
        <v>1</v>
      </c>
      <c r="AL255" s="104" t="b">
        <f t="shared" si="158"/>
        <v>0</v>
      </c>
      <c r="AM255" s="104" t="b">
        <f t="shared" si="159"/>
        <v>0</v>
      </c>
      <c r="AN255" s="104" t="b">
        <f t="shared" si="160"/>
        <v>1</v>
      </c>
      <c r="AO255" s="98">
        <f t="shared" si="161"/>
        <v>14.78</v>
      </c>
      <c r="AP255" s="104">
        <f t="shared" si="162"/>
        <v>18.32</v>
      </c>
      <c r="AQ255" s="98">
        <f t="shared" si="163"/>
        <v>0.2</v>
      </c>
      <c r="AR255" s="98">
        <f t="shared" si="164"/>
        <v>0.15384615384615385</v>
      </c>
      <c r="AS255" s="98">
        <f t="shared" si="165"/>
        <v>7.407407407407407E-2</v>
      </c>
      <c r="AU255" s="97" t="b">
        <f t="shared" si="166"/>
        <v>1</v>
      </c>
      <c r="AV255" s="97" t="b">
        <f t="shared" si="167"/>
        <v>1</v>
      </c>
      <c r="AW255" s="97" t="b">
        <f t="shared" si="173"/>
        <v>0</v>
      </c>
      <c r="AX255" s="97" t="b">
        <f t="shared" si="174"/>
        <v>0</v>
      </c>
      <c r="AY2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5" s="97" t="b">
        <f t="shared" si="168"/>
        <v>0</v>
      </c>
      <c r="BA255" s="97" t="b">
        <f t="shared" si="169"/>
        <v>0</v>
      </c>
      <c r="BB255" s="97" t="b">
        <f t="shared" si="175"/>
        <v>1</v>
      </c>
      <c r="BC255" s="97" t="b">
        <f t="shared" si="176"/>
        <v>1</v>
      </c>
      <c r="BD255" s="97" t="b">
        <f>Petrobras_PETR4___Histórico__InfoMoney_1[[#This Row],[MACD Line]]&lt;0</f>
        <v>0</v>
      </c>
      <c r="BE2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6" spans="1:57" hidden="1">
      <c r="A256" s="83">
        <v>43969</v>
      </c>
      <c r="B256" s="98">
        <v>17.940000000000001</v>
      </c>
      <c r="C256" s="98">
        <v>17.940000000000001</v>
      </c>
      <c r="D256" s="98">
        <v>8.1</v>
      </c>
      <c r="E256" s="98">
        <f>Petrobras_PETR4___Histórico__InfoMoney_1[[#This Row],[Var.Dia (%)]]/100</f>
        <v>8.1000000000000003E-2</v>
      </c>
      <c r="F256" s="98">
        <v>17.510000000000002</v>
      </c>
      <c r="G256" s="98">
        <v>17.34</v>
      </c>
      <c r="H256" s="98">
        <v>17.940000000000001</v>
      </c>
      <c r="I256" s="97" t="s">
        <v>425</v>
      </c>
      <c r="J256" s="108">
        <v>4.6899999999999997E-2</v>
      </c>
      <c r="K256" s="97">
        <f ca="1">IF(COUNT($E256:E$1321)&gt;=22,LINEST(OFFSET(E256,0,0,22),OFFSET(J256,0,0,22)),"")</f>
        <v>1.2554688069362883</v>
      </c>
      <c r="L256" s="99">
        <f t="shared" si="141"/>
        <v>0</v>
      </c>
      <c r="M256" s="99">
        <f t="shared" si="142"/>
        <v>0</v>
      </c>
      <c r="N256" s="99">
        <f t="shared" si="143"/>
        <v>0</v>
      </c>
      <c r="O2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-0.17040358744394571</v>
      </c>
      <c r="P256" s="128">
        <f>IF(Petrobras_PETR4___Histórico__InfoMoney_1[[#This Row],[William %R]]&lt;-0.8,1,0)</f>
        <v>0</v>
      </c>
      <c r="Q256" s="128">
        <f>IF(Petrobras_PETR4___Histórico__InfoMoney_1[[#This Row],[William %R]]&gt;-0.1,1,0)</f>
        <v>0</v>
      </c>
      <c r="R256" s="99">
        <f t="shared" si="144"/>
        <v>16.09</v>
      </c>
      <c r="S256" s="99">
        <f t="shared" si="145"/>
        <v>18.32</v>
      </c>
      <c r="T256" s="99">
        <f t="shared" si="146"/>
        <v>16.856076923076923</v>
      </c>
      <c r="U256" s="99">
        <f t="shared" si="147"/>
        <v>16.795499999999997</v>
      </c>
      <c r="V256" s="99">
        <f t="shared" si="148"/>
        <v>17.088825773016485</v>
      </c>
      <c r="W256" s="99">
        <f t="shared" si="149"/>
        <v>16.819220888119162</v>
      </c>
      <c r="X256" s="99">
        <f t="shared" si="150"/>
        <v>0.26960488489732271</v>
      </c>
      <c r="Y256" s="99">
        <f t="shared" si="151"/>
        <v>0.19164883998807958</v>
      </c>
      <c r="Z256" s="99">
        <f t="shared" si="152"/>
        <v>7.7956044909243127E-2</v>
      </c>
      <c r="AA256" s="109">
        <f t="shared" si="153"/>
        <v>0.95459415460184016</v>
      </c>
      <c r="AB256" s="109">
        <f t="shared" si="170"/>
        <v>0.54851618025360083</v>
      </c>
      <c r="AC256" s="99" t="str">
        <f t="shared" si="171"/>
        <v>1</v>
      </c>
      <c r="AD256" s="95" t="str">
        <f t="shared" si="172"/>
        <v>0</v>
      </c>
      <c r="AE256" s="95">
        <f t="shared" si="154"/>
        <v>1</v>
      </c>
      <c r="AF256" s="95">
        <f>IF(Petrobras_PETR4___Histórico__InfoMoney_1[[#This Row],[MACD Line]]&lt;0,1,0)</f>
        <v>0</v>
      </c>
      <c r="AG256" s="99">
        <f>Petrobras_PETR4___Histórico__InfoMoney_1[[#This Row],[9MME]]/Petrobras_PETR4___Histórico__InfoMoney_1[[#This Row],[20MA]]</f>
        <v>1.0036067353205875</v>
      </c>
      <c r="AH256" s="95">
        <f t="shared" si="155"/>
        <v>0</v>
      </c>
      <c r="AI256" s="96">
        <f t="shared" si="156"/>
        <v>0</v>
      </c>
      <c r="AK256" s="104" t="b">
        <f t="shared" si="157"/>
        <v>0</v>
      </c>
      <c r="AL256" s="104" t="b">
        <f t="shared" si="158"/>
        <v>0</v>
      </c>
      <c r="AM256" s="104" t="b">
        <f t="shared" si="159"/>
        <v>0</v>
      </c>
      <c r="AN256" s="104" t="b">
        <f t="shared" si="160"/>
        <v>1</v>
      </c>
      <c r="AO256" s="98">
        <f t="shared" si="161"/>
        <v>14.78</v>
      </c>
      <c r="AP256" s="104">
        <f t="shared" si="162"/>
        <v>18.32</v>
      </c>
      <c r="AQ256" s="98">
        <f t="shared" si="163"/>
        <v>0.2</v>
      </c>
      <c r="AR256" s="98">
        <f t="shared" si="164"/>
        <v>0.15384615384615385</v>
      </c>
      <c r="AS256" s="98">
        <f t="shared" si="165"/>
        <v>7.407407407407407E-2</v>
      </c>
      <c r="AU256" s="97" t="b">
        <f t="shared" si="166"/>
        <v>1</v>
      </c>
      <c r="AV256" s="97" t="b">
        <f t="shared" si="167"/>
        <v>1</v>
      </c>
      <c r="AW256" s="97" t="b">
        <f t="shared" si="173"/>
        <v>0</v>
      </c>
      <c r="AX256" s="97" t="b">
        <f t="shared" si="174"/>
        <v>1</v>
      </c>
      <c r="AY2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6" s="97" t="b">
        <f t="shared" si="168"/>
        <v>0</v>
      </c>
      <c r="BA256" s="97" t="b">
        <f t="shared" si="169"/>
        <v>0</v>
      </c>
      <c r="BB256" s="97" t="b">
        <f t="shared" si="175"/>
        <v>0</v>
      </c>
      <c r="BC256" s="97" t="b">
        <f t="shared" si="176"/>
        <v>1</v>
      </c>
      <c r="BD256" s="97" t="b">
        <f>Petrobras_PETR4___Histórico__InfoMoney_1[[#This Row],[MACD Line]]&lt;0</f>
        <v>0</v>
      </c>
      <c r="BE2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7" spans="1:57" hidden="1">
      <c r="A257" s="83">
        <v>43966</v>
      </c>
      <c r="B257" s="98">
        <v>16.59</v>
      </c>
      <c r="C257" s="98">
        <v>16.59</v>
      </c>
      <c r="D257" s="98">
        <v>-1.44</v>
      </c>
      <c r="E257" s="98">
        <f>Petrobras_PETR4___Histórico__InfoMoney_1[[#This Row],[Var.Dia (%)]]/100</f>
        <v>-1.44E-2</v>
      </c>
      <c r="F257" s="98">
        <v>17.41</v>
      </c>
      <c r="G257" s="98">
        <v>16.59</v>
      </c>
      <c r="H257" s="98">
        <v>17.600000000000001</v>
      </c>
      <c r="I257" s="97" t="s">
        <v>487</v>
      </c>
      <c r="J257" s="108">
        <v>-1.84E-2</v>
      </c>
      <c r="K257" s="97">
        <f ca="1">IF(COUNT($E257:E$1321)&gt;=22,LINEST(OFFSET(E257,0,0,22),OFFSET(J257,0,0,22)),"")</f>
        <v>1.1390917809768948</v>
      </c>
      <c r="L257" s="99">
        <f t="shared" si="141"/>
        <v>0</v>
      </c>
      <c r="M257" s="99">
        <f t="shared" si="142"/>
        <v>0</v>
      </c>
      <c r="N257" s="99">
        <f t="shared" si="143"/>
        <v>0</v>
      </c>
      <c r="O2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-0.56721311475409841</v>
      </c>
      <c r="P257" s="128">
        <f>IF(Petrobras_PETR4___Histórico__InfoMoney_1[[#This Row],[William %R]]&lt;-0.8,1,0)</f>
        <v>0</v>
      </c>
      <c r="Q257" s="128">
        <f>IF(Petrobras_PETR4___Histórico__InfoMoney_1[[#This Row],[William %R]]&gt;-0.1,1,0)</f>
        <v>0</v>
      </c>
      <c r="R257" s="99">
        <f t="shared" si="144"/>
        <v>15.27</v>
      </c>
      <c r="S257" s="99">
        <f t="shared" si="145"/>
        <v>18.32</v>
      </c>
      <c r="T257" s="99">
        <f t="shared" si="146"/>
        <v>16.617076923076922</v>
      </c>
      <c r="U257" s="99">
        <f t="shared" si="147"/>
        <v>16.658999999999999</v>
      </c>
      <c r="V257" s="99">
        <f t="shared" si="148"/>
        <v>16.934066822655844</v>
      </c>
      <c r="W257" s="99">
        <f t="shared" si="149"/>
        <v>16.729558559168694</v>
      </c>
      <c r="X257" s="99">
        <f t="shared" si="150"/>
        <v>0.20450826348714912</v>
      </c>
      <c r="Y257" s="99">
        <f t="shared" si="151"/>
        <v>0.1721598287607688</v>
      </c>
      <c r="Z257" s="99">
        <f t="shared" si="152"/>
        <v>3.2348434726380326E-2</v>
      </c>
      <c r="AA257" s="109">
        <f t="shared" si="153"/>
        <v>0.17677669529663689</v>
      </c>
      <c r="AB257" s="109">
        <f t="shared" si="170"/>
        <v>0.43228462845676102</v>
      </c>
      <c r="AC257" s="99" t="str">
        <f t="shared" si="171"/>
        <v>0</v>
      </c>
      <c r="AD257" s="95">
        <f t="shared" si="172"/>
        <v>1</v>
      </c>
      <c r="AE257" s="95">
        <f t="shared" si="154"/>
        <v>1</v>
      </c>
      <c r="AF257" s="95">
        <f>IF(Petrobras_PETR4___Histórico__InfoMoney_1[[#This Row],[MACD Line]]&lt;0,1,0)</f>
        <v>0</v>
      </c>
      <c r="AG257" s="99">
        <f>Petrobras_PETR4___Histórico__InfoMoney_1[[#This Row],[9MME]]/Petrobras_PETR4___Histórico__InfoMoney_1[[#This Row],[20MA]]</f>
        <v>0.99748345777519198</v>
      </c>
      <c r="AH257" s="95">
        <f t="shared" si="155"/>
        <v>0</v>
      </c>
      <c r="AI257" s="96">
        <f t="shared" si="156"/>
        <v>0</v>
      </c>
      <c r="AK257" s="104" t="b">
        <f t="shared" si="157"/>
        <v>0</v>
      </c>
      <c r="AL257" s="104" t="b">
        <f t="shared" si="158"/>
        <v>0</v>
      </c>
      <c r="AM257" s="104" t="b">
        <f t="shared" si="159"/>
        <v>1</v>
      </c>
      <c r="AN257" s="104" t="b">
        <f t="shared" si="160"/>
        <v>0</v>
      </c>
      <c r="AO257" s="98">
        <f t="shared" si="161"/>
        <v>14.78</v>
      </c>
      <c r="AP257" s="104">
        <f t="shared" si="162"/>
        <v>18.32</v>
      </c>
      <c r="AQ257" s="98">
        <f t="shared" si="163"/>
        <v>0.2</v>
      </c>
      <c r="AR257" s="98">
        <f t="shared" si="164"/>
        <v>0.15384615384615385</v>
      </c>
      <c r="AS257" s="98">
        <f t="shared" si="165"/>
        <v>7.407407407407407E-2</v>
      </c>
      <c r="AU257" s="97" t="b">
        <f t="shared" si="166"/>
        <v>1</v>
      </c>
      <c r="AV257" s="97" t="b">
        <f t="shared" si="167"/>
        <v>0</v>
      </c>
      <c r="AW257" s="97" t="b">
        <f t="shared" si="173"/>
        <v>1</v>
      </c>
      <c r="AX257" s="97" t="b">
        <f t="shared" si="174"/>
        <v>1</v>
      </c>
      <c r="AY2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7" s="97" t="b">
        <f t="shared" si="168"/>
        <v>1</v>
      </c>
      <c r="BA257" s="97" t="b">
        <f t="shared" si="169"/>
        <v>0</v>
      </c>
      <c r="BB257" s="97" t="b">
        <f t="shared" si="175"/>
        <v>0</v>
      </c>
      <c r="BC257" s="97" t="b">
        <f t="shared" si="176"/>
        <v>0</v>
      </c>
      <c r="BD257" s="97" t="b">
        <f>Petrobras_PETR4___Histórico__InfoMoney_1[[#This Row],[MACD Line]]&lt;0</f>
        <v>0</v>
      </c>
      <c r="BE2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8" spans="1:57" hidden="1">
      <c r="A258" s="83">
        <v>43965</v>
      </c>
      <c r="B258" s="98">
        <v>16.84</v>
      </c>
      <c r="C258" s="98">
        <v>16.84</v>
      </c>
      <c r="D258" s="98">
        <v>-1.08</v>
      </c>
      <c r="E258" s="98">
        <f>Petrobras_PETR4___Histórico__InfoMoney_1[[#This Row],[Var.Dia (%)]]/100</f>
        <v>-1.0800000000000001E-2</v>
      </c>
      <c r="F258" s="98">
        <v>16.84</v>
      </c>
      <c r="G258" s="98">
        <v>16.18</v>
      </c>
      <c r="H258" s="98">
        <v>16.899999999999999</v>
      </c>
      <c r="I258" s="97" t="s">
        <v>431</v>
      </c>
      <c r="J258" s="108">
        <v>1.5900000000000001E-2</v>
      </c>
      <c r="K258" s="97">
        <f ca="1">IF(COUNT($E258:E$1321)&gt;=22,LINEST(OFFSET(E258,0,0,22),OFFSET(J258,0,0,22)),"")</f>
        <v>1.1325063336438284</v>
      </c>
      <c r="L258" s="99">
        <f t="shared" si="141"/>
        <v>0</v>
      </c>
      <c r="M258" s="99">
        <f t="shared" si="142"/>
        <v>0</v>
      </c>
      <c r="N258" s="99">
        <f t="shared" si="143"/>
        <v>0</v>
      </c>
      <c r="O2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-0.41807909604519777</v>
      </c>
      <c r="P258" s="128">
        <f>IF(Petrobras_PETR4___Histórico__InfoMoney_1[[#This Row],[William %R]]&lt;-0.8,1,0)</f>
        <v>0</v>
      </c>
      <c r="Q258" s="128">
        <f>IF(Petrobras_PETR4___Histórico__InfoMoney_1[[#This Row],[William %R]]&gt;-0.1,1,0)</f>
        <v>0</v>
      </c>
      <c r="R258" s="99">
        <f t="shared" si="144"/>
        <v>14.78</v>
      </c>
      <c r="S258" s="99">
        <f t="shared" si="145"/>
        <v>18.32</v>
      </c>
      <c r="T258" s="99">
        <f t="shared" si="146"/>
        <v>16.628038461538463</v>
      </c>
      <c r="U258" s="99">
        <f t="shared" si="147"/>
        <v>16.622</v>
      </c>
      <c r="V258" s="99">
        <f t="shared" si="148"/>
        <v>16.996624426775089</v>
      </c>
      <c r="W258" s="99">
        <f t="shared" si="149"/>
        <v>16.740723243902192</v>
      </c>
      <c r="X258" s="99">
        <f t="shared" si="150"/>
        <v>0.25590118287289698</v>
      </c>
      <c r="Y258" s="99">
        <f t="shared" si="151"/>
        <v>0.1640727200791737</v>
      </c>
      <c r="Z258" s="99">
        <f t="shared" si="152"/>
        <v>9.1828462793723281E-2</v>
      </c>
      <c r="AA258" s="109">
        <f t="shared" si="153"/>
        <v>0.12727922061357835</v>
      </c>
      <c r="AB258" s="109">
        <f t="shared" si="170"/>
        <v>0.42778499272414849</v>
      </c>
      <c r="AC258" s="99" t="str">
        <f t="shared" si="171"/>
        <v>0</v>
      </c>
      <c r="AD258" s="95" t="str">
        <f t="shared" si="172"/>
        <v>0</v>
      </c>
      <c r="AE258" s="95">
        <f t="shared" si="154"/>
        <v>1</v>
      </c>
      <c r="AF258" s="95">
        <f>IF(Petrobras_PETR4___Histórico__InfoMoney_1[[#This Row],[MACD Line]]&lt;0,1,0)</f>
        <v>0</v>
      </c>
      <c r="AG258" s="99">
        <f>Petrobras_PETR4___Histórico__InfoMoney_1[[#This Row],[9MME]]/Petrobras_PETR4___Histórico__InfoMoney_1[[#This Row],[20MA]]</f>
        <v>1.0003632812861547</v>
      </c>
      <c r="AH258" s="95">
        <f t="shared" si="155"/>
        <v>0</v>
      </c>
      <c r="AI258" s="96">
        <f t="shared" si="156"/>
        <v>0</v>
      </c>
      <c r="AK258" s="104" t="b">
        <f t="shared" si="157"/>
        <v>0</v>
      </c>
      <c r="AL258" s="104" t="b">
        <f t="shared" si="158"/>
        <v>0</v>
      </c>
      <c r="AM258" s="104" t="b">
        <f t="shared" si="159"/>
        <v>1</v>
      </c>
      <c r="AN258" s="104" t="b">
        <f t="shared" si="160"/>
        <v>1</v>
      </c>
      <c r="AO258" s="98">
        <f t="shared" si="161"/>
        <v>14.78</v>
      </c>
      <c r="AP258" s="104">
        <f t="shared" si="162"/>
        <v>18.32</v>
      </c>
      <c r="AQ258" s="98">
        <f t="shared" si="163"/>
        <v>0.2</v>
      </c>
      <c r="AR258" s="98">
        <f t="shared" si="164"/>
        <v>0.15384615384615385</v>
      </c>
      <c r="AS258" s="98">
        <f t="shared" si="165"/>
        <v>7.407407407407407E-2</v>
      </c>
      <c r="AU258" s="97" t="b">
        <f t="shared" si="166"/>
        <v>0</v>
      </c>
      <c r="AV258" s="97" t="b">
        <f t="shared" si="167"/>
        <v>0</v>
      </c>
      <c r="AW258" s="97" t="b">
        <f t="shared" si="173"/>
        <v>1</v>
      </c>
      <c r="AX258" s="97" t="b">
        <f t="shared" si="174"/>
        <v>1</v>
      </c>
      <c r="AY2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8" s="97" t="b">
        <f t="shared" si="168"/>
        <v>1</v>
      </c>
      <c r="BA258" s="97" t="b">
        <f t="shared" si="169"/>
        <v>1</v>
      </c>
      <c r="BB258" s="97" t="b">
        <f t="shared" si="175"/>
        <v>0</v>
      </c>
      <c r="BC258" s="97" t="b">
        <f t="shared" si="176"/>
        <v>0</v>
      </c>
      <c r="BD258" s="97" t="b">
        <f>Petrobras_PETR4___Histórico__InfoMoney_1[[#This Row],[MACD Line]]&lt;0</f>
        <v>0</v>
      </c>
      <c r="BE2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59" spans="1:57" hidden="1">
      <c r="A259" s="83">
        <v>43964</v>
      </c>
      <c r="B259" s="98">
        <v>17.02</v>
      </c>
      <c r="C259" s="98">
        <v>17.02</v>
      </c>
      <c r="D259" s="98">
        <v>-3.03</v>
      </c>
      <c r="E259" s="98">
        <f>Petrobras_PETR4___Histórico__InfoMoney_1[[#This Row],[Var.Dia (%)]]/100</f>
        <v>-3.0299999999999997E-2</v>
      </c>
      <c r="F259" s="98">
        <v>17.670000000000002</v>
      </c>
      <c r="G259" s="98">
        <v>16.95</v>
      </c>
      <c r="H259" s="98">
        <v>17.75</v>
      </c>
      <c r="I259" s="97" t="s">
        <v>153</v>
      </c>
      <c r="J259" s="108">
        <v>-1.2999999999999999E-3</v>
      </c>
      <c r="K259" s="97">
        <f ca="1">IF(COUNT($E259:E$1321)&gt;=22,LINEST(OFFSET(E259,0,0,22),OFFSET(J259,0,0,22)),"")</f>
        <v>1.1926190550300582</v>
      </c>
      <c r="L259" s="99">
        <f t="shared" si="141"/>
        <v>0</v>
      </c>
      <c r="M259" s="99">
        <f t="shared" si="142"/>
        <v>0</v>
      </c>
      <c r="N259" s="99">
        <f t="shared" si="143"/>
        <v>0</v>
      </c>
      <c r="O2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-0.36723163841807921</v>
      </c>
      <c r="P259" s="128">
        <f>IF(Petrobras_PETR4___Histórico__InfoMoney_1[[#This Row],[William %R]]&lt;-0.8,1,0)</f>
        <v>0</v>
      </c>
      <c r="Q259" s="128">
        <f>IF(Petrobras_PETR4___Histórico__InfoMoney_1[[#This Row],[William %R]]&gt;-0.1,1,0)</f>
        <v>0</v>
      </c>
      <c r="R259" s="99">
        <f t="shared" si="144"/>
        <v>14.78</v>
      </c>
      <c r="S259" s="99">
        <f t="shared" si="145"/>
        <v>18.32</v>
      </c>
      <c r="T259" s="99">
        <f t="shared" si="146"/>
        <v>16.628653846153846</v>
      </c>
      <c r="U259" s="99">
        <f t="shared" si="147"/>
        <v>16.589500000000001</v>
      </c>
      <c r="V259" s="99">
        <f t="shared" si="148"/>
        <v>17.025101595279651</v>
      </c>
      <c r="W259" s="99">
        <f t="shared" si="149"/>
        <v>16.732781103414368</v>
      </c>
      <c r="X259" s="99">
        <f t="shared" si="150"/>
        <v>0.29232049186528286</v>
      </c>
      <c r="Y259" s="99">
        <f t="shared" si="151"/>
        <v>0.14111560438074289</v>
      </c>
      <c r="Z259" s="99">
        <f t="shared" si="152"/>
        <v>0.15120488748453997</v>
      </c>
      <c r="AA259" s="109">
        <f t="shared" si="153"/>
        <v>0.37476659402887097</v>
      </c>
      <c r="AB259" s="109">
        <f t="shared" si="170"/>
        <v>0.41860482558135842</v>
      </c>
      <c r="AC259" s="99" t="str">
        <f t="shared" si="171"/>
        <v>0</v>
      </c>
      <c r="AD259" s="95" t="str">
        <f t="shared" si="172"/>
        <v>0</v>
      </c>
      <c r="AE259" s="95">
        <f t="shared" si="154"/>
        <v>1</v>
      </c>
      <c r="AF259" s="95">
        <f>IF(Petrobras_PETR4___Histórico__InfoMoney_1[[#This Row],[MACD Line]]&lt;0,1,0)</f>
        <v>0</v>
      </c>
      <c r="AG259" s="99">
        <f>Petrobras_PETR4___Histórico__InfoMoney_1[[#This Row],[9MME]]/Petrobras_PETR4___Histórico__InfoMoney_1[[#This Row],[20MA]]</f>
        <v>1.0023601583021697</v>
      </c>
      <c r="AH259" s="95">
        <f t="shared" si="155"/>
        <v>0</v>
      </c>
      <c r="AI259" s="96">
        <f t="shared" si="156"/>
        <v>0</v>
      </c>
      <c r="AK259" s="104" t="b">
        <f t="shared" si="157"/>
        <v>0</v>
      </c>
      <c r="AL259" s="104" t="b">
        <f t="shared" si="158"/>
        <v>0</v>
      </c>
      <c r="AM259" s="104" t="b">
        <f t="shared" si="159"/>
        <v>1</v>
      </c>
      <c r="AN259" s="104" t="b">
        <f t="shared" si="160"/>
        <v>0</v>
      </c>
      <c r="AO259" s="98">
        <f t="shared" si="161"/>
        <v>14.78</v>
      </c>
      <c r="AP259" s="104">
        <f t="shared" si="162"/>
        <v>18.32</v>
      </c>
      <c r="AQ259" s="98">
        <f t="shared" si="163"/>
        <v>0.2</v>
      </c>
      <c r="AR259" s="98">
        <f t="shared" si="164"/>
        <v>0.15384615384615385</v>
      </c>
      <c r="AS259" s="98">
        <f t="shared" si="165"/>
        <v>7.407407407407407E-2</v>
      </c>
      <c r="AU259" s="97" t="b">
        <f t="shared" si="166"/>
        <v>0</v>
      </c>
      <c r="AV259" s="97" t="b">
        <f t="shared" si="167"/>
        <v>0</v>
      </c>
      <c r="AW259" s="97" t="b">
        <f t="shared" si="173"/>
        <v>1</v>
      </c>
      <c r="AX259" s="97" t="b">
        <f t="shared" si="174"/>
        <v>1</v>
      </c>
      <c r="AY2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59" s="97" t="b">
        <f t="shared" si="168"/>
        <v>0</v>
      </c>
      <c r="BA259" s="97" t="b">
        <f t="shared" si="169"/>
        <v>1</v>
      </c>
      <c r="BB259" s="97" t="b">
        <f t="shared" si="175"/>
        <v>0</v>
      </c>
      <c r="BC259" s="97" t="b">
        <f t="shared" si="176"/>
        <v>0</v>
      </c>
      <c r="BD259" s="97" t="b">
        <f>Petrobras_PETR4___Histórico__InfoMoney_1[[#This Row],[MACD Line]]&lt;0</f>
        <v>0</v>
      </c>
      <c r="BE2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0" spans="1:57" hidden="1">
      <c r="A260" s="83">
        <v>43963</v>
      </c>
      <c r="B260" s="98">
        <v>17.55</v>
      </c>
      <c r="C260" s="98">
        <v>17.55</v>
      </c>
      <c r="D260" s="98">
        <v>-0.05</v>
      </c>
      <c r="E260" s="98">
        <f>Petrobras_PETR4___Histórico__InfoMoney_1[[#This Row],[Var.Dia (%)]]/100</f>
        <v>-5.0000000000000001E-4</v>
      </c>
      <c r="F260" s="98">
        <v>17.93</v>
      </c>
      <c r="G260" s="98">
        <v>17.54</v>
      </c>
      <c r="H260" s="98">
        <v>18.22</v>
      </c>
      <c r="I260" s="97" t="s">
        <v>68</v>
      </c>
      <c r="J260" s="108">
        <v>-1.5100000000000001E-2</v>
      </c>
      <c r="K260" s="97">
        <f ca="1">IF(COUNT($E260:E$1321)&gt;=22,LINEST(OFFSET(E260,0,0,22),OFFSET(J260,0,0,22)),"")</f>
        <v>1.2318236078246596</v>
      </c>
      <c r="L260" s="99">
        <f t="shared" si="141"/>
        <v>0</v>
      </c>
      <c r="M260" s="99">
        <f t="shared" si="142"/>
        <v>0</v>
      </c>
      <c r="N260" s="99">
        <f t="shared" si="143"/>
        <v>0</v>
      </c>
      <c r="O2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-0.21751412429378514</v>
      </c>
      <c r="P260" s="128">
        <f>IF(Petrobras_PETR4___Histórico__InfoMoney_1[[#This Row],[William %R]]&lt;-0.8,1,0)</f>
        <v>0</v>
      </c>
      <c r="Q260" s="128">
        <f>IF(Petrobras_PETR4___Histórico__InfoMoney_1[[#This Row],[William %R]]&gt;-0.1,1,0)</f>
        <v>0</v>
      </c>
      <c r="R260" s="99">
        <f t="shared" si="144"/>
        <v>14.78</v>
      </c>
      <c r="S260" s="99">
        <f t="shared" si="145"/>
        <v>18.32</v>
      </c>
      <c r="T260" s="99">
        <f t="shared" si="146"/>
        <v>16.656038461538461</v>
      </c>
      <c r="U260" s="99">
        <f t="shared" si="147"/>
        <v>16.557499999999997</v>
      </c>
      <c r="V260" s="99">
        <f t="shared" si="148"/>
        <v>17.026029158057767</v>
      </c>
      <c r="W260" s="99">
        <f t="shared" si="149"/>
        <v>16.709803591687518</v>
      </c>
      <c r="X260" s="99">
        <f t="shared" si="150"/>
        <v>0.31622556637024957</v>
      </c>
      <c r="Y260" s="99">
        <f t="shared" si="151"/>
        <v>0.10331438250960789</v>
      </c>
      <c r="Z260" s="99">
        <f t="shared" si="152"/>
        <v>0.21291118386064167</v>
      </c>
      <c r="AA260" s="109">
        <f t="shared" si="153"/>
        <v>7.0710678118640685E-3</v>
      </c>
      <c r="AB260" s="109">
        <f t="shared" si="170"/>
        <v>0.49661856590345044</v>
      </c>
      <c r="AC260" s="99" t="str">
        <f t="shared" si="171"/>
        <v>0</v>
      </c>
      <c r="AD260" s="95" t="str">
        <f t="shared" si="172"/>
        <v>0</v>
      </c>
      <c r="AE260" s="95">
        <f t="shared" si="154"/>
        <v>1</v>
      </c>
      <c r="AF260" s="95">
        <f>IF(Petrobras_PETR4___Histórico__InfoMoney_1[[#This Row],[MACD Line]]&lt;0,1,0)</f>
        <v>0</v>
      </c>
      <c r="AG260" s="99">
        <f>Petrobras_PETR4___Histórico__InfoMoney_1[[#This Row],[9MME]]/Petrobras_PETR4___Histórico__InfoMoney_1[[#This Row],[20MA]]</f>
        <v>1.005951288632853</v>
      </c>
      <c r="AH260" s="95">
        <f t="shared" si="155"/>
        <v>0</v>
      </c>
      <c r="AI260" s="96">
        <f t="shared" si="156"/>
        <v>0</v>
      </c>
      <c r="AK260" s="104" t="b">
        <f t="shared" si="157"/>
        <v>0</v>
      </c>
      <c r="AL260" s="104" t="b">
        <f t="shared" si="158"/>
        <v>1</v>
      </c>
      <c r="AM260" s="104" t="b">
        <f t="shared" si="159"/>
        <v>0</v>
      </c>
      <c r="AN260" s="104" t="b">
        <f t="shared" si="160"/>
        <v>0</v>
      </c>
      <c r="AO260" s="98">
        <f t="shared" si="161"/>
        <v>14.78</v>
      </c>
      <c r="AP260" s="104">
        <f t="shared" si="162"/>
        <v>18.32</v>
      </c>
      <c r="AQ260" s="98">
        <f t="shared" si="163"/>
        <v>0.2</v>
      </c>
      <c r="AR260" s="98">
        <f t="shared" si="164"/>
        <v>0.15384615384615385</v>
      </c>
      <c r="AS260" s="98">
        <f t="shared" si="165"/>
        <v>7.407407407407407E-2</v>
      </c>
      <c r="AU260" s="97" t="b">
        <f t="shared" si="166"/>
        <v>0</v>
      </c>
      <c r="AV260" s="97" t="b">
        <f t="shared" si="167"/>
        <v>1</v>
      </c>
      <c r="AW260" s="97" t="b">
        <f t="shared" si="173"/>
        <v>1</v>
      </c>
      <c r="AX260" s="97" t="b">
        <f t="shared" si="174"/>
        <v>1</v>
      </c>
      <c r="AY2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0" s="97" t="b">
        <f t="shared" si="168"/>
        <v>0</v>
      </c>
      <c r="BA260" s="97" t="b">
        <f t="shared" si="169"/>
        <v>0</v>
      </c>
      <c r="BB260" s="97" t="b">
        <f t="shared" si="175"/>
        <v>0</v>
      </c>
      <c r="BC260" s="97" t="b">
        <f t="shared" si="176"/>
        <v>0</v>
      </c>
      <c r="BD260" s="97" t="b">
        <f>Petrobras_PETR4___Histórico__InfoMoney_1[[#This Row],[MACD Line]]&lt;0</f>
        <v>0</v>
      </c>
      <c r="BE2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1" spans="1:57" hidden="1">
      <c r="A261" s="83">
        <v>43962</v>
      </c>
      <c r="B261" s="98">
        <v>17.559999999999999</v>
      </c>
      <c r="C261" s="98">
        <v>17.559999999999999</v>
      </c>
      <c r="D261" s="98">
        <v>-1.79</v>
      </c>
      <c r="E261" s="98">
        <f>Petrobras_PETR4___Histórico__InfoMoney_1[[#This Row],[Var.Dia (%)]]/100</f>
        <v>-1.7899999999999999E-2</v>
      </c>
      <c r="F261" s="98">
        <v>17.71</v>
      </c>
      <c r="G261" s="98">
        <v>17.52</v>
      </c>
      <c r="H261" s="98">
        <v>18.32</v>
      </c>
      <c r="I261" s="97" t="s">
        <v>87</v>
      </c>
      <c r="J261" s="108">
        <v>-1.49E-2</v>
      </c>
      <c r="K261" s="97">
        <f ca="1">IF(COUNT($E261:E$1321)&gt;=22,LINEST(OFFSET(E261,0,0,22),OFFSET(J261,0,0,22)),"")</f>
        <v>1.2489183786448614</v>
      </c>
      <c r="L261" s="99">
        <f t="shared" si="141"/>
        <v>0</v>
      </c>
      <c r="M261" s="99">
        <f t="shared" si="142"/>
        <v>1</v>
      </c>
      <c r="N261" s="99">
        <f t="shared" si="143"/>
        <v>0</v>
      </c>
      <c r="O2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-0.21468926553672354</v>
      </c>
      <c r="P261" s="128">
        <f>IF(Petrobras_PETR4___Histórico__InfoMoney_1[[#This Row],[William %R]]&lt;-0.8,1,0)</f>
        <v>0</v>
      </c>
      <c r="Q261" s="128">
        <f>IF(Petrobras_PETR4___Histórico__InfoMoney_1[[#This Row],[William %R]]&gt;-0.1,1,0)</f>
        <v>0</v>
      </c>
      <c r="R261" s="99">
        <f t="shared" si="144"/>
        <v>14.78</v>
      </c>
      <c r="S261" s="99">
        <f t="shared" si="145"/>
        <v>18.32</v>
      </c>
      <c r="T261" s="99">
        <f t="shared" si="146"/>
        <v>16.623730769230768</v>
      </c>
      <c r="U261" s="99">
        <f t="shared" si="147"/>
        <v>16.493500000000001</v>
      </c>
      <c r="V261" s="99">
        <f t="shared" si="148"/>
        <v>16.93076173225009</v>
      </c>
      <c r="W261" s="99">
        <f t="shared" si="149"/>
        <v>16.642587879022518</v>
      </c>
      <c r="X261" s="99">
        <f t="shared" si="150"/>
        <v>0.28817385322757261</v>
      </c>
      <c r="Y261" s="99">
        <f t="shared" si="151"/>
        <v>5.0086586544447476E-2</v>
      </c>
      <c r="Z261" s="99">
        <f t="shared" si="152"/>
        <v>0.23808726668312513</v>
      </c>
      <c r="AA261" s="109">
        <f t="shared" si="153"/>
        <v>0.22627416997969541</v>
      </c>
      <c r="AB261" s="109">
        <f t="shared" si="170"/>
        <v>0.48126915546292764</v>
      </c>
      <c r="AC261" s="99" t="str">
        <f t="shared" si="171"/>
        <v>0</v>
      </c>
      <c r="AD261" s="95" t="str">
        <f t="shared" si="172"/>
        <v>0</v>
      </c>
      <c r="AE261" s="95">
        <f t="shared" si="154"/>
        <v>1</v>
      </c>
      <c r="AF261" s="95">
        <f>IF(Petrobras_PETR4___Histórico__InfoMoney_1[[#This Row],[MACD Line]]&lt;0,1,0)</f>
        <v>0</v>
      </c>
      <c r="AG261" s="99">
        <f>Petrobras_PETR4___Histórico__InfoMoney_1[[#This Row],[9MME]]/Petrobras_PETR4___Histórico__InfoMoney_1[[#This Row],[20MA]]</f>
        <v>1.007895884392686</v>
      </c>
      <c r="AH261" s="95">
        <f t="shared" si="155"/>
        <v>0</v>
      </c>
      <c r="AI261" s="96">
        <f t="shared" si="156"/>
        <v>0</v>
      </c>
      <c r="AK261" s="104" t="b">
        <f t="shared" si="157"/>
        <v>1</v>
      </c>
      <c r="AL261" s="104" t="b">
        <f t="shared" si="158"/>
        <v>0</v>
      </c>
      <c r="AM261" s="104" t="b">
        <f t="shared" si="159"/>
        <v>0</v>
      </c>
      <c r="AN261" s="104" t="b">
        <f t="shared" si="160"/>
        <v>1</v>
      </c>
      <c r="AO261" s="98">
        <f t="shared" si="161"/>
        <v>14.78</v>
      </c>
      <c r="AP261" s="104">
        <f t="shared" si="162"/>
        <v>18.32</v>
      </c>
      <c r="AQ261" s="98">
        <f t="shared" si="163"/>
        <v>0.2</v>
      </c>
      <c r="AR261" s="98">
        <f t="shared" si="164"/>
        <v>0.15384615384615385</v>
      </c>
      <c r="AS261" s="98">
        <f t="shared" si="165"/>
        <v>7.407407407407407E-2</v>
      </c>
      <c r="AU261" s="97" t="b">
        <f t="shared" si="166"/>
        <v>1</v>
      </c>
      <c r="AV261" s="97" t="b">
        <f t="shared" si="167"/>
        <v>1</v>
      </c>
      <c r="AW261" s="97" t="b">
        <f t="shared" si="173"/>
        <v>1</v>
      </c>
      <c r="AX261" s="97" t="b">
        <f t="shared" si="174"/>
        <v>0</v>
      </c>
      <c r="AY2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1" s="97" t="b">
        <f t="shared" si="168"/>
        <v>0</v>
      </c>
      <c r="BA261" s="97" t="b">
        <f t="shared" si="169"/>
        <v>0</v>
      </c>
      <c r="BB261" s="97" t="b">
        <f t="shared" si="175"/>
        <v>1</v>
      </c>
      <c r="BC261" s="97" t="b">
        <f t="shared" si="176"/>
        <v>0</v>
      </c>
      <c r="BD261" s="97" t="b">
        <f>Petrobras_PETR4___Histórico__InfoMoney_1[[#This Row],[MACD Line]]&lt;0</f>
        <v>0</v>
      </c>
      <c r="BE2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2" spans="1:57" hidden="1">
      <c r="A262" s="83">
        <v>43959</v>
      </c>
      <c r="B262" s="98">
        <v>17.88</v>
      </c>
      <c r="C262" s="98">
        <v>17.88</v>
      </c>
      <c r="D262" s="98">
        <v>5.96</v>
      </c>
      <c r="E262" s="98">
        <f>Petrobras_PETR4___Histórico__InfoMoney_1[[#This Row],[Var.Dia (%)]]/100</f>
        <v>5.96E-2</v>
      </c>
      <c r="F262" s="98">
        <v>17.16</v>
      </c>
      <c r="G262" s="98">
        <v>17.14</v>
      </c>
      <c r="H262" s="98">
        <v>17.98</v>
      </c>
      <c r="I262" s="97" t="s">
        <v>180</v>
      </c>
      <c r="J262" s="108">
        <v>2.75E-2</v>
      </c>
      <c r="K262" s="97">
        <f ca="1">IF(COUNT($E262:E$1321)&gt;=22,LINEST(OFFSET(E262,0,0,22),OFFSET(J262,0,0,22)),"")</f>
        <v>1.0369403549252327</v>
      </c>
      <c r="L262" s="99">
        <f t="shared" si="141"/>
        <v>0</v>
      </c>
      <c r="M262" s="99">
        <f t="shared" si="142"/>
        <v>0</v>
      </c>
      <c r="N262" s="99">
        <f t="shared" si="143"/>
        <v>0</v>
      </c>
      <c r="O2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-3.125000000000043E-2</v>
      </c>
      <c r="P262" s="128">
        <f>IF(Petrobras_PETR4___Histórico__InfoMoney_1[[#This Row],[William %R]]&lt;-0.8,1,0)</f>
        <v>0</v>
      </c>
      <c r="Q262" s="128">
        <f>IF(Petrobras_PETR4___Histórico__InfoMoney_1[[#This Row],[William %R]]&gt;-0.1,1,0)</f>
        <v>1</v>
      </c>
      <c r="R262" s="99">
        <f t="shared" si="144"/>
        <v>14.78</v>
      </c>
      <c r="S262" s="99">
        <f t="shared" si="145"/>
        <v>17.98</v>
      </c>
      <c r="T262" s="99">
        <f t="shared" si="146"/>
        <v>16.587923076923079</v>
      </c>
      <c r="U262" s="99">
        <f t="shared" si="147"/>
        <v>16.453499999999998</v>
      </c>
      <c r="V262" s="99">
        <f t="shared" si="148"/>
        <v>16.816354774477379</v>
      </c>
      <c r="W262" s="99">
        <f t="shared" si="149"/>
        <v>16.569194909344318</v>
      </c>
      <c r="X262" s="99">
        <f t="shared" si="150"/>
        <v>0.24715986513306021</v>
      </c>
      <c r="Y262" s="99">
        <f t="shared" si="151"/>
        <v>-9.4352301263338212E-3</v>
      </c>
      <c r="Z262" s="99">
        <f t="shared" si="152"/>
        <v>0.25659509525939406</v>
      </c>
      <c r="AA262" s="109">
        <f t="shared" si="153"/>
        <v>0.71417784899841164</v>
      </c>
      <c r="AB262" s="109">
        <f t="shared" si="170"/>
        <v>0.4866210024238572</v>
      </c>
      <c r="AC262" s="99" t="str">
        <f t="shared" si="171"/>
        <v>0</v>
      </c>
      <c r="AD262" s="95" t="str">
        <f t="shared" si="172"/>
        <v>0</v>
      </c>
      <c r="AE262" s="95">
        <f t="shared" si="154"/>
        <v>1</v>
      </c>
      <c r="AF262" s="95">
        <f>IF(Petrobras_PETR4___Histórico__InfoMoney_1[[#This Row],[MACD Line]]&lt;0,1,0)</f>
        <v>0</v>
      </c>
      <c r="AG262" s="99">
        <f>Petrobras_PETR4___Histórico__InfoMoney_1[[#This Row],[9MME]]/Petrobras_PETR4___Histórico__InfoMoney_1[[#This Row],[20MA]]</f>
        <v>1.0081698773466485</v>
      </c>
      <c r="AH262" s="95">
        <f t="shared" si="155"/>
        <v>0</v>
      </c>
      <c r="AI262" s="96">
        <f t="shared" si="156"/>
        <v>0</v>
      </c>
      <c r="AK262" s="104" t="b">
        <f t="shared" si="157"/>
        <v>0</v>
      </c>
      <c r="AL262" s="104" t="b">
        <f t="shared" si="158"/>
        <v>0</v>
      </c>
      <c r="AM262" s="104" t="b">
        <f t="shared" si="159"/>
        <v>0</v>
      </c>
      <c r="AN262" s="104" t="b">
        <f t="shared" si="160"/>
        <v>1</v>
      </c>
      <c r="AO262" s="98">
        <f t="shared" si="161"/>
        <v>14.78</v>
      </c>
      <c r="AP262" s="104">
        <f t="shared" si="162"/>
        <v>18.079999999999998</v>
      </c>
      <c r="AQ262" s="98">
        <f t="shared" si="163"/>
        <v>0.2</v>
      </c>
      <c r="AR262" s="98">
        <f t="shared" si="164"/>
        <v>0.15384615384615385</v>
      </c>
      <c r="AS262" s="98">
        <f t="shared" si="165"/>
        <v>7.407407407407407E-2</v>
      </c>
      <c r="AU262" s="97" t="b">
        <f t="shared" si="166"/>
        <v>1</v>
      </c>
      <c r="AV262" s="97" t="b">
        <f t="shared" si="167"/>
        <v>0</v>
      </c>
      <c r="AW262" s="97" t="b">
        <f t="shared" si="173"/>
        <v>0</v>
      </c>
      <c r="AX262" s="97" t="b">
        <f t="shared" si="174"/>
        <v>1</v>
      </c>
      <c r="AY2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2" s="97" t="b">
        <f t="shared" si="168"/>
        <v>0</v>
      </c>
      <c r="BA262" s="97" t="b">
        <f t="shared" si="169"/>
        <v>0</v>
      </c>
      <c r="BB262" s="97" t="b">
        <f t="shared" si="175"/>
        <v>0</v>
      </c>
      <c r="BC262" s="97" t="b">
        <f t="shared" si="176"/>
        <v>1</v>
      </c>
      <c r="BD262" s="97" t="b">
        <f>Petrobras_PETR4___Histórico__InfoMoney_1[[#This Row],[MACD Line]]&lt;0</f>
        <v>0</v>
      </c>
      <c r="BE2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3" spans="1:57" hidden="1">
      <c r="A263" s="83">
        <v>43958</v>
      </c>
      <c r="B263" s="98">
        <v>16.87</v>
      </c>
      <c r="C263" s="98">
        <v>16.87</v>
      </c>
      <c r="D263" s="98">
        <v>0.93</v>
      </c>
      <c r="E263" s="98">
        <f>Petrobras_PETR4___Histórico__InfoMoney_1[[#This Row],[Var.Dia (%)]]/100</f>
        <v>9.300000000000001E-3</v>
      </c>
      <c r="F263" s="98">
        <v>17.170000000000002</v>
      </c>
      <c r="G263" s="98">
        <v>16.79</v>
      </c>
      <c r="H263" s="98">
        <v>17.29</v>
      </c>
      <c r="I263" s="97" t="s">
        <v>145</v>
      </c>
      <c r="J263" s="108">
        <v>-1.2E-2</v>
      </c>
      <c r="K263" s="97">
        <f ca="1">IF(COUNT($E263:E$1321)&gt;=22,LINEST(OFFSET(E263,0,0,22),OFFSET(J263,0,0,22)),"")</f>
        <v>0.93362025485057676</v>
      </c>
      <c r="L263" s="99">
        <f t="shared" si="141"/>
        <v>0</v>
      </c>
      <c r="M263" s="99">
        <f t="shared" si="142"/>
        <v>0</v>
      </c>
      <c r="N263" s="99">
        <f t="shared" si="143"/>
        <v>0</v>
      </c>
      <c r="O2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-0.32580645161290261</v>
      </c>
      <c r="P263" s="128">
        <f>IF(Petrobras_PETR4___Histórico__InfoMoney_1[[#This Row],[William %R]]&lt;-0.8,1,0)</f>
        <v>0</v>
      </c>
      <c r="Q263" s="128">
        <f>IF(Petrobras_PETR4___Histórico__InfoMoney_1[[#This Row],[William %R]]&gt;-0.1,1,0)</f>
        <v>0</v>
      </c>
      <c r="R263" s="99">
        <f t="shared" si="144"/>
        <v>14.78</v>
      </c>
      <c r="S263" s="99">
        <f t="shared" si="145"/>
        <v>17.88</v>
      </c>
      <c r="T263" s="99">
        <f t="shared" si="146"/>
        <v>16.364423076923078</v>
      </c>
      <c r="U263" s="99">
        <f t="shared" si="147"/>
        <v>16.353000000000002</v>
      </c>
      <c r="V263" s="99">
        <f t="shared" si="148"/>
        <v>16.622964733473264</v>
      </c>
      <c r="W263" s="99">
        <f t="shared" si="149"/>
        <v>16.464330502091865</v>
      </c>
      <c r="X263" s="99">
        <f t="shared" si="150"/>
        <v>0.15863423138139865</v>
      </c>
      <c r="Y263" s="99">
        <f t="shared" si="151"/>
        <v>-7.3584003941182335E-2</v>
      </c>
      <c r="Z263" s="99">
        <f t="shared" si="152"/>
        <v>0.23221823532258098</v>
      </c>
      <c r="AA263" s="109">
        <f t="shared" si="153"/>
        <v>0.10606601717798363</v>
      </c>
      <c r="AB263" s="109">
        <f t="shared" si="170"/>
        <v>0.33849667649771709</v>
      </c>
      <c r="AC263" s="99" t="str">
        <f t="shared" si="171"/>
        <v>0</v>
      </c>
      <c r="AD263" s="95" t="str">
        <f t="shared" si="172"/>
        <v>0</v>
      </c>
      <c r="AE263" s="95">
        <f t="shared" si="154"/>
        <v>1</v>
      </c>
      <c r="AF263" s="95">
        <f>IF(Petrobras_PETR4___Histórico__InfoMoney_1[[#This Row],[MACD Line]]&lt;0,1,0)</f>
        <v>0</v>
      </c>
      <c r="AG263" s="99">
        <f>Petrobras_PETR4___Histórico__InfoMoney_1[[#This Row],[9MME]]/Petrobras_PETR4___Histórico__InfoMoney_1[[#This Row],[20MA]]</f>
        <v>1.0006985309682062</v>
      </c>
      <c r="AH263" s="95">
        <f t="shared" si="155"/>
        <v>0</v>
      </c>
      <c r="AI263" s="96">
        <f t="shared" si="156"/>
        <v>0</v>
      </c>
      <c r="AK263" s="104" t="b">
        <f t="shared" si="157"/>
        <v>0</v>
      </c>
      <c r="AL263" s="104" t="b">
        <f t="shared" si="158"/>
        <v>1</v>
      </c>
      <c r="AM263" s="104" t="b">
        <f t="shared" si="159"/>
        <v>1</v>
      </c>
      <c r="AN263" s="104" t="b">
        <f t="shared" si="160"/>
        <v>0</v>
      </c>
      <c r="AO263" s="98">
        <f t="shared" si="161"/>
        <v>14.78</v>
      </c>
      <c r="AP263" s="104">
        <f t="shared" si="162"/>
        <v>18.079999999999998</v>
      </c>
      <c r="AQ263" s="98">
        <f t="shared" si="163"/>
        <v>0.2</v>
      </c>
      <c r="AR263" s="98">
        <f t="shared" si="164"/>
        <v>0.15384615384615385</v>
      </c>
      <c r="AS263" s="98">
        <f t="shared" si="165"/>
        <v>7.407407407407407E-2</v>
      </c>
      <c r="AU263" s="97" t="b">
        <f t="shared" si="166"/>
        <v>0</v>
      </c>
      <c r="AV263" s="97" t="b">
        <f t="shared" si="167"/>
        <v>0</v>
      </c>
      <c r="AW263" s="97" t="b">
        <f t="shared" si="173"/>
        <v>1</v>
      </c>
      <c r="AX263" s="97" t="b">
        <f t="shared" si="174"/>
        <v>1</v>
      </c>
      <c r="AY2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3" s="97" t="b">
        <f t="shared" si="168"/>
        <v>1</v>
      </c>
      <c r="BA263" s="97" t="b">
        <f t="shared" si="169"/>
        <v>0</v>
      </c>
      <c r="BB263" s="97" t="b">
        <f t="shared" si="175"/>
        <v>0</v>
      </c>
      <c r="BC263" s="97" t="b">
        <f t="shared" si="176"/>
        <v>0</v>
      </c>
      <c r="BD263" s="97" t="b">
        <f>Petrobras_PETR4___Histórico__InfoMoney_1[[#This Row],[MACD Line]]&lt;0</f>
        <v>0</v>
      </c>
      <c r="BE2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4" spans="1:57" hidden="1">
      <c r="A264" s="83">
        <v>43957</v>
      </c>
      <c r="B264" s="98">
        <v>16.72</v>
      </c>
      <c r="C264" s="98">
        <v>16.72</v>
      </c>
      <c r="D264" s="98">
        <v>-3.68</v>
      </c>
      <c r="E264" s="98">
        <f>Petrobras_PETR4___Histórico__InfoMoney_1[[#This Row],[Var.Dia (%)]]/100</f>
        <v>-3.6799999999999999E-2</v>
      </c>
      <c r="F264" s="98">
        <v>17.29</v>
      </c>
      <c r="G264" s="98">
        <v>16.72</v>
      </c>
      <c r="H264" s="98">
        <v>17.47</v>
      </c>
      <c r="I264" s="97" t="s">
        <v>57</v>
      </c>
      <c r="J264" s="108">
        <v>-5.1000000000000004E-3</v>
      </c>
      <c r="K264" s="97">
        <f ca="1">IF(COUNT($E264:E$1321)&gt;=22,LINEST(OFFSET(E264,0,0,22),OFFSET(J264,0,0,22)),"")</f>
        <v>1.0014507106841535</v>
      </c>
      <c r="L264" s="99">
        <f t="shared" si="141"/>
        <v>0</v>
      </c>
      <c r="M264" s="99">
        <f t="shared" si="142"/>
        <v>0</v>
      </c>
      <c r="N264" s="99">
        <f t="shared" si="143"/>
        <v>0</v>
      </c>
      <c r="O2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-0.37419354838709684</v>
      </c>
      <c r="P264" s="128">
        <f>IF(Petrobras_PETR4___Histórico__InfoMoney_1[[#This Row],[William %R]]&lt;-0.8,1,0)</f>
        <v>0</v>
      </c>
      <c r="Q264" s="128">
        <f>IF(Petrobras_PETR4___Histórico__InfoMoney_1[[#This Row],[William %R]]&gt;-0.1,1,0)</f>
        <v>0</v>
      </c>
      <c r="R264" s="99">
        <f t="shared" si="144"/>
        <v>14.78</v>
      </c>
      <c r="S264" s="99">
        <f t="shared" si="145"/>
        <v>17.88</v>
      </c>
      <c r="T264" s="99">
        <f t="shared" si="146"/>
        <v>16.261807692307688</v>
      </c>
      <c r="U264" s="99">
        <f t="shared" si="147"/>
        <v>16.272500000000001</v>
      </c>
      <c r="V264" s="99">
        <f t="shared" si="148"/>
        <v>16.578049230468402</v>
      </c>
      <c r="W264" s="99">
        <f t="shared" si="149"/>
        <v>16.431876942259215</v>
      </c>
      <c r="X264" s="99">
        <f t="shared" si="150"/>
        <v>0.14617228820918626</v>
      </c>
      <c r="Y264" s="99">
        <f t="shared" si="151"/>
        <v>-0.13163856277182759</v>
      </c>
      <c r="Z264" s="99">
        <f t="shared" si="152"/>
        <v>0.27781085098101388</v>
      </c>
      <c r="AA264" s="109">
        <f t="shared" si="153"/>
        <v>0.45254833995939081</v>
      </c>
      <c r="AB264" s="109">
        <f t="shared" si="170"/>
        <v>0.39872296146572767</v>
      </c>
      <c r="AC264" s="99" t="str">
        <f t="shared" si="171"/>
        <v>0</v>
      </c>
      <c r="AD264" s="95" t="str">
        <f t="shared" si="172"/>
        <v>0</v>
      </c>
      <c r="AE264" s="95">
        <f t="shared" si="154"/>
        <v>1</v>
      </c>
      <c r="AF264" s="95">
        <f>IF(Petrobras_PETR4___Histórico__InfoMoney_1[[#This Row],[MACD Line]]&lt;0,1,0)</f>
        <v>0</v>
      </c>
      <c r="AG264" s="99">
        <f>Petrobras_PETR4___Histórico__InfoMoney_1[[#This Row],[9MME]]/Petrobras_PETR4___Histórico__InfoMoney_1[[#This Row],[20MA]]</f>
        <v>0.99934292163513205</v>
      </c>
      <c r="AH264" s="95">
        <f t="shared" si="155"/>
        <v>0</v>
      </c>
      <c r="AI264" s="96">
        <f t="shared" si="156"/>
        <v>0</v>
      </c>
      <c r="AK264" s="104" t="b">
        <f t="shared" si="157"/>
        <v>1</v>
      </c>
      <c r="AL264" s="104" t="b">
        <f t="shared" si="158"/>
        <v>0</v>
      </c>
      <c r="AM264" s="104" t="b">
        <f t="shared" si="159"/>
        <v>1</v>
      </c>
      <c r="AN264" s="104" t="b">
        <f t="shared" si="160"/>
        <v>0</v>
      </c>
      <c r="AO264" s="98">
        <f t="shared" si="161"/>
        <v>14.45</v>
      </c>
      <c r="AP264" s="104">
        <f t="shared" si="162"/>
        <v>18.079999999999998</v>
      </c>
      <c r="AQ264" s="98">
        <f t="shared" si="163"/>
        <v>0.2</v>
      </c>
      <c r="AR264" s="98">
        <f t="shared" si="164"/>
        <v>0.15384615384615385</v>
      </c>
      <c r="AS264" s="98">
        <f t="shared" si="165"/>
        <v>7.407407407407407E-2</v>
      </c>
      <c r="AU264" s="97" t="b">
        <f t="shared" si="166"/>
        <v>0</v>
      </c>
      <c r="AV264" s="97" t="b">
        <f t="shared" si="167"/>
        <v>1</v>
      </c>
      <c r="AW264" s="97" t="b">
        <f t="shared" si="173"/>
        <v>1</v>
      </c>
      <c r="AX264" s="97" t="b">
        <f t="shared" si="174"/>
        <v>1</v>
      </c>
      <c r="AY2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4" s="97" t="b">
        <f t="shared" si="168"/>
        <v>0</v>
      </c>
      <c r="BA264" s="97" t="b">
        <f t="shared" si="169"/>
        <v>1</v>
      </c>
      <c r="BB264" s="97" t="b">
        <f t="shared" si="175"/>
        <v>0</v>
      </c>
      <c r="BC264" s="97" t="b">
        <f t="shared" si="176"/>
        <v>0</v>
      </c>
      <c r="BD264" s="97" t="b">
        <f>Petrobras_PETR4___Histórico__InfoMoney_1[[#This Row],[MACD Line]]&lt;0</f>
        <v>0</v>
      </c>
      <c r="BE2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5" spans="1:57" hidden="1">
      <c r="A265" s="83">
        <v>43956</v>
      </c>
      <c r="B265" s="98">
        <v>17.36</v>
      </c>
      <c r="C265" s="98">
        <v>17.36</v>
      </c>
      <c r="D265" s="98">
        <v>3.22</v>
      </c>
      <c r="E265" s="98">
        <f>Petrobras_PETR4___Histórico__InfoMoney_1[[#This Row],[Var.Dia (%)]]/100</f>
        <v>3.2199999999999999E-2</v>
      </c>
      <c r="F265" s="98">
        <v>17.32</v>
      </c>
      <c r="G265" s="98">
        <v>17.29</v>
      </c>
      <c r="H265" s="98">
        <v>17.88</v>
      </c>
      <c r="I265" s="97" t="s">
        <v>62</v>
      </c>
      <c r="J265" s="108">
        <v>7.4999999999999997E-3</v>
      </c>
      <c r="K265" s="97">
        <f ca="1">IF(COUNT($E265:E$1321)&gt;=22,LINEST(OFFSET(E265,0,0,22),OFFSET(J265,0,0,22)),"")</f>
        <v>0.8995431049161059</v>
      </c>
      <c r="L265" s="99">
        <f t="shared" si="141"/>
        <v>0</v>
      </c>
      <c r="M265" s="99">
        <f t="shared" si="142"/>
        <v>0</v>
      </c>
      <c r="N265" s="99">
        <f t="shared" si="143"/>
        <v>0</v>
      </c>
      <c r="O2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-0.16774193548387084</v>
      </c>
      <c r="P265" s="128">
        <f>IF(Petrobras_PETR4___Histórico__InfoMoney_1[[#This Row],[William %R]]&lt;-0.8,1,0)</f>
        <v>0</v>
      </c>
      <c r="Q265" s="128">
        <f>IF(Petrobras_PETR4___Histórico__InfoMoney_1[[#This Row],[William %R]]&gt;-0.1,1,0)</f>
        <v>0</v>
      </c>
      <c r="R265" s="99">
        <f t="shared" si="144"/>
        <v>14.78</v>
      </c>
      <c r="S265" s="99">
        <f t="shared" si="145"/>
        <v>17.88</v>
      </c>
      <c r="T265" s="99">
        <f t="shared" si="146"/>
        <v>16.260846153846153</v>
      </c>
      <c r="U265" s="99">
        <f t="shared" si="147"/>
        <v>16.178499999999996</v>
      </c>
      <c r="V265" s="99">
        <f t="shared" si="148"/>
        <v>16.552239999644474</v>
      </c>
      <c r="W265" s="99">
        <f t="shared" si="149"/>
        <v>16.408827097639954</v>
      </c>
      <c r="X265" s="99">
        <f t="shared" si="150"/>
        <v>0.1434129020045205</v>
      </c>
      <c r="Y265" s="99">
        <f t="shared" si="151"/>
        <v>-0.20109127551708106</v>
      </c>
      <c r="Z265" s="99">
        <f t="shared" si="152"/>
        <v>0.34450417752160156</v>
      </c>
      <c r="AA265" s="109">
        <f t="shared" si="153"/>
        <v>0.38183766184073509</v>
      </c>
      <c r="AB265" s="109">
        <f t="shared" si="170"/>
        <v>0.40776218559351429</v>
      </c>
      <c r="AC265" s="99" t="str">
        <f t="shared" si="171"/>
        <v>0</v>
      </c>
      <c r="AD265" s="95" t="str">
        <f t="shared" si="172"/>
        <v>0</v>
      </c>
      <c r="AE265" s="95">
        <f t="shared" si="154"/>
        <v>1</v>
      </c>
      <c r="AF265" s="95">
        <f>IF(Petrobras_PETR4___Histórico__InfoMoney_1[[#This Row],[MACD Line]]&lt;0,1,0)</f>
        <v>0</v>
      </c>
      <c r="AG265" s="99">
        <f>Petrobras_PETR4___Histórico__InfoMoney_1[[#This Row],[9MME]]/Petrobras_PETR4___Histórico__InfoMoney_1[[#This Row],[20MA]]</f>
        <v>1.0050898509655504</v>
      </c>
      <c r="AH265" s="95">
        <f t="shared" si="155"/>
        <v>0</v>
      </c>
      <c r="AI265" s="96">
        <f t="shared" si="156"/>
        <v>0</v>
      </c>
      <c r="AK265" s="104" t="b">
        <f t="shared" si="157"/>
        <v>0</v>
      </c>
      <c r="AL265" s="104" t="b">
        <f t="shared" si="158"/>
        <v>1</v>
      </c>
      <c r="AM265" s="104" t="b">
        <f t="shared" si="159"/>
        <v>0</v>
      </c>
      <c r="AN265" s="104" t="b">
        <f t="shared" si="160"/>
        <v>1</v>
      </c>
      <c r="AO265" s="98">
        <f t="shared" si="161"/>
        <v>14.45</v>
      </c>
      <c r="AP265" s="104">
        <f t="shared" si="162"/>
        <v>18.079999999999998</v>
      </c>
      <c r="AQ265" s="98">
        <f t="shared" si="163"/>
        <v>0.2</v>
      </c>
      <c r="AR265" s="98">
        <f t="shared" si="164"/>
        <v>0.15384615384615385</v>
      </c>
      <c r="AS265" s="98">
        <f t="shared" si="165"/>
        <v>7.407407407407407E-2</v>
      </c>
      <c r="AU265" s="97" t="b">
        <f t="shared" si="166"/>
        <v>1</v>
      </c>
      <c r="AV265" s="97" t="b">
        <f t="shared" si="167"/>
        <v>0</v>
      </c>
      <c r="AW265" s="97" t="b">
        <f t="shared" si="173"/>
        <v>1</v>
      </c>
      <c r="AX265" s="97" t="b">
        <f t="shared" si="174"/>
        <v>1</v>
      </c>
      <c r="AY2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5" s="97" t="b">
        <f t="shared" si="168"/>
        <v>1</v>
      </c>
      <c r="BA265" s="97" t="b">
        <f t="shared" si="169"/>
        <v>0</v>
      </c>
      <c r="BB265" s="97" t="b">
        <f t="shared" si="175"/>
        <v>0</v>
      </c>
      <c r="BC265" s="97" t="b">
        <f t="shared" si="176"/>
        <v>0</v>
      </c>
      <c r="BD265" s="97" t="b">
        <f>Petrobras_PETR4___Histórico__InfoMoney_1[[#This Row],[MACD Line]]&lt;0</f>
        <v>0</v>
      </c>
      <c r="BE2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6" spans="1:57" hidden="1">
      <c r="A266" s="83">
        <v>43955</v>
      </c>
      <c r="B266" s="98">
        <v>16.82</v>
      </c>
      <c r="C266" s="98">
        <v>16.82</v>
      </c>
      <c r="D266" s="98">
        <v>-3.71</v>
      </c>
      <c r="E266" s="98">
        <f>Petrobras_PETR4___Histórico__InfoMoney_1[[#This Row],[Var.Dia (%)]]/100</f>
        <v>-3.7100000000000001E-2</v>
      </c>
      <c r="F266" s="98">
        <v>16.86</v>
      </c>
      <c r="G266" s="98">
        <v>16.62</v>
      </c>
      <c r="H266" s="98">
        <v>17.05</v>
      </c>
      <c r="I266" s="97" t="s">
        <v>298</v>
      </c>
      <c r="J266" s="108">
        <v>-2.0199999999999999E-2</v>
      </c>
      <c r="K266" s="97">
        <f ca="1">IF(COUNT($E266:E$1321)&gt;=22,LINEST(OFFSET(E266,0,0,22),OFFSET(J266,0,0,22)),"")</f>
        <v>0.8199595911220785</v>
      </c>
      <c r="L266" s="99">
        <f t="shared" si="141"/>
        <v>0</v>
      </c>
      <c r="M266" s="99">
        <f t="shared" si="142"/>
        <v>0</v>
      </c>
      <c r="N266" s="99">
        <f t="shared" si="143"/>
        <v>0</v>
      </c>
      <c r="O2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-0.34193548387096739</v>
      </c>
      <c r="P266" s="128">
        <f>IF(Petrobras_PETR4___Histórico__InfoMoney_1[[#This Row],[William %R]]&lt;-0.8,1,0)</f>
        <v>0</v>
      </c>
      <c r="Q266" s="128">
        <f>IF(Petrobras_PETR4___Histórico__InfoMoney_1[[#This Row],[William %R]]&gt;-0.1,1,0)</f>
        <v>0</v>
      </c>
      <c r="R266" s="99">
        <f t="shared" si="144"/>
        <v>14.78</v>
      </c>
      <c r="S266" s="99">
        <f t="shared" si="145"/>
        <v>17.88</v>
      </c>
      <c r="T266" s="99">
        <f t="shared" si="146"/>
        <v>16.051692307692306</v>
      </c>
      <c r="U266" s="99">
        <f t="shared" si="147"/>
        <v>16.061</v>
      </c>
      <c r="V266" s="99">
        <f t="shared" si="148"/>
        <v>16.405374545034377</v>
      </c>
      <c r="W266" s="99">
        <f t="shared" si="149"/>
        <v>16.33273326545115</v>
      </c>
      <c r="X266" s="99">
        <f t="shared" si="150"/>
        <v>7.2641279583226748E-2</v>
      </c>
      <c r="Y266" s="99">
        <f t="shared" si="151"/>
        <v>-0.28721731989748145</v>
      </c>
      <c r="Z266" s="99">
        <f t="shared" si="152"/>
        <v>0.3598585994807082</v>
      </c>
      <c r="AA266" s="109">
        <f t="shared" si="153"/>
        <v>0.45254833995939081</v>
      </c>
      <c r="AB266" s="109">
        <f t="shared" si="170"/>
        <v>0.67612868597627174</v>
      </c>
      <c r="AC266" s="99" t="str">
        <f t="shared" si="171"/>
        <v>0</v>
      </c>
      <c r="AD266" s="95" t="str">
        <f t="shared" si="172"/>
        <v>0</v>
      </c>
      <c r="AE266" s="95">
        <f t="shared" si="154"/>
        <v>1</v>
      </c>
      <c r="AF266" s="95">
        <f>IF(Petrobras_PETR4___Histórico__InfoMoney_1[[#This Row],[MACD Line]]&lt;0,1,0)</f>
        <v>0</v>
      </c>
      <c r="AG266" s="99">
        <f>Petrobras_PETR4___Histórico__InfoMoney_1[[#This Row],[9MME]]/Petrobras_PETR4___Histórico__InfoMoney_1[[#This Row],[20MA]]</f>
        <v>0.99942047865589356</v>
      </c>
      <c r="AH266" s="95">
        <f t="shared" si="155"/>
        <v>0</v>
      </c>
      <c r="AI266" s="96">
        <f t="shared" si="156"/>
        <v>0</v>
      </c>
      <c r="AK266" s="104" t="b">
        <f t="shared" si="157"/>
        <v>1</v>
      </c>
      <c r="AL266" s="104" t="b">
        <f t="shared" si="158"/>
        <v>1</v>
      </c>
      <c r="AM266" s="104" t="b">
        <f t="shared" si="159"/>
        <v>0</v>
      </c>
      <c r="AN266" s="104" t="b">
        <f t="shared" si="160"/>
        <v>1</v>
      </c>
      <c r="AO266" s="98">
        <f t="shared" si="161"/>
        <v>12.89</v>
      </c>
      <c r="AP266" s="104">
        <f t="shared" si="162"/>
        <v>18.079999999999998</v>
      </c>
      <c r="AQ266" s="98">
        <f t="shared" si="163"/>
        <v>0.2</v>
      </c>
      <c r="AR266" s="98">
        <f t="shared" si="164"/>
        <v>0.15384615384615385</v>
      </c>
      <c r="AS266" s="98">
        <f t="shared" si="165"/>
        <v>7.407407407407407E-2</v>
      </c>
      <c r="AU266" s="97" t="b">
        <f t="shared" si="166"/>
        <v>0</v>
      </c>
      <c r="AV266" s="97" t="b">
        <f t="shared" si="167"/>
        <v>0</v>
      </c>
      <c r="AW266" s="97" t="b">
        <f t="shared" si="173"/>
        <v>1</v>
      </c>
      <c r="AX266" s="97" t="b">
        <f t="shared" si="174"/>
        <v>0</v>
      </c>
      <c r="AY2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6" s="97" t="b">
        <f t="shared" si="168"/>
        <v>0</v>
      </c>
      <c r="BA266" s="97" t="b">
        <f t="shared" si="169"/>
        <v>1</v>
      </c>
      <c r="BB266" s="97" t="b">
        <f t="shared" si="175"/>
        <v>1</v>
      </c>
      <c r="BC266" s="97" t="b">
        <f t="shared" si="176"/>
        <v>0</v>
      </c>
      <c r="BD266" s="97" t="b">
        <f>Petrobras_PETR4___Histórico__InfoMoney_1[[#This Row],[MACD Line]]&lt;0</f>
        <v>0</v>
      </c>
      <c r="BE2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7" spans="1:57" hidden="1">
      <c r="A267" s="83">
        <v>43951</v>
      </c>
      <c r="B267" s="98">
        <v>17.46</v>
      </c>
      <c r="C267" s="98">
        <v>17.46</v>
      </c>
      <c r="D267" s="98">
        <v>-0.82</v>
      </c>
      <c r="E267" s="98">
        <f>Petrobras_PETR4___Histórico__InfoMoney_1[[#This Row],[Var.Dia (%)]]/100</f>
        <v>-8.199999999999999E-3</v>
      </c>
      <c r="F267" s="98">
        <v>17.399999999999999</v>
      </c>
      <c r="G267" s="98">
        <v>17.13</v>
      </c>
      <c r="H267" s="98">
        <v>17.82</v>
      </c>
      <c r="I267" s="97" t="s">
        <v>173</v>
      </c>
      <c r="J267" s="108">
        <v>-3.2000000000000001E-2</v>
      </c>
      <c r="K267" s="97">
        <f ca="1">IF(COUNT($E267:E$1321)&gt;=22,LINEST(OFFSET(E267,0,0,22),OFFSET(J267,0,0,22)),"")</f>
        <v>0.7664663132486802</v>
      </c>
      <c r="L267" s="99">
        <f t="shared" si="141"/>
        <v>0</v>
      </c>
      <c r="M267" s="99">
        <f t="shared" si="142"/>
        <v>0</v>
      </c>
      <c r="N267" s="99">
        <f t="shared" si="143"/>
        <v>0</v>
      </c>
      <c r="O2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-0.18787878787878717</v>
      </c>
      <c r="P267" s="128">
        <f>IF(Petrobras_PETR4___Histórico__InfoMoney_1[[#This Row],[William %R]]&lt;-0.8,1,0)</f>
        <v>0</v>
      </c>
      <c r="Q267" s="128">
        <f>IF(Petrobras_PETR4___Histórico__InfoMoney_1[[#This Row],[William %R]]&gt;-0.1,1,0)</f>
        <v>0</v>
      </c>
      <c r="R267" s="99">
        <f t="shared" si="144"/>
        <v>14.78</v>
      </c>
      <c r="S267" s="99">
        <f t="shared" si="145"/>
        <v>18.079999999999998</v>
      </c>
      <c r="T267" s="99">
        <f t="shared" si="146"/>
        <v>15.984307692307691</v>
      </c>
      <c r="U267" s="99">
        <f t="shared" si="147"/>
        <v>15.911999999999997</v>
      </c>
      <c r="V267" s="99">
        <f t="shared" si="148"/>
        <v>16.329988098676992</v>
      </c>
      <c r="W267" s="99">
        <f t="shared" si="149"/>
        <v>16.293751926687243</v>
      </c>
      <c r="X267" s="99">
        <f t="shared" si="150"/>
        <v>3.6236171989749266E-2</v>
      </c>
      <c r="Y267" s="99">
        <f t="shared" si="151"/>
        <v>-0.3771819697676585</v>
      </c>
      <c r="Z267" s="99">
        <f t="shared" si="152"/>
        <v>0.41341814175740776</v>
      </c>
      <c r="AA267" s="109">
        <f t="shared" si="153"/>
        <v>0.10606601717798111</v>
      </c>
      <c r="AB267" s="109">
        <f t="shared" si="170"/>
        <v>0.94824574873816347</v>
      </c>
      <c r="AC267" s="99" t="str">
        <f t="shared" si="171"/>
        <v>0</v>
      </c>
      <c r="AD267" s="95" t="str">
        <f t="shared" si="172"/>
        <v>0</v>
      </c>
      <c r="AE267" s="95">
        <f t="shared" si="154"/>
        <v>1</v>
      </c>
      <c r="AF267" s="95">
        <f>IF(Petrobras_PETR4___Histórico__InfoMoney_1[[#This Row],[MACD Line]]&lt;0,1,0)</f>
        <v>0</v>
      </c>
      <c r="AG267" s="99">
        <f>Petrobras_PETR4___Histórico__InfoMoney_1[[#This Row],[9MME]]/Petrobras_PETR4___Histórico__InfoMoney_1[[#This Row],[20MA]]</f>
        <v>1.0045442240012377</v>
      </c>
      <c r="AH267" s="95">
        <f t="shared" si="155"/>
        <v>0</v>
      </c>
      <c r="AI267" s="96">
        <f t="shared" si="156"/>
        <v>0</v>
      </c>
      <c r="AK267" s="104" t="b">
        <f t="shared" si="157"/>
        <v>1</v>
      </c>
      <c r="AL267" s="104" t="b">
        <f t="shared" si="158"/>
        <v>1</v>
      </c>
      <c r="AM267" s="104" t="b">
        <f t="shared" si="159"/>
        <v>0</v>
      </c>
      <c r="AN267" s="104" t="b">
        <f t="shared" si="160"/>
        <v>1</v>
      </c>
      <c r="AO267" s="98">
        <f t="shared" si="161"/>
        <v>12.89</v>
      </c>
      <c r="AP267" s="104">
        <f t="shared" si="162"/>
        <v>18.079999999999998</v>
      </c>
      <c r="AQ267" s="98">
        <f t="shared" si="163"/>
        <v>0.2</v>
      </c>
      <c r="AR267" s="98">
        <f t="shared" si="164"/>
        <v>0.15384615384615385</v>
      </c>
      <c r="AS267" s="98">
        <f t="shared" si="165"/>
        <v>7.407407407407407E-2</v>
      </c>
      <c r="AU267" s="97" t="b">
        <f t="shared" si="166"/>
        <v>0</v>
      </c>
      <c r="AV267" s="97" t="b">
        <f t="shared" si="167"/>
        <v>1</v>
      </c>
      <c r="AW267" s="97" t="b">
        <f t="shared" si="173"/>
        <v>0</v>
      </c>
      <c r="AX267" s="97" t="b">
        <f t="shared" si="174"/>
        <v>0</v>
      </c>
      <c r="AY2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7" s="97" t="b">
        <f t="shared" si="168"/>
        <v>0</v>
      </c>
      <c r="BA267" s="97" t="b">
        <f t="shared" si="169"/>
        <v>0</v>
      </c>
      <c r="BB267" s="97" t="b">
        <f t="shared" si="175"/>
        <v>1</v>
      </c>
      <c r="BC267" s="97" t="b">
        <f t="shared" si="176"/>
        <v>1</v>
      </c>
      <c r="BD267" s="97" t="b">
        <f>Petrobras_PETR4___Histórico__InfoMoney_1[[#This Row],[MACD Line]]&lt;0</f>
        <v>0</v>
      </c>
      <c r="BE2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8" spans="1:57" hidden="1">
      <c r="A268" s="83">
        <v>43950</v>
      </c>
      <c r="B268" s="98">
        <v>17.61</v>
      </c>
      <c r="C268" s="98">
        <v>17.61</v>
      </c>
      <c r="D268" s="98">
        <v>5.51</v>
      </c>
      <c r="E268" s="98">
        <f>Petrobras_PETR4___Histórico__InfoMoney_1[[#This Row],[Var.Dia (%)]]/100</f>
        <v>5.5099999999999996E-2</v>
      </c>
      <c r="F268" s="98">
        <v>17.22</v>
      </c>
      <c r="G268" s="98">
        <v>16.96</v>
      </c>
      <c r="H268" s="98">
        <v>17.88</v>
      </c>
      <c r="I268" s="97" t="s">
        <v>189</v>
      </c>
      <c r="J268" s="108">
        <v>2.29E-2</v>
      </c>
      <c r="K268" s="97">
        <f ca="1">IF(COUNT($E268:E$1321)&gt;=22,LINEST(OFFSET(E268,0,0,22),OFFSET(J268,0,0,22)),"")</f>
        <v>0.90362546397203358</v>
      </c>
      <c r="L268" s="99">
        <f t="shared" si="141"/>
        <v>0</v>
      </c>
      <c r="M268" s="99">
        <f t="shared" si="142"/>
        <v>0</v>
      </c>
      <c r="N268" s="99">
        <f t="shared" si="143"/>
        <v>0</v>
      </c>
      <c r="O2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-0.14242424242424212</v>
      </c>
      <c r="P268" s="128">
        <f>IF(Petrobras_PETR4___Histórico__InfoMoney_1[[#This Row],[William %R]]&lt;-0.8,1,0)</f>
        <v>0</v>
      </c>
      <c r="Q268" s="128">
        <f>IF(Petrobras_PETR4___Histórico__InfoMoney_1[[#This Row],[William %R]]&gt;-0.1,1,0)</f>
        <v>0</v>
      </c>
      <c r="R268" s="99">
        <f t="shared" si="144"/>
        <v>14.78</v>
      </c>
      <c r="S268" s="99">
        <f t="shared" si="145"/>
        <v>18.079999999999998</v>
      </c>
      <c r="T268" s="99">
        <f t="shared" si="146"/>
        <v>15.810230769230769</v>
      </c>
      <c r="U268" s="99">
        <f t="shared" si="147"/>
        <v>15.715999999999999</v>
      </c>
      <c r="V268" s="99">
        <f t="shared" si="148"/>
        <v>16.124531389345535</v>
      </c>
      <c r="W268" s="99">
        <f t="shared" si="149"/>
        <v>16.200452080822224</v>
      </c>
      <c r="X268" s="99">
        <f t="shared" si="150"/>
        <v>-7.5920691476689228E-2</v>
      </c>
      <c r="Y268" s="99">
        <f t="shared" si="151"/>
        <v>-0.48053650520701047</v>
      </c>
      <c r="Z268" s="99">
        <f t="shared" si="152"/>
        <v>0.40461581373032124</v>
      </c>
      <c r="AA268" s="109">
        <f t="shared" si="153"/>
        <v>0.65053823869162242</v>
      </c>
      <c r="AB268" s="109">
        <f t="shared" si="170"/>
        <v>0.82446952642289939</v>
      </c>
      <c r="AC268" s="99" t="str">
        <f t="shared" si="171"/>
        <v>0</v>
      </c>
      <c r="AD268" s="95" t="str">
        <f t="shared" si="172"/>
        <v>0</v>
      </c>
      <c r="AE268" s="95">
        <f t="shared" si="154"/>
        <v>0</v>
      </c>
      <c r="AF268" s="95">
        <f>IF(Petrobras_PETR4___Histórico__InfoMoney_1[[#This Row],[MACD Line]]&lt;0,1,0)</f>
        <v>1</v>
      </c>
      <c r="AG268" s="99">
        <f>Petrobras_PETR4___Histórico__InfoMoney_1[[#This Row],[9MME]]/Petrobras_PETR4___Histórico__InfoMoney_1[[#This Row],[20MA]]</f>
        <v>1.0059958494038412</v>
      </c>
      <c r="AH268" s="95">
        <f t="shared" si="155"/>
        <v>0</v>
      </c>
      <c r="AI268" s="96">
        <f t="shared" si="156"/>
        <v>0</v>
      </c>
      <c r="AK268" s="104" t="b">
        <f t="shared" si="157"/>
        <v>1</v>
      </c>
      <c r="AL268" s="104" t="b">
        <f t="shared" si="158"/>
        <v>1</v>
      </c>
      <c r="AM268" s="104" t="b">
        <f t="shared" si="159"/>
        <v>0</v>
      </c>
      <c r="AN268" s="104" t="b">
        <f t="shared" si="160"/>
        <v>1</v>
      </c>
      <c r="AO268" s="98">
        <f t="shared" si="161"/>
        <v>12.41</v>
      </c>
      <c r="AP268" s="104">
        <f t="shared" si="162"/>
        <v>18.079999999999998</v>
      </c>
      <c r="AQ268" s="98">
        <f t="shared" si="163"/>
        <v>0.2</v>
      </c>
      <c r="AR268" s="98">
        <f t="shared" si="164"/>
        <v>0.15384615384615385</v>
      </c>
      <c r="AS268" s="98">
        <f t="shared" si="165"/>
        <v>7.407407407407407E-2</v>
      </c>
      <c r="AU268" s="97" t="b">
        <f t="shared" si="166"/>
        <v>1</v>
      </c>
      <c r="AV268" s="97" t="b">
        <f t="shared" si="167"/>
        <v>1</v>
      </c>
      <c r="AW268" s="97" t="b">
        <f t="shared" si="173"/>
        <v>0</v>
      </c>
      <c r="AX268" s="97" t="b">
        <f t="shared" si="174"/>
        <v>0</v>
      </c>
      <c r="AY2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8" s="97" t="b">
        <f t="shared" si="168"/>
        <v>0</v>
      </c>
      <c r="BA268" s="97" t="b">
        <f t="shared" si="169"/>
        <v>0</v>
      </c>
      <c r="BB268" s="97" t="b">
        <f t="shared" si="175"/>
        <v>1</v>
      </c>
      <c r="BC268" s="97" t="b">
        <f t="shared" si="176"/>
        <v>1</v>
      </c>
      <c r="BD268" s="97" t="b">
        <f>Petrobras_PETR4___Histórico__InfoMoney_1[[#This Row],[MACD Line]]&lt;0</f>
        <v>1</v>
      </c>
      <c r="BE2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69" spans="1:57" hidden="1">
      <c r="A269" s="83">
        <v>43949</v>
      </c>
      <c r="B269" s="98">
        <v>16.690000000000001</v>
      </c>
      <c r="C269" s="98">
        <v>16.690000000000001</v>
      </c>
      <c r="D269" s="98">
        <v>4.8600000000000003</v>
      </c>
      <c r="E269" s="98">
        <f>Petrobras_PETR4___Histórico__InfoMoney_1[[#This Row],[Var.Dia (%)]]/100</f>
        <v>4.8600000000000004E-2</v>
      </c>
      <c r="F269" s="98">
        <v>16.489999999999998</v>
      </c>
      <c r="G269" s="98">
        <v>16.09</v>
      </c>
      <c r="H269" s="98">
        <v>16.690000000000001</v>
      </c>
      <c r="I269" s="97" t="s">
        <v>100</v>
      </c>
      <c r="J269" s="108">
        <v>3.9300000000000002E-2</v>
      </c>
      <c r="K269" s="97">
        <f ca="1">IF(COUNT($E269:E$1321)&gt;=22,LINEST(OFFSET(E269,0,0,22),OFFSET(J269,0,0,22)),"")</f>
        <v>0.82419647059015955</v>
      </c>
      <c r="L269" s="99">
        <f t="shared" si="141"/>
        <v>0</v>
      </c>
      <c r="M269" s="99">
        <f t="shared" si="142"/>
        <v>0</v>
      </c>
      <c r="N269" s="99">
        <f t="shared" si="143"/>
        <v>0</v>
      </c>
      <c r="O2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-0.42121212121212043</v>
      </c>
      <c r="P269" s="128">
        <f>IF(Petrobras_PETR4___Histórico__InfoMoney_1[[#This Row],[William %R]]&lt;-0.8,1,0)</f>
        <v>0</v>
      </c>
      <c r="Q269" s="128">
        <f>IF(Petrobras_PETR4___Histórico__InfoMoney_1[[#This Row],[William %R]]&gt;-0.1,1,0)</f>
        <v>0</v>
      </c>
      <c r="R269" s="99">
        <f t="shared" si="144"/>
        <v>14.78</v>
      </c>
      <c r="S269" s="99">
        <f t="shared" si="145"/>
        <v>18.079999999999998</v>
      </c>
      <c r="T269" s="99">
        <f t="shared" si="146"/>
        <v>15.507076923076921</v>
      </c>
      <c r="U269" s="99">
        <f t="shared" si="147"/>
        <v>15.482999999999999</v>
      </c>
      <c r="V269" s="99">
        <f t="shared" si="148"/>
        <v>15.85444618740836</v>
      </c>
      <c r="W269" s="99">
        <f t="shared" si="149"/>
        <v>16.087688247288003</v>
      </c>
      <c r="X269" s="99">
        <f t="shared" si="150"/>
        <v>-0.23324205987964319</v>
      </c>
      <c r="Y269" s="99">
        <f t="shared" si="151"/>
        <v>-0.58169045863959079</v>
      </c>
      <c r="Z269" s="99">
        <f t="shared" si="152"/>
        <v>0.3484483987599476</v>
      </c>
      <c r="AA269" s="109">
        <f t="shared" si="153"/>
        <v>0.54447222151364261</v>
      </c>
      <c r="AB269" s="109">
        <f t="shared" si="170"/>
        <v>0.4814041960764367</v>
      </c>
      <c r="AC269" s="99" t="str">
        <f t="shared" si="171"/>
        <v>0</v>
      </c>
      <c r="AD269" s="95" t="str">
        <f t="shared" si="172"/>
        <v>0</v>
      </c>
      <c r="AE269" s="95">
        <f t="shared" si="154"/>
        <v>0</v>
      </c>
      <c r="AF269" s="95">
        <f>IF(Petrobras_PETR4___Histórico__InfoMoney_1[[#This Row],[MACD Line]]&lt;0,1,0)</f>
        <v>1</v>
      </c>
      <c r="AG269" s="99">
        <f>Petrobras_PETR4___Histórico__InfoMoney_1[[#This Row],[9MME]]/Petrobras_PETR4___Histórico__InfoMoney_1[[#This Row],[20MA]]</f>
        <v>1.0015550554205852</v>
      </c>
      <c r="AH269" s="95">
        <f t="shared" si="155"/>
        <v>0</v>
      </c>
      <c r="AI269" s="96">
        <f t="shared" si="156"/>
        <v>0</v>
      </c>
      <c r="AK269" s="104" t="b">
        <f t="shared" si="157"/>
        <v>1</v>
      </c>
      <c r="AL269" s="104" t="b">
        <f t="shared" si="158"/>
        <v>0</v>
      </c>
      <c r="AM269" s="104" t="b">
        <f t="shared" si="159"/>
        <v>1</v>
      </c>
      <c r="AN269" s="104" t="b">
        <f t="shared" si="160"/>
        <v>1</v>
      </c>
      <c r="AO269" s="98">
        <f t="shared" si="161"/>
        <v>12.41</v>
      </c>
      <c r="AP269" s="104">
        <f t="shared" si="162"/>
        <v>18.079999999999998</v>
      </c>
      <c r="AQ269" s="98">
        <f t="shared" si="163"/>
        <v>0.2</v>
      </c>
      <c r="AR269" s="98">
        <f t="shared" si="164"/>
        <v>0.15384615384615385</v>
      </c>
      <c r="AS269" s="98">
        <f t="shared" si="165"/>
        <v>7.407407407407407E-2</v>
      </c>
      <c r="AU269" s="97" t="b">
        <f t="shared" si="166"/>
        <v>1</v>
      </c>
      <c r="AV269" s="97" t="b">
        <f t="shared" si="167"/>
        <v>0</v>
      </c>
      <c r="AW269" s="97" t="b">
        <f t="shared" si="173"/>
        <v>0</v>
      </c>
      <c r="AX269" s="97" t="b">
        <f t="shared" si="174"/>
        <v>1</v>
      </c>
      <c r="AY2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69" s="97" t="b">
        <f t="shared" si="168"/>
        <v>0</v>
      </c>
      <c r="BA269" s="97" t="b">
        <f t="shared" si="169"/>
        <v>0</v>
      </c>
      <c r="BB269" s="97" t="b">
        <f t="shared" si="175"/>
        <v>0</v>
      </c>
      <c r="BC269" s="97" t="b">
        <f t="shared" si="176"/>
        <v>1</v>
      </c>
      <c r="BD269" s="97" t="b">
        <f>Petrobras_PETR4___Histórico__InfoMoney_1[[#This Row],[MACD Line]]&lt;0</f>
        <v>1</v>
      </c>
      <c r="BE2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0" spans="1:57" hidden="1">
      <c r="A270" s="83">
        <v>43948</v>
      </c>
      <c r="B270" s="98">
        <v>15.92</v>
      </c>
      <c r="C270" s="98">
        <v>15.92</v>
      </c>
      <c r="D270" s="98">
        <v>3.13</v>
      </c>
      <c r="E270" s="98">
        <f>Petrobras_PETR4___Histórico__InfoMoney_1[[#This Row],[Var.Dia (%)]]/100</f>
        <v>3.1300000000000001E-2</v>
      </c>
      <c r="F270" s="98">
        <v>15.62</v>
      </c>
      <c r="G270" s="98">
        <v>15.27</v>
      </c>
      <c r="H270" s="98">
        <v>15.99</v>
      </c>
      <c r="I270" s="97" t="s">
        <v>104</v>
      </c>
      <c r="J270" s="108">
        <v>3.8600000000000002E-2</v>
      </c>
      <c r="K270" s="97">
        <f ca="1">IF(COUNT($E270:E$1321)&gt;=22,LINEST(OFFSET(E270,0,0,22),OFFSET(J270,0,0,22)),"")</f>
        <v>0.84690609697208197</v>
      </c>
      <c r="L270" s="99">
        <f t="shared" si="141"/>
        <v>0</v>
      </c>
      <c r="M270" s="99">
        <f t="shared" si="142"/>
        <v>0</v>
      </c>
      <c r="N270" s="99">
        <f t="shared" si="143"/>
        <v>0</v>
      </c>
      <c r="O2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-0.63716814159292012</v>
      </c>
      <c r="P270" s="128">
        <f>IF(Petrobras_PETR4___Histórico__InfoMoney_1[[#This Row],[William %R]]&lt;-0.8,1,0)</f>
        <v>0</v>
      </c>
      <c r="Q270" s="128">
        <f>IF(Petrobras_PETR4___Histórico__InfoMoney_1[[#This Row],[William %R]]&gt;-0.1,1,0)</f>
        <v>0</v>
      </c>
      <c r="R270" s="99">
        <f t="shared" si="144"/>
        <v>14.69</v>
      </c>
      <c r="S270" s="99">
        <f t="shared" si="145"/>
        <v>18.079999999999998</v>
      </c>
      <c r="T270" s="99">
        <f t="shared" si="146"/>
        <v>15.303999999999998</v>
      </c>
      <c r="U270" s="99">
        <f t="shared" si="147"/>
        <v>15.291999999999998</v>
      </c>
      <c r="V270" s="99">
        <f t="shared" si="148"/>
        <v>15.702527312391698</v>
      </c>
      <c r="W270" s="99">
        <f t="shared" si="149"/>
        <v>16.039503307071044</v>
      </c>
      <c r="X270" s="99">
        <f t="shared" si="150"/>
        <v>-0.3369759946793458</v>
      </c>
      <c r="Y270" s="99">
        <f t="shared" si="151"/>
        <v>-0.66880255832957769</v>
      </c>
      <c r="Z270" s="99">
        <f t="shared" si="152"/>
        <v>0.33182656365023189</v>
      </c>
      <c r="AA270" s="109">
        <f t="shared" si="153"/>
        <v>0.34648232278140845</v>
      </c>
      <c r="AB270" s="109">
        <f t="shared" si="170"/>
        <v>0.44324936548177923</v>
      </c>
      <c r="AC270" s="99" t="str">
        <f t="shared" si="171"/>
        <v>0</v>
      </c>
      <c r="AD270" s="95" t="str">
        <f t="shared" si="172"/>
        <v>0</v>
      </c>
      <c r="AE270" s="95">
        <f t="shared" si="154"/>
        <v>0</v>
      </c>
      <c r="AF270" s="95">
        <f>IF(Petrobras_PETR4___Histórico__InfoMoney_1[[#This Row],[MACD Line]]&lt;0,1,0)</f>
        <v>1</v>
      </c>
      <c r="AG270" s="99">
        <f>Petrobras_PETR4___Histórico__InfoMoney_1[[#This Row],[9MME]]/Petrobras_PETR4___Histórico__InfoMoney_1[[#This Row],[20MA]]</f>
        <v>1.0007847240387131</v>
      </c>
      <c r="AH270" s="95">
        <f t="shared" si="155"/>
        <v>0</v>
      </c>
      <c r="AI270" s="96">
        <f t="shared" si="156"/>
        <v>0</v>
      </c>
      <c r="AK270" s="104" t="b">
        <f t="shared" si="157"/>
        <v>0</v>
      </c>
      <c r="AL270" s="104" t="b">
        <f t="shared" si="158"/>
        <v>0</v>
      </c>
      <c r="AM270" s="104" t="b">
        <f t="shared" si="159"/>
        <v>0</v>
      </c>
      <c r="AN270" s="104" t="b">
        <f t="shared" si="160"/>
        <v>1</v>
      </c>
      <c r="AO270" s="98">
        <f t="shared" si="161"/>
        <v>12.41</v>
      </c>
      <c r="AP270" s="104">
        <f t="shared" si="162"/>
        <v>18.079999999999998</v>
      </c>
      <c r="AQ270" s="98">
        <f t="shared" si="163"/>
        <v>0.2</v>
      </c>
      <c r="AR270" s="98">
        <f t="shared" si="164"/>
        <v>0.15384615384615385</v>
      </c>
      <c r="AS270" s="98">
        <f t="shared" si="165"/>
        <v>7.407407407407407E-2</v>
      </c>
      <c r="AU270" s="97" t="b">
        <f t="shared" si="166"/>
        <v>0</v>
      </c>
      <c r="AV270" s="97" t="b">
        <f t="shared" si="167"/>
        <v>0</v>
      </c>
      <c r="AW270" s="97" t="b">
        <f t="shared" si="173"/>
        <v>1</v>
      </c>
      <c r="AX270" s="97" t="b">
        <f t="shared" si="174"/>
        <v>1</v>
      </c>
      <c r="AY2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0" s="97" t="b">
        <f t="shared" si="168"/>
        <v>1</v>
      </c>
      <c r="BA270" s="97" t="b">
        <f t="shared" si="169"/>
        <v>0</v>
      </c>
      <c r="BB270" s="97" t="b">
        <f t="shared" si="175"/>
        <v>0</v>
      </c>
      <c r="BC270" s="97" t="b">
        <f t="shared" si="176"/>
        <v>0</v>
      </c>
      <c r="BD270" s="97" t="b">
        <f>Petrobras_PETR4___Histórico__InfoMoney_1[[#This Row],[MACD Line]]&lt;0</f>
        <v>1</v>
      </c>
      <c r="BE2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1" spans="1:57" hidden="1">
      <c r="A271" s="83">
        <v>43945</v>
      </c>
      <c r="B271" s="98">
        <v>15.43</v>
      </c>
      <c r="C271" s="98">
        <v>15.43</v>
      </c>
      <c r="D271" s="98">
        <v>-5.9</v>
      </c>
      <c r="E271" s="98">
        <f>Petrobras_PETR4___Histórico__InfoMoney_1[[#This Row],[Var.Dia (%)]]/100</f>
        <v>-5.9000000000000004E-2</v>
      </c>
      <c r="F271" s="98">
        <v>16.149999999999999</v>
      </c>
      <c r="G271" s="98">
        <v>14.78</v>
      </c>
      <c r="H271" s="98">
        <v>16.25</v>
      </c>
      <c r="I271" s="97" t="s">
        <v>302</v>
      </c>
      <c r="J271" s="108">
        <v>-5.45E-2</v>
      </c>
      <c r="K271" s="97">
        <f ca="1">IF(COUNT($E271:E$1321)&gt;=22,LINEST(OFFSET(E271,0,0,22),OFFSET(J271,0,0,22)),"")</f>
        <v>1.032031722195949</v>
      </c>
      <c r="L271" s="99">
        <f t="shared" si="141"/>
        <v>0</v>
      </c>
      <c r="M271" s="99">
        <f t="shared" si="142"/>
        <v>0</v>
      </c>
      <c r="N271" s="99">
        <f t="shared" si="143"/>
        <v>0</v>
      </c>
      <c r="O2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-0.73002754820936622</v>
      </c>
      <c r="P271" s="128">
        <f>IF(Petrobras_PETR4___Histórico__InfoMoney_1[[#This Row],[William %R]]&lt;-0.8,1,0)</f>
        <v>0</v>
      </c>
      <c r="Q271" s="128">
        <f>IF(Petrobras_PETR4___Histórico__InfoMoney_1[[#This Row],[William %R]]&gt;-0.1,1,0)</f>
        <v>0</v>
      </c>
      <c r="R271" s="99">
        <f t="shared" si="144"/>
        <v>14.45</v>
      </c>
      <c r="S271" s="99">
        <f t="shared" si="145"/>
        <v>18.079999999999998</v>
      </c>
      <c r="T271" s="99">
        <f t="shared" si="146"/>
        <v>15.162192307692306</v>
      </c>
      <c r="U271" s="99">
        <f t="shared" si="147"/>
        <v>15.191999999999998</v>
      </c>
      <c r="V271" s="99">
        <f t="shared" si="148"/>
        <v>15.662986823735643</v>
      </c>
      <c r="W271" s="99">
        <f t="shared" si="149"/>
        <v>16.049063571636726</v>
      </c>
      <c r="X271" s="99">
        <f t="shared" si="150"/>
        <v>-0.38607674790108248</v>
      </c>
      <c r="Y271" s="99">
        <f t="shared" si="151"/>
        <v>-0.75175919924213563</v>
      </c>
      <c r="Z271" s="99">
        <f t="shared" si="152"/>
        <v>0.36568245134105315</v>
      </c>
      <c r="AA271" s="109">
        <f t="shared" si="153"/>
        <v>0.68589357775095028</v>
      </c>
      <c r="AB271" s="109">
        <f t="shared" si="170"/>
        <v>0.45736200104512392</v>
      </c>
      <c r="AC271" s="99" t="str">
        <f t="shared" si="171"/>
        <v>0</v>
      </c>
      <c r="AD271" s="95" t="str">
        <f t="shared" si="172"/>
        <v>0</v>
      </c>
      <c r="AE271" s="95">
        <f t="shared" si="154"/>
        <v>0</v>
      </c>
      <c r="AF271" s="95">
        <f>IF(Petrobras_PETR4___Histórico__InfoMoney_1[[#This Row],[MACD Line]]&lt;0,1,0)</f>
        <v>1</v>
      </c>
      <c r="AG271" s="99">
        <f>Petrobras_PETR4___Histórico__InfoMoney_1[[#This Row],[9MME]]/Petrobras_PETR4___Histórico__InfoMoney_1[[#This Row],[20MA]]</f>
        <v>0.99803793494551796</v>
      </c>
      <c r="AH271" s="95">
        <f t="shared" si="155"/>
        <v>0</v>
      </c>
      <c r="AI271" s="96">
        <f t="shared" si="156"/>
        <v>0</v>
      </c>
      <c r="AK271" s="104" t="b">
        <f t="shared" si="157"/>
        <v>0</v>
      </c>
      <c r="AL271" s="104" t="b">
        <f t="shared" si="158"/>
        <v>1</v>
      </c>
      <c r="AM271" s="104" t="b">
        <f t="shared" si="159"/>
        <v>1</v>
      </c>
      <c r="AN271" s="104" t="b">
        <f t="shared" si="160"/>
        <v>1</v>
      </c>
      <c r="AO271" s="98">
        <f t="shared" si="161"/>
        <v>12.41</v>
      </c>
      <c r="AP271" s="104">
        <f t="shared" si="162"/>
        <v>18.079999999999998</v>
      </c>
      <c r="AQ271" s="98">
        <f t="shared" si="163"/>
        <v>0.2</v>
      </c>
      <c r="AR271" s="98">
        <f t="shared" si="164"/>
        <v>0.15384615384615385</v>
      </c>
      <c r="AS271" s="98">
        <f t="shared" si="165"/>
        <v>7.407407407407407E-2</v>
      </c>
      <c r="AU271" s="97" t="b">
        <f t="shared" si="166"/>
        <v>0</v>
      </c>
      <c r="AV271" s="97" t="b">
        <f t="shared" si="167"/>
        <v>1</v>
      </c>
      <c r="AW271" s="97" t="b">
        <f t="shared" si="173"/>
        <v>1</v>
      </c>
      <c r="AX271" s="97" t="b">
        <f t="shared" si="174"/>
        <v>1</v>
      </c>
      <c r="AY2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1" s="97" t="b">
        <f t="shared" si="168"/>
        <v>0</v>
      </c>
      <c r="BA271" s="97" t="b">
        <f t="shared" si="169"/>
        <v>1</v>
      </c>
      <c r="BB271" s="97" t="b">
        <f t="shared" si="175"/>
        <v>0</v>
      </c>
      <c r="BC271" s="97" t="b">
        <f t="shared" si="176"/>
        <v>0</v>
      </c>
      <c r="BD271" s="97" t="b">
        <f>Petrobras_PETR4___Histórico__InfoMoney_1[[#This Row],[MACD Line]]&lt;0</f>
        <v>1</v>
      </c>
      <c r="BE2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2" spans="1:57" hidden="1">
      <c r="A272" s="83">
        <v>43944</v>
      </c>
      <c r="B272" s="98">
        <v>16.399999999999999</v>
      </c>
      <c r="C272" s="98">
        <v>16.399999999999999</v>
      </c>
      <c r="D272" s="98">
        <v>1.19</v>
      </c>
      <c r="E272" s="98">
        <f>Petrobras_PETR4___Histórico__InfoMoney_1[[#This Row],[Var.Dia (%)]]/100</f>
        <v>1.1899999999999999E-2</v>
      </c>
      <c r="F272" s="98">
        <v>16.64</v>
      </c>
      <c r="G272" s="98">
        <v>16.079999999999998</v>
      </c>
      <c r="H272" s="98">
        <v>16.86</v>
      </c>
      <c r="I272" s="97" t="s">
        <v>230</v>
      </c>
      <c r="J272" s="108">
        <v>-1.26E-2</v>
      </c>
      <c r="K272" s="97">
        <f ca="1">IF(COUNT($E272:E$1321)&gt;=22,LINEST(OFFSET(E272,0,0,22),OFFSET(J272,0,0,22)),"")</f>
        <v>1.005752017739757</v>
      </c>
      <c r="L272" s="99">
        <f t="shared" si="141"/>
        <v>0</v>
      </c>
      <c r="M272" s="99">
        <f t="shared" si="142"/>
        <v>0</v>
      </c>
      <c r="N272" s="99">
        <f t="shared" si="143"/>
        <v>0</v>
      </c>
      <c r="O2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-0.46280991735537197</v>
      </c>
      <c r="P272" s="128">
        <f>IF(Petrobras_PETR4___Histórico__InfoMoney_1[[#This Row],[William %R]]&lt;-0.8,1,0)</f>
        <v>0</v>
      </c>
      <c r="Q272" s="128">
        <f>IF(Petrobras_PETR4___Histórico__InfoMoney_1[[#This Row],[William %R]]&gt;-0.1,1,0)</f>
        <v>0</v>
      </c>
      <c r="R272" s="99">
        <f t="shared" si="144"/>
        <v>14.45</v>
      </c>
      <c r="S272" s="99">
        <f t="shared" si="145"/>
        <v>18.079999999999998</v>
      </c>
      <c r="T272" s="99">
        <f t="shared" si="146"/>
        <v>15.159961538461538</v>
      </c>
      <c r="U272" s="99">
        <f t="shared" si="147"/>
        <v>15.113499999999998</v>
      </c>
      <c r="V272" s="99">
        <f t="shared" si="148"/>
        <v>15.705348064414851</v>
      </c>
      <c r="W272" s="99">
        <f t="shared" si="149"/>
        <v>16.098588657367664</v>
      </c>
      <c r="X272" s="99">
        <f t="shared" si="150"/>
        <v>-0.39324059295281266</v>
      </c>
      <c r="Y272" s="99">
        <f t="shared" si="151"/>
        <v>-0.84317981207739889</v>
      </c>
      <c r="Z272" s="99">
        <f t="shared" si="152"/>
        <v>0.44993921912458623</v>
      </c>
      <c r="AA272" s="109">
        <f t="shared" si="153"/>
        <v>0.13435028842544242</v>
      </c>
      <c r="AB272" s="109">
        <f t="shared" si="170"/>
        <v>0.511194679158537</v>
      </c>
      <c r="AC272" s="99" t="str">
        <f t="shared" si="171"/>
        <v>0</v>
      </c>
      <c r="AD272" s="95" t="str">
        <f t="shared" si="172"/>
        <v>0</v>
      </c>
      <c r="AE272" s="95">
        <f t="shared" si="154"/>
        <v>0</v>
      </c>
      <c r="AF272" s="95">
        <f>IF(Petrobras_PETR4___Histórico__InfoMoney_1[[#This Row],[MACD Line]]&lt;0,1,0)</f>
        <v>1</v>
      </c>
      <c r="AG272" s="99">
        <f>Petrobras_PETR4___Histórico__InfoMoney_1[[#This Row],[9MME]]/Petrobras_PETR4___Histórico__InfoMoney_1[[#This Row],[20MA]]</f>
        <v>1.0030741746426399</v>
      </c>
      <c r="AH272" s="95">
        <f t="shared" si="155"/>
        <v>0</v>
      </c>
      <c r="AI272" s="96">
        <f t="shared" si="156"/>
        <v>0</v>
      </c>
      <c r="AK272" s="104" t="b">
        <f t="shared" si="157"/>
        <v>1</v>
      </c>
      <c r="AL272" s="104" t="b">
        <f t="shared" si="158"/>
        <v>1</v>
      </c>
      <c r="AM272" s="104" t="b">
        <f t="shared" si="159"/>
        <v>1</v>
      </c>
      <c r="AN272" s="104" t="b">
        <f t="shared" si="160"/>
        <v>1</v>
      </c>
      <c r="AO272" s="98">
        <f t="shared" si="161"/>
        <v>12.41</v>
      </c>
      <c r="AP272" s="104">
        <f t="shared" si="162"/>
        <v>18.079999999999998</v>
      </c>
      <c r="AQ272" s="98">
        <f t="shared" si="163"/>
        <v>0.2</v>
      </c>
      <c r="AR272" s="98">
        <f t="shared" si="164"/>
        <v>0.15384615384615385</v>
      </c>
      <c r="AS272" s="98">
        <f t="shared" si="165"/>
        <v>7.407407407407407E-2</v>
      </c>
      <c r="AU272" s="97" t="b">
        <f t="shared" si="166"/>
        <v>1</v>
      </c>
      <c r="AV272" s="97" t="b">
        <f t="shared" si="167"/>
        <v>1</v>
      </c>
      <c r="AW272" s="97" t="b">
        <f t="shared" si="173"/>
        <v>1</v>
      </c>
      <c r="AX272" s="97" t="b">
        <f t="shared" si="174"/>
        <v>1</v>
      </c>
      <c r="AY2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272" s="97" t="b">
        <f t="shared" si="168"/>
        <v>0</v>
      </c>
      <c r="BA272" s="97" t="b">
        <f t="shared" si="169"/>
        <v>0</v>
      </c>
      <c r="BB272" s="97" t="b">
        <f t="shared" si="175"/>
        <v>0</v>
      </c>
      <c r="BC272" s="97" t="b">
        <f t="shared" si="176"/>
        <v>0</v>
      </c>
      <c r="BD272" s="97" t="b">
        <f>Petrobras_PETR4___Histórico__InfoMoney_1[[#This Row],[MACD Line]]&lt;0</f>
        <v>1</v>
      </c>
      <c r="BE2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3" spans="1:57" hidden="1">
      <c r="A273" s="83">
        <v>43943</v>
      </c>
      <c r="B273" s="98">
        <v>16.21</v>
      </c>
      <c r="C273" s="98">
        <v>16.21</v>
      </c>
      <c r="D273" s="98">
        <v>5.0199999999999996</v>
      </c>
      <c r="E273" s="98">
        <f>Petrobras_PETR4___Histórico__InfoMoney_1[[#This Row],[Var.Dia (%)]]/100</f>
        <v>5.0199999999999995E-2</v>
      </c>
      <c r="F273" s="98">
        <v>15.34</v>
      </c>
      <c r="G273" s="98">
        <v>15.27</v>
      </c>
      <c r="H273" s="98">
        <v>16.21</v>
      </c>
      <c r="I273" s="97" t="s">
        <v>46</v>
      </c>
      <c r="J273" s="108">
        <v>2.1700000000000001E-2</v>
      </c>
      <c r="K273" s="97">
        <f ca="1">IF(COUNT($E273:E$1321)&gt;=22,LINEST(OFFSET(E273,0,0,22),OFFSET(J273,0,0,22)),"")</f>
        <v>0.98601102058034606</v>
      </c>
      <c r="L273" s="99">
        <f t="shared" si="141"/>
        <v>0</v>
      </c>
      <c r="M273" s="99">
        <f t="shared" si="142"/>
        <v>0</v>
      </c>
      <c r="N273" s="99">
        <f t="shared" si="143"/>
        <v>0</v>
      </c>
      <c r="O2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-0.36030828516377617</v>
      </c>
      <c r="P273" s="128">
        <f>IF(Petrobras_PETR4___Histórico__InfoMoney_1[[#This Row],[William %R]]&lt;-0.8,1,0)</f>
        <v>0</v>
      </c>
      <c r="Q273" s="128">
        <f>IF(Petrobras_PETR4___Histórico__InfoMoney_1[[#This Row],[William %R]]&gt;-0.1,1,0)</f>
        <v>0</v>
      </c>
      <c r="R273" s="99">
        <f t="shared" si="144"/>
        <v>12.89</v>
      </c>
      <c r="S273" s="99">
        <f t="shared" si="145"/>
        <v>18.079999999999998</v>
      </c>
      <c r="T273" s="99">
        <f t="shared" si="146"/>
        <v>14.915807692307691</v>
      </c>
      <c r="U273" s="99">
        <f t="shared" si="147"/>
        <v>14.9345</v>
      </c>
      <c r="V273" s="99">
        <f t="shared" si="148"/>
        <v>15.579047712490279</v>
      </c>
      <c r="W273" s="99">
        <f t="shared" si="149"/>
        <v>16.074475749957077</v>
      </c>
      <c r="X273" s="99">
        <f t="shared" si="150"/>
        <v>-0.49542803746679809</v>
      </c>
      <c r="Y273" s="99">
        <f t="shared" si="151"/>
        <v>-0.95566461685854542</v>
      </c>
      <c r="Z273" s="99">
        <f t="shared" si="152"/>
        <v>0.46023657939174734</v>
      </c>
      <c r="AA273" s="109">
        <f t="shared" si="153"/>
        <v>0.55154328932550789</v>
      </c>
      <c r="AB273" s="109">
        <f t="shared" si="170"/>
        <v>0.38616058835670952</v>
      </c>
      <c r="AC273" s="99" t="str">
        <f t="shared" si="171"/>
        <v>0</v>
      </c>
      <c r="AD273" s="95" t="str">
        <f t="shared" si="172"/>
        <v>0</v>
      </c>
      <c r="AE273" s="95">
        <f t="shared" si="154"/>
        <v>0</v>
      </c>
      <c r="AF273" s="95">
        <f>IF(Petrobras_PETR4___Histórico__InfoMoney_1[[#This Row],[MACD Line]]&lt;0,1,0)</f>
        <v>1</v>
      </c>
      <c r="AG273" s="99">
        <f>Petrobras_PETR4___Histórico__InfoMoney_1[[#This Row],[9MME]]/Petrobras_PETR4___Histórico__InfoMoney_1[[#This Row],[20MA]]</f>
        <v>0.99874838074978678</v>
      </c>
      <c r="AH273" s="95">
        <f t="shared" si="155"/>
        <v>0</v>
      </c>
      <c r="AI273" s="96">
        <f t="shared" si="156"/>
        <v>0</v>
      </c>
      <c r="AK273" s="104" t="b">
        <f t="shared" si="157"/>
        <v>1</v>
      </c>
      <c r="AL273" s="104" t="b">
        <f t="shared" si="158"/>
        <v>1</v>
      </c>
      <c r="AM273" s="104" t="b">
        <f t="shared" si="159"/>
        <v>0</v>
      </c>
      <c r="AN273" s="104" t="b">
        <f t="shared" si="160"/>
        <v>1</v>
      </c>
      <c r="AO273" s="98">
        <f t="shared" si="161"/>
        <v>10.91</v>
      </c>
      <c r="AP273" s="104">
        <f t="shared" si="162"/>
        <v>18.079999999999998</v>
      </c>
      <c r="AQ273" s="98">
        <f t="shared" si="163"/>
        <v>0.2</v>
      </c>
      <c r="AR273" s="98">
        <f t="shared" si="164"/>
        <v>0.15384615384615385</v>
      </c>
      <c r="AS273" s="98">
        <f t="shared" si="165"/>
        <v>7.407407407407407E-2</v>
      </c>
      <c r="AU273" s="97" t="b">
        <f t="shared" si="166"/>
        <v>1</v>
      </c>
      <c r="AV273" s="97" t="b">
        <f t="shared" si="167"/>
        <v>1</v>
      </c>
      <c r="AW273" s="97" t="b">
        <f t="shared" si="173"/>
        <v>1</v>
      </c>
      <c r="AX273" s="97" t="b">
        <f t="shared" si="174"/>
        <v>1</v>
      </c>
      <c r="AY2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273" s="97" t="b">
        <f t="shared" si="168"/>
        <v>1</v>
      </c>
      <c r="BA273" s="97" t="b">
        <f t="shared" si="169"/>
        <v>0</v>
      </c>
      <c r="BB273" s="97" t="b">
        <f t="shared" si="175"/>
        <v>0</v>
      </c>
      <c r="BC273" s="97" t="b">
        <f t="shared" si="176"/>
        <v>0</v>
      </c>
      <c r="BD273" s="97" t="b">
        <f>Petrobras_PETR4___Histórico__InfoMoney_1[[#This Row],[MACD Line]]&lt;0</f>
        <v>1</v>
      </c>
      <c r="BE2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4" spans="1:57" hidden="1">
      <c r="A274" s="83">
        <v>43941</v>
      </c>
      <c r="B274" s="98">
        <v>15.43</v>
      </c>
      <c r="C274" s="98">
        <v>15.43</v>
      </c>
      <c r="D274" s="98">
        <v>-1.1200000000000001</v>
      </c>
      <c r="E274" s="98">
        <f>Petrobras_PETR4___Histórico__InfoMoney_1[[#This Row],[Var.Dia (%)]]/100</f>
        <v>-1.1200000000000002E-2</v>
      </c>
      <c r="F274" s="98">
        <v>14.98</v>
      </c>
      <c r="G274" s="98">
        <v>14.84</v>
      </c>
      <c r="H274" s="98">
        <v>15.8</v>
      </c>
      <c r="I274" s="97" t="s">
        <v>253</v>
      </c>
      <c r="J274" s="108">
        <v>-2.0000000000000001E-4</v>
      </c>
      <c r="K274" s="97">
        <f ca="1">IF(COUNT($E274:E$1321)&gt;=22,LINEST(OFFSET(E274,0,0,22),OFFSET(J274,0,0,22)),"")</f>
        <v>1.0074382844658269</v>
      </c>
      <c r="L274" s="99">
        <f t="shared" si="141"/>
        <v>0</v>
      </c>
      <c r="M274" s="99">
        <f t="shared" si="142"/>
        <v>0</v>
      </c>
      <c r="N274" s="99">
        <f t="shared" si="143"/>
        <v>0</v>
      </c>
      <c r="O2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-0.51059730250481694</v>
      </c>
      <c r="P274" s="128">
        <f>IF(Petrobras_PETR4___Histórico__InfoMoney_1[[#This Row],[William %R]]&lt;-0.8,1,0)</f>
        <v>0</v>
      </c>
      <c r="Q274" s="128">
        <f>IF(Petrobras_PETR4___Histórico__InfoMoney_1[[#This Row],[William %R]]&gt;-0.1,1,0)</f>
        <v>0</v>
      </c>
      <c r="R274" s="99">
        <f t="shared" si="144"/>
        <v>12.89</v>
      </c>
      <c r="S274" s="99">
        <f t="shared" si="145"/>
        <v>18.079999999999998</v>
      </c>
      <c r="T274" s="99">
        <f t="shared" si="146"/>
        <v>14.634192307692306</v>
      </c>
      <c r="U274" s="99">
        <f t="shared" si="147"/>
        <v>14.680499999999999</v>
      </c>
      <c r="V274" s="99">
        <f t="shared" si="148"/>
        <v>15.46432911476124</v>
      </c>
      <c r="W274" s="99">
        <f t="shared" si="149"/>
        <v>16.063633809953643</v>
      </c>
      <c r="X274" s="99">
        <f t="shared" si="150"/>
        <v>-0.59930469519240326</v>
      </c>
      <c r="Y274" s="99">
        <f t="shared" si="151"/>
        <v>-1.0707237617064822</v>
      </c>
      <c r="Z274" s="99">
        <f t="shared" si="152"/>
        <v>0.47141906651407894</v>
      </c>
      <c r="AA274" s="109">
        <f t="shared" si="153"/>
        <v>0.12727922061357835</v>
      </c>
      <c r="AB274" s="109">
        <f t="shared" si="170"/>
        <v>0.37910420730981104</v>
      </c>
      <c r="AC274" s="99" t="str">
        <f t="shared" si="171"/>
        <v>0</v>
      </c>
      <c r="AD274" s="95" t="str">
        <f t="shared" si="172"/>
        <v>0</v>
      </c>
      <c r="AE274" s="95">
        <f t="shared" si="154"/>
        <v>0</v>
      </c>
      <c r="AF274" s="95">
        <f>IF(Petrobras_PETR4___Histórico__InfoMoney_1[[#This Row],[MACD Line]]&lt;0,1,0)</f>
        <v>1</v>
      </c>
      <c r="AG274" s="99">
        <f>Petrobras_PETR4___Histórico__InfoMoney_1[[#This Row],[9MME]]/Petrobras_PETR4___Histórico__InfoMoney_1[[#This Row],[20MA]]</f>
        <v>0.99684563248474556</v>
      </c>
      <c r="AH274" s="95">
        <f t="shared" si="155"/>
        <v>0</v>
      </c>
      <c r="AI274" s="96">
        <f t="shared" si="156"/>
        <v>0</v>
      </c>
      <c r="AK274" s="104" t="b">
        <f t="shared" si="157"/>
        <v>1</v>
      </c>
      <c r="AL274" s="104" t="b">
        <f t="shared" si="158"/>
        <v>0</v>
      </c>
      <c r="AM274" s="104" t="b">
        <f t="shared" si="159"/>
        <v>0</v>
      </c>
      <c r="AN274" s="104" t="b">
        <f t="shared" si="160"/>
        <v>1</v>
      </c>
      <c r="AO274" s="98">
        <f t="shared" si="161"/>
        <v>10.91</v>
      </c>
      <c r="AP274" s="104">
        <f t="shared" si="162"/>
        <v>18.079999999999998</v>
      </c>
      <c r="AQ274" s="98">
        <f t="shared" si="163"/>
        <v>0.2</v>
      </c>
      <c r="AR274" s="98">
        <f t="shared" si="164"/>
        <v>0.15384615384615385</v>
      </c>
      <c r="AS274" s="98">
        <f t="shared" si="165"/>
        <v>7.407407407407407E-2</v>
      </c>
      <c r="AU274" s="97" t="b">
        <f t="shared" si="166"/>
        <v>1</v>
      </c>
      <c r="AV274" s="97" t="b">
        <f t="shared" si="167"/>
        <v>0</v>
      </c>
      <c r="AW274" s="97" t="b">
        <f t="shared" si="173"/>
        <v>1</v>
      </c>
      <c r="AX274" s="97" t="b">
        <f t="shared" si="174"/>
        <v>1</v>
      </c>
      <c r="AY2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4" s="97" t="b">
        <f t="shared" si="168"/>
        <v>0</v>
      </c>
      <c r="BA274" s="97" t="b">
        <f t="shared" si="169"/>
        <v>1</v>
      </c>
      <c r="BB274" s="97" t="b">
        <f t="shared" si="175"/>
        <v>0</v>
      </c>
      <c r="BC274" s="97" t="b">
        <f t="shared" si="176"/>
        <v>0</v>
      </c>
      <c r="BD274" s="97" t="b">
        <f>Petrobras_PETR4___Histórico__InfoMoney_1[[#This Row],[MACD Line]]&lt;0</f>
        <v>1</v>
      </c>
      <c r="BE2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5" spans="1:57" hidden="1">
      <c r="A275" s="83">
        <v>43938</v>
      </c>
      <c r="B275" s="98">
        <v>15.61</v>
      </c>
      <c r="C275" s="98">
        <v>15.61</v>
      </c>
      <c r="D275" s="98">
        <v>2.61</v>
      </c>
      <c r="E275" s="98">
        <f>Petrobras_PETR4___Histórico__InfoMoney_1[[#This Row],[Var.Dia (%)]]/100</f>
        <v>2.6099999999999998E-2</v>
      </c>
      <c r="F275" s="98">
        <v>15.24</v>
      </c>
      <c r="G275" s="98">
        <v>15.06</v>
      </c>
      <c r="H275" s="98">
        <v>15.61</v>
      </c>
      <c r="I275" s="97" t="s">
        <v>125</v>
      </c>
      <c r="J275" s="108">
        <v>1.5100000000000001E-2</v>
      </c>
      <c r="K275" s="97">
        <f ca="1">IF(COUNT($E275:E$1321)&gt;=22,LINEST(OFFSET(E275,0,0,22),OFFSET(J275,0,0,22)),"")</f>
        <v>1.0875134411837084</v>
      </c>
      <c r="L275" s="99">
        <f t="shared" si="141"/>
        <v>0</v>
      </c>
      <c r="M275" s="99">
        <f t="shared" si="142"/>
        <v>0</v>
      </c>
      <c r="N275" s="99">
        <f t="shared" si="143"/>
        <v>0</v>
      </c>
      <c r="O2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-0.43562610229276888</v>
      </c>
      <c r="P275" s="128">
        <f>IF(Petrobras_PETR4___Histórico__InfoMoney_1[[#This Row],[William %R]]&lt;-0.8,1,0)</f>
        <v>0</v>
      </c>
      <c r="Q275" s="128">
        <f>IF(Petrobras_PETR4___Histórico__InfoMoney_1[[#This Row],[William %R]]&gt;-0.1,1,0)</f>
        <v>0</v>
      </c>
      <c r="R275" s="99">
        <f t="shared" si="144"/>
        <v>12.41</v>
      </c>
      <c r="S275" s="99">
        <f t="shared" si="145"/>
        <v>18.079999999999998</v>
      </c>
      <c r="T275" s="99">
        <f t="shared" si="146"/>
        <v>14.501115384615384</v>
      </c>
      <c r="U275" s="99">
        <f t="shared" si="147"/>
        <v>14.489499999999998</v>
      </c>
      <c r="V275" s="99">
        <f t="shared" si="148"/>
        <v>15.470570771990555</v>
      </c>
      <c r="W275" s="99">
        <f t="shared" si="149"/>
        <v>16.114324514749935</v>
      </c>
      <c r="X275" s="99">
        <f t="shared" si="150"/>
        <v>-0.64375374275937958</v>
      </c>
      <c r="Y275" s="99">
        <f t="shared" si="151"/>
        <v>-1.1885785283350019</v>
      </c>
      <c r="Z275" s="99">
        <f t="shared" si="152"/>
        <v>0.54482478557562231</v>
      </c>
      <c r="AA275" s="109">
        <f t="shared" si="153"/>
        <v>0.28284271247461801</v>
      </c>
      <c r="AB275" s="109">
        <f t="shared" si="170"/>
        <v>0.46467192727772977</v>
      </c>
      <c r="AC275" s="99" t="str">
        <f t="shared" si="171"/>
        <v>0</v>
      </c>
      <c r="AD275" s="95" t="str">
        <f t="shared" si="172"/>
        <v>0</v>
      </c>
      <c r="AE275" s="95">
        <f t="shared" si="154"/>
        <v>0</v>
      </c>
      <c r="AF275" s="95">
        <f>IF(Petrobras_PETR4___Histórico__InfoMoney_1[[#This Row],[MACD Line]]&lt;0,1,0)</f>
        <v>1</v>
      </c>
      <c r="AG275" s="99">
        <f>Petrobras_PETR4___Histórico__InfoMoney_1[[#This Row],[9MME]]/Petrobras_PETR4___Histórico__InfoMoney_1[[#This Row],[20MA]]</f>
        <v>1.00080164150698</v>
      </c>
      <c r="AH275" s="95">
        <f t="shared" si="155"/>
        <v>0</v>
      </c>
      <c r="AI275" s="96">
        <f t="shared" si="156"/>
        <v>0</v>
      </c>
      <c r="AK275" s="104" t="b">
        <f t="shared" si="157"/>
        <v>0</v>
      </c>
      <c r="AL275" s="104" t="b">
        <f t="shared" si="158"/>
        <v>1</v>
      </c>
      <c r="AM275" s="104" t="b">
        <f t="shared" si="159"/>
        <v>0</v>
      </c>
      <c r="AN275" s="104" t="b">
        <f t="shared" si="160"/>
        <v>1</v>
      </c>
      <c r="AO275" s="98">
        <f t="shared" si="161"/>
        <v>10.5</v>
      </c>
      <c r="AP275" s="104">
        <f t="shared" si="162"/>
        <v>18.079999999999998</v>
      </c>
      <c r="AQ275" s="98">
        <f t="shared" si="163"/>
        <v>0.2</v>
      </c>
      <c r="AR275" s="98">
        <f t="shared" si="164"/>
        <v>0.15384615384615385</v>
      </c>
      <c r="AS275" s="98">
        <f t="shared" si="165"/>
        <v>7.407407407407407E-2</v>
      </c>
      <c r="AU275" s="97" t="b">
        <f t="shared" si="166"/>
        <v>0</v>
      </c>
      <c r="AV275" s="97" t="b">
        <f t="shared" si="167"/>
        <v>1</v>
      </c>
      <c r="AW275" s="97" t="b">
        <f t="shared" si="173"/>
        <v>1</v>
      </c>
      <c r="AX275" s="97" t="b">
        <f t="shared" si="174"/>
        <v>1</v>
      </c>
      <c r="AY2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5" s="97" t="b">
        <f t="shared" si="168"/>
        <v>1</v>
      </c>
      <c r="BA275" s="97" t="b">
        <f t="shared" si="169"/>
        <v>0</v>
      </c>
      <c r="BB275" s="97" t="b">
        <f t="shared" si="175"/>
        <v>0</v>
      </c>
      <c r="BC275" s="97" t="b">
        <f t="shared" si="176"/>
        <v>0</v>
      </c>
      <c r="BD275" s="97" t="b">
        <f>Petrobras_PETR4___Histórico__InfoMoney_1[[#This Row],[MACD Line]]&lt;0</f>
        <v>1</v>
      </c>
      <c r="BE2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6" spans="1:57" hidden="1">
      <c r="A276" s="83">
        <v>43937</v>
      </c>
      <c r="B276" s="98">
        <v>15.21</v>
      </c>
      <c r="C276" s="98">
        <v>15.21</v>
      </c>
      <c r="D276" s="98">
        <v>-4.03</v>
      </c>
      <c r="E276" s="98">
        <f>Petrobras_PETR4___Histórico__InfoMoney_1[[#This Row],[Var.Dia (%)]]/100</f>
        <v>-4.0300000000000002E-2</v>
      </c>
      <c r="F276" s="98">
        <v>16.13</v>
      </c>
      <c r="G276" s="98">
        <v>15.03</v>
      </c>
      <c r="H276" s="98">
        <v>16.22</v>
      </c>
      <c r="I276" s="97" t="s">
        <v>210</v>
      </c>
      <c r="J276" s="108">
        <v>-1.29E-2</v>
      </c>
      <c r="K276" s="97">
        <f ca="1">IF(COUNT($E276:E$1321)&gt;=22,LINEST(OFFSET(E276,0,0,22),OFFSET(J276,0,0,22)),"")</f>
        <v>1.0275108879051942</v>
      </c>
      <c r="L276" s="99">
        <f t="shared" ref="L276:L339" si="177">IF($G276=IF(MIN($G276:$G296)=MIN($G277:$G297),MIN($G276:$G296),MIN($G275:$G295)),1,0)</f>
        <v>0</v>
      </c>
      <c r="M276" s="99">
        <f t="shared" ref="M276:M339" si="178">IF($H276=IF(MAX($H276:$H297)=MAX($H277:$H298),MAX($H276:$H297),MAX($H275:$H296)),1,0)</f>
        <v>0</v>
      </c>
      <c r="N276" s="99">
        <f t="shared" ref="N276:N339" si="179">IF(AND(($C277-$F277)&lt;0,($C278-$F278)&lt;0,(($F276-$G276)/($H276-$G276)&gt;0.66),(($H276-$G276)&gt;(2*($F276-$C276))),$G276=IF(MIN($G276:$G296)=MIN($G277:$G297),MIN($G276:$G296),MIN($G275:$G295)))=TRUE,1,0)</f>
        <v>0</v>
      </c>
      <c r="O2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-0.50617283950617253</v>
      </c>
      <c r="P276" s="128">
        <f>IF(Petrobras_PETR4___Histórico__InfoMoney_1[[#This Row],[William %R]]&lt;-0.8,1,0)</f>
        <v>0</v>
      </c>
      <c r="Q276" s="128">
        <f>IF(Petrobras_PETR4___Histórico__InfoMoney_1[[#This Row],[William %R]]&gt;-0.1,1,0)</f>
        <v>0</v>
      </c>
      <c r="R276" s="99">
        <f t="shared" ref="R276:R339" si="180">MIN(G276:G289)</f>
        <v>12.41</v>
      </c>
      <c r="S276" s="99">
        <f t="shared" ref="S276:S339" si="181">MAX(H276:H289)</f>
        <v>18.079999999999998</v>
      </c>
      <c r="T276" s="99">
        <f t="shared" ref="T276:T339" si="182">(($C276-$U277)*$AR276)+$U277</f>
        <v>14.258076923076922</v>
      </c>
      <c r="U276" s="99">
        <f t="shared" ref="U276:U339" si="183">AVERAGE(B276:B295)</f>
        <v>14.299499999999998</v>
      </c>
      <c r="V276" s="99">
        <f t="shared" ref="V276:V339" si="184">(($C276-V277)*AR276)+V277</f>
        <v>15.445220003261566</v>
      </c>
      <c r="W276" s="99">
        <f t="shared" ref="W276:W339" si="185">((B276-W277)*AS276)+W277</f>
        <v>16.15467047592993</v>
      </c>
      <c r="X276" s="99">
        <f t="shared" ref="X276:X339" si="186">V276-W276</f>
        <v>-0.70945047266836347</v>
      </c>
      <c r="Y276" s="99">
        <f t="shared" ref="Y276:Y339" si="187">((X276-Y277)*AQ276)+Y277</f>
        <v>-1.3247847247289075</v>
      </c>
      <c r="Z276" s="99">
        <f t="shared" ref="Z276:Z339" si="188">X276-Y276</f>
        <v>0.61533425206054404</v>
      </c>
      <c r="AA276" s="109">
        <f t="shared" ref="AA276:AA339" si="189">_xlfn.STDEV.S(C276:C277)</f>
        <v>0.45254833995938959</v>
      </c>
      <c r="AB276" s="109">
        <f t="shared" si="170"/>
        <v>0.47381430961928489</v>
      </c>
      <c r="AC276" s="99" t="str">
        <f t="shared" si="171"/>
        <v>0</v>
      </c>
      <c r="AD276" s="95" t="str">
        <f t="shared" si="172"/>
        <v>0</v>
      </c>
      <c r="AE276" s="95">
        <f t="shared" ref="AE276:AE339" si="190">IF(X276&gt;0,1,0)</f>
        <v>0</v>
      </c>
      <c r="AF276" s="95">
        <f>IF(Petrobras_PETR4___Histórico__InfoMoney_1[[#This Row],[MACD Line]]&lt;0,1,0)</f>
        <v>1</v>
      </c>
      <c r="AG276" s="99">
        <f>Petrobras_PETR4___Histórico__InfoMoney_1[[#This Row],[9MME]]/Petrobras_PETR4___Histórico__InfoMoney_1[[#This Row],[20MA]]</f>
        <v>0.99710318004663967</v>
      </c>
      <c r="AH276" s="95">
        <f t="shared" ref="AH276:AH339" si="191">IF(AND(X277&lt;Y277,X276&gt;Y276),1,0)</f>
        <v>0</v>
      </c>
      <c r="AI276" s="96">
        <f t="shared" ref="AI276:AI339" si="192">IF(AND(X276&lt;Y276,X277&gt;Y277),1,0)</f>
        <v>0</v>
      </c>
      <c r="AK276" s="104" t="b">
        <f t="shared" ref="AK276:AK339" si="193">($F277-$C277)&lt;0</f>
        <v>1</v>
      </c>
      <c r="AL276" s="104" t="b">
        <f t="shared" ref="AL276:AL339" si="194">($F278-$C278)&lt;0</f>
        <v>0</v>
      </c>
      <c r="AM276" s="104" t="b">
        <f t="shared" ref="AM276:AM339" si="195">(($F276-$G276)/($H276-$G276)&gt;0.66)</f>
        <v>1</v>
      </c>
      <c r="AN276" s="104" t="b">
        <f t="shared" ref="AN276:AN339" si="196">(($H276-$G276)&gt;(2*($F276-$C276)))</f>
        <v>0</v>
      </c>
      <c r="AO276" s="98">
        <f t="shared" ref="AO276:AO339" si="197">IF(MIN($G276:$G296)=MIN($G277:$G297),MIN($G276:$G296),MIN($G275:$G295))</f>
        <v>10.5</v>
      </c>
      <c r="AP276" s="104">
        <f t="shared" ref="AP276:AP339" si="198">IF(MAX($H276:$H296)=MAX($H277:$H297),MAX($H276:$H296),MAX($H275:$H295))</f>
        <v>18.079999999999998</v>
      </c>
      <c r="AQ276" s="98">
        <f t="shared" ref="AQ276:AQ339" si="199">2/(9+1)</f>
        <v>0.2</v>
      </c>
      <c r="AR276" s="98">
        <f t="shared" ref="AR276:AR339" si="200">2/(12+1)</f>
        <v>0.15384615384615385</v>
      </c>
      <c r="AS276" s="98">
        <f t="shared" ref="AS276:AS339" si="201">2/(26+1)</f>
        <v>7.407407407407407E-2</v>
      </c>
      <c r="AU276" s="97" t="b">
        <f t="shared" ref="AU276:AU339" si="202">H277&lt;H276</f>
        <v>1</v>
      </c>
      <c r="AV276" s="97" t="b">
        <f t="shared" ref="AV276:AV339" si="203">H278&lt;H277</f>
        <v>0</v>
      </c>
      <c r="AW276" s="97" t="b">
        <f t="shared" si="173"/>
        <v>1</v>
      </c>
      <c r="AX276" s="97" t="b">
        <f t="shared" si="174"/>
        <v>1</v>
      </c>
      <c r="AY2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6" s="97" t="b">
        <f t="shared" ref="AZ276:AZ339" si="204">G278&gt;G277</f>
        <v>1</v>
      </c>
      <c r="BA276" s="97" t="b">
        <f t="shared" ref="BA276:BA339" si="205">G277&gt;G276</f>
        <v>1</v>
      </c>
      <c r="BB276" s="97" t="b">
        <f t="shared" si="175"/>
        <v>0</v>
      </c>
      <c r="BC276" s="97" t="b">
        <f t="shared" si="176"/>
        <v>0</v>
      </c>
      <c r="BD276" s="97" t="b">
        <f>Petrobras_PETR4___Histórico__InfoMoney_1[[#This Row],[MACD Line]]&lt;0</f>
        <v>1</v>
      </c>
      <c r="BE2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7" spans="1:57" hidden="1">
      <c r="A277" s="83">
        <v>43936</v>
      </c>
      <c r="B277" s="98">
        <v>15.85</v>
      </c>
      <c r="C277" s="98">
        <v>15.85</v>
      </c>
      <c r="D277" s="98">
        <v>-2.09</v>
      </c>
      <c r="E277" s="98">
        <f>Petrobras_PETR4___Histórico__InfoMoney_1[[#This Row],[Var.Dia (%)]]/100</f>
        <v>-2.0899999999999998E-2</v>
      </c>
      <c r="F277" s="98">
        <v>15.52</v>
      </c>
      <c r="G277" s="98">
        <v>15.35</v>
      </c>
      <c r="H277" s="98">
        <v>15.94</v>
      </c>
      <c r="I277" s="97" t="s">
        <v>187</v>
      </c>
      <c r="J277" s="108">
        <v>-1.3599999999999999E-2</v>
      </c>
      <c r="K277" s="97">
        <f ca="1">IF(COUNT($E277:E$1321)&gt;=22,LINEST(OFFSET(E277,0,0,22),OFFSET(J277,0,0,22)),"")</f>
        <v>1.0455245612447261</v>
      </c>
      <c r="L277" s="99">
        <f t="shared" si="177"/>
        <v>0</v>
      </c>
      <c r="M277" s="99">
        <f t="shared" si="178"/>
        <v>0</v>
      </c>
      <c r="N277" s="99">
        <f t="shared" si="179"/>
        <v>0</v>
      </c>
      <c r="O2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-0.3932980599647265</v>
      </c>
      <c r="P277" s="128">
        <f>IF(Petrobras_PETR4___Histórico__InfoMoney_1[[#This Row],[William %R]]&lt;-0.8,1,0)</f>
        <v>0</v>
      </c>
      <c r="Q277" s="128">
        <f>IF(Petrobras_PETR4___Histórico__InfoMoney_1[[#This Row],[William %R]]&gt;-0.1,1,0)</f>
        <v>0</v>
      </c>
      <c r="R277" s="99">
        <f t="shared" si="180"/>
        <v>12.41</v>
      </c>
      <c r="S277" s="99">
        <f t="shared" si="181"/>
        <v>18.079999999999998</v>
      </c>
      <c r="T277" s="99">
        <f t="shared" si="182"/>
        <v>14.218192307692307</v>
      </c>
      <c r="U277" s="99">
        <f t="shared" si="183"/>
        <v>14.084999999999999</v>
      </c>
      <c r="V277" s="99">
        <f t="shared" si="184"/>
        <v>15.487987276581851</v>
      </c>
      <c r="W277" s="99">
        <f t="shared" si="185"/>
        <v>16.230244114004325</v>
      </c>
      <c r="X277" s="99">
        <f t="shared" si="186"/>
        <v>-0.74225683742247384</v>
      </c>
      <c r="Y277" s="99">
        <f t="shared" si="187"/>
        <v>-1.4786182877440435</v>
      </c>
      <c r="Z277" s="99">
        <f t="shared" si="188"/>
        <v>0.73636145032156963</v>
      </c>
      <c r="AA277" s="109">
        <f t="shared" si="189"/>
        <v>0.24041630560342733</v>
      </c>
      <c r="AB277" s="109">
        <f t="shared" ref="AB277:AB340" si="206">_xlfn.STDEV.S(C277:C281)</f>
        <v>0.32901367752724253</v>
      </c>
      <c r="AC277" s="99" t="str">
        <f t="shared" ref="AC277:AC340" si="207">IF(AND(C277&gt;T277,C278&lt;T278),"1","0")</f>
        <v>0</v>
      </c>
      <c r="AD277" s="95" t="str">
        <f t="shared" ref="AD277:AD340" si="208">IF(AND(C277&lt;T277,C278&gt;T278),1,"0")</f>
        <v>0</v>
      </c>
      <c r="AE277" s="95">
        <f t="shared" si="190"/>
        <v>0</v>
      </c>
      <c r="AF277" s="95">
        <f>IF(Petrobras_PETR4___Histórico__InfoMoney_1[[#This Row],[MACD Line]]&lt;0,1,0)</f>
        <v>1</v>
      </c>
      <c r="AG277" s="99">
        <f>Petrobras_PETR4___Histórico__InfoMoney_1[[#This Row],[9MME]]/Petrobras_PETR4___Histórico__InfoMoney_1[[#This Row],[20MA]]</f>
        <v>1.0094563228748532</v>
      </c>
      <c r="AH277" s="95">
        <f t="shared" si="191"/>
        <v>0</v>
      </c>
      <c r="AI277" s="96">
        <f t="shared" si="192"/>
        <v>0</v>
      </c>
      <c r="AK277" s="104" t="b">
        <f t="shared" si="193"/>
        <v>0</v>
      </c>
      <c r="AL277" s="104" t="b">
        <f t="shared" si="194"/>
        <v>1</v>
      </c>
      <c r="AM277" s="104" t="b">
        <f t="shared" si="195"/>
        <v>0</v>
      </c>
      <c r="AN277" s="104" t="b">
        <f t="shared" si="196"/>
        <v>1</v>
      </c>
      <c r="AO277" s="98">
        <f t="shared" si="197"/>
        <v>10.5</v>
      </c>
      <c r="AP277" s="104">
        <f t="shared" si="198"/>
        <v>18.079999999999998</v>
      </c>
      <c r="AQ277" s="98">
        <f t="shared" si="199"/>
        <v>0.2</v>
      </c>
      <c r="AR277" s="98">
        <f t="shared" si="200"/>
        <v>0.15384615384615385</v>
      </c>
      <c r="AS277" s="98">
        <f t="shared" si="201"/>
        <v>7.407407407407407E-2</v>
      </c>
      <c r="AU277" s="97" t="b">
        <f t="shared" si="202"/>
        <v>0</v>
      </c>
      <c r="AV277" s="97" t="b">
        <f t="shared" si="203"/>
        <v>1</v>
      </c>
      <c r="AW277" s="97" t="b">
        <f t="shared" ref="AW277:AW340" si="209">Z278&gt;Z277</f>
        <v>1</v>
      </c>
      <c r="AX277" s="97" t="b">
        <f t="shared" ref="AX277:AX340" si="210">Z279&gt;Z278</f>
        <v>1</v>
      </c>
      <c r="AY2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7" s="97" t="b">
        <f t="shared" si="204"/>
        <v>0</v>
      </c>
      <c r="BA277" s="97" t="b">
        <f t="shared" si="205"/>
        <v>1</v>
      </c>
      <c r="BB277" s="97" t="b">
        <f t="shared" ref="BB277:BB340" si="211">Z279&lt;Z278</f>
        <v>0</v>
      </c>
      <c r="BC277" s="97" t="b">
        <f t="shared" ref="BC277:BC340" si="212">Z278&lt;Z277</f>
        <v>0</v>
      </c>
      <c r="BD277" s="97" t="b">
        <f>Petrobras_PETR4___Histórico__InfoMoney_1[[#This Row],[MACD Line]]&lt;0</f>
        <v>1</v>
      </c>
      <c r="BE2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8" spans="1:57" hidden="1">
      <c r="A278" s="83">
        <v>43935</v>
      </c>
      <c r="B278" s="98">
        <v>16.190000000000001</v>
      </c>
      <c r="C278" s="98">
        <v>16.190000000000001</v>
      </c>
      <c r="D278" s="98">
        <v>-1.18</v>
      </c>
      <c r="E278" s="98">
        <f>Petrobras_PETR4___Histórico__InfoMoney_1[[#This Row],[Var.Dia (%)]]/100</f>
        <v>-1.18E-2</v>
      </c>
      <c r="F278" s="98">
        <v>16.47</v>
      </c>
      <c r="G278" s="98">
        <v>16.07</v>
      </c>
      <c r="H278" s="98">
        <v>16.739999999999998</v>
      </c>
      <c r="I278" s="97" t="s">
        <v>153</v>
      </c>
      <c r="J278" s="108">
        <v>1.37E-2</v>
      </c>
      <c r="K278" s="97">
        <f ca="1">IF(COUNT($E278:E$1321)&gt;=22,LINEST(OFFSET(E278,0,0,22),OFFSET(J278,0,0,22)),"")</f>
        <v>1.151100793891517</v>
      </c>
      <c r="L278" s="99">
        <f t="shared" si="177"/>
        <v>0</v>
      </c>
      <c r="M278" s="99">
        <f t="shared" si="178"/>
        <v>0</v>
      </c>
      <c r="N278" s="99">
        <f t="shared" si="179"/>
        <v>0</v>
      </c>
      <c r="O2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-0.33333333333333293</v>
      </c>
      <c r="P278" s="128">
        <f>IF(Petrobras_PETR4___Histórico__InfoMoney_1[[#This Row],[William %R]]&lt;-0.8,1,0)</f>
        <v>0</v>
      </c>
      <c r="Q278" s="128">
        <f>IF(Petrobras_PETR4___Histórico__InfoMoney_1[[#This Row],[William %R]]&gt;-0.1,1,0)</f>
        <v>0</v>
      </c>
      <c r="R278" s="99">
        <f t="shared" si="180"/>
        <v>12.41</v>
      </c>
      <c r="S278" s="99">
        <f t="shared" si="181"/>
        <v>18.079999999999998</v>
      </c>
      <c r="T278" s="99">
        <f t="shared" si="182"/>
        <v>14.121576923076924</v>
      </c>
      <c r="U278" s="99">
        <f t="shared" si="183"/>
        <v>13.9215</v>
      </c>
      <c r="V278" s="99">
        <f t="shared" si="184"/>
        <v>15.422166781414916</v>
      </c>
      <c r="W278" s="99">
        <f t="shared" si="185"/>
        <v>16.260663643124669</v>
      </c>
      <c r="X278" s="99">
        <f t="shared" si="186"/>
        <v>-0.83849686170975346</v>
      </c>
      <c r="Y278" s="99">
        <f t="shared" si="187"/>
        <v>-1.6627086503244359</v>
      </c>
      <c r="Z278" s="99">
        <f t="shared" si="188"/>
        <v>0.82421178861468247</v>
      </c>
      <c r="AA278" s="109">
        <f t="shared" si="189"/>
        <v>0.13435028842544242</v>
      </c>
      <c r="AB278" s="109">
        <f t="shared" si="206"/>
        <v>0.32238176127070278</v>
      </c>
      <c r="AC278" s="99" t="str">
        <f t="shared" si="207"/>
        <v>0</v>
      </c>
      <c r="AD278" s="95" t="str">
        <f t="shared" si="208"/>
        <v>0</v>
      </c>
      <c r="AE278" s="95">
        <f t="shared" si="190"/>
        <v>0</v>
      </c>
      <c r="AF278" s="95">
        <f>IF(Petrobras_PETR4___Histórico__InfoMoney_1[[#This Row],[MACD Line]]&lt;0,1,0)</f>
        <v>1</v>
      </c>
      <c r="AG278" s="99">
        <f>Petrobras_PETR4___Histórico__InfoMoney_1[[#This Row],[9MME]]/Petrobras_PETR4___Histórico__InfoMoney_1[[#This Row],[20MA]]</f>
        <v>1.0143717934904231</v>
      </c>
      <c r="AH278" s="95">
        <f t="shared" si="191"/>
        <v>0</v>
      </c>
      <c r="AI278" s="96">
        <f t="shared" si="192"/>
        <v>0</v>
      </c>
      <c r="AK278" s="104" t="b">
        <f t="shared" si="193"/>
        <v>1</v>
      </c>
      <c r="AL278" s="104" t="b">
        <f t="shared" si="194"/>
        <v>0</v>
      </c>
      <c r="AM278" s="104" t="b">
        <f t="shared" si="195"/>
        <v>0</v>
      </c>
      <c r="AN278" s="104" t="b">
        <f t="shared" si="196"/>
        <v>1</v>
      </c>
      <c r="AO278" s="98">
        <f t="shared" si="197"/>
        <v>10.5</v>
      </c>
      <c r="AP278" s="104">
        <f t="shared" si="198"/>
        <v>18.079999999999998</v>
      </c>
      <c r="AQ278" s="98">
        <f t="shared" si="199"/>
        <v>0.2</v>
      </c>
      <c r="AR278" s="98">
        <f t="shared" si="200"/>
        <v>0.15384615384615385</v>
      </c>
      <c r="AS278" s="98">
        <f t="shared" si="201"/>
        <v>7.407407407407407E-2</v>
      </c>
      <c r="AU278" s="97" t="b">
        <f t="shared" si="202"/>
        <v>1</v>
      </c>
      <c r="AV278" s="97" t="b">
        <f t="shared" si="203"/>
        <v>0</v>
      </c>
      <c r="AW278" s="97" t="b">
        <f t="shared" si="209"/>
        <v>1</v>
      </c>
      <c r="AX278" s="97" t="b">
        <f t="shared" si="210"/>
        <v>1</v>
      </c>
      <c r="AY2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8" s="97" t="b">
        <f t="shared" si="204"/>
        <v>1</v>
      </c>
      <c r="BA278" s="97" t="b">
        <f t="shared" si="205"/>
        <v>0</v>
      </c>
      <c r="BB278" s="97" t="b">
        <f t="shared" si="211"/>
        <v>0</v>
      </c>
      <c r="BC278" s="97" t="b">
        <f t="shared" si="212"/>
        <v>0</v>
      </c>
      <c r="BD278" s="97" t="b">
        <f>Petrobras_PETR4___Histórico__InfoMoney_1[[#This Row],[MACD Line]]&lt;0</f>
        <v>1</v>
      </c>
      <c r="BE2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79" spans="1:57" hidden="1">
      <c r="A279" s="83">
        <v>43934</v>
      </c>
      <c r="B279" s="98">
        <v>16.38</v>
      </c>
      <c r="C279" s="98">
        <v>16.38</v>
      </c>
      <c r="D279" s="98">
        <v>0.65</v>
      </c>
      <c r="E279" s="98">
        <f>Petrobras_PETR4___Histórico__InfoMoney_1[[#This Row],[Var.Dia (%)]]/100</f>
        <v>6.5000000000000006E-3</v>
      </c>
      <c r="F279" s="98">
        <v>16.27</v>
      </c>
      <c r="G279" s="98">
        <v>15.8</v>
      </c>
      <c r="H279" s="98">
        <v>16.54</v>
      </c>
      <c r="I279" s="97" t="s">
        <v>178</v>
      </c>
      <c r="J279" s="108">
        <v>1.49E-2</v>
      </c>
      <c r="K279" s="97">
        <f ca="1">IF(COUNT($E279:E$1321)&gt;=22,LINEST(OFFSET(E279,0,0,22),OFFSET(J279,0,0,22)),"")</f>
        <v>1.2147018238125553</v>
      </c>
      <c r="L279" s="99">
        <f t="shared" si="177"/>
        <v>0</v>
      </c>
      <c r="M279" s="99">
        <f t="shared" si="178"/>
        <v>0</v>
      </c>
      <c r="N279" s="99">
        <f t="shared" si="179"/>
        <v>0</v>
      </c>
      <c r="O2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-0.27419354838709675</v>
      </c>
      <c r="P279" s="128">
        <f>IF(Petrobras_PETR4___Histórico__InfoMoney_1[[#This Row],[William %R]]&lt;-0.8,1,0)</f>
        <v>0</v>
      </c>
      <c r="Q279" s="128">
        <f>IF(Petrobras_PETR4___Histórico__InfoMoney_1[[#This Row],[William %R]]&gt;-0.1,1,0)</f>
        <v>0</v>
      </c>
      <c r="R279" s="99">
        <f t="shared" si="180"/>
        <v>11.88</v>
      </c>
      <c r="S279" s="99">
        <f t="shared" si="181"/>
        <v>18.079999999999998</v>
      </c>
      <c r="T279" s="99">
        <f t="shared" si="182"/>
        <v>14.088192307692308</v>
      </c>
      <c r="U279" s="99">
        <f t="shared" si="183"/>
        <v>13.745500000000002</v>
      </c>
      <c r="V279" s="99">
        <f t="shared" si="184"/>
        <v>15.282560741672173</v>
      </c>
      <c r="W279" s="99">
        <f t="shared" si="185"/>
        <v>16.266316734574641</v>
      </c>
      <c r="X279" s="99">
        <f t="shared" si="186"/>
        <v>-0.98375599290246818</v>
      </c>
      <c r="Y279" s="99">
        <f t="shared" si="187"/>
        <v>-1.8687615974781064</v>
      </c>
      <c r="Z279" s="99">
        <f t="shared" si="188"/>
        <v>0.88500560457563826</v>
      </c>
      <c r="AA279" s="109">
        <f t="shared" si="189"/>
        <v>7.7781745930519827E-2</v>
      </c>
      <c r="AB279" s="109">
        <f t="shared" si="206"/>
        <v>0.57032446905248635</v>
      </c>
      <c r="AC279" s="99" t="str">
        <f t="shared" si="207"/>
        <v>0</v>
      </c>
      <c r="AD279" s="95" t="str">
        <f t="shared" si="208"/>
        <v>0</v>
      </c>
      <c r="AE279" s="95">
        <f t="shared" si="190"/>
        <v>0</v>
      </c>
      <c r="AF279" s="95">
        <f>IF(Petrobras_PETR4___Histórico__InfoMoney_1[[#This Row],[MACD Line]]&lt;0,1,0)</f>
        <v>1</v>
      </c>
      <c r="AG279" s="99">
        <f>Petrobras_PETR4___Histórico__InfoMoney_1[[#This Row],[9MME]]/Petrobras_PETR4___Histórico__InfoMoney_1[[#This Row],[20MA]]</f>
        <v>1.0249312362367544</v>
      </c>
      <c r="AH279" s="95">
        <f t="shared" si="191"/>
        <v>0</v>
      </c>
      <c r="AI279" s="96">
        <f t="shared" si="192"/>
        <v>0</v>
      </c>
      <c r="AK279" s="104" t="b">
        <f t="shared" si="193"/>
        <v>0</v>
      </c>
      <c r="AL279" s="104" t="b">
        <f t="shared" si="194"/>
        <v>1</v>
      </c>
      <c r="AM279" s="104" t="b">
        <f t="shared" si="195"/>
        <v>0</v>
      </c>
      <c r="AN279" s="104" t="b">
        <f t="shared" si="196"/>
        <v>1</v>
      </c>
      <c r="AO279" s="98">
        <f t="shared" si="197"/>
        <v>10.5</v>
      </c>
      <c r="AP279" s="104">
        <f t="shared" si="198"/>
        <v>18.079999999999998</v>
      </c>
      <c r="AQ279" s="98">
        <f t="shared" si="199"/>
        <v>0.2</v>
      </c>
      <c r="AR279" s="98">
        <f t="shared" si="200"/>
        <v>0.15384615384615385</v>
      </c>
      <c r="AS279" s="98">
        <f t="shared" si="201"/>
        <v>7.407407407407407E-2</v>
      </c>
      <c r="AU279" s="97" t="b">
        <f t="shared" si="202"/>
        <v>0</v>
      </c>
      <c r="AV279" s="97" t="b">
        <f t="shared" si="203"/>
        <v>1</v>
      </c>
      <c r="AW279" s="97" t="b">
        <f t="shared" si="209"/>
        <v>1</v>
      </c>
      <c r="AX279" s="97" t="b">
        <f t="shared" si="210"/>
        <v>1</v>
      </c>
      <c r="AY2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79" s="97" t="b">
        <f t="shared" si="204"/>
        <v>0</v>
      </c>
      <c r="BA279" s="97" t="b">
        <f t="shared" si="205"/>
        <v>1</v>
      </c>
      <c r="BB279" s="97" t="b">
        <f t="shared" si="211"/>
        <v>0</v>
      </c>
      <c r="BC279" s="97" t="b">
        <f t="shared" si="212"/>
        <v>0</v>
      </c>
      <c r="BD279" s="97" t="b">
        <f>Petrobras_PETR4___Histórico__InfoMoney_1[[#This Row],[MACD Line]]&lt;0</f>
        <v>1</v>
      </c>
      <c r="BE2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0" spans="1:57" hidden="1">
      <c r="A280" s="83">
        <v>43930</v>
      </c>
      <c r="B280" s="98">
        <v>16.27</v>
      </c>
      <c r="C280" s="98">
        <v>16.27</v>
      </c>
      <c r="D280" s="98">
        <v>-2.89</v>
      </c>
      <c r="E280" s="98">
        <f>Petrobras_PETR4___Histórico__InfoMoney_1[[#This Row],[Var.Dia (%)]]/100</f>
        <v>-2.8900000000000002E-2</v>
      </c>
      <c r="F280" s="98">
        <v>17.36</v>
      </c>
      <c r="G280" s="98">
        <v>15.96</v>
      </c>
      <c r="H280" s="98">
        <v>18.079999999999998</v>
      </c>
      <c r="I280" s="97" t="s">
        <v>96</v>
      </c>
      <c r="J280" s="108">
        <v>-1.2E-2</v>
      </c>
      <c r="K280" s="97">
        <f ca="1">IF(COUNT($E280:E$1321)&gt;=22,LINEST(OFFSET(E280,0,0,22),OFFSET(J280,0,0,22)),"")</f>
        <v>1.2264068434314912</v>
      </c>
      <c r="L280" s="99">
        <f t="shared" si="177"/>
        <v>0</v>
      </c>
      <c r="M280" s="99">
        <f t="shared" si="178"/>
        <v>1</v>
      </c>
      <c r="N280" s="99">
        <f t="shared" si="179"/>
        <v>0</v>
      </c>
      <c r="O2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-0.25244072524407241</v>
      </c>
      <c r="P280" s="128">
        <f>IF(Petrobras_PETR4___Histórico__InfoMoney_1[[#This Row],[William %R]]&lt;-0.8,1,0)</f>
        <v>0</v>
      </c>
      <c r="Q280" s="128">
        <f>IF(Petrobras_PETR4___Histórico__InfoMoney_1[[#This Row],[William %R]]&gt;-0.1,1,0)</f>
        <v>0</v>
      </c>
      <c r="R280" s="99">
        <f t="shared" si="180"/>
        <v>10.91</v>
      </c>
      <c r="S280" s="99">
        <f t="shared" si="181"/>
        <v>18.079999999999998</v>
      </c>
      <c r="T280" s="99">
        <f t="shared" si="182"/>
        <v>13.898653846153843</v>
      </c>
      <c r="U280" s="99">
        <f t="shared" si="183"/>
        <v>13.6715</v>
      </c>
      <c r="V280" s="99">
        <f t="shared" si="184"/>
        <v>15.083026331067114</v>
      </c>
      <c r="W280" s="99">
        <f t="shared" si="185"/>
        <v>16.257222073340614</v>
      </c>
      <c r="X280" s="99">
        <f t="shared" si="186"/>
        <v>-1.1741957422735005</v>
      </c>
      <c r="Y280" s="99">
        <f t="shared" si="187"/>
        <v>-2.0900129986220159</v>
      </c>
      <c r="Z280" s="99">
        <f t="shared" si="188"/>
        <v>0.91581725634851541</v>
      </c>
      <c r="AA280" s="109">
        <f t="shared" si="189"/>
        <v>0.34648232278140967</v>
      </c>
      <c r="AB280" s="109">
        <f t="shared" si="206"/>
        <v>0.76821221026484654</v>
      </c>
      <c r="AC280" s="99" t="str">
        <f t="shared" si="207"/>
        <v>0</v>
      </c>
      <c r="AD280" s="95" t="str">
        <f t="shared" si="208"/>
        <v>0</v>
      </c>
      <c r="AE280" s="95">
        <f t="shared" si="190"/>
        <v>0</v>
      </c>
      <c r="AF280" s="95">
        <f>IF(Petrobras_PETR4___Histórico__InfoMoney_1[[#This Row],[MACD Line]]&lt;0,1,0)</f>
        <v>1</v>
      </c>
      <c r="AG280" s="99">
        <f>Petrobras_PETR4___Histórico__InfoMoney_1[[#This Row],[9MME]]/Petrobras_PETR4___Histórico__InfoMoney_1[[#This Row],[20MA]]</f>
        <v>1.0166151370481544</v>
      </c>
      <c r="AH280" s="95">
        <f t="shared" si="191"/>
        <v>0</v>
      </c>
      <c r="AI280" s="96">
        <f t="shared" si="192"/>
        <v>0</v>
      </c>
      <c r="AK280" s="104" t="b">
        <f t="shared" si="193"/>
        <v>1</v>
      </c>
      <c r="AL280" s="104" t="b">
        <f t="shared" si="194"/>
        <v>0</v>
      </c>
      <c r="AM280" s="104" t="b">
        <f t="shared" si="195"/>
        <v>1</v>
      </c>
      <c r="AN280" s="104" t="b">
        <f t="shared" si="196"/>
        <v>0</v>
      </c>
      <c r="AO280" s="98">
        <f t="shared" si="197"/>
        <v>10.5</v>
      </c>
      <c r="AP280" s="104">
        <f t="shared" si="198"/>
        <v>18.079999999999998</v>
      </c>
      <c r="AQ280" s="98">
        <f t="shared" si="199"/>
        <v>0.2</v>
      </c>
      <c r="AR280" s="98">
        <f t="shared" si="200"/>
        <v>0.15384615384615385</v>
      </c>
      <c r="AS280" s="98">
        <f t="shared" si="201"/>
        <v>7.407407407407407E-2</v>
      </c>
      <c r="AU280" s="97" t="b">
        <f t="shared" si="202"/>
        <v>1</v>
      </c>
      <c r="AV280" s="97" t="b">
        <f t="shared" si="203"/>
        <v>1</v>
      </c>
      <c r="AW280" s="97" t="b">
        <f t="shared" si="209"/>
        <v>1</v>
      </c>
      <c r="AX280" s="97" t="b">
        <f t="shared" si="210"/>
        <v>0</v>
      </c>
      <c r="AY2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0" s="97" t="b">
        <f t="shared" si="204"/>
        <v>0</v>
      </c>
      <c r="BA280" s="97" t="b">
        <f t="shared" si="205"/>
        <v>0</v>
      </c>
      <c r="BB280" s="97" t="b">
        <f t="shared" si="211"/>
        <v>1</v>
      </c>
      <c r="BC280" s="97" t="b">
        <f t="shared" si="212"/>
        <v>0</v>
      </c>
      <c r="BD280" s="97" t="b">
        <f>Petrobras_PETR4___Histórico__InfoMoney_1[[#This Row],[MACD Line]]&lt;0</f>
        <v>1</v>
      </c>
      <c r="BE2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1" spans="1:57" hidden="1">
      <c r="A281" s="83">
        <v>43929</v>
      </c>
      <c r="B281" s="98">
        <v>16.760000000000002</v>
      </c>
      <c r="C281" s="98">
        <v>16.760000000000002</v>
      </c>
      <c r="D281" s="98">
        <v>5.61</v>
      </c>
      <c r="E281" s="98">
        <f>Petrobras_PETR4___Histórico__InfoMoney_1[[#This Row],[Var.Dia (%)]]/100</f>
        <v>5.6100000000000004E-2</v>
      </c>
      <c r="F281" s="98">
        <v>15.96</v>
      </c>
      <c r="G281" s="98">
        <v>15.87</v>
      </c>
      <c r="H281" s="98">
        <v>16.96</v>
      </c>
      <c r="I281" s="97" t="s">
        <v>49</v>
      </c>
      <c r="J281" s="108">
        <v>2.9700000000000001E-2</v>
      </c>
      <c r="K281" s="97">
        <f ca="1">IF(COUNT($E281:E$1321)&gt;=22,LINEST(OFFSET(E281,0,0,22),OFFSET(J281,0,0,22)),"")</f>
        <v>1.2228969511891166</v>
      </c>
      <c r="L281" s="99">
        <f t="shared" si="177"/>
        <v>0</v>
      </c>
      <c r="M281" s="99">
        <f t="shared" si="178"/>
        <v>0</v>
      </c>
      <c r="N281" s="99">
        <f t="shared" si="179"/>
        <v>0</v>
      </c>
      <c r="O2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-3.3057851239669298E-2</v>
      </c>
      <c r="P281" s="128">
        <f>IF(Petrobras_PETR4___Histórico__InfoMoney_1[[#This Row],[William %R]]&lt;-0.8,1,0)</f>
        <v>0</v>
      </c>
      <c r="Q281" s="128">
        <f>IF(Petrobras_PETR4___Histórico__InfoMoney_1[[#This Row],[William %R]]&gt;-0.1,1,0)</f>
        <v>1</v>
      </c>
      <c r="R281" s="99">
        <f t="shared" si="180"/>
        <v>10.91</v>
      </c>
      <c r="S281" s="99">
        <f t="shared" si="181"/>
        <v>16.96</v>
      </c>
      <c r="T281" s="99">
        <f t="shared" si="182"/>
        <v>13.913961538461537</v>
      </c>
      <c r="U281" s="99">
        <f t="shared" si="183"/>
        <v>13.467499999999998</v>
      </c>
      <c r="V281" s="99">
        <f t="shared" si="184"/>
        <v>14.86721293671568</v>
      </c>
      <c r="W281" s="99">
        <f t="shared" si="185"/>
        <v>16.256199839207863</v>
      </c>
      <c r="X281" s="99">
        <f t="shared" si="186"/>
        <v>-1.3889869024921833</v>
      </c>
      <c r="Y281" s="99">
        <f t="shared" si="187"/>
        <v>-2.3189673127091446</v>
      </c>
      <c r="Z281" s="99">
        <f t="shared" si="188"/>
        <v>0.92998041021696132</v>
      </c>
      <c r="AA281" s="109">
        <f t="shared" si="189"/>
        <v>0.62932503525602901</v>
      </c>
      <c r="AB281" s="109">
        <f t="shared" si="206"/>
        <v>0.78202941121162517</v>
      </c>
      <c r="AC281" s="99" t="str">
        <f t="shared" si="207"/>
        <v>0</v>
      </c>
      <c r="AD281" s="95" t="str">
        <f t="shared" si="208"/>
        <v>0</v>
      </c>
      <c r="AE281" s="95">
        <f t="shared" si="190"/>
        <v>0</v>
      </c>
      <c r="AF281" s="95">
        <f>IF(Petrobras_PETR4___Histórico__InfoMoney_1[[#This Row],[MACD Line]]&lt;0,1,0)</f>
        <v>1</v>
      </c>
      <c r="AG281" s="99">
        <f>Petrobras_PETR4___Histórico__InfoMoney_1[[#This Row],[9MME]]/Petrobras_PETR4___Histórico__InfoMoney_1[[#This Row],[20MA]]</f>
        <v>1.0331510331139069</v>
      </c>
      <c r="AH281" s="95">
        <f t="shared" si="191"/>
        <v>0</v>
      </c>
      <c r="AI281" s="96">
        <f t="shared" si="192"/>
        <v>0</v>
      </c>
      <c r="AK281" s="104" t="b">
        <f t="shared" si="193"/>
        <v>0</v>
      </c>
      <c r="AL281" s="104" t="b">
        <f t="shared" si="194"/>
        <v>0</v>
      </c>
      <c r="AM281" s="104" t="b">
        <f t="shared" si="195"/>
        <v>0</v>
      </c>
      <c r="AN281" s="104" t="b">
        <f t="shared" si="196"/>
        <v>1</v>
      </c>
      <c r="AO281" s="98">
        <f t="shared" si="197"/>
        <v>10.5</v>
      </c>
      <c r="AP281" s="104">
        <f t="shared" si="198"/>
        <v>18.079999999999998</v>
      </c>
      <c r="AQ281" s="98">
        <f t="shared" si="199"/>
        <v>0.2</v>
      </c>
      <c r="AR281" s="98">
        <f t="shared" si="200"/>
        <v>0.15384615384615385</v>
      </c>
      <c r="AS281" s="98">
        <f t="shared" si="201"/>
        <v>7.407407407407407E-2</v>
      </c>
      <c r="AU281" s="97" t="b">
        <f t="shared" si="202"/>
        <v>1</v>
      </c>
      <c r="AV281" s="97" t="b">
        <f t="shared" si="203"/>
        <v>1</v>
      </c>
      <c r="AW281" s="97" t="b">
        <f t="shared" si="209"/>
        <v>0</v>
      </c>
      <c r="AX281" s="97" t="b">
        <f t="shared" si="210"/>
        <v>0</v>
      </c>
      <c r="AY2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1" s="97" t="b">
        <f t="shared" si="204"/>
        <v>0</v>
      </c>
      <c r="BA281" s="97" t="b">
        <f t="shared" si="205"/>
        <v>0</v>
      </c>
      <c r="BB281" s="97" t="b">
        <f t="shared" si="211"/>
        <v>1</v>
      </c>
      <c r="BC281" s="97" t="b">
        <f t="shared" si="212"/>
        <v>1</v>
      </c>
      <c r="BD281" s="97" t="b">
        <f>Petrobras_PETR4___Histórico__InfoMoney_1[[#This Row],[MACD Line]]&lt;0</f>
        <v>1</v>
      </c>
      <c r="BE2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2" spans="1:57" hidden="1">
      <c r="A282" s="83">
        <v>43928</v>
      </c>
      <c r="B282" s="98">
        <v>15.87</v>
      </c>
      <c r="C282" s="98">
        <v>15.87</v>
      </c>
      <c r="D282" s="98">
        <v>3.99</v>
      </c>
      <c r="E282" s="98">
        <f>Petrobras_PETR4___Histórico__InfoMoney_1[[#This Row],[Var.Dia (%)]]/100</f>
        <v>3.9900000000000005E-2</v>
      </c>
      <c r="F282" s="98">
        <v>16.07</v>
      </c>
      <c r="G282" s="98">
        <v>15.81</v>
      </c>
      <c r="H282" s="98">
        <v>16.52</v>
      </c>
      <c r="I282" s="97" t="s">
        <v>228</v>
      </c>
      <c r="J282" s="108">
        <v>3.0800000000000001E-2</v>
      </c>
      <c r="K282" s="97">
        <f ca="1">IF(COUNT($E282:E$1321)&gt;=22,LINEST(OFFSET(E282,0,0,22),OFFSET(J282,0,0,22)),"")</f>
        <v>1.3553901126170622</v>
      </c>
      <c r="L282" s="99">
        <f t="shared" si="177"/>
        <v>0</v>
      </c>
      <c r="M282" s="99">
        <f t="shared" si="178"/>
        <v>0</v>
      </c>
      <c r="N282" s="99">
        <f t="shared" si="179"/>
        <v>0</v>
      </c>
      <c r="O2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-0.10797342192691037</v>
      </c>
      <c r="P282" s="128">
        <f>IF(Petrobras_PETR4___Histórico__InfoMoney_1[[#This Row],[William %R]]&lt;-0.8,1,0)</f>
        <v>0</v>
      </c>
      <c r="Q282" s="128">
        <f>IF(Petrobras_PETR4___Histórico__InfoMoney_1[[#This Row],[William %R]]&gt;-0.1,1,0)</f>
        <v>0</v>
      </c>
      <c r="R282" s="99">
        <f t="shared" si="180"/>
        <v>10.5</v>
      </c>
      <c r="S282" s="99">
        <f t="shared" si="181"/>
        <v>16.52</v>
      </c>
      <c r="T282" s="99">
        <f t="shared" si="182"/>
        <v>13.824423076923077</v>
      </c>
      <c r="U282" s="99">
        <f t="shared" si="183"/>
        <v>13.396499999999998</v>
      </c>
      <c r="V282" s="99">
        <f t="shared" si="184"/>
        <v>14.523069834300349</v>
      </c>
      <c r="W282" s="99">
        <f t="shared" si="185"/>
        <v>16.215895826344493</v>
      </c>
      <c r="X282" s="99">
        <f t="shared" si="186"/>
        <v>-1.6928259920441437</v>
      </c>
      <c r="Y282" s="99">
        <f t="shared" si="187"/>
        <v>-2.5514624152633849</v>
      </c>
      <c r="Z282" s="99">
        <f t="shared" si="188"/>
        <v>0.85863642321924116</v>
      </c>
      <c r="AA282" s="109">
        <f t="shared" si="189"/>
        <v>0.43133513652379357</v>
      </c>
      <c r="AB282" s="109">
        <f t="shared" si="206"/>
        <v>0.73981754507445929</v>
      </c>
      <c r="AC282" s="99" t="str">
        <f t="shared" si="207"/>
        <v>0</v>
      </c>
      <c r="AD282" s="95" t="str">
        <f t="shared" si="208"/>
        <v>0</v>
      </c>
      <c r="AE282" s="95">
        <f t="shared" si="190"/>
        <v>0</v>
      </c>
      <c r="AF282" s="95">
        <f>IF(Petrobras_PETR4___Histórico__InfoMoney_1[[#This Row],[MACD Line]]&lt;0,1,0)</f>
        <v>1</v>
      </c>
      <c r="AG282" s="99">
        <f>Petrobras_PETR4___Histórico__InfoMoney_1[[#This Row],[9MME]]/Petrobras_PETR4___Histórico__InfoMoney_1[[#This Row],[20MA]]</f>
        <v>1.0319429012744432</v>
      </c>
      <c r="AH282" s="95">
        <f t="shared" si="191"/>
        <v>0</v>
      </c>
      <c r="AI282" s="96">
        <f t="shared" si="192"/>
        <v>0</v>
      </c>
      <c r="AK282" s="104" t="b">
        <f t="shared" si="193"/>
        <v>0</v>
      </c>
      <c r="AL282" s="104" t="b">
        <f t="shared" si="194"/>
        <v>0</v>
      </c>
      <c r="AM282" s="104" t="b">
        <f t="shared" si="195"/>
        <v>0</v>
      </c>
      <c r="AN282" s="104" t="b">
        <f t="shared" si="196"/>
        <v>1</v>
      </c>
      <c r="AO282" s="98">
        <f t="shared" si="197"/>
        <v>10.5</v>
      </c>
      <c r="AP282" s="104">
        <f t="shared" si="198"/>
        <v>18.04</v>
      </c>
      <c r="AQ282" s="98">
        <f t="shared" si="199"/>
        <v>0.2</v>
      </c>
      <c r="AR282" s="98">
        <f t="shared" si="200"/>
        <v>0.15384615384615385</v>
      </c>
      <c r="AS282" s="98">
        <f t="shared" si="201"/>
        <v>7.407407407407407E-2</v>
      </c>
      <c r="AU282" s="97" t="b">
        <f t="shared" si="202"/>
        <v>1</v>
      </c>
      <c r="AV282" s="97" t="b">
        <f t="shared" si="203"/>
        <v>0</v>
      </c>
      <c r="AW282" s="97" t="b">
        <f t="shared" si="209"/>
        <v>0</v>
      </c>
      <c r="AX282" s="97" t="b">
        <f t="shared" si="210"/>
        <v>0</v>
      </c>
      <c r="AY2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2" s="97" t="b">
        <f t="shared" si="204"/>
        <v>0</v>
      </c>
      <c r="BA282" s="97" t="b">
        <f t="shared" si="205"/>
        <v>0</v>
      </c>
      <c r="BB282" s="97" t="b">
        <f t="shared" si="211"/>
        <v>1</v>
      </c>
      <c r="BC282" s="97" t="b">
        <f t="shared" si="212"/>
        <v>1</v>
      </c>
      <c r="BD282" s="97" t="b">
        <f>Petrobras_PETR4___Histórico__InfoMoney_1[[#This Row],[MACD Line]]&lt;0</f>
        <v>1</v>
      </c>
      <c r="BE2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3" spans="1:57" hidden="1">
      <c r="A283" s="83">
        <v>43927</v>
      </c>
      <c r="B283" s="98">
        <v>15.26</v>
      </c>
      <c r="C283" s="98">
        <v>15.26</v>
      </c>
      <c r="D283" s="98">
        <v>2.8</v>
      </c>
      <c r="E283" s="98">
        <f>Petrobras_PETR4___Histórico__InfoMoney_1[[#This Row],[Var.Dia (%)]]/100</f>
        <v>2.7999999999999997E-2</v>
      </c>
      <c r="F283" s="98">
        <v>15.53</v>
      </c>
      <c r="G283" s="98">
        <v>14.69</v>
      </c>
      <c r="H283" s="98">
        <v>15.58</v>
      </c>
      <c r="I283" s="97" t="s">
        <v>71</v>
      </c>
      <c r="J283" s="108">
        <v>6.5199999999999994E-2</v>
      </c>
      <c r="K283" s="97">
        <f ca="1">IF(COUNT($E283:E$1321)&gt;=22,LINEST(OFFSET(E283,0,0,22),OFFSET(J283,0,0,22)),"")</f>
        <v>1.3671433264278441</v>
      </c>
      <c r="L283" s="99">
        <f t="shared" si="177"/>
        <v>0</v>
      </c>
      <c r="M283" s="99">
        <f t="shared" si="178"/>
        <v>0</v>
      </c>
      <c r="N283" s="99">
        <f t="shared" si="179"/>
        <v>0</v>
      </c>
      <c r="O2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-0.13611615245009104</v>
      </c>
      <c r="P283" s="128">
        <f>IF(Petrobras_PETR4___Histórico__InfoMoney_1[[#This Row],[William %R]]&lt;-0.8,1,0)</f>
        <v>0</v>
      </c>
      <c r="Q283" s="128">
        <f>IF(Petrobras_PETR4___Histórico__InfoMoney_1[[#This Row],[William %R]]&gt;-0.1,1,0)</f>
        <v>0</v>
      </c>
      <c r="R283" s="99">
        <f t="shared" si="180"/>
        <v>10.5</v>
      </c>
      <c r="S283" s="99">
        <f t="shared" si="181"/>
        <v>16.010000000000002</v>
      </c>
      <c r="T283" s="99">
        <f t="shared" si="182"/>
        <v>13.741999999999999</v>
      </c>
      <c r="U283" s="99">
        <f t="shared" si="183"/>
        <v>13.452500000000001</v>
      </c>
      <c r="V283" s="99">
        <f t="shared" si="184"/>
        <v>14.278173440536776</v>
      </c>
      <c r="W283" s="99">
        <f t="shared" si="185"/>
        <v>16.243567492452051</v>
      </c>
      <c r="X283" s="99">
        <f t="shared" si="186"/>
        <v>-1.9653940519152755</v>
      </c>
      <c r="Y283" s="99">
        <f t="shared" si="187"/>
        <v>-2.7661215210681953</v>
      </c>
      <c r="Z283" s="99">
        <f t="shared" si="188"/>
        <v>0.80072746915291981</v>
      </c>
      <c r="AA283" s="109">
        <f t="shared" si="189"/>
        <v>0.29698484809834991</v>
      </c>
      <c r="AB283" s="109">
        <f t="shared" si="206"/>
        <v>0.76001315778083756</v>
      </c>
      <c r="AC283" s="99" t="str">
        <f t="shared" si="207"/>
        <v>0</v>
      </c>
      <c r="AD283" s="95" t="str">
        <f t="shared" si="208"/>
        <v>0</v>
      </c>
      <c r="AE283" s="95">
        <f t="shared" si="190"/>
        <v>0</v>
      </c>
      <c r="AF283" s="95">
        <f>IF(Petrobras_PETR4___Histórico__InfoMoney_1[[#This Row],[MACD Line]]&lt;0,1,0)</f>
        <v>1</v>
      </c>
      <c r="AG283" s="99">
        <f>Petrobras_PETR4___Histórico__InfoMoney_1[[#This Row],[9MME]]/Petrobras_PETR4___Histórico__InfoMoney_1[[#This Row],[20MA]]</f>
        <v>1.0215201635383757</v>
      </c>
      <c r="AH283" s="95">
        <f t="shared" si="191"/>
        <v>0</v>
      </c>
      <c r="AI283" s="96">
        <f t="shared" si="192"/>
        <v>0</v>
      </c>
      <c r="AK283" s="104" t="b">
        <f t="shared" si="193"/>
        <v>0</v>
      </c>
      <c r="AL283" s="104" t="b">
        <f t="shared" si="194"/>
        <v>1</v>
      </c>
      <c r="AM283" s="104" t="b">
        <f t="shared" si="195"/>
        <v>1</v>
      </c>
      <c r="AN283" s="104" t="b">
        <f t="shared" si="196"/>
        <v>1</v>
      </c>
      <c r="AO283" s="98">
        <f t="shared" si="197"/>
        <v>10.5</v>
      </c>
      <c r="AP283" s="104">
        <f t="shared" si="198"/>
        <v>18.04</v>
      </c>
      <c r="AQ283" s="98">
        <f t="shared" si="199"/>
        <v>0.2</v>
      </c>
      <c r="AR283" s="98">
        <f t="shared" si="200"/>
        <v>0.15384615384615385</v>
      </c>
      <c r="AS283" s="98">
        <f t="shared" si="201"/>
        <v>7.407407407407407E-2</v>
      </c>
      <c r="AU283" s="97" t="b">
        <f t="shared" si="202"/>
        <v>0</v>
      </c>
      <c r="AV283" s="97" t="b">
        <f t="shared" si="203"/>
        <v>0</v>
      </c>
      <c r="AW283" s="97" t="b">
        <f t="shared" si="209"/>
        <v>0</v>
      </c>
      <c r="AX283" s="97" t="b">
        <f t="shared" si="210"/>
        <v>0</v>
      </c>
      <c r="AY2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3" s="97" t="b">
        <f t="shared" si="204"/>
        <v>1</v>
      </c>
      <c r="BA283" s="97" t="b">
        <f t="shared" si="205"/>
        <v>0</v>
      </c>
      <c r="BB283" s="97" t="b">
        <f t="shared" si="211"/>
        <v>1</v>
      </c>
      <c r="BC283" s="97" t="b">
        <f t="shared" si="212"/>
        <v>1</v>
      </c>
      <c r="BD283" s="97" t="b">
        <f>Petrobras_PETR4___Histórico__InfoMoney_1[[#This Row],[MACD Line]]&lt;0</f>
        <v>1</v>
      </c>
      <c r="BE2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4" spans="1:57" hidden="1">
      <c r="A284" s="83">
        <v>43924</v>
      </c>
      <c r="B284" s="98">
        <v>14.84</v>
      </c>
      <c r="C284" s="98">
        <v>14.84</v>
      </c>
      <c r="D284" s="98">
        <v>-1.1000000000000001</v>
      </c>
      <c r="E284" s="98">
        <f>Petrobras_PETR4___Histórico__InfoMoney_1[[#This Row],[Var.Dia (%)]]/100</f>
        <v>-1.1000000000000001E-2</v>
      </c>
      <c r="F284" s="98">
        <v>15.77</v>
      </c>
      <c r="G284" s="98">
        <v>14.45</v>
      </c>
      <c r="H284" s="98">
        <v>15.83</v>
      </c>
      <c r="I284" s="97" t="s">
        <v>488</v>
      </c>
      <c r="J284" s="108">
        <v>-3.7600000000000001E-2</v>
      </c>
      <c r="K284" s="97">
        <f ca="1">IF(COUNT($E284:E$1321)&gt;=22,LINEST(OFFSET(E284,0,0,22),OFFSET(J284,0,0,22)),"")</f>
        <v>1.4071182280724019</v>
      </c>
      <c r="L284" s="99">
        <f t="shared" si="177"/>
        <v>0</v>
      </c>
      <c r="M284" s="99">
        <f t="shared" si="178"/>
        <v>0</v>
      </c>
      <c r="N284" s="99">
        <f t="shared" si="179"/>
        <v>0</v>
      </c>
      <c r="O2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-0.21234119782214181</v>
      </c>
      <c r="P284" s="128">
        <f>IF(Petrobras_PETR4___Histórico__InfoMoney_1[[#This Row],[William %R]]&lt;-0.8,1,0)</f>
        <v>0</v>
      </c>
      <c r="Q284" s="128">
        <f>IF(Petrobras_PETR4___Histórico__InfoMoney_1[[#This Row],[William %R]]&gt;-0.1,1,0)</f>
        <v>0</v>
      </c>
      <c r="R284" s="99">
        <f t="shared" si="180"/>
        <v>10.5</v>
      </c>
      <c r="S284" s="99">
        <f t="shared" si="181"/>
        <v>16.010000000000002</v>
      </c>
      <c r="T284" s="99">
        <f t="shared" si="182"/>
        <v>13.984115384615384</v>
      </c>
      <c r="U284" s="99">
        <f t="shared" si="183"/>
        <v>13.465999999999999</v>
      </c>
      <c r="V284" s="99">
        <f t="shared" si="184"/>
        <v>14.099659520634372</v>
      </c>
      <c r="W284" s="99">
        <f t="shared" si="185"/>
        <v>16.322252891848215</v>
      </c>
      <c r="X284" s="99">
        <f t="shared" si="186"/>
        <v>-2.2225933712138435</v>
      </c>
      <c r="Y284" s="99">
        <f t="shared" si="187"/>
        <v>-2.9663033883564252</v>
      </c>
      <c r="Z284" s="99">
        <f t="shared" si="188"/>
        <v>0.74371001714258167</v>
      </c>
      <c r="AA284" s="109">
        <f t="shared" si="189"/>
        <v>0.12020815280171303</v>
      </c>
      <c r="AB284" s="109">
        <f t="shared" si="206"/>
        <v>0.87448842187875786</v>
      </c>
      <c r="AC284" s="99" t="str">
        <f t="shared" si="207"/>
        <v>0</v>
      </c>
      <c r="AD284" s="95" t="str">
        <f t="shared" si="208"/>
        <v>0</v>
      </c>
      <c r="AE284" s="95">
        <f t="shared" si="190"/>
        <v>0</v>
      </c>
      <c r="AF284" s="95">
        <f>IF(Petrobras_PETR4___Histórico__InfoMoney_1[[#This Row],[MACD Line]]&lt;0,1,0)</f>
        <v>1</v>
      </c>
      <c r="AG284" s="99">
        <f>Petrobras_PETR4___Histórico__InfoMoney_1[[#This Row],[9MME]]/Petrobras_PETR4___Histórico__InfoMoney_1[[#This Row],[20MA]]</f>
        <v>1.0384758194426991</v>
      </c>
      <c r="AH284" s="95">
        <f t="shared" si="191"/>
        <v>0</v>
      </c>
      <c r="AI284" s="96">
        <f t="shared" si="192"/>
        <v>0</v>
      </c>
      <c r="AK284" s="104" t="b">
        <f t="shared" si="193"/>
        <v>1</v>
      </c>
      <c r="AL284" s="104" t="b">
        <f t="shared" si="194"/>
        <v>1</v>
      </c>
      <c r="AM284" s="104" t="b">
        <f t="shared" si="195"/>
        <v>1</v>
      </c>
      <c r="AN284" s="104" t="b">
        <f t="shared" si="196"/>
        <v>0</v>
      </c>
      <c r="AO284" s="98">
        <f t="shared" si="197"/>
        <v>10.5</v>
      </c>
      <c r="AP284" s="104">
        <f t="shared" si="198"/>
        <v>18.04</v>
      </c>
      <c r="AQ284" s="98">
        <f t="shared" si="199"/>
        <v>0.2</v>
      </c>
      <c r="AR284" s="98">
        <f t="shared" si="200"/>
        <v>0.15384615384615385</v>
      </c>
      <c r="AS284" s="98">
        <f t="shared" si="201"/>
        <v>7.407407407407407E-2</v>
      </c>
      <c r="AU284" s="97" t="b">
        <f t="shared" si="202"/>
        <v>0</v>
      </c>
      <c r="AV284" s="97" t="b">
        <f t="shared" si="203"/>
        <v>1</v>
      </c>
      <c r="AW284" s="97" t="b">
        <f t="shared" si="209"/>
        <v>0</v>
      </c>
      <c r="AX284" s="97" t="b">
        <f t="shared" si="210"/>
        <v>0</v>
      </c>
      <c r="AY2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4" s="97" t="b">
        <f t="shared" si="204"/>
        <v>0</v>
      </c>
      <c r="BA284" s="97" t="b">
        <f t="shared" si="205"/>
        <v>1</v>
      </c>
      <c r="BB284" s="97" t="b">
        <f t="shared" si="211"/>
        <v>1</v>
      </c>
      <c r="BC284" s="97" t="b">
        <f t="shared" si="212"/>
        <v>1</v>
      </c>
      <c r="BD284" s="97" t="b">
        <f>Petrobras_PETR4___Histórico__InfoMoney_1[[#This Row],[MACD Line]]&lt;0</f>
        <v>1</v>
      </c>
      <c r="BE2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5" spans="1:57" hidden="1">
      <c r="A285" s="83">
        <v>43923</v>
      </c>
      <c r="B285" s="98">
        <v>15.01</v>
      </c>
      <c r="C285" s="98">
        <v>15.01</v>
      </c>
      <c r="D285" s="98">
        <v>8.4600000000000009</v>
      </c>
      <c r="E285" s="98">
        <f>Petrobras_PETR4___Histórico__InfoMoney_1[[#This Row],[Var.Dia (%)]]/100</f>
        <v>8.4600000000000009E-2</v>
      </c>
      <c r="F285" s="98">
        <v>14.9</v>
      </c>
      <c r="G285" s="98">
        <v>14.52</v>
      </c>
      <c r="H285" s="98">
        <v>16.010000000000002</v>
      </c>
      <c r="I285" s="97" t="s">
        <v>489</v>
      </c>
      <c r="J285" s="108">
        <v>1.8100000000000002E-2</v>
      </c>
      <c r="K285" s="97">
        <f ca="1">IF(COUNT($E285:E$1321)&gt;=22,LINEST(OFFSET(E285,0,0,22),OFFSET(J285,0,0,22)),"")</f>
        <v>1.4149158654255174</v>
      </c>
      <c r="L285" s="99">
        <f t="shared" si="177"/>
        <v>0</v>
      </c>
      <c r="M285" s="99">
        <f t="shared" si="178"/>
        <v>0</v>
      </c>
      <c r="N285" s="99">
        <f t="shared" si="179"/>
        <v>0</v>
      </c>
      <c r="O2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-0.18148820326678794</v>
      </c>
      <c r="P285" s="128">
        <f>IF(Petrobras_PETR4___Histórico__InfoMoney_1[[#This Row],[William %R]]&lt;-0.8,1,0)</f>
        <v>0</v>
      </c>
      <c r="Q285" s="128">
        <f>IF(Petrobras_PETR4___Histórico__InfoMoney_1[[#This Row],[William %R]]&gt;-0.1,1,0)</f>
        <v>0</v>
      </c>
      <c r="R285" s="99">
        <f t="shared" si="180"/>
        <v>10.5</v>
      </c>
      <c r="S285" s="99">
        <f t="shared" si="181"/>
        <v>16.010000000000002</v>
      </c>
      <c r="T285" s="99">
        <f t="shared" si="182"/>
        <v>14.410499999999999</v>
      </c>
      <c r="U285" s="99">
        <f t="shared" si="183"/>
        <v>13.8285</v>
      </c>
      <c r="V285" s="99">
        <f t="shared" si="184"/>
        <v>13.965052160749712</v>
      </c>
      <c r="W285" s="99">
        <f t="shared" si="185"/>
        <v>16.440833123196072</v>
      </c>
      <c r="X285" s="99">
        <f t="shared" si="186"/>
        <v>-2.4757809624463594</v>
      </c>
      <c r="Y285" s="99">
        <f t="shared" si="187"/>
        <v>-3.1522308926420703</v>
      </c>
      <c r="Z285" s="99">
        <f t="shared" si="188"/>
        <v>0.67644993019571098</v>
      </c>
      <c r="AA285" s="109">
        <f t="shared" si="189"/>
        <v>0.82731493398826061</v>
      </c>
      <c r="AB285" s="109">
        <f t="shared" si="206"/>
        <v>0.86543052869655601</v>
      </c>
      <c r="AC285" s="99" t="str">
        <f t="shared" si="207"/>
        <v>1</v>
      </c>
      <c r="AD285" s="95" t="str">
        <f t="shared" si="208"/>
        <v>0</v>
      </c>
      <c r="AE285" s="95">
        <f t="shared" si="190"/>
        <v>0</v>
      </c>
      <c r="AF285" s="95">
        <f>IF(Petrobras_PETR4___Histórico__InfoMoney_1[[#This Row],[MACD Line]]&lt;0,1,0)</f>
        <v>1</v>
      </c>
      <c r="AG285" s="99">
        <f>Petrobras_PETR4___Histórico__InfoMoney_1[[#This Row],[9MME]]/Petrobras_PETR4___Histórico__InfoMoney_1[[#This Row],[20MA]]</f>
        <v>1.0420869942510034</v>
      </c>
      <c r="AH285" s="95">
        <f t="shared" si="191"/>
        <v>0</v>
      </c>
      <c r="AI285" s="96">
        <f t="shared" si="192"/>
        <v>0</v>
      </c>
      <c r="AK285" s="104" t="b">
        <f t="shared" si="193"/>
        <v>1</v>
      </c>
      <c r="AL285" s="104" t="b">
        <f t="shared" si="194"/>
        <v>1</v>
      </c>
      <c r="AM285" s="104" t="b">
        <f t="shared" si="195"/>
        <v>0</v>
      </c>
      <c r="AN285" s="104" t="b">
        <f t="shared" si="196"/>
        <v>1</v>
      </c>
      <c r="AO285" s="98">
        <f t="shared" si="197"/>
        <v>10.5</v>
      </c>
      <c r="AP285" s="104">
        <f t="shared" si="198"/>
        <v>23.35</v>
      </c>
      <c r="AQ285" s="98">
        <f t="shared" si="199"/>
        <v>0.2</v>
      </c>
      <c r="AR285" s="98">
        <f t="shared" si="200"/>
        <v>0.15384615384615385</v>
      </c>
      <c r="AS285" s="98">
        <f t="shared" si="201"/>
        <v>7.407407407407407E-2</v>
      </c>
      <c r="AU285" s="97" t="b">
        <f t="shared" si="202"/>
        <v>1</v>
      </c>
      <c r="AV285" s="97" t="b">
        <f t="shared" si="203"/>
        <v>1</v>
      </c>
      <c r="AW285" s="97" t="b">
        <f t="shared" si="209"/>
        <v>0</v>
      </c>
      <c r="AX285" s="97" t="b">
        <f t="shared" si="210"/>
        <v>0</v>
      </c>
      <c r="AY2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5" s="97" t="b">
        <f t="shared" si="204"/>
        <v>1</v>
      </c>
      <c r="BA285" s="97" t="b">
        <f t="shared" si="205"/>
        <v>0</v>
      </c>
      <c r="BB285" s="97" t="b">
        <f t="shared" si="211"/>
        <v>1</v>
      </c>
      <c r="BC285" s="97" t="b">
        <f t="shared" si="212"/>
        <v>1</v>
      </c>
      <c r="BD285" s="97" t="b">
        <f>Petrobras_PETR4___Histórico__InfoMoney_1[[#This Row],[MACD Line]]&lt;0</f>
        <v>1</v>
      </c>
      <c r="BE2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6" spans="1:57" hidden="1">
      <c r="A286" s="83">
        <v>43922</v>
      </c>
      <c r="B286" s="98">
        <v>13.84</v>
      </c>
      <c r="C286" s="98">
        <v>13.84</v>
      </c>
      <c r="D286" s="98">
        <v>2.2200000000000002</v>
      </c>
      <c r="E286" s="98">
        <f>Petrobras_PETR4___Histórico__InfoMoney_1[[#This Row],[Var.Dia (%)]]/100</f>
        <v>2.2200000000000001E-2</v>
      </c>
      <c r="F286" s="98">
        <v>13.01</v>
      </c>
      <c r="G286" s="98">
        <v>12.89</v>
      </c>
      <c r="H286" s="98">
        <v>14.08</v>
      </c>
      <c r="I286" s="97" t="s">
        <v>109</v>
      </c>
      <c r="J286" s="108">
        <v>-2.81E-2</v>
      </c>
      <c r="K286" s="97">
        <f ca="1">IF(COUNT($E286:E$1321)&gt;=22,LINEST(OFFSET(E286,0,0,22),OFFSET(J286,0,0,22)),"")</f>
        <v>1.3999712894738685</v>
      </c>
      <c r="L286" s="99">
        <f t="shared" si="177"/>
        <v>0</v>
      </c>
      <c r="M286" s="99">
        <f t="shared" si="178"/>
        <v>0</v>
      </c>
      <c r="N286" s="99">
        <f t="shared" si="179"/>
        <v>0</v>
      </c>
      <c r="O2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-0.24090909090909099</v>
      </c>
      <c r="P286" s="128">
        <f>IF(Petrobras_PETR4___Histórico__InfoMoney_1[[#This Row],[William %R]]&lt;-0.8,1,0)</f>
        <v>0</v>
      </c>
      <c r="Q286" s="128">
        <f>IF(Petrobras_PETR4___Histórico__InfoMoney_1[[#This Row],[William %R]]&gt;-0.1,1,0)</f>
        <v>0</v>
      </c>
      <c r="R286" s="99">
        <f t="shared" si="180"/>
        <v>10.5</v>
      </c>
      <c r="S286" s="99">
        <f t="shared" si="181"/>
        <v>14.9</v>
      </c>
      <c r="T286" s="99">
        <f t="shared" si="182"/>
        <v>14.745807692307695</v>
      </c>
      <c r="U286" s="99">
        <f t="shared" si="183"/>
        <v>14.301499999999999</v>
      </c>
      <c r="V286" s="99">
        <f t="shared" si="184"/>
        <v>13.775061644522387</v>
      </c>
      <c r="W286" s="99">
        <f t="shared" si="185"/>
        <v>16.555299773051757</v>
      </c>
      <c r="X286" s="99">
        <f t="shared" si="186"/>
        <v>-2.7802381285293709</v>
      </c>
      <c r="Y286" s="99">
        <f t="shared" si="187"/>
        <v>-3.321343375190998</v>
      </c>
      <c r="Z286" s="99">
        <f t="shared" si="188"/>
        <v>0.54110524666162707</v>
      </c>
      <c r="AA286" s="109">
        <f t="shared" si="189"/>
        <v>0.21213203435596475</v>
      </c>
      <c r="AB286" s="109">
        <f t="shared" si="206"/>
        <v>0.49094806242615957</v>
      </c>
      <c r="AC286" s="99" t="str">
        <f t="shared" si="207"/>
        <v>0</v>
      </c>
      <c r="AD286" s="95" t="str">
        <f t="shared" si="208"/>
        <v>0</v>
      </c>
      <c r="AE286" s="95">
        <f t="shared" si="190"/>
        <v>0</v>
      </c>
      <c r="AF286" s="95">
        <f>IF(Petrobras_PETR4___Histórico__InfoMoney_1[[#This Row],[MACD Line]]&lt;0,1,0)</f>
        <v>1</v>
      </c>
      <c r="AG286" s="99">
        <f>Petrobras_PETR4___Histórico__InfoMoney_1[[#This Row],[9MME]]/Petrobras_PETR4___Histórico__InfoMoney_1[[#This Row],[20MA]]</f>
        <v>1.0310672091953779</v>
      </c>
      <c r="AH286" s="95">
        <f t="shared" si="191"/>
        <v>0</v>
      </c>
      <c r="AI286" s="96">
        <f t="shared" si="192"/>
        <v>0</v>
      </c>
      <c r="AK286" s="104" t="b">
        <f t="shared" si="193"/>
        <v>1</v>
      </c>
      <c r="AL286" s="104" t="b">
        <f t="shared" si="194"/>
        <v>1</v>
      </c>
      <c r="AM286" s="104" t="b">
        <f t="shared" si="195"/>
        <v>0</v>
      </c>
      <c r="AN286" s="104" t="b">
        <f t="shared" si="196"/>
        <v>1</v>
      </c>
      <c r="AO286" s="98">
        <f t="shared" si="197"/>
        <v>10.5</v>
      </c>
      <c r="AP286" s="104">
        <f t="shared" si="198"/>
        <v>25.8</v>
      </c>
      <c r="AQ286" s="98">
        <f t="shared" si="199"/>
        <v>0.2</v>
      </c>
      <c r="AR286" s="98">
        <f t="shared" si="200"/>
        <v>0.15384615384615385</v>
      </c>
      <c r="AS286" s="98">
        <f t="shared" si="201"/>
        <v>7.407407407407407E-2</v>
      </c>
      <c r="AU286" s="97" t="b">
        <f t="shared" si="202"/>
        <v>1</v>
      </c>
      <c r="AV286" s="97" t="b">
        <f t="shared" si="203"/>
        <v>1</v>
      </c>
      <c r="AW286" s="97" t="b">
        <f t="shared" si="209"/>
        <v>0</v>
      </c>
      <c r="AX286" s="97" t="b">
        <f t="shared" si="210"/>
        <v>0</v>
      </c>
      <c r="AY2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6" s="97" t="b">
        <f t="shared" si="204"/>
        <v>0</v>
      </c>
      <c r="BA286" s="97" t="b">
        <f t="shared" si="205"/>
        <v>1</v>
      </c>
      <c r="BB286" s="97" t="b">
        <f t="shared" si="211"/>
        <v>1</v>
      </c>
      <c r="BC286" s="97" t="b">
        <f t="shared" si="212"/>
        <v>1</v>
      </c>
      <c r="BD286" s="97" t="b">
        <f>Petrobras_PETR4___Histórico__InfoMoney_1[[#This Row],[MACD Line]]&lt;0</f>
        <v>1</v>
      </c>
      <c r="BE2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7" spans="1:57" hidden="1">
      <c r="A287" s="83">
        <v>43921</v>
      </c>
      <c r="B287" s="98">
        <v>13.54</v>
      </c>
      <c r="C287" s="98">
        <v>13.54</v>
      </c>
      <c r="D287" s="98">
        <v>4.5599999999999996</v>
      </c>
      <c r="E287" s="98">
        <f>Petrobras_PETR4___Histórico__InfoMoney_1[[#This Row],[Var.Dia (%)]]/100</f>
        <v>4.5599999999999995E-2</v>
      </c>
      <c r="F287" s="98">
        <v>13.16</v>
      </c>
      <c r="G287" s="98">
        <v>13.16</v>
      </c>
      <c r="H287" s="98">
        <v>14.07</v>
      </c>
      <c r="I287" s="97" t="s">
        <v>484</v>
      </c>
      <c r="J287" s="108">
        <v>-2.1700000000000001E-2</v>
      </c>
      <c r="K287" s="97">
        <f ca="1">IF(COUNT($E287:E$1321)&gt;=22,LINEST(OFFSET(E287,0,0,22),OFFSET(J287,0,0,22)),"")</f>
        <v>1.410906350817581</v>
      </c>
      <c r="L287" s="99">
        <f t="shared" si="177"/>
        <v>0</v>
      </c>
      <c r="M287" s="99">
        <f t="shared" si="178"/>
        <v>0</v>
      </c>
      <c r="N287" s="99">
        <f t="shared" si="179"/>
        <v>0</v>
      </c>
      <c r="O2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-0.30909090909090936</v>
      </c>
      <c r="P287" s="128">
        <f>IF(Petrobras_PETR4___Histórico__InfoMoney_1[[#This Row],[William %R]]&lt;-0.8,1,0)</f>
        <v>0</v>
      </c>
      <c r="Q287" s="128">
        <f>IF(Petrobras_PETR4___Histórico__InfoMoney_1[[#This Row],[William %R]]&gt;-0.1,1,0)</f>
        <v>0</v>
      </c>
      <c r="R287" s="99">
        <f t="shared" si="180"/>
        <v>10.5</v>
      </c>
      <c r="S287" s="99">
        <f t="shared" si="181"/>
        <v>14.9</v>
      </c>
      <c r="T287" s="99">
        <f t="shared" si="182"/>
        <v>15.192961538461535</v>
      </c>
      <c r="U287" s="99">
        <f t="shared" si="183"/>
        <v>14.910500000000003</v>
      </c>
      <c r="V287" s="99">
        <f t="shared" si="184"/>
        <v>13.763254670799185</v>
      </c>
      <c r="W287" s="99">
        <f t="shared" si="185"/>
        <v>16.772523754895897</v>
      </c>
      <c r="X287" s="99">
        <f t="shared" si="186"/>
        <v>-3.0092690840967116</v>
      </c>
      <c r="Y287" s="99">
        <f t="shared" si="187"/>
        <v>-3.4566196868564045</v>
      </c>
      <c r="Z287" s="99">
        <f t="shared" si="188"/>
        <v>0.44735060275969296</v>
      </c>
      <c r="AA287" s="109">
        <f t="shared" si="189"/>
        <v>0.41719300090006295</v>
      </c>
      <c r="AB287" s="109">
        <f t="shared" si="206"/>
        <v>0.49524741291600932</v>
      </c>
      <c r="AC287" s="99" t="str">
        <f t="shared" si="207"/>
        <v>0</v>
      </c>
      <c r="AD287" s="95" t="str">
        <f t="shared" si="208"/>
        <v>0</v>
      </c>
      <c r="AE287" s="95">
        <f t="shared" si="190"/>
        <v>0</v>
      </c>
      <c r="AF287" s="95">
        <f>IF(Petrobras_PETR4___Histórico__InfoMoney_1[[#This Row],[MACD Line]]&lt;0,1,0)</f>
        <v>1</v>
      </c>
      <c r="AG287" s="99">
        <f>Petrobras_PETR4___Histórico__InfoMoney_1[[#This Row],[9MME]]/Petrobras_PETR4___Histórico__InfoMoney_1[[#This Row],[20MA]]</f>
        <v>1.0189438005741949</v>
      </c>
      <c r="AH287" s="95">
        <f t="shared" si="191"/>
        <v>0</v>
      </c>
      <c r="AI287" s="96">
        <f t="shared" si="192"/>
        <v>0</v>
      </c>
      <c r="AK287" s="104" t="b">
        <f t="shared" si="193"/>
        <v>1</v>
      </c>
      <c r="AL287" s="104" t="b">
        <f t="shared" si="194"/>
        <v>0</v>
      </c>
      <c r="AM287" s="104" t="b">
        <f t="shared" si="195"/>
        <v>0</v>
      </c>
      <c r="AN287" s="104" t="b">
        <f t="shared" si="196"/>
        <v>1</v>
      </c>
      <c r="AO287" s="98">
        <f t="shared" si="197"/>
        <v>10.5</v>
      </c>
      <c r="AP287" s="104">
        <f t="shared" si="198"/>
        <v>26.59</v>
      </c>
      <c r="AQ287" s="98">
        <f t="shared" si="199"/>
        <v>0.2</v>
      </c>
      <c r="AR287" s="98">
        <f t="shared" si="200"/>
        <v>0.15384615384615385</v>
      </c>
      <c r="AS287" s="98">
        <f t="shared" si="201"/>
        <v>7.407407407407407E-2</v>
      </c>
      <c r="AU287" s="97" t="b">
        <f t="shared" si="202"/>
        <v>1</v>
      </c>
      <c r="AV287" s="97" t="b">
        <f t="shared" si="203"/>
        <v>1</v>
      </c>
      <c r="AW287" s="97" t="b">
        <f t="shared" si="209"/>
        <v>0</v>
      </c>
      <c r="AX287" s="97" t="b">
        <f t="shared" si="210"/>
        <v>0</v>
      </c>
      <c r="AY2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7" s="97" t="b">
        <f t="shared" si="204"/>
        <v>1</v>
      </c>
      <c r="BA287" s="97" t="b">
        <f t="shared" si="205"/>
        <v>0</v>
      </c>
      <c r="BB287" s="97" t="b">
        <f t="shared" si="211"/>
        <v>1</v>
      </c>
      <c r="BC287" s="97" t="b">
        <f t="shared" si="212"/>
        <v>1</v>
      </c>
      <c r="BD287" s="97" t="b">
        <f>Petrobras_PETR4___Histórico__InfoMoney_1[[#This Row],[MACD Line]]&lt;0</f>
        <v>1</v>
      </c>
      <c r="BE2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8" spans="1:57" hidden="1">
      <c r="A288" s="83">
        <v>43920</v>
      </c>
      <c r="B288" s="98">
        <v>12.95</v>
      </c>
      <c r="C288" s="98">
        <v>12.95</v>
      </c>
      <c r="D288" s="98">
        <v>0.6</v>
      </c>
      <c r="E288" s="98">
        <f>Petrobras_PETR4___Histórico__InfoMoney_1[[#This Row],[Var.Dia (%)]]/100</f>
        <v>6.0000000000000001E-3</v>
      </c>
      <c r="F288" s="98">
        <v>12.72</v>
      </c>
      <c r="G288" s="98">
        <v>12.41</v>
      </c>
      <c r="H288" s="98">
        <v>13.29</v>
      </c>
      <c r="I288" s="97" t="s">
        <v>208</v>
      </c>
      <c r="J288" s="108">
        <v>1.6500000000000001E-2</v>
      </c>
      <c r="K288" s="97">
        <f ca="1">IF(COUNT($E288:E$1321)&gt;=22,LINEST(OFFSET(E288,0,0,22),OFFSET(J288,0,0,22)),"")</f>
        <v>1.4146179775242542</v>
      </c>
      <c r="L288" s="99">
        <f t="shared" si="177"/>
        <v>0</v>
      </c>
      <c r="M288" s="99">
        <f t="shared" si="178"/>
        <v>0</v>
      </c>
      <c r="N288" s="99">
        <f t="shared" si="179"/>
        <v>0</v>
      </c>
      <c r="O2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-0.59637561779242187</v>
      </c>
      <c r="P288" s="128">
        <f>IF(Petrobras_PETR4___Histórico__InfoMoney_1[[#This Row],[William %R]]&lt;-0.8,1,0)</f>
        <v>0</v>
      </c>
      <c r="Q288" s="128">
        <f>IF(Petrobras_PETR4___Histórico__InfoMoney_1[[#This Row],[William %R]]&gt;-0.1,1,0)</f>
        <v>0</v>
      </c>
      <c r="R288" s="99">
        <f t="shared" si="180"/>
        <v>10.5</v>
      </c>
      <c r="S288" s="99">
        <f t="shared" si="181"/>
        <v>16.57</v>
      </c>
      <c r="T288" s="99">
        <f t="shared" si="182"/>
        <v>15.640346153846155</v>
      </c>
      <c r="U288" s="99">
        <f t="shared" si="183"/>
        <v>15.493499999999997</v>
      </c>
      <c r="V288" s="99">
        <f t="shared" si="184"/>
        <v>13.80384642912631</v>
      </c>
      <c r="W288" s="99">
        <f t="shared" si="185"/>
        <v>17.031125655287568</v>
      </c>
      <c r="X288" s="99">
        <f t="shared" si="186"/>
        <v>-3.227279226161258</v>
      </c>
      <c r="Y288" s="99">
        <f t="shared" si="187"/>
        <v>-3.5684573375463278</v>
      </c>
      <c r="Z288" s="99">
        <f t="shared" si="188"/>
        <v>0.34117811138506982</v>
      </c>
      <c r="AA288" s="109">
        <f t="shared" si="189"/>
        <v>5.6568542494923851E-2</v>
      </c>
      <c r="AB288" s="109">
        <f t="shared" si="206"/>
        <v>0.55554477767323129</v>
      </c>
      <c r="AC288" s="99" t="str">
        <f t="shared" si="207"/>
        <v>0</v>
      </c>
      <c r="AD288" s="95" t="str">
        <f t="shared" si="208"/>
        <v>0</v>
      </c>
      <c r="AE288" s="95">
        <f t="shared" si="190"/>
        <v>0</v>
      </c>
      <c r="AF288" s="95">
        <f>IF(Petrobras_PETR4___Histórico__InfoMoney_1[[#This Row],[MACD Line]]&lt;0,1,0)</f>
        <v>1</v>
      </c>
      <c r="AG288" s="99">
        <f>Petrobras_PETR4___Histórico__InfoMoney_1[[#This Row],[9MME]]/Petrobras_PETR4___Histórico__InfoMoney_1[[#This Row],[20MA]]</f>
        <v>1.0094779200210513</v>
      </c>
      <c r="AH288" s="95">
        <f t="shared" si="191"/>
        <v>0</v>
      </c>
      <c r="AI288" s="96">
        <f t="shared" si="192"/>
        <v>0</v>
      </c>
      <c r="AK288" s="104" t="b">
        <f t="shared" si="193"/>
        <v>0</v>
      </c>
      <c r="AL288" s="104" t="b">
        <f t="shared" si="194"/>
        <v>0</v>
      </c>
      <c r="AM288" s="104" t="b">
        <f t="shared" si="195"/>
        <v>0</v>
      </c>
      <c r="AN288" s="104" t="b">
        <f t="shared" si="196"/>
        <v>1</v>
      </c>
      <c r="AO288" s="98">
        <f t="shared" si="197"/>
        <v>10.5</v>
      </c>
      <c r="AP288" s="104">
        <f t="shared" si="198"/>
        <v>26.59</v>
      </c>
      <c r="AQ288" s="98">
        <f t="shared" si="199"/>
        <v>0.2</v>
      </c>
      <c r="AR288" s="98">
        <f t="shared" si="200"/>
        <v>0.15384615384615385</v>
      </c>
      <c r="AS288" s="98">
        <f t="shared" si="201"/>
        <v>7.407407407407407E-2</v>
      </c>
      <c r="AU288" s="97" t="b">
        <f t="shared" si="202"/>
        <v>1</v>
      </c>
      <c r="AV288" s="97" t="b">
        <f t="shared" si="203"/>
        <v>0</v>
      </c>
      <c r="AW288" s="97" t="b">
        <f t="shared" si="209"/>
        <v>0</v>
      </c>
      <c r="AX288" s="97" t="b">
        <f t="shared" si="210"/>
        <v>0</v>
      </c>
      <c r="AY2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8" s="97" t="b">
        <f t="shared" si="204"/>
        <v>1</v>
      </c>
      <c r="BA288" s="97" t="b">
        <f t="shared" si="205"/>
        <v>1</v>
      </c>
      <c r="BB288" s="97" t="b">
        <f t="shared" si="211"/>
        <v>1</v>
      </c>
      <c r="BC288" s="97" t="b">
        <f t="shared" si="212"/>
        <v>1</v>
      </c>
      <c r="BD288" s="97" t="b">
        <f>Petrobras_PETR4___Histórico__InfoMoney_1[[#This Row],[MACD Line]]&lt;0</f>
        <v>1</v>
      </c>
      <c r="BE2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89" spans="1:57" hidden="1">
      <c r="A289" s="83">
        <v>43917</v>
      </c>
      <c r="B289" s="98">
        <v>12.87</v>
      </c>
      <c r="C289" s="98">
        <v>12.87</v>
      </c>
      <c r="D289" s="98">
        <v>-7.57</v>
      </c>
      <c r="E289" s="98">
        <f>Petrobras_PETR4___Histórico__InfoMoney_1[[#This Row],[Var.Dia (%)]]/100</f>
        <v>-7.5700000000000003E-2</v>
      </c>
      <c r="F289" s="98">
        <v>12.87</v>
      </c>
      <c r="G289" s="98">
        <v>12.82</v>
      </c>
      <c r="H289" s="98">
        <v>13.25</v>
      </c>
      <c r="I289" s="97" t="s">
        <v>124</v>
      </c>
      <c r="J289" s="108">
        <v>-5.5100000000000003E-2</v>
      </c>
      <c r="K289" s="97">
        <f ca="1">IF(COUNT($E289:E$1321)&gt;=22,LINEST(OFFSET(E289,0,0,22),OFFSET(J289,0,0,22)),"")</f>
        <v>1.4167698866418177</v>
      </c>
      <c r="L289" s="99">
        <f t="shared" si="177"/>
        <v>0</v>
      </c>
      <c r="M289" s="99">
        <f t="shared" si="178"/>
        <v>0</v>
      </c>
      <c r="N289" s="99">
        <f t="shared" si="179"/>
        <v>0</v>
      </c>
      <c r="O2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-0.68567639257294433</v>
      </c>
      <c r="P289" s="128">
        <f>IF(Petrobras_PETR4___Histórico__InfoMoney_1[[#This Row],[William %R]]&lt;-0.8,1,0)</f>
        <v>0</v>
      </c>
      <c r="Q289" s="128">
        <f>IF(Petrobras_PETR4___Histórico__InfoMoney_1[[#This Row],[William %R]]&gt;-0.1,1,0)</f>
        <v>0</v>
      </c>
      <c r="R289" s="99">
        <f t="shared" si="180"/>
        <v>10.5</v>
      </c>
      <c r="S289" s="99">
        <f t="shared" si="181"/>
        <v>18.04</v>
      </c>
      <c r="T289" s="99">
        <f t="shared" si="182"/>
        <v>16.120923076923077</v>
      </c>
      <c r="U289" s="99">
        <f t="shared" si="183"/>
        <v>16.1295</v>
      </c>
      <c r="V289" s="99">
        <f t="shared" si="184"/>
        <v>13.959091234422003</v>
      </c>
      <c r="W289" s="99">
        <f t="shared" si="185"/>
        <v>17.357615707710572</v>
      </c>
      <c r="X289" s="99">
        <f t="shared" si="186"/>
        <v>-3.3985244732885693</v>
      </c>
      <c r="Y289" s="99">
        <f t="shared" si="187"/>
        <v>-3.6537518653925951</v>
      </c>
      <c r="Z289" s="99">
        <f t="shared" si="188"/>
        <v>0.25522739210402579</v>
      </c>
      <c r="AA289" s="109">
        <f t="shared" si="189"/>
        <v>0.74246212024587543</v>
      </c>
      <c r="AB289" s="109">
        <f t="shared" si="206"/>
        <v>1.1291811192187013</v>
      </c>
      <c r="AC289" s="99" t="str">
        <f t="shared" si="207"/>
        <v>0</v>
      </c>
      <c r="AD289" s="95" t="str">
        <f t="shared" si="208"/>
        <v>0</v>
      </c>
      <c r="AE289" s="95">
        <f t="shared" si="190"/>
        <v>0</v>
      </c>
      <c r="AF289" s="95">
        <f>IF(Petrobras_PETR4___Histórico__InfoMoney_1[[#This Row],[MACD Line]]&lt;0,1,0)</f>
        <v>1</v>
      </c>
      <c r="AG289" s="99">
        <f>Petrobras_PETR4___Histórico__InfoMoney_1[[#This Row],[9MME]]/Petrobras_PETR4___Histórico__InfoMoney_1[[#This Row],[20MA]]</f>
        <v>0.99946824619009123</v>
      </c>
      <c r="AH289" s="95">
        <f t="shared" si="191"/>
        <v>0</v>
      </c>
      <c r="AI289" s="96">
        <f t="shared" si="192"/>
        <v>0</v>
      </c>
      <c r="AK289" s="104" t="b">
        <f t="shared" si="193"/>
        <v>0</v>
      </c>
      <c r="AL289" s="104" t="b">
        <f t="shared" si="194"/>
        <v>1</v>
      </c>
      <c r="AM289" s="104" t="b">
        <f t="shared" si="195"/>
        <v>0</v>
      </c>
      <c r="AN289" s="104" t="b">
        <f t="shared" si="196"/>
        <v>1</v>
      </c>
      <c r="AO289" s="98">
        <f t="shared" si="197"/>
        <v>10.5</v>
      </c>
      <c r="AP289" s="104">
        <f t="shared" si="198"/>
        <v>26.59</v>
      </c>
      <c r="AQ289" s="98">
        <f t="shared" si="199"/>
        <v>0.2</v>
      </c>
      <c r="AR289" s="98">
        <f t="shared" si="200"/>
        <v>0.15384615384615385</v>
      </c>
      <c r="AS289" s="98">
        <f t="shared" si="201"/>
        <v>7.407407407407407E-2</v>
      </c>
      <c r="AU289" s="97" t="b">
        <f t="shared" si="202"/>
        <v>0</v>
      </c>
      <c r="AV289" s="97" t="b">
        <f t="shared" si="203"/>
        <v>1</v>
      </c>
      <c r="AW289" s="97" t="b">
        <f t="shared" si="209"/>
        <v>0</v>
      </c>
      <c r="AX289" s="97" t="b">
        <f t="shared" si="210"/>
        <v>0</v>
      </c>
      <c r="AY2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89" s="97" t="b">
        <f t="shared" si="204"/>
        <v>0</v>
      </c>
      <c r="BA289" s="97" t="b">
        <f t="shared" si="205"/>
        <v>1</v>
      </c>
      <c r="BB289" s="97" t="b">
        <f t="shared" si="211"/>
        <v>1</v>
      </c>
      <c r="BC289" s="97" t="b">
        <f t="shared" si="212"/>
        <v>1</v>
      </c>
      <c r="BD289" s="97" t="b">
        <f>Petrobras_PETR4___Histórico__InfoMoney_1[[#This Row],[MACD Line]]&lt;0</f>
        <v>1</v>
      </c>
      <c r="BE2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0" spans="1:57" hidden="1">
      <c r="A290" s="83">
        <v>43916</v>
      </c>
      <c r="B290" s="98">
        <v>13.92</v>
      </c>
      <c r="C290" s="98">
        <v>13.92</v>
      </c>
      <c r="D290" s="98">
        <v>0.49</v>
      </c>
      <c r="E290" s="98">
        <f>Petrobras_PETR4___Histórico__InfoMoney_1[[#This Row],[Var.Dia (%)]]/100</f>
        <v>4.8999999999999998E-3</v>
      </c>
      <c r="F290" s="98">
        <v>13.93</v>
      </c>
      <c r="G290" s="98">
        <v>13.36</v>
      </c>
      <c r="H290" s="98">
        <v>14.7</v>
      </c>
      <c r="I290" s="97" t="s">
        <v>146</v>
      </c>
      <c r="J290" s="108">
        <v>3.6700000000000003E-2</v>
      </c>
      <c r="K290" s="97">
        <f ca="1">IF(COUNT($E290:E$1321)&gt;=22,LINEST(OFFSET(E290,0,0,22),OFFSET(J290,0,0,22)),"")</f>
        <v>1.4175959260017124</v>
      </c>
      <c r="L290" s="99">
        <f t="shared" si="177"/>
        <v>0</v>
      </c>
      <c r="M290" s="99">
        <f t="shared" si="178"/>
        <v>0</v>
      </c>
      <c r="N290" s="99">
        <f t="shared" si="179"/>
        <v>0</v>
      </c>
      <c r="O2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-0.54641909814323608</v>
      </c>
      <c r="P290" s="128">
        <f>IF(Petrobras_PETR4___Histórico__InfoMoney_1[[#This Row],[William %R]]&lt;-0.8,1,0)</f>
        <v>0</v>
      </c>
      <c r="Q290" s="128">
        <f>IF(Petrobras_PETR4___Histórico__InfoMoney_1[[#This Row],[William %R]]&gt;-0.1,1,0)</f>
        <v>0</v>
      </c>
      <c r="R290" s="99">
        <f t="shared" si="180"/>
        <v>10.5</v>
      </c>
      <c r="S290" s="99">
        <f t="shared" si="181"/>
        <v>18.04</v>
      </c>
      <c r="T290" s="99">
        <f t="shared" si="182"/>
        <v>16.729230769230771</v>
      </c>
      <c r="U290" s="99">
        <f t="shared" si="183"/>
        <v>16.712</v>
      </c>
      <c r="V290" s="99">
        <f t="shared" si="184"/>
        <v>14.15710782249873</v>
      </c>
      <c r="W290" s="99">
        <f t="shared" si="185"/>
        <v>17.716624964327419</v>
      </c>
      <c r="X290" s="99">
        <f t="shared" si="186"/>
        <v>-3.5595171418286888</v>
      </c>
      <c r="Y290" s="99">
        <f t="shared" si="187"/>
        <v>-3.7175587134186014</v>
      </c>
      <c r="Z290" s="99">
        <f t="shared" si="188"/>
        <v>0.15804157158991261</v>
      </c>
      <c r="AA290" s="109">
        <f t="shared" si="189"/>
        <v>4.2426406871193201E-2</v>
      </c>
      <c r="AB290" s="109">
        <f t="shared" si="206"/>
        <v>1.2743900501808696</v>
      </c>
      <c r="AC290" s="99" t="str">
        <f t="shared" si="207"/>
        <v>0</v>
      </c>
      <c r="AD290" s="95" t="str">
        <f t="shared" si="208"/>
        <v>0</v>
      </c>
      <c r="AE290" s="95">
        <f t="shared" si="190"/>
        <v>0</v>
      </c>
      <c r="AF290" s="95">
        <f>IF(Petrobras_PETR4___Histórico__InfoMoney_1[[#This Row],[MACD Line]]&lt;0,1,0)</f>
        <v>1</v>
      </c>
      <c r="AG290" s="99">
        <f>Petrobras_PETR4___Histórico__InfoMoney_1[[#This Row],[9MME]]/Petrobras_PETR4___Histórico__InfoMoney_1[[#This Row],[20MA]]</f>
        <v>1.0010310417203669</v>
      </c>
      <c r="AH290" s="95">
        <f t="shared" si="191"/>
        <v>1</v>
      </c>
      <c r="AI290" s="96">
        <f t="shared" si="192"/>
        <v>0</v>
      </c>
      <c r="AK290" s="104" t="b">
        <f t="shared" si="193"/>
        <v>1</v>
      </c>
      <c r="AL290" s="104" t="b">
        <f t="shared" si="194"/>
        <v>1</v>
      </c>
      <c r="AM290" s="104" t="b">
        <f t="shared" si="195"/>
        <v>0</v>
      </c>
      <c r="AN290" s="104" t="b">
        <f t="shared" si="196"/>
        <v>1</v>
      </c>
      <c r="AO290" s="98">
        <f t="shared" si="197"/>
        <v>10.5</v>
      </c>
      <c r="AP290" s="104">
        <f t="shared" si="198"/>
        <v>26.59</v>
      </c>
      <c r="AQ290" s="98">
        <f t="shared" si="199"/>
        <v>0.2</v>
      </c>
      <c r="AR290" s="98">
        <f t="shared" si="200"/>
        <v>0.15384615384615385</v>
      </c>
      <c r="AS290" s="98">
        <f t="shared" si="201"/>
        <v>7.407407407407407E-2</v>
      </c>
      <c r="AU290" s="97" t="b">
        <f t="shared" si="202"/>
        <v>1</v>
      </c>
      <c r="AV290" s="97" t="b">
        <f t="shared" si="203"/>
        <v>1</v>
      </c>
      <c r="AW290" s="97" t="b">
        <f t="shared" si="209"/>
        <v>0</v>
      </c>
      <c r="AX290" s="97" t="b">
        <f t="shared" si="210"/>
        <v>0</v>
      </c>
      <c r="AY2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0" s="97" t="b">
        <f t="shared" si="204"/>
        <v>0</v>
      </c>
      <c r="BA290" s="97" t="b">
        <f t="shared" si="205"/>
        <v>0</v>
      </c>
      <c r="BB290" s="97" t="b">
        <f t="shared" si="211"/>
        <v>1</v>
      </c>
      <c r="BC290" s="97" t="b">
        <f t="shared" si="212"/>
        <v>1</v>
      </c>
      <c r="BD290" s="97" t="b">
        <f>Petrobras_PETR4___Histórico__InfoMoney_1[[#This Row],[MACD Line]]&lt;0</f>
        <v>1</v>
      </c>
      <c r="BE2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1" spans="1:57" hidden="1">
      <c r="A291" s="83">
        <v>43915</v>
      </c>
      <c r="B291" s="98">
        <v>13.86</v>
      </c>
      <c r="C291" s="98">
        <v>13.86</v>
      </c>
      <c r="D291" s="98">
        <v>8.08</v>
      </c>
      <c r="E291" s="98">
        <f>Petrobras_PETR4___Histórico__InfoMoney_1[[#This Row],[Var.Dia (%)]]/100</f>
        <v>8.0799999999999997E-2</v>
      </c>
      <c r="F291" s="98">
        <v>12.81</v>
      </c>
      <c r="G291" s="98">
        <v>12.41</v>
      </c>
      <c r="H291" s="98">
        <v>14.31</v>
      </c>
      <c r="I291" s="97" t="s">
        <v>484</v>
      </c>
      <c r="J291" s="108">
        <v>7.4999999999999997E-2</v>
      </c>
      <c r="K291" s="97">
        <f ca="1">IF(COUNT($E291:E$1321)&gt;=22,LINEST(OFFSET(E291,0,0,22),OFFSET(J291,0,0,22)),"")</f>
        <v>1.4348105821758128</v>
      </c>
      <c r="L291" s="99">
        <f t="shared" si="177"/>
        <v>0</v>
      </c>
      <c r="M291" s="99">
        <f t="shared" si="178"/>
        <v>0</v>
      </c>
      <c r="N291" s="99">
        <f t="shared" si="179"/>
        <v>0</v>
      </c>
      <c r="O2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-0.73852140077821016</v>
      </c>
      <c r="P291" s="128">
        <f>IF(Petrobras_PETR4___Histórico__InfoMoney_1[[#This Row],[William %R]]&lt;-0.8,1,0)</f>
        <v>0</v>
      </c>
      <c r="Q291" s="128">
        <f>IF(Petrobras_PETR4___Histórico__InfoMoney_1[[#This Row],[William %R]]&gt;-0.1,1,0)</f>
        <v>0</v>
      </c>
      <c r="R291" s="99">
        <f t="shared" si="180"/>
        <v>10.5</v>
      </c>
      <c r="S291" s="99">
        <f t="shared" si="181"/>
        <v>23.35</v>
      </c>
      <c r="T291" s="99">
        <f t="shared" si="182"/>
        <v>17.206538461538464</v>
      </c>
      <c r="U291" s="99">
        <f t="shared" si="183"/>
        <v>17.240000000000002</v>
      </c>
      <c r="V291" s="99">
        <f t="shared" si="184"/>
        <v>14.200218335680319</v>
      </c>
      <c r="W291" s="99">
        <f t="shared" si="185"/>
        <v>18.020354961473611</v>
      </c>
      <c r="X291" s="99">
        <f t="shared" si="186"/>
        <v>-3.8201366257932925</v>
      </c>
      <c r="Y291" s="99">
        <f t="shared" si="187"/>
        <v>-3.7570691063160795</v>
      </c>
      <c r="Z291" s="99">
        <f t="shared" si="188"/>
        <v>-6.3067519477213008E-2</v>
      </c>
      <c r="AA291" s="109">
        <f t="shared" si="189"/>
        <v>0.73539105243400882</v>
      </c>
      <c r="AB291" s="109">
        <f t="shared" si="206"/>
        <v>1.0925337523390291</v>
      </c>
      <c r="AC291" s="99" t="str">
        <f t="shared" si="207"/>
        <v>0</v>
      </c>
      <c r="AD291" s="95" t="str">
        <f t="shared" si="208"/>
        <v>0</v>
      </c>
      <c r="AE291" s="95">
        <f t="shared" si="190"/>
        <v>0</v>
      </c>
      <c r="AF291" s="95">
        <f>IF(Petrobras_PETR4___Histórico__InfoMoney_1[[#This Row],[MACD Line]]&lt;0,1,0)</f>
        <v>1</v>
      </c>
      <c r="AG291" s="99">
        <f>Petrobras_PETR4___Histórico__InfoMoney_1[[#This Row],[9MME]]/Petrobras_PETR4___Histórico__InfoMoney_1[[#This Row],[20MA]]</f>
        <v>0.9980590754952704</v>
      </c>
      <c r="AH291" s="95">
        <f t="shared" si="191"/>
        <v>0</v>
      </c>
      <c r="AI291" s="96">
        <f t="shared" si="192"/>
        <v>0</v>
      </c>
      <c r="AK291" s="104" t="b">
        <f t="shared" si="193"/>
        <v>1</v>
      </c>
      <c r="AL291" s="104" t="b">
        <f t="shared" si="194"/>
        <v>0</v>
      </c>
      <c r="AM291" s="104" t="b">
        <f t="shared" si="195"/>
        <v>0</v>
      </c>
      <c r="AN291" s="104" t="b">
        <f t="shared" si="196"/>
        <v>1</v>
      </c>
      <c r="AO291" s="98">
        <f t="shared" si="197"/>
        <v>10.5</v>
      </c>
      <c r="AP291" s="104">
        <f t="shared" si="198"/>
        <v>26.59</v>
      </c>
      <c r="AQ291" s="98">
        <f t="shared" si="199"/>
        <v>0.2</v>
      </c>
      <c r="AR291" s="98">
        <f t="shared" si="200"/>
        <v>0.15384615384615385</v>
      </c>
      <c r="AS291" s="98">
        <f t="shared" si="201"/>
        <v>7.407407407407407E-2</v>
      </c>
      <c r="AU291" s="97" t="b">
        <f t="shared" si="202"/>
        <v>1</v>
      </c>
      <c r="AV291" s="97" t="b">
        <f t="shared" si="203"/>
        <v>1</v>
      </c>
      <c r="AW291" s="97" t="b">
        <f t="shared" si="209"/>
        <v>0</v>
      </c>
      <c r="AX291" s="97" t="b">
        <f t="shared" si="210"/>
        <v>0</v>
      </c>
      <c r="AY2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1" s="97" t="b">
        <f t="shared" si="204"/>
        <v>0</v>
      </c>
      <c r="BA291" s="97" t="b">
        <f t="shared" si="205"/>
        <v>0</v>
      </c>
      <c r="BB291" s="97" t="b">
        <f t="shared" si="211"/>
        <v>1</v>
      </c>
      <c r="BC291" s="97" t="b">
        <f t="shared" si="212"/>
        <v>1</v>
      </c>
      <c r="BD291" s="97" t="b">
        <f>Petrobras_PETR4___Histórico__InfoMoney_1[[#This Row],[MACD Line]]&lt;0</f>
        <v>1</v>
      </c>
      <c r="BE2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2" spans="1:57" hidden="1">
      <c r="A292" s="83">
        <v>43914</v>
      </c>
      <c r="B292" s="98">
        <v>12.82</v>
      </c>
      <c r="C292" s="98">
        <v>12.82</v>
      </c>
      <c r="D292" s="98">
        <v>15.22</v>
      </c>
      <c r="E292" s="98">
        <f>Petrobras_PETR4___Histórico__InfoMoney_1[[#This Row],[Var.Dia (%)]]/100</f>
        <v>0.1522</v>
      </c>
      <c r="F292" s="98">
        <v>12.16</v>
      </c>
      <c r="G292" s="98">
        <v>11.88</v>
      </c>
      <c r="H292" s="98">
        <v>13.1</v>
      </c>
      <c r="I292" s="97" t="s">
        <v>208</v>
      </c>
      <c r="J292" s="108">
        <v>9.69E-2</v>
      </c>
      <c r="K292" s="97">
        <f ca="1">IF(COUNT($E292:E$1321)&gt;=22,LINEST(OFFSET(E292,0,0,22),OFFSET(J292,0,0,22)),"")</f>
        <v>1.4545656949404941</v>
      </c>
      <c r="L292" s="99">
        <f t="shared" si="177"/>
        <v>0</v>
      </c>
      <c r="M292" s="99">
        <f t="shared" si="178"/>
        <v>0</v>
      </c>
      <c r="N292" s="99">
        <f t="shared" si="179"/>
        <v>0</v>
      </c>
      <c r="O2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-0.84836601307189541</v>
      </c>
      <c r="P292" s="128">
        <f>IF(Petrobras_PETR4___Histórico__InfoMoney_1[[#This Row],[William %R]]&lt;-0.8,1,0)</f>
        <v>1</v>
      </c>
      <c r="Q292" s="128">
        <f>IF(Petrobras_PETR4___Histórico__InfoMoney_1[[#This Row],[William %R]]&gt;-0.1,1,0)</f>
        <v>0</v>
      </c>
      <c r="R292" s="99">
        <f t="shared" si="180"/>
        <v>10.5</v>
      </c>
      <c r="S292" s="99">
        <f t="shared" si="181"/>
        <v>25.8</v>
      </c>
      <c r="T292" s="99">
        <f t="shared" si="182"/>
        <v>17.696807692307694</v>
      </c>
      <c r="U292" s="99">
        <f t="shared" si="183"/>
        <v>17.815000000000005</v>
      </c>
      <c r="V292" s="99">
        <f t="shared" si="184"/>
        <v>14.262076214894922</v>
      </c>
      <c r="W292" s="99">
        <f t="shared" si="185"/>
        <v>18.353183358391501</v>
      </c>
      <c r="X292" s="99">
        <f t="shared" si="186"/>
        <v>-4.0911071434965791</v>
      </c>
      <c r="Y292" s="99">
        <f t="shared" si="187"/>
        <v>-3.7413022264467761</v>
      </c>
      <c r="Z292" s="99">
        <f t="shared" si="188"/>
        <v>-0.34980491704980299</v>
      </c>
      <c r="AA292" s="109">
        <f t="shared" si="189"/>
        <v>1.1950104602052651</v>
      </c>
      <c r="AB292" s="109">
        <f t="shared" si="206"/>
        <v>0.74146476652636706</v>
      </c>
      <c r="AC292" s="99" t="str">
        <f t="shared" si="207"/>
        <v>0</v>
      </c>
      <c r="AD292" s="95" t="str">
        <f t="shared" si="208"/>
        <v>0</v>
      </c>
      <c r="AE292" s="95">
        <f t="shared" si="190"/>
        <v>0</v>
      </c>
      <c r="AF292" s="95">
        <f>IF(Petrobras_PETR4___Histórico__InfoMoney_1[[#This Row],[MACD Line]]&lt;0,1,0)</f>
        <v>1</v>
      </c>
      <c r="AG292" s="99">
        <f>Petrobras_PETR4___Histórico__InfoMoney_1[[#This Row],[9MME]]/Petrobras_PETR4___Histórico__InfoMoney_1[[#This Row],[20MA]]</f>
        <v>0.99336557352274424</v>
      </c>
      <c r="AH292" s="95">
        <f t="shared" si="191"/>
        <v>0</v>
      </c>
      <c r="AI292" s="96">
        <f t="shared" si="192"/>
        <v>0</v>
      </c>
      <c r="AK292" s="104" t="b">
        <f t="shared" si="193"/>
        <v>0</v>
      </c>
      <c r="AL292" s="104" t="b">
        <f t="shared" si="194"/>
        <v>0</v>
      </c>
      <c r="AM292" s="104" t="b">
        <f t="shared" si="195"/>
        <v>0</v>
      </c>
      <c r="AN292" s="104" t="b">
        <f t="shared" si="196"/>
        <v>1</v>
      </c>
      <c r="AO292" s="98">
        <f t="shared" si="197"/>
        <v>10.5</v>
      </c>
      <c r="AP292" s="104">
        <f t="shared" si="198"/>
        <v>26.59</v>
      </c>
      <c r="AQ292" s="98">
        <f t="shared" si="199"/>
        <v>0.2</v>
      </c>
      <c r="AR292" s="98">
        <f t="shared" si="200"/>
        <v>0.15384615384615385</v>
      </c>
      <c r="AS292" s="98">
        <f t="shared" si="201"/>
        <v>7.407407407407407E-2</v>
      </c>
      <c r="AU292" s="97" t="b">
        <f t="shared" si="202"/>
        <v>1</v>
      </c>
      <c r="AV292" s="97" t="b">
        <f t="shared" si="203"/>
        <v>0</v>
      </c>
      <c r="AW292" s="97" t="b">
        <f t="shared" si="209"/>
        <v>0</v>
      </c>
      <c r="AX292" s="97" t="b">
        <f t="shared" si="210"/>
        <v>0</v>
      </c>
      <c r="AY2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2" s="97" t="b">
        <f t="shared" si="204"/>
        <v>1</v>
      </c>
      <c r="BA292" s="97" t="b">
        <f t="shared" si="205"/>
        <v>0</v>
      </c>
      <c r="BB292" s="97" t="b">
        <f t="shared" si="211"/>
        <v>1</v>
      </c>
      <c r="BC292" s="97" t="b">
        <f t="shared" si="212"/>
        <v>1</v>
      </c>
      <c r="BD292" s="97" t="b">
        <f>Petrobras_PETR4___Histórico__InfoMoney_1[[#This Row],[MACD Line]]&lt;0</f>
        <v>1</v>
      </c>
      <c r="BE2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3" spans="1:57" hidden="1">
      <c r="A293" s="83">
        <v>43913</v>
      </c>
      <c r="B293" s="98">
        <v>11.13</v>
      </c>
      <c r="C293" s="98">
        <v>11.13</v>
      </c>
      <c r="D293" s="98">
        <v>-4.17</v>
      </c>
      <c r="E293" s="98">
        <f>Petrobras_PETR4___Histórico__InfoMoney_1[[#This Row],[Var.Dia (%)]]/100</f>
        <v>-4.1700000000000001E-2</v>
      </c>
      <c r="F293" s="98">
        <v>11.72</v>
      </c>
      <c r="G293" s="98">
        <v>10.91</v>
      </c>
      <c r="H293" s="98">
        <v>11.78</v>
      </c>
      <c r="I293" s="97" t="s">
        <v>79</v>
      </c>
      <c r="J293" s="108">
        <v>-5.0599999999999999E-2</v>
      </c>
      <c r="K293" s="97">
        <f ca="1">IF(COUNT($E293:E$1321)&gt;=22,LINEST(OFFSET(E293,0,0,22),OFFSET(J293,0,0,22)),"")</f>
        <v>1.4433928182988658</v>
      </c>
      <c r="L293" s="99">
        <f t="shared" si="177"/>
        <v>0</v>
      </c>
      <c r="M293" s="99">
        <f t="shared" si="178"/>
        <v>0</v>
      </c>
      <c r="N293" s="99">
        <f t="shared" si="179"/>
        <v>0</v>
      </c>
      <c r="O2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-0.95953757225433522</v>
      </c>
      <c r="P293" s="128">
        <f>IF(Petrobras_PETR4___Histórico__InfoMoney_1[[#This Row],[William %R]]&lt;-0.8,1,0)</f>
        <v>1</v>
      </c>
      <c r="Q293" s="128">
        <f>IF(Petrobras_PETR4___Histórico__InfoMoney_1[[#This Row],[William %R]]&gt;-0.1,1,0)</f>
        <v>0</v>
      </c>
      <c r="R293" s="99">
        <f t="shared" si="180"/>
        <v>10.5</v>
      </c>
      <c r="S293" s="99">
        <f t="shared" si="181"/>
        <v>26.07</v>
      </c>
      <c r="T293" s="99">
        <f t="shared" si="182"/>
        <v>18.190730769230768</v>
      </c>
      <c r="U293" s="99">
        <f t="shared" si="183"/>
        <v>18.583500000000001</v>
      </c>
      <c r="V293" s="99">
        <f t="shared" si="184"/>
        <v>14.524271890330363</v>
      </c>
      <c r="W293" s="99">
        <f t="shared" si="185"/>
        <v>18.795838027062821</v>
      </c>
      <c r="X293" s="99">
        <f t="shared" si="186"/>
        <v>-4.2715661367324582</v>
      </c>
      <c r="Y293" s="99">
        <f t="shared" si="187"/>
        <v>-3.6538509971843256</v>
      </c>
      <c r="Z293" s="99">
        <f t="shared" si="188"/>
        <v>-0.61771513954813262</v>
      </c>
      <c r="AA293" s="109">
        <f t="shared" si="189"/>
        <v>0.33941125496954189</v>
      </c>
      <c r="AB293" s="109">
        <f t="shared" si="206"/>
        <v>0.64949980754423631</v>
      </c>
      <c r="AC293" s="99" t="str">
        <f t="shared" si="207"/>
        <v>0</v>
      </c>
      <c r="AD293" s="95" t="str">
        <f t="shared" si="208"/>
        <v>0</v>
      </c>
      <c r="AE293" s="95">
        <f t="shared" si="190"/>
        <v>0</v>
      </c>
      <c r="AF293" s="95">
        <f>IF(Petrobras_PETR4___Histórico__InfoMoney_1[[#This Row],[MACD Line]]&lt;0,1,0)</f>
        <v>1</v>
      </c>
      <c r="AG293" s="99">
        <f>Petrobras_PETR4___Histórico__InfoMoney_1[[#This Row],[9MME]]/Petrobras_PETR4___Histórico__InfoMoney_1[[#This Row],[20MA]]</f>
        <v>0.97886462556734566</v>
      </c>
      <c r="AH293" s="95">
        <f t="shared" si="191"/>
        <v>0</v>
      </c>
      <c r="AI293" s="96">
        <f t="shared" si="192"/>
        <v>0</v>
      </c>
      <c r="AK293" s="104" t="b">
        <f t="shared" si="193"/>
        <v>0</v>
      </c>
      <c r="AL293" s="104" t="b">
        <f t="shared" si="194"/>
        <v>1</v>
      </c>
      <c r="AM293" s="104" t="b">
        <f t="shared" si="195"/>
        <v>1</v>
      </c>
      <c r="AN293" s="104" t="b">
        <f t="shared" si="196"/>
        <v>0</v>
      </c>
      <c r="AO293" s="98">
        <f t="shared" si="197"/>
        <v>10.5</v>
      </c>
      <c r="AP293" s="104">
        <f t="shared" si="198"/>
        <v>29.89</v>
      </c>
      <c r="AQ293" s="98">
        <f t="shared" si="199"/>
        <v>0.2</v>
      </c>
      <c r="AR293" s="98">
        <f t="shared" si="200"/>
        <v>0.15384615384615385</v>
      </c>
      <c r="AS293" s="98">
        <f t="shared" si="201"/>
        <v>7.407407407407407E-2</v>
      </c>
      <c r="AU293" s="97" t="b">
        <f t="shared" si="202"/>
        <v>0</v>
      </c>
      <c r="AV293" s="97" t="b">
        <f t="shared" si="203"/>
        <v>1</v>
      </c>
      <c r="AW293" s="97" t="b">
        <f t="shared" si="209"/>
        <v>0</v>
      </c>
      <c r="AX293" s="97" t="b">
        <f t="shared" si="210"/>
        <v>0</v>
      </c>
      <c r="AY2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3" s="97" t="b">
        <f t="shared" si="204"/>
        <v>0</v>
      </c>
      <c r="BA293" s="97" t="b">
        <f t="shared" si="205"/>
        <v>1</v>
      </c>
      <c r="BB293" s="97" t="b">
        <f t="shared" si="211"/>
        <v>1</v>
      </c>
      <c r="BC293" s="97" t="b">
        <f t="shared" si="212"/>
        <v>1</v>
      </c>
      <c r="BD293" s="97" t="b">
        <f>Petrobras_PETR4___Histórico__InfoMoney_1[[#This Row],[MACD Line]]&lt;0</f>
        <v>1</v>
      </c>
      <c r="BE2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4" spans="1:57" hidden="1">
      <c r="A294" s="83">
        <v>43910</v>
      </c>
      <c r="B294" s="98">
        <v>11.61</v>
      </c>
      <c r="C294" s="98">
        <v>11.61</v>
      </c>
      <c r="D294" s="98">
        <v>-1.72</v>
      </c>
      <c r="E294" s="98">
        <f>Petrobras_PETR4___Histórico__InfoMoney_1[[#This Row],[Var.Dia (%)]]/100</f>
        <v>-1.72E-2</v>
      </c>
      <c r="F294" s="98">
        <v>12.68</v>
      </c>
      <c r="G294" s="98">
        <v>11.45</v>
      </c>
      <c r="H294" s="98">
        <v>13.06</v>
      </c>
      <c r="I294" s="97" t="s">
        <v>146</v>
      </c>
      <c r="J294" s="108">
        <v>-4.4400000000000002E-2</v>
      </c>
      <c r="K294" s="97">
        <f ca="1">IF(COUNT($E294:E$1321)&gt;=22,LINEST(OFFSET(E294,0,0,22),OFFSET(J294,0,0,22)),"")</f>
        <v>1.455879100841208</v>
      </c>
      <c r="L294" s="99">
        <f t="shared" si="177"/>
        <v>0</v>
      </c>
      <c r="M294" s="99">
        <f t="shared" si="178"/>
        <v>0</v>
      </c>
      <c r="N294" s="99">
        <f t="shared" si="179"/>
        <v>0</v>
      </c>
      <c r="O2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-0.93101305158483538</v>
      </c>
      <c r="P294" s="128">
        <f>IF(Petrobras_PETR4___Histórico__InfoMoney_1[[#This Row],[William %R]]&lt;-0.8,1,0)</f>
        <v>1</v>
      </c>
      <c r="Q294" s="128">
        <f>IF(Petrobras_PETR4___Histórico__InfoMoney_1[[#This Row],[William %R]]&gt;-0.1,1,0)</f>
        <v>0</v>
      </c>
      <c r="R294" s="99">
        <f t="shared" si="180"/>
        <v>10.5</v>
      </c>
      <c r="S294" s="99">
        <f t="shared" si="181"/>
        <v>26.59</v>
      </c>
      <c r="T294" s="99">
        <f t="shared" si="182"/>
        <v>19.024000000000001</v>
      </c>
      <c r="U294" s="99">
        <f t="shared" si="183"/>
        <v>19.474499999999999</v>
      </c>
      <c r="V294" s="99">
        <f t="shared" si="184"/>
        <v>15.141412234026792</v>
      </c>
      <c r="W294" s="99">
        <f t="shared" si="185"/>
        <v>19.409105069227845</v>
      </c>
      <c r="X294" s="99">
        <f t="shared" si="186"/>
        <v>-4.2676928352010535</v>
      </c>
      <c r="Y294" s="99">
        <f t="shared" si="187"/>
        <v>-3.4994222122972922</v>
      </c>
      <c r="Z294" s="99">
        <f t="shared" si="188"/>
        <v>-0.76827062290376125</v>
      </c>
      <c r="AA294" s="109">
        <f t="shared" si="189"/>
        <v>0.14142135623731025</v>
      </c>
      <c r="AB294" s="109">
        <f t="shared" si="206"/>
        <v>0.72565143147381728</v>
      </c>
      <c r="AC294" s="99" t="str">
        <f t="shared" si="207"/>
        <v>0</v>
      </c>
      <c r="AD294" s="95" t="str">
        <f t="shared" si="208"/>
        <v>0</v>
      </c>
      <c r="AE294" s="95">
        <f t="shared" si="190"/>
        <v>0</v>
      </c>
      <c r="AF294" s="95">
        <f>IF(Petrobras_PETR4___Histórico__InfoMoney_1[[#This Row],[MACD Line]]&lt;0,1,0)</f>
        <v>1</v>
      </c>
      <c r="AG294" s="99">
        <f>Petrobras_PETR4___Histórico__InfoMoney_1[[#This Row],[9MME]]/Petrobras_PETR4___Histórico__InfoMoney_1[[#This Row],[20MA]]</f>
        <v>0.97686718529358918</v>
      </c>
      <c r="AH294" s="95">
        <f t="shared" si="191"/>
        <v>0</v>
      </c>
      <c r="AI294" s="96">
        <f t="shared" si="192"/>
        <v>0</v>
      </c>
      <c r="AK294" s="104" t="b">
        <f t="shared" si="193"/>
        <v>1</v>
      </c>
      <c r="AL294" s="104" t="b">
        <f t="shared" si="194"/>
        <v>0</v>
      </c>
      <c r="AM294" s="104" t="b">
        <f t="shared" si="195"/>
        <v>1</v>
      </c>
      <c r="AN294" s="104" t="b">
        <f t="shared" si="196"/>
        <v>0</v>
      </c>
      <c r="AO294" s="98">
        <f t="shared" si="197"/>
        <v>10.5</v>
      </c>
      <c r="AP294" s="104">
        <f t="shared" si="198"/>
        <v>29.89</v>
      </c>
      <c r="AQ294" s="98">
        <f t="shared" si="199"/>
        <v>0.2</v>
      </c>
      <c r="AR294" s="98">
        <f t="shared" si="200"/>
        <v>0.15384615384615385</v>
      </c>
      <c r="AS294" s="98">
        <f t="shared" si="201"/>
        <v>7.407407407407407E-2</v>
      </c>
      <c r="AU294" s="97" t="b">
        <f t="shared" si="202"/>
        <v>1</v>
      </c>
      <c r="AV294" s="97" t="b">
        <f t="shared" si="203"/>
        <v>1</v>
      </c>
      <c r="AW294" s="97" t="b">
        <f t="shared" si="209"/>
        <v>0</v>
      </c>
      <c r="AX294" s="97" t="b">
        <f t="shared" si="210"/>
        <v>0</v>
      </c>
      <c r="AY2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4" s="97" t="b">
        <f t="shared" si="204"/>
        <v>1</v>
      </c>
      <c r="BA294" s="97" t="b">
        <f t="shared" si="205"/>
        <v>0</v>
      </c>
      <c r="BB294" s="97" t="b">
        <f t="shared" si="211"/>
        <v>1</v>
      </c>
      <c r="BC294" s="97" t="b">
        <f t="shared" si="212"/>
        <v>1</v>
      </c>
      <c r="BD294" s="97" t="b">
        <f>Petrobras_PETR4___Histórico__InfoMoney_1[[#This Row],[MACD Line]]&lt;0</f>
        <v>1</v>
      </c>
      <c r="BE2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5" spans="1:57" hidden="1">
      <c r="A295" s="83">
        <v>43909</v>
      </c>
      <c r="B295" s="98">
        <v>11.81</v>
      </c>
      <c r="C295" s="98">
        <v>11.81</v>
      </c>
      <c r="D295" s="98">
        <v>8.15</v>
      </c>
      <c r="E295" s="98">
        <f>Petrobras_PETR4___Histórico__InfoMoney_1[[#This Row],[Var.Dia (%)]]/100</f>
        <v>8.1500000000000003E-2</v>
      </c>
      <c r="F295" s="98">
        <v>10.71</v>
      </c>
      <c r="G295" s="98">
        <v>10.5</v>
      </c>
      <c r="H295" s="98">
        <v>12.65</v>
      </c>
      <c r="I295" s="97" t="s">
        <v>46</v>
      </c>
      <c r="J295" s="108">
        <v>4.7399999999999998E-2</v>
      </c>
      <c r="K295" s="97">
        <f ca="1">IF(COUNT($E295:E$1321)&gt;=22,LINEST(OFFSET(E295,0,0,22),OFFSET(J295,0,0,22)),"")</f>
        <v>1.4644005306845465</v>
      </c>
      <c r="L295" s="99">
        <f t="shared" si="177"/>
        <v>1</v>
      </c>
      <c r="M295" s="99">
        <f t="shared" si="178"/>
        <v>0</v>
      </c>
      <c r="N295" s="99">
        <f t="shared" si="179"/>
        <v>0</v>
      </c>
      <c r="O2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-0.91858297078931006</v>
      </c>
      <c r="P295" s="128">
        <f>IF(Petrobras_PETR4___Histórico__InfoMoney_1[[#This Row],[William %R]]&lt;-0.8,1,0)</f>
        <v>1</v>
      </c>
      <c r="Q295" s="128">
        <f>IF(Petrobras_PETR4___Histórico__InfoMoney_1[[#This Row],[William %R]]&gt;-0.1,1,0)</f>
        <v>0</v>
      </c>
      <c r="R295" s="99">
        <f t="shared" si="180"/>
        <v>10.5</v>
      </c>
      <c r="S295" s="99">
        <f t="shared" si="181"/>
        <v>26.59</v>
      </c>
      <c r="T295" s="99">
        <f t="shared" si="182"/>
        <v>19.772730769230769</v>
      </c>
      <c r="U295" s="99">
        <f t="shared" si="183"/>
        <v>20.372</v>
      </c>
      <c r="V295" s="99">
        <f t="shared" si="184"/>
        <v>15.783487185668026</v>
      </c>
      <c r="W295" s="99">
        <f t="shared" si="185"/>
        <v>20.033033474766071</v>
      </c>
      <c r="X295" s="99">
        <f t="shared" si="186"/>
        <v>-4.2495462890980455</v>
      </c>
      <c r="Y295" s="99">
        <f t="shared" si="187"/>
        <v>-3.3073545565713518</v>
      </c>
      <c r="Z295" s="99">
        <f t="shared" si="188"/>
        <v>-0.94219173252669375</v>
      </c>
      <c r="AA295" s="109">
        <f t="shared" si="189"/>
        <v>0.62932503525602768</v>
      </c>
      <c r="AB295" s="109">
        <f t="shared" si="206"/>
        <v>1.4780832182255415</v>
      </c>
      <c r="AC295" s="99" t="str">
        <f t="shared" si="207"/>
        <v>0</v>
      </c>
      <c r="AD295" s="95" t="str">
        <f t="shared" si="208"/>
        <v>0</v>
      </c>
      <c r="AE295" s="95">
        <f t="shared" si="190"/>
        <v>0</v>
      </c>
      <c r="AF295" s="95">
        <f>IF(Petrobras_PETR4___Histórico__InfoMoney_1[[#This Row],[MACD Line]]&lt;0,1,0)</f>
        <v>1</v>
      </c>
      <c r="AG295" s="99">
        <f>Petrobras_PETR4___Histórico__InfoMoney_1[[#This Row],[9MME]]/Petrobras_PETR4___Histórico__InfoMoney_1[[#This Row],[20MA]]</f>
        <v>0.97058368197677047</v>
      </c>
      <c r="AH295" s="95">
        <f t="shared" si="191"/>
        <v>0</v>
      </c>
      <c r="AI295" s="96">
        <f t="shared" si="192"/>
        <v>0</v>
      </c>
      <c r="AK295" s="104" t="b">
        <f t="shared" si="193"/>
        <v>0</v>
      </c>
      <c r="AL295" s="104" t="b">
        <f t="shared" si="194"/>
        <v>0</v>
      </c>
      <c r="AM295" s="104" t="b">
        <f t="shared" si="195"/>
        <v>0</v>
      </c>
      <c r="AN295" s="104" t="b">
        <f t="shared" si="196"/>
        <v>1</v>
      </c>
      <c r="AO295" s="98">
        <f t="shared" si="197"/>
        <v>10.5</v>
      </c>
      <c r="AP295" s="104">
        <f t="shared" si="198"/>
        <v>29.89</v>
      </c>
      <c r="AQ295" s="98">
        <f t="shared" si="199"/>
        <v>0.2</v>
      </c>
      <c r="AR295" s="98">
        <f t="shared" si="200"/>
        <v>0.15384615384615385</v>
      </c>
      <c r="AS295" s="98">
        <f t="shared" si="201"/>
        <v>7.407407407407407E-2</v>
      </c>
      <c r="AU295" s="97" t="b">
        <f t="shared" si="202"/>
        <v>1</v>
      </c>
      <c r="AV295" s="97" t="b">
        <f t="shared" si="203"/>
        <v>0</v>
      </c>
      <c r="AW295" s="97" t="b">
        <f t="shared" si="209"/>
        <v>0</v>
      </c>
      <c r="AX295" s="97" t="b">
        <f t="shared" si="210"/>
        <v>0</v>
      </c>
      <c r="AY2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5" s="97" t="b">
        <f t="shared" si="204"/>
        <v>1</v>
      </c>
      <c r="BA295" s="97" t="b">
        <f t="shared" si="205"/>
        <v>1</v>
      </c>
      <c r="BB295" s="97" t="b">
        <f t="shared" si="211"/>
        <v>1</v>
      </c>
      <c r="BC295" s="97" t="b">
        <f t="shared" si="212"/>
        <v>1</v>
      </c>
      <c r="BD295" s="97" t="b">
        <f>Petrobras_PETR4___Histórico__InfoMoney_1[[#This Row],[MACD Line]]&lt;0</f>
        <v>1</v>
      </c>
      <c r="BE2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1</v>
      </c>
    </row>
    <row r="296" spans="1:57" hidden="1">
      <c r="A296" s="83">
        <v>43908</v>
      </c>
      <c r="B296" s="98">
        <v>10.92</v>
      </c>
      <c r="C296" s="98">
        <v>10.92</v>
      </c>
      <c r="D296" s="98">
        <v>-13.15</v>
      </c>
      <c r="E296" s="98">
        <f>Petrobras_PETR4___Histórico__InfoMoney_1[[#This Row],[Var.Dia (%)]]/100</f>
        <v>-0.13150000000000001</v>
      </c>
      <c r="F296" s="98">
        <v>11.41</v>
      </c>
      <c r="G296" s="98">
        <v>10.52</v>
      </c>
      <c r="H296" s="98">
        <v>11.89</v>
      </c>
      <c r="I296" s="97" t="s">
        <v>125</v>
      </c>
      <c r="J296" s="108">
        <v>-0.10349999999999999</v>
      </c>
      <c r="K296" s="97">
        <f ca="1">IF(COUNT($E296:E$1321)&gt;=22,LINEST(OFFSET(E296,0,0,22),OFFSET(J296,0,0,22)),"")</f>
        <v>1.4540644354420158</v>
      </c>
      <c r="L296" s="99">
        <f t="shared" si="177"/>
        <v>0</v>
      </c>
      <c r="M296" s="99">
        <f t="shared" si="178"/>
        <v>0</v>
      </c>
      <c r="N296" s="99">
        <f t="shared" si="179"/>
        <v>0</v>
      </c>
      <c r="O2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-0.9751088985687616</v>
      </c>
      <c r="P296" s="128">
        <f>IF(Petrobras_PETR4___Histórico__InfoMoney_1[[#This Row],[William %R]]&lt;-0.8,1,0)</f>
        <v>1</v>
      </c>
      <c r="Q296" s="128">
        <f>IF(Petrobras_PETR4___Histórico__InfoMoney_1[[#This Row],[William %R]]&gt;-0.1,1,0)</f>
        <v>0</v>
      </c>
      <c r="R296" s="99">
        <f t="shared" si="180"/>
        <v>10.52</v>
      </c>
      <c r="S296" s="99">
        <f t="shared" si="181"/>
        <v>26.59</v>
      </c>
      <c r="T296" s="99">
        <f t="shared" si="182"/>
        <v>20.375769230769233</v>
      </c>
      <c r="U296" s="99">
        <f t="shared" si="183"/>
        <v>21.220499999999998</v>
      </c>
      <c r="V296" s="99">
        <f t="shared" si="184"/>
        <v>16.505939401244031</v>
      </c>
      <c r="W296" s="99">
        <f t="shared" si="185"/>
        <v>20.690876152747357</v>
      </c>
      <c r="X296" s="99">
        <f t="shared" si="186"/>
        <v>-4.1849367515033258</v>
      </c>
      <c r="Y296" s="99">
        <f t="shared" si="187"/>
        <v>-3.0718066234396786</v>
      </c>
      <c r="Z296" s="99">
        <f t="shared" si="188"/>
        <v>-1.1131301280636472</v>
      </c>
      <c r="AA296" s="109">
        <f t="shared" si="189"/>
        <v>1.1737972567696688</v>
      </c>
      <c r="AB296" s="109">
        <f t="shared" si="206"/>
        <v>1.4380785792160335</v>
      </c>
      <c r="AC296" s="99" t="str">
        <f t="shared" si="207"/>
        <v>0</v>
      </c>
      <c r="AD296" s="95" t="str">
        <f t="shared" si="208"/>
        <v>0</v>
      </c>
      <c r="AE296" s="95">
        <f t="shared" si="190"/>
        <v>0</v>
      </c>
      <c r="AF296" s="95">
        <f>IF(Petrobras_PETR4___Histórico__InfoMoney_1[[#This Row],[MACD Line]]&lt;0,1,0)</f>
        <v>1</v>
      </c>
      <c r="AG296" s="99">
        <f>Petrobras_PETR4___Histórico__InfoMoney_1[[#This Row],[9MME]]/Petrobras_PETR4___Histórico__InfoMoney_1[[#This Row],[20MA]]</f>
        <v>0.96019270190472583</v>
      </c>
      <c r="AH296" s="95">
        <f t="shared" si="191"/>
        <v>0</v>
      </c>
      <c r="AI296" s="96">
        <f t="shared" si="192"/>
        <v>0</v>
      </c>
      <c r="AK296" s="104" t="b">
        <f t="shared" si="193"/>
        <v>0</v>
      </c>
      <c r="AL296" s="104" t="b">
        <f t="shared" si="194"/>
        <v>1</v>
      </c>
      <c r="AM296" s="104" t="b">
        <f t="shared" si="195"/>
        <v>0</v>
      </c>
      <c r="AN296" s="104" t="b">
        <f t="shared" si="196"/>
        <v>1</v>
      </c>
      <c r="AO296" s="98">
        <f t="shared" si="197"/>
        <v>10.5</v>
      </c>
      <c r="AP296" s="104">
        <f t="shared" si="198"/>
        <v>29.89</v>
      </c>
      <c r="AQ296" s="98">
        <f t="shared" si="199"/>
        <v>0.2</v>
      </c>
      <c r="AR296" s="98">
        <f t="shared" si="200"/>
        <v>0.15384615384615385</v>
      </c>
      <c r="AS296" s="98">
        <f t="shared" si="201"/>
        <v>7.407407407407407E-2</v>
      </c>
      <c r="AU296" s="97" t="b">
        <f t="shared" si="202"/>
        <v>0</v>
      </c>
      <c r="AV296" s="97" t="b">
        <f t="shared" si="203"/>
        <v>0</v>
      </c>
      <c r="AW296" s="97" t="b">
        <f t="shared" si="209"/>
        <v>0</v>
      </c>
      <c r="AX296" s="97" t="b">
        <f t="shared" si="210"/>
        <v>0</v>
      </c>
      <c r="AY2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6" s="97" t="b">
        <f t="shared" si="204"/>
        <v>0</v>
      </c>
      <c r="BA296" s="97" t="b">
        <f t="shared" si="205"/>
        <v>1</v>
      </c>
      <c r="BB296" s="97" t="b">
        <f t="shared" si="211"/>
        <v>1</v>
      </c>
      <c r="BC296" s="97" t="b">
        <f t="shared" si="212"/>
        <v>1</v>
      </c>
      <c r="BD296" s="97" t="b">
        <f>Petrobras_PETR4___Histórico__InfoMoney_1[[#This Row],[MACD Line]]&lt;0</f>
        <v>1</v>
      </c>
      <c r="BE2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7" spans="1:57" hidden="1">
      <c r="A297" s="83">
        <v>43907</v>
      </c>
      <c r="B297" s="98">
        <v>12.58</v>
      </c>
      <c r="C297" s="98">
        <v>12.58</v>
      </c>
      <c r="D297" s="98">
        <v>-0.69</v>
      </c>
      <c r="E297" s="98">
        <f>Petrobras_PETR4___Histórico__InfoMoney_1[[#This Row],[Var.Dia (%)]]/100</f>
        <v>-6.8999999999999999E-3</v>
      </c>
      <c r="F297" s="98">
        <v>13.16</v>
      </c>
      <c r="G297" s="98">
        <v>12.58</v>
      </c>
      <c r="H297" s="98">
        <v>13.39</v>
      </c>
      <c r="I297" s="97" t="s">
        <v>490</v>
      </c>
      <c r="J297" s="108">
        <v>4.8500000000000001E-2</v>
      </c>
      <c r="K297" s="97">
        <f ca="1">IF(COUNT($E297:E$1321)&gt;=22,LINEST(OFFSET(E297,0,0,22),OFFSET(J297,0,0,22)),"")</f>
        <v>1.4764681562361668</v>
      </c>
      <c r="L297" s="99">
        <f t="shared" si="177"/>
        <v>0</v>
      </c>
      <c r="M297" s="99">
        <f t="shared" si="178"/>
        <v>0</v>
      </c>
      <c r="N297" s="99">
        <f t="shared" si="179"/>
        <v>0</v>
      </c>
      <c r="O2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-0.8827977315689981</v>
      </c>
      <c r="P297" s="128">
        <f>IF(Petrobras_PETR4___Histórico__InfoMoney_1[[#This Row],[William %R]]&lt;-0.8,1,0)</f>
        <v>1</v>
      </c>
      <c r="Q297" s="128">
        <f>IF(Petrobras_PETR4___Histórico__InfoMoney_1[[#This Row],[William %R]]&gt;-0.1,1,0)</f>
        <v>0</v>
      </c>
      <c r="R297" s="99">
        <f t="shared" si="180"/>
        <v>10.72</v>
      </c>
      <c r="S297" s="99">
        <f t="shared" si="181"/>
        <v>26.59</v>
      </c>
      <c r="T297" s="99">
        <f t="shared" si="182"/>
        <v>21.303423076923075</v>
      </c>
      <c r="U297" s="99">
        <f t="shared" si="183"/>
        <v>22.095000000000002</v>
      </c>
      <c r="V297" s="99">
        <f t="shared" si="184"/>
        <v>17.521564746924764</v>
      </c>
      <c r="W297" s="99">
        <f t="shared" si="185"/>
        <v>21.472546244967145</v>
      </c>
      <c r="X297" s="99">
        <f t="shared" si="186"/>
        <v>-3.9509814980423812</v>
      </c>
      <c r="Y297" s="99">
        <f t="shared" si="187"/>
        <v>-2.7935240914237669</v>
      </c>
      <c r="Z297" s="99">
        <f t="shared" si="188"/>
        <v>-1.1574574066186143</v>
      </c>
      <c r="AA297" s="109">
        <f t="shared" si="189"/>
        <v>6.3639610306789177E-2</v>
      </c>
      <c r="AB297" s="109">
        <f t="shared" si="206"/>
        <v>1.4654794437316412</v>
      </c>
      <c r="AC297" s="99" t="str">
        <f t="shared" si="207"/>
        <v>0</v>
      </c>
      <c r="AD297" s="95" t="str">
        <f t="shared" si="208"/>
        <v>0</v>
      </c>
      <c r="AE297" s="95">
        <f t="shared" si="190"/>
        <v>0</v>
      </c>
      <c r="AF297" s="95">
        <f>IF(Petrobras_PETR4___Histórico__InfoMoney_1[[#This Row],[MACD Line]]&lt;0,1,0)</f>
        <v>1</v>
      </c>
      <c r="AG297" s="99">
        <f>Petrobras_PETR4___Histórico__InfoMoney_1[[#This Row],[9MME]]/Petrobras_PETR4___Histórico__InfoMoney_1[[#This Row],[20MA]]</f>
        <v>0.96417393423503384</v>
      </c>
      <c r="AH297" s="95">
        <f t="shared" si="191"/>
        <v>0</v>
      </c>
      <c r="AI297" s="96">
        <f t="shared" si="192"/>
        <v>0</v>
      </c>
      <c r="AK297" s="104" t="b">
        <f t="shared" si="193"/>
        <v>1</v>
      </c>
      <c r="AL297" s="104" t="b">
        <f t="shared" si="194"/>
        <v>1</v>
      </c>
      <c r="AM297" s="104" t="b">
        <f t="shared" si="195"/>
        <v>1</v>
      </c>
      <c r="AN297" s="104" t="b">
        <f t="shared" si="196"/>
        <v>0</v>
      </c>
      <c r="AO297" s="98">
        <f t="shared" si="197"/>
        <v>10.72</v>
      </c>
      <c r="AP297" s="104">
        <f t="shared" si="198"/>
        <v>29.89</v>
      </c>
      <c r="AQ297" s="98">
        <f t="shared" si="199"/>
        <v>0.2</v>
      </c>
      <c r="AR297" s="98">
        <f t="shared" si="200"/>
        <v>0.15384615384615385</v>
      </c>
      <c r="AS297" s="98">
        <f t="shared" si="201"/>
        <v>7.407407407407407E-2</v>
      </c>
      <c r="AU297" s="97" t="b">
        <f t="shared" si="202"/>
        <v>0</v>
      </c>
      <c r="AV297" s="97" t="b">
        <f t="shared" si="203"/>
        <v>0</v>
      </c>
      <c r="AW297" s="97" t="b">
        <f t="shared" si="209"/>
        <v>0</v>
      </c>
      <c r="AX297" s="97" t="b">
        <f t="shared" si="210"/>
        <v>0</v>
      </c>
      <c r="AY2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7" s="97" t="b">
        <f t="shared" si="204"/>
        <v>1</v>
      </c>
      <c r="BA297" s="97" t="b">
        <f t="shared" si="205"/>
        <v>0</v>
      </c>
      <c r="BB297" s="97" t="b">
        <f t="shared" si="211"/>
        <v>1</v>
      </c>
      <c r="BC297" s="97" t="b">
        <f t="shared" si="212"/>
        <v>1</v>
      </c>
      <c r="BD297" s="97" t="b">
        <f>Petrobras_PETR4___Histórico__InfoMoney_1[[#This Row],[MACD Line]]&lt;0</f>
        <v>1</v>
      </c>
      <c r="BE2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8" spans="1:57" hidden="1">
      <c r="A298" s="83">
        <v>43906</v>
      </c>
      <c r="B298" s="98">
        <v>12.67</v>
      </c>
      <c r="C298" s="98">
        <v>12.67</v>
      </c>
      <c r="D298" s="98">
        <v>-15</v>
      </c>
      <c r="E298" s="98">
        <f>Petrobras_PETR4___Histórico__InfoMoney_1[[#This Row],[Var.Dia (%)]]/100</f>
        <v>-0.15</v>
      </c>
      <c r="F298" s="98">
        <v>12.49</v>
      </c>
      <c r="G298" s="98">
        <v>12.14</v>
      </c>
      <c r="H298" s="98">
        <v>13.64</v>
      </c>
      <c r="I298" s="97" t="s">
        <v>236</v>
      </c>
      <c r="J298" s="108">
        <v>-0.13919999999999999</v>
      </c>
      <c r="K298" s="97">
        <f ca="1">IF(COUNT($E298:E$1321)&gt;=22,LINEST(OFFSET(E298,0,0,22),OFFSET(J298,0,0,22)),"")</f>
        <v>1.5359901326058789</v>
      </c>
      <c r="L298" s="99">
        <f t="shared" si="177"/>
        <v>0</v>
      </c>
      <c r="M298" s="99">
        <f t="shared" si="178"/>
        <v>0</v>
      </c>
      <c r="N298" s="99">
        <f t="shared" si="179"/>
        <v>0</v>
      </c>
      <c r="O2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-0.87712665406427226</v>
      </c>
      <c r="P298" s="128">
        <f>IF(Petrobras_PETR4___Histórico__InfoMoney_1[[#This Row],[William %R]]&lt;-0.8,1,0)</f>
        <v>1</v>
      </c>
      <c r="Q298" s="128">
        <f>IF(Petrobras_PETR4___Histórico__InfoMoney_1[[#This Row],[William %R]]&gt;-0.1,1,0)</f>
        <v>0</v>
      </c>
      <c r="R298" s="99">
        <f t="shared" si="180"/>
        <v>10.72</v>
      </c>
      <c r="S298" s="99">
        <f t="shared" si="181"/>
        <v>26.59</v>
      </c>
      <c r="T298" s="99">
        <f t="shared" si="182"/>
        <v>21.997999999999998</v>
      </c>
      <c r="U298" s="99">
        <f t="shared" si="183"/>
        <v>22.889499999999998</v>
      </c>
      <c r="V298" s="99">
        <f t="shared" si="184"/>
        <v>18.420031064547448</v>
      </c>
      <c r="W298" s="99">
        <f t="shared" si="185"/>
        <v>22.183949944564517</v>
      </c>
      <c r="X298" s="99">
        <f t="shared" si="186"/>
        <v>-3.7639188800170693</v>
      </c>
      <c r="Y298" s="99">
        <f t="shared" si="187"/>
        <v>-2.5041597397691131</v>
      </c>
      <c r="Z298" s="99">
        <f t="shared" si="188"/>
        <v>-1.2597591402479562</v>
      </c>
      <c r="AA298" s="109">
        <f t="shared" si="189"/>
        <v>1.5768481220460013</v>
      </c>
      <c r="AB298" s="109">
        <f t="shared" si="206"/>
        <v>1.9822386334647217</v>
      </c>
      <c r="AC298" s="99" t="str">
        <f t="shared" si="207"/>
        <v>0</v>
      </c>
      <c r="AD298" s="95" t="str">
        <f t="shared" si="208"/>
        <v>0</v>
      </c>
      <c r="AE298" s="95">
        <f t="shared" si="190"/>
        <v>0</v>
      </c>
      <c r="AF298" s="95">
        <f>IF(Petrobras_PETR4___Histórico__InfoMoney_1[[#This Row],[MACD Line]]&lt;0,1,0)</f>
        <v>1</v>
      </c>
      <c r="AG298" s="99">
        <f>Petrobras_PETR4___Histórico__InfoMoney_1[[#This Row],[9MME]]/Petrobras_PETR4___Histórico__InfoMoney_1[[#This Row],[20MA]]</f>
        <v>0.96105201074728586</v>
      </c>
      <c r="AH298" s="95">
        <f t="shared" si="191"/>
        <v>0</v>
      </c>
      <c r="AI298" s="96">
        <f t="shared" si="192"/>
        <v>0</v>
      </c>
      <c r="AK298" s="104" t="b">
        <f t="shared" si="193"/>
        <v>1</v>
      </c>
      <c r="AL298" s="104" t="b">
        <f t="shared" si="194"/>
        <v>0</v>
      </c>
      <c r="AM298" s="104" t="b">
        <f t="shared" si="195"/>
        <v>0</v>
      </c>
      <c r="AN298" s="104" t="b">
        <f t="shared" si="196"/>
        <v>1</v>
      </c>
      <c r="AO298" s="98">
        <f t="shared" si="197"/>
        <v>10.72</v>
      </c>
      <c r="AP298" s="104">
        <f t="shared" si="198"/>
        <v>29.89</v>
      </c>
      <c r="AQ298" s="98">
        <f t="shared" si="199"/>
        <v>0.2</v>
      </c>
      <c r="AR298" s="98">
        <f t="shared" si="200"/>
        <v>0.15384615384615385</v>
      </c>
      <c r="AS298" s="98">
        <f t="shared" si="201"/>
        <v>7.407407407407407E-2</v>
      </c>
      <c r="AU298" s="97" t="b">
        <f t="shared" si="202"/>
        <v>0</v>
      </c>
      <c r="AV298" s="97" t="b">
        <f t="shared" si="203"/>
        <v>1</v>
      </c>
      <c r="AW298" s="97" t="b">
        <f t="shared" si="209"/>
        <v>0</v>
      </c>
      <c r="AX298" s="97" t="b">
        <f t="shared" si="210"/>
        <v>0</v>
      </c>
      <c r="AY2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8" s="97" t="b">
        <f t="shared" si="204"/>
        <v>0</v>
      </c>
      <c r="BA298" s="97" t="b">
        <f t="shared" si="205"/>
        <v>1</v>
      </c>
      <c r="BB298" s="97" t="b">
        <f t="shared" si="211"/>
        <v>1</v>
      </c>
      <c r="BC298" s="97" t="b">
        <f t="shared" si="212"/>
        <v>1</v>
      </c>
      <c r="BD298" s="97" t="b">
        <f>Petrobras_PETR4___Histórico__InfoMoney_1[[#This Row],[MACD Line]]&lt;0</f>
        <v>1</v>
      </c>
      <c r="BE2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299" spans="1:57" hidden="1">
      <c r="A299" s="83">
        <v>43903</v>
      </c>
      <c r="B299" s="98">
        <v>14.9</v>
      </c>
      <c r="C299" s="98">
        <v>14.9</v>
      </c>
      <c r="D299" s="98">
        <v>22.22</v>
      </c>
      <c r="E299" s="98">
        <f>Petrobras_PETR4___Histórico__InfoMoney_1[[#This Row],[Var.Dia (%)]]/100</f>
        <v>0.22219999999999998</v>
      </c>
      <c r="F299" s="98">
        <v>14.61</v>
      </c>
      <c r="G299" s="98">
        <v>12.29</v>
      </c>
      <c r="H299" s="98">
        <v>14.9</v>
      </c>
      <c r="I299" s="97" t="s">
        <v>491</v>
      </c>
      <c r="J299" s="108">
        <v>0.1391</v>
      </c>
      <c r="K299" s="97">
        <f ca="1">IF(COUNT($E299:E$1321)&gt;=22,LINEST(OFFSET(E299,0,0,22),OFFSET(J299,0,0,22)),"")</f>
        <v>1.6311110181510031</v>
      </c>
      <c r="L299" s="99">
        <f t="shared" si="177"/>
        <v>0</v>
      </c>
      <c r="M299" s="99">
        <f t="shared" si="178"/>
        <v>0</v>
      </c>
      <c r="N299" s="99">
        <f t="shared" si="179"/>
        <v>0</v>
      </c>
      <c r="O2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-0.76777777777777767</v>
      </c>
      <c r="P299" s="128">
        <f>IF(Petrobras_PETR4___Histórico__InfoMoney_1[[#This Row],[William %R]]&lt;-0.8,1,0)</f>
        <v>0</v>
      </c>
      <c r="Q299" s="128">
        <f>IF(Petrobras_PETR4___Histórico__InfoMoney_1[[#This Row],[William %R]]&gt;-0.1,1,0)</f>
        <v>0</v>
      </c>
      <c r="R299" s="99">
        <f t="shared" si="180"/>
        <v>10.72</v>
      </c>
      <c r="S299" s="99">
        <f t="shared" si="181"/>
        <v>28.72</v>
      </c>
      <c r="T299" s="99">
        <f t="shared" si="182"/>
        <v>22.94396153846154</v>
      </c>
      <c r="U299" s="99">
        <f t="shared" si="183"/>
        <v>23.693999999999999</v>
      </c>
      <c r="V299" s="99">
        <f t="shared" si="184"/>
        <v>19.46549125810153</v>
      </c>
      <c r="W299" s="99">
        <f t="shared" si="185"/>
        <v>22.94506594012968</v>
      </c>
      <c r="X299" s="99">
        <f t="shared" si="186"/>
        <v>-3.4795746820281508</v>
      </c>
      <c r="Y299" s="99">
        <f t="shared" si="187"/>
        <v>-2.189219954707124</v>
      </c>
      <c r="Z299" s="99">
        <f t="shared" si="188"/>
        <v>-1.2903547273210267</v>
      </c>
      <c r="AA299" s="109">
        <f t="shared" si="189"/>
        <v>1.9162593770155443</v>
      </c>
      <c r="AB299" s="109">
        <f t="shared" si="206"/>
        <v>1.7508712117114649</v>
      </c>
      <c r="AC299" s="99" t="str">
        <f t="shared" si="207"/>
        <v>0</v>
      </c>
      <c r="AD299" s="95" t="str">
        <f t="shared" si="208"/>
        <v>0</v>
      </c>
      <c r="AE299" s="95">
        <f t="shared" si="190"/>
        <v>0</v>
      </c>
      <c r="AF299" s="95">
        <f>IF(Petrobras_PETR4___Histórico__InfoMoney_1[[#This Row],[MACD Line]]&lt;0,1,0)</f>
        <v>1</v>
      </c>
      <c r="AG299" s="99">
        <f>Petrobras_PETR4___Histórico__InfoMoney_1[[#This Row],[9MME]]/Petrobras_PETR4___Histórico__InfoMoney_1[[#This Row],[20MA]]</f>
        <v>0.96834479355370728</v>
      </c>
      <c r="AH299" s="95">
        <f t="shared" si="191"/>
        <v>0</v>
      </c>
      <c r="AI299" s="96">
        <f t="shared" si="192"/>
        <v>0</v>
      </c>
      <c r="AK299" s="104" t="b">
        <f t="shared" si="193"/>
        <v>0</v>
      </c>
      <c r="AL299" s="104" t="b">
        <f t="shared" si="194"/>
        <v>0</v>
      </c>
      <c r="AM299" s="104" t="b">
        <f t="shared" si="195"/>
        <v>1</v>
      </c>
      <c r="AN299" s="104" t="b">
        <f t="shared" si="196"/>
        <v>1</v>
      </c>
      <c r="AO299" s="98">
        <f t="shared" si="197"/>
        <v>10.72</v>
      </c>
      <c r="AP299" s="104">
        <f t="shared" si="198"/>
        <v>29.89</v>
      </c>
      <c r="AQ299" s="98">
        <f t="shared" si="199"/>
        <v>0.2</v>
      </c>
      <c r="AR299" s="98">
        <f t="shared" si="200"/>
        <v>0.15384615384615385</v>
      </c>
      <c r="AS299" s="98">
        <f t="shared" si="201"/>
        <v>7.407407407407407E-2</v>
      </c>
      <c r="AU299" s="97" t="b">
        <f t="shared" si="202"/>
        <v>1</v>
      </c>
      <c r="AV299" s="97" t="b">
        <f t="shared" si="203"/>
        <v>0</v>
      </c>
      <c r="AW299" s="97" t="b">
        <f t="shared" si="209"/>
        <v>0</v>
      </c>
      <c r="AX299" s="97" t="b">
        <f t="shared" si="210"/>
        <v>1</v>
      </c>
      <c r="AY2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299" s="97" t="b">
        <f t="shared" si="204"/>
        <v>1</v>
      </c>
      <c r="BA299" s="97" t="b">
        <f t="shared" si="205"/>
        <v>0</v>
      </c>
      <c r="BB299" s="97" t="b">
        <f t="shared" si="211"/>
        <v>0</v>
      </c>
      <c r="BC299" s="97" t="b">
        <f t="shared" si="212"/>
        <v>1</v>
      </c>
      <c r="BD299" s="97" t="b">
        <f>Petrobras_PETR4___Histórico__InfoMoney_1[[#This Row],[MACD Line]]&lt;0</f>
        <v>1</v>
      </c>
      <c r="BE2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0" spans="1:57" hidden="1">
      <c r="A300" s="83">
        <v>43902</v>
      </c>
      <c r="B300" s="98">
        <v>12.19</v>
      </c>
      <c r="C300" s="98">
        <v>12.19</v>
      </c>
      <c r="D300" s="98">
        <v>-20.51</v>
      </c>
      <c r="E300" s="98">
        <f>Petrobras_PETR4___Histórico__InfoMoney_1[[#This Row],[Var.Dia (%)]]/100</f>
        <v>-0.2051</v>
      </c>
      <c r="F300" s="98">
        <v>13.22</v>
      </c>
      <c r="G300" s="98">
        <v>10.72</v>
      </c>
      <c r="H300" s="98">
        <v>13.41</v>
      </c>
      <c r="I300" s="97" t="s">
        <v>146</v>
      </c>
      <c r="J300" s="108">
        <v>-0.14779999999999999</v>
      </c>
      <c r="K300" s="97">
        <f ca="1">IF(COUNT($E300:E$1321)&gt;=22,LINEST(OFFSET(E300,0,0,22),OFFSET(J300,0,0,22)),"")</f>
        <v>1.6396431618292631</v>
      </c>
      <c r="L300" s="99">
        <f t="shared" si="177"/>
        <v>1</v>
      </c>
      <c r="M300" s="99">
        <f t="shared" si="178"/>
        <v>0</v>
      </c>
      <c r="N300" s="99">
        <f t="shared" si="179"/>
        <v>1</v>
      </c>
      <c r="O3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-0.92331768388106428</v>
      </c>
      <c r="P300" s="128">
        <f>IF(Petrobras_PETR4___Histórico__InfoMoney_1[[#This Row],[William %R]]&lt;-0.8,1,0)</f>
        <v>1</v>
      </c>
      <c r="Q300" s="128">
        <f>IF(Petrobras_PETR4___Histórico__InfoMoney_1[[#This Row],[William %R]]&gt;-0.1,1,0)</f>
        <v>0</v>
      </c>
      <c r="R300" s="99">
        <f t="shared" si="180"/>
        <v>10.72</v>
      </c>
      <c r="S300" s="99">
        <f t="shared" si="181"/>
        <v>29.89</v>
      </c>
      <c r="T300" s="99">
        <f t="shared" si="182"/>
        <v>23.217923076923071</v>
      </c>
      <c r="U300" s="99">
        <f t="shared" si="183"/>
        <v>24.406500000000001</v>
      </c>
      <c r="V300" s="99">
        <f t="shared" si="184"/>
        <v>20.295580577756354</v>
      </c>
      <c r="W300" s="99">
        <f t="shared" si="185"/>
        <v>23.588671215340053</v>
      </c>
      <c r="X300" s="99">
        <f t="shared" si="186"/>
        <v>-3.293090637583699</v>
      </c>
      <c r="Y300" s="99">
        <f t="shared" si="187"/>
        <v>-1.8666312728768675</v>
      </c>
      <c r="Z300" s="99">
        <f t="shared" si="188"/>
        <v>-1.4264593647068315</v>
      </c>
      <c r="AA300" s="109">
        <f t="shared" si="189"/>
        <v>2.2273863607376136</v>
      </c>
      <c r="AB300" s="109">
        <f t="shared" si="206"/>
        <v>3.6167969254576589</v>
      </c>
      <c r="AC300" s="99" t="str">
        <f t="shared" si="207"/>
        <v>0</v>
      </c>
      <c r="AD300" s="95" t="str">
        <f t="shared" si="208"/>
        <v>0</v>
      </c>
      <c r="AE300" s="95">
        <f t="shared" si="190"/>
        <v>0</v>
      </c>
      <c r="AF300" s="95">
        <f>IF(Petrobras_PETR4___Histórico__InfoMoney_1[[#This Row],[MACD Line]]&lt;0,1,0)</f>
        <v>1</v>
      </c>
      <c r="AG300" s="99">
        <f>Petrobras_PETR4___Histórico__InfoMoney_1[[#This Row],[9MME]]/Petrobras_PETR4___Histórico__InfoMoney_1[[#This Row],[20MA]]</f>
        <v>0.951300804167868</v>
      </c>
      <c r="AH300" s="95">
        <f t="shared" si="191"/>
        <v>0</v>
      </c>
      <c r="AI300" s="96">
        <f t="shared" si="192"/>
        <v>0</v>
      </c>
      <c r="AK300" s="104" t="b">
        <f t="shared" si="193"/>
        <v>0</v>
      </c>
      <c r="AL300" s="104" t="b">
        <f t="shared" si="194"/>
        <v>0</v>
      </c>
      <c r="AM300" s="104" t="b">
        <f t="shared" si="195"/>
        <v>1</v>
      </c>
      <c r="AN300" s="104" t="b">
        <f t="shared" si="196"/>
        <v>1</v>
      </c>
      <c r="AO300" s="98">
        <f t="shared" si="197"/>
        <v>10.72</v>
      </c>
      <c r="AP300" s="104">
        <f t="shared" si="198"/>
        <v>29.89</v>
      </c>
      <c r="AQ300" s="98">
        <f t="shared" si="199"/>
        <v>0.2</v>
      </c>
      <c r="AR300" s="98">
        <f t="shared" si="200"/>
        <v>0.15384615384615385</v>
      </c>
      <c r="AS300" s="98">
        <f t="shared" si="201"/>
        <v>7.407407407407407E-2</v>
      </c>
      <c r="AU300" s="97" t="b">
        <f t="shared" si="202"/>
        <v>0</v>
      </c>
      <c r="AV300" s="97" t="b">
        <f t="shared" si="203"/>
        <v>0</v>
      </c>
      <c r="AW300" s="97" t="b">
        <f t="shared" si="209"/>
        <v>1</v>
      </c>
      <c r="AX300" s="97" t="b">
        <f t="shared" si="210"/>
        <v>1</v>
      </c>
      <c r="AY3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0" s="97" t="b">
        <f t="shared" si="204"/>
        <v>1</v>
      </c>
      <c r="BA300" s="97" t="b">
        <f t="shared" si="205"/>
        <v>1</v>
      </c>
      <c r="BB300" s="97" t="b">
        <f t="shared" si="211"/>
        <v>0</v>
      </c>
      <c r="BC300" s="97" t="b">
        <f t="shared" si="212"/>
        <v>0</v>
      </c>
      <c r="BD300" s="97" t="b">
        <f>Petrobras_PETR4___Histórico__InfoMoney_1[[#This Row],[MACD Line]]&lt;0</f>
        <v>1</v>
      </c>
      <c r="BE3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1" spans="1:57" hidden="1">
      <c r="A301" s="83">
        <v>43901</v>
      </c>
      <c r="B301" s="98">
        <v>15.34</v>
      </c>
      <c r="C301" s="98">
        <v>15.34</v>
      </c>
      <c r="D301" s="98">
        <v>-9.74</v>
      </c>
      <c r="E301" s="98">
        <f>Petrobras_PETR4___Histórico__InfoMoney_1[[#This Row],[Var.Dia (%)]]/100</f>
        <v>-9.74E-2</v>
      </c>
      <c r="F301" s="98">
        <v>16.16</v>
      </c>
      <c r="G301" s="98">
        <v>14.51</v>
      </c>
      <c r="H301" s="98">
        <v>16.57</v>
      </c>
      <c r="I301" s="97" t="s">
        <v>304</v>
      </c>
      <c r="J301" s="108">
        <v>-7.6399999999999996E-2</v>
      </c>
      <c r="K301" s="97">
        <f ca="1">IF(COUNT($E301:E$1321)&gt;=22,LINEST(OFFSET(E301,0,0,22),OFFSET(J301,0,0,22)),"")</f>
        <v>1.793261872020212</v>
      </c>
      <c r="L301" s="99">
        <f t="shared" si="177"/>
        <v>0</v>
      </c>
      <c r="M301" s="99">
        <f t="shared" si="178"/>
        <v>0</v>
      </c>
      <c r="N301" s="99">
        <f t="shared" si="179"/>
        <v>0</v>
      </c>
      <c r="O3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-0.94603381014304289</v>
      </c>
      <c r="P301" s="128">
        <f>IF(Petrobras_PETR4___Histórico__InfoMoney_1[[#This Row],[William %R]]&lt;-0.8,1,0)</f>
        <v>1</v>
      </c>
      <c r="Q301" s="128">
        <f>IF(Petrobras_PETR4___Histórico__InfoMoney_1[[#This Row],[William %R]]&gt;-0.1,1,0)</f>
        <v>0</v>
      </c>
      <c r="R301" s="99">
        <f t="shared" si="180"/>
        <v>14.51</v>
      </c>
      <c r="S301" s="99">
        <f t="shared" si="181"/>
        <v>29.89</v>
      </c>
      <c r="T301" s="99">
        <f t="shared" si="182"/>
        <v>24.245769230769223</v>
      </c>
      <c r="U301" s="99">
        <f t="shared" si="183"/>
        <v>25.222999999999995</v>
      </c>
      <c r="V301" s="99">
        <f t="shared" si="184"/>
        <v>21.769322500984781</v>
      </c>
      <c r="W301" s="99">
        <f t="shared" si="185"/>
        <v>24.500564912567256</v>
      </c>
      <c r="X301" s="99">
        <f t="shared" si="186"/>
        <v>-2.7312424115824747</v>
      </c>
      <c r="Y301" s="99">
        <f t="shared" si="187"/>
        <v>-1.5100164317001596</v>
      </c>
      <c r="Z301" s="99">
        <f t="shared" si="188"/>
        <v>-1.2212259798823151</v>
      </c>
      <c r="AA301" s="109">
        <f t="shared" si="189"/>
        <v>1.1667261889578024</v>
      </c>
      <c r="AB301" s="109">
        <f t="shared" si="206"/>
        <v>4.1496481778579746</v>
      </c>
      <c r="AC301" s="99" t="str">
        <f t="shared" si="207"/>
        <v>0</v>
      </c>
      <c r="AD301" s="95" t="str">
        <f t="shared" si="208"/>
        <v>0</v>
      </c>
      <c r="AE301" s="95">
        <f t="shared" si="190"/>
        <v>0</v>
      </c>
      <c r="AF301" s="95">
        <f>IF(Petrobras_PETR4___Histórico__InfoMoney_1[[#This Row],[MACD Line]]&lt;0,1,0)</f>
        <v>1</v>
      </c>
      <c r="AG301" s="99">
        <f>Petrobras_PETR4___Histórico__InfoMoney_1[[#This Row],[9MME]]/Petrobras_PETR4___Histórico__InfoMoney_1[[#This Row],[20MA]]</f>
        <v>0.96125636247747004</v>
      </c>
      <c r="AH301" s="95">
        <f t="shared" si="191"/>
        <v>0</v>
      </c>
      <c r="AI301" s="96">
        <f t="shared" si="192"/>
        <v>0</v>
      </c>
      <c r="AK301" s="104" t="b">
        <f t="shared" si="193"/>
        <v>0</v>
      </c>
      <c r="AL301" s="104" t="b">
        <f t="shared" si="194"/>
        <v>0</v>
      </c>
      <c r="AM301" s="104" t="b">
        <f t="shared" si="195"/>
        <v>1</v>
      </c>
      <c r="AN301" s="104" t="b">
        <f t="shared" si="196"/>
        <v>1</v>
      </c>
      <c r="AO301" s="98">
        <f t="shared" si="197"/>
        <v>10.72</v>
      </c>
      <c r="AP301" s="104">
        <f t="shared" si="198"/>
        <v>29.89</v>
      </c>
      <c r="AQ301" s="98">
        <f t="shared" si="199"/>
        <v>0.2</v>
      </c>
      <c r="AR301" s="98">
        <f t="shared" si="200"/>
        <v>0.15384615384615385</v>
      </c>
      <c r="AS301" s="98">
        <f t="shared" si="201"/>
        <v>7.407407407407407E-2</v>
      </c>
      <c r="AU301" s="97" t="b">
        <f t="shared" si="202"/>
        <v>0</v>
      </c>
      <c r="AV301" s="97" t="b">
        <f t="shared" si="203"/>
        <v>1</v>
      </c>
      <c r="AW301" s="97" t="b">
        <f t="shared" si="209"/>
        <v>1</v>
      </c>
      <c r="AX301" s="97" t="b">
        <f t="shared" si="210"/>
        <v>1</v>
      </c>
      <c r="AY3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1" s="97" t="b">
        <f t="shared" si="204"/>
        <v>0</v>
      </c>
      <c r="BA301" s="97" t="b">
        <f t="shared" si="205"/>
        <v>1</v>
      </c>
      <c r="BB301" s="97" t="b">
        <f t="shared" si="211"/>
        <v>0</v>
      </c>
      <c r="BC301" s="97" t="b">
        <f t="shared" si="212"/>
        <v>0</v>
      </c>
      <c r="BD301" s="97" t="b">
        <f>Petrobras_PETR4___Histórico__InfoMoney_1[[#This Row],[MACD Line]]&lt;0</f>
        <v>1</v>
      </c>
      <c r="BE3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2" spans="1:57" hidden="1">
      <c r="A302" s="83">
        <v>43900</v>
      </c>
      <c r="B302" s="98">
        <v>16.989999999999998</v>
      </c>
      <c r="C302" s="98">
        <v>16.989999999999998</v>
      </c>
      <c r="D302" s="98">
        <v>9.41</v>
      </c>
      <c r="E302" s="98">
        <f>Petrobras_PETR4___Histórico__InfoMoney_1[[#This Row],[Var.Dia (%)]]/100</f>
        <v>9.4100000000000003E-2</v>
      </c>
      <c r="F302" s="98">
        <v>18.04</v>
      </c>
      <c r="G302" s="98">
        <v>15.84</v>
      </c>
      <c r="H302" s="98">
        <v>18.04</v>
      </c>
      <c r="I302" s="97" t="s">
        <v>445</v>
      </c>
      <c r="J302" s="108">
        <v>7.1400000000000005E-2</v>
      </c>
      <c r="K302" s="97">
        <f ca="1">IF(COUNT($E302:E$1321)&gt;=22,LINEST(OFFSET(E302,0,0,22),OFFSET(J302,0,0,22)),"")</f>
        <v>1.8866001477020771</v>
      </c>
      <c r="L302" s="99">
        <f t="shared" si="177"/>
        <v>0</v>
      </c>
      <c r="M302" s="99">
        <f t="shared" si="178"/>
        <v>0</v>
      </c>
      <c r="N302" s="99">
        <f t="shared" si="179"/>
        <v>0</v>
      </c>
      <c r="O3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-0.86114819759679584</v>
      </c>
      <c r="P302" s="128">
        <f>IF(Petrobras_PETR4___Histórico__InfoMoney_1[[#This Row],[William %R]]&lt;-0.8,1,0)</f>
        <v>1</v>
      </c>
      <c r="Q302" s="128">
        <f>IF(Petrobras_PETR4___Histórico__InfoMoney_1[[#This Row],[William %R]]&gt;-0.1,1,0)</f>
        <v>0</v>
      </c>
      <c r="R302" s="99">
        <f t="shared" si="180"/>
        <v>14.91</v>
      </c>
      <c r="S302" s="99">
        <f t="shared" si="181"/>
        <v>29.89</v>
      </c>
      <c r="T302" s="99">
        <f t="shared" si="182"/>
        <v>24.965</v>
      </c>
      <c r="U302" s="99">
        <f t="shared" si="183"/>
        <v>25.864999999999991</v>
      </c>
      <c r="V302" s="99">
        <f t="shared" si="184"/>
        <v>22.938290228436561</v>
      </c>
      <c r="W302" s="99">
        <f t="shared" si="185"/>
        <v>25.233410105572638</v>
      </c>
      <c r="X302" s="99">
        <f t="shared" si="186"/>
        <v>-2.2951198771360772</v>
      </c>
      <c r="Y302" s="99">
        <f t="shared" si="187"/>
        <v>-1.2047099367295808</v>
      </c>
      <c r="Z302" s="99">
        <f t="shared" si="188"/>
        <v>-1.0904099404064964</v>
      </c>
      <c r="AA302" s="109">
        <f t="shared" si="189"/>
        <v>1.0323759005323587</v>
      </c>
      <c r="AB302" s="109">
        <f t="shared" si="206"/>
        <v>4.5942464017507874</v>
      </c>
      <c r="AC302" s="99" t="str">
        <f t="shared" si="207"/>
        <v>0</v>
      </c>
      <c r="AD302" s="95" t="str">
        <f t="shared" si="208"/>
        <v>0</v>
      </c>
      <c r="AE302" s="95">
        <f t="shared" si="190"/>
        <v>0</v>
      </c>
      <c r="AF302" s="95">
        <f>IF(Petrobras_PETR4___Histórico__InfoMoney_1[[#This Row],[MACD Line]]&lt;0,1,0)</f>
        <v>1</v>
      </c>
      <c r="AG302" s="99">
        <f>Petrobras_PETR4___Histórico__InfoMoney_1[[#This Row],[9MME]]/Petrobras_PETR4___Histórico__InfoMoney_1[[#This Row],[20MA]]</f>
        <v>0.96520394355306427</v>
      </c>
      <c r="AH302" s="95">
        <f t="shared" si="191"/>
        <v>0</v>
      </c>
      <c r="AI302" s="96">
        <f t="shared" si="192"/>
        <v>0</v>
      </c>
      <c r="AK302" s="104" t="b">
        <f t="shared" si="193"/>
        <v>0</v>
      </c>
      <c r="AL302" s="104" t="b">
        <f t="shared" si="194"/>
        <v>0</v>
      </c>
      <c r="AM302" s="104" t="b">
        <f t="shared" si="195"/>
        <v>1</v>
      </c>
      <c r="AN302" s="104" t="b">
        <f t="shared" si="196"/>
        <v>1</v>
      </c>
      <c r="AO302" s="98">
        <f t="shared" si="197"/>
        <v>14.91</v>
      </c>
      <c r="AP302" s="104">
        <f t="shared" si="198"/>
        <v>29.89</v>
      </c>
      <c r="AQ302" s="98">
        <f t="shared" si="199"/>
        <v>0.2</v>
      </c>
      <c r="AR302" s="98">
        <f t="shared" si="200"/>
        <v>0.15384615384615385</v>
      </c>
      <c r="AS302" s="98">
        <f t="shared" si="201"/>
        <v>7.407407407407407E-2</v>
      </c>
      <c r="AU302" s="97" t="b">
        <f t="shared" si="202"/>
        <v>1</v>
      </c>
      <c r="AV302" s="97" t="b">
        <f t="shared" si="203"/>
        <v>0</v>
      </c>
      <c r="AW302" s="97" t="b">
        <f t="shared" si="209"/>
        <v>1</v>
      </c>
      <c r="AX302" s="97" t="b">
        <f t="shared" si="210"/>
        <v>1</v>
      </c>
      <c r="AY3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2" s="97" t="b">
        <f t="shared" si="204"/>
        <v>1</v>
      </c>
      <c r="BA302" s="97" t="b">
        <f t="shared" si="205"/>
        <v>0</v>
      </c>
      <c r="BB302" s="97" t="b">
        <f t="shared" si="211"/>
        <v>0</v>
      </c>
      <c r="BC302" s="97" t="b">
        <f t="shared" si="212"/>
        <v>0</v>
      </c>
      <c r="BD302" s="97" t="b">
        <f>Petrobras_PETR4___Histórico__InfoMoney_1[[#This Row],[MACD Line]]&lt;0</f>
        <v>1</v>
      </c>
      <c r="BE3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3" spans="1:57" hidden="1">
      <c r="A303" s="83">
        <v>43899</v>
      </c>
      <c r="B303" s="98">
        <v>15.53</v>
      </c>
      <c r="C303" s="98">
        <v>15.53</v>
      </c>
      <c r="D303" s="98">
        <v>-29.7</v>
      </c>
      <c r="E303" s="98">
        <f>Petrobras_PETR4___Histórico__InfoMoney_1[[#This Row],[Var.Dia (%)]]/100</f>
        <v>-0.29699999999999999</v>
      </c>
      <c r="F303" s="98">
        <v>17.23</v>
      </c>
      <c r="G303" s="98">
        <v>14.91</v>
      </c>
      <c r="H303" s="98">
        <v>17.64</v>
      </c>
      <c r="I303" s="97" t="s">
        <v>492</v>
      </c>
      <c r="J303" s="108">
        <v>-0.1217</v>
      </c>
      <c r="K303" s="97">
        <f ca="1">IF(COUNT($E303:E$1321)&gt;=22,LINEST(OFFSET(E303,0,0,22),OFFSET(J303,0,0,22)),"")</f>
        <v>2.0193763150650379</v>
      </c>
      <c r="L303" s="99">
        <f t="shared" si="177"/>
        <v>1</v>
      </c>
      <c r="M303" s="99">
        <f t="shared" si="178"/>
        <v>0</v>
      </c>
      <c r="N303" s="99">
        <f t="shared" si="179"/>
        <v>0</v>
      </c>
      <c r="O3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-0.95861148197596802</v>
      </c>
      <c r="P303" s="128">
        <f>IF(Petrobras_PETR4___Histórico__InfoMoney_1[[#This Row],[William %R]]&lt;-0.8,1,0)</f>
        <v>1</v>
      </c>
      <c r="Q303" s="128">
        <f>IF(Petrobras_PETR4___Histórico__InfoMoney_1[[#This Row],[William %R]]&gt;-0.1,1,0)</f>
        <v>0</v>
      </c>
      <c r="R303" s="99">
        <f t="shared" si="180"/>
        <v>14.91</v>
      </c>
      <c r="S303" s="99">
        <f t="shared" si="181"/>
        <v>29.89</v>
      </c>
      <c r="T303" s="99">
        <f t="shared" si="182"/>
        <v>25.277692307692302</v>
      </c>
      <c r="U303" s="99">
        <f t="shared" si="183"/>
        <v>26.414999999999999</v>
      </c>
      <c r="V303" s="99">
        <f t="shared" si="184"/>
        <v>24.019797542697756</v>
      </c>
      <c r="W303" s="99">
        <f t="shared" si="185"/>
        <v>25.89288291401845</v>
      </c>
      <c r="X303" s="99">
        <f t="shared" si="186"/>
        <v>-1.8730853713206947</v>
      </c>
      <c r="Y303" s="99">
        <f t="shared" si="187"/>
        <v>-0.93210745162795683</v>
      </c>
      <c r="Z303" s="99">
        <f t="shared" si="188"/>
        <v>-0.94097791969273792</v>
      </c>
      <c r="AA303" s="109">
        <f t="shared" si="189"/>
        <v>4.6386204845837629</v>
      </c>
      <c r="AB303" s="109">
        <f t="shared" si="206"/>
        <v>4.2479136055244782</v>
      </c>
      <c r="AC303" s="99" t="str">
        <f t="shared" si="207"/>
        <v>0</v>
      </c>
      <c r="AD303" s="95" t="str">
        <f t="shared" si="208"/>
        <v>0</v>
      </c>
      <c r="AE303" s="95">
        <f t="shared" si="190"/>
        <v>0</v>
      </c>
      <c r="AF303" s="95">
        <f>IF(Petrobras_PETR4___Histórico__InfoMoney_1[[#This Row],[MACD Line]]&lt;0,1,0)</f>
        <v>1</v>
      </c>
      <c r="AG303" s="99">
        <f>Petrobras_PETR4___Histórico__InfoMoney_1[[#This Row],[9MME]]/Petrobras_PETR4___Histórico__InfoMoney_1[[#This Row],[20MA]]</f>
        <v>0.95694462645058875</v>
      </c>
      <c r="AH303" s="95">
        <f t="shared" si="191"/>
        <v>0</v>
      </c>
      <c r="AI303" s="96">
        <f t="shared" si="192"/>
        <v>0</v>
      </c>
      <c r="AK303" s="104" t="b">
        <f t="shared" si="193"/>
        <v>0</v>
      </c>
      <c r="AL303" s="104" t="b">
        <f t="shared" si="194"/>
        <v>0</v>
      </c>
      <c r="AM303" s="104" t="b">
        <f t="shared" si="195"/>
        <v>1</v>
      </c>
      <c r="AN303" s="104" t="b">
        <f t="shared" si="196"/>
        <v>0</v>
      </c>
      <c r="AO303" s="98">
        <f t="shared" si="197"/>
        <v>14.91</v>
      </c>
      <c r="AP303" s="104">
        <f t="shared" si="198"/>
        <v>29.89</v>
      </c>
      <c r="AQ303" s="98">
        <f t="shared" si="199"/>
        <v>0.2</v>
      </c>
      <c r="AR303" s="98">
        <f t="shared" si="200"/>
        <v>0.15384615384615385</v>
      </c>
      <c r="AS303" s="98">
        <f t="shared" si="201"/>
        <v>7.407407407407407E-2</v>
      </c>
      <c r="AU303" s="97" t="b">
        <f t="shared" si="202"/>
        <v>0</v>
      </c>
      <c r="AV303" s="97" t="b">
        <f t="shared" si="203"/>
        <v>0</v>
      </c>
      <c r="AW303" s="97" t="b">
        <f t="shared" si="209"/>
        <v>1</v>
      </c>
      <c r="AX303" s="97" t="b">
        <f t="shared" si="210"/>
        <v>1</v>
      </c>
      <c r="AY3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3" s="97" t="b">
        <f t="shared" si="204"/>
        <v>1</v>
      </c>
      <c r="BA303" s="97" t="b">
        <f t="shared" si="205"/>
        <v>1</v>
      </c>
      <c r="BB303" s="97" t="b">
        <f t="shared" si="211"/>
        <v>0</v>
      </c>
      <c r="BC303" s="97" t="b">
        <f t="shared" si="212"/>
        <v>0</v>
      </c>
      <c r="BD303" s="97" t="b">
        <f>Petrobras_PETR4___Histórico__InfoMoney_1[[#This Row],[MACD Line]]&lt;0</f>
        <v>1</v>
      </c>
      <c r="BE3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4" spans="1:57" hidden="1">
      <c r="A304" s="83">
        <v>43896</v>
      </c>
      <c r="B304" s="98">
        <v>22.09</v>
      </c>
      <c r="C304" s="98">
        <v>22.09</v>
      </c>
      <c r="D304" s="98">
        <v>-9.73</v>
      </c>
      <c r="E304" s="98">
        <f>Petrobras_PETR4___Histórico__InfoMoney_1[[#This Row],[Var.Dia (%)]]/100</f>
        <v>-9.7299999999999998E-2</v>
      </c>
      <c r="F304" s="98">
        <v>23.32</v>
      </c>
      <c r="G304" s="98">
        <v>21.82</v>
      </c>
      <c r="H304" s="98">
        <v>23.35</v>
      </c>
      <c r="I304" s="97" t="s">
        <v>493</v>
      </c>
      <c r="J304" s="108">
        <v>-4.1399999999999999E-2</v>
      </c>
      <c r="K304" s="97">
        <f ca="1">IF(COUNT($E304:E$1321)&gt;=22,LINEST(OFFSET(E304,0,0,22),OFFSET(J304,0,0,22)),"")</f>
        <v>1.4724544129885127</v>
      </c>
      <c r="L304" s="99">
        <f t="shared" si="177"/>
        <v>0</v>
      </c>
      <c r="M304" s="99">
        <f t="shared" si="178"/>
        <v>0</v>
      </c>
      <c r="N304" s="99">
        <f t="shared" si="179"/>
        <v>0</v>
      </c>
      <c r="O3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-0.96654275092936803</v>
      </c>
      <c r="P304" s="128">
        <f>IF(Petrobras_PETR4___Histórico__InfoMoney_1[[#This Row],[William %R]]&lt;-0.8,1,0)</f>
        <v>1</v>
      </c>
      <c r="Q304" s="128">
        <f>IF(Petrobras_PETR4___Histórico__InfoMoney_1[[#This Row],[William %R]]&gt;-0.1,1,0)</f>
        <v>0</v>
      </c>
      <c r="R304" s="99">
        <f t="shared" si="180"/>
        <v>21.82</v>
      </c>
      <c r="S304" s="99">
        <f t="shared" si="181"/>
        <v>29.89</v>
      </c>
      <c r="T304" s="99">
        <f t="shared" si="182"/>
        <v>26.514538461538457</v>
      </c>
      <c r="U304" s="99">
        <f t="shared" si="183"/>
        <v>27.049999999999994</v>
      </c>
      <c r="V304" s="99">
        <f t="shared" si="184"/>
        <v>25.56339709591553</v>
      </c>
      <c r="W304" s="99">
        <f t="shared" si="185"/>
        <v>26.721913547139927</v>
      </c>
      <c r="X304" s="99">
        <f t="shared" si="186"/>
        <v>-1.1585164512243971</v>
      </c>
      <c r="Y304" s="99">
        <f t="shared" si="187"/>
        <v>-0.69686297170477229</v>
      </c>
      <c r="Z304" s="99">
        <f t="shared" si="188"/>
        <v>-0.46165347951962477</v>
      </c>
      <c r="AA304" s="109">
        <f t="shared" si="189"/>
        <v>1.6829141392239824</v>
      </c>
      <c r="AB304" s="109">
        <f t="shared" si="206"/>
        <v>1.5650718833331587</v>
      </c>
      <c r="AC304" s="99" t="str">
        <f t="shared" si="207"/>
        <v>0</v>
      </c>
      <c r="AD304" s="95" t="str">
        <f t="shared" si="208"/>
        <v>0</v>
      </c>
      <c r="AE304" s="95">
        <f t="shared" si="190"/>
        <v>0</v>
      </c>
      <c r="AF304" s="95">
        <f>IF(Petrobras_PETR4___Histórico__InfoMoney_1[[#This Row],[MACD Line]]&lt;0,1,0)</f>
        <v>1</v>
      </c>
      <c r="AG304" s="99">
        <f>Petrobras_PETR4___Histórico__InfoMoney_1[[#This Row],[9MME]]/Petrobras_PETR4___Histórico__InfoMoney_1[[#This Row],[20MA]]</f>
        <v>0.98020474904023891</v>
      </c>
      <c r="AH304" s="95">
        <f t="shared" si="191"/>
        <v>0</v>
      </c>
      <c r="AI304" s="96">
        <f t="shared" si="192"/>
        <v>0</v>
      </c>
      <c r="AK304" s="104" t="b">
        <f t="shared" si="193"/>
        <v>0</v>
      </c>
      <c r="AL304" s="104" t="b">
        <f t="shared" si="194"/>
        <v>0</v>
      </c>
      <c r="AM304" s="104" t="b">
        <f t="shared" si="195"/>
        <v>1</v>
      </c>
      <c r="AN304" s="104" t="b">
        <f t="shared" si="196"/>
        <v>0</v>
      </c>
      <c r="AO304" s="98">
        <f t="shared" si="197"/>
        <v>14.91</v>
      </c>
      <c r="AP304" s="104">
        <f t="shared" si="198"/>
        <v>29.89</v>
      </c>
      <c r="AQ304" s="98">
        <f t="shared" si="199"/>
        <v>0.2</v>
      </c>
      <c r="AR304" s="98">
        <f t="shared" si="200"/>
        <v>0.15384615384615385</v>
      </c>
      <c r="AS304" s="98">
        <f t="shared" si="201"/>
        <v>7.407407407407407E-2</v>
      </c>
      <c r="AU304" s="97" t="b">
        <f t="shared" si="202"/>
        <v>0</v>
      </c>
      <c r="AV304" s="97" t="b">
        <f t="shared" si="203"/>
        <v>0</v>
      </c>
      <c r="AW304" s="97" t="b">
        <f t="shared" si="209"/>
        <v>1</v>
      </c>
      <c r="AX304" s="97" t="b">
        <f t="shared" si="210"/>
        <v>1</v>
      </c>
      <c r="AY3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4" s="97" t="b">
        <f t="shared" si="204"/>
        <v>1</v>
      </c>
      <c r="BA304" s="97" t="b">
        <f t="shared" si="205"/>
        <v>1</v>
      </c>
      <c r="BB304" s="97" t="b">
        <f t="shared" si="211"/>
        <v>0</v>
      </c>
      <c r="BC304" s="97" t="b">
        <f t="shared" si="212"/>
        <v>0</v>
      </c>
      <c r="BD304" s="97" t="b">
        <f>Petrobras_PETR4___Histórico__InfoMoney_1[[#This Row],[MACD Line]]&lt;0</f>
        <v>1</v>
      </c>
      <c r="BE3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5" spans="1:57" hidden="1">
      <c r="A305" s="83">
        <v>43895</v>
      </c>
      <c r="B305" s="98">
        <v>24.47</v>
      </c>
      <c r="C305" s="98">
        <v>24.47</v>
      </c>
      <c r="D305" s="98">
        <v>-5.95</v>
      </c>
      <c r="E305" s="98">
        <f>Petrobras_PETR4___Histórico__InfoMoney_1[[#This Row],[Var.Dia (%)]]/100</f>
        <v>-5.9500000000000004E-2</v>
      </c>
      <c r="F305" s="98">
        <v>25.48</v>
      </c>
      <c r="G305" s="98">
        <v>23.91</v>
      </c>
      <c r="H305" s="98">
        <v>25.8</v>
      </c>
      <c r="I305" s="97" t="s">
        <v>207</v>
      </c>
      <c r="J305" s="108">
        <v>-4.65E-2</v>
      </c>
      <c r="K305" s="97">
        <f ca="1">IF(COUNT($E305:E$1321)&gt;=22,LINEST(OFFSET(E305,0,0,22),OFFSET(J305,0,0,22)),"")</f>
        <v>1.3123247805209288</v>
      </c>
      <c r="L305" s="99">
        <f t="shared" si="177"/>
        <v>0</v>
      </c>
      <c r="M305" s="99">
        <f t="shared" si="178"/>
        <v>0</v>
      </c>
      <c r="N305" s="99">
        <f t="shared" si="179"/>
        <v>0</v>
      </c>
      <c r="O3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-0.89291598023064278</v>
      </c>
      <c r="P305" s="128">
        <f>IF(Petrobras_PETR4___Histórico__InfoMoney_1[[#This Row],[William %R]]&lt;-0.8,1,0)</f>
        <v>1</v>
      </c>
      <c r="Q305" s="128">
        <f>IF(Petrobras_PETR4___Histórico__InfoMoney_1[[#This Row],[William %R]]&gt;-0.1,1,0)</f>
        <v>0</v>
      </c>
      <c r="R305" s="99">
        <f t="shared" si="180"/>
        <v>23.82</v>
      </c>
      <c r="S305" s="99">
        <f t="shared" si="181"/>
        <v>29.89</v>
      </c>
      <c r="T305" s="99">
        <f t="shared" si="182"/>
        <v>27.017346153846152</v>
      </c>
      <c r="U305" s="99">
        <f t="shared" si="183"/>
        <v>27.318999999999996</v>
      </c>
      <c r="V305" s="99">
        <f t="shared" si="184"/>
        <v>26.194923840627446</v>
      </c>
      <c r="W305" s="99">
        <f t="shared" si="185"/>
        <v>27.092466630911122</v>
      </c>
      <c r="X305" s="99">
        <f t="shared" si="186"/>
        <v>-0.89754279028367634</v>
      </c>
      <c r="Y305" s="99">
        <f t="shared" si="187"/>
        <v>-0.58144960182486616</v>
      </c>
      <c r="Z305" s="99">
        <f t="shared" si="188"/>
        <v>-0.31609318845881018</v>
      </c>
      <c r="AA305" s="109">
        <f t="shared" si="189"/>
        <v>1.0960155108391492</v>
      </c>
      <c r="AB305" s="109">
        <f t="shared" si="206"/>
        <v>0.68660760263778087</v>
      </c>
      <c r="AC305" s="99" t="str">
        <f t="shared" si="207"/>
        <v>0</v>
      </c>
      <c r="AD305" s="95" t="str">
        <f t="shared" si="208"/>
        <v>0</v>
      </c>
      <c r="AE305" s="95">
        <f t="shared" si="190"/>
        <v>0</v>
      </c>
      <c r="AF305" s="95">
        <f>IF(Petrobras_PETR4___Histórico__InfoMoney_1[[#This Row],[MACD Line]]&lt;0,1,0)</f>
        <v>1</v>
      </c>
      <c r="AG305" s="99">
        <f>Petrobras_PETR4___Histórico__InfoMoney_1[[#This Row],[9MME]]/Petrobras_PETR4___Histórico__InfoMoney_1[[#This Row],[20MA]]</f>
        <v>0.98895809340920815</v>
      </c>
      <c r="AH305" s="95">
        <f t="shared" si="191"/>
        <v>0</v>
      </c>
      <c r="AI305" s="96">
        <f t="shared" si="192"/>
        <v>0</v>
      </c>
      <c r="AK305" s="104" t="b">
        <f t="shared" si="193"/>
        <v>0</v>
      </c>
      <c r="AL305" s="104" t="b">
        <f t="shared" si="194"/>
        <v>0</v>
      </c>
      <c r="AM305" s="104" t="b">
        <f t="shared" si="195"/>
        <v>1</v>
      </c>
      <c r="AN305" s="104" t="b">
        <f t="shared" si="196"/>
        <v>0</v>
      </c>
      <c r="AO305" s="98">
        <f t="shared" si="197"/>
        <v>23.82</v>
      </c>
      <c r="AP305" s="104">
        <f t="shared" si="198"/>
        <v>29.89</v>
      </c>
      <c r="AQ305" s="98">
        <f t="shared" si="199"/>
        <v>0.2</v>
      </c>
      <c r="AR305" s="98">
        <f t="shared" si="200"/>
        <v>0.15384615384615385</v>
      </c>
      <c r="AS305" s="98">
        <f t="shared" si="201"/>
        <v>7.407407407407407E-2</v>
      </c>
      <c r="AU305" s="97" t="b">
        <f t="shared" si="202"/>
        <v>0</v>
      </c>
      <c r="AV305" s="97" t="b">
        <f t="shared" si="203"/>
        <v>0</v>
      </c>
      <c r="AW305" s="97" t="b">
        <f t="shared" si="209"/>
        <v>1</v>
      </c>
      <c r="AX305" s="97" t="b">
        <f t="shared" si="210"/>
        <v>0</v>
      </c>
      <c r="AY3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5" s="97" t="b">
        <f t="shared" si="204"/>
        <v>0</v>
      </c>
      <c r="BA305" s="97" t="b">
        <f t="shared" si="205"/>
        <v>1</v>
      </c>
      <c r="BB305" s="97" t="b">
        <f t="shared" si="211"/>
        <v>1</v>
      </c>
      <c r="BC305" s="97" t="b">
        <f t="shared" si="212"/>
        <v>0</v>
      </c>
      <c r="BD305" s="97" t="b">
        <f>Petrobras_PETR4___Histórico__InfoMoney_1[[#This Row],[MACD Line]]&lt;0</f>
        <v>1</v>
      </c>
      <c r="BE3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6" spans="1:57" hidden="1">
      <c r="A306" s="83">
        <v>43894</v>
      </c>
      <c r="B306" s="98">
        <v>26.02</v>
      </c>
      <c r="C306" s="98">
        <v>26.02</v>
      </c>
      <c r="D306" s="98">
        <v>3.22</v>
      </c>
      <c r="E306" s="98">
        <f>Petrobras_PETR4___Histórico__InfoMoney_1[[#This Row],[Var.Dia (%)]]/100</f>
        <v>3.2199999999999999E-2</v>
      </c>
      <c r="F306" s="98">
        <v>26.04</v>
      </c>
      <c r="G306" s="98">
        <v>25.39</v>
      </c>
      <c r="H306" s="98">
        <v>26.07</v>
      </c>
      <c r="I306" s="97" t="s">
        <v>103</v>
      </c>
      <c r="J306" s="108">
        <v>1.6E-2</v>
      </c>
      <c r="K306" s="97">
        <f ca="1">IF(COUNT($E306:E$1321)&gt;=22,LINEST(OFFSET(E306,0,0,22),OFFSET(J306,0,0,22)),"")</f>
        <v>1.3111003952792517</v>
      </c>
      <c r="L306" s="99">
        <f t="shared" si="177"/>
        <v>0</v>
      </c>
      <c r="M306" s="99">
        <f t="shared" si="178"/>
        <v>0</v>
      </c>
      <c r="N306" s="99">
        <f t="shared" si="179"/>
        <v>0</v>
      </c>
      <c r="O3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-0.63756177924217472</v>
      </c>
      <c r="P306" s="128">
        <f>IF(Petrobras_PETR4___Histórico__InfoMoney_1[[#This Row],[William %R]]&lt;-0.8,1,0)</f>
        <v>0</v>
      </c>
      <c r="Q306" s="128">
        <f>IF(Petrobras_PETR4___Histórico__InfoMoney_1[[#This Row],[William %R]]&gt;-0.1,1,0)</f>
        <v>0</v>
      </c>
      <c r="R306" s="99">
        <f t="shared" si="180"/>
        <v>23.82</v>
      </c>
      <c r="S306" s="99">
        <f t="shared" si="181"/>
        <v>29.89</v>
      </c>
      <c r="T306" s="99">
        <f t="shared" si="182"/>
        <v>27.308692307692308</v>
      </c>
      <c r="U306" s="99">
        <f t="shared" si="183"/>
        <v>27.480499999999999</v>
      </c>
      <c r="V306" s="99">
        <f t="shared" si="184"/>
        <v>26.508546357105164</v>
      </c>
      <c r="W306" s="99">
        <f t="shared" si="185"/>
        <v>27.302263961384014</v>
      </c>
      <c r="X306" s="99">
        <f t="shared" si="186"/>
        <v>-0.79371760427885008</v>
      </c>
      <c r="Y306" s="99">
        <f t="shared" si="187"/>
        <v>-0.50242630471016358</v>
      </c>
      <c r="Z306" s="99">
        <f t="shared" si="188"/>
        <v>-0.29129129956868649</v>
      </c>
      <c r="AA306" s="109">
        <f t="shared" si="189"/>
        <v>0.57982756057296914</v>
      </c>
      <c r="AB306" s="109">
        <f t="shared" si="206"/>
        <v>0.68404678202590807</v>
      </c>
      <c r="AC306" s="99" t="str">
        <f t="shared" si="207"/>
        <v>0</v>
      </c>
      <c r="AD306" s="95" t="str">
        <f t="shared" si="208"/>
        <v>0</v>
      </c>
      <c r="AE306" s="95">
        <f t="shared" si="190"/>
        <v>0</v>
      </c>
      <c r="AF306" s="95">
        <f>IF(Petrobras_PETR4___Histórico__InfoMoney_1[[#This Row],[MACD Line]]&lt;0,1,0)</f>
        <v>1</v>
      </c>
      <c r="AG306" s="99">
        <f>Petrobras_PETR4___Histórico__InfoMoney_1[[#This Row],[9MME]]/Petrobras_PETR4___Histórico__InfoMoney_1[[#This Row],[20MA]]</f>
        <v>0.9937480143262426</v>
      </c>
      <c r="AH306" s="95">
        <f t="shared" si="191"/>
        <v>0</v>
      </c>
      <c r="AI306" s="96">
        <f t="shared" si="192"/>
        <v>0</v>
      </c>
      <c r="AK306" s="104" t="b">
        <f t="shared" si="193"/>
        <v>0</v>
      </c>
      <c r="AL306" s="104" t="b">
        <f t="shared" si="194"/>
        <v>1</v>
      </c>
      <c r="AM306" s="104" t="b">
        <f t="shared" si="195"/>
        <v>1</v>
      </c>
      <c r="AN306" s="104" t="b">
        <f t="shared" si="196"/>
        <v>1</v>
      </c>
      <c r="AO306" s="98">
        <f t="shared" si="197"/>
        <v>23.82</v>
      </c>
      <c r="AP306" s="104">
        <f t="shared" si="198"/>
        <v>29.89</v>
      </c>
      <c r="AQ306" s="98">
        <f t="shared" si="199"/>
        <v>0.2</v>
      </c>
      <c r="AR306" s="98">
        <f t="shared" si="200"/>
        <v>0.15384615384615385</v>
      </c>
      <c r="AS306" s="98">
        <f t="shared" si="201"/>
        <v>7.407407407407407E-2</v>
      </c>
      <c r="AU306" s="97" t="b">
        <f t="shared" si="202"/>
        <v>0</v>
      </c>
      <c r="AV306" s="97" t="b">
        <f t="shared" si="203"/>
        <v>1</v>
      </c>
      <c r="AW306" s="97" t="b">
        <f t="shared" si="209"/>
        <v>0</v>
      </c>
      <c r="AX306" s="97" t="b">
        <f t="shared" si="210"/>
        <v>0</v>
      </c>
      <c r="AY3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6" s="97" t="b">
        <f t="shared" si="204"/>
        <v>0</v>
      </c>
      <c r="BA306" s="97" t="b">
        <f t="shared" si="205"/>
        <v>0</v>
      </c>
      <c r="BB306" s="97" t="b">
        <f t="shared" si="211"/>
        <v>1</v>
      </c>
      <c r="BC306" s="97" t="b">
        <f t="shared" si="212"/>
        <v>1</v>
      </c>
      <c r="BD306" s="97" t="b">
        <f>Petrobras_PETR4___Histórico__InfoMoney_1[[#This Row],[MACD Line]]&lt;0</f>
        <v>1</v>
      </c>
      <c r="BE3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7" spans="1:57" hidden="1">
      <c r="A307" s="83">
        <v>43893</v>
      </c>
      <c r="B307" s="98">
        <v>25.2</v>
      </c>
      <c r="C307" s="98">
        <v>25.2</v>
      </c>
      <c r="D307" s="98">
        <v>-1.81</v>
      </c>
      <c r="E307" s="98">
        <f>Petrobras_PETR4___Histórico__InfoMoney_1[[#This Row],[Var.Dia (%)]]/100</f>
        <v>-1.8100000000000002E-2</v>
      </c>
      <c r="F307" s="98">
        <v>25.71</v>
      </c>
      <c r="G307" s="98">
        <v>24.92</v>
      </c>
      <c r="H307" s="98">
        <v>26.59</v>
      </c>
      <c r="I307" s="97" t="s">
        <v>237</v>
      </c>
      <c r="J307" s="108">
        <v>-1.0200000000000001E-2</v>
      </c>
      <c r="K307" s="97">
        <f ca="1">IF(COUNT($E307:E$1321)&gt;=22,LINEST(OFFSET(E307,0,0,22),OFFSET(J307,0,0,22)),"")</f>
        <v>1.2873832428506904</v>
      </c>
      <c r="L307" s="99">
        <f t="shared" si="177"/>
        <v>0</v>
      </c>
      <c r="M307" s="99">
        <f t="shared" si="178"/>
        <v>0</v>
      </c>
      <c r="N307" s="99">
        <f t="shared" si="179"/>
        <v>0</v>
      </c>
      <c r="O3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-0.77265238879736431</v>
      </c>
      <c r="P307" s="128">
        <f>IF(Petrobras_PETR4___Histórico__InfoMoney_1[[#This Row],[William %R]]&lt;-0.8,1,0)</f>
        <v>0</v>
      </c>
      <c r="Q307" s="128">
        <f>IF(Petrobras_PETR4___Histórico__InfoMoney_1[[#This Row],[William %R]]&gt;-0.1,1,0)</f>
        <v>0</v>
      </c>
      <c r="R307" s="99">
        <f t="shared" si="180"/>
        <v>23.82</v>
      </c>
      <c r="S307" s="99">
        <f t="shared" si="181"/>
        <v>29.89</v>
      </c>
      <c r="T307" s="99">
        <f t="shared" si="182"/>
        <v>27.281115384615383</v>
      </c>
      <c r="U307" s="99">
        <f t="shared" si="183"/>
        <v>27.542999999999999</v>
      </c>
      <c r="V307" s="99">
        <f t="shared" si="184"/>
        <v>26.597372967487921</v>
      </c>
      <c r="W307" s="99">
        <f t="shared" si="185"/>
        <v>27.404845078294734</v>
      </c>
      <c r="X307" s="99">
        <f t="shared" si="186"/>
        <v>-0.80747211080681325</v>
      </c>
      <c r="Y307" s="99">
        <f t="shared" si="187"/>
        <v>-0.42960347981799191</v>
      </c>
      <c r="Z307" s="99">
        <f t="shared" si="188"/>
        <v>-0.37786863098882134</v>
      </c>
      <c r="AA307" s="109">
        <f t="shared" si="189"/>
        <v>0.33234018715767905</v>
      </c>
      <c r="AB307" s="109">
        <f t="shared" si="206"/>
        <v>0.52647886947151101</v>
      </c>
      <c r="AC307" s="99" t="str">
        <f t="shared" si="207"/>
        <v>0</v>
      </c>
      <c r="AD307" s="95" t="str">
        <f t="shared" si="208"/>
        <v>0</v>
      </c>
      <c r="AE307" s="95">
        <f t="shared" si="190"/>
        <v>0</v>
      </c>
      <c r="AF307" s="95">
        <f>IF(Petrobras_PETR4___Histórico__InfoMoney_1[[#This Row],[MACD Line]]&lt;0,1,0)</f>
        <v>1</v>
      </c>
      <c r="AG307" s="99">
        <f>Petrobras_PETR4___Histórico__InfoMoney_1[[#This Row],[9MME]]/Petrobras_PETR4___Histórico__InfoMoney_1[[#This Row],[20MA]]</f>
        <v>0.99049179045911429</v>
      </c>
      <c r="AH307" s="95">
        <f t="shared" si="191"/>
        <v>0</v>
      </c>
      <c r="AI307" s="96">
        <f t="shared" si="192"/>
        <v>0</v>
      </c>
      <c r="AK307" s="104" t="b">
        <f t="shared" si="193"/>
        <v>1</v>
      </c>
      <c r="AL307" s="104" t="b">
        <f t="shared" si="194"/>
        <v>1</v>
      </c>
      <c r="AM307" s="104" t="b">
        <f t="shared" si="195"/>
        <v>0</v>
      </c>
      <c r="AN307" s="104" t="b">
        <f t="shared" si="196"/>
        <v>1</v>
      </c>
      <c r="AO307" s="98">
        <f t="shared" si="197"/>
        <v>23.82</v>
      </c>
      <c r="AP307" s="104">
        <f t="shared" si="198"/>
        <v>29.89</v>
      </c>
      <c r="AQ307" s="98">
        <f t="shared" si="199"/>
        <v>0.2</v>
      </c>
      <c r="AR307" s="98">
        <f t="shared" si="200"/>
        <v>0.15384615384615385</v>
      </c>
      <c r="AS307" s="98">
        <f t="shared" si="201"/>
        <v>7.407407407407407E-2</v>
      </c>
      <c r="AU307" s="97" t="b">
        <f t="shared" si="202"/>
        <v>1</v>
      </c>
      <c r="AV307" s="97" t="b">
        <f t="shared" si="203"/>
        <v>1</v>
      </c>
      <c r="AW307" s="97" t="b">
        <f t="shared" si="209"/>
        <v>0</v>
      </c>
      <c r="AX307" s="97" t="b">
        <f t="shared" si="210"/>
        <v>0</v>
      </c>
      <c r="AY3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7" s="97" t="b">
        <f t="shared" si="204"/>
        <v>0</v>
      </c>
      <c r="BA307" s="97" t="b">
        <f t="shared" si="205"/>
        <v>0</v>
      </c>
      <c r="BB307" s="97" t="b">
        <f t="shared" si="211"/>
        <v>1</v>
      </c>
      <c r="BC307" s="97" t="b">
        <f t="shared" si="212"/>
        <v>1</v>
      </c>
      <c r="BD307" s="97" t="b">
        <f>Petrobras_PETR4___Histórico__InfoMoney_1[[#This Row],[MACD Line]]&lt;0</f>
        <v>1</v>
      </c>
      <c r="BE3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8" spans="1:57" hidden="1">
      <c r="A308" s="83">
        <v>43892</v>
      </c>
      <c r="B308" s="98">
        <v>25.67</v>
      </c>
      <c r="C308" s="98">
        <v>25.67</v>
      </c>
      <c r="D308" s="98">
        <v>4.7</v>
      </c>
      <c r="E308" s="98">
        <f>Petrobras_PETR4___Histórico__InfoMoney_1[[#This Row],[Var.Dia (%)]]/100</f>
        <v>4.7E-2</v>
      </c>
      <c r="F308" s="98">
        <v>24.67</v>
      </c>
      <c r="G308" s="98">
        <v>24.65</v>
      </c>
      <c r="H308" s="98">
        <v>25.88</v>
      </c>
      <c r="I308" s="97" t="s">
        <v>146</v>
      </c>
      <c r="J308" s="108">
        <v>2.3599999999999999E-2</v>
      </c>
      <c r="K308" s="97">
        <f ca="1">IF(COUNT($E308:E$1321)&gt;=22,LINEST(OFFSET(E308,0,0,22),OFFSET(J308,0,0,22)),"")</f>
        <v>1.2741362643113472</v>
      </c>
      <c r="L308" s="99">
        <f t="shared" si="177"/>
        <v>0</v>
      </c>
      <c r="M308" s="99">
        <f t="shared" si="178"/>
        <v>0</v>
      </c>
      <c r="N308" s="99">
        <f t="shared" si="179"/>
        <v>0</v>
      </c>
      <c r="O3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-0.69522240527182844</v>
      </c>
      <c r="P308" s="128">
        <f>IF(Petrobras_PETR4___Histórico__InfoMoney_1[[#This Row],[William %R]]&lt;-0.8,1,0)</f>
        <v>0</v>
      </c>
      <c r="Q308" s="128">
        <f>IF(Petrobras_PETR4___Histórico__InfoMoney_1[[#This Row],[William %R]]&gt;-0.1,1,0)</f>
        <v>0</v>
      </c>
      <c r="R308" s="99">
        <f t="shared" si="180"/>
        <v>23.82</v>
      </c>
      <c r="S308" s="99">
        <f t="shared" si="181"/>
        <v>29.89</v>
      </c>
      <c r="T308" s="99">
        <f t="shared" si="182"/>
        <v>27.452000000000002</v>
      </c>
      <c r="U308" s="99">
        <f t="shared" si="183"/>
        <v>27.659499999999998</v>
      </c>
      <c r="V308" s="99">
        <f t="shared" si="184"/>
        <v>26.851440779758452</v>
      </c>
      <c r="W308" s="99">
        <f t="shared" si="185"/>
        <v>27.581232684558312</v>
      </c>
      <c r="X308" s="99">
        <f t="shared" si="186"/>
        <v>-0.72979190479986045</v>
      </c>
      <c r="Y308" s="99">
        <f t="shared" si="187"/>
        <v>-0.33513632207078659</v>
      </c>
      <c r="Z308" s="99">
        <f t="shared" si="188"/>
        <v>-0.39465558272907386</v>
      </c>
      <c r="AA308" s="109">
        <f t="shared" si="189"/>
        <v>0.81317279836453116</v>
      </c>
      <c r="AB308" s="109">
        <f t="shared" si="206"/>
        <v>1.5150676552550388</v>
      </c>
      <c r="AC308" s="99" t="str">
        <f t="shared" si="207"/>
        <v>0</v>
      </c>
      <c r="AD308" s="95" t="str">
        <f t="shared" si="208"/>
        <v>0</v>
      </c>
      <c r="AE308" s="95">
        <f t="shared" si="190"/>
        <v>0</v>
      </c>
      <c r="AF308" s="95">
        <f>IF(Petrobras_PETR4___Histórico__InfoMoney_1[[#This Row],[MACD Line]]&lt;0,1,0)</f>
        <v>1</v>
      </c>
      <c r="AG308" s="99">
        <f>Petrobras_PETR4___Histórico__InfoMoney_1[[#This Row],[9MME]]/Petrobras_PETR4___Histórico__InfoMoney_1[[#This Row],[20MA]]</f>
        <v>0.99249805672553748</v>
      </c>
      <c r="AH308" s="95">
        <f t="shared" si="191"/>
        <v>0</v>
      </c>
      <c r="AI308" s="96">
        <f t="shared" si="192"/>
        <v>0</v>
      </c>
      <c r="AK308" s="104" t="b">
        <f t="shared" si="193"/>
        <v>1</v>
      </c>
      <c r="AL308" s="104" t="b">
        <f t="shared" si="194"/>
        <v>0</v>
      </c>
      <c r="AM308" s="104" t="b">
        <f t="shared" si="195"/>
        <v>0</v>
      </c>
      <c r="AN308" s="104" t="b">
        <f t="shared" si="196"/>
        <v>1</v>
      </c>
      <c r="AO308" s="98">
        <f t="shared" si="197"/>
        <v>23.82</v>
      </c>
      <c r="AP308" s="104">
        <f t="shared" si="198"/>
        <v>29.89</v>
      </c>
      <c r="AQ308" s="98">
        <f t="shared" si="199"/>
        <v>0.2</v>
      </c>
      <c r="AR308" s="98">
        <f t="shared" si="200"/>
        <v>0.15384615384615385</v>
      </c>
      <c r="AS308" s="98">
        <f t="shared" si="201"/>
        <v>7.407407407407407E-2</v>
      </c>
      <c r="AU308" s="97" t="b">
        <f t="shared" si="202"/>
        <v>1</v>
      </c>
      <c r="AV308" s="97" t="b">
        <f t="shared" si="203"/>
        <v>0</v>
      </c>
      <c r="AW308" s="97" t="b">
        <f t="shared" si="209"/>
        <v>0</v>
      </c>
      <c r="AX308" s="97" t="b">
        <f t="shared" si="210"/>
        <v>1</v>
      </c>
      <c r="AY3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8" s="97" t="b">
        <f t="shared" si="204"/>
        <v>1</v>
      </c>
      <c r="BA308" s="97" t="b">
        <f t="shared" si="205"/>
        <v>0</v>
      </c>
      <c r="BB308" s="97" t="b">
        <f t="shared" si="211"/>
        <v>0</v>
      </c>
      <c r="BC308" s="97" t="b">
        <f t="shared" si="212"/>
        <v>1</v>
      </c>
      <c r="BD308" s="97" t="b">
        <f>Petrobras_PETR4___Histórico__InfoMoney_1[[#This Row],[MACD Line]]&lt;0</f>
        <v>1</v>
      </c>
      <c r="BE3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09" spans="1:57" hidden="1">
      <c r="A309" s="83">
        <v>43889</v>
      </c>
      <c r="B309" s="98">
        <v>24.52</v>
      </c>
      <c r="C309" s="98">
        <v>24.52</v>
      </c>
      <c r="D309" s="98">
        <v>0.16</v>
      </c>
      <c r="E309" s="98">
        <f>Petrobras_PETR4___Histórico__InfoMoney_1[[#This Row],[Var.Dia (%)]]/100</f>
        <v>1.6000000000000001E-3</v>
      </c>
      <c r="F309" s="98">
        <v>24.34</v>
      </c>
      <c r="G309" s="98">
        <v>23.82</v>
      </c>
      <c r="H309" s="98">
        <v>24.73</v>
      </c>
      <c r="I309" s="97" t="s">
        <v>419</v>
      </c>
      <c r="J309" s="108">
        <v>1.15E-2</v>
      </c>
      <c r="K309" s="97">
        <f ca="1">IF(COUNT($E309:E$1321)&gt;=22,LINEST(OFFSET(E309,0,0,22),OFFSET(J309,0,0,22)),"")</f>
        <v>1.2307862568539663</v>
      </c>
      <c r="L309" s="99">
        <f t="shared" si="177"/>
        <v>1</v>
      </c>
      <c r="M309" s="99">
        <f t="shared" si="178"/>
        <v>0</v>
      </c>
      <c r="N309" s="99">
        <f t="shared" si="179"/>
        <v>0</v>
      </c>
      <c r="O3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-0.88467874794069201</v>
      </c>
      <c r="P309" s="128">
        <f>IF(Petrobras_PETR4___Histórico__InfoMoney_1[[#This Row],[William %R]]&lt;-0.8,1,0)</f>
        <v>1</v>
      </c>
      <c r="Q309" s="128">
        <f>IF(Petrobras_PETR4___Histórico__InfoMoney_1[[#This Row],[William %R]]&gt;-0.1,1,0)</f>
        <v>0</v>
      </c>
      <c r="R309" s="99">
        <f t="shared" si="180"/>
        <v>23.82</v>
      </c>
      <c r="S309" s="99">
        <f t="shared" si="181"/>
        <v>29.89</v>
      </c>
      <c r="T309" s="99">
        <f t="shared" si="182"/>
        <v>27.418499999999998</v>
      </c>
      <c r="U309" s="99">
        <f t="shared" si="183"/>
        <v>27.776</v>
      </c>
      <c r="V309" s="99">
        <f t="shared" si="184"/>
        <v>27.066248194259988</v>
      </c>
      <c r="W309" s="99">
        <f t="shared" si="185"/>
        <v>27.734131299322978</v>
      </c>
      <c r="X309" s="99">
        <f t="shared" si="186"/>
        <v>-0.66788310506299098</v>
      </c>
      <c r="Y309" s="99">
        <f t="shared" si="187"/>
        <v>-0.23647242638851812</v>
      </c>
      <c r="Z309" s="99">
        <f t="shared" si="188"/>
        <v>-0.43141067867447286</v>
      </c>
      <c r="AA309" s="109">
        <f t="shared" si="189"/>
        <v>2.8284271247461298E-2</v>
      </c>
      <c r="AB309" s="109">
        <f t="shared" si="206"/>
        <v>2.1189030180732673</v>
      </c>
      <c r="AC309" s="99" t="str">
        <f t="shared" si="207"/>
        <v>0</v>
      </c>
      <c r="AD309" s="95" t="str">
        <f t="shared" si="208"/>
        <v>0</v>
      </c>
      <c r="AE309" s="95">
        <f t="shared" si="190"/>
        <v>0</v>
      </c>
      <c r="AF309" s="95">
        <f>IF(Petrobras_PETR4___Histórico__InfoMoney_1[[#This Row],[MACD Line]]&lt;0,1,0)</f>
        <v>1</v>
      </c>
      <c r="AG309" s="99">
        <f>Petrobras_PETR4___Histórico__InfoMoney_1[[#This Row],[9MME]]/Petrobras_PETR4___Histórico__InfoMoney_1[[#This Row],[20MA]]</f>
        <v>0.98712917626728103</v>
      </c>
      <c r="AH309" s="95">
        <f t="shared" si="191"/>
        <v>0</v>
      </c>
      <c r="AI309" s="96">
        <f t="shared" si="192"/>
        <v>0</v>
      </c>
      <c r="AK309" s="104" t="b">
        <f t="shared" si="193"/>
        <v>0</v>
      </c>
      <c r="AL309" s="104" t="b">
        <f t="shared" si="194"/>
        <v>0</v>
      </c>
      <c r="AM309" s="104" t="b">
        <f t="shared" si="195"/>
        <v>0</v>
      </c>
      <c r="AN309" s="104" t="b">
        <f t="shared" si="196"/>
        <v>1</v>
      </c>
      <c r="AO309" s="98">
        <f t="shared" si="197"/>
        <v>23.82</v>
      </c>
      <c r="AP309" s="104">
        <f t="shared" si="198"/>
        <v>29.89</v>
      </c>
      <c r="AQ309" s="98">
        <f t="shared" si="199"/>
        <v>0.2</v>
      </c>
      <c r="AR309" s="98">
        <f t="shared" si="200"/>
        <v>0.15384615384615385</v>
      </c>
      <c r="AS309" s="98">
        <f t="shared" si="201"/>
        <v>7.407407407407407E-2</v>
      </c>
      <c r="AU309" s="97" t="b">
        <f t="shared" si="202"/>
        <v>0</v>
      </c>
      <c r="AV309" s="97" t="b">
        <f t="shared" si="203"/>
        <v>0</v>
      </c>
      <c r="AW309" s="97" t="b">
        <f t="shared" si="209"/>
        <v>1</v>
      </c>
      <c r="AX309" s="97" t="b">
        <f t="shared" si="210"/>
        <v>1</v>
      </c>
      <c r="AY3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09" s="97" t="b">
        <f t="shared" si="204"/>
        <v>1</v>
      </c>
      <c r="BA309" s="97" t="b">
        <f t="shared" si="205"/>
        <v>1</v>
      </c>
      <c r="BB309" s="97" t="b">
        <f t="shared" si="211"/>
        <v>0</v>
      </c>
      <c r="BC309" s="97" t="b">
        <f t="shared" si="212"/>
        <v>0</v>
      </c>
      <c r="BD309" s="97" t="b">
        <f>Petrobras_PETR4___Histórico__InfoMoney_1[[#This Row],[MACD Line]]&lt;0</f>
        <v>1</v>
      </c>
      <c r="BE3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0" spans="1:57" hidden="1">
      <c r="A310" s="83">
        <v>43888</v>
      </c>
      <c r="B310" s="98">
        <v>24.48</v>
      </c>
      <c r="C310" s="98">
        <v>24.48</v>
      </c>
      <c r="D310" s="98">
        <v>-3.47</v>
      </c>
      <c r="E310" s="98">
        <f>Petrobras_PETR4___Histórico__InfoMoney_1[[#This Row],[Var.Dia (%)]]/100</f>
        <v>-3.4700000000000002E-2</v>
      </c>
      <c r="F310" s="98">
        <v>24.89</v>
      </c>
      <c r="G310" s="98">
        <v>24.08</v>
      </c>
      <c r="H310" s="98">
        <v>25.67</v>
      </c>
      <c r="I310" s="97" t="s">
        <v>302</v>
      </c>
      <c r="J310" s="108">
        <v>-2.5899999999999999E-2</v>
      </c>
      <c r="K310" s="97">
        <f ca="1">IF(COUNT($E310:E$1321)&gt;=22,LINEST(OFFSET(E310,0,0,22),OFFSET(J310,0,0,22)),"")</f>
        <v>1.2703616101789756</v>
      </c>
      <c r="L310" s="99">
        <f t="shared" si="177"/>
        <v>0</v>
      </c>
      <c r="M310" s="99">
        <f t="shared" si="178"/>
        <v>0</v>
      </c>
      <c r="N310" s="99">
        <f t="shared" si="179"/>
        <v>0</v>
      </c>
      <c r="O3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-0.93115318416523207</v>
      </c>
      <c r="P310" s="128">
        <f>IF(Petrobras_PETR4___Histórico__InfoMoney_1[[#This Row],[William %R]]&lt;-0.8,1,0)</f>
        <v>1</v>
      </c>
      <c r="Q310" s="128">
        <f>IF(Petrobras_PETR4___Histórico__InfoMoney_1[[#This Row],[William %R]]&gt;-0.1,1,0)</f>
        <v>0</v>
      </c>
      <c r="R310" s="99">
        <f t="shared" si="180"/>
        <v>24.08</v>
      </c>
      <c r="S310" s="99">
        <f t="shared" si="181"/>
        <v>29.89</v>
      </c>
      <c r="T310" s="99">
        <f t="shared" si="182"/>
        <v>27.555769230769229</v>
      </c>
      <c r="U310" s="99">
        <f t="shared" si="183"/>
        <v>27.945499999999999</v>
      </c>
      <c r="V310" s="99">
        <f t="shared" si="184"/>
        <v>27.529202411398167</v>
      </c>
      <c r="W310" s="99">
        <f t="shared" si="185"/>
        <v>27.991261803268817</v>
      </c>
      <c r="X310" s="99">
        <f t="shared" si="186"/>
        <v>-0.4620593918706497</v>
      </c>
      <c r="Y310" s="99">
        <f t="shared" si="187"/>
        <v>-0.12861975671989989</v>
      </c>
      <c r="Z310" s="99">
        <f t="shared" si="188"/>
        <v>-0.33343963515074981</v>
      </c>
      <c r="AA310" s="109">
        <f t="shared" si="189"/>
        <v>0.62225396744416106</v>
      </c>
      <c r="AB310" s="109">
        <f t="shared" si="206"/>
        <v>2.2548769367750423</v>
      </c>
      <c r="AC310" s="99" t="str">
        <f t="shared" si="207"/>
        <v>0</v>
      </c>
      <c r="AD310" s="95" t="str">
        <f t="shared" si="208"/>
        <v>0</v>
      </c>
      <c r="AE310" s="95">
        <f t="shared" si="190"/>
        <v>0</v>
      </c>
      <c r="AF310" s="95">
        <f>IF(Petrobras_PETR4___Histórico__InfoMoney_1[[#This Row],[MACD Line]]&lt;0,1,0)</f>
        <v>1</v>
      </c>
      <c r="AG310" s="99">
        <f>Petrobras_PETR4___Histórico__InfoMoney_1[[#This Row],[9MME]]/Petrobras_PETR4___Histórico__InfoMoney_1[[#This Row],[20MA]]</f>
        <v>0.98605389886633732</v>
      </c>
      <c r="AH310" s="95">
        <f t="shared" si="191"/>
        <v>0</v>
      </c>
      <c r="AI310" s="96">
        <f t="shared" si="192"/>
        <v>0</v>
      </c>
      <c r="AK310" s="104" t="b">
        <f t="shared" si="193"/>
        <v>0</v>
      </c>
      <c r="AL310" s="104" t="b">
        <f t="shared" si="194"/>
        <v>0</v>
      </c>
      <c r="AM310" s="104" t="b">
        <f t="shared" si="195"/>
        <v>0</v>
      </c>
      <c r="AN310" s="104" t="b">
        <f t="shared" si="196"/>
        <v>1</v>
      </c>
      <c r="AO310" s="98">
        <f t="shared" si="197"/>
        <v>23.82</v>
      </c>
      <c r="AP310" s="104">
        <f t="shared" si="198"/>
        <v>29.89</v>
      </c>
      <c r="AQ310" s="98">
        <f t="shared" si="199"/>
        <v>0.2</v>
      </c>
      <c r="AR310" s="98">
        <f t="shared" si="200"/>
        <v>0.15384615384615385</v>
      </c>
      <c r="AS310" s="98">
        <f t="shared" si="201"/>
        <v>7.407407407407407E-2</v>
      </c>
      <c r="AU310" s="97" t="b">
        <f t="shared" si="202"/>
        <v>0</v>
      </c>
      <c r="AV310" s="97" t="b">
        <f t="shared" si="203"/>
        <v>0</v>
      </c>
      <c r="AW310" s="97" t="b">
        <f t="shared" si="209"/>
        <v>1</v>
      </c>
      <c r="AX310" s="97" t="b">
        <f t="shared" si="210"/>
        <v>1</v>
      </c>
      <c r="AY3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0" s="97" t="b">
        <f t="shared" si="204"/>
        <v>1</v>
      </c>
      <c r="BA310" s="97" t="b">
        <f t="shared" si="205"/>
        <v>1</v>
      </c>
      <c r="BB310" s="97" t="b">
        <f t="shared" si="211"/>
        <v>0</v>
      </c>
      <c r="BC310" s="97" t="b">
        <f t="shared" si="212"/>
        <v>0</v>
      </c>
      <c r="BD310" s="97" t="b">
        <f>Petrobras_PETR4___Histórico__InfoMoney_1[[#This Row],[MACD Line]]&lt;0</f>
        <v>1</v>
      </c>
      <c r="BE3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1" spans="1:57" hidden="1">
      <c r="A311" s="83">
        <v>43887</v>
      </c>
      <c r="B311" s="98">
        <v>25.36</v>
      </c>
      <c r="C311" s="98">
        <v>25.36</v>
      </c>
      <c r="D311" s="98">
        <v>-10.050000000000001</v>
      </c>
      <c r="E311" s="98">
        <f>Petrobras_PETR4___Histórico__InfoMoney_1[[#This Row],[Var.Dia (%)]]/100</f>
        <v>-0.10050000000000001</v>
      </c>
      <c r="F311" s="98">
        <v>26.16</v>
      </c>
      <c r="G311" s="98">
        <v>25.19</v>
      </c>
      <c r="H311" s="98">
        <v>26.5</v>
      </c>
      <c r="I311" s="97" t="s">
        <v>48</v>
      </c>
      <c r="J311" s="108">
        <v>-7.0000000000000007E-2</v>
      </c>
      <c r="K311" s="97">
        <f ca="1">IF(COUNT($E311:E$1321)&gt;=22,LINEST(OFFSET(E311,0,0,22),OFFSET(J311,0,0,22)),"")</f>
        <v>1.2615676867368424</v>
      </c>
      <c r="L311" s="99">
        <f t="shared" si="177"/>
        <v>0</v>
      </c>
      <c r="M311" s="99">
        <f t="shared" si="178"/>
        <v>0</v>
      </c>
      <c r="N311" s="99">
        <f t="shared" si="179"/>
        <v>0</v>
      </c>
      <c r="O3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-0.96382978723404289</v>
      </c>
      <c r="P311" s="128">
        <f>IF(Petrobras_PETR4___Histórico__InfoMoney_1[[#This Row],[William %R]]&lt;-0.8,1,0)</f>
        <v>1</v>
      </c>
      <c r="Q311" s="128">
        <f>IF(Petrobras_PETR4___Histórico__InfoMoney_1[[#This Row],[William %R]]&gt;-0.1,1,0)</f>
        <v>0</v>
      </c>
      <c r="R311" s="99">
        <f t="shared" si="180"/>
        <v>25.19</v>
      </c>
      <c r="S311" s="99">
        <f t="shared" si="181"/>
        <v>29.89</v>
      </c>
      <c r="T311" s="99">
        <f t="shared" si="182"/>
        <v>27.765615384615387</v>
      </c>
      <c r="U311" s="99">
        <f t="shared" si="183"/>
        <v>28.114999999999998</v>
      </c>
      <c r="V311" s="99">
        <f t="shared" si="184"/>
        <v>28.083602849834197</v>
      </c>
      <c r="W311" s="99">
        <f t="shared" si="185"/>
        <v>28.27216274753032</v>
      </c>
      <c r="X311" s="99">
        <f t="shared" si="186"/>
        <v>-0.18855989769612336</v>
      </c>
      <c r="Y311" s="99">
        <f t="shared" si="187"/>
        <v>-4.5259847932212424E-2</v>
      </c>
      <c r="Z311" s="99">
        <f t="shared" si="188"/>
        <v>-0.14330004976391092</v>
      </c>
      <c r="AA311" s="109">
        <f t="shared" si="189"/>
        <v>2.0011121907579308</v>
      </c>
      <c r="AB311" s="109">
        <f t="shared" si="206"/>
        <v>1.6438582663964676</v>
      </c>
      <c r="AC311" s="99" t="str">
        <f t="shared" si="207"/>
        <v>0</v>
      </c>
      <c r="AD311" s="95" t="str">
        <f t="shared" si="208"/>
        <v>0</v>
      </c>
      <c r="AE311" s="95">
        <f t="shared" si="190"/>
        <v>0</v>
      </c>
      <c r="AF311" s="95">
        <f>IF(Petrobras_PETR4___Histórico__InfoMoney_1[[#This Row],[MACD Line]]&lt;0,1,0)</f>
        <v>1</v>
      </c>
      <c r="AG311" s="99">
        <f>Petrobras_PETR4___Histórico__InfoMoney_1[[#This Row],[9MME]]/Petrobras_PETR4___Histórico__InfoMoney_1[[#This Row],[20MA]]</f>
        <v>0.98757301741473902</v>
      </c>
      <c r="AH311" s="95">
        <f t="shared" si="191"/>
        <v>0</v>
      </c>
      <c r="AI311" s="96">
        <f t="shared" si="192"/>
        <v>1</v>
      </c>
      <c r="AK311" s="104" t="b">
        <f t="shared" si="193"/>
        <v>0</v>
      </c>
      <c r="AL311" s="104" t="b">
        <f t="shared" si="194"/>
        <v>0</v>
      </c>
      <c r="AM311" s="104" t="b">
        <f t="shared" si="195"/>
        <v>1</v>
      </c>
      <c r="AN311" s="104" t="b">
        <f t="shared" si="196"/>
        <v>0</v>
      </c>
      <c r="AO311" s="98">
        <f t="shared" si="197"/>
        <v>24.08</v>
      </c>
      <c r="AP311" s="104">
        <f t="shared" si="198"/>
        <v>29.89</v>
      </c>
      <c r="AQ311" s="98">
        <f t="shared" si="199"/>
        <v>0.2</v>
      </c>
      <c r="AR311" s="98">
        <f t="shared" si="200"/>
        <v>0.15384615384615385</v>
      </c>
      <c r="AS311" s="98">
        <f t="shared" si="201"/>
        <v>7.407407407407407E-2</v>
      </c>
      <c r="AU311" s="97" t="b">
        <f t="shared" si="202"/>
        <v>0</v>
      </c>
      <c r="AV311" s="97" t="b">
        <f t="shared" si="203"/>
        <v>0</v>
      </c>
      <c r="AW311" s="97" t="b">
        <f t="shared" si="209"/>
        <v>1</v>
      </c>
      <c r="AX311" s="97" t="b">
        <f t="shared" si="210"/>
        <v>1</v>
      </c>
      <c r="AY3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1" s="97" t="b">
        <f t="shared" si="204"/>
        <v>1</v>
      </c>
      <c r="BA311" s="97" t="b">
        <f t="shared" si="205"/>
        <v>1</v>
      </c>
      <c r="BB311" s="97" t="b">
        <f t="shared" si="211"/>
        <v>0</v>
      </c>
      <c r="BC311" s="97" t="b">
        <f t="shared" si="212"/>
        <v>0</v>
      </c>
      <c r="BD311" s="97" t="b">
        <f>Petrobras_PETR4___Histórico__InfoMoney_1[[#This Row],[MACD Line]]&lt;0</f>
        <v>1</v>
      </c>
      <c r="BE3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2" spans="1:57" hidden="1">
      <c r="A312" s="83">
        <v>43882</v>
      </c>
      <c r="B312" s="98">
        <v>28.19</v>
      </c>
      <c r="C312" s="98">
        <v>28.19</v>
      </c>
      <c r="D312" s="98">
        <v>-2.61</v>
      </c>
      <c r="E312" s="98">
        <f>Petrobras_PETR4___Histórico__InfoMoney_1[[#This Row],[Var.Dia (%)]]/100</f>
        <v>-2.6099999999999998E-2</v>
      </c>
      <c r="F312" s="98">
        <v>28.55</v>
      </c>
      <c r="G312" s="98">
        <v>28.09</v>
      </c>
      <c r="H312" s="98">
        <v>28.72</v>
      </c>
      <c r="I312" s="97" t="s">
        <v>187</v>
      </c>
      <c r="J312" s="108">
        <v>-7.9000000000000008E-3</v>
      </c>
      <c r="K312" s="97">
        <f ca="1">IF(COUNT($E312:E$1321)&gt;=22,LINEST(OFFSET(E312,0,0,22),OFFSET(J312,0,0,22)),"")</f>
        <v>1.0043028646029635</v>
      </c>
      <c r="L312" s="99">
        <f t="shared" si="177"/>
        <v>0</v>
      </c>
      <c r="M312" s="99">
        <f t="shared" si="178"/>
        <v>0</v>
      </c>
      <c r="N312" s="99">
        <f t="shared" si="179"/>
        <v>0</v>
      </c>
      <c r="O3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-0.63432835820895506</v>
      </c>
      <c r="P312" s="128">
        <f>IF(Petrobras_PETR4___Histórico__InfoMoney_1[[#This Row],[William %R]]&lt;-0.8,1,0)</f>
        <v>0</v>
      </c>
      <c r="Q312" s="128">
        <f>IF(Petrobras_PETR4___Histórico__InfoMoney_1[[#This Row],[William %R]]&gt;-0.1,1,0)</f>
        <v>0</v>
      </c>
      <c r="R312" s="99">
        <f t="shared" si="180"/>
        <v>27.21</v>
      </c>
      <c r="S312" s="99">
        <f t="shared" si="181"/>
        <v>29.89</v>
      </c>
      <c r="T312" s="99">
        <f t="shared" si="182"/>
        <v>28.207769230769234</v>
      </c>
      <c r="U312" s="99">
        <f t="shared" si="183"/>
        <v>28.203000000000003</v>
      </c>
      <c r="V312" s="99">
        <f t="shared" si="184"/>
        <v>28.57880336798587</v>
      </c>
      <c r="W312" s="99">
        <f t="shared" si="185"/>
        <v>28.505135767332746</v>
      </c>
      <c r="X312" s="99">
        <f t="shared" si="186"/>
        <v>7.3667600653124055E-2</v>
      </c>
      <c r="Y312" s="99">
        <f t="shared" si="187"/>
        <v>-9.4348354912346874E-3</v>
      </c>
      <c r="Z312" s="99">
        <f t="shared" si="188"/>
        <v>8.3102436144358749E-2</v>
      </c>
      <c r="AA312" s="109">
        <f t="shared" si="189"/>
        <v>0.53740115370177477</v>
      </c>
      <c r="AB312" s="109">
        <f t="shared" si="206"/>
        <v>0.52968858775699434</v>
      </c>
      <c r="AC312" s="99" t="str">
        <f t="shared" si="207"/>
        <v>0</v>
      </c>
      <c r="AD312" s="95">
        <f t="shared" si="208"/>
        <v>1</v>
      </c>
      <c r="AE312" s="95">
        <f t="shared" si="190"/>
        <v>1</v>
      </c>
      <c r="AF312" s="95">
        <f>IF(Petrobras_PETR4___Histórico__InfoMoney_1[[#This Row],[MACD Line]]&lt;0,1,0)</f>
        <v>0</v>
      </c>
      <c r="AG312" s="99">
        <f>Petrobras_PETR4___Histórico__InfoMoney_1[[#This Row],[9MME]]/Petrobras_PETR4___Histórico__InfoMoney_1[[#This Row],[20MA]]</f>
        <v>1.0001691036687315</v>
      </c>
      <c r="AH312" s="95">
        <f t="shared" si="191"/>
        <v>0</v>
      </c>
      <c r="AI312" s="96">
        <f t="shared" si="192"/>
        <v>0</v>
      </c>
      <c r="AK312" s="104" t="b">
        <f t="shared" si="193"/>
        <v>0</v>
      </c>
      <c r="AL312" s="104" t="b">
        <f t="shared" si="194"/>
        <v>1</v>
      </c>
      <c r="AM312" s="104" t="b">
        <f t="shared" si="195"/>
        <v>1</v>
      </c>
      <c r="AN312" s="104" t="b">
        <f t="shared" si="196"/>
        <v>0</v>
      </c>
      <c r="AO312" s="98">
        <f t="shared" si="197"/>
        <v>26.77</v>
      </c>
      <c r="AP312" s="104">
        <f t="shared" si="198"/>
        <v>29.89</v>
      </c>
      <c r="AQ312" s="98">
        <f t="shared" si="199"/>
        <v>0.2</v>
      </c>
      <c r="AR312" s="98">
        <f t="shared" si="200"/>
        <v>0.15384615384615385</v>
      </c>
      <c r="AS312" s="98">
        <f t="shared" si="201"/>
        <v>7.407407407407407E-2</v>
      </c>
      <c r="AU312" s="97" t="b">
        <f t="shared" si="202"/>
        <v>0</v>
      </c>
      <c r="AV312" s="97" t="b">
        <f t="shared" si="203"/>
        <v>1</v>
      </c>
      <c r="AW312" s="97" t="b">
        <f t="shared" si="209"/>
        <v>1</v>
      </c>
      <c r="AX312" s="97" t="b">
        <f t="shared" si="210"/>
        <v>1</v>
      </c>
      <c r="AY3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2" s="97" t="b">
        <f t="shared" si="204"/>
        <v>1</v>
      </c>
      <c r="BA312" s="97" t="b">
        <f t="shared" si="205"/>
        <v>1</v>
      </c>
      <c r="BB312" s="97" t="b">
        <f t="shared" si="211"/>
        <v>0</v>
      </c>
      <c r="BC312" s="97" t="b">
        <f t="shared" si="212"/>
        <v>0</v>
      </c>
      <c r="BD312" s="97" t="b">
        <f>Petrobras_PETR4___Histórico__InfoMoney_1[[#This Row],[MACD Line]]&lt;0</f>
        <v>0</v>
      </c>
      <c r="BE3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3" spans="1:57" hidden="1">
      <c r="A313" s="83">
        <v>43881</v>
      </c>
      <c r="B313" s="98">
        <v>28.95</v>
      </c>
      <c r="C313" s="98">
        <v>28.95</v>
      </c>
      <c r="D313" s="98">
        <v>-2.06</v>
      </c>
      <c r="E313" s="98">
        <f>Petrobras_PETR4___Histórico__InfoMoney_1[[#This Row],[Var.Dia (%)]]/100</f>
        <v>-2.06E-2</v>
      </c>
      <c r="F313" s="98">
        <v>29.8</v>
      </c>
      <c r="G313" s="98">
        <v>28.78</v>
      </c>
      <c r="H313" s="98">
        <v>29.89</v>
      </c>
      <c r="I313" s="97" t="s">
        <v>157</v>
      </c>
      <c r="J313" s="108">
        <v>-1.66E-2</v>
      </c>
      <c r="K313" s="97">
        <f ca="1">IF(COUNT($E313:E$1321)&gt;=22,LINEST(OFFSET(E313,0,0,22),OFFSET(J313,0,0,22)),"")</f>
        <v>0.8906056816860034</v>
      </c>
      <c r="L313" s="99">
        <f t="shared" si="177"/>
        <v>0</v>
      </c>
      <c r="M313" s="99">
        <f t="shared" si="178"/>
        <v>1</v>
      </c>
      <c r="N313" s="99">
        <f t="shared" si="179"/>
        <v>0</v>
      </c>
      <c r="O3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-0.35074626865671693</v>
      </c>
      <c r="P313" s="128">
        <f>IF(Petrobras_PETR4___Histórico__InfoMoney_1[[#This Row],[William %R]]&lt;-0.8,1,0)</f>
        <v>0</v>
      </c>
      <c r="Q313" s="128">
        <f>IF(Petrobras_PETR4___Histórico__InfoMoney_1[[#This Row],[William %R]]&gt;-0.1,1,0)</f>
        <v>0</v>
      </c>
      <c r="R313" s="99">
        <f t="shared" si="180"/>
        <v>27.21</v>
      </c>
      <c r="S313" s="99">
        <f t="shared" si="181"/>
        <v>29.89</v>
      </c>
      <c r="T313" s="99">
        <f t="shared" si="182"/>
        <v>28.311576923076924</v>
      </c>
      <c r="U313" s="99">
        <f t="shared" si="183"/>
        <v>28.211000000000002</v>
      </c>
      <c r="V313" s="99">
        <f t="shared" si="184"/>
        <v>28.649494889437847</v>
      </c>
      <c r="W313" s="99">
        <f t="shared" si="185"/>
        <v>28.530346628719364</v>
      </c>
      <c r="X313" s="99">
        <f t="shared" si="186"/>
        <v>0.11914826071848239</v>
      </c>
      <c r="Y313" s="99">
        <f t="shared" si="187"/>
        <v>-3.0210444527324375E-2</v>
      </c>
      <c r="Z313" s="99">
        <f t="shared" si="188"/>
        <v>0.14935870524580677</v>
      </c>
      <c r="AA313" s="109">
        <f t="shared" si="189"/>
        <v>0.43133513652379357</v>
      </c>
      <c r="AB313" s="109">
        <f t="shared" si="206"/>
        <v>0.46252567496302266</v>
      </c>
      <c r="AC313" s="99" t="str">
        <f t="shared" si="207"/>
        <v>0</v>
      </c>
      <c r="AD313" s="95" t="str">
        <f t="shared" si="208"/>
        <v>0</v>
      </c>
      <c r="AE313" s="95">
        <f t="shared" si="190"/>
        <v>1</v>
      </c>
      <c r="AF313" s="95">
        <f>IF(Petrobras_PETR4___Histórico__InfoMoney_1[[#This Row],[MACD Line]]&lt;0,1,0)</f>
        <v>0</v>
      </c>
      <c r="AG313" s="99">
        <f>Petrobras_PETR4___Histórico__InfoMoney_1[[#This Row],[9MME]]/Petrobras_PETR4___Histórico__InfoMoney_1[[#This Row],[20MA]]</f>
        <v>1.0035651668879841</v>
      </c>
      <c r="AH313" s="95">
        <f t="shared" si="191"/>
        <v>0</v>
      </c>
      <c r="AI313" s="96">
        <f t="shared" si="192"/>
        <v>0</v>
      </c>
      <c r="AK313" s="104" t="b">
        <f t="shared" si="193"/>
        <v>1</v>
      </c>
      <c r="AL313" s="104" t="b">
        <f t="shared" si="194"/>
        <v>1</v>
      </c>
      <c r="AM313" s="104" t="b">
        <f t="shared" si="195"/>
        <v>1</v>
      </c>
      <c r="AN313" s="104" t="b">
        <f t="shared" si="196"/>
        <v>0</v>
      </c>
      <c r="AO313" s="98">
        <f t="shared" si="197"/>
        <v>26.77</v>
      </c>
      <c r="AP313" s="104">
        <f t="shared" si="198"/>
        <v>29.89</v>
      </c>
      <c r="AQ313" s="98">
        <f t="shared" si="199"/>
        <v>0.2</v>
      </c>
      <c r="AR313" s="98">
        <f t="shared" si="200"/>
        <v>0.15384615384615385</v>
      </c>
      <c r="AS313" s="98">
        <f t="shared" si="201"/>
        <v>7.407407407407407E-2</v>
      </c>
      <c r="AU313" s="97" t="b">
        <f t="shared" si="202"/>
        <v>1</v>
      </c>
      <c r="AV313" s="97" t="b">
        <f t="shared" si="203"/>
        <v>1</v>
      </c>
      <c r="AW313" s="97" t="b">
        <f t="shared" si="209"/>
        <v>1</v>
      </c>
      <c r="AX313" s="97" t="b">
        <f t="shared" si="210"/>
        <v>0</v>
      </c>
      <c r="AY3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3" s="97" t="b">
        <f t="shared" si="204"/>
        <v>0</v>
      </c>
      <c r="BA313" s="97" t="b">
        <f t="shared" si="205"/>
        <v>1</v>
      </c>
      <c r="BB313" s="97" t="b">
        <f t="shared" si="211"/>
        <v>1</v>
      </c>
      <c r="BC313" s="97" t="b">
        <f t="shared" si="212"/>
        <v>0</v>
      </c>
      <c r="BD313" s="97" t="b">
        <f>Petrobras_PETR4___Histórico__InfoMoney_1[[#This Row],[MACD Line]]&lt;0</f>
        <v>0</v>
      </c>
      <c r="BE3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4" spans="1:57" hidden="1">
      <c r="A314" s="83">
        <v>43880</v>
      </c>
      <c r="B314" s="98">
        <v>29.56</v>
      </c>
      <c r="C314" s="98">
        <v>29.56</v>
      </c>
      <c r="D314" s="98">
        <v>2.69</v>
      </c>
      <c r="E314" s="98">
        <f>Petrobras_PETR4___Histórico__InfoMoney_1[[#This Row],[Var.Dia (%)]]/100</f>
        <v>2.69E-2</v>
      </c>
      <c r="F314" s="98">
        <v>28.9</v>
      </c>
      <c r="G314" s="98">
        <v>28.79</v>
      </c>
      <c r="H314" s="98">
        <v>29.56</v>
      </c>
      <c r="I314" s="97" t="s">
        <v>185</v>
      </c>
      <c r="J314" s="108">
        <v>1.34E-2</v>
      </c>
      <c r="K314" s="97">
        <f ca="1">IF(COUNT($E314:E$1321)&gt;=22,LINEST(OFFSET(E314,0,0,22),OFFSET(J314,0,0,22)),"")</f>
        <v>0.86288539470381909</v>
      </c>
      <c r="L314" s="99">
        <f t="shared" si="177"/>
        <v>0</v>
      </c>
      <c r="M314" s="99">
        <f t="shared" si="178"/>
        <v>0</v>
      </c>
      <c r="N314" s="99">
        <f t="shared" si="179"/>
        <v>0</v>
      </c>
      <c r="O3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314" s="128">
        <f>IF(Petrobras_PETR4___Histórico__InfoMoney_1[[#This Row],[William %R]]&lt;-0.8,1,0)</f>
        <v>0</v>
      </c>
      <c r="Q314" s="128">
        <f>IF(Petrobras_PETR4___Histórico__InfoMoney_1[[#This Row],[William %R]]&gt;-0.1,1,0)</f>
        <v>1</v>
      </c>
      <c r="R314" s="99">
        <f t="shared" si="180"/>
        <v>27.21</v>
      </c>
      <c r="S314" s="99">
        <f t="shared" si="181"/>
        <v>29.56</v>
      </c>
      <c r="T314" s="99">
        <f t="shared" si="182"/>
        <v>28.353807692307701</v>
      </c>
      <c r="U314" s="99">
        <f t="shared" si="183"/>
        <v>28.195499999999999</v>
      </c>
      <c r="V314" s="99">
        <f t="shared" si="184"/>
        <v>28.594857596608364</v>
      </c>
      <c r="W314" s="99">
        <f t="shared" si="185"/>
        <v>28.496774359016914</v>
      </c>
      <c r="X314" s="99">
        <f t="shared" si="186"/>
        <v>9.8083237591449546E-2</v>
      </c>
      <c r="Y314" s="99">
        <f t="shared" si="187"/>
        <v>-6.7550120838776068E-2</v>
      </c>
      <c r="Z314" s="99">
        <f t="shared" si="188"/>
        <v>0.16563335843022561</v>
      </c>
      <c r="AA314" s="109">
        <f t="shared" si="189"/>
        <v>0.55154328932550534</v>
      </c>
      <c r="AB314" s="109">
        <f t="shared" si="206"/>
        <v>0.4583993891793483</v>
      </c>
      <c r="AC314" s="99" t="str">
        <f t="shared" si="207"/>
        <v>0</v>
      </c>
      <c r="AD314" s="95" t="str">
        <f t="shared" si="208"/>
        <v>0</v>
      </c>
      <c r="AE314" s="95">
        <f t="shared" si="190"/>
        <v>1</v>
      </c>
      <c r="AF314" s="95">
        <f>IF(Petrobras_PETR4___Histórico__InfoMoney_1[[#This Row],[MACD Line]]&lt;0,1,0)</f>
        <v>0</v>
      </c>
      <c r="AG314" s="99">
        <f>Petrobras_PETR4___Histórico__InfoMoney_1[[#This Row],[9MME]]/Petrobras_PETR4___Histórico__InfoMoney_1[[#This Row],[20MA]]</f>
        <v>1.0056146439079889</v>
      </c>
      <c r="AH314" s="95">
        <f t="shared" si="191"/>
        <v>0</v>
      </c>
      <c r="AI314" s="96">
        <f t="shared" si="192"/>
        <v>0</v>
      </c>
      <c r="AK314" s="104" t="b">
        <f t="shared" si="193"/>
        <v>1</v>
      </c>
      <c r="AL314" s="104" t="b">
        <f t="shared" si="194"/>
        <v>0</v>
      </c>
      <c r="AM314" s="104" t="b">
        <f t="shared" si="195"/>
        <v>0</v>
      </c>
      <c r="AN314" s="104" t="b">
        <f t="shared" si="196"/>
        <v>1</v>
      </c>
      <c r="AO314" s="98">
        <f t="shared" si="197"/>
        <v>26.77</v>
      </c>
      <c r="AP314" s="104">
        <f t="shared" si="198"/>
        <v>29.89</v>
      </c>
      <c r="AQ314" s="98">
        <f t="shared" si="199"/>
        <v>0.2</v>
      </c>
      <c r="AR314" s="98">
        <f t="shared" si="200"/>
        <v>0.15384615384615385</v>
      </c>
      <c r="AS314" s="98">
        <f t="shared" si="201"/>
        <v>7.407407407407407E-2</v>
      </c>
      <c r="AU314" s="97" t="b">
        <f t="shared" si="202"/>
        <v>1</v>
      </c>
      <c r="AV314" s="97" t="b">
        <f t="shared" si="203"/>
        <v>0</v>
      </c>
      <c r="AW314" s="97" t="b">
        <f t="shared" si="209"/>
        <v>0</v>
      </c>
      <c r="AX314" s="97" t="b">
        <f t="shared" si="210"/>
        <v>0</v>
      </c>
      <c r="AY3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4" s="97" t="b">
        <f t="shared" si="204"/>
        <v>1</v>
      </c>
      <c r="BA314" s="97" t="b">
        <f t="shared" si="205"/>
        <v>0</v>
      </c>
      <c r="BB314" s="97" t="b">
        <f t="shared" si="211"/>
        <v>1</v>
      </c>
      <c r="BC314" s="97" t="b">
        <f t="shared" si="212"/>
        <v>1</v>
      </c>
      <c r="BD314" s="97" t="b">
        <f>Petrobras_PETR4___Histórico__InfoMoney_1[[#This Row],[MACD Line]]&lt;0</f>
        <v>0</v>
      </c>
      <c r="BE3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5" spans="1:57" hidden="1">
      <c r="A315" s="83">
        <v>43879</v>
      </c>
      <c r="B315" s="98">
        <v>28.78</v>
      </c>
      <c r="C315" s="98">
        <v>28.78</v>
      </c>
      <c r="D315" s="98">
        <v>1.33</v>
      </c>
      <c r="E315" s="98">
        <f>Petrobras_PETR4___Histórico__InfoMoney_1[[#This Row],[Var.Dia (%)]]/100</f>
        <v>1.3300000000000001E-2</v>
      </c>
      <c r="F315" s="98">
        <v>28.12</v>
      </c>
      <c r="G315" s="98">
        <v>28.01</v>
      </c>
      <c r="H315" s="98">
        <v>28.8</v>
      </c>
      <c r="I315" s="97" t="s">
        <v>494</v>
      </c>
      <c r="J315" s="108">
        <v>-2.8999999999999998E-3</v>
      </c>
      <c r="K315" s="97">
        <f ca="1">IF(COUNT($E315:E$1321)&gt;=22,LINEST(OFFSET(E315,0,0,22),OFFSET(J315,0,0,22)),"")</f>
        <v>0.80961318069275889</v>
      </c>
      <c r="L315" s="99">
        <f t="shared" si="177"/>
        <v>0</v>
      </c>
      <c r="M315" s="99">
        <f t="shared" si="178"/>
        <v>0</v>
      </c>
      <c r="N315" s="99">
        <f t="shared" si="179"/>
        <v>0</v>
      </c>
      <c r="O3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-0.24880382775119597</v>
      </c>
      <c r="P315" s="128">
        <f>IF(Petrobras_PETR4___Histórico__InfoMoney_1[[#This Row],[William %R]]&lt;-0.8,1,0)</f>
        <v>0</v>
      </c>
      <c r="Q315" s="128">
        <f>IF(Petrobras_PETR4___Histórico__InfoMoney_1[[#This Row],[William %R]]&gt;-0.1,1,0)</f>
        <v>0</v>
      </c>
      <c r="R315" s="99">
        <f t="shared" si="180"/>
        <v>27.21</v>
      </c>
      <c r="S315" s="99">
        <f t="shared" si="181"/>
        <v>29.3</v>
      </c>
      <c r="T315" s="99">
        <f t="shared" si="182"/>
        <v>28.228730769230765</v>
      </c>
      <c r="U315" s="99">
        <f t="shared" si="183"/>
        <v>28.13450000000001</v>
      </c>
      <c r="V315" s="99">
        <f t="shared" si="184"/>
        <v>28.419377159628066</v>
      </c>
      <c r="W315" s="99">
        <f t="shared" si="185"/>
        <v>28.411716307738267</v>
      </c>
      <c r="X315" s="99">
        <f t="shared" si="186"/>
        <v>7.6608518897991473E-3</v>
      </c>
      <c r="Y315" s="99">
        <f t="shared" si="187"/>
        <v>-0.10895846044633248</v>
      </c>
      <c r="Z315" s="99">
        <f t="shared" si="188"/>
        <v>0.11661931233613163</v>
      </c>
      <c r="AA315" s="109">
        <f t="shared" si="189"/>
        <v>0.26162950903902327</v>
      </c>
      <c r="AB315" s="109">
        <f t="shared" si="206"/>
        <v>0.29517791245281189</v>
      </c>
      <c r="AC315" s="99" t="str">
        <f t="shared" si="207"/>
        <v>0</v>
      </c>
      <c r="AD315" s="95" t="str">
        <f t="shared" si="208"/>
        <v>0</v>
      </c>
      <c r="AE315" s="95">
        <f t="shared" si="190"/>
        <v>1</v>
      </c>
      <c r="AF315" s="95">
        <f>IF(Petrobras_PETR4___Histórico__InfoMoney_1[[#This Row],[MACD Line]]&lt;0,1,0)</f>
        <v>0</v>
      </c>
      <c r="AG315" s="99">
        <f>Petrobras_PETR4___Histórico__InfoMoney_1[[#This Row],[9MME]]/Petrobras_PETR4___Histórico__InfoMoney_1[[#This Row],[20MA]]</f>
        <v>1.0033492960326558</v>
      </c>
      <c r="AH315" s="95">
        <f t="shared" si="191"/>
        <v>0</v>
      </c>
      <c r="AI315" s="96">
        <f t="shared" si="192"/>
        <v>0</v>
      </c>
      <c r="AK315" s="104" t="b">
        <f t="shared" si="193"/>
        <v>0</v>
      </c>
      <c r="AL315" s="104" t="b">
        <f t="shared" si="194"/>
        <v>0</v>
      </c>
      <c r="AM315" s="104" t="b">
        <f t="shared" si="195"/>
        <v>0</v>
      </c>
      <c r="AN315" s="104" t="b">
        <f t="shared" si="196"/>
        <v>1</v>
      </c>
      <c r="AO315" s="98">
        <f t="shared" si="197"/>
        <v>26.77</v>
      </c>
      <c r="AP315" s="104">
        <f t="shared" si="198"/>
        <v>29.3</v>
      </c>
      <c r="AQ315" s="98">
        <f t="shared" si="199"/>
        <v>0.2</v>
      </c>
      <c r="AR315" s="98">
        <f t="shared" si="200"/>
        <v>0.15384615384615385</v>
      </c>
      <c r="AS315" s="98">
        <f t="shared" si="201"/>
        <v>7.407407407407407E-2</v>
      </c>
      <c r="AU315" s="97" t="b">
        <f t="shared" si="202"/>
        <v>0</v>
      </c>
      <c r="AV315" s="97" t="b">
        <f t="shared" si="203"/>
        <v>0</v>
      </c>
      <c r="AW315" s="97" t="b">
        <f t="shared" si="209"/>
        <v>0</v>
      </c>
      <c r="AX315" s="97" t="b">
        <f t="shared" si="210"/>
        <v>1</v>
      </c>
      <c r="AY3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5" s="97" t="b">
        <f t="shared" si="204"/>
        <v>1</v>
      </c>
      <c r="BA315" s="97" t="b">
        <f t="shared" si="205"/>
        <v>1</v>
      </c>
      <c r="BB315" s="97" t="b">
        <f t="shared" si="211"/>
        <v>0</v>
      </c>
      <c r="BC315" s="97" t="b">
        <f t="shared" si="212"/>
        <v>1</v>
      </c>
      <c r="BD315" s="97" t="b">
        <f>Petrobras_PETR4___Histórico__InfoMoney_1[[#This Row],[MACD Line]]&lt;0</f>
        <v>0</v>
      </c>
      <c r="BE3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6" spans="1:57" hidden="1">
      <c r="A316" s="83">
        <v>43878</v>
      </c>
      <c r="B316" s="98">
        <v>28.41</v>
      </c>
      <c r="C316" s="98">
        <v>28.41</v>
      </c>
      <c r="D316" s="98">
        <v>-0.2</v>
      </c>
      <c r="E316" s="98">
        <f>Petrobras_PETR4___Histórico__InfoMoney_1[[#This Row],[Var.Dia (%)]]/100</f>
        <v>-2E-3</v>
      </c>
      <c r="F316" s="98">
        <v>28.67</v>
      </c>
      <c r="G316" s="98">
        <v>28.36</v>
      </c>
      <c r="H316" s="98">
        <v>28.8</v>
      </c>
      <c r="I316" s="97" t="s">
        <v>82</v>
      </c>
      <c r="J316" s="108">
        <v>8.0999999999999996E-3</v>
      </c>
      <c r="K316" s="97">
        <f ca="1">IF(COUNT($E316:E$1321)&gt;=22,LINEST(OFFSET(E316,0,0,22),OFFSET(J316,0,0,22)),"")</f>
        <v>0.81025860742380018</v>
      </c>
      <c r="L316" s="99">
        <f t="shared" si="177"/>
        <v>0</v>
      </c>
      <c r="M316" s="99">
        <f t="shared" si="178"/>
        <v>0</v>
      </c>
      <c r="N316" s="99">
        <f t="shared" si="179"/>
        <v>0</v>
      </c>
      <c r="O3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-0.42583732057416296</v>
      </c>
      <c r="P316" s="128">
        <f>IF(Petrobras_PETR4___Histórico__InfoMoney_1[[#This Row],[William %R]]&lt;-0.8,1,0)</f>
        <v>0</v>
      </c>
      <c r="Q316" s="128">
        <f>IF(Petrobras_PETR4___Histórico__InfoMoney_1[[#This Row],[William %R]]&gt;-0.1,1,0)</f>
        <v>0</v>
      </c>
      <c r="R316" s="99">
        <f t="shared" si="180"/>
        <v>27.21</v>
      </c>
      <c r="S316" s="99">
        <f t="shared" si="181"/>
        <v>29.3</v>
      </c>
      <c r="T316" s="99">
        <f t="shared" si="182"/>
        <v>28.198038461538459</v>
      </c>
      <c r="U316" s="99">
        <f t="shared" si="183"/>
        <v>28.128499999999995</v>
      </c>
      <c r="V316" s="99">
        <f t="shared" si="184"/>
        <v>28.353809370469531</v>
      </c>
      <c r="W316" s="99">
        <f t="shared" si="185"/>
        <v>28.382253612357328</v>
      </c>
      <c r="X316" s="99">
        <f t="shared" si="186"/>
        <v>-2.8444241887797261E-2</v>
      </c>
      <c r="Y316" s="99">
        <f t="shared" si="187"/>
        <v>-0.13811328853036539</v>
      </c>
      <c r="Z316" s="99">
        <f t="shared" si="188"/>
        <v>0.10966904664256813</v>
      </c>
      <c r="AA316" s="109">
        <f t="shared" si="189"/>
        <v>4.2426406871191945E-2</v>
      </c>
      <c r="AB316" s="109">
        <f t="shared" si="206"/>
        <v>0.30343038740376654</v>
      </c>
      <c r="AC316" s="99" t="str">
        <f t="shared" si="207"/>
        <v>0</v>
      </c>
      <c r="AD316" s="95" t="str">
        <f t="shared" si="208"/>
        <v>0</v>
      </c>
      <c r="AE316" s="95">
        <f t="shared" si="190"/>
        <v>0</v>
      </c>
      <c r="AF316" s="95">
        <f>IF(Petrobras_PETR4___Histórico__InfoMoney_1[[#This Row],[MACD Line]]&lt;0,1,0)</f>
        <v>1</v>
      </c>
      <c r="AG316" s="99">
        <f>Petrobras_PETR4___Histórico__InfoMoney_1[[#This Row],[9MME]]/Petrobras_PETR4___Histórico__InfoMoney_1[[#This Row],[20MA]]</f>
        <v>1.0024721709845339</v>
      </c>
      <c r="AH316" s="95">
        <f t="shared" si="191"/>
        <v>0</v>
      </c>
      <c r="AI316" s="96">
        <f t="shared" si="192"/>
        <v>0</v>
      </c>
      <c r="AK316" s="104" t="b">
        <f t="shared" si="193"/>
        <v>0</v>
      </c>
      <c r="AL316" s="104" t="b">
        <f t="shared" si="194"/>
        <v>0</v>
      </c>
      <c r="AM316" s="104" t="b">
        <f t="shared" si="195"/>
        <v>1</v>
      </c>
      <c r="AN316" s="104" t="b">
        <f t="shared" si="196"/>
        <v>0</v>
      </c>
      <c r="AO316" s="98">
        <f t="shared" si="197"/>
        <v>26.77</v>
      </c>
      <c r="AP316" s="104">
        <f t="shared" si="198"/>
        <v>29.3</v>
      </c>
      <c r="AQ316" s="98">
        <f t="shared" si="199"/>
        <v>0.2</v>
      </c>
      <c r="AR316" s="98">
        <f t="shared" si="200"/>
        <v>0.15384615384615385</v>
      </c>
      <c r="AS316" s="98">
        <f t="shared" si="201"/>
        <v>7.407407407407407E-2</v>
      </c>
      <c r="AU316" s="97" t="b">
        <f t="shared" si="202"/>
        <v>0</v>
      </c>
      <c r="AV316" s="97" t="b">
        <f t="shared" si="203"/>
        <v>0</v>
      </c>
      <c r="AW316" s="97" t="b">
        <f t="shared" si="209"/>
        <v>1</v>
      </c>
      <c r="AX316" s="97" t="b">
        <f t="shared" si="210"/>
        <v>1</v>
      </c>
      <c r="AY3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6" s="97" t="b">
        <f t="shared" si="204"/>
        <v>1</v>
      </c>
      <c r="BA316" s="97" t="b">
        <f t="shared" si="205"/>
        <v>1</v>
      </c>
      <c r="BB316" s="97" t="b">
        <f t="shared" si="211"/>
        <v>0</v>
      </c>
      <c r="BC316" s="97" t="b">
        <f t="shared" si="212"/>
        <v>0</v>
      </c>
      <c r="BD316" s="97" t="b">
        <f>Petrobras_PETR4___Histórico__InfoMoney_1[[#This Row],[MACD Line]]&lt;0</f>
        <v>1</v>
      </c>
      <c r="BE3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7" spans="1:57" hidden="1">
      <c r="A317" s="83">
        <v>43875</v>
      </c>
      <c r="B317" s="98">
        <v>28.47</v>
      </c>
      <c r="C317" s="98">
        <v>28.47</v>
      </c>
      <c r="D317" s="98">
        <v>-1.01</v>
      </c>
      <c r="E317" s="98">
        <f>Petrobras_PETR4___Histórico__InfoMoney_1[[#This Row],[Var.Dia (%)]]/100</f>
        <v>-1.01E-2</v>
      </c>
      <c r="F317" s="98">
        <v>28.89</v>
      </c>
      <c r="G317" s="98">
        <v>28.39</v>
      </c>
      <c r="H317" s="98">
        <v>28.99</v>
      </c>
      <c r="I317" s="97" t="s">
        <v>495</v>
      </c>
      <c r="J317" s="108">
        <v>-1.11E-2</v>
      </c>
      <c r="K317" s="97">
        <f ca="1">IF(COUNT($E317:E$1321)&gt;=22,LINEST(OFFSET(E317,0,0,22),OFFSET(J317,0,0,22)),"")</f>
        <v>0.82745856060267364</v>
      </c>
      <c r="L317" s="99">
        <f t="shared" si="177"/>
        <v>0</v>
      </c>
      <c r="M317" s="99">
        <f t="shared" si="178"/>
        <v>0</v>
      </c>
      <c r="N317" s="99">
        <f t="shared" si="179"/>
        <v>0</v>
      </c>
      <c r="O3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-0.39712918660287172</v>
      </c>
      <c r="P317" s="128">
        <f>IF(Petrobras_PETR4___Histórico__InfoMoney_1[[#This Row],[William %R]]&lt;-0.8,1,0)</f>
        <v>0</v>
      </c>
      <c r="Q317" s="128">
        <f>IF(Petrobras_PETR4___Histórico__InfoMoney_1[[#This Row],[William %R]]&gt;-0.1,1,0)</f>
        <v>0</v>
      </c>
      <c r="R317" s="99">
        <f t="shared" si="180"/>
        <v>27.21</v>
      </c>
      <c r="S317" s="99">
        <f t="shared" si="181"/>
        <v>29.3</v>
      </c>
      <c r="T317" s="99">
        <f t="shared" si="182"/>
        <v>28.224615384615383</v>
      </c>
      <c r="U317" s="99">
        <f t="shared" si="183"/>
        <v>28.159499999999998</v>
      </c>
      <c r="V317" s="99">
        <f t="shared" si="184"/>
        <v>28.343592892373081</v>
      </c>
      <c r="W317" s="99">
        <f t="shared" si="185"/>
        <v>28.380033901345914</v>
      </c>
      <c r="X317" s="99">
        <f t="shared" si="186"/>
        <v>-3.6441008972833089E-2</v>
      </c>
      <c r="Y317" s="99">
        <f t="shared" si="187"/>
        <v>-0.16553055019100743</v>
      </c>
      <c r="Z317" s="99">
        <f t="shared" si="188"/>
        <v>0.12908954121817434</v>
      </c>
      <c r="AA317" s="109">
        <f t="shared" si="189"/>
        <v>0.20506096654410069</v>
      </c>
      <c r="AB317" s="109">
        <f t="shared" si="206"/>
        <v>0.36280848942658422</v>
      </c>
      <c r="AC317" s="99" t="str">
        <f t="shared" si="207"/>
        <v>0</v>
      </c>
      <c r="AD317" s="95" t="str">
        <f t="shared" si="208"/>
        <v>0</v>
      </c>
      <c r="AE317" s="95">
        <f t="shared" si="190"/>
        <v>0</v>
      </c>
      <c r="AF317" s="95">
        <f>IF(Petrobras_PETR4___Histórico__InfoMoney_1[[#This Row],[MACD Line]]&lt;0,1,0)</f>
        <v>1</v>
      </c>
      <c r="AG317" s="99">
        <f>Petrobras_PETR4___Histórico__InfoMoney_1[[#This Row],[9MME]]/Petrobras_PETR4___Histórico__InfoMoney_1[[#This Row],[20MA]]</f>
        <v>1.0023123771592317</v>
      </c>
      <c r="AH317" s="95">
        <f t="shared" si="191"/>
        <v>0</v>
      </c>
      <c r="AI317" s="96">
        <f t="shared" si="192"/>
        <v>0</v>
      </c>
      <c r="AK317" s="104" t="b">
        <f t="shared" si="193"/>
        <v>0</v>
      </c>
      <c r="AL317" s="104" t="b">
        <f t="shared" si="194"/>
        <v>1</v>
      </c>
      <c r="AM317" s="104" t="b">
        <f t="shared" si="195"/>
        <v>1</v>
      </c>
      <c r="AN317" s="104" t="b">
        <f t="shared" si="196"/>
        <v>0</v>
      </c>
      <c r="AO317" s="98">
        <f t="shared" si="197"/>
        <v>26.77</v>
      </c>
      <c r="AP317" s="104">
        <f t="shared" si="198"/>
        <v>29.3</v>
      </c>
      <c r="AQ317" s="98">
        <f t="shared" si="199"/>
        <v>0.2</v>
      </c>
      <c r="AR317" s="98">
        <f t="shared" si="200"/>
        <v>0.15384615384615385</v>
      </c>
      <c r="AS317" s="98">
        <f t="shared" si="201"/>
        <v>7.407407407407407E-2</v>
      </c>
      <c r="AU317" s="97" t="b">
        <f t="shared" si="202"/>
        <v>0</v>
      </c>
      <c r="AV317" s="97" t="b">
        <f t="shared" si="203"/>
        <v>0</v>
      </c>
      <c r="AW317" s="97" t="b">
        <f t="shared" si="209"/>
        <v>1</v>
      </c>
      <c r="AX317" s="97" t="b">
        <f t="shared" si="210"/>
        <v>0</v>
      </c>
      <c r="AY3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7" s="97" t="b">
        <f t="shared" si="204"/>
        <v>0</v>
      </c>
      <c r="BA317" s="97" t="b">
        <f t="shared" si="205"/>
        <v>1</v>
      </c>
      <c r="BB317" s="97" t="b">
        <f t="shared" si="211"/>
        <v>1</v>
      </c>
      <c r="BC317" s="97" t="b">
        <f t="shared" si="212"/>
        <v>0</v>
      </c>
      <c r="BD317" s="97" t="b">
        <f>Petrobras_PETR4___Histórico__InfoMoney_1[[#This Row],[MACD Line]]&lt;0</f>
        <v>1</v>
      </c>
      <c r="BE3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8" spans="1:57" hidden="1">
      <c r="A318" s="83">
        <v>43874</v>
      </c>
      <c r="B318" s="98">
        <v>28.76</v>
      </c>
      <c r="C318" s="98">
        <v>28.76</v>
      </c>
      <c r="D318" s="98">
        <v>-1.36</v>
      </c>
      <c r="E318" s="98">
        <f>Petrobras_PETR4___Histórico__InfoMoney_1[[#This Row],[Var.Dia (%)]]/100</f>
        <v>-1.3600000000000001E-2</v>
      </c>
      <c r="F318" s="98">
        <v>28.8</v>
      </c>
      <c r="G318" s="98">
        <v>28.68</v>
      </c>
      <c r="H318" s="98">
        <v>29.23</v>
      </c>
      <c r="I318" s="97" t="s">
        <v>63</v>
      </c>
      <c r="J318" s="108">
        <v>-8.6999999999999994E-3</v>
      </c>
      <c r="K318" s="97">
        <f ca="1">IF(COUNT($E318:E$1321)&gt;=22,LINEST(OFFSET(E318,0,0,22),OFFSET(J318,0,0,22)),"")</f>
        <v>0.8408954804963289</v>
      </c>
      <c r="L318" s="99">
        <f t="shared" si="177"/>
        <v>0</v>
      </c>
      <c r="M318" s="99">
        <f t="shared" si="178"/>
        <v>0</v>
      </c>
      <c r="N318" s="99">
        <f t="shared" si="179"/>
        <v>0</v>
      </c>
      <c r="O3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-0.21343873517786519</v>
      </c>
      <c r="P318" s="128">
        <f>IF(Petrobras_PETR4___Histórico__InfoMoney_1[[#This Row],[William %R]]&lt;-0.8,1,0)</f>
        <v>0</v>
      </c>
      <c r="Q318" s="128">
        <f>IF(Petrobras_PETR4___Histórico__InfoMoney_1[[#This Row],[William %R]]&gt;-0.1,1,0)</f>
        <v>0</v>
      </c>
      <c r="R318" s="99">
        <f t="shared" si="180"/>
        <v>26.77</v>
      </c>
      <c r="S318" s="99">
        <f t="shared" si="181"/>
        <v>29.3</v>
      </c>
      <c r="T318" s="99">
        <f t="shared" si="182"/>
        <v>28.260769230769231</v>
      </c>
      <c r="U318" s="99">
        <f t="shared" si="183"/>
        <v>28.18</v>
      </c>
      <c r="V318" s="99">
        <f t="shared" si="184"/>
        <v>28.32060978189546</v>
      </c>
      <c r="W318" s="99">
        <f t="shared" si="185"/>
        <v>28.372836613453586</v>
      </c>
      <c r="X318" s="99">
        <f t="shared" si="186"/>
        <v>-5.2226831558126463E-2</v>
      </c>
      <c r="Y318" s="99">
        <f t="shared" si="187"/>
        <v>-0.19780293549555103</v>
      </c>
      <c r="Z318" s="99">
        <f t="shared" si="188"/>
        <v>0.14557610393742457</v>
      </c>
      <c r="AA318" s="109">
        <f t="shared" si="189"/>
        <v>0.27577164466275145</v>
      </c>
      <c r="AB318" s="109">
        <f t="shared" si="206"/>
        <v>0.46124830622995272</v>
      </c>
      <c r="AC318" s="99" t="str">
        <f t="shared" si="207"/>
        <v>0</v>
      </c>
      <c r="AD318" s="95" t="str">
        <f t="shared" si="208"/>
        <v>0</v>
      </c>
      <c r="AE318" s="95">
        <f t="shared" si="190"/>
        <v>0</v>
      </c>
      <c r="AF318" s="95">
        <f>IF(Petrobras_PETR4___Histórico__InfoMoney_1[[#This Row],[MACD Line]]&lt;0,1,0)</f>
        <v>1</v>
      </c>
      <c r="AG318" s="99">
        <f>Petrobras_PETR4___Histórico__InfoMoney_1[[#This Row],[9MME]]/Petrobras_PETR4___Histórico__InfoMoney_1[[#This Row],[20MA]]</f>
        <v>1.0028661898782552</v>
      </c>
      <c r="AH318" s="95">
        <f t="shared" si="191"/>
        <v>0</v>
      </c>
      <c r="AI318" s="96">
        <f t="shared" si="192"/>
        <v>0</v>
      </c>
      <c r="AK318" s="104" t="b">
        <f t="shared" si="193"/>
        <v>1</v>
      </c>
      <c r="AL318" s="104" t="b">
        <f t="shared" si="194"/>
        <v>1</v>
      </c>
      <c r="AM318" s="104" t="b">
        <f t="shared" si="195"/>
        <v>0</v>
      </c>
      <c r="AN318" s="104" t="b">
        <f t="shared" si="196"/>
        <v>1</v>
      </c>
      <c r="AO318" s="98">
        <f t="shared" si="197"/>
        <v>26.77</v>
      </c>
      <c r="AP318" s="104">
        <f t="shared" si="198"/>
        <v>29.3</v>
      </c>
      <c r="AQ318" s="98">
        <f t="shared" si="199"/>
        <v>0.2</v>
      </c>
      <c r="AR318" s="98">
        <f t="shared" si="200"/>
        <v>0.15384615384615385</v>
      </c>
      <c r="AS318" s="98">
        <f t="shared" si="201"/>
        <v>7.407407407407407E-2</v>
      </c>
      <c r="AU318" s="97" t="b">
        <f t="shared" si="202"/>
        <v>0</v>
      </c>
      <c r="AV318" s="97" t="b">
        <f t="shared" si="203"/>
        <v>1</v>
      </c>
      <c r="AW318" s="97" t="b">
        <f t="shared" si="209"/>
        <v>0</v>
      </c>
      <c r="AX318" s="97" t="b">
        <f t="shared" si="210"/>
        <v>0</v>
      </c>
      <c r="AY3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8" s="97" t="b">
        <f t="shared" si="204"/>
        <v>0</v>
      </c>
      <c r="BA318" s="97" t="b">
        <f t="shared" si="205"/>
        <v>0</v>
      </c>
      <c r="BB318" s="97" t="b">
        <f t="shared" si="211"/>
        <v>1</v>
      </c>
      <c r="BC318" s="97" t="b">
        <f t="shared" si="212"/>
        <v>1</v>
      </c>
      <c r="BD318" s="97" t="b">
        <f>Petrobras_PETR4___Histórico__InfoMoney_1[[#This Row],[MACD Line]]&lt;0</f>
        <v>1</v>
      </c>
      <c r="BE3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19" spans="1:57" hidden="1">
      <c r="A319" s="83">
        <v>43873</v>
      </c>
      <c r="B319" s="98">
        <v>29.15</v>
      </c>
      <c r="C319" s="98">
        <v>29.15</v>
      </c>
      <c r="D319" s="98">
        <v>2.2000000000000002</v>
      </c>
      <c r="E319" s="98">
        <f>Petrobras_PETR4___Histórico__InfoMoney_1[[#This Row],[Var.Dia (%)]]/100</f>
        <v>2.2000000000000002E-2</v>
      </c>
      <c r="F319" s="98">
        <v>28.68</v>
      </c>
      <c r="G319" s="98">
        <v>28.67</v>
      </c>
      <c r="H319" s="98">
        <v>29.3</v>
      </c>
      <c r="I319" s="97" t="s">
        <v>41</v>
      </c>
      <c r="J319" s="108">
        <v>1.1299999999999999E-2</v>
      </c>
      <c r="K319" s="97">
        <f ca="1">IF(COUNT($E319:E$1321)&gt;=22,LINEST(OFFSET(E319,0,0,22),OFFSET(J319,0,0,22)),"")</f>
        <v>0.81662784797629417</v>
      </c>
      <c r="L319" s="99">
        <f t="shared" si="177"/>
        <v>0</v>
      </c>
      <c r="M319" s="99">
        <f t="shared" si="178"/>
        <v>1</v>
      </c>
      <c r="N319" s="99">
        <f t="shared" si="179"/>
        <v>0</v>
      </c>
      <c r="O3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-5.9288537549407931E-2</v>
      </c>
      <c r="P319" s="128">
        <f>IF(Petrobras_PETR4___Histórico__InfoMoney_1[[#This Row],[William %R]]&lt;-0.8,1,0)</f>
        <v>0</v>
      </c>
      <c r="Q319" s="128">
        <f>IF(Petrobras_PETR4___Histórico__InfoMoney_1[[#This Row],[William %R]]&gt;-0.1,1,0)</f>
        <v>1</v>
      </c>
      <c r="R319" s="99">
        <f t="shared" si="180"/>
        <v>26.77</v>
      </c>
      <c r="S319" s="99">
        <f t="shared" si="181"/>
        <v>29.3</v>
      </c>
      <c r="T319" s="99">
        <f t="shared" si="182"/>
        <v>28.297076923076926</v>
      </c>
      <c r="U319" s="99">
        <f t="shared" si="183"/>
        <v>28.169999999999998</v>
      </c>
      <c r="V319" s="99">
        <f t="shared" si="184"/>
        <v>28.240720651330996</v>
      </c>
      <c r="W319" s="99">
        <f t="shared" si="185"/>
        <v>28.341863542529872</v>
      </c>
      <c r="X319" s="99">
        <f t="shared" si="186"/>
        <v>-0.10114289119887587</v>
      </c>
      <c r="Y319" s="99">
        <f t="shared" si="187"/>
        <v>-0.23419696147990718</v>
      </c>
      <c r="Z319" s="99">
        <f t="shared" si="188"/>
        <v>0.13305407028103131</v>
      </c>
      <c r="AA319" s="109">
        <f t="shared" si="189"/>
        <v>0.44547727214752425</v>
      </c>
      <c r="AB319" s="109">
        <f t="shared" si="206"/>
        <v>0.45313353440238763</v>
      </c>
      <c r="AC319" s="99" t="str">
        <f t="shared" si="207"/>
        <v>0</v>
      </c>
      <c r="AD319" s="95" t="str">
        <f t="shared" si="208"/>
        <v>0</v>
      </c>
      <c r="AE319" s="95">
        <f t="shared" si="190"/>
        <v>0</v>
      </c>
      <c r="AF319" s="95">
        <f>IF(Petrobras_PETR4___Histórico__InfoMoney_1[[#This Row],[MACD Line]]&lt;0,1,0)</f>
        <v>1</v>
      </c>
      <c r="AG319" s="99">
        <f>Petrobras_PETR4___Histórico__InfoMoney_1[[#This Row],[9MME]]/Petrobras_PETR4___Histórico__InfoMoney_1[[#This Row],[20MA]]</f>
        <v>1.0045110728816802</v>
      </c>
      <c r="AH319" s="95">
        <f t="shared" si="191"/>
        <v>0</v>
      </c>
      <c r="AI319" s="96">
        <f t="shared" si="192"/>
        <v>0</v>
      </c>
      <c r="AK319" s="104" t="b">
        <f t="shared" si="193"/>
        <v>1</v>
      </c>
      <c r="AL319" s="104" t="b">
        <f t="shared" si="194"/>
        <v>1</v>
      </c>
      <c r="AM319" s="104" t="b">
        <f t="shared" si="195"/>
        <v>0</v>
      </c>
      <c r="AN319" s="104" t="b">
        <f t="shared" si="196"/>
        <v>1</v>
      </c>
      <c r="AO319" s="98">
        <f t="shared" si="197"/>
        <v>26.77</v>
      </c>
      <c r="AP319" s="104">
        <f t="shared" si="198"/>
        <v>29.3</v>
      </c>
      <c r="AQ319" s="98">
        <f t="shared" si="199"/>
        <v>0.2</v>
      </c>
      <c r="AR319" s="98">
        <f t="shared" si="200"/>
        <v>0.15384615384615385</v>
      </c>
      <c r="AS319" s="98">
        <f t="shared" si="201"/>
        <v>7.407407407407407E-2</v>
      </c>
      <c r="AU319" s="97" t="b">
        <f t="shared" si="202"/>
        <v>1</v>
      </c>
      <c r="AV319" s="97" t="b">
        <f t="shared" si="203"/>
        <v>1</v>
      </c>
      <c r="AW319" s="97" t="b">
        <f t="shared" si="209"/>
        <v>0</v>
      </c>
      <c r="AX319" s="97" t="b">
        <f t="shared" si="210"/>
        <v>0</v>
      </c>
      <c r="AY3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19" s="97" t="b">
        <f t="shared" si="204"/>
        <v>0</v>
      </c>
      <c r="BA319" s="97" t="b">
        <f t="shared" si="205"/>
        <v>0</v>
      </c>
      <c r="BB319" s="97" t="b">
        <f t="shared" si="211"/>
        <v>1</v>
      </c>
      <c r="BC319" s="97" t="b">
        <f t="shared" si="212"/>
        <v>1</v>
      </c>
      <c r="BD319" s="97" t="b">
        <f>Petrobras_PETR4___Histórico__InfoMoney_1[[#This Row],[MACD Line]]&lt;0</f>
        <v>1</v>
      </c>
      <c r="BE3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0" spans="1:57" hidden="1">
      <c r="A320" s="83">
        <v>43872</v>
      </c>
      <c r="B320" s="98">
        <v>28.52</v>
      </c>
      <c r="C320" s="98">
        <v>28.52</v>
      </c>
      <c r="D320" s="98">
        <v>1.2</v>
      </c>
      <c r="E320" s="98">
        <f>Petrobras_PETR4___Histórico__InfoMoney_1[[#This Row],[Var.Dia (%)]]/100</f>
        <v>1.2E-2</v>
      </c>
      <c r="F320" s="98">
        <v>28.45</v>
      </c>
      <c r="G320" s="98">
        <v>28.31</v>
      </c>
      <c r="H320" s="98">
        <v>28.67</v>
      </c>
      <c r="I320" s="97" t="s">
        <v>269</v>
      </c>
      <c r="J320" s="108">
        <v>2.4899999999999999E-2</v>
      </c>
      <c r="K320" s="97">
        <f ca="1">IF(COUNT($E320:E$1321)&gt;=22,LINEST(OFFSET(E320,0,0,22),OFFSET(J320,0,0,22)),"")</f>
        <v>0.73682528705947314</v>
      </c>
      <c r="L320" s="99">
        <f t="shared" si="177"/>
        <v>0</v>
      </c>
      <c r="M320" s="99">
        <f t="shared" si="178"/>
        <v>0</v>
      </c>
      <c r="N320" s="99">
        <f t="shared" si="179"/>
        <v>0</v>
      </c>
      <c r="O3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-0.14215686274509767</v>
      </c>
      <c r="P320" s="128">
        <f>IF(Petrobras_PETR4___Histórico__InfoMoney_1[[#This Row],[William %R]]&lt;-0.8,1,0)</f>
        <v>0</v>
      </c>
      <c r="Q320" s="128">
        <f>IF(Petrobras_PETR4___Histórico__InfoMoney_1[[#This Row],[William %R]]&gt;-0.1,1,0)</f>
        <v>0</v>
      </c>
      <c r="R320" s="99">
        <f t="shared" si="180"/>
        <v>26.77</v>
      </c>
      <c r="S320" s="99">
        <f t="shared" si="181"/>
        <v>28.81</v>
      </c>
      <c r="T320" s="99">
        <f t="shared" si="182"/>
        <v>28.221730769230767</v>
      </c>
      <c r="U320" s="99">
        <f t="shared" si="183"/>
        <v>28.142000000000003</v>
      </c>
      <c r="V320" s="99">
        <f t="shared" si="184"/>
        <v>28.075397133391178</v>
      </c>
      <c r="W320" s="99">
        <f t="shared" si="185"/>
        <v>28.277212625932261</v>
      </c>
      <c r="X320" s="99">
        <f t="shared" si="186"/>
        <v>-0.20181549254108333</v>
      </c>
      <c r="Y320" s="99">
        <f t="shared" si="187"/>
        <v>-0.26746047905016501</v>
      </c>
      <c r="Z320" s="99">
        <f t="shared" si="188"/>
        <v>6.5644986509081682E-2</v>
      </c>
      <c r="AA320" s="109">
        <f t="shared" si="189"/>
        <v>0.24041630560342606</v>
      </c>
      <c r="AB320" s="109">
        <f t="shared" si="206"/>
        <v>0.38931991986026138</v>
      </c>
      <c r="AC320" s="99" t="str">
        <f t="shared" si="207"/>
        <v>1</v>
      </c>
      <c r="AD320" s="95" t="str">
        <f t="shared" si="208"/>
        <v>0</v>
      </c>
      <c r="AE320" s="95">
        <f t="shared" si="190"/>
        <v>0</v>
      </c>
      <c r="AF320" s="95">
        <f>IF(Petrobras_PETR4___Histórico__InfoMoney_1[[#This Row],[MACD Line]]&lt;0,1,0)</f>
        <v>1</v>
      </c>
      <c r="AG320" s="99">
        <f>Petrobras_PETR4___Histórico__InfoMoney_1[[#This Row],[9MME]]/Petrobras_PETR4___Histórico__InfoMoney_1[[#This Row],[20MA]]</f>
        <v>1.002833159307468</v>
      </c>
      <c r="AH320" s="95">
        <f t="shared" si="191"/>
        <v>0</v>
      </c>
      <c r="AI320" s="96">
        <f t="shared" si="192"/>
        <v>0</v>
      </c>
      <c r="AK320" s="104" t="b">
        <f t="shared" si="193"/>
        <v>1</v>
      </c>
      <c r="AL320" s="104" t="b">
        <f t="shared" si="194"/>
        <v>0</v>
      </c>
      <c r="AM320" s="104" t="b">
        <f t="shared" si="195"/>
        <v>0</v>
      </c>
      <c r="AN320" s="104" t="b">
        <f t="shared" si="196"/>
        <v>1</v>
      </c>
      <c r="AO320" s="98">
        <f t="shared" si="197"/>
        <v>26.77</v>
      </c>
      <c r="AP320" s="104">
        <f t="shared" si="198"/>
        <v>29.3</v>
      </c>
      <c r="AQ320" s="98">
        <f t="shared" si="199"/>
        <v>0.2</v>
      </c>
      <c r="AR320" s="98">
        <f t="shared" si="200"/>
        <v>0.15384615384615385</v>
      </c>
      <c r="AS320" s="98">
        <f t="shared" si="201"/>
        <v>7.407407407407407E-2</v>
      </c>
      <c r="AU320" s="97" t="b">
        <f t="shared" si="202"/>
        <v>1</v>
      </c>
      <c r="AV320" s="97" t="b">
        <f t="shared" si="203"/>
        <v>0</v>
      </c>
      <c r="AW320" s="97" t="b">
        <f t="shared" si="209"/>
        <v>0</v>
      </c>
      <c r="AX320" s="97" t="b">
        <f t="shared" si="210"/>
        <v>0</v>
      </c>
      <c r="AY3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0" s="97" t="b">
        <f t="shared" si="204"/>
        <v>1</v>
      </c>
      <c r="BA320" s="97" t="b">
        <f t="shared" si="205"/>
        <v>0</v>
      </c>
      <c r="BB320" s="97" t="b">
        <f t="shared" si="211"/>
        <v>1</v>
      </c>
      <c r="BC320" s="97" t="b">
        <f t="shared" si="212"/>
        <v>1</v>
      </c>
      <c r="BD320" s="97" t="b">
        <f>Petrobras_PETR4___Histórico__InfoMoney_1[[#This Row],[MACD Line]]&lt;0</f>
        <v>1</v>
      </c>
      <c r="BE3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1" spans="1:57" hidden="1">
      <c r="A321" s="83">
        <v>43871</v>
      </c>
      <c r="B321" s="98">
        <v>28.18</v>
      </c>
      <c r="C321" s="98">
        <v>28.18</v>
      </c>
      <c r="D321" s="98">
        <v>0.69</v>
      </c>
      <c r="E321" s="98">
        <f>Petrobras_PETR4___Histórico__InfoMoney_1[[#This Row],[Var.Dia (%)]]/100</f>
        <v>6.8999999999999999E-3</v>
      </c>
      <c r="F321" s="98">
        <v>27.95</v>
      </c>
      <c r="G321" s="98">
        <v>27.71</v>
      </c>
      <c r="H321" s="98">
        <v>28.18</v>
      </c>
      <c r="I321" s="97" t="s">
        <v>261</v>
      </c>
      <c r="J321" s="108">
        <v>-1.0500000000000001E-2</v>
      </c>
      <c r="K321" s="97">
        <f ca="1">IF(COUNT($E321:E$1321)&gt;=22,LINEST(OFFSET(E321,0,0,22),OFFSET(J321,0,0,22)),"")</f>
        <v>0.7785115393165607</v>
      </c>
      <c r="L321" s="99">
        <f t="shared" si="177"/>
        <v>0</v>
      </c>
      <c r="M321" s="99">
        <f t="shared" si="178"/>
        <v>0</v>
      </c>
      <c r="N321" s="99">
        <f t="shared" si="179"/>
        <v>0</v>
      </c>
      <c r="O3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-0.31884057971014496</v>
      </c>
      <c r="P321" s="128">
        <f>IF(Petrobras_PETR4___Histórico__InfoMoney_1[[#This Row],[William %R]]&lt;-0.8,1,0)</f>
        <v>0</v>
      </c>
      <c r="Q321" s="128">
        <f>IF(Petrobras_PETR4___Histórico__InfoMoney_1[[#This Row],[William %R]]&gt;-0.1,1,0)</f>
        <v>0</v>
      </c>
      <c r="R321" s="99">
        <f t="shared" si="180"/>
        <v>26.77</v>
      </c>
      <c r="S321" s="99">
        <f t="shared" si="181"/>
        <v>28.84</v>
      </c>
      <c r="T321" s="99">
        <f t="shared" si="182"/>
        <v>28.218923076923076</v>
      </c>
      <c r="U321" s="99">
        <f t="shared" si="183"/>
        <v>28.167499999999997</v>
      </c>
      <c r="V321" s="99">
        <f t="shared" si="184"/>
        <v>27.99456024855321</v>
      </c>
      <c r="W321" s="99">
        <f t="shared" si="185"/>
        <v>28.257789636006841</v>
      </c>
      <c r="X321" s="99">
        <f t="shared" si="186"/>
        <v>-0.26322938745363089</v>
      </c>
      <c r="Y321" s="99">
        <f t="shared" si="187"/>
        <v>-0.2838717256774354</v>
      </c>
      <c r="Z321" s="99">
        <f t="shared" si="188"/>
        <v>2.0642338223804513E-2</v>
      </c>
      <c r="AA321" s="109">
        <f t="shared" si="189"/>
        <v>0.13435028842544494</v>
      </c>
      <c r="AB321" s="109">
        <f t="shared" si="206"/>
        <v>0.32377461296401899</v>
      </c>
      <c r="AC321" s="99" t="str">
        <f t="shared" si="207"/>
        <v>0</v>
      </c>
      <c r="AD321" s="95" t="str">
        <f t="shared" si="208"/>
        <v>0</v>
      </c>
      <c r="AE321" s="95">
        <f t="shared" si="190"/>
        <v>0</v>
      </c>
      <c r="AF321" s="95">
        <f>IF(Petrobras_PETR4___Histórico__InfoMoney_1[[#This Row],[MACD Line]]&lt;0,1,0)</f>
        <v>1</v>
      </c>
      <c r="AG321" s="99">
        <f>Petrobras_PETR4___Histórico__InfoMoney_1[[#This Row],[9MME]]/Petrobras_PETR4___Histórico__InfoMoney_1[[#This Row],[20MA]]</f>
        <v>1.0018256173577023</v>
      </c>
      <c r="AH321" s="95">
        <f t="shared" si="191"/>
        <v>1</v>
      </c>
      <c r="AI321" s="96">
        <f t="shared" si="192"/>
        <v>0</v>
      </c>
      <c r="AK321" s="104" t="b">
        <f t="shared" si="193"/>
        <v>0</v>
      </c>
      <c r="AL321" s="104" t="b">
        <f t="shared" si="194"/>
        <v>1</v>
      </c>
      <c r="AM321" s="104" t="b">
        <f t="shared" si="195"/>
        <v>0</v>
      </c>
      <c r="AN321" s="104" t="b">
        <f t="shared" si="196"/>
        <v>1</v>
      </c>
      <c r="AO321" s="98">
        <f t="shared" si="197"/>
        <v>26.77</v>
      </c>
      <c r="AP321" s="104">
        <f t="shared" si="198"/>
        <v>29.29</v>
      </c>
      <c r="AQ321" s="98">
        <f t="shared" si="199"/>
        <v>0.2</v>
      </c>
      <c r="AR321" s="98">
        <f t="shared" si="200"/>
        <v>0.15384615384615385</v>
      </c>
      <c r="AS321" s="98">
        <f t="shared" si="201"/>
        <v>7.407407407407407E-2</v>
      </c>
      <c r="AU321" s="97" t="b">
        <f t="shared" si="202"/>
        <v>0</v>
      </c>
      <c r="AV321" s="97" t="b">
        <f t="shared" si="203"/>
        <v>0</v>
      </c>
      <c r="AW321" s="97" t="b">
        <f t="shared" si="209"/>
        <v>0</v>
      </c>
      <c r="AX321" s="97" t="b">
        <f t="shared" si="210"/>
        <v>0</v>
      </c>
      <c r="AY3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1" s="97" t="b">
        <f t="shared" si="204"/>
        <v>0</v>
      </c>
      <c r="BA321" s="97" t="b">
        <f t="shared" si="205"/>
        <v>1</v>
      </c>
      <c r="BB321" s="97" t="b">
        <f t="shared" si="211"/>
        <v>1</v>
      </c>
      <c r="BC321" s="97" t="b">
        <f t="shared" si="212"/>
        <v>1</v>
      </c>
      <c r="BD321" s="97" t="b">
        <f>Petrobras_PETR4___Histórico__InfoMoney_1[[#This Row],[MACD Line]]&lt;0</f>
        <v>1</v>
      </c>
      <c r="BE3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2" spans="1:57" hidden="1">
      <c r="A322" s="83">
        <v>43868</v>
      </c>
      <c r="B322" s="98">
        <v>27.99</v>
      </c>
      <c r="C322" s="98">
        <v>27.99</v>
      </c>
      <c r="D322" s="98">
        <v>-0.86</v>
      </c>
      <c r="E322" s="98">
        <f>Petrobras_PETR4___Histórico__InfoMoney_1[[#This Row],[Var.Dia (%)]]/100</f>
        <v>-8.6E-3</v>
      </c>
      <c r="F322" s="98">
        <v>28.06</v>
      </c>
      <c r="G322" s="98">
        <v>27.8</v>
      </c>
      <c r="H322" s="98">
        <v>28.4</v>
      </c>
      <c r="I322" s="97" t="s">
        <v>496</v>
      </c>
      <c r="J322" s="108">
        <v>-1.23E-2</v>
      </c>
      <c r="K322" s="97">
        <f ca="1">IF(COUNT($E322:E$1321)&gt;=22,LINEST(OFFSET(E322,0,0,22),OFFSET(J322,0,0,22)),"")</f>
        <v>0.8260624339094006</v>
      </c>
      <c r="L322" s="99">
        <f t="shared" si="177"/>
        <v>0</v>
      </c>
      <c r="M322" s="99">
        <f t="shared" si="178"/>
        <v>0</v>
      </c>
      <c r="N322" s="99">
        <f t="shared" si="179"/>
        <v>0</v>
      </c>
      <c r="O3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-0.44545454545454577</v>
      </c>
      <c r="P322" s="128">
        <f>IF(Petrobras_PETR4___Histórico__InfoMoney_1[[#This Row],[William %R]]&lt;-0.8,1,0)</f>
        <v>0</v>
      </c>
      <c r="Q322" s="128">
        <f>IF(Petrobras_PETR4___Histórico__InfoMoney_1[[#This Row],[William %R]]&gt;-0.1,1,0)</f>
        <v>0</v>
      </c>
      <c r="R322" s="99">
        <f t="shared" si="180"/>
        <v>26.77</v>
      </c>
      <c r="S322" s="99">
        <f t="shared" si="181"/>
        <v>28.97</v>
      </c>
      <c r="T322" s="99">
        <f t="shared" si="182"/>
        <v>28.244692307692304</v>
      </c>
      <c r="U322" s="99">
        <f t="shared" si="183"/>
        <v>28.225999999999999</v>
      </c>
      <c r="V322" s="99">
        <f t="shared" si="184"/>
        <v>27.960843930108339</v>
      </c>
      <c r="W322" s="99">
        <f t="shared" si="185"/>
        <v>28.264012806887386</v>
      </c>
      <c r="X322" s="99">
        <f t="shared" si="186"/>
        <v>-0.30316887677904703</v>
      </c>
      <c r="Y322" s="99">
        <f t="shared" si="187"/>
        <v>-0.28903231023338655</v>
      </c>
      <c r="Z322" s="99">
        <f t="shared" si="188"/>
        <v>-1.4136566545660478E-2</v>
      </c>
      <c r="AA322" s="109">
        <f t="shared" si="189"/>
        <v>0.1697056274847728</v>
      </c>
      <c r="AB322" s="109">
        <f t="shared" si="206"/>
        <v>0.38654883262014927</v>
      </c>
      <c r="AC322" s="99" t="str">
        <f t="shared" si="207"/>
        <v>0</v>
      </c>
      <c r="AD322" s="95" t="str">
        <f t="shared" si="208"/>
        <v>0</v>
      </c>
      <c r="AE322" s="95">
        <f t="shared" si="190"/>
        <v>0</v>
      </c>
      <c r="AF322" s="95">
        <f>IF(Petrobras_PETR4___Histórico__InfoMoney_1[[#This Row],[MACD Line]]&lt;0,1,0)</f>
        <v>1</v>
      </c>
      <c r="AG322" s="99">
        <f>Petrobras_PETR4___Histórico__InfoMoney_1[[#This Row],[9MME]]/Petrobras_PETR4___Histórico__InfoMoney_1[[#This Row],[20MA]]</f>
        <v>1.0006622372171865</v>
      </c>
      <c r="AH322" s="95">
        <f t="shared" si="191"/>
        <v>0</v>
      </c>
      <c r="AI322" s="96">
        <f t="shared" si="192"/>
        <v>0</v>
      </c>
      <c r="AK322" s="104" t="b">
        <f t="shared" si="193"/>
        <v>1</v>
      </c>
      <c r="AL322" s="104" t="b">
        <f t="shared" si="194"/>
        <v>0</v>
      </c>
      <c r="AM322" s="104" t="b">
        <f t="shared" si="195"/>
        <v>0</v>
      </c>
      <c r="AN322" s="104" t="b">
        <f t="shared" si="196"/>
        <v>1</v>
      </c>
      <c r="AO322" s="98">
        <f t="shared" si="197"/>
        <v>26.77</v>
      </c>
      <c r="AP322" s="104">
        <f t="shared" si="198"/>
        <v>29.44</v>
      </c>
      <c r="AQ322" s="98">
        <f t="shared" si="199"/>
        <v>0.2</v>
      </c>
      <c r="AR322" s="98">
        <f t="shared" si="200"/>
        <v>0.15384615384615385</v>
      </c>
      <c r="AS322" s="98">
        <f t="shared" si="201"/>
        <v>7.407407407407407E-2</v>
      </c>
      <c r="AU322" s="97" t="b">
        <f t="shared" si="202"/>
        <v>0</v>
      </c>
      <c r="AV322" s="97" t="b">
        <f t="shared" si="203"/>
        <v>1</v>
      </c>
      <c r="AW322" s="97" t="b">
        <f t="shared" si="209"/>
        <v>0</v>
      </c>
      <c r="AX322" s="97" t="b">
        <f t="shared" si="210"/>
        <v>0</v>
      </c>
      <c r="AY3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2" s="97" t="b">
        <f t="shared" si="204"/>
        <v>1</v>
      </c>
      <c r="BA322" s="97" t="b">
        <f t="shared" si="205"/>
        <v>0</v>
      </c>
      <c r="BB322" s="97" t="b">
        <f t="shared" si="211"/>
        <v>1</v>
      </c>
      <c r="BC322" s="97" t="b">
        <f t="shared" si="212"/>
        <v>1</v>
      </c>
      <c r="BD322" s="97" t="b">
        <f>Petrobras_PETR4___Histórico__InfoMoney_1[[#This Row],[MACD Line]]&lt;0</f>
        <v>1</v>
      </c>
      <c r="BE3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3" spans="1:57" hidden="1">
      <c r="A323" s="83">
        <v>43867</v>
      </c>
      <c r="B323" s="98">
        <v>28.23</v>
      </c>
      <c r="C323" s="98">
        <v>28.23</v>
      </c>
      <c r="D323" s="98">
        <v>2.78</v>
      </c>
      <c r="E323" s="98">
        <f>Petrobras_PETR4___Histórico__InfoMoney_1[[#This Row],[Var.Dia (%)]]/100</f>
        <v>2.7799999999999998E-2</v>
      </c>
      <c r="F323" s="98">
        <v>27.77</v>
      </c>
      <c r="G323" s="98">
        <v>27.21</v>
      </c>
      <c r="H323" s="98">
        <v>28.55</v>
      </c>
      <c r="I323" s="97" t="s">
        <v>497</v>
      </c>
      <c r="J323" s="108">
        <v>-7.1999999999999998E-3</v>
      </c>
      <c r="K323" s="97">
        <f ca="1">IF(COUNT($E323:E$1321)&gt;=22,LINEST(OFFSET(E323,0,0,22),OFFSET(J323,0,0,22)),"")</f>
        <v>0.83952160675754051</v>
      </c>
      <c r="L323" s="99">
        <f t="shared" si="177"/>
        <v>0</v>
      </c>
      <c r="M323" s="99">
        <f t="shared" si="178"/>
        <v>0</v>
      </c>
      <c r="N323" s="99">
        <f t="shared" si="179"/>
        <v>0</v>
      </c>
      <c r="O3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-0.37872340425531914</v>
      </c>
      <c r="P323" s="128">
        <f>IF(Petrobras_PETR4___Histórico__InfoMoney_1[[#This Row],[William %R]]&lt;-0.8,1,0)</f>
        <v>0</v>
      </c>
      <c r="Q323" s="128">
        <f>IF(Petrobras_PETR4___Histórico__InfoMoney_1[[#This Row],[William %R]]&gt;-0.1,1,0)</f>
        <v>0</v>
      </c>
      <c r="R323" s="99">
        <f t="shared" si="180"/>
        <v>26.77</v>
      </c>
      <c r="S323" s="99">
        <f t="shared" si="181"/>
        <v>29.12</v>
      </c>
      <c r="T323" s="99">
        <f t="shared" si="182"/>
        <v>28.331538461538457</v>
      </c>
      <c r="U323" s="99">
        <f t="shared" si="183"/>
        <v>28.290999999999997</v>
      </c>
      <c r="V323" s="99">
        <f t="shared" si="184"/>
        <v>27.955542826491673</v>
      </c>
      <c r="W323" s="99">
        <f t="shared" si="185"/>
        <v>28.285933831438378</v>
      </c>
      <c r="X323" s="99">
        <f t="shared" si="186"/>
        <v>-0.33039100494670492</v>
      </c>
      <c r="Y323" s="99">
        <f t="shared" si="187"/>
        <v>-0.28549816859697141</v>
      </c>
      <c r="Z323" s="99">
        <f t="shared" si="188"/>
        <v>-4.4892836349733511E-2</v>
      </c>
      <c r="AA323" s="109">
        <f t="shared" si="189"/>
        <v>0.53740115370177721</v>
      </c>
      <c r="AB323" s="109">
        <f t="shared" si="206"/>
        <v>0.36386810797320535</v>
      </c>
      <c r="AC323" s="99" t="str">
        <f t="shared" si="207"/>
        <v>0</v>
      </c>
      <c r="AD323" s="95" t="str">
        <f t="shared" si="208"/>
        <v>0</v>
      </c>
      <c r="AE323" s="95">
        <f t="shared" si="190"/>
        <v>0</v>
      </c>
      <c r="AF323" s="95">
        <f>IF(Petrobras_PETR4___Histórico__InfoMoney_1[[#This Row],[MACD Line]]&lt;0,1,0)</f>
        <v>1</v>
      </c>
      <c r="AG323" s="99">
        <f>Petrobras_PETR4___Histórico__InfoMoney_1[[#This Row],[9MME]]/Petrobras_PETR4___Histórico__InfoMoney_1[[#This Row],[20MA]]</f>
        <v>1.0014329101671366</v>
      </c>
      <c r="AH323" s="95">
        <f t="shared" si="191"/>
        <v>0</v>
      </c>
      <c r="AI323" s="96">
        <f t="shared" si="192"/>
        <v>0</v>
      </c>
      <c r="AK323" s="104" t="b">
        <f t="shared" si="193"/>
        <v>0</v>
      </c>
      <c r="AL323" s="104" t="b">
        <f t="shared" si="194"/>
        <v>0</v>
      </c>
      <c r="AM323" s="104" t="b">
        <f t="shared" si="195"/>
        <v>0</v>
      </c>
      <c r="AN323" s="104" t="b">
        <f t="shared" si="196"/>
        <v>1</v>
      </c>
      <c r="AO323" s="98">
        <f t="shared" si="197"/>
        <v>26.77</v>
      </c>
      <c r="AP323" s="104">
        <f t="shared" si="198"/>
        <v>29.45</v>
      </c>
      <c r="AQ323" s="98">
        <f t="shared" si="199"/>
        <v>0.2</v>
      </c>
      <c r="AR323" s="98">
        <f t="shared" si="200"/>
        <v>0.15384615384615385</v>
      </c>
      <c r="AS323" s="98">
        <f t="shared" si="201"/>
        <v>7.407407407407407E-2</v>
      </c>
      <c r="AU323" s="97" t="b">
        <f t="shared" si="202"/>
        <v>1</v>
      </c>
      <c r="AV323" s="97" t="b">
        <f t="shared" si="203"/>
        <v>1</v>
      </c>
      <c r="AW323" s="97" t="b">
        <f t="shared" si="209"/>
        <v>0</v>
      </c>
      <c r="AX323" s="97" t="b">
        <f t="shared" si="210"/>
        <v>0</v>
      </c>
      <c r="AY3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3" s="97" t="b">
        <f t="shared" si="204"/>
        <v>1</v>
      </c>
      <c r="BA323" s="97" t="b">
        <f t="shared" si="205"/>
        <v>1</v>
      </c>
      <c r="BB323" s="97" t="b">
        <f t="shared" si="211"/>
        <v>1</v>
      </c>
      <c r="BC323" s="97" t="b">
        <f t="shared" si="212"/>
        <v>1</v>
      </c>
      <c r="BD323" s="97" t="b">
        <f>Petrobras_PETR4___Histórico__InfoMoney_1[[#This Row],[MACD Line]]&lt;0</f>
        <v>1</v>
      </c>
      <c r="BE3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4" spans="1:57" hidden="1">
      <c r="A324" s="83">
        <v>43866</v>
      </c>
      <c r="B324" s="98">
        <v>27.47</v>
      </c>
      <c r="C324" s="98">
        <v>27.47</v>
      </c>
      <c r="D324" s="98">
        <v>-0.84</v>
      </c>
      <c r="E324" s="98">
        <f>Petrobras_PETR4___Histórico__InfoMoney_1[[#This Row],[Var.Dia (%)]]/100</f>
        <v>-8.3999999999999995E-3</v>
      </c>
      <c r="F324" s="98">
        <v>28.11</v>
      </c>
      <c r="G324" s="98">
        <v>27.47</v>
      </c>
      <c r="H324" s="98">
        <v>28.27</v>
      </c>
      <c r="I324" s="97" t="s">
        <v>41</v>
      </c>
      <c r="J324" s="108">
        <v>4.1000000000000003E-3</v>
      </c>
      <c r="K324" s="97">
        <f ca="1">IF(COUNT($E324:E$1321)&gt;=22,LINEST(OFFSET(E324,0,0,22),OFFSET(J324,0,0,22)),"")</f>
        <v>0.92063676242023529</v>
      </c>
      <c r="L324" s="99">
        <f t="shared" si="177"/>
        <v>0</v>
      </c>
      <c r="M324" s="99">
        <f t="shared" si="178"/>
        <v>0</v>
      </c>
      <c r="N324" s="99">
        <f t="shared" si="179"/>
        <v>0</v>
      </c>
      <c r="O3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-0.70212765957446854</v>
      </c>
      <c r="P324" s="128">
        <f>IF(Petrobras_PETR4___Histórico__InfoMoney_1[[#This Row],[William %R]]&lt;-0.8,1,0)</f>
        <v>0</v>
      </c>
      <c r="Q324" s="128">
        <f>IF(Petrobras_PETR4___Histórico__InfoMoney_1[[#This Row],[William %R]]&gt;-0.1,1,0)</f>
        <v>0</v>
      </c>
      <c r="R324" s="99">
        <f t="shared" si="180"/>
        <v>26.77</v>
      </c>
      <c r="S324" s="99">
        <f t="shared" si="181"/>
        <v>29.12</v>
      </c>
      <c r="T324" s="99">
        <f t="shared" si="182"/>
        <v>28.300923076923077</v>
      </c>
      <c r="U324" s="99">
        <f t="shared" si="183"/>
        <v>28.349999999999994</v>
      </c>
      <c r="V324" s="99">
        <f t="shared" si="184"/>
        <v>27.905641522217429</v>
      </c>
      <c r="W324" s="99">
        <f t="shared" si="185"/>
        <v>28.290408537953446</v>
      </c>
      <c r="X324" s="99">
        <f t="shared" si="186"/>
        <v>-0.38476701573601702</v>
      </c>
      <c r="Y324" s="99">
        <f t="shared" si="187"/>
        <v>-0.27427495950953801</v>
      </c>
      <c r="Z324" s="99">
        <f t="shared" si="188"/>
        <v>-0.11049205622647901</v>
      </c>
      <c r="AA324" s="109">
        <f t="shared" si="189"/>
        <v>0.16263455967290624</v>
      </c>
      <c r="AB324" s="109">
        <f t="shared" si="206"/>
        <v>0.27409852243308441</v>
      </c>
      <c r="AC324" s="99" t="str">
        <f t="shared" si="207"/>
        <v>0</v>
      </c>
      <c r="AD324" s="95" t="str">
        <f t="shared" si="208"/>
        <v>0</v>
      </c>
      <c r="AE324" s="95">
        <f t="shared" si="190"/>
        <v>0</v>
      </c>
      <c r="AF324" s="95">
        <f>IF(Petrobras_PETR4___Histórico__InfoMoney_1[[#This Row],[MACD Line]]&lt;0,1,0)</f>
        <v>1</v>
      </c>
      <c r="AG324" s="99">
        <f>Petrobras_PETR4___Histórico__InfoMoney_1[[#This Row],[9MME]]/Petrobras_PETR4___Histórico__InfoMoney_1[[#This Row],[20MA]]</f>
        <v>0.99826889160222509</v>
      </c>
      <c r="AH324" s="95">
        <f t="shared" si="191"/>
        <v>0</v>
      </c>
      <c r="AI324" s="96">
        <f t="shared" si="192"/>
        <v>0</v>
      </c>
      <c r="AK324" s="104" t="b">
        <f t="shared" si="193"/>
        <v>0</v>
      </c>
      <c r="AL324" s="104" t="b">
        <f t="shared" si="194"/>
        <v>0</v>
      </c>
      <c r="AM324" s="104" t="b">
        <f t="shared" si="195"/>
        <v>1</v>
      </c>
      <c r="AN324" s="104" t="b">
        <f t="shared" si="196"/>
        <v>0</v>
      </c>
      <c r="AO324" s="98">
        <f t="shared" si="197"/>
        <v>26.77</v>
      </c>
      <c r="AP324" s="104">
        <f t="shared" si="198"/>
        <v>29.63</v>
      </c>
      <c r="AQ324" s="98">
        <f t="shared" si="199"/>
        <v>0.2</v>
      </c>
      <c r="AR324" s="98">
        <f t="shared" si="200"/>
        <v>0.15384615384615385</v>
      </c>
      <c r="AS324" s="98">
        <f t="shared" si="201"/>
        <v>7.407407407407407E-2</v>
      </c>
      <c r="AU324" s="97" t="b">
        <f t="shared" si="202"/>
        <v>1</v>
      </c>
      <c r="AV324" s="97" t="b">
        <f t="shared" si="203"/>
        <v>1</v>
      </c>
      <c r="AW324" s="97" t="b">
        <f t="shared" si="209"/>
        <v>0</v>
      </c>
      <c r="AX324" s="97" t="b">
        <f t="shared" si="210"/>
        <v>0</v>
      </c>
      <c r="AY3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4" s="97" t="b">
        <f t="shared" si="204"/>
        <v>0</v>
      </c>
      <c r="BA324" s="97" t="b">
        <f t="shared" si="205"/>
        <v>1</v>
      </c>
      <c r="BB324" s="97" t="b">
        <f t="shared" si="211"/>
        <v>1</v>
      </c>
      <c r="BC324" s="97" t="b">
        <f t="shared" si="212"/>
        <v>1</v>
      </c>
      <c r="BD324" s="97" t="b">
        <f>Petrobras_PETR4___Histórico__InfoMoney_1[[#This Row],[MACD Line]]&lt;0</f>
        <v>1</v>
      </c>
      <c r="BE3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5" spans="1:57" hidden="1">
      <c r="A325" s="83">
        <v>43865</v>
      </c>
      <c r="B325" s="98">
        <v>27.7</v>
      </c>
      <c r="C325" s="98">
        <v>27.7</v>
      </c>
      <c r="D325" s="98">
        <v>1.6</v>
      </c>
      <c r="E325" s="98">
        <f>Petrobras_PETR4___Histórico__InfoMoney_1[[#This Row],[Var.Dia (%)]]/100</f>
        <v>1.6E-2</v>
      </c>
      <c r="F325" s="98">
        <v>27.72</v>
      </c>
      <c r="G325" s="98">
        <v>27.63</v>
      </c>
      <c r="H325" s="98">
        <v>28.1</v>
      </c>
      <c r="I325" s="97" t="s">
        <v>162</v>
      </c>
      <c r="J325" s="108">
        <v>8.0999999999999996E-3</v>
      </c>
      <c r="K325" s="97">
        <f ca="1">IF(COUNT($E325:E$1321)&gt;=22,LINEST(OFFSET(E325,0,0,22),OFFSET(J325,0,0,22)),"")</f>
        <v>0.8907811120089798</v>
      </c>
      <c r="L325" s="99">
        <f t="shared" si="177"/>
        <v>0</v>
      </c>
      <c r="M325" s="99">
        <f t="shared" si="178"/>
        <v>0</v>
      </c>
      <c r="N325" s="99">
        <f t="shared" si="179"/>
        <v>0</v>
      </c>
      <c r="O3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-0.60425531914893649</v>
      </c>
      <c r="P325" s="128">
        <f>IF(Petrobras_PETR4___Histórico__InfoMoney_1[[#This Row],[William %R]]&lt;-0.8,1,0)</f>
        <v>0</v>
      </c>
      <c r="Q325" s="128">
        <f>IF(Petrobras_PETR4___Histórico__InfoMoney_1[[#This Row],[William %R]]&gt;-0.1,1,0)</f>
        <v>0</v>
      </c>
      <c r="R325" s="99">
        <f t="shared" si="180"/>
        <v>26.77</v>
      </c>
      <c r="S325" s="99">
        <f t="shared" si="181"/>
        <v>29.12</v>
      </c>
      <c r="T325" s="99">
        <f t="shared" si="182"/>
        <v>28.420500000000004</v>
      </c>
      <c r="U325" s="99">
        <f t="shared" si="183"/>
        <v>28.451999999999998</v>
      </c>
      <c r="V325" s="99">
        <f t="shared" si="184"/>
        <v>27.984849071711508</v>
      </c>
      <c r="W325" s="99">
        <f t="shared" si="185"/>
        <v>28.356041220989724</v>
      </c>
      <c r="X325" s="99">
        <f t="shared" si="186"/>
        <v>-0.37119214927821531</v>
      </c>
      <c r="Y325" s="99">
        <f t="shared" si="187"/>
        <v>-0.24665194545291827</v>
      </c>
      <c r="Z325" s="99">
        <f t="shared" si="188"/>
        <v>-0.12454020382529704</v>
      </c>
      <c r="AA325" s="109">
        <f t="shared" si="189"/>
        <v>0.30405591591021525</v>
      </c>
      <c r="AB325" s="109">
        <f t="shared" si="206"/>
        <v>0.29422780290108547</v>
      </c>
      <c r="AC325" s="99" t="str">
        <f t="shared" si="207"/>
        <v>0</v>
      </c>
      <c r="AD325" s="95" t="str">
        <f t="shared" si="208"/>
        <v>0</v>
      </c>
      <c r="AE325" s="95">
        <f t="shared" si="190"/>
        <v>0</v>
      </c>
      <c r="AF325" s="95">
        <f>IF(Petrobras_PETR4___Histórico__InfoMoney_1[[#This Row],[MACD Line]]&lt;0,1,0)</f>
        <v>1</v>
      </c>
      <c r="AG325" s="99">
        <f>Petrobras_PETR4___Histórico__InfoMoney_1[[#This Row],[9MME]]/Petrobras_PETR4___Histórico__InfoMoney_1[[#This Row],[20MA]]</f>
        <v>0.99889287220582057</v>
      </c>
      <c r="AH325" s="95">
        <f t="shared" si="191"/>
        <v>0</v>
      </c>
      <c r="AI325" s="96">
        <f t="shared" si="192"/>
        <v>0</v>
      </c>
      <c r="AK325" s="104" t="b">
        <f t="shared" si="193"/>
        <v>0</v>
      </c>
      <c r="AL325" s="104" t="b">
        <f t="shared" si="194"/>
        <v>0</v>
      </c>
      <c r="AM325" s="104" t="b">
        <f t="shared" si="195"/>
        <v>0</v>
      </c>
      <c r="AN325" s="104" t="b">
        <f t="shared" si="196"/>
        <v>1</v>
      </c>
      <c r="AO325" s="98">
        <f t="shared" si="197"/>
        <v>26.77</v>
      </c>
      <c r="AP325" s="104">
        <f t="shared" si="198"/>
        <v>29.77</v>
      </c>
      <c r="AQ325" s="98">
        <f t="shared" si="199"/>
        <v>0.2</v>
      </c>
      <c r="AR325" s="98">
        <f t="shared" si="200"/>
        <v>0.15384615384615385</v>
      </c>
      <c r="AS325" s="98">
        <f t="shared" si="201"/>
        <v>7.407407407407407E-2</v>
      </c>
      <c r="AU325" s="97" t="b">
        <f t="shared" si="202"/>
        <v>1</v>
      </c>
      <c r="AV325" s="97" t="b">
        <f t="shared" si="203"/>
        <v>0</v>
      </c>
      <c r="AW325" s="97" t="b">
        <f t="shared" si="209"/>
        <v>0</v>
      </c>
      <c r="AX325" s="97" t="b">
        <f t="shared" si="210"/>
        <v>1</v>
      </c>
      <c r="AY3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5" s="97" t="b">
        <f t="shared" si="204"/>
        <v>1</v>
      </c>
      <c r="BA325" s="97" t="b">
        <f t="shared" si="205"/>
        <v>0</v>
      </c>
      <c r="BB325" s="97" t="b">
        <f t="shared" si="211"/>
        <v>0</v>
      </c>
      <c r="BC325" s="97" t="b">
        <f t="shared" si="212"/>
        <v>1</v>
      </c>
      <c r="BD325" s="97" t="b">
        <f>Petrobras_PETR4___Histórico__InfoMoney_1[[#This Row],[MACD Line]]&lt;0</f>
        <v>1</v>
      </c>
      <c r="BE3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6" spans="1:57" hidden="1">
      <c r="A326" s="83">
        <v>43864</v>
      </c>
      <c r="B326" s="98">
        <v>27.27</v>
      </c>
      <c r="C326" s="98">
        <v>27.27</v>
      </c>
      <c r="D326" s="98">
        <v>-0.95</v>
      </c>
      <c r="E326" s="98">
        <f>Petrobras_PETR4___Histórico__InfoMoney_1[[#This Row],[Var.Dia (%)]]/100</f>
        <v>-9.4999999999999998E-3</v>
      </c>
      <c r="F326" s="98">
        <v>27.59</v>
      </c>
      <c r="G326" s="98">
        <v>27.25</v>
      </c>
      <c r="H326" s="98">
        <v>27.8</v>
      </c>
      <c r="I326" s="97" t="s">
        <v>72</v>
      </c>
      <c r="J326" s="108">
        <v>7.6E-3</v>
      </c>
      <c r="K326" s="97">
        <f ca="1">IF(COUNT($E326:E$1321)&gt;=22,LINEST(OFFSET(E326,0,0,22),OFFSET(J326,0,0,22)),"")</f>
        <v>0.85588803009150016</v>
      </c>
      <c r="L326" s="99">
        <f t="shared" si="177"/>
        <v>0</v>
      </c>
      <c r="M326" s="99">
        <f t="shared" si="178"/>
        <v>0</v>
      </c>
      <c r="N326" s="99">
        <f t="shared" si="179"/>
        <v>0</v>
      </c>
      <c r="O3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-0.78723404255319163</v>
      </c>
      <c r="P326" s="128">
        <f>IF(Petrobras_PETR4___Histórico__InfoMoney_1[[#This Row],[William %R]]&lt;-0.8,1,0)</f>
        <v>0</v>
      </c>
      <c r="Q326" s="128">
        <f>IF(Petrobras_PETR4___Histórico__InfoMoney_1[[#This Row],[William %R]]&gt;-0.1,1,0)</f>
        <v>0</v>
      </c>
      <c r="R326" s="99">
        <f t="shared" si="180"/>
        <v>26.77</v>
      </c>
      <c r="S326" s="99">
        <f t="shared" si="181"/>
        <v>29.12</v>
      </c>
      <c r="T326" s="99">
        <f t="shared" si="182"/>
        <v>28.461807692307694</v>
      </c>
      <c r="U326" s="99">
        <f t="shared" si="183"/>
        <v>28.551500000000004</v>
      </c>
      <c r="V326" s="99">
        <f t="shared" si="184"/>
        <v>28.036639812022692</v>
      </c>
      <c r="W326" s="99">
        <f t="shared" si="185"/>
        <v>28.408524518668901</v>
      </c>
      <c r="X326" s="99">
        <f t="shared" si="186"/>
        <v>-0.37188470664620965</v>
      </c>
      <c r="Y326" s="99">
        <f t="shared" si="187"/>
        <v>-0.215516894496594</v>
      </c>
      <c r="Z326" s="99">
        <f t="shared" si="188"/>
        <v>-0.15636781214961565</v>
      </c>
      <c r="AA326" s="109">
        <f t="shared" si="189"/>
        <v>0.18384776310850345</v>
      </c>
      <c r="AB326" s="109">
        <f t="shared" si="206"/>
        <v>0.3063984334163608</v>
      </c>
      <c r="AC326" s="99" t="str">
        <f t="shared" si="207"/>
        <v>0</v>
      </c>
      <c r="AD326" s="95" t="str">
        <f t="shared" si="208"/>
        <v>0</v>
      </c>
      <c r="AE326" s="95">
        <f t="shared" si="190"/>
        <v>0</v>
      </c>
      <c r="AF326" s="95">
        <f>IF(Petrobras_PETR4___Histórico__InfoMoney_1[[#This Row],[MACD Line]]&lt;0,1,0)</f>
        <v>1</v>
      </c>
      <c r="AG326" s="99">
        <f>Petrobras_PETR4___Histórico__InfoMoney_1[[#This Row],[9MME]]/Petrobras_PETR4___Histórico__InfoMoney_1[[#This Row],[20MA]]</f>
        <v>0.99685857808898626</v>
      </c>
      <c r="AH326" s="95">
        <f t="shared" si="191"/>
        <v>0</v>
      </c>
      <c r="AI326" s="96">
        <f t="shared" si="192"/>
        <v>0</v>
      </c>
      <c r="AK326" s="104" t="b">
        <f t="shared" si="193"/>
        <v>0</v>
      </c>
      <c r="AL326" s="104" t="b">
        <f t="shared" si="194"/>
        <v>1</v>
      </c>
      <c r="AM326" s="104" t="b">
        <f t="shared" si="195"/>
        <v>0</v>
      </c>
      <c r="AN326" s="104" t="b">
        <f t="shared" si="196"/>
        <v>0</v>
      </c>
      <c r="AO326" s="98">
        <f t="shared" si="197"/>
        <v>26.77</v>
      </c>
      <c r="AP326" s="104">
        <f t="shared" si="198"/>
        <v>29.88</v>
      </c>
      <c r="AQ326" s="98">
        <f t="shared" si="199"/>
        <v>0.2</v>
      </c>
      <c r="AR326" s="98">
        <f t="shared" si="200"/>
        <v>0.15384615384615385</v>
      </c>
      <c r="AS326" s="98">
        <f t="shared" si="201"/>
        <v>7.407407407407407E-2</v>
      </c>
      <c r="AU326" s="97" t="b">
        <f t="shared" si="202"/>
        <v>0</v>
      </c>
      <c r="AV326" s="97" t="b">
        <f t="shared" si="203"/>
        <v>0</v>
      </c>
      <c r="AW326" s="97" t="b">
        <f t="shared" si="209"/>
        <v>1</v>
      </c>
      <c r="AX326" s="97" t="b">
        <f t="shared" si="210"/>
        <v>1</v>
      </c>
      <c r="AY3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6" s="97" t="b">
        <f t="shared" si="204"/>
        <v>0</v>
      </c>
      <c r="BA326" s="97" t="b">
        <f t="shared" si="205"/>
        <v>1</v>
      </c>
      <c r="BB326" s="97" t="b">
        <f t="shared" si="211"/>
        <v>0</v>
      </c>
      <c r="BC326" s="97" t="b">
        <f t="shared" si="212"/>
        <v>0</v>
      </c>
      <c r="BD326" s="97" t="b">
        <f>Petrobras_PETR4___Histórico__InfoMoney_1[[#This Row],[MACD Line]]&lt;0</f>
        <v>1</v>
      </c>
      <c r="BE3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7" spans="1:57" hidden="1">
      <c r="A327" s="83">
        <v>43861</v>
      </c>
      <c r="B327" s="98">
        <v>27.53</v>
      </c>
      <c r="C327" s="98">
        <v>27.53</v>
      </c>
      <c r="D327" s="98">
        <v>-1.69</v>
      </c>
      <c r="E327" s="98">
        <f>Petrobras_PETR4___Histórico__InfoMoney_1[[#This Row],[Var.Dia (%)]]/100</f>
        <v>-1.6899999999999998E-2</v>
      </c>
      <c r="F327" s="98">
        <v>27.7</v>
      </c>
      <c r="G327" s="98">
        <v>27.39</v>
      </c>
      <c r="H327" s="98">
        <v>27.9</v>
      </c>
      <c r="I327" s="97" t="s">
        <v>496</v>
      </c>
      <c r="J327" s="108">
        <v>-1.5299999999999999E-2</v>
      </c>
      <c r="K327" s="97">
        <f ca="1">IF(COUNT($E327:E$1321)&gt;=22,LINEST(OFFSET(E327,0,0,22),OFFSET(J327,0,0,22)),"")</f>
        <v>0.8727318877329886</v>
      </c>
      <c r="L327" s="99">
        <f t="shared" si="177"/>
        <v>0</v>
      </c>
      <c r="M327" s="99">
        <f t="shared" si="178"/>
        <v>0</v>
      </c>
      <c r="N327" s="99">
        <f t="shared" si="179"/>
        <v>0</v>
      </c>
      <c r="O3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-0.69841269841269771</v>
      </c>
      <c r="P327" s="128">
        <f>IF(Petrobras_PETR4___Histórico__InfoMoney_1[[#This Row],[William %R]]&lt;-0.8,1,0)</f>
        <v>0</v>
      </c>
      <c r="Q327" s="128">
        <f>IF(Petrobras_PETR4___Histórico__InfoMoney_1[[#This Row],[William %R]]&gt;-0.1,1,0)</f>
        <v>0</v>
      </c>
      <c r="R327" s="99">
        <f t="shared" si="180"/>
        <v>26.77</v>
      </c>
      <c r="S327" s="99">
        <f t="shared" si="181"/>
        <v>29.29</v>
      </c>
      <c r="T327" s="99">
        <f t="shared" si="182"/>
        <v>28.583461538461542</v>
      </c>
      <c r="U327" s="99">
        <f t="shared" si="183"/>
        <v>28.678500000000003</v>
      </c>
      <c r="V327" s="99">
        <f t="shared" si="184"/>
        <v>28.176028868754091</v>
      </c>
      <c r="W327" s="99">
        <f t="shared" si="185"/>
        <v>28.499606480162413</v>
      </c>
      <c r="X327" s="99">
        <f t="shared" si="186"/>
        <v>-0.32357761140832153</v>
      </c>
      <c r="Y327" s="99">
        <f t="shared" si="187"/>
        <v>-0.17642494145919008</v>
      </c>
      <c r="Z327" s="99">
        <f t="shared" si="188"/>
        <v>-0.14715266994913145</v>
      </c>
      <c r="AA327" s="109">
        <f t="shared" si="189"/>
        <v>0.33234018715767655</v>
      </c>
      <c r="AB327" s="109">
        <f t="shared" si="206"/>
        <v>0.3630840123167085</v>
      </c>
      <c r="AC327" s="99" t="str">
        <f t="shared" si="207"/>
        <v>0</v>
      </c>
      <c r="AD327" s="95" t="str">
        <f t="shared" si="208"/>
        <v>0</v>
      </c>
      <c r="AE327" s="95">
        <f t="shared" si="190"/>
        <v>0</v>
      </c>
      <c r="AF327" s="95">
        <f>IF(Petrobras_PETR4___Histórico__InfoMoney_1[[#This Row],[MACD Line]]&lt;0,1,0)</f>
        <v>1</v>
      </c>
      <c r="AG327" s="99">
        <f>Petrobras_PETR4___Histórico__InfoMoney_1[[#This Row],[9MME]]/Petrobras_PETR4___Histórico__InfoMoney_1[[#This Row],[20MA]]</f>
        <v>0.9966860727883794</v>
      </c>
      <c r="AH327" s="95">
        <f t="shared" si="191"/>
        <v>0</v>
      </c>
      <c r="AI327" s="96">
        <f t="shared" si="192"/>
        <v>0</v>
      </c>
      <c r="AK327" s="104" t="b">
        <f t="shared" si="193"/>
        <v>1</v>
      </c>
      <c r="AL327" s="104" t="b">
        <f t="shared" si="194"/>
        <v>0</v>
      </c>
      <c r="AM327" s="104" t="b">
        <f t="shared" si="195"/>
        <v>0</v>
      </c>
      <c r="AN327" s="104" t="b">
        <f t="shared" si="196"/>
        <v>1</v>
      </c>
      <c r="AO327" s="98">
        <f t="shared" si="197"/>
        <v>26.77</v>
      </c>
      <c r="AP327" s="104">
        <f t="shared" si="198"/>
        <v>30.23</v>
      </c>
      <c r="AQ327" s="98">
        <f t="shared" si="199"/>
        <v>0.2</v>
      </c>
      <c r="AR327" s="98">
        <f t="shared" si="200"/>
        <v>0.15384615384615385</v>
      </c>
      <c r="AS327" s="98">
        <f t="shared" si="201"/>
        <v>7.407407407407407E-2</v>
      </c>
      <c r="AU327" s="97" t="b">
        <f t="shared" si="202"/>
        <v>0</v>
      </c>
      <c r="AV327" s="97" t="b">
        <f t="shared" si="203"/>
        <v>0</v>
      </c>
      <c r="AW327" s="97" t="b">
        <f t="shared" si="209"/>
        <v>1</v>
      </c>
      <c r="AX327" s="97" t="b">
        <f t="shared" si="210"/>
        <v>0</v>
      </c>
      <c r="AY3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7" s="97" t="b">
        <f t="shared" si="204"/>
        <v>1</v>
      </c>
      <c r="BA327" s="97" t="b">
        <f t="shared" si="205"/>
        <v>0</v>
      </c>
      <c r="BB327" s="97" t="b">
        <f t="shared" si="211"/>
        <v>1</v>
      </c>
      <c r="BC327" s="97" t="b">
        <f t="shared" si="212"/>
        <v>0</v>
      </c>
      <c r="BD327" s="97" t="b">
        <f>Petrobras_PETR4___Histórico__InfoMoney_1[[#This Row],[MACD Line]]&lt;0</f>
        <v>1</v>
      </c>
      <c r="BE3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8" spans="1:57" hidden="1">
      <c r="A328" s="83">
        <v>43860</v>
      </c>
      <c r="B328" s="98">
        <v>28</v>
      </c>
      <c r="C328" s="98">
        <v>28</v>
      </c>
      <c r="D328" s="98">
        <v>0.31</v>
      </c>
      <c r="E328" s="98">
        <f>Petrobras_PETR4___Histórico__InfoMoney_1[[#This Row],[Var.Dia (%)]]/100</f>
        <v>3.0999999999999999E-3</v>
      </c>
      <c r="F328" s="98">
        <v>27.36</v>
      </c>
      <c r="G328" s="98">
        <v>27.27</v>
      </c>
      <c r="H328" s="98">
        <v>28.1</v>
      </c>
      <c r="I328" s="97" t="s">
        <v>69</v>
      </c>
      <c r="J328" s="108">
        <v>1.1999999999999999E-3</v>
      </c>
      <c r="K328" s="97">
        <f ca="1">IF(COUNT($E328:E$1321)&gt;=22,LINEST(OFFSET(E328,0,0,22),OFFSET(J328,0,0,22)),"")</f>
        <v>0.87123097015281037</v>
      </c>
      <c r="L328" s="99">
        <f t="shared" si="177"/>
        <v>0</v>
      </c>
      <c r="M328" s="99">
        <f t="shared" si="178"/>
        <v>0</v>
      </c>
      <c r="N328" s="99">
        <f t="shared" si="179"/>
        <v>0</v>
      </c>
      <c r="O3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-0.53932584269662931</v>
      </c>
      <c r="P328" s="128">
        <f>IF(Petrobras_PETR4___Histórico__InfoMoney_1[[#This Row],[William %R]]&lt;-0.8,1,0)</f>
        <v>0</v>
      </c>
      <c r="Q328" s="128">
        <f>IF(Petrobras_PETR4___Histórico__InfoMoney_1[[#This Row],[William %R]]&gt;-0.1,1,0)</f>
        <v>0</v>
      </c>
      <c r="R328" s="99">
        <f t="shared" si="180"/>
        <v>26.77</v>
      </c>
      <c r="S328" s="99">
        <f t="shared" si="181"/>
        <v>29.44</v>
      </c>
      <c r="T328" s="99">
        <f t="shared" si="182"/>
        <v>28.727692307692312</v>
      </c>
      <c r="U328" s="99">
        <f t="shared" si="183"/>
        <v>28.775000000000006</v>
      </c>
      <c r="V328" s="99">
        <f t="shared" si="184"/>
        <v>28.293488663073017</v>
      </c>
      <c r="W328" s="99">
        <f t="shared" si="185"/>
        <v>28.577174998575405</v>
      </c>
      <c r="X328" s="99">
        <f t="shared" si="186"/>
        <v>-0.28368633550238798</v>
      </c>
      <c r="Y328" s="99">
        <f t="shared" si="187"/>
        <v>-0.13963677397190721</v>
      </c>
      <c r="Z328" s="99">
        <f t="shared" si="188"/>
        <v>-0.14404956153048076</v>
      </c>
      <c r="AA328" s="109">
        <f t="shared" si="189"/>
        <v>6.3639610306789177E-2</v>
      </c>
      <c r="AB328" s="109">
        <f t="shared" si="206"/>
        <v>0.44983330245769931</v>
      </c>
      <c r="AC328" s="99" t="str">
        <f t="shared" si="207"/>
        <v>0</v>
      </c>
      <c r="AD328" s="95" t="str">
        <f t="shared" si="208"/>
        <v>0</v>
      </c>
      <c r="AE328" s="95">
        <f t="shared" si="190"/>
        <v>0</v>
      </c>
      <c r="AF328" s="95">
        <f>IF(Petrobras_PETR4___Histórico__InfoMoney_1[[#This Row],[MACD Line]]&lt;0,1,0)</f>
        <v>1</v>
      </c>
      <c r="AG328" s="99">
        <f>Petrobras_PETR4___Histórico__InfoMoney_1[[#This Row],[9MME]]/Petrobras_PETR4___Histórico__InfoMoney_1[[#This Row],[20MA]]</f>
        <v>0.9983559446635033</v>
      </c>
      <c r="AH328" s="95">
        <f t="shared" si="191"/>
        <v>0</v>
      </c>
      <c r="AI328" s="96">
        <f t="shared" si="192"/>
        <v>0</v>
      </c>
      <c r="AK328" s="104" t="b">
        <f t="shared" si="193"/>
        <v>0</v>
      </c>
      <c r="AL328" s="104" t="b">
        <f t="shared" si="194"/>
        <v>1</v>
      </c>
      <c r="AM328" s="104" t="b">
        <f t="shared" si="195"/>
        <v>0</v>
      </c>
      <c r="AN328" s="104" t="b">
        <f t="shared" si="196"/>
        <v>1</v>
      </c>
      <c r="AO328" s="98">
        <f t="shared" si="197"/>
        <v>26.77</v>
      </c>
      <c r="AP328" s="104">
        <f t="shared" si="198"/>
        <v>30.23</v>
      </c>
      <c r="AQ328" s="98">
        <f t="shared" si="199"/>
        <v>0.2</v>
      </c>
      <c r="AR328" s="98">
        <f t="shared" si="200"/>
        <v>0.15384615384615385</v>
      </c>
      <c r="AS328" s="98">
        <f t="shared" si="201"/>
        <v>7.407407407407407E-2</v>
      </c>
      <c r="AU328" s="97" t="b">
        <f t="shared" si="202"/>
        <v>0</v>
      </c>
      <c r="AV328" s="97" t="b">
        <f t="shared" si="203"/>
        <v>0</v>
      </c>
      <c r="AW328" s="97" t="b">
        <f t="shared" si="209"/>
        <v>0</v>
      </c>
      <c r="AX328" s="97" t="b">
        <f t="shared" si="210"/>
        <v>0</v>
      </c>
      <c r="AY3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8" s="97" t="b">
        <f t="shared" si="204"/>
        <v>0</v>
      </c>
      <c r="BA328" s="97" t="b">
        <f t="shared" si="205"/>
        <v>1</v>
      </c>
      <c r="BB328" s="97" t="b">
        <f t="shared" si="211"/>
        <v>1</v>
      </c>
      <c r="BC328" s="97" t="b">
        <f t="shared" si="212"/>
        <v>1</v>
      </c>
      <c r="BD328" s="97" t="b">
        <f>Petrobras_PETR4___Histórico__InfoMoney_1[[#This Row],[MACD Line]]&lt;0</f>
        <v>1</v>
      </c>
      <c r="BE3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29" spans="1:57" hidden="1">
      <c r="A329" s="83">
        <v>43859</v>
      </c>
      <c r="B329" s="98">
        <v>27.91</v>
      </c>
      <c r="C329" s="98">
        <v>27.91</v>
      </c>
      <c r="D329" s="98">
        <v>0.17</v>
      </c>
      <c r="E329" s="98">
        <f>Petrobras_PETR4___Histórico__InfoMoney_1[[#This Row],[Var.Dia (%)]]/100</f>
        <v>1.7000000000000001E-3</v>
      </c>
      <c r="F329" s="98">
        <v>28.06</v>
      </c>
      <c r="G329" s="98">
        <v>27.74</v>
      </c>
      <c r="H329" s="98">
        <v>28.14</v>
      </c>
      <c r="I329" s="97" t="s">
        <v>126</v>
      </c>
      <c r="J329" s="108">
        <v>-9.4000000000000004E-3</v>
      </c>
      <c r="K329" s="97">
        <f ca="1">IF(COUNT($E329:E$1321)&gt;=22,LINEST(OFFSET(E329,0,0,22),OFFSET(J329,0,0,22)),"")</f>
        <v>0.86025960216810615</v>
      </c>
      <c r="L329" s="99">
        <f t="shared" si="177"/>
        <v>0</v>
      </c>
      <c r="M329" s="99">
        <f t="shared" si="178"/>
        <v>0</v>
      </c>
      <c r="N329" s="99">
        <f t="shared" si="179"/>
        <v>0</v>
      </c>
      <c r="O3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-0.57462686567164156</v>
      </c>
      <c r="P329" s="128">
        <f>IF(Petrobras_PETR4___Histórico__InfoMoney_1[[#This Row],[William %R]]&lt;-0.8,1,0)</f>
        <v>0</v>
      </c>
      <c r="Q329" s="128">
        <f>IF(Petrobras_PETR4___Histórico__InfoMoney_1[[#This Row],[William %R]]&gt;-0.1,1,0)</f>
        <v>0</v>
      </c>
      <c r="R329" s="99">
        <f t="shared" si="180"/>
        <v>26.77</v>
      </c>
      <c r="S329" s="99">
        <f t="shared" si="181"/>
        <v>29.45</v>
      </c>
      <c r="T329" s="99">
        <f t="shared" si="182"/>
        <v>28.768423076923082</v>
      </c>
      <c r="U329" s="99">
        <f t="shared" si="183"/>
        <v>28.860000000000003</v>
      </c>
      <c r="V329" s="99">
        <f t="shared" si="184"/>
        <v>28.346850238177201</v>
      </c>
      <c r="W329" s="99">
        <f t="shared" si="185"/>
        <v>28.623348998461438</v>
      </c>
      <c r="X329" s="99">
        <f t="shared" si="186"/>
        <v>-0.27649876028423748</v>
      </c>
      <c r="Y329" s="99">
        <f t="shared" si="187"/>
        <v>-0.10362438358928704</v>
      </c>
      <c r="Z329" s="99">
        <f t="shared" si="188"/>
        <v>-0.17287437669495043</v>
      </c>
      <c r="AA329" s="109">
        <f t="shared" si="189"/>
        <v>2.8284271247461298E-2</v>
      </c>
      <c r="AB329" s="109">
        <f t="shared" si="206"/>
        <v>0.57642865993980552</v>
      </c>
      <c r="AC329" s="99" t="str">
        <f t="shared" si="207"/>
        <v>0</v>
      </c>
      <c r="AD329" s="95" t="str">
        <f t="shared" si="208"/>
        <v>0</v>
      </c>
      <c r="AE329" s="95">
        <f t="shared" si="190"/>
        <v>0</v>
      </c>
      <c r="AF329" s="95">
        <f>IF(Petrobras_PETR4___Histórico__InfoMoney_1[[#This Row],[MACD Line]]&lt;0,1,0)</f>
        <v>1</v>
      </c>
      <c r="AG329" s="99">
        <f>Petrobras_PETR4___Histórico__InfoMoney_1[[#This Row],[9MME]]/Petrobras_PETR4___Histórico__InfoMoney_1[[#This Row],[20MA]]</f>
        <v>0.99682685644224112</v>
      </c>
      <c r="AH329" s="95">
        <f t="shared" si="191"/>
        <v>0</v>
      </c>
      <c r="AI329" s="96">
        <f t="shared" si="192"/>
        <v>0</v>
      </c>
      <c r="AK329" s="104" t="b">
        <f t="shared" si="193"/>
        <v>1</v>
      </c>
      <c r="AL329" s="104" t="b">
        <f t="shared" si="194"/>
        <v>0</v>
      </c>
      <c r="AM329" s="104" t="b">
        <f t="shared" si="195"/>
        <v>1</v>
      </c>
      <c r="AN329" s="104" t="b">
        <f t="shared" si="196"/>
        <v>1</v>
      </c>
      <c r="AO329" s="98">
        <f t="shared" si="197"/>
        <v>26.77</v>
      </c>
      <c r="AP329" s="104">
        <f t="shared" si="198"/>
        <v>30.23</v>
      </c>
      <c r="AQ329" s="98">
        <f t="shared" si="199"/>
        <v>0.2</v>
      </c>
      <c r="AR329" s="98">
        <f t="shared" si="200"/>
        <v>0.15384615384615385</v>
      </c>
      <c r="AS329" s="98">
        <f t="shared" si="201"/>
        <v>7.407407407407407E-2</v>
      </c>
      <c r="AU329" s="97" t="b">
        <f t="shared" si="202"/>
        <v>0</v>
      </c>
      <c r="AV329" s="97" t="b">
        <f t="shared" si="203"/>
        <v>1</v>
      </c>
      <c r="AW329" s="97" t="b">
        <f t="shared" si="209"/>
        <v>0</v>
      </c>
      <c r="AX329" s="97" t="b">
        <f t="shared" si="210"/>
        <v>0</v>
      </c>
      <c r="AY3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29" s="97" t="b">
        <f t="shared" si="204"/>
        <v>0</v>
      </c>
      <c r="BA329" s="97" t="b">
        <f t="shared" si="205"/>
        <v>0</v>
      </c>
      <c r="BB329" s="97" t="b">
        <f t="shared" si="211"/>
        <v>1</v>
      </c>
      <c r="BC329" s="97" t="b">
        <f t="shared" si="212"/>
        <v>1</v>
      </c>
      <c r="BD329" s="97" t="b">
        <f>Petrobras_PETR4___Histórico__InfoMoney_1[[#This Row],[MACD Line]]&lt;0</f>
        <v>1</v>
      </c>
      <c r="BE3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0" spans="1:57" hidden="1">
      <c r="A330" s="83">
        <v>43858</v>
      </c>
      <c r="B330" s="98">
        <v>27.87</v>
      </c>
      <c r="C330" s="98">
        <v>27.87</v>
      </c>
      <c r="D330" s="98">
        <v>2.75</v>
      </c>
      <c r="E330" s="98">
        <f>Petrobras_PETR4___Histórico__InfoMoney_1[[#This Row],[Var.Dia (%)]]/100</f>
        <v>2.75E-2</v>
      </c>
      <c r="F330" s="98">
        <v>27.51</v>
      </c>
      <c r="G330" s="98">
        <v>27.5</v>
      </c>
      <c r="H330" s="98">
        <v>28.19</v>
      </c>
      <c r="I330" s="97" t="s">
        <v>172</v>
      </c>
      <c r="J330" s="108">
        <v>1.7399999999999999E-2</v>
      </c>
      <c r="K330" s="97">
        <f ca="1">IF(COUNT($E330:E$1321)&gt;=22,LINEST(OFFSET(E330,0,0,22),OFFSET(J330,0,0,22)),"")</f>
        <v>0.9093991542422033</v>
      </c>
      <c r="L330" s="99">
        <f t="shared" si="177"/>
        <v>0</v>
      </c>
      <c r="M330" s="99">
        <f t="shared" si="178"/>
        <v>0</v>
      </c>
      <c r="N330" s="99">
        <f t="shared" si="179"/>
        <v>0</v>
      </c>
      <c r="O3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-0.61538461538461486</v>
      </c>
      <c r="P330" s="128">
        <f>IF(Petrobras_PETR4___Histórico__InfoMoney_1[[#This Row],[William %R]]&lt;-0.8,1,0)</f>
        <v>0</v>
      </c>
      <c r="Q330" s="128">
        <f>IF(Petrobras_PETR4___Histórico__InfoMoney_1[[#This Row],[William %R]]&gt;-0.1,1,0)</f>
        <v>0</v>
      </c>
      <c r="R330" s="99">
        <f t="shared" si="180"/>
        <v>26.77</v>
      </c>
      <c r="S330" s="99">
        <f t="shared" si="181"/>
        <v>29.63</v>
      </c>
      <c r="T330" s="99">
        <f t="shared" si="182"/>
        <v>28.832500000000003</v>
      </c>
      <c r="U330" s="99">
        <f t="shared" si="183"/>
        <v>28.924500000000005</v>
      </c>
      <c r="V330" s="99">
        <f t="shared" si="184"/>
        <v>28.42627755420942</v>
      </c>
      <c r="W330" s="99">
        <f t="shared" si="185"/>
        <v>28.680416918338352</v>
      </c>
      <c r="X330" s="99">
        <f t="shared" si="186"/>
        <v>-0.25413936412893179</v>
      </c>
      <c r="Y330" s="99">
        <f t="shared" si="187"/>
        <v>-6.0405789415549423E-2</v>
      </c>
      <c r="Z330" s="99">
        <f t="shared" si="188"/>
        <v>-0.19373357471338237</v>
      </c>
      <c r="AA330" s="109">
        <f t="shared" si="189"/>
        <v>0.5303300858899106</v>
      </c>
      <c r="AB330" s="109">
        <f t="shared" si="206"/>
        <v>0.59550818634171587</v>
      </c>
      <c r="AC330" s="99" t="str">
        <f t="shared" si="207"/>
        <v>0</v>
      </c>
      <c r="AD330" s="95" t="str">
        <f t="shared" si="208"/>
        <v>0</v>
      </c>
      <c r="AE330" s="95">
        <f t="shared" si="190"/>
        <v>0</v>
      </c>
      <c r="AF330" s="95">
        <f>IF(Petrobras_PETR4___Histórico__InfoMoney_1[[#This Row],[MACD Line]]&lt;0,1,0)</f>
        <v>1</v>
      </c>
      <c r="AG330" s="99">
        <f>Petrobras_PETR4___Histórico__InfoMoney_1[[#This Row],[9MME]]/Petrobras_PETR4___Histórico__InfoMoney_1[[#This Row],[20MA]]</f>
        <v>0.99681930543311026</v>
      </c>
      <c r="AH330" s="95">
        <f t="shared" si="191"/>
        <v>0</v>
      </c>
      <c r="AI330" s="96">
        <f t="shared" si="192"/>
        <v>0</v>
      </c>
      <c r="AK330" s="104" t="b">
        <f t="shared" si="193"/>
        <v>0</v>
      </c>
      <c r="AL330" s="104" t="b">
        <f t="shared" si="194"/>
        <v>0</v>
      </c>
      <c r="AM330" s="104" t="b">
        <f t="shared" si="195"/>
        <v>0</v>
      </c>
      <c r="AN330" s="104" t="b">
        <f t="shared" si="196"/>
        <v>1</v>
      </c>
      <c r="AO330" s="98">
        <f t="shared" si="197"/>
        <v>26.77</v>
      </c>
      <c r="AP330" s="104">
        <f t="shared" si="198"/>
        <v>30.23</v>
      </c>
      <c r="AQ330" s="98">
        <f t="shared" si="199"/>
        <v>0.2</v>
      </c>
      <c r="AR330" s="98">
        <f t="shared" si="200"/>
        <v>0.15384615384615385</v>
      </c>
      <c r="AS330" s="98">
        <f t="shared" si="201"/>
        <v>7.407407407407407E-2</v>
      </c>
      <c r="AU330" s="97" t="b">
        <f t="shared" si="202"/>
        <v>1</v>
      </c>
      <c r="AV330" s="97" t="b">
        <f t="shared" si="203"/>
        <v>0</v>
      </c>
      <c r="AW330" s="97" t="b">
        <f t="shared" si="209"/>
        <v>0</v>
      </c>
      <c r="AX330" s="97" t="b">
        <f t="shared" si="210"/>
        <v>1</v>
      </c>
      <c r="AY3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0" s="97" t="b">
        <f t="shared" si="204"/>
        <v>1</v>
      </c>
      <c r="BA330" s="97" t="b">
        <f t="shared" si="205"/>
        <v>0</v>
      </c>
      <c r="BB330" s="97" t="b">
        <f t="shared" si="211"/>
        <v>0</v>
      </c>
      <c r="BC330" s="97" t="b">
        <f t="shared" si="212"/>
        <v>1</v>
      </c>
      <c r="BD330" s="97" t="b">
        <f>Petrobras_PETR4___Histórico__InfoMoney_1[[#This Row],[MACD Line]]&lt;0</f>
        <v>1</v>
      </c>
      <c r="BE3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1" spans="1:57" hidden="1">
      <c r="A331" s="83">
        <v>43857</v>
      </c>
      <c r="B331" s="98">
        <v>27.12</v>
      </c>
      <c r="C331" s="98">
        <v>27.12</v>
      </c>
      <c r="D331" s="98">
        <v>-4.33</v>
      </c>
      <c r="E331" s="98">
        <f>Petrobras_PETR4___Histórico__InfoMoney_1[[#This Row],[Var.Dia (%)]]/100</f>
        <v>-4.3299999999999998E-2</v>
      </c>
      <c r="F331" s="98">
        <v>27.7</v>
      </c>
      <c r="G331" s="98">
        <v>26.77</v>
      </c>
      <c r="H331" s="98">
        <v>27.71</v>
      </c>
      <c r="I331" s="97" t="s">
        <v>46</v>
      </c>
      <c r="J331" s="108">
        <v>-3.2899999999999999E-2</v>
      </c>
      <c r="K331" s="97">
        <f ca="1">IF(COUNT($E331:E$1321)&gt;=22,LINEST(OFFSET(E331,0,0,22),OFFSET(J331,0,0,22)),"")</f>
        <v>0.84378173638333409</v>
      </c>
      <c r="L331" s="99">
        <f t="shared" si="177"/>
        <v>1</v>
      </c>
      <c r="M331" s="99">
        <f t="shared" si="178"/>
        <v>0</v>
      </c>
      <c r="N331" s="99">
        <f t="shared" si="179"/>
        <v>0</v>
      </c>
      <c r="O3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-0.88333333333333286</v>
      </c>
      <c r="P331" s="128">
        <f>IF(Petrobras_PETR4___Histórico__InfoMoney_1[[#This Row],[William %R]]&lt;-0.8,1,0)</f>
        <v>1</v>
      </c>
      <c r="Q331" s="128">
        <f>IF(Petrobras_PETR4___Histórico__InfoMoney_1[[#This Row],[William %R]]&gt;-0.1,1,0)</f>
        <v>0</v>
      </c>
      <c r="R331" s="99">
        <f t="shared" si="180"/>
        <v>26.77</v>
      </c>
      <c r="S331" s="99">
        <f t="shared" si="181"/>
        <v>29.77</v>
      </c>
      <c r="T331" s="99">
        <f t="shared" si="182"/>
        <v>28.820346153846153</v>
      </c>
      <c r="U331" s="99">
        <f t="shared" si="183"/>
        <v>29.007500000000004</v>
      </c>
      <c r="V331" s="99">
        <f t="shared" si="184"/>
        <v>28.52741892770204</v>
      </c>
      <c r="W331" s="99">
        <f t="shared" si="185"/>
        <v>28.745250271805421</v>
      </c>
      <c r="X331" s="99">
        <f t="shared" si="186"/>
        <v>-0.21783134410338079</v>
      </c>
      <c r="Y331" s="99">
        <f t="shared" si="187"/>
        <v>-1.1972395737203829E-2</v>
      </c>
      <c r="Z331" s="99">
        <f t="shared" si="188"/>
        <v>-0.20585894836617696</v>
      </c>
      <c r="AA331" s="109">
        <f t="shared" si="189"/>
        <v>0.86974134085945376</v>
      </c>
      <c r="AB331" s="109">
        <f t="shared" si="206"/>
        <v>0.63468102224660827</v>
      </c>
      <c r="AC331" s="99" t="str">
        <f t="shared" si="207"/>
        <v>0</v>
      </c>
      <c r="AD331" s="95" t="str">
        <f t="shared" si="208"/>
        <v>0</v>
      </c>
      <c r="AE331" s="95">
        <f t="shared" si="190"/>
        <v>0</v>
      </c>
      <c r="AF331" s="95">
        <f>IF(Petrobras_PETR4___Histórico__InfoMoney_1[[#This Row],[MACD Line]]&lt;0,1,0)</f>
        <v>1</v>
      </c>
      <c r="AG331" s="99">
        <f>Petrobras_PETR4___Histórico__InfoMoney_1[[#This Row],[9MME]]/Petrobras_PETR4___Histórico__InfoMoney_1[[#This Row],[20MA]]</f>
        <v>0.99354808769615266</v>
      </c>
      <c r="AH331" s="95">
        <f t="shared" si="191"/>
        <v>0</v>
      </c>
      <c r="AI331" s="96">
        <f t="shared" si="192"/>
        <v>0</v>
      </c>
      <c r="AK331" s="104" t="b">
        <f t="shared" si="193"/>
        <v>0</v>
      </c>
      <c r="AL331" s="104" t="b">
        <f t="shared" si="194"/>
        <v>1</v>
      </c>
      <c r="AM331" s="104" t="b">
        <f t="shared" si="195"/>
        <v>1</v>
      </c>
      <c r="AN331" s="104" t="b">
        <f t="shared" si="196"/>
        <v>0</v>
      </c>
      <c r="AO331" s="98">
        <f t="shared" si="197"/>
        <v>26.77</v>
      </c>
      <c r="AP331" s="104">
        <f t="shared" si="198"/>
        <v>30.23</v>
      </c>
      <c r="AQ331" s="98">
        <f t="shared" si="199"/>
        <v>0.2</v>
      </c>
      <c r="AR331" s="98">
        <f t="shared" si="200"/>
        <v>0.15384615384615385</v>
      </c>
      <c r="AS331" s="98">
        <f t="shared" si="201"/>
        <v>7.407407407407407E-2</v>
      </c>
      <c r="AU331" s="97" t="b">
        <f t="shared" si="202"/>
        <v>0</v>
      </c>
      <c r="AV331" s="97" t="b">
        <f t="shared" si="203"/>
        <v>1</v>
      </c>
      <c r="AW331" s="97" t="b">
        <f t="shared" si="209"/>
        <v>1</v>
      </c>
      <c r="AX331" s="97" t="b">
        <f t="shared" si="210"/>
        <v>1</v>
      </c>
      <c r="AY3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1" s="97" t="b">
        <f t="shared" si="204"/>
        <v>0</v>
      </c>
      <c r="BA331" s="97" t="b">
        <f t="shared" si="205"/>
        <v>1</v>
      </c>
      <c r="BB331" s="97" t="b">
        <f t="shared" si="211"/>
        <v>0</v>
      </c>
      <c r="BC331" s="97" t="b">
        <f t="shared" si="212"/>
        <v>0</v>
      </c>
      <c r="BD331" s="97" t="b">
        <f>Petrobras_PETR4___Histórico__InfoMoney_1[[#This Row],[MACD Line]]&lt;0</f>
        <v>1</v>
      </c>
      <c r="BE3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2" spans="1:57" hidden="1">
      <c r="A332" s="83">
        <v>43854</v>
      </c>
      <c r="B332" s="98">
        <v>28.35</v>
      </c>
      <c r="C332" s="98">
        <v>28.35</v>
      </c>
      <c r="D332" s="98">
        <v>-1.01</v>
      </c>
      <c r="E332" s="98">
        <f>Petrobras_PETR4___Histórico__InfoMoney_1[[#This Row],[Var.Dia (%)]]/100</f>
        <v>-1.01E-2</v>
      </c>
      <c r="F332" s="98">
        <v>28.6</v>
      </c>
      <c r="G332" s="98">
        <v>28.19</v>
      </c>
      <c r="H332" s="98">
        <v>28.81</v>
      </c>
      <c r="I332" s="97" t="s">
        <v>219</v>
      </c>
      <c r="J332" s="108">
        <v>-9.5999999999999992E-3</v>
      </c>
      <c r="K332" s="97">
        <f ca="1">IF(COUNT($E332:E$1321)&gt;=22,LINEST(OFFSET(E332,0,0,22),OFFSET(J332,0,0,22)),"")</f>
        <v>0.64778516362689142</v>
      </c>
      <c r="L332" s="99">
        <f t="shared" si="177"/>
        <v>0</v>
      </c>
      <c r="M332" s="99">
        <f t="shared" si="178"/>
        <v>0</v>
      </c>
      <c r="N332" s="99">
        <f t="shared" si="179"/>
        <v>0</v>
      </c>
      <c r="O3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-0.76884422110552708</v>
      </c>
      <c r="P332" s="128">
        <f>IF(Petrobras_PETR4___Histórico__InfoMoney_1[[#This Row],[William %R]]&lt;-0.8,1,0)</f>
        <v>0</v>
      </c>
      <c r="Q332" s="128">
        <f>IF(Petrobras_PETR4___Histórico__InfoMoney_1[[#This Row],[William %R]]&gt;-0.1,1,0)</f>
        <v>0</v>
      </c>
      <c r="R332" s="99">
        <f t="shared" si="180"/>
        <v>27.89</v>
      </c>
      <c r="S332" s="99">
        <f t="shared" si="181"/>
        <v>29.88</v>
      </c>
      <c r="T332" s="99">
        <f t="shared" si="182"/>
        <v>29.044269230769228</v>
      </c>
      <c r="U332" s="99">
        <f t="shared" si="183"/>
        <v>29.129499999999997</v>
      </c>
      <c r="V332" s="99">
        <f t="shared" si="184"/>
        <v>28.783313278193319</v>
      </c>
      <c r="W332" s="99">
        <f t="shared" si="185"/>
        <v>28.875270293549853</v>
      </c>
      <c r="X332" s="99">
        <f t="shared" si="186"/>
        <v>-9.1957015356534555E-2</v>
      </c>
      <c r="Y332" s="99">
        <f t="shared" si="187"/>
        <v>3.9492341354340418E-2</v>
      </c>
      <c r="Z332" s="99">
        <f t="shared" si="188"/>
        <v>-0.13144935671087499</v>
      </c>
      <c r="AA332" s="109">
        <f t="shared" si="189"/>
        <v>0.20506096654409819</v>
      </c>
      <c r="AB332" s="109">
        <f t="shared" si="206"/>
        <v>0.2828957405122956</v>
      </c>
      <c r="AC332" s="99" t="str">
        <f t="shared" si="207"/>
        <v>0</v>
      </c>
      <c r="AD332" s="95" t="str">
        <f t="shared" si="208"/>
        <v>0</v>
      </c>
      <c r="AE332" s="95">
        <f t="shared" si="190"/>
        <v>0</v>
      </c>
      <c r="AF332" s="95">
        <f>IF(Petrobras_PETR4___Histórico__InfoMoney_1[[#This Row],[MACD Line]]&lt;0,1,0)</f>
        <v>1</v>
      </c>
      <c r="AG332" s="99">
        <f>Petrobras_PETR4___Histórico__InfoMoney_1[[#This Row],[9MME]]/Petrobras_PETR4___Histórico__InfoMoney_1[[#This Row],[20MA]]</f>
        <v>0.99707407373175749</v>
      </c>
      <c r="AH332" s="95">
        <f t="shared" si="191"/>
        <v>0</v>
      </c>
      <c r="AI332" s="96">
        <f t="shared" si="192"/>
        <v>0</v>
      </c>
      <c r="AK332" s="104" t="b">
        <f t="shared" si="193"/>
        <v>1</v>
      </c>
      <c r="AL332" s="104" t="b">
        <f t="shared" si="194"/>
        <v>0</v>
      </c>
      <c r="AM332" s="104" t="b">
        <f t="shared" si="195"/>
        <v>1</v>
      </c>
      <c r="AN332" s="104" t="b">
        <f t="shared" si="196"/>
        <v>1</v>
      </c>
      <c r="AO332" s="98">
        <f t="shared" si="197"/>
        <v>27.89</v>
      </c>
      <c r="AP332" s="104">
        <f t="shared" si="198"/>
        <v>30.23</v>
      </c>
      <c r="AQ332" s="98">
        <f t="shared" si="199"/>
        <v>0.2</v>
      </c>
      <c r="AR332" s="98">
        <f t="shared" si="200"/>
        <v>0.15384615384615385</v>
      </c>
      <c r="AS332" s="98">
        <f t="shared" si="201"/>
        <v>7.407407407407407E-2</v>
      </c>
      <c r="AU332" s="97" t="b">
        <f t="shared" si="202"/>
        <v>1</v>
      </c>
      <c r="AV332" s="97" t="b">
        <f t="shared" si="203"/>
        <v>0</v>
      </c>
      <c r="AW332" s="97" t="b">
        <f t="shared" si="209"/>
        <v>1</v>
      </c>
      <c r="AX332" s="97" t="b">
        <f t="shared" si="210"/>
        <v>0</v>
      </c>
      <c r="AY3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2" s="97" t="b">
        <f t="shared" si="204"/>
        <v>1</v>
      </c>
      <c r="BA332" s="97" t="b">
        <f t="shared" si="205"/>
        <v>0</v>
      </c>
      <c r="BB332" s="97" t="b">
        <f t="shared" si="211"/>
        <v>1</v>
      </c>
      <c r="BC332" s="97" t="b">
        <f t="shared" si="212"/>
        <v>0</v>
      </c>
      <c r="BD332" s="97" t="b">
        <f>Petrobras_PETR4___Histórico__InfoMoney_1[[#This Row],[MACD Line]]&lt;0</f>
        <v>1</v>
      </c>
      <c r="BE3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3" spans="1:57" hidden="1">
      <c r="A333" s="83">
        <v>43853</v>
      </c>
      <c r="B333" s="98">
        <v>28.64</v>
      </c>
      <c r="C333" s="98">
        <v>28.64</v>
      </c>
      <c r="D333" s="98">
        <v>1.06</v>
      </c>
      <c r="E333" s="98">
        <f>Petrobras_PETR4___Histórico__InfoMoney_1[[#This Row],[Var.Dia (%)]]/100</f>
        <v>1.06E-2</v>
      </c>
      <c r="F333" s="98">
        <v>28.15</v>
      </c>
      <c r="G333" s="98">
        <v>27.89</v>
      </c>
      <c r="H333" s="98">
        <v>28.79</v>
      </c>
      <c r="I333" s="97" t="s">
        <v>496</v>
      </c>
      <c r="J333" s="108">
        <v>9.5999999999999992E-3</v>
      </c>
      <c r="K333" s="97">
        <f ca="1">IF(COUNT($E333:E$1321)&gt;=22,LINEST(OFFSET(E333,0,0,22),OFFSET(J333,0,0,22)),"")</f>
        <v>0.63857301655137277</v>
      </c>
      <c r="L333" s="99">
        <f t="shared" si="177"/>
        <v>1</v>
      </c>
      <c r="M333" s="99">
        <f t="shared" si="178"/>
        <v>0</v>
      </c>
      <c r="N333" s="99">
        <f t="shared" si="179"/>
        <v>0</v>
      </c>
      <c r="O3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-0.63414634146341475</v>
      </c>
      <c r="P333" s="128">
        <f>IF(Petrobras_PETR4___Histórico__InfoMoney_1[[#This Row],[William %R]]&lt;-0.8,1,0)</f>
        <v>0</v>
      </c>
      <c r="Q333" s="128">
        <f>IF(Petrobras_PETR4___Histórico__InfoMoney_1[[#This Row],[William %R]]&gt;-0.1,1,0)</f>
        <v>0</v>
      </c>
      <c r="R333" s="99">
        <f t="shared" si="180"/>
        <v>27.89</v>
      </c>
      <c r="S333" s="99">
        <f t="shared" si="181"/>
        <v>29.94</v>
      </c>
      <c r="T333" s="99">
        <f t="shared" si="182"/>
        <v>29.101576923076919</v>
      </c>
      <c r="U333" s="99">
        <f t="shared" si="183"/>
        <v>29.170499999999997</v>
      </c>
      <c r="V333" s="99">
        <f t="shared" si="184"/>
        <v>28.862097510592104</v>
      </c>
      <c r="W333" s="99">
        <f t="shared" si="185"/>
        <v>28.91729191703384</v>
      </c>
      <c r="X333" s="99">
        <f t="shared" si="186"/>
        <v>-5.5194406441735566E-2</v>
      </c>
      <c r="Y333" s="99">
        <f t="shared" si="187"/>
        <v>7.2354680532059165E-2</v>
      </c>
      <c r="Z333" s="99">
        <f t="shared" si="188"/>
        <v>-0.12754908697379475</v>
      </c>
      <c r="AA333" s="109">
        <f t="shared" si="189"/>
        <v>0.21213203435596475</v>
      </c>
      <c r="AB333" s="109">
        <f t="shared" si="206"/>
        <v>0.26248809496813391</v>
      </c>
      <c r="AC333" s="99" t="str">
        <f t="shared" si="207"/>
        <v>0</v>
      </c>
      <c r="AD333" s="95" t="str">
        <f t="shared" si="208"/>
        <v>0</v>
      </c>
      <c r="AE333" s="95">
        <f t="shared" si="190"/>
        <v>0</v>
      </c>
      <c r="AF333" s="95">
        <f>IF(Petrobras_PETR4___Histórico__InfoMoney_1[[#This Row],[MACD Line]]&lt;0,1,0)</f>
        <v>1</v>
      </c>
      <c r="AG333" s="99">
        <f>Petrobras_PETR4___Histórico__InfoMoney_1[[#This Row],[9MME]]/Petrobras_PETR4___Histórico__InfoMoney_1[[#This Row],[20MA]]</f>
        <v>0.99763723361193402</v>
      </c>
      <c r="AH333" s="95">
        <f t="shared" si="191"/>
        <v>0</v>
      </c>
      <c r="AI333" s="96">
        <f t="shared" si="192"/>
        <v>0</v>
      </c>
      <c r="AK333" s="104" t="b">
        <f t="shared" si="193"/>
        <v>0</v>
      </c>
      <c r="AL333" s="104" t="b">
        <f t="shared" si="194"/>
        <v>0</v>
      </c>
      <c r="AM333" s="104" t="b">
        <f t="shared" si="195"/>
        <v>0</v>
      </c>
      <c r="AN333" s="104" t="b">
        <f t="shared" si="196"/>
        <v>1</v>
      </c>
      <c r="AO333" s="98">
        <f t="shared" si="197"/>
        <v>27.89</v>
      </c>
      <c r="AP333" s="104">
        <f t="shared" si="198"/>
        <v>30.23</v>
      </c>
      <c r="AQ333" s="98">
        <f t="shared" si="199"/>
        <v>0.2</v>
      </c>
      <c r="AR333" s="98">
        <f t="shared" si="200"/>
        <v>0.15384615384615385</v>
      </c>
      <c r="AS333" s="98">
        <f t="shared" si="201"/>
        <v>7.407407407407407E-2</v>
      </c>
      <c r="AU333" s="97" t="b">
        <f t="shared" si="202"/>
        <v>0</v>
      </c>
      <c r="AV333" s="97" t="b">
        <f t="shared" si="203"/>
        <v>0</v>
      </c>
      <c r="AW333" s="97" t="b">
        <f t="shared" si="209"/>
        <v>0</v>
      </c>
      <c r="AX333" s="97" t="b">
        <f t="shared" si="210"/>
        <v>1</v>
      </c>
      <c r="AY3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3" s="97" t="b">
        <f t="shared" si="204"/>
        <v>1</v>
      </c>
      <c r="BA333" s="97" t="b">
        <f t="shared" si="205"/>
        <v>1</v>
      </c>
      <c r="BB333" s="97" t="b">
        <f t="shared" si="211"/>
        <v>0</v>
      </c>
      <c r="BC333" s="97" t="b">
        <f t="shared" si="212"/>
        <v>1</v>
      </c>
      <c r="BD333" s="97" t="b">
        <f>Petrobras_PETR4___Histórico__InfoMoney_1[[#This Row],[MACD Line]]&lt;0</f>
        <v>1</v>
      </c>
      <c r="BE3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4" spans="1:57" hidden="1">
      <c r="A334" s="83">
        <v>43852</v>
      </c>
      <c r="B334" s="98">
        <v>28.34</v>
      </c>
      <c r="C334" s="98">
        <v>28.34</v>
      </c>
      <c r="D334" s="98">
        <v>-1.1100000000000001</v>
      </c>
      <c r="E334" s="98">
        <f>Petrobras_PETR4___Histórico__InfoMoney_1[[#This Row],[Var.Dia (%)]]/100</f>
        <v>-1.11E-2</v>
      </c>
      <c r="F334" s="98">
        <v>28.77</v>
      </c>
      <c r="G334" s="98">
        <v>28.32</v>
      </c>
      <c r="H334" s="98">
        <v>28.84</v>
      </c>
      <c r="I334" s="97" t="s">
        <v>498</v>
      </c>
      <c r="J334" s="108">
        <v>1.17E-2</v>
      </c>
      <c r="K334" s="97">
        <f ca="1">IF(COUNT($E334:E$1321)&gt;=22,LINEST(OFFSET(E334,0,0,22),OFFSET(J334,0,0,22)),"")</f>
        <v>0.70763093035028157</v>
      </c>
      <c r="L334" s="99">
        <f t="shared" si="177"/>
        <v>0</v>
      </c>
      <c r="M334" s="99">
        <f t="shared" si="178"/>
        <v>0</v>
      </c>
      <c r="N334" s="99">
        <f t="shared" si="179"/>
        <v>0</v>
      </c>
      <c r="O3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-0.98952879581151854</v>
      </c>
      <c r="P334" s="128">
        <f>IF(Petrobras_PETR4___Histórico__InfoMoney_1[[#This Row],[William %R]]&lt;-0.8,1,0)</f>
        <v>1</v>
      </c>
      <c r="Q334" s="128">
        <f>IF(Petrobras_PETR4___Histórico__InfoMoney_1[[#This Row],[William %R]]&gt;-0.1,1,0)</f>
        <v>0</v>
      </c>
      <c r="R334" s="99">
        <f t="shared" si="180"/>
        <v>28.32</v>
      </c>
      <c r="S334" s="99">
        <f t="shared" si="181"/>
        <v>30.23</v>
      </c>
      <c r="T334" s="99">
        <f t="shared" si="182"/>
        <v>29.094769230769231</v>
      </c>
      <c r="U334" s="99">
        <f t="shared" si="183"/>
        <v>29.185499999999998</v>
      </c>
      <c r="V334" s="99">
        <f t="shared" si="184"/>
        <v>28.902478876154305</v>
      </c>
      <c r="W334" s="99">
        <f t="shared" si="185"/>
        <v>28.939475270396546</v>
      </c>
      <c r="X334" s="99">
        <f t="shared" si="186"/>
        <v>-3.6996394242240882E-2</v>
      </c>
      <c r="Y334" s="99">
        <f t="shared" si="187"/>
        <v>0.10424195227550785</v>
      </c>
      <c r="Z334" s="99">
        <f t="shared" si="188"/>
        <v>-0.14123834651774875</v>
      </c>
      <c r="AA334" s="109">
        <f t="shared" si="189"/>
        <v>0.22627416997969541</v>
      </c>
      <c r="AB334" s="109">
        <f t="shared" si="206"/>
        <v>0.27014810752622381</v>
      </c>
      <c r="AC334" s="99" t="str">
        <f t="shared" si="207"/>
        <v>0</v>
      </c>
      <c r="AD334" s="95" t="str">
        <f t="shared" si="208"/>
        <v>0</v>
      </c>
      <c r="AE334" s="95">
        <f t="shared" si="190"/>
        <v>0</v>
      </c>
      <c r="AF334" s="95">
        <f>IF(Petrobras_PETR4___Histórico__InfoMoney_1[[#This Row],[MACD Line]]&lt;0,1,0)</f>
        <v>1</v>
      </c>
      <c r="AG334" s="99">
        <f>Petrobras_PETR4___Histórico__InfoMoney_1[[#This Row],[9MME]]/Petrobras_PETR4___Histórico__InfoMoney_1[[#This Row],[20MA]]</f>
        <v>0.99689123814117397</v>
      </c>
      <c r="AH334" s="95">
        <f t="shared" si="191"/>
        <v>0</v>
      </c>
      <c r="AI334" s="96">
        <f t="shared" si="192"/>
        <v>0</v>
      </c>
      <c r="AK334" s="104" t="b">
        <f t="shared" si="193"/>
        <v>0</v>
      </c>
      <c r="AL334" s="104" t="b">
        <f t="shared" si="194"/>
        <v>1</v>
      </c>
      <c r="AM334" s="104" t="b">
        <f t="shared" si="195"/>
        <v>1</v>
      </c>
      <c r="AN334" s="104" t="b">
        <f t="shared" si="196"/>
        <v>0</v>
      </c>
      <c r="AO334" s="98">
        <f t="shared" si="197"/>
        <v>27.89</v>
      </c>
      <c r="AP334" s="104">
        <f t="shared" si="198"/>
        <v>30.23</v>
      </c>
      <c r="AQ334" s="98">
        <f t="shared" si="199"/>
        <v>0.2</v>
      </c>
      <c r="AR334" s="98">
        <f t="shared" si="200"/>
        <v>0.15384615384615385</v>
      </c>
      <c r="AS334" s="98">
        <f t="shared" si="201"/>
        <v>7.407407407407407E-2</v>
      </c>
      <c r="AU334" s="97" t="b">
        <f t="shared" si="202"/>
        <v>0</v>
      </c>
      <c r="AV334" s="97" t="b">
        <f t="shared" si="203"/>
        <v>0</v>
      </c>
      <c r="AW334" s="97" t="b">
        <f t="shared" si="209"/>
        <v>1</v>
      </c>
      <c r="AX334" s="97" t="b">
        <f t="shared" si="210"/>
        <v>1</v>
      </c>
      <c r="AY3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4" s="97" t="b">
        <f t="shared" si="204"/>
        <v>1</v>
      </c>
      <c r="BA334" s="97" t="b">
        <f t="shared" si="205"/>
        <v>1</v>
      </c>
      <c r="BB334" s="97" t="b">
        <f t="shared" si="211"/>
        <v>0</v>
      </c>
      <c r="BC334" s="97" t="b">
        <f t="shared" si="212"/>
        <v>0</v>
      </c>
      <c r="BD334" s="97" t="b">
        <f>Petrobras_PETR4___Histórico__InfoMoney_1[[#This Row],[MACD Line]]&lt;0</f>
        <v>1</v>
      </c>
      <c r="BE3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5" spans="1:57" hidden="1">
      <c r="A335" s="83">
        <v>43851</v>
      </c>
      <c r="B335" s="98">
        <v>28.66</v>
      </c>
      <c r="C335" s="98">
        <v>28.66</v>
      </c>
      <c r="D335" s="98">
        <v>-1.27</v>
      </c>
      <c r="E335" s="98">
        <f>Petrobras_PETR4___Histórico__InfoMoney_1[[#This Row],[Var.Dia (%)]]/100</f>
        <v>-1.2699999999999999E-2</v>
      </c>
      <c r="F335" s="98">
        <v>28.83</v>
      </c>
      <c r="G335" s="98">
        <v>28.59</v>
      </c>
      <c r="H335" s="98">
        <v>28.97</v>
      </c>
      <c r="I335" s="97" t="s">
        <v>499</v>
      </c>
      <c r="J335" s="108">
        <v>-1.54E-2</v>
      </c>
      <c r="K335" s="97">
        <f ca="1">IF(COUNT($E335:E$1321)&gt;=22,LINEST(OFFSET(E335,0,0,22),OFFSET(J335,0,0,22)),"")</f>
        <v>0.81209547311822672</v>
      </c>
      <c r="L335" s="99">
        <f t="shared" si="177"/>
        <v>0</v>
      </c>
      <c r="M335" s="99">
        <f t="shared" si="178"/>
        <v>0</v>
      </c>
      <c r="N335" s="99">
        <f t="shared" si="179"/>
        <v>0</v>
      </c>
      <c r="O3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-0.8486486486486482</v>
      </c>
      <c r="P335" s="128">
        <f>IF(Petrobras_PETR4___Histórico__InfoMoney_1[[#This Row],[William %R]]&lt;-0.8,1,0)</f>
        <v>1</v>
      </c>
      <c r="Q335" s="128">
        <f>IF(Petrobras_PETR4___Histórico__InfoMoney_1[[#This Row],[William %R]]&gt;-0.1,1,0)</f>
        <v>0</v>
      </c>
      <c r="R335" s="99">
        <f t="shared" si="180"/>
        <v>28.38</v>
      </c>
      <c r="S335" s="99">
        <f t="shared" si="181"/>
        <v>30.23</v>
      </c>
      <c r="T335" s="99">
        <f t="shared" si="182"/>
        <v>29.166846153846159</v>
      </c>
      <c r="U335" s="99">
        <f t="shared" si="183"/>
        <v>29.231999999999999</v>
      </c>
      <c r="V335" s="99">
        <f t="shared" si="184"/>
        <v>29.004747762727817</v>
      </c>
      <c r="W335" s="99">
        <f t="shared" si="185"/>
        <v>28.987433292028271</v>
      </c>
      <c r="X335" s="99">
        <f t="shared" si="186"/>
        <v>1.7314470699545836E-2</v>
      </c>
      <c r="Y335" s="99">
        <f t="shared" si="187"/>
        <v>0.13955153890494504</v>
      </c>
      <c r="Z335" s="99">
        <f t="shared" si="188"/>
        <v>-0.1222370682053992</v>
      </c>
      <c r="AA335" s="109">
        <f t="shared" si="189"/>
        <v>0.26162950903902327</v>
      </c>
      <c r="AB335" s="109">
        <f t="shared" si="206"/>
        <v>0.20305171754998827</v>
      </c>
      <c r="AC335" s="99" t="str">
        <f t="shared" si="207"/>
        <v>0</v>
      </c>
      <c r="AD335" s="95" t="str">
        <f t="shared" si="208"/>
        <v>0</v>
      </c>
      <c r="AE335" s="95">
        <f t="shared" si="190"/>
        <v>1</v>
      </c>
      <c r="AF335" s="95">
        <f>IF(Petrobras_PETR4___Histórico__InfoMoney_1[[#This Row],[MACD Line]]&lt;0,1,0)</f>
        <v>0</v>
      </c>
      <c r="AG335" s="99">
        <f>Petrobras_PETR4___Histórico__InfoMoney_1[[#This Row],[9MME]]/Petrobras_PETR4___Histórico__InfoMoney_1[[#This Row],[20MA]]</f>
        <v>0.99777114647804321</v>
      </c>
      <c r="AH335" s="95">
        <f t="shared" si="191"/>
        <v>0</v>
      </c>
      <c r="AI335" s="96">
        <f t="shared" si="192"/>
        <v>0</v>
      </c>
      <c r="AK335" s="104" t="b">
        <f t="shared" si="193"/>
        <v>1</v>
      </c>
      <c r="AL335" s="104" t="b">
        <f t="shared" si="194"/>
        <v>1</v>
      </c>
      <c r="AM335" s="104" t="b">
        <f t="shared" si="195"/>
        <v>0</v>
      </c>
      <c r="AN335" s="104" t="b">
        <f t="shared" si="196"/>
        <v>1</v>
      </c>
      <c r="AO335" s="98">
        <f t="shared" si="197"/>
        <v>28.32</v>
      </c>
      <c r="AP335" s="104">
        <f t="shared" si="198"/>
        <v>30.23</v>
      </c>
      <c r="AQ335" s="98">
        <f t="shared" si="199"/>
        <v>0.2</v>
      </c>
      <c r="AR335" s="98">
        <f t="shared" si="200"/>
        <v>0.15384615384615385</v>
      </c>
      <c r="AS335" s="98">
        <f t="shared" si="201"/>
        <v>7.407407407407407E-2</v>
      </c>
      <c r="AU335" s="97" t="b">
        <f t="shared" si="202"/>
        <v>0</v>
      </c>
      <c r="AV335" s="97" t="b">
        <f t="shared" si="203"/>
        <v>1</v>
      </c>
      <c r="AW335" s="97" t="b">
        <f t="shared" si="209"/>
        <v>1</v>
      </c>
      <c r="AX335" s="97" t="b">
        <f t="shared" si="210"/>
        <v>0</v>
      </c>
      <c r="AY3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5" s="97" t="b">
        <f t="shared" si="204"/>
        <v>0</v>
      </c>
      <c r="BA335" s="97" t="b">
        <f t="shared" si="205"/>
        <v>1</v>
      </c>
      <c r="BB335" s="97" t="b">
        <f t="shared" si="211"/>
        <v>1</v>
      </c>
      <c r="BC335" s="97" t="b">
        <f t="shared" si="212"/>
        <v>0</v>
      </c>
      <c r="BD335" s="97" t="b">
        <f>Petrobras_PETR4___Histórico__InfoMoney_1[[#This Row],[MACD Line]]&lt;0</f>
        <v>0</v>
      </c>
      <c r="BE3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6" spans="1:57" hidden="1">
      <c r="A336" s="83">
        <v>43850</v>
      </c>
      <c r="B336" s="98">
        <v>29.03</v>
      </c>
      <c r="C336" s="98">
        <v>29.03</v>
      </c>
      <c r="D336" s="98">
        <v>0.5</v>
      </c>
      <c r="E336" s="98">
        <f>Petrobras_PETR4___Histórico__InfoMoney_1[[#This Row],[Var.Dia (%)]]/100</f>
        <v>5.0000000000000001E-3</v>
      </c>
      <c r="F336" s="98">
        <v>28.74</v>
      </c>
      <c r="G336" s="98">
        <v>28.69</v>
      </c>
      <c r="H336" s="98">
        <v>29.12</v>
      </c>
      <c r="I336" s="97" t="s">
        <v>500</v>
      </c>
      <c r="J336" s="108">
        <v>3.2000000000000002E-3</v>
      </c>
      <c r="K336" s="97">
        <f ca="1">IF(COUNT($E336:E$1321)&gt;=22,LINEST(OFFSET(E336,0,0,22),OFFSET(J336,0,0,22)),"")</f>
        <v>0.87808596568403252</v>
      </c>
      <c r="L336" s="99">
        <f t="shared" si="177"/>
        <v>0</v>
      </c>
      <c r="M336" s="99">
        <f t="shared" si="178"/>
        <v>0</v>
      </c>
      <c r="N336" s="99">
        <f t="shared" si="179"/>
        <v>0</v>
      </c>
      <c r="O3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-0.6486486486486478</v>
      </c>
      <c r="P336" s="128">
        <f>IF(Petrobras_PETR4___Histórico__InfoMoney_1[[#This Row],[William %R]]&lt;-0.8,1,0)</f>
        <v>0</v>
      </c>
      <c r="Q336" s="128">
        <f>IF(Petrobras_PETR4___Histórico__InfoMoney_1[[#This Row],[William %R]]&gt;-0.1,1,0)</f>
        <v>0</v>
      </c>
      <c r="R336" s="99">
        <f t="shared" si="180"/>
        <v>28.38</v>
      </c>
      <c r="S336" s="99">
        <f t="shared" si="181"/>
        <v>30.23</v>
      </c>
      <c r="T336" s="99">
        <f t="shared" si="182"/>
        <v>29.203038461538465</v>
      </c>
      <c r="U336" s="99">
        <f t="shared" si="183"/>
        <v>29.259000000000004</v>
      </c>
      <c r="V336" s="99">
        <f t="shared" si="184"/>
        <v>29.067429174132876</v>
      </c>
      <c r="W336" s="99">
        <f t="shared" si="185"/>
        <v>29.013627955390533</v>
      </c>
      <c r="X336" s="99">
        <f t="shared" si="186"/>
        <v>5.3801218742343337E-2</v>
      </c>
      <c r="Y336" s="99">
        <f t="shared" si="187"/>
        <v>0.17011080595629485</v>
      </c>
      <c r="Z336" s="99">
        <f t="shared" si="188"/>
        <v>-0.11630958721395152</v>
      </c>
      <c r="AA336" s="109">
        <f t="shared" si="189"/>
        <v>0.10606601717798363</v>
      </c>
      <c r="AB336" s="109">
        <f t="shared" si="206"/>
        <v>0.23036926878383843</v>
      </c>
      <c r="AC336" s="99" t="str">
        <f t="shared" si="207"/>
        <v>0</v>
      </c>
      <c r="AD336" s="95" t="str">
        <f t="shared" si="208"/>
        <v>0</v>
      </c>
      <c r="AE336" s="95">
        <f t="shared" si="190"/>
        <v>1</v>
      </c>
      <c r="AF336" s="95">
        <f>IF(Petrobras_PETR4___Histórico__InfoMoney_1[[#This Row],[MACD Line]]&lt;0,1,0)</f>
        <v>0</v>
      </c>
      <c r="AG336" s="99">
        <f>Petrobras_PETR4___Histórico__InfoMoney_1[[#This Row],[9MME]]/Petrobras_PETR4___Histórico__InfoMoney_1[[#This Row],[20MA]]</f>
        <v>0.99808737351032029</v>
      </c>
      <c r="AH336" s="95">
        <f t="shared" si="191"/>
        <v>0</v>
      </c>
      <c r="AI336" s="96">
        <f t="shared" si="192"/>
        <v>0</v>
      </c>
      <c r="AK336" s="104" t="b">
        <f t="shared" si="193"/>
        <v>1</v>
      </c>
      <c r="AL336" s="104" t="b">
        <f t="shared" si="194"/>
        <v>0</v>
      </c>
      <c r="AM336" s="104" t="b">
        <f t="shared" si="195"/>
        <v>0</v>
      </c>
      <c r="AN336" s="104" t="b">
        <f t="shared" si="196"/>
        <v>1</v>
      </c>
      <c r="AO336" s="98">
        <f t="shared" si="197"/>
        <v>28.38</v>
      </c>
      <c r="AP336" s="104">
        <f t="shared" si="198"/>
        <v>30.23</v>
      </c>
      <c r="AQ336" s="98">
        <f t="shared" si="199"/>
        <v>0.2</v>
      </c>
      <c r="AR336" s="98">
        <f t="shared" si="200"/>
        <v>0.15384615384615385</v>
      </c>
      <c r="AS336" s="98">
        <f t="shared" si="201"/>
        <v>7.407407407407407E-2</v>
      </c>
      <c r="AU336" s="97" t="b">
        <f t="shared" si="202"/>
        <v>1</v>
      </c>
      <c r="AV336" s="97" t="b">
        <f t="shared" si="203"/>
        <v>1</v>
      </c>
      <c r="AW336" s="97" t="b">
        <f t="shared" si="209"/>
        <v>0</v>
      </c>
      <c r="AX336" s="97" t="b">
        <f t="shared" si="210"/>
        <v>0</v>
      </c>
      <c r="AY3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6" s="97" t="b">
        <f t="shared" si="204"/>
        <v>0</v>
      </c>
      <c r="BA336" s="97" t="b">
        <f t="shared" si="205"/>
        <v>0</v>
      </c>
      <c r="BB336" s="97" t="b">
        <f t="shared" si="211"/>
        <v>1</v>
      </c>
      <c r="BC336" s="97" t="b">
        <f t="shared" si="212"/>
        <v>1</v>
      </c>
      <c r="BD336" s="97" t="b">
        <f>Petrobras_PETR4___Histórico__InfoMoney_1[[#This Row],[MACD Line]]&lt;0</f>
        <v>0</v>
      </c>
      <c r="BE3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7" spans="1:57" hidden="1">
      <c r="A337" s="83">
        <v>43847</v>
      </c>
      <c r="B337" s="98">
        <v>28.88</v>
      </c>
      <c r="C337" s="98">
        <v>28.88</v>
      </c>
      <c r="D337" s="98">
        <v>1.1200000000000001</v>
      </c>
      <c r="E337" s="98">
        <f>Petrobras_PETR4___Histórico__InfoMoney_1[[#This Row],[Var.Dia (%)]]/100</f>
        <v>1.1200000000000002E-2</v>
      </c>
      <c r="F337" s="98">
        <v>28.76</v>
      </c>
      <c r="G337" s="98">
        <v>28.58</v>
      </c>
      <c r="H337" s="98">
        <v>28.88</v>
      </c>
      <c r="I337" s="97" t="s">
        <v>298</v>
      </c>
      <c r="J337" s="108">
        <v>1.52E-2</v>
      </c>
      <c r="K337" s="97">
        <f ca="1">IF(COUNT($E337:E$1321)&gt;=22,LINEST(OFFSET(E337,0,0,22),OFFSET(J337,0,0,22)),"")</f>
        <v>0.86289223350770106</v>
      </c>
      <c r="L337" s="99">
        <f t="shared" si="177"/>
        <v>0</v>
      </c>
      <c r="M337" s="99">
        <f t="shared" si="178"/>
        <v>0</v>
      </c>
      <c r="N337" s="99">
        <f t="shared" si="179"/>
        <v>0</v>
      </c>
      <c r="O3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-0.72972972972972994</v>
      </c>
      <c r="P337" s="128">
        <f>IF(Petrobras_PETR4___Histórico__InfoMoney_1[[#This Row],[William %R]]&lt;-0.8,1,0)</f>
        <v>0</v>
      </c>
      <c r="Q337" s="128">
        <f>IF(Petrobras_PETR4___Histórico__InfoMoney_1[[#This Row],[William %R]]&gt;-0.1,1,0)</f>
        <v>0</v>
      </c>
      <c r="R337" s="99">
        <f t="shared" si="180"/>
        <v>28.38</v>
      </c>
      <c r="S337" s="99">
        <f t="shared" si="181"/>
        <v>30.23</v>
      </c>
      <c r="T337" s="99">
        <f t="shared" si="182"/>
        <v>29.147807692307687</v>
      </c>
      <c r="U337" s="99">
        <f t="shared" si="183"/>
        <v>29.234500000000004</v>
      </c>
      <c r="V337" s="99">
        <f t="shared" si="184"/>
        <v>29.074234478520673</v>
      </c>
      <c r="W337" s="99">
        <f t="shared" si="185"/>
        <v>29.012318191821777</v>
      </c>
      <c r="X337" s="99">
        <f t="shared" si="186"/>
        <v>6.1916286698895817E-2</v>
      </c>
      <c r="Y337" s="99">
        <f t="shared" si="187"/>
        <v>0.19918820275978272</v>
      </c>
      <c r="Z337" s="99">
        <f t="shared" si="188"/>
        <v>-0.1372719160608869</v>
      </c>
      <c r="AA337" s="109">
        <f t="shared" si="189"/>
        <v>0.22627416997969541</v>
      </c>
      <c r="AB337" s="109">
        <f t="shared" si="206"/>
        <v>0.32782617345172527</v>
      </c>
      <c r="AC337" s="99" t="str">
        <f t="shared" si="207"/>
        <v>0</v>
      </c>
      <c r="AD337" s="95" t="str">
        <f t="shared" si="208"/>
        <v>0</v>
      </c>
      <c r="AE337" s="95">
        <f t="shared" si="190"/>
        <v>1</v>
      </c>
      <c r="AF337" s="95">
        <f>IF(Petrobras_PETR4___Histórico__InfoMoney_1[[#This Row],[MACD Line]]&lt;0,1,0)</f>
        <v>0</v>
      </c>
      <c r="AG337" s="99">
        <f>Petrobras_PETR4___Histórico__InfoMoney_1[[#This Row],[9MME]]/Petrobras_PETR4___Histórico__InfoMoney_1[[#This Row],[20MA]]</f>
        <v>0.99703458900640285</v>
      </c>
      <c r="AH337" s="95">
        <f t="shared" si="191"/>
        <v>0</v>
      </c>
      <c r="AI337" s="96">
        <f t="shared" si="192"/>
        <v>0</v>
      </c>
      <c r="AK337" s="104" t="b">
        <f t="shared" si="193"/>
        <v>0</v>
      </c>
      <c r="AL337" s="104" t="b">
        <f t="shared" si="194"/>
        <v>0</v>
      </c>
      <c r="AM337" s="104" t="b">
        <f t="shared" si="195"/>
        <v>0</v>
      </c>
      <c r="AN337" s="104" t="b">
        <f t="shared" si="196"/>
        <v>1</v>
      </c>
      <c r="AO337" s="98">
        <f t="shared" si="197"/>
        <v>28.12</v>
      </c>
      <c r="AP337" s="104">
        <f t="shared" si="198"/>
        <v>30.23</v>
      </c>
      <c r="AQ337" s="98">
        <f t="shared" si="199"/>
        <v>0.2</v>
      </c>
      <c r="AR337" s="98">
        <f t="shared" si="200"/>
        <v>0.15384615384615385</v>
      </c>
      <c r="AS337" s="98">
        <f t="shared" si="201"/>
        <v>7.407407407407407E-2</v>
      </c>
      <c r="AU337" s="97" t="b">
        <f t="shared" si="202"/>
        <v>1</v>
      </c>
      <c r="AV337" s="97" t="b">
        <f t="shared" si="203"/>
        <v>0</v>
      </c>
      <c r="AW337" s="97" t="b">
        <f t="shared" si="209"/>
        <v>0</v>
      </c>
      <c r="AX337" s="97" t="b">
        <f t="shared" si="210"/>
        <v>1</v>
      </c>
      <c r="AY3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7" s="97" t="b">
        <f t="shared" si="204"/>
        <v>1</v>
      </c>
      <c r="BA337" s="97" t="b">
        <f t="shared" si="205"/>
        <v>0</v>
      </c>
      <c r="BB337" s="97" t="b">
        <f t="shared" si="211"/>
        <v>0</v>
      </c>
      <c r="BC337" s="97" t="b">
        <f t="shared" si="212"/>
        <v>1</v>
      </c>
      <c r="BD337" s="97" t="b">
        <f>Petrobras_PETR4___Histórico__InfoMoney_1[[#This Row],[MACD Line]]&lt;0</f>
        <v>0</v>
      </c>
      <c r="BE3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8" spans="1:57" hidden="1">
      <c r="A338" s="83">
        <v>43846</v>
      </c>
      <c r="B338" s="98">
        <v>28.56</v>
      </c>
      <c r="C338" s="98">
        <v>28.56</v>
      </c>
      <c r="D338" s="98">
        <v>-0.1</v>
      </c>
      <c r="E338" s="98">
        <f>Petrobras_PETR4___Histórico__InfoMoney_1[[#This Row],[Var.Dia (%)]]/100</f>
        <v>-1E-3</v>
      </c>
      <c r="F338" s="98">
        <v>28.64</v>
      </c>
      <c r="G338" s="98">
        <v>28.38</v>
      </c>
      <c r="H338" s="98">
        <v>28.74</v>
      </c>
      <c r="I338" s="97" t="s">
        <v>501</v>
      </c>
      <c r="J338" s="108">
        <v>2.5000000000000001E-3</v>
      </c>
      <c r="K338" s="97">
        <f ca="1">IF(COUNT($E338:E$1321)&gt;=22,LINEST(OFFSET(E338,0,0,22),OFFSET(J338,0,0,22)),"")</f>
        <v>0.91456566080565316</v>
      </c>
      <c r="L338" s="99">
        <f t="shared" si="177"/>
        <v>0</v>
      </c>
      <c r="M338" s="99">
        <f t="shared" si="178"/>
        <v>0</v>
      </c>
      <c r="N338" s="99">
        <f t="shared" si="179"/>
        <v>0</v>
      </c>
      <c r="O3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-0.90270270270270292</v>
      </c>
      <c r="P338" s="128">
        <f>IF(Petrobras_PETR4___Histórico__InfoMoney_1[[#This Row],[William %R]]&lt;-0.8,1,0)</f>
        <v>1</v>
      </c>
      <c r="Q338" s="128">
        <f>IF(Petrobras_PETR4___Histórico__InfoMoney_1[[#This Row],[William %R]]&gt;-0.1,1,0)</f>
        <v>0</v>
      </c>
      <c r="R338" s="99">
        <f t="shared" si="180"/>
        <v>28.38</v>
      </c>
      <c r="S338" s="99">
        <f t="shared" si="181"/>
        <v>30.23</v>
      </c>
      <c r="T338" s="99">
        <f t="shared" si="182"/>
        <v>29.103230769230763</v>
      </c>
      <c r="U338" s="99">
        <f t="shared" si="183"/>
        <v>29.196499999999993</v>
      </c>
      <c r="V338" s="99">
        <f t="shared" si="184"/>
        <v>29.109549838251702</v>
      </c>
      <c r="W338" s="99">
        <f t="shared" si="185"/>
        <v>29.022903647167521</v>
      </c>
      <c r="X338" s="99">
        <f t="shared" si="186"/>
        <v>8.6646191084181368E-2</v>
      </c>
      <c r="Y338" s="99">
        <f t="shared" si="187"/>
        <v>0.23350618177500443</v>
      </c>
      <c r="Z338" s="99">
        <f t="shared" si="188"/>
        <v>-0.14685999069082306</v>
      </c>
      <c r="AA338" s="109">
        <f t="shared" si="189"/>
        <v>2.1213203435597228E-2</v>
      </c>
      <c r="AB338" s="109">
        <f t="shared" si="206"/>
        <v>0.37507332616436545</v>
      </c>
      <c r="AC338" s="99" t="str">
        <f t="shared" si="207"/>
        <v>0</v>
      </c>
      <c r="AD338" s="95" t="str">
        <f t="shared" si="208"/>
        <v>0</v>
      </c>
      <c r="AE338" s="95">
        <f t="shared" si="190"/>
        <v>1</v>
      </c>
      <c r="AF338" s="95">
        <f>IF(Petrobras_PETR4___Histórico__InfoMoney_1[[#This Row],[MACD Line]]&lt;0,1,0)</f>
        <v>0</v>
      </c>
      <c r="AG338" s="99">
        <f>Petrobras_PETR4___Histórico__InfoMoney_1[[#This Row],[9MME]]/Petrobras_PETR4___Histórico__InfoMoney_1[[#This Row],[20MA]]</f>
        <v>0.99680546535477776</v>
      </c>
      <c r="AH338" s="95">
        <f t="shared" si="191"/>
        <v>0</v>
      </c>
      <c r="AI338" s="96">
        <f t="shared" si="192"/>
        <v>0</v>
      </c>
      <c r="AK338" s="104" t="b">
        <f t="shared" si="193"/>
        <v>0</v>
      </c>
      <c r="AL338" s="104" t="b">
        <f t="shared" si="194"/>
        <v>0</v>
      </c>
      <c r="AM338" s="104" t="b">
        <f t="shared" si="195"/>
        <v>1</v>
      </c>
      <c r="AN338" s="104" t="b">
        <f t="shared" si="196"/>
        <v>1</v>
      </c>
      <c r="AO338" s="98">
        <f t="shared" si="197"/>
        <v>28.12</v>
      </c>
      <c r="AP338" s="104">
        <f t="shared" si="198"/>
        <v>30.23</v>
      </c>
      <c r="AQ338" s="98">
        <f t="shared" si="199"/>
        <v>0.2</v>
      </c>
      <c r="AR338" s="98">
        <f t="shared" si="200"/>
        <v>0.15384615384615385</v>
      </c>
      <c r="AS338" s="98">
        <f t="shared" si="201"/>
        <v>7.407407407407407E-2</v>
      </c>
      <c r="AU338" s="97" t="b">
        <f t="shared" si="202"/>
        <v>0</v>
      </c>
      <c r="AV338" s="97" t="b">
        <f t="shared" si="203"/>
        <v>0</v>
      </c>
      <c r="AW338" s="97" t="b">
        <f t="shared" si="209"/>
        <v>1</v>
      </c>
      <c r="AX338" s="97" t="b">
        <f t="shared" si="210"/>
        <v>1</v>
      </c>
      <c r="AY3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8" s="97" t="b">
        <f t="shared" si="204"/>
        <v>1</v>
      </c>
      <c r="BA338" s="97" t="b">
        <f t="shared" si="205"/>
        <v>1</v>
      </c>
      <c r="BB338" s="97" t="b">
        <f t="shared" si="211"/>
        <v>0</v>
      </c>
      <c r="BC338" s="97" t="b">
        <f t="shared" si="212"/>
        <v>0</v>
      </c>
      <c r="BD338" s="97" t="b">
        <f>Petrobras_PETR4___Histórico__InfoMoney_1[[#This Row],[MACD Line]]&lt;0</f>
        <v>0</v>
      </c>
      <c r="BE3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39" spans="1:57" hidden="1">
      <c r="A339" s="83">
        <v>43845</v>
      </c>
      <c r="B339" s="98">
        <v>28.59</v>
      </c>
      <c r="C339" s="98">
        <v>28.59</v>
      </c>
      <c r="D339" s="98">
        <v>-1.5</v>
      </c>
      <c r="E339" s="98">
        <f>Petrobras_PETR4___Histórico__InfoMoney_1[[#This Row],[Var.Dia (%)]]/100</f>
        <v>-1.4999999999999999E-2</v>
      </c>
      <c r="F339" s="98">
        <v>28.93</v>
      </c>
      <c r="G339" s="98">
        <v>28.58</v>
      </c>
      <c r="H339" s="98">
        <v>28.96</v>
      </c>
      <c r="I339" s="97" t="s">
        <v>502</v>
      </c>
      <c r="J339" s="108">
        <v>-1.04E-2</v>
      </c>
      <c r="K339" s="97">
        <f ca="1">IF(COUNT($E339:E$1321)&gt;=22,LINEST(OFFSET(E339,0,0,22),OFFSET(J339,0,0,22)),"")</f>
        <v>0.91448414209445417</v>
      </c>
      <c r="L339" s="99">
        <f t="shared" si="177"/>
        <v>0</v>
      </c>
      <c r="M339" s="99">
        <f t="shared" si="178"/>
        <v>0</v>
      </c>
      <c r="N339" s="99">
        <f t="shared" si="179"/>
        <v>0</v>
      </c>
      <c r="O3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-0.99393939393939301</v>
      </c>
      <c r="P339" s="128">
        <f>IF(Petrobras_PETR4___Histórico__InfoMoney_1[[#This Row],[William %R]]&lt;-0.8,1,0)</f>
        <v>1</v>
      </c>
      <c r="Q339" s="128">
        <f>IF(Petrobras_PETR4___Histórico__InfoMoney_1[[#This Row],[William %R]]&gt;-0.1,1,0)</f>
        <v>0</v>
      </c>
      <c r="R339" s="99">
        <f t="shared" si="180"/>
        <v>28.58</v>
      </c>
      <c r="S339" s="99">
        <f t="shared" si="181"/>
        <v>30.23</v>
      </c>
      <c r="T339" s="99">
        <f t="shared" si="182"/>
        <v>29.150999999999996</v>
      </c>
      <c r="U339" s="99">
        <f t="shared" si="183"/>
        <v>29.201999999999991</v>
      </c>
      <c r="V339" s="99">
        <f t="shared" si="184"/>
        <v>29.209467990661103</v>
      </c>
      <c r="W339" s="99">
        <f t="shared" si="185"/>
        <v>29.059935938940921</v>
      </c>
      <c r="X339" s="99">
        <f t="shared" si="186"/>
        <v>0.14953205172018258</v>
      </c>
      <c r="Y339" s="99">
        <f t="shared" si="187"/>
        <v>0.27022117944771018</v>
      </c>
      <c r="Z339" s="99">
        <f t="shared" si="188"/>
        <v>-0.1206891277275276</v>
      </c>
      <c r="AA339" s="109">
        <f t="shared" si="189"/>
        <v>0.31112698372208181</v>
      </c>
      <c r="AB339" s="109">
        <f t="shared" si="206"/>
        <v>0.33686792664188153</v>
      </c>
      <c r="AC339" s="99" t="str">
        <f t="shared" si="207"/>
        <v>0</v>
      </c>
      <c r="AD339" s="95" t="str">
        <f t="shared" si="208"/>
        <v>0</v>
      </c>
      <c r="AE339" s="95">
        <f t="shared" si="190"/>
        <v>1</v>
      </c>
      <c r="AF339" s="95">
        <f>IF(Petrobras_PETR4___Histórico__InfoMoney_1[[#This Row],[MACD Line]]&lt;0,1,0)</f>
        <v>0</v>
      </c>
      <c r="AG339" s="99">
        <f>Petrobras_PETR4___Histórico__InfoMoney_1[[#This Row],[9MME]]/Petrobras_PETR4___Histórico__InfoMoney_1[[#This Row],[20MA]]</f>
        <v>0.99825354427778934</v>
      </c>
      <c r="AH339" s="95">
        <f t="shared" si="191"/>
        <v>0</v>
      </c>
      <c r="AI339" s="96">
        <f t="shared" si="192"/>
        <v>0</v>
      </c>
      <c r="AK339" s="104" t="b">
        <f t="shared" si="193"/>
        <v>0</v>
      </c>
      <c r="AL339" s="104" t="b">
        <f t="shared" si="194"/>
        <v>0</v>
      </c>
      <c r="AM339" s="104" t="b">
        <f t="shared" si="195"/>
        <v>1</v>
      </c>
      <c r="AN339" s="104" t="b">
        <f t="shared" si="196"/>
        <v>0</v>
      </c>
      <c r="AO339" s="98">
        <f t="shared" si="197"/>
        <v>28.12</v>
      </c>
      <c r="AP339" s="104">
        <f t="shared" si="198"/>
        <v>30.23</v>
      </c>
      <c r="AQ339" s="98">
        <f t="shared" si="199"/>
        <v>0.2</v>
      </c>
      <c r="AR339" s="98">
        <f t="shared" si="200"/>
        <v>0.15384615384615385</v>
      </c>
      <c r="AS339" s="98">
        <f t="shared" si="201"/>
        <v>7.407407407407407E-2</v>
      </c>
      <c r="AU339" s="97" t="b">
        <f t="shared" si="202"/>
        <v>0</v>
      </c>
      <c r="AV339" s="97" t="b">
        <f t="shared" si="203"/>
        <v>0</v>
      </c>
      <c r="AW339" s="97" t="b">
        <f t="shared" si="209"/>
        <v>1</v>
      </c>
      <c r="AX339" s="97" t="b">
        <f t="shared" si="210"/>
        <v>1</v>
      </c>
      <c r="AY3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39" s="97" t="b">
        <f t="shared" si="204"/>
        <v>1</v>
      </c>
      <c r="BA339" s="97" t="b">
        <f t="shared" si="205"/>
        <v>1</v>
      </c>
      <c r="BB339" s="97" t="b">
        <f t="shared" si="211"/>
        <v>0</v>
      </c>
      <c r="BC339" s="97" t="b">
        <f t="shared" si="212"/>
        <v>0</v>
      </c>
      <c r="BD339" s="97" t="b">
        <f>Petrobras_PETR4___Histórico__InfoMoney_1[[#This Row],[MACD Line]]&lt;0</f>
        <v>0</v>
      </c>
      <c r="BE3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0" spans="1:57" hidden="1">
      <c r="A340" s="83">
        <v>43844</v>
      </c>
      <c r="B340" s="98">
        <v>29.03</v>
      </c>
      <c r="C340" s="98">
        <v>29.03</v>
      </c>
      <c r="D340" s="98">
        <v>-1.0900000000000001</v>
      </c>
      <c r="E340" s="98">
        <f>Petrobras_PETR4___Histórico__InfoMoney_1[[#This Row],[Var.Dia (%)]]/100</f>
        <v>-1.09E-2</v>
      </c>
      <c r="F340" s="98">
        <v>29.25</v>
      </c>
      <c r="G340" s="98">
        <v>28.8</v>
      </c>
      <c r="H340" s="98">
        <v>29.29</v>
      </c>
      <c r="I340" s="97" t="s">
        <v>87</v>
      </c>
      <c r="J340" s="108">
        <v>2.5999999999999999E-3</v>
      </c>
      <c r="K340" s="97">
        <f ca="1">IF(COUNT($E340:E$1321)&gt;=22,LINEST(OFFSET(E340,0,0,22),OFFSET(J340,0,0,22)),"")</f>
        <v>0.85019946766282217</v>
      </c>
      <c r="L340" s="99">
        <f t="shared" ref="L340:L403" si="213">IF($G340=IF(MIN($G340:$G360)=MIN($G341:$G361),MIN($G340:$G360),MIN($G339:$G359)),1,0)</f>
        <v>0</v>
      </c>
      <c r="M340" s="99">
        <f t="shared" ref="M340:M403" si="214">IF($H340=IF(MAX($H340:$H361)=MAX($H341:$H362),MAX($H340:$H361),MAX($H339:$H360)),1,0)</f>
        <v>0</v>
      </c>
      <c r="N340" s="99">
        <f t="shared" ref="N340:N403" si="215">IF(AND(($C341-$F341)&lt;0,($C342-$F342)&lt;0,(($F340-$G340)/($H340-$G340)&gt;0.66),(($H340-$G340)&gt;(2*($F340-$C340))),$G340=IF(MIN($G340:$G360)=MIN($G341:$G361),MIN($G340:$G360),MIN($G339:$G359)))=TRUE,1,0)</f>
        <v>0</v>
      </c>
      <c r="O3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-0.78947368421052611</v>
      </c>
      <c r="P340" s="128">
        <f>IF(Petrobras_PETR4___Histórico__InfoMoney_1[[#This Row],[William %R]]&lt;-0.8,1,0)</f>
        <v>0</v>
      </c>
      <c r="Q340" s="128">
        <f>IF(Petrobras_PETR4___Histórico__InfoMoney_1[[#This Row],[William %R]]&gt;-0.1,1,0)</f>
        <v>0</v>
      </c>
      <c r="R340" s="99">
        <f t="shared" ref="R340:R403" si="216">MIN(G340:G353)</f>
        <v>28.71</v>
      </c>
      <c r="S340" s="99">
        <f t="shared" ref="S340:S403" si="217">MAX(H340:H353)</f>
        <v>30.23</v>
      </c>
      <c r="T340" s="99">
        <f t="shared" ref="T340:T403" si="218">(($C340-$U341)*$AR340)+$U341</f>
        <v>29.220384615384621</v>
      </c>
      <c r="U340" s="99">
        <f t="shared" ref="U340:U403" si="219">AVERAGE(B340:B359)</f>
        <v>29.252999999999997</v>
      </c>
      <c r="V340" s="99">
        <f t="shared" ref="V340:V403" si="220">(($C340-V341)*AR340)+V341</f>
        <v>29.322098534417666</v>
      </c>
      <c r="W340" s="99">
        <f t="shared" ref="W340:W403" si="221">((B340-W341)*AS340)+W341</f>
        <v>29.097530814056196</v>
      </c>
      <c r="X340" s="99">
        <f t="shared" ref="X340:X403" si="222">V340-W340</f>
        <v>0.22456772036147044</v>
      </c>
      <c r="Y340" s="99">
        <f t="shared" ref="Y340:Y403" si="223">((X340-Y341)*AQ340)+Y341</f>
        <v>0.30039346137959211</v>
      </c>
      <c r="Z340" s="99">
        <f t="shared" ref="Z340:Z403" si="224">X340-Y340</f>
        <v>-7.5825741018121673E-2</v>
      </c>
      <c r="AA340" s="109">
        <f t="shared" ref="AA340:AA403" si="225">_xlfn.STDEV.S(C340:C341)</f>
        <v>0.22627416997969541</v>
      </c>
      <c r="AB340" s="109">
        <f t="shared" si="206"/>
        <v>0.1803330252615977</v>
      </c>
      <c r="AC340" s="99" t="str">
        <f t="shared" si="207"/>
        <v>0</v>
      </c>
      <c r="AD340" s="95">
        <f t="shared" si="208"/>
        <v>1</v>
      </c>
      <c r="AE340" s="95">
        <f t="shared" ref="AE340:AE403" si="226">IF(X340&gt;0,1,0)</f>
        <v>1</v>
      </c>
      <c r="AF340" s="95">
        <f>IF(Petrobras_PETR4___Histórico__InfoMoney_1[[#This Row],[MACD Line]]&lt;0,1,0)</f>
        <v>0</v>
      </c>
      <c r="AG340" s="99">
        <f>Petrobras_PETR4___Histórico__InfoMoney_1[[#This Row],[9MME]]/Petrobras_PETR4___Histórico__InfoMoney_1[[#This Row],[20MA]]</f>
        <v>0.99888505846869124</v>
      </c>
      <c r="AH340" s="95">
        <f t="shared" ref="AH340:AH403" si="227">IF(AND(X341&lt;Y341,X340&gt;Y340),1,0)</f>
        <v>0</v>
      </c>
      <c r="AI340" s="96">
        <f t="shared" ref="AI340:AI403" si="228">IF(AND(X340&lt;Y340,X341&gt;Y341),1,0)</f>
        <v>0</v>
      </c>
      <c r="AK340" s="104" t="b">
        <f t="shared" ref="AK340:AK403" si="229">($F341-$C341)&lt;0</f>
        <v>0</v>
      </c>
      <c r="AL340" s="104" t="b">
        <f t="shared" ref="AL340:AL403" si="230">($F342-$C342)&lt;0</f>
        <v>0</v>
      </c>
      <c r="AM340" s="104" t="b">
        <f t="shared" ref="AM340:AM403" si="231">(($F340-$G340)/($H340-$G340)&gt;0.66)</f>
        <v>1</v>
      </c>
      <c r="AN340" s="104" t="b">
        <f t="shared" ref="AN340:AN403" si="232">(($H340-$G340)&gt;(2*($F340-$C340)))</f>
        <v>1</v>
      </c>
      <c r="AO340" s="98">
        <f t="shared" ref="AO340:AO403" si="233">IF(MIN($G340:$G360)=MIN($G341:$G361),MIN($G340:$G360),MIN($G339:$G359))</f>
        <v>28.12</v>
      </c>
      <c r="AP340" s="104">
        <f t="shared" ref="AP340:AP403" si="234">IF(MAX($H340:$H360)=MAX($H341:$H361),MAX($H340:$H360),MAX($H339:$H359))</f>
        <v>30.23</v>
      </c>
      <c r="AQ340" s="98">
        <f t="shared" ref="AQ340:AQ403" si="235">2/(9+1)</f>
        <v>0.2</v>
      </c>
      <c r="AR340" s="98">
        <f t="shared" ref="AR340:AR403" si="236">2/(12+1)</f>
        <v>0.15384615384615385</v>
      </c>
      <c r="AS340" s="98">
        <f t="shared" ref="AS340:AS403" si="237">2/(26+1)</f>
        <v>7.407407407407407E-2</v>
      </c>
      <c r="AU340" s="97" t="b">
        <f t="shared" ref="AU340:AU403" si="238">H341&lt;H340</f>
        <v>0</v>
      </c>
      <c r="AV340" s="97" t="b">
        <f t="shared" ref="AV340:AV403" si="239">H342&lt;H341</f>
        <v>0</v>
      </c>
      <c r="AW340" s="97" t="b">
        <f t="shared" si="209"/>
        <v>1</v>
      </c>
      <c r="AX340" s="97" t="b">
        <f t="shared" si="210"/>
        <v>1</v>
      </c>
      <c r="AY3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0" s="97" t="b">
        <f t="shared" ref="AZ340:AZ403" si="240">G342&gt;G341</f>
        <v>0</v>
      </c>
      <c r="BA340" s="97" t="b">
        <f t="shared" ref="BA340:BA403" si="241">G341&gt;G340</f>
        <v>1</v>
      </c>
      <c r="BB340" s="97" t="b">
        <f t="shared" si="211"/>
        <v>0</v>
      </c>
      <c r="BC340" s="97" t="b">
        <f t="shared" si="212"/>
        <v>0</v>
      </c>
      <c r="BD340" s="97" t="b">
        <f>Petrobras_PETR4___Histórico__InfoMoney_1[[#This Row],[MACD Line]]&lt;0</f>
        <v>0</v>
      </c>
      <c r="BE3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1" spans="1:57" hidden="1">
      <c r="A341" s="83">
        <v>43843</v>
      </c>
      <c r="B341" s="98">
        <v>29.35</v>
      </c>
      <c r="C341" s="98">
        <v>29.35</v>
      </c>
      <c r="D341" s="98">
        <v>0.2</v>
      </c>
      <c r="E341" s="98">
        <f>Petrobras_PETR4___Histórico__InfoMoney_1[[#This Row],[Var.Dia (%)]]/100</f>
        <v>2E-3</v>
      </c>
      <c r="F341" s="98">
        <v>29.37</v>
      </c>
      <c r="G341" s="98">
        <v>29.23</v>
      </c>
      <c r="H341" s="98">
        <v>29.44</v>
      </c>
      <c r="I341" s="97" t="s">
        <v>503</v>
      </c>
      <c r="J341" s="108">
        <v>1.5800000000000002E-2</v>
      </c>
      <c r="K341" s="97">
        <f ca="1">IF(COUNT($E341:E$1321)&gt;=22,LINEST(OFFSET(E341,0,0,22),OFFSET(J341,0,0,22)),"")</f>
        <v>0.85428306572266921</v>
      </c>
      <c r="L341" s="99">
        <f t="shared" si="213"/>
        <v>0</v>
      </c>
      <c r="M341" s="99">
        <f t="shared" si="214"/>
        <v>0</v>
      </c>
      <c r="N341" s="99">
        <f t="shared" si="215"/>
        <v>0</v>
      </c>
      <c r="O3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-0.5789473684210521</v>
      </c>
      <c r="P341" s="128">
        <f>IF(Petrobras_PETR4___Histórico__InfoMoney_1[[#This Row],[William %R]]&lt;-0.8,1,0)</f>
        <v>0</v>
      </c>
      <c r="Q341" s="128">
        <f>IF(Petrobras_PETR4___Histórico__InfoMoney_1[[#This Row],[William %R]]&gt;-0.1,1,0)</f>
        <v>0</v>
      </c>
      <c r="R341" s="99">
        <f t="shared" si="216"/>
        <v>28.71</v>
      </c>
      <c r="S341" s="99">
        <f t="shared" si="217"/>
        <v>30.23</v>
      </c>
      <c r="T341" s="99">
        <f t="shared" si="218"/>
        <v>29.259461538461544</v>
      </c>
      <c r="U341" s="99">
        <f t="shared" si="219"/>
        <v>29.255000000000006</v>
      </c>
      <c r="V341" s="99">
        <f t="shared" si="220"/>
        <v>29.375207358857242</v>
      </c>
      <c r="W341" s="99">
        <f t="shared" si="221"/>
        <v>29.102933279180693</v>
      </c>
      <c r="X341" s="99">
        <f t="shared" si="222"/>
        <v>0.27227407967654926</v>
      </c>
      <c r="Y341" s="99">
        <f t="shared" si="223"/>
        <v>0.31934989663412255</v>
      </c>
      <c r="Z341" s="99">
        <f t="shared" si="224"/>
        <v>-4.7075816957573291E-2</v>
      </c>
      <c r="AA341" s="109">
        <f t="shared" si="225"/>
        <v>4.2426406871194457E-2</v>
      </c>
      <c r="AB341" s="109">
        <f t="shared" ref="AB341:AB404" si="242">_xlfn.STDEV.S(C341:C345)</f>
        <v>0.15684387141358183</v>
      </c>
      <c r="AC341" s="99" t="str">
        <f t="shared" ref="AC341:AC404" si="243">IF(AND(C341&gt;T341,C342&lt;T342),"1","0")</f>
        <v>0</v>
      </c>
      <c r="AD341" s="95" t="str">
        <f t="shared" ref="AD341:AD404" si="244">IF(AND(C341&lt;T341,C342&gt;T342),1,"0")</f>
        <v>0</v>
      </c>
      <c r="AE341" s="95">
        <f t="shared" si="226"/>
        <v>1</v>
      </c>
      <c r="AF341" s="95">
        <f>IF(Petrobras_PETR4___Histórico__InfoMoney_1[[#This Row],[MACD Line]]&lt;0,1,0)</f>
        <v>0</v>
      </c>
      <c r="AG341" s="99">
        <f>Petrobras_PETR4___Histórico__InfoMoney_1[[#This Row],[9MME]]/Petrobras_PETR4___Histórico__InfoMoney_1[[#This Row],[20MA]]</f>
        <v>1.000152505160196</v>
      </c>
      <c r="AH341" s="95">
        <f t="shared" si="227"/>
        <v>0</v>
      </c>
      <c r="AI341" s="96">
        <f t="shared" si="228"/>
        <v>0</v>
      </c>
      <c r="AK341" s="104" t="b">
        <f t="shared" si="229"/>
        <v>0</v>
      </c>
      <c r="AL341" s="104" t="b">
        <f t="shared" si="230"/>
        <v>0</v>
      </c>
      <c r="AM341" s="104" t="b">
        <f t="shared" si="231"/>
        <v>1</v>
      </c>
      <c r="AN341" s="104" t="b">
        <f t="shared" si="232"/>
        <v>1</v>
      </c>
      <c r="AO341" s="98">
        <f t="shared" si="233"/>
        <v>28.12</v>
      </c>
      <c r="AP341" s="104">
        <f t="shared" si="234"/>
        <v>30.23</v>
      </c>
      <c r="AQ341" s="98">
        <f t="shared" si="235"/>
        <v>0.2</v>
      </c>
      <c r="AR341" s="98">
        <f t="shared" si="236"/>
        <v>0.15384615384615385</v>
      </c>
      <c r="AS341" s="98">
        <f t="shared" si="237"/>
        <v>7.407407407407407E-2</v>
      </c>
      <c r="AU341" s="97" t="b">
        <f t="shared" si="238"/>
        <v>0</v>
      </c>
      <c r="AV341" s="97" t="b">
        <f t="shared" si="239"/>
        <v>0</v>
      </c>
      <c r="AW341" s="97" t="b">
        <f t="shared" ref="AW341:AW404" si="245">Z342&gt;Z341</f>
        <v>1</v>
      </c>
      <c r="AX341" s="97" t="b">
        <f t="shared" ref="AX341:AX404" si="246">Z343&gt;Z342</f>
        <v>1</v>
      </c>
      <c r="AY3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1" s="97" t="b">
        <f t="shared" si="240"/>
        <v>1</v>
      </c>
      <c r="BA341" s="97" t="b">
        <f t="shared" si="241"/>
        <v>0</v>
      </c>
      <c r="BB341" s="97" t="b">
        <f t="shared" ref="BB341:BB404" si="247">Z343&lt;Z342</f>
        <v>0</v>
      </c>
      <c r="BC341" s="97" t="b">
        <f t="shared" ref="BC341:BC404" si="248">Z342&lt;Z341</f>
        <v>0</v>
      </c>
      <c r="BD341" s="97" t="b">
        <f>Petrobras_PETR4___Histórico__InfoMoney_1[[#This Row],[MACD Line]]&lt;0</f>
        <v>0</v>
      </c>
      <c r="BE3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2" spans="1:57" hidden="1">
      <c r="A342" s="83">
        <v>43840</v>
      </c>
      <c r="B342" s="98">
        <v>29.29</v>
      </c>
      <c r="C342" s="98">
        <v>29.29</v>
      </c>
      <c r="D342" s="98">
        <v>-0.43</v>
      </c>
      <c r="E342" s="98">
        <f>Petrobras_PETR4___Histórico__InfoMoney_1[[#This Row],[Var.Dia (%)]]/100</f>
        <v>-4.3E-3</v>
      </c>
      <c r="F342" s="98">
        <v>29.4</v>
      </c>
      <c r="G342" s="98">
        <v>29.15</v>
      </c>
      <c r="H342" s="98">
        <v>29.45</v>
      </c>
      <c r="I342" s="97" t="s">
        <v>504</v>
      </c>
      <c r="J342" s="108">
        <v>-3.8E-3</v>
      </c>
      <c r="K342" s="97">
        <f ca="1">IF(COUNT($E342:E$1321)&gt;=22,LINEST(OFFSET(E342,0,0,22),OFFSET(J342,0,0,22)),"")</f>
        <v>0.96016989145823517</v>
      </c>
      <c r="L342" s="99">
        <f t="shared" si="213"/>
        <v>0</v>
      </c>
      <c r="M342" s="99">
        <f t="shared" si="214"/>
        <v>0</v>
      </c>
      <c r="N342" s="99">
        <f t="shared" si="215"/>
        <v>0</v>
      </c>
      <c r="O3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-0.51366120218579248</v>
      </c>
      <c r="P342" s="128">
        <f>IF(Petrobras_PETR4___Histórico__InfoMoney_1[[#This Row],[William %R]]&lt;-0.8,1,0)</f>
        <v>0</v>
      </c>
      <c r="Q342" s="128">
        <f>IF(Petrobras_PETR4___Histórico__InfoMoney_1[[#This Row],[William %R]]&gt;-0.1,1,0)</f>
        <v>0</v>
      </c>
      <c r="R342" s="99">
        <f t="shared" si="216"/>
        <v>28.4</v>
      </c>
      <c r="S342" s="99">
        <f t="shared" si="217"/>
        <v>30.23</v>
      </c>
      <c r="T342" s="99">
        <f t="shared" si="218"/>
        <v>29.233307692307694</v>
      </c>
      <c r="U342" s="99">
        <f t="shared" si="219"/>
        <v>29.243000000000006</v>
      </c>
      <c r="V342" s="99">
        <f t="shared" si="220"/>
        <v>29.379790515013102</v>
      </c>
      <c r="W342" s="99">
        <f t="shared" si="221"/>
        <v>29.08316794151515</v>
      </c>
      <c r="X342" s="99">
        <f t="shared" si="222"/>
        <v>0.2966225734979524</v>
      </c>
      <c r="Y342" s="99">
        <f t="shared" si="223"/>
        <v>0.33111885087351589</v>
      </c>
      <c r="Z342" s="99">
        <f t="shared" si="224"/>
        <v>-3.4496277375563489E-2</v>
      </c>
      <c r="AA342" s="109">
        <f t="shared" si="225"/>
        <v>8.4852813742386402E-2</v>
      </c>
      <c r="AB342" s="109">
        <f t="shared" si="242"/>
        <v>0.20957099035887575</v>
      </c>
      <c r="AC342" s="99" t="str">
        <f t="shared" si="243"/>
        <v>0</v>
      </c>
      <c r="AD342" s="95" t="str">
        <f t="shared" si="244"/>
        <v>0</v>
      </c>
      <c r="AE342" s="95">
        <f t="shared" si="226"/>
        <v>1</v>
      </c>
      <c r="AF342" s="95">
        <f>IF(Petrobras_PETR4___Histórico__InfoMoney_1[[#This Row],[MACD Line]]&lt;0,1,0)</f>
        <v>0</v>
      </c>
      <c r="AG342" s="99">
        <f>Petrobras_PETR4___Histórico__InfoMoney_1[[#This Row],[9MME]]/Petrobras_PETR4___Histórico__InfoMoney_1[[#This Row],[20MA]]</f>
        <v>0.99966855973421631</v>
      </c>
      <c r="AH342" s="95">
        <f t="shared" si="227"/>
        <v>0</v>
      </c>
      <c r="AI342" s="96">
        <f t="shared" si="228"/>
        <v>0</v>
      </c>
      <c r="AK342" s="104" t="b">
        <f t="shared" si="229"/>
        <v>0</v>
      </c>
      <c r="AL342" s="104" t="b">
        <f t="shared" si="230"/>
        <v>0</v>
      </c>
      <c r="AM342" s="104" t="b">
        <f t="shared" si="231"/>
        <v>1</v>
      </c>
      <c r="AN342" s="104" t="b">
        <f t="shared" si="232"/>
        <v>1</v>
      </c>
      <c r="AO342" s="98">
        <f t="shared" si="233"/>
        <v>28.12</v>
      </c>
      <c r="AP342" s="104">
        <f t="shared" si="234"/>
        <v>30.23</v>
      </c>
      <c r="AQ342" s="98">
        <f t="shared" si="235"/>
        <v>0.2</v>
      </c>
      <c r="AR342" s="98">
        <f t="shared" si="236"/>
        <v>0.15384615384615385</v>
      </c>
      <c r="AS342" s="98">
        <f t="shared" si="237"/>
        <v>7.407407407407407E-2</v>
      </c>
      <c r="AU342" s="97" t="b">
        <f t="shared" si="238"/>
        <v>0</v>
      </c>
      <c r="AV342" s="97" t="b">
        <f t="shared" si="239"/>
        <v>0</v>
      </c>
      <c r="AW342" s="97" t="b">
        <f t="shared" si="245"/>
        <v>1</v>
      </c>
      <c r="AX342" s="97" t="b">
        <f t="shared" si="246"/>
        <v>1</v>
      </c>
      <c r="AY3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2" s="97" t="b">
        <f t="shared" si="240"/>
        <v>0</v>
      </c>
      <c r="BA342" s="97" t="b">
        <f t="shared" si="241"/>
        <v>1</v>
      </c>
      <c r="BB342" s="97" t="b">
        <f t="shared" si="247"/>
        <v>0</v>
      </c>
      <c r="BC342" s="97" t="b">
        <f t="shared" si="248"/>
        <v>0</v>
      </c>
      <c r="BD342" s="97" t="b">
        <f>Petrobras_PETR4___Histórico__InfoMoney_1[[#This Row],[MACD Line]]&lt;0</f>
        <v>0</v>
      </c>
      <c r="BE3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3" spans="1:57" hidden="1">
      <c r="A343" s="83">
        <v>43839</v>
      </c>
      <c r="B343" s="98">
        <v>29.41</v>
      </c>
      <c r="C343" s="98">
        <v>29.41</v>
      </c>
      <c r="D343" s="98">
        <v>-0.33</v>
      </c>
      <c r="E343" s="98">
        <f>Petrobras_PETR4___Histórico__InfoMoney_1[[#This Row],[Var.Dia (%)]]/100</f>
        <v>-3.3E-3</v>
      </c>
      <c r="F343" s="98">
        <v>29.48</v>
      </c>
      <c r="G343" s="98">
        <v>29.27</v>
      </c>
      <c r="H343" s="98">
        <v>29.63</v>
      </c>
      <c r="I343" s="97" t="s">
        <v>179</v>
      </c>
      <c r="J343" s="108">
        <v>-2.5999999999999999E-3</v>
      </c>
      <c r="K343" s="97">
        <f ca="1">IF(COUNT($E343:E$1321)&gt;=22,LINEST(OFFSET(E343,0,0,22),OFFSET(J343,0,0,22)),"")</f>
        <v>0.96613291197833384</v>
      </c>
      <c r="L343" s="99">
        <f t="shared" si="213"/>
        <v>0</v>
      </c>
      <c r="M343" s="99">
        <f t="shared" si="214"/>
        <v>0</v>
      </c>
      <c r="N343" s="99">
        <f t="shared" si="215"/>
        <v>0</v>
      </c>
      <c r="O3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-0.39234449760765566</v>
      </c>
      <c r="P343" s="128">
        <f>IF(Petrobras_PETR4___Histórico__InfoMoney_1[[#This Row],[William %R]]&lt;-0.8,1,0)</f>
        <v>0</v>
      </c>
      <c r="Q343" s="128">
        <f>IF(Petrobras_PETR4___Histórico__InfoMoney_1[[#This Row],[William %R]]&gt;-0.1,1,0)</f>
        <v>0</v>
      </c>
      <c r="R343" s="99">
        <f t="shared" si="216"/>
        <v>28.14</v>
      </c>
      <c r="S343" s="99">
        <f t="shared" si="217"/>
        <v>30.23</v>
      </c>
      <c r="T343" s="99">
        <f t="shared" si="218"/>
        <v>29.23526923076923</v>
      </c>
      <c r="U343" s="99">
        <f t="shared" si="219"/>
        <v>29.223000000000003</v>
      </c>
      <c r="V343" s="99">
        <f t="shared" si="220"/>
        <v>29.396116063197301</v>
      </c>
      <c r="W343" s="99">
        <f t="shared" si="221"/>
        <v>29.066621376836363</v>
      </c>
      <c r="X343" s="99">
        <f t="shared" si="222"/>
        <v>0.32949468636093826</v>
      </c>
      <c r="Y343" s="99">
        <f t="shared" si="223"/>
        <v>0.33974292021740676</v>
      </c>
      <c r="Z343" s="99">
        <f t="shared" si="224"/>
        <v>-1.0248233856468503E-2</v>
      </c>
      <c r="AA343" s="109">
        <f t="shared" si="225"/>
        <v>7.0710678118655765E-2</v>
      </c>
      <c r="AB343" s="109">
        <f t="shared" si="242"/>
        <v>0.16816658407662269</v>
      </c>
      <c r="AC343" s="99" t="str">
        <f t="shared" si="243"/>
        <v>0</v>
      </c>
      <c r="AD343" s="95" t="str">
        <f t="shared" si="244"/>
        <v>0</v>
      </c>
      <c r="AE343" s="95">
        <f t="shared" si="226"/>
        <v>1</v>
      </c>
      <c r="AF343" s="95">
        <f>IF(Petrobras_PETR4___Histórico__InfoMoney_1[[#This Row],[MACD Line]]&lt;0,1,0)</f>
        <v>0</v>
      </c>
      <c r="AG343" s="99">
        <f>Petrobras_PETR4___Histórico__InfoMoney_1[[#This Row],[9MME]]/Petrobras_PETR4___Histórico__InfoMoney_1[[#This Row],[20MA]]</f>
        <v>1.0004198484333993</v>
      </c>
      <c r="AH343" s="95">
        <f t="shared" si="227"/>
        <v>0</v>
      </c>
      <c r="AI343" s="96">
        <f t="shared" si="228"/>
        <v>1</v>
      </c>
      <c r="AK343" s="104" t="b">
        <f t="shared" si="229"/>
        <v>0</v>
      </c>
      <c r="AL343" s="104" t="b">
        <f t="shared" si="230"/>
        <v>0</v>
      </c>
      <c r="AM343" s="104" t="b">
        <f t="shared" si="231"/>
        <v>0</v>
      </c>
      <c r="AN343" s="104" t="b">
        <f t="shared" si="232"/>
        <v>1</v>
      </c>
      <c r="AO343" s="98">
        <f t="shared" si="233"/>
        <v>28.12</v>
      </c>
      <c r="AP343" s="104">
        <f t="shared" si="234"/>
        <v>30.23</v>
      </c>
      <c r="AQ343" s="98">
        <f t="shared" si="235"/>
        <v>0.2</v>
      </c>
      <c r="AR343" s="98">
        <f t="shared" si="236"/>
        <v>0.15384615384615385</v>
      </c>
      <c r="AS343" s="98">
        <f t="shared" si="237"/>
        <v>7.407407407407407E-2</v>
      </c>
      <c r="AU343" s="97" t="b">
        <f t="shared" si="238"/>
        <v>0</v>
      </c>
      <c r="AV343" s="97" t="b">
        <f t="shared" si="239"/>
        <v>0</v>
      </c>
      <c r="AW343" s="97" t="b">
        <f t="shared" si="245"/>
        <v>1</v>
      </c>
      <c r="AX343" s="97" t="b">
        <f t="shared" si="246"/>
        <v>1</v>
      </c>
      <c r="AY3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3" s="97" t="b">
        <f t="shared" si="240"/>
        <v>1</v>
      </c>
      <c r="BA343" s="97" t="b">
        <f t="shared" si="241"/>
        <v>0</v>
      </c>
      <c r="BB343" s="97" t="b">
        <f t="shared" si="247"/>
        <v>0</v>
      </c>
      <c r="BC343" s="97" t="b">
        <f t="shared" si="248"/>
        <v>0</v>
      </c>
      <c r="BD343" s="97" t="b">
        <f>Petrobras_PETR4___Histórico__InfoMoney_1[[#This Row],[MACD Line]]&lt;0</f>
        <v>0</v>
      </c>
      <c r="BE3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4" spans="1:57" hidden="1">
      <c r="A344" s="83">
        <v>43838</v>
      </c>
      <c r="B344" s="98">
        <v>29.51</v>
      </c>
      <c r="C344" s="98">
        <v>29.51</v>
      </c>
      <c r="D344" s="98">
        <v>-0.62</v>
      </c>
      <c r="E344" s="98">
        <f>Petrobras_PETR4___Histórico__InfoMoney_1[[#This Row],[Var.Dia (%)]]/100</f>
        <v>-6.1999999999999998E-3</v>
      </c>
      <c r="F344" s="98">
        <v>29.69</v>
      </c>
      <c r="G344" s="98">
        <v>29.26</v>
      </c>
      <c r="H344" s="98">
        <v>29.77</v>
      </c>
      <c r="I344" s="97" t="s">
        <v>208</v>
      </c>
      <c r="J344" s="108">
        <v>-3.5999999999999999E-3</v>
      </c>
      <c r="K344" s="97">
        <f ca="1">IF(COUNT($E344:E$1321)&gt;=22,LINEST(OFFSET(E344,0,0,22),OFFSET(J344,0,0,22)),"")</f>
        <v>1.0394485630506987</v>
      </c>
      <c r="L344" s="99">
        <f t="shared" si="213"/>
        <v>0</v>
      </c>
      <c r="M344" s="99">
        <f t="shared" si="214"/>
        <v>0</v>
      </c>
      <c r="N344" s="99">
        <f t="shared" si="215"/>
        <v>0</v>
      </c>
      <c r="O3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-0.34123222748815119</v>
      </c>
      <c r="P344" s="128">
        <f>IF(Petrobras_PETR4___Histórico__InfoMoney_1[[#This Row],[William %R]]&lt;-0.8,1,0)</f>
        <v>0</v>
      </c>
      <c r="Q344" s="128">
        <f>IF(Petrobras_PETR4___Histórico__InfoMoney_1[[#This Row],[William %R]]&gt;-0.1,1,0)</f>
        <v>0</v>
      </c>
      <c r="R344" s="99">
        <f t="shared" si="216"/>
        <v>28.12</v>
      </c>
      <c r="S344" s="99">
        <f t="shared" si="217"/>
        <v>30.23</v>
      </c>
      <c r="T344" s="99">
        <f t="shared" si="218"/>
        <v>29.217653846153851</v>
      </c>
      <c r="U344" s="99">
        <f t="shared" si="219"/>
        <v>29.203499999999998</v>
      </c>
      <c r="V344" s="99">
        <f t="shared" si="220"/>
        <v>29.393591711051357</v>
      </c>
      <c r="W344" s="99">
        <f t="shared" si="221"/>
        <v>29.039151086983271</v>
      </c>
      <c r="X344" s="99">
        <f t="shared" si="222"/>
        <v>0.35444062406808641</v>
      </c>
      <c r="Y344" s="99">
        <f t="shared" si="223"/>
        <v>0.34230497868152387</v>
      </c>
      <c r="Z344" s="99">
        <f t="shared" si="224"/>
        <v>1.2135645386562532E-2</v>
      </c>
      <c r="AA344" s="109">
        <f t="shared" si="225"/>
        <v>0.12727922061357835</v>
      </c>
      <c r="AB344" s="109">
        <f t="shared" si="242"/>
        <v>0.14501724035437899</v>
      </c>
      <c r="AC344" s="99" t="str">
        <f t="shared" si="243"/>
        <v>0</v>
      </c>
      <c r="AD344" s="95" t="str">
        <f t="shared" si="244"/>
        <v>0</v>
      </c>
      <c r="AE344" s="95">
        <f t="shared" si="226"/>
        <v>1</v>
      </c>
      <c r="AF344" s="95">
        <f>IF(Petrobras_PETR4___Histórico__InfoMoney_1[[#This Row],[MACD Line]]&lt;0,1,0)</f>
        <v>0</v>
      </c>
      <c r="AG344" s="99">
        <f>Petrobras_PETR4___Histórico__InfoMoney_1[[#This Row],[9MME]]/Petrobras_PETR4___Histórico__InfoMoney_1[[#This Row],[20MA]]</f>
        <v>1.0004846626655659</v>
      </c>
      <c r="AH344" s="95">
        <f t="shared" si="227"/>
        <v>0</v>
      </c>
      <c r="AI344" s="96">
        <f t="shared" si="228"/>
        <v>0</v>
      </c>
      <c r="AK344" s="104" t="b">
        <f t="shared" si="229"/>
        <v>0</v>
      </c>
      <c r="AL344" s="104" t="b">
        <f t="shared" si="230"/>
        <v>1</v>
      </c>
      <c r="AM344" s="104" t="b">
        <f t="shared" si="231"/>
        <v>1</v>
      </c>
      <c r="AN344" s="104" t="b">
        <f t="shared" si="232"/>
        <v>1</v>
      </c>
      <c r="AO344" s="98">
        <f t="shared" si="233"/>
        <v>28.12</v>
      </c>
      <c r="AP344" s="104">
        <f t="shared" si="234"/>
        <v>30.23</v>
      </c>
      <c r="AQ344" s="98">
        <f t="shared" si="235"/>
        <v>0.2</v>
      </c>
      <c r="AR344" s="98">
        <f t="shared" si="236"/>
        <v>0.15384615384615385</v>
      </c>
      <c r="AS344" s="98">
        <f t="shared" si="237"/>
        <v>7.407407407407407E-2</v>
      </c>
      <c r="AU344" s="97" t="b">
        <f t="shared" si="238"/>
        <v>0</v>
      </c>
      <c r="AV344" s="97" t="b">
        <f t="shared" si="239"/>
        <v>0</v>
      </c>
      <c r="AW344" s="97" t="b">
        <f t="shared" si="245"/>
        <v>1</v>
      </c>
      <c r="AX344" s="97" t="b">
        <f t="shared" si="246"/>
        <v>1</v>
      </c>
      <c r="AY3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4" s="97" t="b">
        <f t="shared" si="240"/>
        <v>0</v>
      </c>
      <c r="BA344" s="97" t="b">
        <f t="shared" si="241"/>
        <v>1</v>
      </c>
      <c r="BB344" s="97" t="b">
        <f t="shared" si="247"/>
        <v>0</v>
      </c>
      <c r="BC344" s="97" t="b">
        <f t="shared" si="248"/>
        <v>0</v>
      </c>
      <c r="BD344" s="97" t="b">
        <f>Petrobras_PETR4___Histórico__InfoMoney_1[[#This Row],[MACD Line]]&lt;0</f>
        <v>0</v>
      </c>
      <c r="BE3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5" spans="1:57" hidden="1">
      <c r="A345" s="83">
        <v>43837</v>
      </c>
      <c r="B345" s="98">
        <v>29.69</v>
      </c>
      <c r="C345" s="98">
        <v>29.69</v>
      </c>
      <c r="D345" s="98">
        <v>-0.39</v>
      </c>
      <c r="E345" s="98">
        <f>Petrobras_PETR4___Histórico__InfoMoney_1[[#This Row],[Var.Dia (%)]]/100</f>
        <v>-3.9000000000000003E-3</v>
      </c>
      <c r="F345" s="98">
        <v>29.82</v>
      </c>
      <c r="G345" s="98">
        <v>29.48</v>
      </c>
      <c r="H345" s="98">
        <v>29.88</v>
      </c>
      <c r="I345" s="97" t="s">
        <v>505</v>
      </c>
      <c r="J345" s="108">
        <v>-1.8E-3</v>
      </c>
      <c r="K345" s="97">
        <f ca="1">IF(COUNT($E345:E$1321)&gt;=22,LINEST(OFFSET(E345,0,0,22),OFFSET(J345,0,0,22)),"")</f>
        <v>1.0351643780530613</v>
      </c>
      <c r="L345" s="99">
        <f t="shared" si="213"/>
        <v>0</v>
      </c>
      <c r="M345" s="99">
        <f t="shared" si="214"/>
        <v>0</v>
      </c>
      <c r="N345" s="99">
        <f t="shared" si="215"/>
        <v>0</v>
      </c>
      <c r="O3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-0.25592417061611339</v>
      </c>
      <c r="P345" s="128">
        <f>IF(Petrobras_PETR4___Histórico__InfoMoney_1[[#This Row],[William %R]]&lt;-0.8,1,0)</f>
        <v>0</v>
      </c>
      <c r="Q345" s="128">
        <f>IF(Petrobras_PETR4___Histórico__InfoMoney_1[[#This Row],[William %R]]&gt;-0.1,1,0)</f>
        <v>0</v>
      </c>
      <c r="R345" s="99">
        <f t="shared" si="216"/>
        <v>28.12</v>
      </c>
      <c r="S345" s="99">
        <f t="shared" si="217"/>
        <v>30.23</v>
      </c>
      <c r="T345" s="99">
        <f t="shared" si="218"/>
        <v>29.189076923076925</v>
      </c>
      <c r="U345" s="99">
        <f t="shared" si="219"/>
        <v>29.164500000000004</v>
      </c>
      <c r="V345" s="99">
        <f t="shared" si="220"/>
        <v>29.372426567606148</v>
      </c>
      <c r="W345" s="99">
        <f t="shared" si="221"/>
        <v>29.001483173941931</v>
      </c>
      <c r="X345" s="99">
        <f t="shared" si="222"/>
        <v>0.37094339366421636</v>
      </c>
      <c r="Y345" s="99">
        <f t="shared" si="223"/>
        <v>0.33927106733488321</v>
      </c>
      <c r="Z345" s="99">
        <f t="shared" si="224"/>
        <v>3.1672326329333145E-2</v>
      </c>
      <c r="AA345" s="109">
        <f t="shared" si="225"/>
        <v>8.485281374238389E-2</v>
      </c>
      <c r="AB345" s="109">
        <f t="shared" si="242"/>
        <v>0.2438647165950826</v>
      </c>
      <c r="AC345" s="99" t="str">
        <f t="shared" si="243"/>
        <v>0</v>
      </c>
      <c r="AD345" s="95" t="str">
        <f t="shared" si="244"/>
        <v>0</v>
      </c>
      <c r="AE345" s="95">
        <f t="shared" si="226"/>
        <v>1</v>
      </c>
      <c r="AF345" s="95">
        <f>IF(Petrobras_PETR4___Histórico__InfoMoney_1[[#This Row],[MACD Line]]&lt;0,1,0)</f>
        <v>0</v>
      </c>
      <c r="AG345" s="99">
        <f>Petrobras_PETR4___Histórico__InfoMoney_1[[#This Row],[9MME]]/Petrobras_PETR4___Histórico__InfoMoney_1[[#This Row],[20MA]]</f>
        <v>1.0008426999632061</v>
      </c>
      <c r="AH345" s="95">
        <f t="shared" si="227"/>
        <v>0</v>
      </c>
      <c r="AI345" s="96">
        <f t="shared" si="228"/>
        <v>0</v>
      </c>
      <c r="AK345" s="104" t="b">
        <f t="shared" si="229"/>
        <v>1</v>
      </c>
      <c r="AL345" s="104" t="b">
        <f t="shared" si="230"/>
        <v>0</v>
      </c>
      <c r="AM345" s="104" t="b">
        <f t="shared" si="231"/>
        <v>1</v>
      </c>
      <c r="AN345" s="104" t="b">
        <f t="shared" si="232"/>
        <v>1</v>
      </c>
      <c r="AO345" s="98">
        <f t="shared" si="233"/>
        <v>28.12</v>
      </c>
      <c r="AP345" s="104">
        <f t="shared" si="234"/>
        <v>30.23</v>
      </c>
      <c r="AQ345" s="98">
        <f t="shared" si="235"/>
        <v>0.2</v>
      </c>
      <c r="AR345" s="98">
        <f t="shared" si="236"/>
        <v>0.15384615384615385</v>
      </c>
      <c r="AS345" s="98">
        <f t="shared" si="237"/>
        <v>7.407407407407407E-2</v>
      </c>
      <c r="AU345" s="97" t="b">
        <f t="shared" si="238"/>
        <v>0</v>
      </c>
      <c r="AV345" s="97" t="b">
        <f t="shared" si="239"/>
        <v>0</v>
      </c>
      <c r="AW345" s="97" t="b">
        <f t="shared" si="245"/>
        <v>1</v>
      </c>
      <c r="AX345" s="97" t="b">
        <f t="shared" si="246"/>
        <v>0</v>
      </c>
      <c r="AY3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5" s="97" t="b">
        <f t="shared" si="240"/>
        <v>1</v>
      </c>
      <c r="BA345" s="97" t="b">
        <f t="shared" si="241"/>
        <v>0</v>
      </c>
      <c r="BB345" s="97" t="b">
        <f t="shared" si="247"/>
        <v>1</v>
      </c>
      <c r="BC345" s="97" t="b">
        <f t="shared" si="248"/>
        <v>0</v>
      </c>
      <c r="BD345" s="97" t="b">
        <f>Petrobras_PETR4___Histórico__InfoMoney_1[[#This Row],[MACD Line]]&lt;0</f>
        <v>0</v>
      </c>
      <c r="BE3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6" spans="1:57" hidden="1">
      <c r="A346" s="83">
        <v>43836</v>
      </c>
      <c r="B346" s="98">
        <v>29.81</v>
      </c>
      <c r="C346" s="98">
        <v>29.81</v>
      </c>
      <c r="D346" s="98">
        <v>1.18</v>
      </c>
      <c r="E346" s="98">
        <f>Petrobras_PETR4___Histórico__InfoMoney_1[[#This Row],[Var.Dia (%)]]/100</f>
        <v>1.18E-2</v>
      </c>
      <c r="F346" s="98">
        <v>29.44</v>
      </c>
      <c r="G346" s="98">
        <v>28.98</v>
      </c>
      <c r="H346" s="98">
        <v>29.94</v>
      </c>
      <c r="I346" s="97" t="s">
        <v>506</v>
      </c>
      <c r="J346" s="108">
        <v>-7.0000000000000001E-3</v>
      </c>
      <c r="K346" s="97">
        <f ca="1">IF(COUNT($E346:E$1321)&gt;=22,LINEST(OFFSET(E346,0,0,22),OFFSET(J346,0,0,22)),"")</f>
        <v>1.0103414753800859</v>
      </c>
      <c r="L346" s="99">
        <f t="shared" si="213"/>
        <v>0</v>
      </c>
      <c r="M346" s="99">
        <f t="shared" si="214"/>
        <v>0</v>
      </c>
      <c r="N346" s="99">
        <f t="shared" si="215"/>
        <v>0</v>
      </c>
      <c r="O3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-0.19905213270142266</v>
      </c>
      <c r="P346" s="128">
        <f>IF(Petrobras_PETR4___Histórico__InfoMoney_1[[#This Row],[William %R]]&lt;-0.8,1,0)</f>
        <v>0</v>
      </c>
      <c r="Q346" s="128">
        <f>IF(Petrobras_PETR4___Histórico__InfoMoney_1[[#This Row],[William %R]]&gt;-0.1,1,0)</f>
        <v>0</v>
      </c>
      <c r="R346" s="99">
        <f t="shared" si="216"/>
        <v>28.12</v>
      </c>
      <c r="S346" s="99">
        <f t="shared" si="217"/>
        <v>30.23</v>
      </c>
      <c r="T346" s="99">
        <f t="shared" si="218"/>
        <v>29.118692307692314</v>
      </c>
      <c r="U346" s="99">
        <f t="shared" si="219"/>
        <v>29.098000000000003</v>
      </c>
      <c r="V346" s="99">
        <f t="shared" si="220"/>
        <v>29.314685943534538</v>
      </c>
      <c r="W346" s="99">
        <f t="shared" si="221"/>
        <v>28.946401827857287</v>
      </c>
      <c r="X346" s="99">
        <f t="shared" si="222"/>
        <v>0.36828411567725183</v>
      </c>
      <c r="Y346" s="99">
        <f t="shared" si="223"/>
        <v>0.33135298575254996</v>
      </c>
      <c r="Z346" s="99">
        <f t="shared" si="224"/>
        <v>3.6931129924701878E-2</v>
      </c>
      <c r="AA346" s="109">
        <f t="shared" si="225"/>
        <v>0.24748737341529012</v>
      </c>
      <c r="AB346" s="109">
        <f t="shared" si="242"/>
        <v>0.23484037131634725</v>
      </c>
      <c r="AC346" s="99" t="str">
        <f t="shared" si="243"/>
        <v>0</v>
      </c>
      <c r="AD346" s="95" t="str">
        <f t="shared" si="244"/>
        <v>0</v>
      </c>
      <c r="AE346" s="95">
        <f t="shared" si="226"/>
        <v>1</v>
      </c>
      <c r="AF346" s="95">
        <f>IF(Petrobras_PETR4___Histórico__InfoMoney_1[[#This Row],[MACD Line]]&lt;0,1,0)</f>
        <v>0</v>
      </c>
      <c r="AG346" s="99">
        <f>Petrobras_PETR4___Histórico__InfoMoney_1[[#This Row],[9MME]]/Petrobras_PETR4___Histórico__InfoMoney_1[[#This Row],[20MA]]</f>
        <v>1.0007111247402678</v>
      </c>
      <c r="AH346" s="95">
        <f t="shared" si="227"/>
        <v>0</v>
      </c>
      <c r="AI346" s="96">
        <f t="shared" si="228"/>
        <v>0</v>
      </c>
      <c r="AK346" s="104" t="b">
        <f t="shared" si="229"/>
        <v>0</v>
      </c>
      <c r="AL346" s="104" t="b">
        <f t="shared" si="230"/>
        <v>1</v>
      </c>
      <c r="AM346" s="104" t="b">
        <f t="shared" si="231"/>
        <v>0</v>
      </c>
      <c r="AN346" s="104" t="b">
        <f t="shared" si="232"/>
        <v>1</v>
      </c>
      <c r="AO346" s="98">
        <f t="shared" si="233"/>
        <v>27.47</v>
      </c>
      <c r="AP346" s="104">
        <f t="shared" si="234"/>
        <v>30.23</v>
      </c>
      <c r="AQ346" s="98">
        <f t="shared" si="235"/>
        <v>0.2</v>
      </c>
      <c r="AR346" s="98">
        <f t="shared" si="236"/>
        <v>0.15384615384615385</v>
      </c>
      <c r="AS346" s="98">
        <f t="shared" si="237"/>
        <v>7.407407407407407E-2</v>
      </c>
      <c r="AU346" s="97" t="b">
        <f t="shared" si="238"/>
        <v>0</v>
      </c>
      <c r="AV346" s="97" t="b">
        <f t="shared" si="239"/>
        <v>1</v>
      </c>
      <c r="AW346" s="97" t="b">
        <f t="shared" si="245"/>
        <v>0</v>
      </c>
      <c r="AX346" s="97" t="b">
        <f t="shared" si="246"/>
        <v>1</v>
      </c>
      <c r="AY3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6" s="97" t="b">
        <f t="shared" si="240"/>
        <v>0</v>
      </c>
      <c r="BA346" s="97" t="b">
        <f t="shared" si="241"/>
        <v>1</v>
      </c>
      <c r="BB346" s="97" t="b">
        <f t="shared" si="247"/>
        <v>0</v>
      </c>
      <c r="BC346" s="97" t="b">
        <f t="shared" si="248"/>
        <v>1</v>
      </c>
      <c r="BD346" s="97" t="b">
        <f>Petrobras_PETR4___Histórico__InfoMoney_1[[#This Row],[MACD Line]]&lt;0</f>
        <v>0</v>
      </c>
      <c r="BE3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7" spans="1:57" hidden="1">
      <c r="A347" s="83">
        <v>43833</v>
      </c>
      <c r="B347" s="98">
        <v>29.46</v>
      </c>
      <c r="C347" s="98">
        <v>29.46</v>
      </c>
      <c r="D347" s="98">
        <v>-0.81</v>
      </c>
      <c r="E347" s="98">
        <f>Petrobras_PETR4___Histórico__InfoMoney_1[[#This Row],[Var.Dia (%)]]/100</f>
        <v>-8.1000000000000013E-3</v>
      </c>
      <c r="F347" s="98">
        <v>29.88</v>
      </c>
      <c r="G347" s="98">
        <v>29.46</v>
      </c>
      <c r="H347" s="98">
        <v>30.23</v>
      </c>
      <c r="I347" s="97" t="s">
        <v>239</v>
      </c>
      <c r="J347" s="108">
        <v>-7.3000000000000001E-3</v>
      </c>
      <c r="K347" s="97">
        <f ca="1">IF(COUNT($E347:E$1321)&gt;=22,LINEST(OFFSET(E347,0,0,22),OFFSET(J347,0,0,22)),"")</f>
        <v>1.2014709254883975</v>
      </c>
      <c r="L347" s="99">
        <f t="shared" si="213"/>
        <v>0</v>
      </c>
      <c r="M347" s="99">
        <f t="shared" si="214"/>
        <v>1</v>
      </c>
      <c r="N347" s="99">
        <f t="shared" si="215"/>
        <v>0</v>
      </c>
      <c r="O3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-0.36492890995260652</v>
      </c>
      <c r="P347" s="128">
        <f>IF(Petrobras_PETR4___Histórico__InfoMoney_1[[#This Row],[William %R]]&lt;-0.8,1,0)</f>
        <v>0</v>
      </c>
      <c r="Q347" s="128">
        <f>IF(Petrobras_PETR4___Histórico__InfoMoney_1[[#This Row],[William %R]]&gt;-0.1,1,0)</f>
        <v>0</v>
      </c>
      <c r="R347" s="99">
        <f t="shared" si="216"/>
        <v>28.12</v>
      </c>
      <c r="S347" s="99">
        <f t="shared" si="217"/>
        <v>30.23</v>
      </c>
      <c r="T347" s="99">
        <f t="shared" si="218"/>
        <v>28.994615384615386</v>
      </c>
      <c r="U347" s="99">
        <f t="shared" si="219"/>
        <v>28.993000000000006</v>
      </c>
      <c r="V347" s="99">
        <f t="shared" si="220"/>
        <v>29.224628842358999</v>
      </c>
      <c r="W347" s="99">
        <f t="shared" si="221"/>
        <v>28.877313974085869</v>
      </c>
      <c r="X347" s="99">
        <f t="shared" si="222"/>
        <v>0.34731486827313063</v>
      </c>
      <c r="Y347" s="99">
        <f t="shared" si="223"/>
        <v>0.32212020327137447</v>
      </c>
      <c r="Z347" s="99">
        <f t="shared" si="224"/>
        <v>2.5194665001756156E-2</v>
      </c>
      <c r="AA347" s="109">
        <f t="shared" si="225"/>
        <v>0.16970562748477031</v>
      </c>
      <c r="AB347" s="109">
        <f t="shared" si="242"/>
        <v>0.18411952639521967</v>
      </c>
      <c r="AC347" s="99" t="str">
        <f t="shared" si="243"/>
        <v>0</v>
      </c>
      <c r="AD347" s="95" t="str">
        <f t="shared" si="244"/>
        <v>0</v>
      </c>
      <c r="AE347" s="95">
        <f t="shared" si="226"/>
        <v>1</v>
      </c>
      <c r="AF347" s="95">
        <f>IF(Petrobras_PETR4___Histórico__InfoMoney_1[[#This Row],[MACD Line]]&lt;0,1,0)</f>
        <v>0</v>
      </c>
      <c r="AG347" s="99">
        <f>Petrobras_PETR4___Histórico__InfoMoney_1[[#This Row],[9MME]]/Petrobras_PETR4___Histórico__InfoMoney_1[[#This Row],[20MA]]</f>
        <v>1.0000557163665498</v>
      </c>
      <c r="AH347" s="95">
        <f t="shared" si="227"/>
        <v>0</v>
      </c>
      <c r="AI347" s="96">
        <f t="shared" si="228"/>
        <v>0</v>
      </c>
      <c r="AK347" s="104" t="b">
        <f t="shared" si="229"/>
        <v>1</v>
      </c>
      <c r="AL347" s="104" t="b">
        <f t="shared" si="230"/>
        <v>0</v>
      </c>
      <c r="AM347" s="104" t="b">
        <f t="shared" si="231"/>
        <v>0</v>
      </c>
      <c r="AN347" s="104" t="b">
        <f t="shared" si="232"/>
        <v>0</v>
      </c>
      <c r="AO347" s="98">
        <f t="shared" si="233"/>
        <v>27.47</v>
      </c>
      <c r="AP347" s="104">
        <f t="shared" si="234"/>
        <v>30.23</v>
      </c>
      <c r="AQ347" s="98">
        <f t="shared" si="235"/>
        <v>0.2</v>
      </c>
      <c r="AR347" s="98">
        <f t="shared" si="236"/>
        <v>0.15384615384615385</v>
      </c>
      <c r="AS347" s="98">
        <f t="shared" si="237"/>
        <v>7.407407407407407E-2</v>
      </c>
      <c r="AU347" s="97" t="b">
        <f t="shared" si="238"/>
        <v>1</v>
      </c>
      <c r="AV347" s="97" t="b">
        <f t="shared" si="239"/>
        <v>0</v>
      </c>
      <c r="AW347" s="97" t="b">
        <f t="shared" si="245"/>
        <v>1</v>
      </c>
      <c r="AX347" s="97" t="b">
        <f t="shared" si="246"/>
        <v>0</v>
      </c>
      <c r="AY3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7" s="97" t="b">
        <f t="shared" si="240"/>
        <v>0</v>
      </c>
      <c r="BA347" s="97" t="b">
        <f t="shared" si="241"/>
        <v>0</v>
      </c>
      <c r="BB347" s="97" t="b">
        <f t="shared" si="247"/>
        <v>1</v>
      </c>
      <c r="BC347" s="97" t="b">
        <f t="shared" si="248"/>
        <v>0</v>
      </c>
      <c r="BD347" s="97" t="b">
        <f>Petrobras_PETR4___Histórico__InfoMoney_1[[#This Row],[MACD Line]]&lt;0</f>
        <v>0</v>
      </c>
      <c r="BE3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8" spans="1:57" hidden="1">
      <c r="A348" s="83">
        <v>43832</v>
      </c>
      <c r="B348" s="98">
        <v>29.7</v>
      </c>
      <c r="C348" s="98">
        <v>29.7</v>
      </c>
      <c r="D348" s="98">
        <v>1.72</v>
      </c>
      <c r="E348" s="98">
        <f>Petrobras_PETR4___Histórico__InfoMoney_1[[#This Row],[Var.Dia (%)]]/100</f>
        <v>1.72E-2</v>
      </c>
      <c r="F348" s="98">
        <v>29.52</v>
      </c>
      <c r="G348" s="98">
        <v>29.33</v>
      </c>
      <c r="H348" s="98">
        <v>29.7</v>
      </c>
      <c r="I348" s="97" t="s">
        <v>66</v>
      </c>
      <c r="J348" s="108">
        <v>2.53E-2</v>
      </c>
      <c r="K348" s="97">
        <f ca="1">IF(COUNT($E348:E$1321)&gt;=22,LINEST(OFFSET(E348,0,0,22),OFFSET(J348,0,0,22)),"")</f>
        <v>1.2344260973678773</v>
      </c>
      <c r="L348" s="99">
        <f t="shared" si="213"/>
        <v>0</v>
      </c>
      <c r="M348" s="99">
        <f t="shared" si="214"/>
        <v>0</v>
      </c>
      <c r="N348" s="99">
        <f t="shared" si="215"/>
        <v>0</v>
      </c>
      <c r="O3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-0.12222222222222352</v>
      </c>
      <c r="P348" s="128">
        <f>IF(Petrobras_PETR4___Histórico__InfoMoney_1[[#This Row],[William %R]]&lt;-0.8,1,0)</f>
        <v>0</v>
      </c>
      <c r="Q348" s="128">
        <f>IF(Petrobras_PETR4___Histórico__InfoMoney_1[[#This Row],[William %R]]&gt;-0.1,1,0)</f>
        <v>0</v>
      </c>
      <c r="R348" s="99">
        <f t="shared" si="216"/>
        <v>28.12</v>
      </c>
      <c r="S348" s="99">
        <f t="shared" si="217"/>
        <v>29.92</v>
      </c>
      <c r="T348" s="99">
        <f t="shared" si="218"/>
        <v>28.954115384615385</v>
      </c>
      <c r="U348" s="99">
        <f t="shared" si="219"/>
        <v>28.910000000000004</v>
      </c>
      <c r="V348" s="99">
        <f t="shared" si="220"/>
        <v>29.181834086424271</v>
      </c>
      <c r="W348" s="99">
        <f t="shared" si="221"/>
        <v>28.83069909201274</v>
      </c>
      <c r="X348" s="99">
        <f t="shared" si="222"/>
        <v>0.35113499441153095</v>
      </c>
      <c r="Y348" s="99">
        <f t="shared" si="223"/>
        <v>0.31582153702093541</v>
      </c>
      <c r="Z348" s="99">
        <f t="shared" si="224"/>
        <v>3.5313457390595548E-2</v>
      </c>
      <c r="AA348" s="109">
        <f t="shared" si="225"/>
        <v>0.35355339059327379</v>
      </c>
      <c r="AB348" s="109">
        <f t="shared" si="242"/>
        <v>0.23466998103719985</v>
      </c>
      <c r="AC348" s="99" t="str">
        <f t="shared" si="243"/>
        <v>0</v>
      </c>
      <c r="AD348" s="95" t="str">
        <f t="shared" si="244"/>
        <v>0</v>
      </c>
      <c r="AE348" s="95">
        <f t="shared" si="226"/>
        <v>1</v>
      </c>
      <c r="AF348" s="95">
        <f>IF(Petrobras_PETR4___Histórico__InfoMoney_1[[#This Row],[MACD Line]]&lt;0,1,0)</f>
        <v>0</v>
      </c>
      <c r="AG348" s="99">
        <f>Petrobras_PETR4___Histórico__InfoMoney_1[[#This Row],[9MME]]/Petrobras_PETR4___Histórico__InfoMoney_1[[#This Row],[20MA]]</f>
        <v>1.0015259558843093</v>
      </c>
      <c r="AH348" s="95">
        <f t="shared" si="227"/>
        <v>0</v>
      </c>
      <c r="AI348" s="96">
        <f t="shared" si="228"/>
        <v>0</v>
      </c>
      <c r="AK348" s="104" t="b">
        <f t="shared" si="229"/>
        <v>0</v>
      </c>
      <c r="AL348" s="104" t="b">
        <f t="shared" si="230"/>
        <v>0</v>
      </c>
      <c r="AM348" s="104" t="b">
        <f t="shared" si="231"/>
        <v>0</v>
      </c>
      <c r="AN348" s="104" t="b">
        <f t="shared" si="232"/>
        <v>1</v>
      </c>
      <c r="AO348" s="98">
        <f t="shared" si="233"/>
        <v>27.47</v>
      </c>
      <c r="AP348" s="104">
        <f t="shared" si="234"/>
        <v>29.92</v>
      </c>
      <c r="AQ348" s="98">
        <f t="shared" si="235"/>
        <v>0.2</v>
      </c>
      <c r="AR348" s="98">
        <f t="shared" si="236"/>
        <v>0.15384615384615385</v>
      </c>
      <c r="AS348" s="98">
        <f t="shared" si="237"/>
        <v>7.407407407407407E-2</v>
      </c>
      <c r="AU348" s="97" t="b">
        <f t="shared" si="238"/>
        <v>0</v>
      </c>
      <c r="AV348" s="97" t="b">
        <f t="shared" si="239"/>
        <v>0</v>
      </c>
      <c r="AW348" s="97" t="b">
        <f t="shared" si="245"/>
        <v>0</v>
      </c>
      <c r="AX348" s="97" t="b">
        <f t="shared" si="246"/>
        <v>1</v>
      </c>
      <c r="AY3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8" s="97" t="b">
        <f t="shared" si="240"/>
        <v>1</v>
      </c>
      <c r="BA348" s="97" t="b">
        <f t="shared" si="241"/>
        <v>0</v>
      </c>
      <c r="BB348" s="97" t="b">
        <f t="shared" si="247"/>
        <v>0</v>
      </c>
      <c r="BC348" s="97" t="b">
        <f t="shared" si="248"/>
        <v>1</v>
      </c>
      <c r="BD348" s="97" t="b">
        <f>Petrobras_PETR4___Histórico__InfoMoney_1[[#This Row],[MACD Line]]&lt;0</f>
        <v>0</v>
      </c>
      <c r="BE3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49" spans="1:57" hidden="1">
      <c r="A349" s="83">
        <v>43829</v>
      </c>
      <c r="B349" s="98">
        <v>29.2</v>
      </c>
      <c r="C349" s="98">
        <v>29.2</v>
      </c>
      <c r="D349" s="98">
        <v>-1.1100000000000001</v>
      </c>
      <c r="E349" s="98">
        <f>Petrobras_PETR4___Histórico__InfoMoney_1[[#This Row],[Var.Dia (%)]]/100</f>
        <v>-1.11E-2</v>
      </c>
      <c r="F349" s="98">
        <v>29.56</v>
      </c>
      <c r="G349" s="98">
        <v>29.17</v>
      </c>
      <c r="H349" s="98">
        <v>29.71</v>
      </c>
      <c r="I349" s="97" t="s">
        <v>507</v>
      </c>
      <c r="J349" s="108">
        <v>-7.6E-3</v>
      </c>
      <c r="K349" s="97">
        <f ca="1">IF(COUNT($E349:E$1321)&gt;=22,LINEST(OFFSET(E349,0,0,22),OFFSET(J349,0,0,22)),"")</f>
        <v>1.548177136900585</v>
      </c>
      <c r="L349" s="99">
        <f t="shared" si="213"/>
        <v>0</v>
      </c>
      <c r="M349" s="99">
        <f t="shared" si="214"/>
        <v>0</v>
      </c>
      <c r="N349" s="99">
        <f t="shared" si="215"/>
        <v>0</v>
      </c>
      <c r="O3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-0.40000000000000119</v>
      </c>
      <c r="P349" s="128">
        <f>IF(Petrobras_PETR4___Histórico__InfoMoney_1[[#This Row],[William %R]]&lt;-0.8,1,0)</f>
        <v>0</v>
      </c>
      <c r="Q349" s="128">
        <f>IF(Petrobras_PETR4___Histórico__InfoMoney_1[[#This Row],[William %R]]&gt;-0.1,1,0)</f>
        <v>0</v>
      </c>
      <c r="R349" s="99">
        <f t="shared" si="216"/>
        <v>28.12</v>
      </c>
      <c r="S349" s="99">
        <f t="shared" si="217"/>
        <v>29.92</v>
      </c>
      <c r="T349" s="99">
        <f t="shared" si="218"/>
        <v>28.836576923076922</v>
      </c>
      <c r="U349" s="99">
        <f t="shared" si="219"/>
        <v>28.8185</v>
      </c>
      <c r="V349" s="99">
        <f t="shared" si="220"/>
        <v>29.087622102137775</v>
      </c>
      <c r="W349" s="99">
        <f t="shared" si="221"/>
        <v>28.76115501937376</v>
      </c>
      <c r="X349" s="99">
        <f t="shared" si="222"/>
        <v>0.32646708276401526</v>
      </c>
      <c r="Y349" s="99">
        <f t="shared" si="223"/>
        <v>0.30699317267328652</v>
      </c>
      <c r="Z349" s="99">
        <f t="shared" si="224"/>
        <v>1.9473910090728741E-2</v>
      </c>
      <c r="AA349" s="109">
        <f t="shared" si="225"/>
        <v>0.23334523779156199</v>
      </c>
      <c r="AB349" s="109">
        <f t="shared" si="242"/>
        <v>0.26220221204253724</v>
      </c>
      <c r="AC349" s="99" t="str">
        <f t="shared" si="243"/>
        <v>0</v>
      </c>
      <c r="AD349" s="95" t="str">
        <f t="shared" si="244"/>
        <v>0</v>
      </c>
      <c r="AE349" s="95">
        <f t="shared" si="226"/>
        <v>1</v>
      </c>
      <c r="AF349" s="95">
        <f>IF(Petrobras_PETR4___Histórico__InfoMoney_1[[#This Row],[MACD Line]]&lt;0,1,0)</f>
        <v>0</v>
      </c>
      <c r="AG349" s="99">
        <f>Petrobras_PETR4___Histórico__InfoMoney_1[[#This Row],[9MME]]/Petrobras_PETR4___Histórico__InfoMoney_1[[#This Row],[20MA]]</f>
        <v>1.0006272680075965</v>
      </c>
      <c r="AH349" s="95">
        <f t="shared" si="227"/>
        <v>0</v>
      </c>
      <c r="AI349" s="96">
        <f t="shared" si="228"/>
        <v>0</v>
      </c>
      <c r="AK349" s="104" t="b">
        <f t="shared" si="229"/>
        <v>0</v>
      </c>
      <c r="AL349" s="104" t="b">
        <f t="shared" si="230"/>
        <v>1</v>
      </c>
      <c r="AM349" s="104" t="b">
        <f t="shared" si="231"/>
        <v>1</v>
      </c>
      <c r="AN349" s="104" t="b">
        <f t="shared" si="232"/>
        <v>0</v>
      </c>
      <c r="AO349" s="98">
        <f t="shared" si="233"/>
        <v>27.47</v>
      </c>
      <c r="AP349" s="104">
        <f t="shared" si="234"/>
        <v>29.92</v>
      </c>
      <c r="AQ349" s="98">
        <f t="shared" si="235"/>
        <v>0.2</v>
      </c>
      <c r="AR349" s="98">
        <f t="shared" si="236"/>
        <v>0.15384615384615385</v>
      </c>
      <c r="AS349" s="98">
        <f t="shared" si="237"/>
        <v>7.407407407407407E-2</v>
      </c>
      <c r="AU349" s="97" t="b">
        <f t="shared" si="238"/>
        <v>0</v>
      </c>
      <c r="AV349" s="97" t="b">
        <f t="shared" si="239"/>
        <v>1</v>
      </c>
      <c r="AW349" s="97" t="b">
        <f t="shared" si="245"/>
        <v>1</v>
      </c>
      <c r="AX349" s="97" t="b">
        <f t="shared" si="246"/>
        <v>0</v>
      </c>
      <c r="AY3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49" s="97" t="b">
        <f t="shared" si="240"/>
        <v>0</v>
      </c>
      <c r="BA349" s="97" t="b">
        <f t="shared" si="241"/>
        <v>1</v>
      </c>
      <c r="BB349" s="97" t="b">
        <f t="shared" si="247"/>
        <v>1</v>
      </c>
      <c r="BC349" s="97" t="b">
        <f t="shared" si="248"/>
        <v>0</v>
      </c>
      <c r="BD349" s="97" t="b">
        <f>Petrobras_PETR4___Histórico__InfoMoney_1[[#This Row],[MACD Line]]&lt;0</f>
        <v>0</v>
      </c>
      <c r="BE3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0" spans="1:57" hidden="1">
      <c r="A350" s="83">
        <v>43826</v>
      </c>
      <c r="B350" s="98">
        <v>29.53</v>
      </c>
      <c r="C350" s="98">
        <v>29.53</v>
      </c>
      <c r="D350" s="98">
        <v>-0.09</v>
      </c>
      <c r="E350" s="98">
        <f>Petrobras_PETR4___Histórico__InfoMoney_1[[#This Row],[Var.Dia (%)]]/100</f>
        <v>-8.9999999999999998E-4</v>
      </c>
      <c r="F350" s="98">
        <v>29.69</v>
      </c>
      <c r="G350" s="98">
        <v>29.31</v>
      </c>
      <c r="H350" s="98">
        <v>29.92</v>
      </c>
      <c r="I350" s="97" t="s">
        <v>508</v>
      </c>
      <c r="J350" s="108">
        <v>-5.7000000000000002E-3</v>
      </c>
      <c r="K350" s="97">
        <f ca="1">IF(COUNT($E350:E$1321)&gt;=22,LINEST(OFFSET(E350,0,0,22),OFFSET(J350,0,0,22)),"")</f>
        <v>1.5154330033822176</v>
      </c>
      <c r="L350" s="99">
        <f t="shared" si="213"/>
        <v>0</v>
      </c>
      <c r="M350" s="99">
        <f t="shared" si="214"/>
        <v>1</v>
      </c>
      <c r="N350" s="99">
        <f t="shared" si="215"/>
        <v>0</v>
      </c>
      <c r="O3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-0.2166666666666669</v>
      </c>
      <c r="P350" s="128">
        <f>IF(Petrobras_PETR4___Histórico__InfoMoney_1[[#This Row],[William %R]]&lt;-0.8,1,0)</f>
        <v>0</v>
      </c>
      <c r="Q350" s="128">
        <f>IF(Petrobras_PETR4___Histórico__InfoMoney_1[[#This Row],[William %R]]&gt;-0.1,1,0)</f>
        <v>0</v>
      </c>
      <c r="R350" s="99">
        <f t="shared" si="216"/>
        <v>28.12</v>
      </c>
      <c r="S350" s="99">
        <f t="shared" si="217"/>
        <v>29.92</v>
      </c>
      <c r="T350" s="99">
        <f t="shared" si="218"/>
        <v>28.824730769230765</v>
      </c>
      <c r="U350" s="99">
        <f t="shared" si="219"/>
        <v>28.770499999999998</v>
      </c>
      <c r="V350" s="99">
        <f t="shared" si="220"/>
        <v>29.067189757071915</v>
      </c>
      <c r="W350" s="99">
        <f t="shared" si="221"/>
        <v>28.72604742092366</v>
      </c>
      <c r="X350" s="99">
        <f t="shared" si="222"/>
        <v>0.34114233614825551</v>
      </c>
      <c r="Y350" s="99">
        <f t="shared" si="223"/>
        <v>0.30212469515060436</v>
      </c>
      <c r="Z350" s="99">
        <f t="shared" si="224"/>
        <v>3.9017640997651148E-2</v>
      </c>
      <c r="AA350" s="109">
        <f t="shared" si="225"/>
        <v>2.1213203435594716E-2</v>
      </c>
      <c r="AB350" s="109">
        <f t="shared" si="242"/>
        <v>0.25870832997798821</v>
      </c>
      <c r="AC350" s="99" t="str">
        <f t="shared" si="243"/>
        <v>0</v>
      </c>
      <c r="AD350" s="95" t="str">
        <f t="shared" si="244"/>
        <v>0</v>
      </c>
      <c r="AE350" s="95">
        <f t="shared" si="226"/>
        <v>1</v>
      </c>
      <c r="AF350" s="95">
        <f>IF(Petrobras_PETR4___Histórico__InfoMoney_1[[#This Row],[MACD Line]]&lt;0,1,0)</f>
        <v>0</v>
      </c>
      <c r="AG350" s="99">
        <f>Petrobras_PETR4___Histórico__InfoMoney_1[[#This Row],[9MME]]/Petrobras_PETR4___Histórico__InfoMoney_1[[#This Row],[20MA]]</f>
        <v>1.0018849435786923</v>
      </c>
      <c r="AH350" s="95">
        <f t="shared" si="227"/>
        <v>0</v>
      </c>
      <c r="AI350" s="96">
        <f t="shared" si="228"/>
        <v>0</v>
      </c>
      <c r="AK350" s="104" t="b">
        <f t="shared" si="229"/>
        <v>1</v>
      </c>
      <c r="AL350" s="104" t="b">
        <f t="shared" si="230"/>
        <v>1</v>
      </c>
      <c r="AM350" s="104" t="b">
        <f t="shared" si="231"/>
        <v>0</v>
      </c>
      <c r="AN350" s="104" t="b">
        <f t="shared" si="232"/>
        <v>1</v>
      </c>
      <c r="AO350" s="98">
        <f t="shared" si="233"/>
        <v>27.47</v>
      </c>
      <c r="AP350" s="104">
        <f t="shared" si="234"/>
        <v>29.92</v>
      </c>
      <c r="AQ350" s="98">
        <f t="shared" si="235"/>
        <v>0.2</v>
      </c>
      <c r="AR350" s="98">
        <f t="shared" si="236"/>
        <v>0.15384615384615385</v>
      </c>
      <c r="AS350" s="98">
        <f t="shared" si="237"/>
        <v>7.407407407407407E-2</v>
      </c>
      <c r="AU350" s="97" t="b">
        <f t="shared" si="238"/>
        <v>1</v>
      </c>
      <c r="AV350" s="97" t="b">
        <f t="shared" si="239"/>
        <v>1</v>
      </c>
      <c r="AW350" s="97" t="b">
        <f t="shared" si="245"/>
        <v>0</v>
      </c>
      <c r="AX350" s="97" t="b">
        <f t="shared" si="246"/>
        <v>0</v>
      </c>
      <c r="AY3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0" s="97" t="b">
        <f t="shared" si="240"/>
        <v>0</v>
      </c>
      <c r="BA350" s="97" t="b">
        <f t="shared" si="241"/>
        <v>0</v>
      </c>
      <c r="BB350" s="97" t="b">
        <f t="shared" si="247"/>
        <v>1</v>
      </c>
      <c r="BC350" s="97" t="b">
        <f t="shared" si="248"/>
        <v>1</v>
      </c>
      <c r="BD350" s="97" t="b">
        <f>Petrobras_PETR4___Histórico__InfoMoney_1[[#This Row],[MACD Line]]&lt;0</f>
        <v>0</v>
      </c>
      <c r="BE3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1" spans="1:57" hidden="1">
      <c r="A351" s="83">
        <v>43825</v>
      </c>
      <c r="B351" s="98">
        <v>29.56</v>
      </c>
      <c r="C351" s="98">
        <v>29.56</v>
      </c>
      <c r="D351" s="98">
        <v>1.34</v>
      </c>
      <c r="E351" s="98">
        <f>Petrobras_PETR4___Histórico__InfoMoney_1[[#This Row],[Var.Dia (%)]]/100</f>
        <v>1.34E-2</v>
      </c>
      <c r="F351" s="98">
        <v>29.25</v>
      </c>
      <c r="G351" s="98">
        <v>29.17</v>
      </c>
      <c r="H351" s="98">
        <v>29.58</v>
      </c>
      <c r="I351" s="97" t="s">
        <v>509</v>
      </c>
      <c r="J351" s="108">
        <v>1.1599999999999999E-2</v>
      </c>
      <c r="K351" s="97">
        <f ca="1">IF(COUNT($E351:E$1321)&gt;=22,LINEST(OFFSET(E351,0,0,22),OFFSET(J351,0,0,22)),"")</f>
        <v>1.6391124060128817</v>
      </c>
      <c r="L351" s="99">
        <f t="shared" si="213"/>
        <v>0</v>
      </c>
      <c r="M351" s="99">
        <f t="shared" si="214"/>
        <v>0</v>
      </c>
      <c r="N351" s="99">
        <f t="shared" si="215"/>
        <v>0</v>
      </c>
      <c r="O3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-8.2802547770702256E-2</v>
      </c>
      <c r="P351" s="128">
        <f>IF(Petrobras_PETR4___Histórico__InfoMoney_1[[#This Row],[William %R]]&lt;-0.8,1,0)</f>
        <v>0</v>
      </c>
      <c r="Q351" s="128">
        <f>IF(Petrobras_PETR4___Histórico__InfoMoney_1[[#This Row],[William %R]]&gt;-0.1,1,0)</f>
        <v>1</v>
      </c>
      <c r="R351" s="99">
        <f t="shared" si="216"/>
        <v>28.12</v>
      </c>
      <c r="S351" s="99">
        <f t="shared" si="217"/>
        <v>29.69</v>
      </c>
      <c r="T351" s="99">
        <f t="shared" si="218"/>
        <v>28.759538461538458</v>
      </c>
      <c r="U351" s="99">
        <f t="shared" si="219"/>
        <v>28.696499999999997</v>
      </c>
      <c r="V351" s="99">
        <f t="shared" si="220"/>
        <v>28.9830424401759</v>
      </c>
      <c r="W351" s="99">
        <f t="shared" si="221"/>
        <v>28.661731214597552</v>
      </c>
      <c r="X351" s="99">
        <f t="shared" si="222"/>
        <v>0.32131122557834857</v>
      </c>
      <c r="Y351" s="99">
        <f t="shared" si="223"/>
        <v>0.2923702849011916</v>
      </c>
      <c r="Z351" s="99">
        <f t="shared" si="224"/>
        <v>2.8940940677156968E-2</v>
      </c>
      <c r="AA351" s="109">
        <f t="shared" si="225"/>
        <v>0.27577164466275145</v>
      </c>
      <c r="AB351" s="109">
        <f t="shared" si="242"/>
        <v>0.22309190931093748</v>
      </c>
      <c r="AC351" s="99" t="str">
        <f t="shared" si="243"/>
        <v>0</v>
      </c>
      <c r="AD351" s="95" t="str">
        <f t="shared" si="244"/>
        <v>0</v>
      </c>
      <c r="AE351" s="95">
        <f t="shared" si="226"/>
        <v>1</v>
      </c>
      <c r="AF351" s="95">
        <f>IF(Petrobras_PETR4___Histórico__InfoMoney_1[[#This Row],[MACD Line]]&lt;0,1,0)</f>
        <v>0</v>
      </c>
      <c r="AG351" s="99">
        <f>Petrobras_PETR4___Histórico__InfoMoney_1[[#This Row],[9MME]]/Petrobras_PETR4___Histórico__InfoMoney_1[[#This Row],[20MA]]</f>
        <v>1.0021967299684094</v>
      </c>
      <c r="AH351" s="95">
        <f t="shared" si="227"/>
        <v>0</v>
      </c>
      <c r="AI351" s="96">
        <f t="shared" si="228"/>
        <v>0</v>
      </c>
      <c r="AK351" s="104" t="b">
        <f t="shared" si="229"/>
        <v>1</v>
      </c>
      <c r="AL351" s="104" t="b">
        <f t="shared" si="230"/>
        <v>0</v>
      </c>
      <c r="AM351" s="104" t="b">
        <f t="shared" si="231"/>
        <v>0</v>
      </c>
      <c r="AN351" s="104" t="b">
        <f t="shared" si="232"/>
        <v>1</v>
      </c>
      <c r="AO351" s="98">
        <f t="shared" si="233"/>
        <v>27.47</v>
      </c>
      <c r="AP351" s="104">
        <f t="shared" si="234"/>
        <v>29.69</v>
      </c>
      <c r="AQ351" s="98">
        <f t="shared" si="235"/>
        <v>0.2</v>
      </c>
      <c r="AR351" s="98">
        <f t="shared" si="236"/>
        <v>0.15384615384615385</v>
      </c>
      <c r="AS351" s="98">
        <f t="shared" si="237"/>
        <v>7.407407407407407E-2</v>
      </c>
      <c r="AU351" s="97" t="b">
        <f t="shared" si="238"/>
        <v>1</v>
      </c>
      <c r="AV351" s="97" t="b">
        <f t="shared" si="239"/>
        <v>0</v>
      </c>
      <c r="AW351" s="97" t="b">
        <f t="shared" si="245"/>
        <v>0</v>
      </c>
      <c r="AX351" s="97" t="b">
        <f t="shared" si="246"/>
        <v>0</v>
      </c>
      <c r="AY3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1" s="97" t="b">
        <f t="shared" si="240"/>
        <v>0</v>
      </c>
      <c r="BA351" s="97" t="b">
        <f t="shared" si="241"/>
        <v>0</v>
      </c>
      <c r="BB351" s="97" t="b">
        <f t="shared" si="247"/>
        <v>1</v>
      </c>
      <c r="BC351" s="97" t="b">
        <f t="shared" si="248"/>
        <v>1</v>
      </c>
      <c r="BD351" s="97" t="b">
        <f>Petrobras_PETR4___Histórico__InfoMoney_1[[#This Row],[MACD Line]]&lt;0</f>
        <v>0</v>
      </c>
      <c r="BE3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2" spans="1:57" hidden="1">
      <c r="A352" s="83">
        <v>43822</v>
      </c>
      <c r="B352" s="98">
        <v>29.17</v>
      </c>
      <c r="C352" s="98">
        <v>29.17</v>
      </c>
      <c r="D352" s="98">
        <v>0.79</v>
      </c>
      <c r="E352" s="98">
        <f>Petrobras_PETR4___Histórico__InfoMoney_1[[#This Row],[Var.Dia (%)]]/100</f>
        <v>7.9000000000000008E-3</v>
      </c>
      <c r="F352" s="98">
        <v>28.87</v>
      </c>
      <c r="G352" s="98">
        <v>28.72</v>
      </c>
      <c r="H352" s="98">
        <v>29.17</v>
      </c>
      <c r="I352" s="97" t="s">
        <v>510</v>
      </c>
      <c r="J352" s="108">
        <v>6.4000000000000003E-3</v>
      </c>
      <c r="K352" s="97">
        <f ca="1">IF(COUNT($E352:E$1321)&gt;=22,LINEST(OFFSET(E352,0,0,22),OFFSET(J352,0,0,22)),"")</f>
        <v>1.5672954690867451</v>
      </c>
      <c r="L352" s="99">
        <f t="shared" si="213"/>
        <v>0</v>
      </c>
      <c r="M352" s="99">
        <f t="shared" si="214"/>
        <v>0</v>
      </c>
      <c r="N352" s="99">
        <f t="shared" si="215"/>
        <v>0</v>
      </c>
      <c r="O3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-0.28108108108108065</v>
      </c>
      <c r="P352" s="128">
        <f>IF(Petrobras_PETR4___Histórico__InfoMoney_1[[#This Row],[William %R]]&lt;-0.8,1,0)</f>
        <v>0</v>
      </c>
      <c r="Q352" s="128">
        <f>IF(Petrobras_PETR4___Histórico__InfoMoney_1[[#This Row],[William %R]]&gt;-0.1,1,0)</f>
        <v>0</v>
      </c>
      <c r="R352" s="99">
        <f t="shared" si="216"/>
        <v>27.84</v>
      </c>
      <c r="S352" s="99">
        <f t="shared" si="217"/>
        <v>29.69</v>
      </c>
      <c r="T352" s="99">
        <f t="shared" si="218"/>
        <v>28.668230769230767</v>
      </c>
      <c r="U352" s="99">
        <f t="shared" si="219"/>
        <v>28.613999999999997</v>
      </c>
      <c r="V352" s="99">
        <f t="shared" si="220"/>
        <v>28.878141065662426</v>
      </c>
      <c r="W352" s="99">
        <f t="shared" si="221"/>
        <v>28.589869711765356</v>
      </c>
      <c r="X352" s="99">
        <f t="shared" si="222"/>
        <v>0.28827135389706982</v>
      </c>
      <c r="Y352" s="99">
        <f t="shared" si="223"/>
        <v>0.28513504973190235</v>
      </c>
      <c r="Z352" s="99">
        <f t="shared" si="224"/>
        <v>3.1363041651674695E-3</v>
      </c>
      <c r="AA352" s="109">
        <f t="shared" si="225"/>
        <v>0.16263455967290624</v>
      </c>
      <c r="AB352" s="109">
        <f t="shared" si="242"/>
        <v>0.29753991328895718</v>
      </c>
      <c r="AC352" s="99" t="str">
        <f t="shared" si="243"/>
        <v>0</v>
      </c>
      <c r="AD352" s="95" t="str">
        <f t="shared" si="244"/>
        <v>0</v>
      </c>
      <c r="AE352" s="95">
        <f t="shared" si="226"/>
        <v>1</v>
      </c>
      <c r="AF352" s="95">
        <f>IF(Petrobras_PETR4___Histórico__InfoMoney_1[[#This Row],[MACD Line]]&lt;0,1,0)</f>
        <v>0</v>
      </c>
      <c r="AG352" s="99">
        <f>Petrobras_PETR4___Histórico__InfoMoney_1[[#This Row],[9MME]]/Petrobras_PETR4___Histórico__InfoMoney_1[[#This Row],[20MA]]</f>
        <v>1.0018952529961127</v>
      </c>
      <c r="AH352" s="95">
        <f t="shared" si="227"/>
        <v>1</v>
      </c>
      <c r="AI352" s="96">
        <f t="shared" si="228"/>
        <v>0</v>
      </c>
      <c r="AK352" s="104" t="b">
        <f t="shared" si="229"/>
        <v>0</v>
      </c>
      <c r="AL352" s="104" t="b">
        <f t="shared" si="230"/>
        <v>1</v>
      </c>
      <c r="AM352" s="104" t="b">
        <f t="shared" si="231"/>
        <v>0</v>
      </c>
      <c r="AN352" s="104" t="b">
        <f t="shared" si="232"/>
        <v>1</v>
      </c>
      <c r="AO352" s="98">
        <f t="shared" si="233"/>
        <v>27.47</v>
      </c>
      <c r="AP352" s="104">
        <f t="shared" si="234"/>
        <v>29.69</v>
      </c>
      <c r="AQ352" s="98">
        <f t="shared" si="235"/>
        <v>0.2</v>
      </c>
      <c r="AR352" s="98">
        <f t="shared" si="236"/>
        <v>0.15384615384615385</v>
      </c>
      <c r="AS352" s="98">
        <f t="shared" si="237"/>
        <v>7.407407407407407E-2</v>
      </c>
      <c r="AU352" s="97" t="b">
        <f t="shared" si="238"/>
        <v>0</v>
      </c>
      <c r="AV352" s="97" t="b">
        <f t="shared" si="239"/>
        <v>0</v>
      </c>
      <c r="AW352" s="97" t="b">
        <f t="shared" si="245"/>
        <v>0</v>
      </c>
      <c r="AX352" s="97" t="b">
        <f t="shared" si="246"/>
        <v>1</v>
      </c>
      <c r="AY3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2" s="97" t="b">
        <f t="shared" si="240"/>
        <v>1</v>
      </c>
      <c r="BA352" s="97" t="b">
        <f t="shared" si="241"/>
        <v>0</v>
      </c>
      <c r="BB352" s="97" t="b">
        <f t="shared" si="247"/>
        <v>0</v>
      </c>
      <c r="BC352" s="97" t="b">
        <f t="shared" si="248"/>
        <v>1</v>
      </c>
      <c r="BD352" s="97" t="b">
        <f>Petrobras_PETR4___Histórico__InfoMoney_1[[#This Row],[MACD Line]]&lt;0</f>
        <v>0</v>
      </c>
      <c r="BE3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3" spans="1:57" hidden="1">
      <c r="A353" s="83">
        <v>43819</v>
      </c>
      <c r="B353" s="98">
        <v>28.94</v>
      </c>
      <c r="C353" s="98">
        <v>28.94</v>
      </c>
      <c r="D353" s="98">
        <v>-1.1399999999999999</v>
      </c>
      <c r="E353" s="98">
        <f>Petrobras_PETR4___Histórico__InfoMoney_1[[#This Row],[Var.Dia (%)]]/100</f>
        <v>-1.1399999999999999E-2</v>
      </c>
      <c r="F353" s="98">
        <v>29.26</v>
      </c>
      <c r="G353" s="98">
        <v>28.71</v>
      </c>
      <c r="H353" s="98">
        <v>29.26</v>
      </c>
      <c r="I353" s="97" t="s">
        <v>444</v>
      </c>
      <c r="J353" s="108">
        <v>-1E-4</v>
      </c>
      <c r="K353" s="97">
        <f ca="1">IF(COUNT($E353:E$1321)&gt;=22,LINEST(OFFSET(E353,0,0,22),OFFSET(J353,0,0,22)),"")</f>
        <v>1.7634662240833787</v>
      </c>
      <c r="L353" s="99">
        <f t="shared" si="213"/>
        <v>0</v>
      </c>
      <c r="M353" s="99">
        <f t="shared" si="214"/>
        <v>0</v>
      </c>
      <c r="N353" s="99">
        <f t="shared" si="215"/>
        <v>0</v>
      </c>
      <c r="O3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-0.3378378378378375</v>
      </c>
      <c r="P353" s="128">
        <f>IF(Petrobras_PETR4___Histórico__InfoMoney_1[[#This Row],[William %R]]&lt;-0.8,1,0)</f>
        <v>0</v>
      </c>
      <c r="Q353" s="128">
        <f>IF(Petrobras_PETR4___Histórico__InfoMoney_1[[#This Row],[William %R]]&gt;-0.1,1,0)</f>
        <v>0</v>
      </c>
      <c r="R353" s="99">
        <f t="shared" si="216"/>
        <v>27.47</v>
      </c>
      <c r="S353" s="99">
        <f t="shared" si="217"/>
        <v>29.69</v>
      </c>
      <c r="T353" s="99">
        <f t="shared" si="218"/>
        <v>28.621423076923076</v>
      </c>
      <c r="U353" s="99">
        <f t="shared" si="219"/>
        <v>28.576999999999998</v>
      </c>
      <c r="V353" s="99">
        <f t="shared" si="220"/>
        <v>28.825075804873777</v>
      </c>
      <c r="W353" s="99">
        <f t="shared" si="221"/>
        <v>28.543459288706586</v>
      </c>
      <c r="X353" s="99">
        <f t="shared" si="222"/>
        <v>0.28161651616719041</v>
      </c>
      <c r="Y353" s="99">
        <f t="shared" si="223"/>
        <v>0.28435097369061046</v>
      </c>
      <c r="Z353" s="99">
        <f t="shared" si="224"/>
        <v>-2.734457523420053E-3</v>
      </c>
      <c r="AA353" s="109">
        <f t="shared" si="225"/>
        <v>0.23334523779155947</v>
      </c>
      <c r="AB353" s="109">
        <f t="shared" si="242"/>
        <v>0.48205808778610859</v>
      </c>
      <c r="AC353" s="99" t="str">
        <f t="shared" si="243"/>
        <v>0</v>
      </c>
      <c r="AD353" s="95" t="str">
        <f t="shared" si="244"/>
        <v>0</v>
      </c>
      <c r="AE353" s="95">
        <f t="shared" si="226"/>
        <v>1</v>
      </c>
      <c r="AF353" s="95">
        <f>IF(Petrobras_PETR4___Histórico__InfoMoney_1[[#This Row],[MACD Line]]&lt;0,1,0)</f>
        <v>0</v>
      </c>
      <c r="AG353" s="99">
        <f>Petrobras_PETR4___Histórico__InfoMoney_1[[#This Row],[9MME]]/Petrobras_PETR4___Histórico__InfoMoney_1[[#This Row],[20MA]]</f>
        <v>1.0015545045639178</v>
      </c>
      <c r="AH353" s="95">
        <f t="shared" si="227"/>
        <v>0</v>
      </c>
      <c r="AI353" s="96">
        <f t="shared" si="228"/>
        <v>1</v>
      </c>
      <c r="AK353" s="104" t="b">
        <f t="shared" si="229"/>
        <v>1</v>
      </c>
      <c r="AL353" s="104" t="b">
        <f t="shared" si="230"/>
        <v>1</v>
      </c>
      <c r="AM353" s="104" t="b">
        <f t="shared" si="231"/>
        <v>1</v>
      </c>
      <c r="AN353" s="104" t="b">
        <f t="shared" si="232"/>
        <v>0</v>
      </c>
      <c r="AO353" s="98">
        <f t="shared" si="233"/>
        <v>27.47</v>
      </c>
      <c r="AP353" s="104">
        <f t="shared" si="234"/>
        <v>29.69</v>
      </c>
      <c r="AQ353" s="98">
        <f t="shared" si="235"/>
        <v>0.2</v>
      </c>
      <c r="AR353" s="98">
        <f t="shared" si="236"/>
        <v>0.15384615384615385</v>
      </c>
      <c r="AS353" s="98">
        <f t="shared" si="237"/>
        <v>7.407407407407407E-2</v>
      </c>
      <c r="AU353" s="97" t="b">
        <f t="shared" si="238"/>
        <v>0</v>
      </c>
      <c r="AV353" s="97" t="b">
        <f t="shared" si="239"/>
        <v>1</v>
      </c>
      <c r="AW353" s="97" t="b">
        <f t="shared" si="245"/>
        <v>1</v>
      </c>
      <c r="AX353" s="97" t="b">
        <f t="shared" si="246"/>
        <v>0</v>
      </c>
      <c r="AY3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3" s="97" t="b">
        <f t="shared" si="240"/>
        <v>0</v>
      </c>
      <c r="BA353" s="97" t="b">
        <f t="shared" si="241"/>
        <v>1</v>
      </c>
      <c r="BB353" s="97" t="b">
        <f t="shared" si="247"/>
        <v>1</v>
      </c>
      <c r="BC353" s="97" t="b">
        <f t="shared" si="248"/>
        <v>0</v>
      </c>
      <c r="BD353" s="97" t="b">
        <f>Petrobras_PETR4___Histórico__InfoMoney_1[[#This Row],[MACD Line]]&lt;0</f>
        <v>0</v>
      </c>
      <c r="BE3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4" spans="1:57" hidden="1">
      <c r="A354" s="83">
        <v>43818</v>
      </c>
      <c r="B354" s="98">
        <v>29.27</v>
      </c>
      <c r="C354" s="98">
        <v>29.27</v>
      </c>
      <c r="D354" s="98">
        <v>0.23</v>
      </c>
      <c r="E354" s="98">
        <f>Petrobras_PETR4___Histórico__InfoMoney_1[[#This Row],[Var.Dia (%)]]/100</f>
        <v>2.3E-3</v>
      </c>
      <c r="F354" s="98">
        <v>29.12</v>
      </c>
      <c r="G354" s="98">
        <v>29.09</v>
      </c>
      <c r="H354" s="98">
        <v>29.4</v>
      </c>
      <c r="I354" s="97" t="s">
        <v>98</v>
      </c>
      <c r="J354" s="108">
        <v>7.1000000000000004E-3</v>
      </c>
      <c r="K354" s="97">
        <f ca="1">IF(COUNT($E354:E$1321)&gt;=22,LINEST(OFFSET(E354,0,0,22),OFFSET(J354,0,0,22)),"")</f>
        <v>1.733070839563615</v>
      </c>
      <c r="L354" s="99">
        <f t="shared" si="213"/>
        <v>0</v>
      </c>
      <c r="M354" s="99">
        <f t="shared" si="214"/>
        <v>0</v>
      </c>
      <c r="N354" s="99">
        <f t="shared" si="215"/>
        <v>0</v>
      </c>
      <c r="O3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-0.18918918918918975</v>
      </c>
      <c r="P354" s="128">
        <f>IF(Petrobras_PETR4___Histórico__InfoMoney_1[[#This Row],[William %R]]&lt;-0.8,1,0)</f>
        <v>0</v>
      </c>
      <c r="Q354" s="128">
        <f>IF(Petrobras_PETR4___Histórico__InfoMoney_1[[#This Row],[William %R]]&gt;-0.1,1,0)</f>
        <v>0</v>
      </c>
      <c r="R354" s="99">
        <f t="shared" si="216"/>
        <v>27.47</v>
      </c>
      <c r="S354" s="99">
        <f t="shared" si="217"/>
        <v>29.69</v>
      </c>
      <c r="T354" s="99">
        <f t="shared" si="218"/>
        <v>28.641307692307691</v>
      </c>
      <c r="U354" s="99">
        <f t="shared" si="219"/>
        <v>28.563499999999998</v>
      </c>
      <c r="V354" s="99">
        <f t="shared" si="220"/>
        <v>28.804180496669009</v>
      </c>
      <c r="W354" s="99">
        <f t="shared" si="221"/>
        <v>28.511736031803114</v>
      </c>
      <c r="X354" s="99">
        <f t="shared" si="222"/>
        <v>0.29244446486589482</v>
      </c>
      <c r="Y354" s="99">
        <f t="shared" si="223"/>
        <v>0.28503458807146548</v>
      </c>
      <c r="Z354" s="99">
        <f t="shared" si="224"/>
        <v>7.4098767944293376E-3</v>
      </c>
      <c r="AA354" s="109">
        <f t="shared" si="225"/>
        <v>4.9497474683058526E-2</v>
      </c>
      <c r="AB354" s="109">
        <f t="shared" si="242"/>
        <v>0.47953102089437283</v>
      </c>
      <c r="AC354" s="99" t="str">
        <f t="shared" si="243"/>
        <v>0</v>
      </c>
      <c r="AD354" s="95" t="str">
        <f t="shared" si="244"/>
        <v>0</v>
      </c>
      <c r="AE354" s="95">
        <f t="shared" si="226"/>
        <v>1</v>
      </c>
      <c r="AF354" s="95">
        <f>IF(Petrobras_PETR4___Histórico__InfoMoney_1[[#This Row],[MACD Line]]&lt;0,1,0)</f>
        <v>0</v>
      </c>
      <c r="AG354" s="99">
        <f>Petrobras_PETR4___Histórico__InfoMoney_1[[#This Row],[9MME]]/Petrobras_PETR4___Histórico__InfoMoney_1[[#This Row],[20MA]]</f>
        <v>1.0027240251477478</v>
      </c>
      <c r="AH354" s="95">
        <f t="shared" si="227"/>
        <v>1</v>
      </c>
      <c r="AI354" s="96">
        <f t="shared" si="228"/>
        <v>0</v>
      </c>
      <c r="AK354" s="104" t="b">
        <f t="shared" si="229"/>
        <v>1</v>
      </c>
      <c r="AL354" s="104" t="b">
        <f t="shared" si="230"/>
        <v>1</v>
      </c>
      <c r="AM354" s="104" t="b">
        <f t="shared" si="231"/>
        <v>0</v>
      </c>
      <c r="AN354" s="104" t="b">
        <f t="shared" si="232"/>
        <v>1</v>
      </c>
      <c r="AO354" s="98">
        <f t="shared" si="233"/>
        <v>27.47</v>
      </c>
      <c r="AP354" s="104">
        <f t="shared" si="234"/>
        <v>29.69</v>
      </c>
      <c r="AQ354" s="98">
        <f t="shared" si="235"/>
        <v>0.2</v>
      </c>
      <c r="AR354" s="98">
        <f t="shared" si="236"/>
        <v>0.15384615384615385</v>
      </c>
      <c r="AS354" s="98">
        <f t="shared" si="237"/>
        <v>7.407407407407407E-2</v>
      </c>
      <c r="AU354" s="97" t="b">
        <f t="shared" si="238"/>
        <v>1</v>
      </c>
      <c r="AV354" s="97" t="b">
        <f t="shared" si="239"/>
        <v>1</v>
      </c>
      <c r="AW354" s="97" t="b">
        <f t="shared" si="245"/>
        <v>0</v>
      </c>
      <c r="AX354" s="97" t="b">
        <f t="shared" si="246"/>
        <v>0</v>
      </c>
      <c r="AY3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4" s="97" t="b">
        <f t="shared" si="240"/>
        <v>0</v>
      </c>
      <c r="BA354" s="97" t="b">
        <f t="shared" si="241"/>
        <v>0</v>
      </c>
      <c r="BB354" s="97" t="b">
        <f t="shared" si="247"/>
        <v>1</v>
      </c>
      <c r="BC354" s="97" t="b">
        <f t="shared" si="248"/>
        <v>1</v>
      </c>
      <c r="BD354" s="97" t="b">
        <f>Petrobras_PETR4___Histórico__InfoMoney_1[[#This Row],[MACD Line]]&lt;0</f>
        <v>0</v>
      </c>
      <c r="BE3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5" spans="1:57" hidden="1">
      <c r="A355" s="83">
        <v>43817</v>
      </c>
      <c r="B355" s="98">
        <v>29.2</v>
      </c>
      <c r="C355" s="98">
        <v>29.2</v>
      </c>
      <c r="D355" s="98">
        <v>2.31</v>
      </c>
      <c r="E355" s="98">
        <f>Petrobras_PETR4___Histórico__InfoMoney_1[[#This Row],[Var.Dia (%)]]/100</f>
        <v>2.3099999999999999E-2</v>
      </c>
      <c r="F355" s="98">
        <v>28.45</v>
      </c>
      <c r="G355" s="98">
        <v>28.4</v>
      </c>
      <c r="H355" s="98">
        <v>29.23</v>
      </c>
      <c r="I355" s="97" t="s">
        <v>71</v>
      </c>
      <c r="J355" s="108">
        <v>1.5100000000000001E-2</v>
      </c>
      <c r="K355" s="97">
        <f ca="1">IF(COUNT($E355:E$1321)&gt;=22,LINEST(OFFSET(E355,0,0,22),OFFSET(J355,0,0,22)),"")</f>
        <v>1.7494095038718986</v>
      </c>
      <c r="L355" s="99">
        <f t="shared" si="213"/>
        <v>0</v>
      </c>
      <c r="M355" s="99">
        <f t="shared" si="214"/>
        <v>0</v>
      </c>
      <c r="N355" s="99">
        <f t="shared" si="215"/>
        <v>0</v>
      </c>
      <c r="O3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-0.22072072072072138</v>
      </c>
      <c r="P355" s="128">
        <f>IF(Petrobras_PETR4___Histórico__InfoMoney_1[[#This Row],[William %R]]&lt;-0.8,1,0)</f>
        <v>0</v>
      </c>
      <c r="Q355" s="128">
        <f>IF(Petrobras_PETR4___Histórico__InfoMoney_1[[#This Row],[William %R]]&gt;-0.1,1,0)</f>
        <v>0</v>
      </c>
      <c r="R355" s="99">
        <f t="shared" si="216"/>
        <v>27.47</v>
      </c>
      <c r="S355" s="99">
        <f t="shared" si="217"/>
        <v>29.69</v>
      </c>
      <c r="T355" s="99">
        <f t="shared" si="218"/>
        <v>28.559461538461541</v>
      </c>
      <c r="U355" s="99">
        <f t="shared" si="219"/>
        <v>28.526999999999997</v>
      </c>
      <c r="V355" s="99">
        <f t="shared" si="220"/>
        <v>28.719486041517921</v>
      </c>
      <c r="W355" s="99">
        <f t="shared" si="221"/>
        <v>28.451074914347362</v>
      </c>
      <c r="X355" s="99">
        <f t="shared" si="222"/>
        <v>0.26841112717055893</v>
      </c>
      <c r="Y355" s="99">
        <f t="shared" si="223"/>
        <v>0.28318211887285816</v>
      </c>
      <c r="Z355" s="99">
        <f t="shared" si="224"/>
        <v>-1.477099170229923E-2</v>
      </c>
      <c r="AA355" s="109">
        <f t="shared" si="225"/>
        <v>0.46669047558312149</v>
      </c>
      <c r="AB355" s="109">
        <f t="shared" si="242"/>
        <v>0.58289793274637647</v>
      </c>
      <c r="AC355" s="99" t="str">
        <f t="shared" si="243"/>
        <v>0</v>
      </c>
      <c r="AD355" s="95" t="str">
        <f t="shared" si="244"/>
        <v>0</v>
      </c>
      <c r="AE355" s="95">
        <f t="shared" si="226"/>
        <v>1</v>
      </c>
      <c r="AF355" s="95">
        <f>IF(Petrobras_PETR4___Histórico__InfoMoney_1[[#This Row],[MACD Line]]&lt;0,1,0)</f>
        <v>0</v>
      </c>
      <c r="AG355" s="99">
        <f>Petrobras_PETR4___Histórico__InfoMoney_1[[#This Row],[9MME]]/Petrobras_PETR4___Histórico__InfoMoney_1[[#This Row],[20MA]]</f>
        <v>1.0011379233169118</v>
      </c>
      <c r="AH355" s="95">
        <f t="shared" si="227"/>
        <v>0</v>
      </c>
      <c r="AI355" s="96">
        <f t="shared" si="228"/>
        <v>0</v>
      </c>
      <c r="AK355" s="104" t="b">
        <f t="shared" si="229"/>
        <v>1</v>
      </c>
      <c r="AL355" s="104" t="b">
        <f t="shared" si="230"/>
        <v>0</v>
      </c>
      <c r="AM355" s="104" t="b">
        <f t="shared" si="231"/>
        <v>0</v>
      </c>
      <c r="AN355" s="104" t="b">
        <f t="shared" si="232"/>
        <v>1</v>
      </c>
      <c r="AO355" s="98">
        <f t="shared" si="233"/>
        <v>27.47</v>
      </c>
      <c r="AP355" s="104">
        <f t="shared" si="234"/>
        <v>29.69</v>
      </c>
      <c r="AQ355" s="98">
        <f t="shared" si="235"/>
        <v>0.2</v>
      </c>
      <c r="AR355" s="98">
        <f t="shared" si="236"/>
        <v>0.15384615384615385</v>
      </c>
      <c r="AS355" s="98">
        <f t="shared" si="237"/>
        <v>7.407407407407407E-2</v>
      </c>
      <c r="AU355" s="97" t="b">
        <f t="shared" si="238"/>
        <v>1</v>
      </c>
      <c r="AV355" s="97" t="b">
        <f t="shared" si="239"/>
        <v>0</v>
      </c>
      <c r="AW355" s="97" t="b">
        <f t="shared" si="245"/>
        <v>0</v>
      </c>
      <c r="AX355" s="97" t="b">
        <f t="shared" si="246"/>
        <v>1</v>
      </c>
      <c r="AY3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5" s="97" t="b">
        <f t="shared" si="240"/>
        <v>0</v>
      </c>
      <c r="BA355" s="97" t="b">
        <f t="shared" si="241"/>
        <v>0</v>
      </c>
      <c r="BB355" s="97" t="b">
        <f t="shared" si="247"/>
        <v>0</v>
      </c>
      <c r="BC355" s="97" t="b">
        <f t="shared" si="248"/>
        <v>1</v>
      </c>
      <c r="BD355" s="97" t="b">
        <f>Petrobras_PETR4___Histórico__InfoMoney_1[[#This Row],[MACD Line]]&lt;0</f>
        <v>0</v>
      </c>
      <c r="BE3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6" spans="1:57" hidden="1">
      <c r="A356" s="83">
        <v>43816</v>
      </c>
      <c r="B356" s="98">
        <v>28.54</v>
      </c>
      <c r="C356" s="98">
        <v>28.54</v>
      </c>
      <c r="D356" s="98">
        <v>1.5</v>
      </c>
      <c r="E356" s="98">
        <f>Petrobras_PETR4___Histórico__InfoMoney_1[[#This Row],[Var.Dia (%)]]/100</f>
        <v>1.4999999999999999E-2</v>
      </c>
      <c r="F356" s="98">
        <v>28.34</v>
      </c>
      <c r="G356" s="98">
        <v>28.14</v>
      </c>
      <c r="H356" s="98">
        <v>28.59</v>
      </c>
      <c r="I356" s="97" t="s">
        <v>98</v>
      </c>
      <c r="J356" s="108">
        <v>6.4000000000000003E-3</v>
      </c>
      <c r="K356" s="97">
        <f ca="1">IF(COUNT($E356:E$1321)&gt;=22,LINEST(OFFSET(E356,0,0,22),OFFSET(J356,0,0,22)),"")</f>
        <v>1.6928224606682181</v>
      </c>
      <c r="L356" s="99">
        <f t="shared" si="213"/>
        <v>0</v>
      </c>
      <c r="M356" s="99">
        <f t="shared" si="214"/>
        <v>0</v>
      </c>
      <c r="N356" s="99">
        <f t="shared" si="215"/>
        <v>0</v>
      </c>
      <c r="O3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-0.51801801801801839</v>
      </c>
      <c r="P356" s="128">
        <f>IF(Petrobras_PETR4___Histórico__InfoMoney_1[[#This Row],[William %R]]&lt;-0.8,1,0)</f>
        <v>0</v>
      </c>
      <c r="Q356" s="128">
        <f>IF(Petrobras_PETR4___Histórico__InfoMoney_1[[#This Row],[William %R]]&gt;-0.1,1,0)</f>
        <v>0</v>
      </c>
      <c r="R356" s="99">
        <f t="shared" si="216"/>
        <v>27.47</v>
      </c>
      <c r="S356" s="99">
        <f t="shared" si="217"/>
        <v>29.69</v>
      </c>
      <c r="T356" s="99">
        <f t="shared" si="218"/>
        <v>28.427038461538462</v>
      </c>
      <c r="U356" s="99">
        <f t="shared" si="219"/>
        <v>28.443000000000001</v>
      </c>
      <c r="V356" s="99">
        <f t="shared" si="220"/>
        <v>28.632119867248452</v>
      </c>
      <c r="W356" s="99">
        <f t="shared" si="221"/>
        <v>28.391160907495152</v>
      </c>
      <c r="X356" s="99">
        <f t="shared" si="222"/>
        <v>0.24095895975329995</v>
      </c>
      <c r="Y356" s="99">
        <f t="shared" si="223"/>
        <v>0.28687486679843299</v>
      </c>
      <c r="Z356" s="99">
        <f t="shared" si="224"/>
        <v>-4.5915907045133042E-2</v>
      </c>
      <c r="AA356" s="109">
        <f t="shared" si="225"/>
        <v>0.29698484809834863</v>
      </c>
      <c r="AB356" s="109">
        <f t="shared" si="242"/>
        <v>0.56477429119959022</v>
      </c>
      <c r="AC356" s="99" t="str">
        <f t="shared" si="243"/>
        <v>1</v>
      </c>
      <c r="AD356" s="95" t="str">
        <f t="shared" si="244"/>
        <v>0</v>
      </c>
      <c r="AE356" s="95">
        <f t="shared" si="226"/>
        <v>1</v>
      </c>
      <c r="AF356" s="95">
        <f>IF(Petrobras_PETR4___Histórico__InfoMoney_1[[#This Row],[MACD Line]]&lt;0,1,0)</f>
        <v>0</v>
      </c>
      <c r="AG356" s="99">
        <f>Petrobras_PETR4___Histórico__InfoMoney_1[[#This Row],[9MME]]/Petrobras_PETR4___Histórico__InfoMoney_1[[#This Row],[20MA]]</f>
        <v>0.99943882366622583</v>
      </c>
      <c r="AH356" s="95">
        <f t="shared" si="227"/>
        <v>0</v>
      </c>
      <c r="AI356" s="96">
        <f t="shared" si="228"/>
        <v>0</v>
      </c>
      <c r="AK356" s="104" t="b">
        <f t="shared" si="229"/>
        <v>0</v>
      </c>
      <c r="AL356" s="104" t="b">
        <f t="shared" si="230"/>
        <v>0</v>
      </c>
      <c r="AM356" s="104" t="b">
        <f t="shared" si="231"/>
        <v>0</v>
      </c>
      <c r="AN356" s="104" t="b">
        <f t="shared" si="232"/>
        <v>1</v>
      </c>
      <c r="AO356" s="98">
        <f t="shared" si="233"/>
        <v>27.47</v>
      </c>
      <c r="AP356" s="104">
        <f t="shared" si="234"/>
        <v>29.69</v>
      </c>
      <c r="AQ356" s="98">
        <f t="shared" si="235"/>
        <v>0.2</v>
      </c>
      <c r="AR356" s="98">
        <f t="shared" si="236"/>
        <v>0.15384615384615385</v>
      </c>
      <c r="AS356" s="98">
        <f t="shared" si="237"/>
        <v>7.407407407407407E-2</v>
      </c>
      <c r="AU356" s="97" t="b">
        <f t="shared" si="238"/>
        <v>0</v>
      </c>
      <c r="AV356" s="97" t="b">
        <f t="shared" si="239"/>
        <v>0</v>
      </c>
      <c r="AW356" s="97" t="b">
        <f t="shared" si="245"/>
        <v>1</v>
      </c>
      <c r="AX356" s="97" t="b">
        <f t="shared" si="246"/>
        <v>1</v>
      </c>
      <c r="AY3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6" s="97" t="b">
        <f t="shared" si="240"/>
        <v>1</v>
      </c>
      <c r="BA356" s="97" t="b">
        <f t="shared" si="241"/>
        <v>0</v>
      </c>
      <c r="BB356" s="97" t="b">
        <f t="shared" si="247"/>
        <v>0</v>
      </c>
      <c r="BC356" s="97" t="b">
        <f t="shared" si="248"/>
        <v>0</v>
      </c>
      <c r="BD356" s="97" t="b">
        <f>Petrobras_PETR4___Histórico__InfoMoney_1[[#This Row],[MACD Line]]&lt;0</f>
        <v>0</v>
      </c>
      <c r="BE3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7" spans="1:57" hidden="1">
      <c r="A357" s="83">
        <v>43815</v>
      </c>
      <c r="B357" s="98">
        <v>28.12</v>
      </c>
      <c r="C357" s="98">
        <v>28.12</v>
      </c>
      <c r="D357" s="98">
        <v>-1.9</v>
      </c>
      <c r="E357" s="98">
        <f>Petrobras_PETR4___Histórico__InfoMoney_1[[#This Row],[Var.Dia (%)]]/100</f>
        <v>-1.9E-2</v>
      </c>
      <c r="F357" s="98">
        <v>28.73</v>
      </c>
      <c r="G357" s="98">
        <v>28.12</v>
      </c>
      <c r="H357" s="98">
        <v>28.85</v>
      </c>
      <c r="I357" s="97" t="s">
        <v>431</v>
      </c>
      <c r="J357" s="108">
        <v>-5.8999999999999999E-3</v>
      </c>
      <c r="K357" s="97">
        <f ca="1">IF(COUNT($E357:E$1321)&gt;=22,LINEST(OFFSET(E357,0,0,22),OFFSET(J357,0,0,22)),"")</f>
        <v>1.552654085023278</v>
      </c>
      <c r="L357" s="99">
        <f t="shared" si="213"/>
        <v>0</v>
      </c>
      <c r="M357" s="99">
        <f t="shared" si="214"/>
        <v>0</v>
      </c>
      <c r="N357" s="99">
        <f t="shared" si="215"/>
        <v>0</v>
      </c>
      <c r="O3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-0.70720720720720653</v>
      </c>
      <c r="P357" s="128">
        <f>IF(Petrobras_PETR4___Histórico__InfoMoney_1[[#This Row],[William %R]]&lt;-0.8,1,0)</f>
        <v>0</v>
      </c>
      <c r="Q357" s="128">
        <f>IF(Petrobras_PETR4___Histórico__InfoMoney_1[[#This Row],[William %R]]&gt;-0.1,1,0)</f>
        <v>0</v>
      </c>
      <c r="R357" s="99">
        <f t="shared" si="216"/>
        <v>27.47</v>
      </c>
      <c r="S357" s="99">
        <f t="shared" si="217"/>
        <v>29.69</v>
      </c>
      <c r="T357" s="99">
        <f t="shared" si="218"/>
        <v>28.358192307692306</v>
      </c>
      <c r="U357" s="99">
        <f t="shared" si="219"/>
        <v>28.406500000000001</v>
      </c>
      <c r="V357" s="99">
        <f t="shared" si="220"/>
        <v>28.648868934020896</v>
      </c>
      <c r="W357" s="99">
        <f t="shared" si="221"/>
        <v>28.379253780094764</v>
      </c>
      <c r="X357" s="99">
        <f t="shared" si="222"/>
        <v>0.26961515392613222</v>
      </c>
      <c r="Y357" s="99">
        <f t="shared" si="223"/>
        <v>0.29835384355971623</v>
      </c>
      <c r="Z357" s="99">
        <f t="shared" si="224"/>
        <v>-2.8738689633584003E-2</v>
      </c>
      <c r="AA357" s="109">
        <f t="shared" si="225"/>
        <v>0.38890872965260165</v>
      </c>
      <c r="AB357" s="109">
        <f t="shared" si="242"/>
        <v>0.55612948132606599</v>
      </c>
      <c r="AC357" s="99" t="str">
        <f t="shared" si="243"/>
        <v>0</v>
      </c>
      <c r="AD357" s="95">
        <f t="shared" si="244"/>
        <v>1</v>
      </c>
      <c r="AE357" s="95">
        <f t="shared" si="226"/>
        <v>1</v>
      </c>
      <c r="AF357" s="95">
        <f>IF(Petrobras_PETR4___Histórico__InfoMoney_1[[#This Row],[MACD Line]]&lt;0,1,0)</f>
        <v>0</v>
      </c>
      <c r="AG357" s="99">
        <f>Petrobras_PETR4___Histórico__InfoMoney_1[[#This Row],[9MME]]/Petrobras_PETR4___Histórico__InfoMoney_1[[#This Row],[20MA]]</f>
        <v>0.99829941413733847</v>
      </c>
      <c r="AH357" s="95">
        <f t="shared" si="227"/>
        <v>0</v>
      </c>
      <c r="AI357" s="96">
        <f t="shared" si="228"/>
        <v>1</v>
      </c>
      <c r="AK357" s="104" t="b">
        <f t="shared" si="229"/>
        <v>0</v>
      </c>
      <c r="AL357" s="104" t="b">
        <f t="shared" si="230"/>
        <v>1</v>
      </c>
      <c r="AM357" s="104" t="b">
        <f t="shared" si="231"/>
        <v>1</v>
      </c>
      <c r="AN357" s="104" t="b">
        <f t="shared" si="232"/>
        <v>0</v>
      </c>
      <c r="AO357" s="98">
        <f t="shared" si="233"/>
        <v>27.47</v>
      </c>
      <c r="AP357" s="104">
        <f t="shared" si="234"/>
        <v>29.69</v>
      </c>
      <c r="AQ357" s="98">
        <f t="shared" si="235"/>
        <v>0.2</v>
      </c>
      <c r="AR357" s="98">
        <f t="shared" si="236"/>
        <v>0.15384615384615385</v>
      </c>
      <c r="AS357" s="98">
        <f t="shared" si="237"/>
        <v>7.407407407407407E-2</v>
      </c>
      <c r="AU357" s="97" t="b">
        <f t="shared" si="238"/>
        <v>0</v>
      </c>
      <c r="AV357" s="97" t="b">
        <f t="shared" si="239"/>
        <v>0</v>
      </c>
      <c r="AW357" s="97" t="b">
        <f t="shared" si="245"/>
        <v>1</v>
      </c>
      <c r="AX357" s="97" t="b">
        <f t="shared" si="246"/>
        <v>1</v>
      </c>
      <c r="AY3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7" s="97" t="b">
        <f t="shared" si="240"/>
        <v>1</v>
      </c>
      <c r="BA357" s="97" t="b">
        <f t="shared" si="241"/>
        <v>1</v>
      </c>
      <c r="BB357" s="97" t="b">
        <f t="shared" si="247"/>
        <v>0</v>
      </c>
      <c r="BC357" s="97" t="b">
        <f t="shared" si="248"/>
        <v>0</v>
      </c>
      <c r="BD357" s="97" t="b">
        <f>Petrobras_PETR4___Histórico__InfoMoney_1[[#This Row],[MACD Line]]&lt;0</f>
        <v>0</v>
      </c>
      <c r="BE3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8" spans="1:57" hidden="1">
      <c r="A358" s="83">
        <v>43812</v>
      </c>
      <c r="B358" s="98">
        <v>28.67</v>
      </c>
      <c r="C358" s="98">
        <v>28.67</v>
      </c>
      <c r="D358" s="98">
        <v>-3.2</v>
      </c>
      <c r="E358" s="98">
        <f>Petrobras_PETR4___Histórico__InfoMoney_1[[#This Row],[Var.Dia (%)]]/100</f>
        <v>-3.2000000000000001E-2</v>
      </c>
      <c r="F358" s="98">
        <v>29.54</v>
      </c>
      <c r="G358" s="98">
        <v>28.56</v>
      </c>
      <c r="H358" s="98">
        <v>29.61</v>
      </c>
      <c r="I358" s="97" t="s">
        <v>511</v>
      </c>
      <c r="J358" s="108">
        <v>3.3E-3</v>
      </c>
      <c r="K358" s="97">
        <f ca="1">IF(COUNT($E358:E$1321)&gt;=22,LINEST(OFFSET(E358,0,0,22),OFFSET(J358,0,0,22)),"")</f>
        <v>1.2580483276986236</v>
      </c>
      <c r="L358" s="99">
        <f t="shared" si="213"/>
        <v>0</v>
      </c>
      <c r="M358" s="99">
        <f t="shared" si="214"/>
        <v>0</v>
      </c>
      <c r="N358" s="99">
        <f t="shared" si="215"/>
        <v>0</v>
      </c>
      <c r="O3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-0.45945945945945876</v>
      </c>
      <c r="P358" s="128">
        <f>IF(Petrobras_PETR4___Histórico__InfoMoney_1[[#This Row],[William %R]]&lt;-0.8,1,0)</f>
        <v>0</v>
      </c>
      <c r="Q358" s="128">
        <f>IF(Petrobras_PETR4___Histórico__InfoMoney_1[[#This Row],[William %R]]&gt;-0.1,1,0)</f>
        <v>0</v>
      </c>
      <c r="R358" s="99">
        <f t="shared" si="216"/>
        <v>27.47</v>
      </c>
      <c r="S358" s="99">
        <f t="shared" si="217"/>
        <v>29.69</v>
      </c>
      <c r="T358" s="99">
        <f t="shared" si="218"/>
        <v>28.439423076923077</v>
      </c>
      <c r="U358" s="99">
        <f t="shared" si="219"/>
        <v>28.401499999999999</v>
      </c>
      <c r="V358" s="99">
        <f t="shared" si="220"/>
        <v>28.745026922024696</v>
      </c>
      <c r="W358" s="99">
        <f t="shared" si="221"/>
        <v>28.399994082502346</v>
      </c>
      <c r="X358" s="99">
        <f t="shared" si="222"/>
        <v>0.34503283952235009</v>
      </c>
      <c r="Y358" s="99">
        <f t="shared" si="223"/>
        <v>0.30553851596811221</v>
      </c>
      <c r="Z358" s="99">
        <f t="shared" si="224"/>
        <v>3.9494323554237876E-2</v>
      </c>
      <c r="AA358" s="109">
        <f t="shared" si="225"/>
        <v>0.6646803743153531</v>
      </c>
      <c r="AB358" s="109">
        <f t="shared" si="242"/>
        <v>0.34842502780368612</v>
      </c>
      <c r="AC358" s="99" t="str">
        <f t="shared" si="243"/>
        <v>0</v>
      </c>
      <c r="AD358" s="95" t="str">
        <f t="shared" si="244"/>
        <v>0</v>
      </c>
      <c r="AE358" s="95">
        <f t="shared" si="226"/>
        <v>1</v>
      </c>
      <c r="AF358" s="95">
        <f>IF(Petrobras_PETR4___Histórico__InfoMoney_1[[#This Row],[MACD Line]]&lt;0,1,0)</f>
        <v>0</v>
      </c>
      <c r="AG358" s="99">
        <f>Petrobras_PETR4___Histórico__InfoMoney_1[[#This Row],[9MME]]/Petrobras_PETR4___Histórico__InfoMoney_1[[#This Row],[20MA]]</f>
        <v>1.0013352490862482</v>
      </c>
      <c r="AH358" s="95">
        <f t="shared" si="227"/>
        <v>0</v>
      </c>
      <c r="AI358" s="96">
        <f t="shared" si="228"/>
        <v>0</v>
      </c>
      <c r="AK358" s="104" t="b">
        <f t="shared" si="229"/>
        <v>1</v>
      </c>
      <c r="AL358" s="104" t="b">
        <f t="shared" si="230"/>
        <v>0</v>
      </c>
      <c r="AM358" s="104" t="b">
        <f t="shared" si="231"/>
        <v>1</v>
      </c>
      <c r="AN358" s="104" t="b">
        <f t="shared" si="232"/>
        <v>0</v>
      </c>
      <c r="AO358" s="98">
        <f t="shared" si="233"/>
        <v>27.47</v>
      </c>
      <c r="AP358" s="104">
        <f t="shared" si="234"/>
        <v>29.69</v>
      </c>
      <c r="AQ358" s="98">
        <f t="shared" si="235"/>
        <v>0.2</v>
      </c>
      <c r="AR358" s="98">
        <f t="shared" si="236"/>
        <v>0.15384615384615385</v>
      </c>
      <c r="AS358" s="98">
        <f t="shared" si="237"/>
        <v>7.407407407407407E-2</v>
      </c>
      <c r="AU358" s="97" t="b">
        <f t="shared" si="238"/>
        <v>0</v>
      </c>
      <c r="AV358" s="97" t="b">
        <f t="shared" si="239"/>
        <v>1</v>
      </c>
      <c r="AW358" s="97" t="b">
        <f t="shared" si="245"/>
        <v>1</v>
      </c>
      <c r="AX358" s="97" t="b">
        <f t="shared" si="246"/>
        <v>0</v>
      </c>
      <c r="AY3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8" s="97" t="b">
        <f t="shared" si="240"/>
        <v>0</v>
      </c>
      <c r="BA358" s="97" t="b">
        <f t="shared" si="241"/>
        <v>1</v>
      </c>
      <c r="BB358" s="97" t="b">
        <f t="shared" si="247"/>
        <v>1</v>
      </c>
      <c r="BC358" s="97" t="b">
        <f t="shared" si="248"/>
        <v>0</v>
      </c>
      <c r="BD358" s="97" t="b">
        <f>Petrobras_PETR4___Histórico__InfoMoney_1[[#This Row],[MACD Line]]&lt;0</f>
        <v>0</v>
      </c>
      <c r="BE3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59" spans="1:57" hidden="1">
      <c r="A359" s="83">
        <v>43811</v>
      </c>
      <c r="B359" s="98">
        <v>29.61</v>
      </c>
      <c r="C359" s="98">
        <v>29.61</v>
      </c>
      <c r="D359" s="98">
        <v>1.88</v>
      </c>
      <c r="E359" s="98">
        <f>Petrobras_PETR4___Histórico__InfoMoney_1[[#This Row],[Var.Dia (%)]]/100</f>
        <v>1.8799999999999997E-2</v>
      </c>
      <c r="F359" s="98">
        <v>29.3</v>
      </c>
      <c r="G359" s="98">
        <v>29.15</v>
      </c>
      <c r="H359" s="98">
        <v>29.69</v>
      </c>
      <c r="I359" s="97" t="s">
        <v>209</v>
      </c>
      <c r="J359" s="108">
        <v>1.11E-2</v>
      </c>
      <c r="K359" s="97">
        <f ca="1">IF(COUNT($E359:E$1321)&gt;=22,LINEST(OFFSET(E359,0,0,22),OFFSET(J359,0,0,22)),"")</f>
        <v>1.3289737432714912</v>
      </c>
      <c r="L359" s="99">
        <f t="shared" si="213"/>
        <v>0</v>
      </c>
      <c r="M359" s="99">
        <f t="shared" si="214"/>
        <v>1</v>
      </c>
      <c r="N359" s="99">
        <f t="shared" si="215"/>
        <v>0</v>
      </c>
      <c r="O3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-3.6036036036036827E-2</v>
      </c>
      <c r="P359" s="128">
        <f>IF(Petrobras_PETR4___Histórico__InfoMoney_1[[#This Row],[William %R]]&lt;-0.8,1,0)</f>
        <v>0</v>
      </c>
      <c r="Q359" s="128">
        <f>IF(Petrobras_PETR4___Histórico__InfoMoney_1[[#This Row],[William %R]]&gt;-0.1,1,0)</f>
        <v>1</v>
      </c>
      <c r="R359" s="99">
        <f t="shared" si="216"/>
        <v>27.47</v>
      </c>
      <c r="S359" s="99">
        <f t="shared" si="217"/>
        <v>29.69</v>
      </c>
      <c r="T359" s="99">
        <f t="shared" si="218"/>
        <v>28.54596153846154</v>
      </c>
      <c r="U359" s="99">
        <f t="shared" si="219"/>
        <v>28.397500000000001</v>
      </c>
      <c r="V359" s="99">
        <f t="shared" si="220"/>
        <v>28.758668180574642</v>
      </c>
      <c r="W359" s="99">
        <f t="shared" si="221"/>
        <v>28.378393609102535</v>
      </c>
      <c r="X359" s="99">
        <f t="shared" si="222"/>
        <v>0.38027457147210697</v>
      </c>
      <c r="Y359" s="99">
        <f t="shared" si="223"/>
        <v>0.29566493507955272</v>
      </c>
      <c r="Z359" s="99">
        <f t="shared" si="224"/>
        <v>8.4609636392554255E-2</v>
      </c>
      <c r="AA359" s="109">
        <f t="shared" si="225"/>
        <v>0.38183766184073509</v>
      </c>
      <c r="AB359" s="109">
        <f t="shared" si="242"/>
        <v>0.27549954627911788</v>
      </c>
      <c r="AC359" s="99" t="str">
        <f t="shared" si="243"/>
        <v>0</v>
      </c>
      <c r="AD359" s="95" t="str">
        <f t="shared" si="244"/>
        <v>0</v>
      </c>
      <c r="AE359" s="95">
        <f t="shared" si="226"/>
        <v>1</v>
      </c>
      <c r="AF359" s="95">
        <f>IF(Petrobras_PETR4___Histórico__InfoMoney_1[[#This Row],[MACD Line]]&lt;0,1,0)</f>
        <v>0</v>
      </c>
      <c r="AG359" s="99">
        <f>Petrobras_PETR4___Histórico__InfoMoney_1[[#This Row],[9MME]]/Petrobras_PETR4___Histórico__InfoMoney_1[[#This Row],[20MA]]</f>
        <v>1.0052279791693473</v>
      </c>
      <c r="AH359" s="95">
        <f t="shared" si="227"/>
        <v>0</v>
      </c>
      <c r="AI359" s="96">
        <f t="shared" si="228"/>
        <v>0</v>
      </c>
      <c r="AK359" s="104" t="b">
        <f t="shared" si="229"/>
        <v>0</v>
      </c>
      <c r="AL359" s="104" t="b">
        <f t="shared" si="230"/>
        <v>1</v>
      </c>
      <c r="AM359" s="104" t="b">
        <f t="shared" si="231"/>
        <v>0</v>
      </c>
      <c r="AN359" s="104" t="b">
        <f t="shared" si="232"/>
        <v>1</v>
      </c>
      <c r="AO359" s="98">
        <f t="shared" si="233"/>
        <v>27.47</v>
      </c>
      <c r="AP359" s="104">
        <f t="shared" si="234"/>
        <v>29.69</v>
      </c>
      <c r="AQ359" s="98">
        <f t="shared" si="235"/>
        <v>0.2</v>
      </c>
      <c r="AR359" s="98">
        <f t="shared" si="236"/>
        <v>0.15384615384615385</v>
      </c>
      <c r="AS359" s="98">
        <f t="shared" si="237"/>
        <v>7.407407407407407E-2</v>
      </c>
      <c r="AU359" s="97" t="b">
        <f t="shared" si="238"/>
        <v>1</v>
      </c>
      <c r="AV359" s="97" t="b">
        <f t="shared" si="239"/>
        <v>1</v>
      </c>
      <c r="AW359" s="97" t="b">
        <f t="shared" si="245"/>
        <v>0</v>
      </c>
      <c r="AX359" s="97" t="b">
        <f t="shared" si="246"/>
        <v>0</v>
      </c>
      <c r="AY3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59" s="97" t="b">
        <f t="shared" si="240"/>
        <v>0</v>
      </c>
      <c r="BA359" s="97" t="b">
        <f t="shared" si="241"/>
        <v>0</v>
      </c>
      <c r="BB359" s="97" t="b">
        <f t="shared" si="247"/>
        <v>1</v>
      </c>
      <c r="BC359" s="97" t="b">
        <f t="shared" si="248"/>
        <v>1</v>
      </c>
      <c r="BD359" s="97" t="b">
        <f>Petrobras_PETR4___Histórico__InfoMoney_1[[#This Row],[MACD Line]]&lt;0</f>
        <v>0</v>
      </c>
      <c r="BE3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0" spans="1:57" hidden="1">
      <c r="A360" s="83">
        <v>43810</v>
      </c>
      <c r="B360" s="98">
        <v>29.07</v>
      </c>
      <c r="C360" s="98">
        <v>29.07</v>
      </c>
      <c r="D360" s="98">
        <v>-0.13</v>
      </c>
      <c r="E360" s="98">
        <f>Petrobras_PETR4___Histórico__InfoMoney_1[[#This Row],[Var.Dia (%)]]/100</f>
        <v>-1.2999999999999999E-3</v>
      </c>
      <c r="F360" s="98">
        <v>29.17</v>
      </c>
      <c r="G360" s="98">
        <v>28.94</v>
      </c>
      <c r="H360" s="98">
        <v>29.37</v>
      </c>
      <c r="I360" s="97" t="s">
        <v>66</v>
      </c>
      <c r="J360" s="108">
        <v>2.5999999999999999E-3</v>
      </c>
      <c r="K360" s="97">
        <f ca="1">IF(COUNT($E360:E$1321)&gt;=22,LINEST(OFFSET(E360,0,0,22),OFFSET(J360,0,0,22)),"")</f>
        <v>1.3450941621504251</v>
      </c>
      <c r="L360" s="99">
        <f t="shared" si="213"/>
        <v>0</v>
      </c>
      <c r="M360" s="99">
        <f t="shared" si="214"/>
        <v>0</v>
      </c>
      <c r="N360" s="99">
        <f t="shared" si="215"/>
        <v>0</v>
      </c>
      <c r="O3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-0.15789473684210545</v>
      </c>
      <c r="P360" s="128">
        <f>IF(Petrobras_PETR4___Histórico__InfoMoney_1[[#This Row],[William %R]]&lt;-0.8,1,0)</f>
        <v>0</v>
      </c>
      <c r="Q360" s="128">
        <f>IF(Petrobras_PETR4___Histórico__InfoMoney_1[[#This Row],[William %R]]&gt;-0.1,1,0)</f>
        <v>0</v>
      </c>
      <c r="R360" s="99">
        <f t="shared" si="216"/>
        <v>27.47</v>
      </c>
      <c r="S360" s="99">
        <f t="shared" si="217"/>
        <v>29.37</v>
      </c>
      <c r="T360" s="99">
        <f t="shared" si="218"/>
        <v>28.457807692307693</v>
      </c>
      <c r="U360" s="99">
        <f t="shared" si="219"/>
        <v>28.352500000000003</v>
      </c>
      <c r="V360" s="99">
        <f t="shared" si="220"/>
        <v>28.603880577042759</v>
      </c>
      <c r="W360" s="99">
        <f t="shared" si="221"/>
        <v>28.279865097830736</v>
      </c>
      <c r="X360" s="99">
        <f t="shared" si="222"/>
        <v>0.32401547921202223</v>
      </c>
      <c r="Y360" s="99">
        <f t="shared" si="223"/>
        <v>0.27451252598141412</v>
      </c>
      <c r="Z360" s="99">
        <f t="shared" si="224"/>
        <v>4.9502953230608104E-2</v>
      </c>
      <c r="AA360" s="109">
        <f t="shared" si="225"/>
        <v>2.8284271247461298E-2</v>
      </c>
      <c r="AB360" s="109">
        <f t="shared" si="242"/>
        <v>0.1548547706723945</v>
      </c>
      <c r="AC360" s="99" t="str">
        <f t="shared" si="243"/>
        <v>0</v>
      </c>
      <c r="AD360" s="95" t="str">
        <f t="shared" si="244"/>
        <v>0</v>
      </c>
      <c r="AE360" s="95">
        <f t="shared" si="226"/>
        <v>1</v>
      </c>
      <c r="AF360" s="95">
        <f>IF(Petrobras_PETR4___Histórico__InfoMoney_1[[#This Row],[MACD Line]]&lt;0,1,0)</f>
        <v>0</v>
      </c>
      <c r="AG360" s="99">
        <f>Petrobras_PETR4___Histórico__InfoMoney_1[[#This Row],[9MME]]/Petrobras_PETR4___Histórico__InfoMoney_1[[#This Row],[20MA]]</f>
        <v>1.0037142295144235</v>
      </c>
      <c r="AH360" s="95">
        <f t="shared" si="227"/>
        <v>0</v>
      </c>
      <c r="AI360" s="96">
        <f t="shared" si="228"/>
        <v>0</v>
      </c>
      <c r="AK360" s="104" t="b">
        <f t="shared" si="229"/>
        <v>1</v>
      </c>
      <c r="AL360" s="104" t="b">
        <f t="shared" si="230"/>
        <v>0</v>
      </c>
      <c r="AM360" s="104" t="b">
        <f t="shared" si="231"/>
        <v>0</v>
      </c>
      <c r="AN360" s="104" t="b">
        <f t="shared" si="232"/>
        <v>1</v>
      </c>
      <c r="AO360" s="98">
        <f t="shared" si="233"/>
        <v>27.47</v>
      </c>
      <c r="AP360" s="104">
        <f t="shared" si="234"/>
        <v>29.69</v>
      </c>
      <c r="AQ360" s="98">
        <f t="shared" si="235"/>
        <v>0.2</v>
      </c>
      <c r="AR360" s="98">
        <f t="shared" si="236"/>
        <v>0.15384615384615385</v>
      </c>
      <c r="AS360" s="98">
        <f t="shared" si="237"/>
        <v>7.407407407407407E-2</v>
      </c>
      <c r="AU360" s="97" t="b">
        <f t="shared" si="238"/>
        <v>1</v>
      </c>
      <c r="AV360" s="97" t="b">
        <f t="shared" si="239"/>
        <v>0</v>
      </c>
      <c r="AW360" s="97" t="b">
        <f t="shared" si="245"/>
        <v>0</v>
      </c>
      <c r="AX360" s="97" t="b">
        <f t="shared" si="246"/>
        <v>0</v>
      </c>
      <c r="AY3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0" s="97" t="b">
        <f t="shared" si="240"/>
        <v>1</v>
      </c>
      <c r="BA360" s="97" t="b">
        <f t="shared" si="241"/>
        <v>0</v>
      </c>
      <c r="BB360" s="97" t="b">
        <f t="shared" si="247"/>
        <v>1</v>
      </c>
      <c r="BC360" s="97" t="b">
        <f t="shared" si="248"/>
        <v>1</v>
      </c>
      <c r="BD360" s="97" t="b">
        <f>Petrobras_PETR4___Histórico__InfoMoney_1[[#This Row],[MACD Line]]&lt;0</f>
        <v>0</v>
      </c>
      <c r="BE3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1" spans="1:57" hidden="1">
      <c r="A361" s="83">
        <v>43809</v>
      </c>
      <c r="B361" s="98">
        <v>29.11</v>
      </c>
      <c r="C361" s="98">
        <v>29.11</v>
      </c>
      <c r="D361" s="98">
        <v>0.76</v>
      </c>
      <c r="E361" s="98">
        <f>Petrobras_PETR4___Histórico__InfoMoney_1[[#This Row],[Var.Dia (%)]]/100</f>
        <v>7.6E-3</v>
      </c>
      <c r="F361" s="98">
        <v>28.78</v>
      </c>
      <c r="G361" s="98">
        <v>28.59</v>
      </c>
      <c r="H361" s="98">
        <v>29.11</v>
      </c>
      <c r="I361" s="97" t="s">
        <v>512</v>
      </c>
      <c r="J361" s="108">
        <v>-2.8E-3</v>
      </c>
      <c r="K361" s="97">
        <f ca="1">IF(COUNT($E361:E$1321)&gt;=22,LINEST(OFFSET(E361,0,0,22),OFFSET(J361,0,0,22)),"")</f>
        <v>1.5165078730816777</v>
      </c>
      <c r="L361" s="99">
        <f t="shared" si="213"/>
        <v>0</v>
      </c>
      <c r="M361" s="99">
        <f t="shared" si="214"/>
        <v>0</v>
      </c>
      <c r="N361" s="99">
        <f t="shared" si="215"/>
        <v>0</v>
      </c>
      <c r="O3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-7.8651685393258702E-2</v>
      </c>
      <c r="P361" s="128">
        <f>IF(Petrobras_PETR4___Histórico__InfoMoney_1[[#This Row],[William %R]]&lt;-0.8,1,0)</f>
        <v>0</v>
      </c>
      <c r="Q361" s="128">
        <f>IF(Petrobras_PETR4___Histórico__InfoMoney_1[[#This Row],[William %R]]&gt;-0.1,1,0)</f>
        <v>1</v>
      </c>
      <c r="R361" s="99">
        <f t="shared" si="216"/>
        <v>27.47</v>
      </c>
      <c r="S361" s="99">
        <f t="shared" si="217"/>
        <v>29.25</v>
      </c>
      <c r="T361" s="99">
        <f t="shared" si="218"/>
        <v>28.440269230769232</v>
      </c>
      <c r="U361" s="99">
        <f t="shared" si="219"/>
        <v>28.346500000000002</v>
      </c>
      <c r="V361" s="99">
        <f t="shared" si="220"/>
        <v>28.519131591050535</v>
      </c>
      <c r="W361" s="99">
        <f t="shared" si="221"/>
        <v>28.216654305657194</v>
      </c>
      <c r="X361" s="99">
        <f t="shared" si="222"/>
        <v>0.30247728539334062</v>
      </c>
      <c r="Y361" s="99">
        <f t="shared" si="223"/>
        <v>0.26213678767376208</v>
      </c>
      <c r="Z361" s="99">
        <f t="shared" si="224"/>
        <v>4.0340497719578539E-2</v>
      </c>
      <c r="AA361" s="109">
        <f t="shared" si="225"/>
        <v>0.15556349186103965</v>
      </c>
      <c r="AB361" s="109">
        <f t="shared" si="242"/>
        <v>0.29524566042534817</v>
      </c>
      <c r="AC361" s="99" t="str">
        <f t="shared" si="243"/>
        <v>0</v>
      </c>
      <c r="AD361" s="95" t="str">
        <f t="shared" si="244"/>
        <v>0</v>
      </c>
      <c r="AE361" s="95">
        <f t="shared" si="226"/>
        <v>1</v>
      </c>
      <c r="AF361" s="95">
        <f>IF(Petrobras_PETR4___Histórico__InfoMoney_1[[#This Row],[MACD Line]]&lt;0,1,0)</f>
        <v>0</v>
      </c>
      <c r="AG361" s="99">
        <f>Petrobras_PETR4___Histórico__InfoMoney_1[[#This Row],[9MME]]/Petrobras_PETR4___Histórico__InfoMoney_1[[#This Row],[20MA]]</f>
        <v>1.0033079650316346</v>
      </c>
      <c r="AH361" s="95">
        <f t="shared" si="227"/>
        <v>0</v>
      </c>
      <c r="AI361" s="96">
        <f t="shared" si="228"/>
        <v>0</v>
      </c>
      <c r="AK361" s="104" t="b">
        <f t="shared" si="229"/>
        <v>0</v>
      </c>
      <c r="AL361" s="104" t="b">
        <f t="shared" si="230"/>
        <v>1</v>
      </c>
      <c r="AM361" s="104" t="b">
        <f t="shared" si="231"/>
        <v>0</v>
      </c>
      <c r="AN361" s="104" t="b">
        <f t="shared" si="232"/>
        <v>1</v>
      </c>
      <c r="AO361" s="98">
        <f t="shared" si="233"/>
        <v>27.47</v>
      </c>
      <c r="AP361" s="104">
        <f t="shared" si="234"/>
        <v>29.37</v>
      </c>
      <c r="AQ361" s="98">
        <f t="shared" si="235"/>
        <v>0.2</v>
      </c>
      <c r="AR361" s="98">
        <f t="shared" si="236"/>
        <v>0.15384615384615385</v>
      </c>
      <c r="AS361" s="98">
        <f t="shared" si="237"/>
        <v>7.407407407407407E-2</v>
      </c>
      <c r="AU361" s="97" t="b">
        <f t="shared" si="238"/>
        <v>0</v>
      </c>
      <c r="AV361" s="97" t="b">
        <f t="shared" si="239"/>
        <v>0</v>
      </c>
      <c r="AW361" s="97" t="b">
        <f t="shared" si="245"/>
        <v>0</v>
      </c>
      <c r="AX361" s="97" t="b">
        <f t="shared" si="246"/>
        <v>0</v>
      </c>
      <c r="AY3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1" s="97" t="b">
        <f t="shared" si="240"/>
        <v>1</v>
      </c>
      <c r="BA361" s="97" t="b">
        <f t="shared" si="241"/>
        <v>1</v>
      </c>
      <c r="BB361" s="97" t="b">
        <f t="shared" si="247"/>
        <v>1</v>
      </c>
      <c r="BC361" s="97" t="b">
        <f t="shared" si="248"/>
        <v>1</v>
      </c>
      <c r="BD361" s="97" t="b">
        <f>Petrobras_PETR4___Histórico__InfoMoney_1[[#This Row],[MACD Line]]&lt;0</f>
        <v>0</v>
      </c>
      <c r="BE3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2" spans="1:57" hidden="1">
      <c r="A362" s="83">
        <v>43808</v>
      </c>
      <c r="B362" s="98">
        <v>28.89</v>
      </c>
      <c r="C362" s="98">
        <v>28.89</v>
      </c>
      <c r="D362" s="98">
        <v>-0.46</v>
      </c>
      <c r="E362" s="98">
        <f>Petrobras_PETR4___Histórico__InfoMoney_1[[#This Row],[Var.Dia (%)]]/100</f>
        <v>-4.5999999999999999E-3</v>
      </c>
      <c r="F362" s="98">
        <v>28.97</v>
      </c>
      <c r="G362" s="98">
        <v>28.8</v>
      </c>
      <c r="H362" s="98">
        <v>29.15</v>
      </c>
      <c r="I362" s="97" t="s">
        <v>84</v>
      </c>
      <c r="J362" s="108">
        <v>-1.2999999999999999E-3</v>
      </c>
      <c r="K362" s="97">
        <f ca="1">IF(COUNT($E362:E$1321)&gt;=22,LINEST(OFFSET(E362,0,0,22),OFFSET(J362,0,0,22)),"")</f>
        <v>1.5257114079767606</v>
      </c>
      <c r="L362" s="99">
        <f t="shared" si="213"/>
        <v>0</v>
      </c>
      <c r="M362" s="99">
        <f t="shared" si="214"/>
        <v>0</v>
      </c>
      <c r="N362" s="99">
        <f t="shared" si="215"/>
        <v>0</v>
      </c>
      <c r="O3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-0.20224719101123551</v>
      </c>
      <c r="P362" s="128">
        <f>IF(Petrobras_PETR4___Histórico__InfoMoney_1[[#This Row],[William %R]]&lt;-0.8,1,0)</f>
        <v>0</v>
      </c>
      <c r="Q362" s="128">
        <f>IF(Petrobras_PETR4___Histórico__InfoMoney_1[[#This Row],[William %R]]&gt;-0.1,1,0)</f>
        <v>0</v>
      </c>
      <c r="R362" s="99">
        <f t="shared" si="216"/>
        <v>27.47</v>
      </c>
      <c r="S362" s="99">
        <f t="shared" si="217"/>
        <v>29.25</v>
      </c>
      <c r="T362" s="99">
        <f t="shared" si="218"/>
        <v>28.427153846153843</v>
      </c>
      <c r="U362" s="99">
        <f t="shared" si="219"/>
        <v>28.3185</v>
      </c>
      <c r="V362" s="99">
        <f t="shared" si="220"/>
        <v>28.41170097124154</v>
      </c>
      <c r="W362" s="99">
        <f t="shared" si="221"/>
        <v>28.145186650109771</v>
      </c>
      <c r="X362" s="99">
        <f t="shared" si="222"/>
        <v>0.26651432113176909</v>
      </c>
      <c r="Y362" s="99">
        <f t="shared" si="223"/>
        <v>0.25205166324386746</v>
      </c>
      <c r="Z362" s="99">
        <f t="shared" si="224"/>
        <v>1.4462657887901631E-2</v>
      </c>
      <c r="AA362" s="109">
        <f t="shared" si="225"/>
        <v>9.1923881554250478E-2</v>
      </c>
      <c r="AB362" s="109">
        <f t="shared" si="242"/>
        <v>0.52684912451289101</v>
      </c>
      <c r="AC362" s="99" t="str">
        <f t="shared" si="243"/>
        <v>0</v>
      </c>
      <c r="AD362" s="95" t="str">
        <f t="shared" si="244"/>
        <v>0</v>
      </c>
      <c r="AE362" s="95">
        <f t="shared" si="226"/>
        <v>1</v>
      </c>
      <c r="AF362" s="95">
        <f>IF(Petrobras_PETR4___Histórico__InfoMoney_1[[#This Row],[MACD Line]]&lt;0,1,0)</f>
        <v>0</v>
      </c>
      <c r="AG362" s="99">
        <f>Petrobras_PETR4___Histórico__InfoMoney_1[[#This Row],[9MME]]/Petrobras_PETR4___Histórico__InfoMoney_1[[#This Row],[20MA]]</f>
        <v>1.0038368503329569</v>
      </c>
      <c r="AH362" s="95">
        <f t="shared" si="227"/>
        <v>1</v>
      </c>
      <c r="AI362" s="96">
        <f t="shared" si="228"/>
        <v>0</v>
      </c>
      <c r="AK362" s="104" t="b">
        <f t="shared" si="229"/>
        <v>1</v>
      </c>
      <c r="AL362" s="104" t="b">
        <f t="shared" si="230"/>
        <v>1</v>
      </c>
      <c r="AM362" s="104" t="b">
        <f t="shared" si="231"/>
        <v>0</v>
      </c>
      <c r="AN362" s="104" t="b">
        <f t="shared" si="232"/>
        <v>1</v>
      </c>
      <c r="AO362" s="98">
        <f t="shared" si="233"/>
        <v>27.47</v>
      </c>
      <c r="AP362" s="104">
        <f t="shared" si="234"/>
        <v>29.54</v>
      </c>
      <c r="AQ362" s="98">
        <f t="shared" si="235"/>
        <v>0.2</v>
      </c>
      <c r="AR362" s="98">
        <f t="shared" si="236"/>
        <v>0.15384615384615385</v>
      </c>
      <c r="AS362" s="98">
        <f t="shared" si="237"/>
        <v>7.407407407407407E-2</v>
      </c>
      <c r="AU362" s="97" t="b">
        <f t="shared" si="238"/>
        <v>0</v>
      </c>
      <c r="AV362" s="97" t="b">
        <f t="shared" si="239"/>
        <v>1</v>
      </c>
      <c r="AW362" s="97" t="b">
        <f t="shared" si="245"/>
        <v>0</v>
      </c>
      <c r="AX362" s="97" t="b">
        <f t="shared" si="246"/>
        <v>0</v>
      </c>
      <c r="AY3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2" s="97" t="b">
        <f t="shared" si="240"/>
        <v>0</v>
      </c>
      <c r="BA362" s="97" t="b">
        <f t="shared" si="241"/>
        <v>1</v>
      </c>
      <c r="BB362" s="97" t="b">
        <f t="shared" si="247"/>
        <v>1</v>
      </c>
      <c r="BC362" s="97" t="b">
        <f t="shared" si="248"/>
        <v>1</v>
      </c>
      <c r="BD362" s="97" t="b">
        <f>Petrobras_PETR4___Histórico__InfoMoney_1[[#This Row],[MACD Line]]&lt;0</f>
        <v>0</v>
      </c>
      <c r="BE3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3" spans="1:57" hidden="1">
      <c r="A363" s="83">
        <v>43805</v>
      </c>
      <c r="B363" s="98">
        <v>29.02</v>
      </c>
      <c r="C363" s="98">
        <v>29.02</v>
      </c>
      <c r="D363" s="98">
        <v>1</v>
      </c>
      <c r="E363" s="98">
        <f>Petrobras_PETR4___Histórico__InfoMoney_1[[#This Row],[Var.Dia (%)]]/100</f>
        <v>0.01</v>
      </c>
      <c r="F363" s="98">
        <v>28.83</v>
      </c>
      <c r="G363" s="98">
        <v>28.81</v>
      </c>
      <c r="H363" s="98">
        <v>29.25</v>
      </c>
      <c r="I363" s="97" t="s">
        <v>185</v>
      </c>
      <c r="J363" s="108">
        <v>4.5999999999999999E-3</v>
      </c>
      <c r="K363" s="97">
        <f ca="1">IF(COUNT($E363:E$1321)&gt;=22,LINEST(OFFSET(E363,0,0,22),OFFSET(J363,0,0,22)),"")</f>
        <v>1.5446197872596235</v>
      </c>
      <c r="L363" s="99">
        <f t="shared" si="213"/>
        <v>0</v>
      </c>
      <c r="M363" s="99">
        <f t="shared" si="214"/>
        <v>0</v>
      </c>
      <c r="N363" s="99">
        <f t="shared" si="215"/>
        <v>0</v>
      </c>
      <c r="O3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-0.12921348314606756</v>
      </c>
      <c r="P363" s="128">
        <f>IF(Petrobras_PETR4___Histórico__InfoMoney_1[[#This Row],[William %R]]&lt;-0.8,1,0)</f>
        <v>0</v>
      </c>
      <c r="Q363" s="128">
        <f>IF(Petrobras_PETR4___Histórico__InfoMoney_1[[#This Row],[William %R]]&gt;-0.1,1,0)</f>
        <v>0</v>
      </c>
      <c r="R363" s="99">
        <f t="shared" si="216"/>
        <v>27.47</v>
      </c>
      <c r="S363" s="99">
        <f t="shared" si="217"/>
        <v>29.25</v>
      </c>
      <c r="T363" s="99">
        <f t="shared" si="218"/>
        <v>28.414576923076925</v>
      </c>
      <c r="U363" s="99">
        <f t="shared" si="219"/>
        <v>28.342999999999996</v>
      </c>
      <c r="V363" s="99">
        <f t="shared" si="220"/>
        <v>28.324737511467273</v>
      </c>
      <c r="W363" s="99">
        <f t="shared" si="221"/>
        <v>28.085601582118553</v>
      </c>
      <c r="X363" s="99">
        <f t="shared" si="222"/>
        <v>0.23913592934871986</v>
      </c>
      <c r="Y363" s="99">
        <f t="shared" si="223"/>
        <v>0.24843599877189204</v>
      </c>
      <c r="Z363" s="99">
        <f t="shared" si="224"/>
        <v>-9.3000694231721859E-3</v>
      </c>
      <c r="AA363" s="109">
        <f t="shared" si="225"/>
        <v>0.20506096654409819</v>
      </c>
      <c r="AB363" s="109">
        <f t="shared" si="242"/>
        <v>0.5705523639421709</v>
      </c>
      <c r="AC363" s="99" t="str">
        <f t="shared" si="243"/>
        <v>0</v>
      </c>
      <c r="AD363" s="95" t="str">
        <f t="shared" si="244"/>
        <v>0</v>
      </c>
      <c r="AE363" s="95">
        <f t="shared" si="226"/>
        <v>1</v>
      </c>
      <c r="AF363" s="95">
        <f>IF(Petrobras_PETR4___Histórico__InfoMoney_1[[#This Row],[MACD Line]]&lt;0,1,0)</f>
        <v>0</v>
      </c>
      <c r="AG363" s="99">
        <f>Petrobras_PETR4___Histórico__InfoMoney_1[[#This Row],[9MME]]/Petrobras_PETR4___Histórico__InfoMoney_1[[#This Row],[20MA]]</f>
        <v>1.0025253827427205</v>
      </c>
      <c r="AH363" s="95">
        <f t="shared" si="227"/>
        <v>0</v>
      </c>
      <c r="AI363" s="96">
        <f t="shared" si="228"/>
        <v>0</v>
      </c>
      <c r="AK363" s="104" t="b">
        <f t="shared" si="229"/>
        <v>1</v>
      </c>
      <c r="AL363" s="104" t="b">
        <f t="shared" si="230"/>
        <v>1</v>
      </c>
      <c r="AM363" s="104" t="b">
        <f t="shared" si="231"/>
        <v>0</v>
      </c>
      <c r="AN363" s="104" t="b">
        <f t="shared" si="232"/>
        <v>1</v>
      </c>
      <c r="AO363" s="98">
        <f t="shared" si="233"/>
        <v>26.72</v>
      </c>
      <c r="AP363" s="104">
        <f t="shared" si="234"/>
        <v>29.54</v>
      </c>
      <c r="AQ363" s="98">
        <f t="shared" si="235"/>
        <v>0.2</v>
      </c>
      <c r="AR363" s="98">
        <f t="shared" si="236"/>
        <v>0.15384615384615385</v>
      </c>
      <c r="AS363" s="98">
        <f t="shared" si="237"/>
        <v>7.407407407407407E-2</v>
      </c>
      <c r="AU363" s="97" t="b">
        <f t="shared" si="238"/>
        <v>1</v>
      </c>
      <c r="AV363" s="97" t="b">
        <f t="shared" si="239"/>
        <v>1</v>
      </c>
      <c r="AW363" s="97" t="b">
        <f t="shared" si="245"/>
        <v>0</v>
      </c>
      <c r="AX363" s="97" t="b">
        <f t="shared" si="246"/>
        <v>0</v>
      </c>
      <c r="AY3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3" s="97" t="b">
        <f t="shared" si="240"/>
        <v>0</v>
      </c>
      <c r="BA363" s="97" t="b">
        <f t="shared" si="241"/>
        <v>0</v>
      </c>
      <c r="BB363" s="97" t="b">
        <f t="shared" si="247"/>
        <v>1</v>
      </c>
      <c r="BC363" s="97" t="b">
        <f t="shared" si="248"/>
        <v>1</v>
      </c>
      <c r="BD363" s="97" t="b">
        <f>Petrobras_PETR4___Histórico__InfoMoney_1[[#This Row],[MACD Line]]&lt;0</f>
        <v>0</v>
      </c>
      <c r="BE3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4" spans="1:57" hidden="1">
      <c r="A364" s="83">
        <v>43804</v>
      </c>
      <c r="B364" s="98">
        <v>28.73</v>
      </c>
      <c r="C364" s="98">
        <v>28.73</v>
      </c>
      <c r="D364" s="98">
        <v>1.31</v>
      </c>
      <c r="E364" s="98">
        <f>Petrobras_PETR4___Histórico__InfoMoney_1[[#This Row],[Var.Dia (%)]]/100</f>
        <v>1.3100000000000001E-2</v>
      </c>
      <c r="F364" s="98">
        <v>28.34</v>
      </c>
      <c r="G364" s="98">
        <v>28.23</v>
      </c>
      <c r="H364" s="98">
        <v>29.06</v>
      </c>
      <c r="I364" s="97" t="s">
        <v>97</v>
      </c>
      <c r="J364" s="108">
        <v>2.8999999999999998E-3</v>
      </c>
      <c r="K364" s="97">
        <f ca="1">IF(COUNT($E364:E$1321)&gt;=22,LINEST(OFFSET(E364,0,0,22),OFFSET(J364,0,0,22)),"")</f>
        <v>1.5100143029191067</v>
      </c>
      <c r="L364" s="99">
        <f t="shared" si="213"/>
        <v>0</v>
      </c>
      <c r="M364" s="99">
        <f t="shared" si="214"/>
        <v>0</v>
      </c>
      <c r="N364" s="99">
        <f t="shared" si="215"/>
        <v>0</v>
      </c>
      <c r="O3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-0.20754716981131971</v>
      </c>
      <c r="P364" s="128">
        <f>IF(Petrobras_PETR4___Histórico__InfoMoney_1[[#This Row],[William %R]]&lt;-0.8,1,0)</f>
        <v>0</v>
      </c>
      <c r="Q364" s="128">
        <f>IF(Petrobras_PETR4___Histórico__InfoMoney_1[[#This Row],[William %R]]&gt;-0.1,1,0)</f>
        <v>0</v>
      </c>
      <c r="R364" s="99">
        <f t="shared" si="216"/>
        <v>27.47</v>
      </c>
      <c r="S364" s="99">
        <f t="shared" si="217"/>
        <v>29.06</v>
      </c>
      <c r="T364" s="99">
        <f t="shared" si="218"/>
        <v>28.347115384615382</v>
      </c>
      <c r="U364" s="99">
        <f t="shared" si="219"/>
        <v>28.304500000000001</v>
      </c>
      <c r="V364" s="99">
        <f t="shared" si="220"/>
        <v>28.198326149915868</v>
      </c>
      <c r="W364" s="99">
        <f t="shared" si="221"/>
        <v>28.010849708688038</v>
      </c>
      <c r="X364" s="99">
        <f t="shared" si="222"/>
        <v>0.18747644122782958</v>
      </c>
      <c r="Y364" s="99">
        <f t="shared" si="223"/>
        <v>0.25076101612768509</v>
      </c>
      <c r="Z364" s="99">
        <f t="shared" si="224"/>
        <v>-6.3284574899855506E-2</v>
      </c>
      <c r="AA364" s="109">
        <f t="shared" si="225"/>
        <v>0.26162950903902327</v>
      </c>
      <c r="AB364" s="109">
        <f t="shared" si="242"/>
        <v>0.43569484734157654</v>
      </c>
      <c r="AC364" s="99" t="str">
        <f t="shared" si="243"/>
        <v>0</v>
      </c>
      <c r="AD364" s="95" t="str">
        <f t="shared" si="244"/>
        <v>0</v>
      </c>
      <c r="AE364" s="95">
        <f t="shared" si="226"/>
        <v>1</v>
      </c>
      <c r="AF364" s="95">
        <f>IF(Petrobras_PETR4___Histórico__InfoMoney_1[[#This Row],[MACD Line]]&lt;0,1,0)</f>
        <v>0</v>
      </c>
      <c r="AG364" s="99">
        <f>Petrobras_PETR4___Histórico__InfoMoney_1[[#This Row],[9MME]]/Petrobras_PETR4___Histórico__InfoMoney_1[[#This Row],[20MA]]</f>
        <v>1.0015056045722546</v>
      </c>
      <c r="AH364" s="95">
        <f t="shared" si="227"/>
        <v>0</v>
      </c>
      <c r="AI364" s="96">
        <f t="shared" si="228"/>
        <v>0</v>
      </c>
      <c r="AK364" s="104" t="b">
        <f t="shared" si="229"/>
        <v>1</v>
      </c>
      <c r="AL364" s="104" t="b">
        <f t="shared" si="230"/>
        <v>0</v>
      </c>
      <c r="AM364" s="104" t="b">
        <f t="shared" si="231"/>
        <v>0</v>
      </c>
      <c r="AN364" s="104" t="b">
        <f t="shared" si="232"/>
        <v>1</v>
      </c>
      <c r="AO364" s="98">
        <f t="shared" si="233"/>
        <v>26.72</v>
      </c>
      <c r="AP364" s="104">
        <f t="shared" si="234"/>
        <v>29.54</v>
      </c>
      <c r="AQ364" s="98">
        <f t="shared" si="235"/>
        <v>0.2</v>
      </c>
      <c r="AR364" s="98">
        <f t="shared" si="236"/>
        <v>0.15384615384615385</v>
      </c>
      <c r="AS364" s="98">
        <f t="shared" si="237"/>
        <v>7.407407407407407E-2</v>
      </c>
      <c r="AU364" s="97" t="b">
        <f t="shared" si="238"/>
        <v>1</v>
      </c>
      <c r="AV364" s="97" t="b">
        <f t="shared" si="239"/>
        <v>1</v>
      </c>
      <c r="AW364" s="97" t="b">
        <f t="shared" si="245"/>
        <v>0</v>
      </c>
      <c r="AX364" s="97" t="b">
        <f t="shared" si="246"/>
        <v>0</v>
      </c>
      <c r="AY3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4" s="97" t="b">
        <f t="shared" si="240"/>
        <v>0</v>
      </c>
      <c r="BA364" s="97" t="b">
        <f t="shared" si="241"/>
        <v>0</v>
      </c>
      <c r="BB364" s="97" t="b">
        <f t="shared" si="247"/>
        <v>1</v>
      </c>
      <c r="BC364" s="97" t="b">
        <f t="shared" si="248"/>
        <v>1</v>
      </c>
      <c r="BD364" s="97" t="b">
        <f>Petrobras_PETR4___Histórico__InfoMoney_1[[#This Row],[MACD Line]]&lt;0</f>
        <v>0</v>
      </c>
      <c r="BE3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5" spans="1:57" hidden="1">
      <c r="A365" s="83">
        <v>43803</v>
      </c>
      <c r="B365" s="98">
        <v>28.36</v>
      </c>
      <c r="C365" s="98">
        <v>28.36</v>
      </c>
      <c r="D365" s="98">
        <v>2.35</v>
      </c>
      <c r="E365" s="98">
        <f>Petrobras_PETR4___Histórico__InfoMoney_1[[#This Row],[Var.Dia (%)]]/100</f>
        <v>2.35E-2</v>
      </c>
      <c r="F365" s="98">
        <v>27.98</v>
      </c>
      <c r="G365" s="98">
        <v>27.84</v>
      </c>
      <c r="H365" s="98">
        <v>28.36</v>
      </c>
      <c r="I365" s="97" t="s">
        <v>68</v>
      </c>
      <c r="J365" s="108">
        <v>1.23E-2</v>
      </c>
      <c r="K365" s="97">
        <f ca="1">IF(COUNT($E365:E$1321)&gt;=22,LINEST(OFFSET(E365,0,0,22),OFFSET(J365,0,0,22)),"")</f>
        <v>1.4503465825964659</v>
      </c>
      <c r="L365" s="99">
        <f t="shared" si="213"/>
        <v>0</v>
      </c>
      <c r="M365" s="99">
        <f t="shared" si="214"/>
        <v>0</v>
      </c>
      <c r="N365" s="99">
        <f t="shared" si="215"/>
        <v>0</v>
      </c>
      <c r="O3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-0.42207792207792272</v>
      </c>
      <c r="P365" s="128">
        <f>IF(Petrobras_PETR4___Histórico__InfoMoney_1[[#This Row],[William %R]]&lt;-0.8,1,0)</f>
        <v>0</v>
      </c>
      <c r="Q365" s="128">
        <f>IF(Petrobras_PETR4___Histórico__InfoMoney_1[[#This Row],[William %R]]&gt;-0.1,1,0)</f>
        <v>0</v>
      </c>
      <c r="R365" s="99">
        <f t="shared" si="216"/>
        <v>27.47</v>
      </c>
      <c r="S365" s="99">
        <f t="shared" si="217"/>
        <v>29.01</v>
      </c>
      <c r="T365" s="99">
        <f t="shared" si="218"/>
        <v>28.311769230769229</v>
      </c>
      <c r="U365" s="99">
        <f t="shared" si="219"/>
        <v>28.277499999999996</v>
      </c>
      <c r="V365" s="99">
        <f t="shared" si="220"/>
        <v>28.101658177173299</v>
      </c>
      <c r="W365" s="99">
        <f t="shared" si="221"/>
        <v>27.95331768538308</v>
      </c>
      <c r="X365" s="99">
        <f t="shared" si="222"/>
        <v>0.14834049179021846</v>
      </c>
      <c r="Y365" s="99">
        <f t="shared" si="223"/>
        <v>0.26658215985264899</v>
      </c>
      <c r="Z365" s="99">
        <f t="shared" si="224"/>
        <v>-0.11824166806243053</v>
      </c>
      <c r="AA365" s="109">
        <f t="shared" si="225"/>
        <v>0.45961940777125487</v>
      </c>
      <c r="AB365" s="109">
        <f t="shared" si="242"/>
        <v>0.28640879874752356</v>
      </c>
      <c r="AC365" s="99" t="str">
        <f t="shared" si="243"/>
        <v>1</v>
      </c>
      <c r="AD365" s="95" t="str">
        <f t="shared" si="244"/>
        <v>0</v>
      </c>
      <c r="AE365" s="95">
        <f t="shared" si="226"/>
        <v>1</v>
      </c>
      <c r="AF365" s="95">
        <f>IF(Petrobras_PETR4___Histórico__InfoMoney_1[[#This Row],[MACD Line]]&lt;0,1,0)</f>
        <v>0</v>
      </c>
      <c r="AG365" s="99">
        <f>Petrobras_PETR4___Histórico__InfoMoney_1[[#This Row],[9MME]]/Petrobras_PETR4___Histórico__InfoMoney_1[[#This Row],[20MA]]</f>
        <v>1.0012118903994072</v>
      </c>
      <c r="AH365" s="95">
        <f t="shared" si="227"/>
        <v>0</v>
      </c>
      <c r="AI365" s="96">
        <f t="shared" si="228"/>
        <v>0</v>
      </c>
      <c r="AK365" s="104" t="b">
        <f t="shared" si="229"/>
        <v>0</v>
      </c>
      <c r="AL365" s="104" t="b">
        <f t="shared" si="230"/>
        <v>0</v>
      </c>
      <c r="AM365" s="104" t="b">
        <f t="shared" si="231"/>
        <v>0</v>
      </c>
      <c r="AN365" s="104" t="b">
        <f t="shared" si="232"/>
        <v>1</v>
      </c>
      <c r="AO365" s="98">
        <f t="shared" si="233"/>
        <v>26.72</v>
      </c>
      <c r="AP365" s="104">
        <f t="shared" si="234"/>
        <v>29.54</v>
      </c>
      <c r="AQ365" s="98">
        <f t="shared" si="235"/>
        <v>0.2</v>
      </c>
      <c r="AR365" s="98">
        <f t="shared" si="236"/>
        <v>0.15384615384615385</v>
      </c>
      <c r="AS365" s="98">
        <f t="shared" si="237"/>
        <v>7.407407407407407E-2</v>
      </c>
      <c r="AU365" s="97" t="b">
        <f t="shared" si="238"/>
        <v>1</v>
      </c>
      <c r="AV365" s="97" t="b">
        <f t="shared" si="239"/>
        <v>0</v>
      </c>
      <c r="AW365" s="97" t="b">
        <f t="shared" si="245"/>
        <v>0</v>
      </c>
      <c r="AX365" s="97" t="b">
        <f t="shared" si="246"/>
        <v>1</v>
      </c>
      <c r="AY3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5" s="97" t="b">
        <f t="shared" si="240"/>
        <v>1</v>
      </c>
      <c r="BA365" s="97" t="b">
        <f t="shared" si="241"/>
        <v>0</v>
      </c>
      <c r="BB365" s="97" t="b">
        <f t="shared" si="247"/>
        <v>0</v>
      </c>
      <c r="BC365" s="97" t="b">
        <f t="shared" si="248"/>
        <v>1</v>
      </c>
      <c r="BD365" s="97" t="b">
        <f>Petrobras_PETR4___Histórico__InfoMoney_1[[#This Row],[MACD Line]]&lt;0</f>
        <v>0</v>
      </c>
      <c r="BE3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6" spans="1:57" hidden="1">
      <c r="A366" s="83">
        <v>43802</v>
      </c>
      <c r="B366" s="98">
        <v>27.71</v>
      </c>
      <c r="C366" s="98">
        <v>27.71</v>
      </c>
      <c r="D366" s="98">
        <v>-0.31</v>
      </c>
      <c r="E366" s="98">
        <f>Petrobras_PETR4___Histórico__InfoMoney_1[[#This Row],[Var.Dia (%)]]/100</f>
        <v>-3.0999999999999999E-3</v>
      </c>
      <c r="F366" s="98">
        <v>27.89</v>
      </c>
      <c r="G366" s="98">
        <v>27.47</v>
      </c>
      <c r="H366" s="98">
        <v>27.91</v>
      </c>
      <c r="I366" s="97" t="s">
        <v>513</v>
      </c>
      <c r="J366" s="108">
        <v>2.9999999999999997E-4</v>
      </c>
      <c r="K366" s="97">
        <f ca="1">IF(COUNT($E366:E$1321)&gt;=22,LINEST(OFFSET(E366,0,0,22),OFFSET(J366,0,0,22)),"")</f>
        <v>1.1966272280666352</v>
      </c>
      <c r="L366" s="99">
        <f t="shared" si="213"/>
        <v>0</v>
      </c>
      <c r="M366" s="99">
        <f t="shared" si="214"/>
        <v>0</v>
      </c>
      <c r="N366" s="99">
        <f t="shared" si="215"/>
        <v>0</v>
      </c>
      <c r="O3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-0.86666666666666559</v>
      </c>
      <c r="P366" s="128">
        <f>IF(Petrobras_PETR4___Histórico__InfoMoney_1[[#This Row],[William %R]]&lt;-0.8,1,0)</f>
        <v>1</v>
      </c>
      <c r="Q366" s="128">
        <f>IF(Petrobras_PETR4___Histórico__InfoMoney_1[[#This Row],[William %R]]&gt;-0.1,1,0)</f>
        <v>0</v>
      </c>
      <c r="R366" s="99">
        <f t="shared" si="216"/>
        <v>27.47</v>
      </c>
      <c r="S366" s="99">
        <f t="shared" si="217"/>
        <v>29.27</v>
      </c>
      <c r="T366" s="99">
        <f t="shared" si="218"/>
        <v>28.263807692307694</v>
      </c>
      <c r="U366" s="99">
        <f t="shared" si="219"/>
        <v>28.302999999999997</v>
      </c>
      <c r="V366" s="99">
        <f t="shared" si="220"/>
        <v>28.054686936659351</v>
      </c>
      <c r="W366" s="99">
        <f t="shared" si="221"/>
        <v>27.920783100213725</v>
      </c>
      <c r="X366" s="99">
        <f t="shared" si="222"/>
        <v>0.13390383644562576</v>
      </c>
      <c r="Y366" s="99">
        <f t="shared" si="223"/>
        <v>0.29614257686825662</v>
      </c>
      <c r="Z366" s="99">
        <f t="shared" si="224"/>
        <v>-0.16223874042263087</v>
      </c>
      <c r="AA366" s="109">
        <f t="shared" si="225"/>
        <v>6.3639610306789177E-2</v>
      </c>
      <c r="AB366" s="109">
        <f t="shared" si="242"/>
        <v>0.21173096136370709</v>
      </c>
      <c r="AC366" s="99" t="str">
        <f t="shared" si="243"/>
        <v>0</v>
      </c>
      <c r="AD366" s="95" t="str">
        <f t="shared" si="244"/>
        <v>0</v>
      </c>
      <c r="AE366" s="95">
        <f t="shared" si="226"/>
        <v>1</v>
      </c>
      <c r="AF366" s="95">
        <f>IF(Petrobras_PETR4___Histórico__InfoMoney_1[[#This Row],[MACD Line]]&lt;0,1,0)</f>
        <v>0</v>
      </c>
      <c r="AG366" s="99">
        <f>Petrobras_PETR4___Histórico__InfoMoney_1[[#This Row],[9MME]]/Petrobras_PETR4___Histórico__InfoMoney_1[[#This Row],[20MA]]</f>
        <v>0.99861525959466124</v>
      </c>
      <c r="AH366" s="95">
        <f t="shared" si="227"/>
        <v>0</v>
      </c>
      <c r="AI366" s="96">
        <f t="shared" si="228"/>
        <v>0</v>
      </c>
      <c r="AK366" s="104" t="b">
        <f t="shared" si="229"/>
        <v>0</v>
      </c>
      <c r="AL366" s="104" t="b">
        <f t="shared" si="230"/>
        <v>0</v>
      </c>
      <c r="AM366" s="104" t="b">
        <f t="shared" si="231"/>
        <v>1</v>
      </c>
      <c r="AN366" s="104" t="b">
        <f t="shared" si="232"/>
        <v>1</v>
      </c>
      <c r="AO366" s="98">
        <f t="shared" si="233"/>
        <v>26.72</v>
      </c>
      <c r="AP366" s="104">
        <f t="shared" si="234"/>
        <v>29.7</v>
      </c>
      <c r="AQ366" s="98">
        <f t="shared" si="235"/>
        <v>0.2</v>
      </c>
      <c r="AR366" s="98">
        <f t="shared" si="236"/>
        <v>0.15384615384615385</v>
      </c>
      <c r="AS366" s="98">
        <f t="shared" si="237"/>
        <v>7.407407407407407E-2</v>
      </c>
      <c r="AU366" s="97" t="b">
        <f t="shared" si="238"/>
        <v>0</v>
      </c>
      <c r="AV366" s="97" t="b">
        <f t="shared" si="239"/>
        <v>0</v>
      </c>
      <c r="AW366" s="97" t="b">
        <f t="shared" si="245"/>
        <v>1</v>
      </c>
      <c r="AX366" s="97" t="b">
        <f t="shared" si="246"/>
        <v>1</v>
      </c>
      <c r="AY3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6" s="97" t="b">
        <f t="shared" si="240"/>
        <v>0</v>
      </c>
      <c r="BA366" s="97" t="b">
        <f t="shared" si="241"/>
        <v>1</v>
      </c>
      <c r="BB366" s="97" t="b">
        <f t="shared" si="247"/>
        <v>0</v>
      </c>
      <c r="BC366" s="97" t="b">
        <f t="shared" si="248"/>
        <v>0</v>
      </c>
      <c r="BD366" s="97" t="b">
        <f>Petrobras_PETR4___Histórico__InfoMoney_1[[#This Row],[MACD Line]]&lt;0</f>
        <v>0</v>
      </c>
      <c r="BE3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7" spans="1:57" hidden="1">
      <c r="A367" s="83">
        <v>43801</v>
      </c>
      <c r="B367" s="98">
        <v>27.8</v>
      </c>
      <c r="C367" s="98">
        <v>27.8</v>
      </c>
      <c r="D367" s="98">
        <v>-0.27</v>
      </c>
      <c r="E367" s="98">
        <f>Petrobras_PETR4___Histórico__InfoMoney_1[[#This Row],[Var.Dia (%)]]/100</f>
        <v>-2.7000000000000001E-3</v>
      </c>
      <c r="F367" s="98">
        <v>28.11</v>
      </c>
      <c r="G367" s="98">
        <v>27.8</v>
      </c>
      <c r="H367" s="98">
        <v>28.21</v>
      </c>
      <c r="I367" s="97" t="s">
        <v>514</v>
      </c>
      <c r="J367" s="108">
        <v>6.4000000000000003E-3</v>
      </c>
      <c r="K367" s="97">
        <f ca="1">IF(COUNT($E367:E$1321)&gt;=22,LINEST(OFFSET(E367,0,0,22),OFFSET(J367,0,0,22)),"")</f>
        <v>1.1999649809666038</v>
      </c>
      <c r="L367" s="99">
        <f t="shared" si="213"/>
        <v>0</v>
      </c>
      <c r="M367" s="99">
        <f t="shared" si="214"/>
        <v>0</v>
      </c>
      <c r="N367" s="99">
        <f t="shared" si="215"/>
        <v>0</v>
      </c>
      <c r="O3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-0.81666666666666576</v>
      </c>
      <c r="P367" s="128">
        <f>IF(Petrobras_PETR4___Histórico__InfoMoney_1[[#This Row],[William %R]]&lt;-0.8,1,0)</f>
        <v>1</v>
      </c>
      <c r="Q367" s="128">
        <f>IF(Petrobras_PETR4___Histórico__InfoMoney_1[[#This Row],[William %R]]&gt;-0.1,1,0)</f>
        <v>0</v>
      </c>
      <c r="R367" s="99">
        <f t="shared" si="216"/>
        <v>27.47</v>
      </c>
      <c r="S367" s="99">
        <f t="shared" si="217"/>
        <v>29.27</v>
      </c>
      <c r="T367" s="99">
        <f t="shared" si="218"/>
        <v>28.324192307692307</v>
      </c>
      <c r="U367" s="99">
        <f t="shared" si="219"/>
        <v>28.3645</v>
      </c>
      <c r="V367" s="99">
        <f t="shared" si="220"/>
        <v>28.117357288779232</v>
      </c>
      <c r="W367" s="99">
        <f t="shared" si="221"/>
        <v>27.937645748230825</v>
      </c>
      <c r="X367" s="99">
        <f t="shared" si="222"/>
        <v>0.1797115405484071</v>
      </c>
      <c r="Y367" s="99">
        <f t="shared" si="223"/>
        <v>0.33670226197391434</v>
      </c>
      <c r="Z367" s="99">
        <f t="shared" si="224"/>
        <v>-0.15699072142550724</v>
      </c>
      <c r="AA367" s="109">
        <f t="shared" si="225"/>
        <v>4.9497474683058526E-2</v>
      </c>
      <c r="AB367" s="109">
        <f t="shared" si="242"/>
        <v>0.17444196742756513</v>
      </c>
      <c r="AC367" s="99" t="str">
        <f t="shared" si="243"/>
        <v>0</v>
      </c>
      <c r="AD367" s="95" t="str">
        <f t="shared" si="244"/>
        <v>0</v>
      </c>
      <c r="AE367" s="95">
        <f t="shared" si="226"/>
        <v>1</v>
      </c>
      <c r="AF367" s="95">
        <f>IF(Petrobras_PETR4___Histórico__InfoMoney_1[[#This Row],[MACD Line]]&lt;0,1,0)</f>
        <v>0</v>
      </c>
      <c r="AG367" s="99">
        <f>Petrobras_PETR4___Histórico__InfoMoney_1[[#This Row],[9MME]]/Petrobras_PETR4___Histórico__InfoMoney_1[[#This Row],[20MA]]</f>
        <v>0.99857893873300452</v>
      </c>
      <c r="AH367" s="95">
        <f t="shared" si="227"/>
        <v>0</v>
      </c>
      <c r="AI367" s="96">
        <f t="shared" si="228"/>
        <v>0</v>
      </c>
      <c r="AK367" s="104" t="b">
        <f t="shared" si="229"/>
        <v>0</v>
      </c>
      <c r="AL367" s="104" t="b">
        <f t="shared" si="230"/>
        <v>1</v>
      </c>
      <c r="AM367" s="104" t="b">
        <f t="shared" si="231"/>
        <v>1</v>
      </c>
      <c r="AN367" s="104" t="b">
        <f t="shared" si="232"/>
        <v>0</v>
      </c>
      <c r="AO367" s="98">
        <f t="shared" si="233"/>
        <v>26.72</v>
      </c>
      <c r="AP367" s="104">
        <f t="shared" si="234"/>
        <v>29.7</v>
      </c>
      <c r="AQ367" s="98">
        <f t="shared" si="235"/>
        <v>0.2</v>
      </c>
      <c r="AR367" s="98">
        <f t="shared" si="236"/>
        <v>0.15384615384615385</v>
      </c>
      <c r="AS367" s="98">
        <f t="shared" si="237"/>
        <v>7.407407407407407E-2</v>
      </c>
      <c r="AU367" s="97" t="b">
        <f t="shared" si="238"/>
        <v>0</v>
      </c>
      <c r="AV367" s="97" t="b">
        <f t="shared" si="239"/>
        <v>1</v>
      </c>
      <c r="AW367" s="97" t="b">
        <f t="shared" si="245"/>
        <v>1</v>
      </c>
      <c r="AX367" s="97" t="b">
        <f t="shared" si="246"/>
        <v>1</v>
      </c>
      <c r="AY3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7" s="97" t="b">
        <f t="shared" si="240"/>
        <v>0</v>
      </c>
      <c r="BA367" s="97" t="b">
        <f t="shared" si="241"/>
        <v>0</v>
      </c>
      <c r="BB367" s="97" t="b">
        <f t="shared" si="247"/>
        <v>0</v>
      </c>
      <c r="BC367" s="97" t="b">
        <f t="shared" si="248"/>
        <v>0</v>
      </c>
      <c r="BD367" s="97" t="b">
        <f>Petrobras_PETR4___Histórico__InfoMoney_1[[#This Row],[MACD Line]]&lt;0</f>
        <v>0</v>
      </c>
      <c r="BE3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8" spans="1:57" hidden="1">
      <c r="A368" s="83">
        <v>43798</v>
      </c>
      <c r="B368" s="98">
        <v>27.87</v>
      </c>
      <c r="C368" s="98">
        <v>27.87</v>
      </c>
      <c r="D368" s="98">
        <v>-1.29</v>
      </c>
      <c r="E368" s="98">
        <f>Petrobras_PETR4___Histórico__InfoMoney_1[[#This Row],[Var.Dia (%)]]/100</f>
        <v>-1.29E-2</v>
      </c>
      <c r="F368" s="98">
        <v>28.2</v>
      </c>
      <c r="G368" s="98">
        <v>27.74</v>
      </c>
      <c r="H368" s="98">
        <v>28.27</v>
      </c>
      <c r="I368" s="97" t="s">
        <v>219</v>
      </c>
      <c r="J368" s="108">
        <v>-5.0000000000000001E-4</v>
      </c>
      <c r="K368" s="97">
        <f ca="1">IF(COUNT($E368:E$1321)&gt;=22,LINEST(OFFSET(E368,0,0,22),OFFSET(J368,0,0,22)),"")</f>
        <v>1.1787960514353466</v>
      </c>
      <c r="L368" s="99">
        <f t="shared" si="213"/>
        <v>0</v>
      </c>
      <c r="M368" s="99">
        <f t="shared" si="214"/>
        <v>0</v>
      </c>
      <c r="N368" s="99">
        <f t="shared" si="215"/>
        <v>0</v>
      </c>
      <c r="O3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-0.77900552486187757</v>
      </c>
      <c r="P368" s="128">
        <f>IF(Petrobras_PETR4___Histórico__InfoMoney_1[[#This Row],[William %R]]&lt;-0.8,1,0)</f>
        <v>0</v>
      </c>
      <c r="Q368" s="128">
        <f>IF(Petrobras_PETR4___Histórico__InfoMoney_1[[#This Row],[William %R]]&gt;-0.1,1,0)</f>
        <v>0</v>
      </c>
      <c r="R368" s="99">
        <f t="shared" si="216"/>
        <v>27.47</v>
      </c>
      <c r="S368" s="99">
        <f t="shared" si="217"/>
        <v>29.28</v>
      </c>
      <c r="T368" s="99">
        <f t="shared" si="218"/>
        <v>28.365846153846153</v>
      </c>
      <c r="U368" s="99">
        <f t="shared" si="219"/>
        <v>28.419499999999999</v>
      </c>
      <c r="V368" s="99">
        <f t="shared" si="220"/>
        <v>28.175058614011817</v>
      </c>
      <c r="W368" s="99">
        <f t="shared" si="221"/>
        <v>27.948657408089289</v>
      </c>
      <c r="X368" s="99">
        <f t="shared" si="222"/>
        <v>0.22640120592252799</v>
      </c>
      <c r="Y368" s="99">
        <f t="shared" si="223"/>
        <v>0.37594994233029116</v>
      </c>
      <c r="Z368" s="99">
        <f t="shared" si="224"/>
        <v>-0.14954873640776317</v>
      </c>
      <c r="AA368" s="109">
        <f t="shared" si="225"/>
        <v>0.26162950903902077</v>
      </c>
      <c r="AB368" s="109">
        <f t="shared" si="242"/>
        <v>0.23452078799117085</v>
      </c>
      <c r="AC368" s="99" t="str">
        <f t="shared" si="243"/>
        <v>0</v>
      </c>
      <c r="AD368" s="95" t="str">
        <f t="shared" si="244"/>
        <v>0</v>
      </c>
      <c r="AE368" s="95">
        <f t="shared" si="226"/>
        <v>1</v>
      </c>
      <c r="AF368" s="95">
        <f>IF(Petrobras_PETR4___Histórico__InfoMoney_1[[#This Row],[MACD Line]]&lt;0,1,0)</f>
        <v>0</v>
      </c>
      <c r="AG368" s="99">
        <f>Petrobras_PETR4___Histórico__InfoMoney_1[[#This Row],[9MME]]/Petrobras_PETR4___Histórico__InfoMoney_1[[#This Row],[20MA]]</f>
        <v>0.99811207635060972</v>
      </c>
      <c r="AH368" s="95">
        <f t="shared" si="227"/>
        <v>0</v>
      </c>
      <c r="AI368" s="96">
        <f t="shared" si="228"/>
        <v>0</v>
      </c>
      <c r="AK368" s="104" t="b">
        <f t="shared" si="229"/>
        <v>1</v>
      </c>
      <c r="AL368" s="104" t="b">
        <f t="shared" si="230"/>
        <v>0</v>
      </c>
      <c r="AM368" s="104" t="b">
        <f t="shared" si="231"/>
        <v>1</v>
      </c>
      <c r="AN368" s="104" t="b">
        <f t="shared" si="232"/>
        <v>0</v>
      </c>
      <c r="AO368" s="98">
        <f t="shared" si="233"/>
        <v>26.72</v>
      </c>
      <c r="AP368" s="104">
        <f t="shared" si="234"/>
        <v>29.7</v>
      </c>
      <c r="AQ368" s="98">
        <f t="shared" si="235"/>
        <v>0.2</v>
      </c>
      <c r="AR368" s="98">
        <f t="shared" si="236"/>
        <v>0.15384615384615385</v>
      </c>
      <c r="AS368" s="98">
        <f t="shared" si="237"/>
        <v>7.407407407407407E-2</v>
      </c>
      <c r="AU368" s="97" t="b">
        <f t="shared" si="238"/>
        <v>1</v>
      </c>
      <c r="AV368" s="97" t="b">
        <f t="shared" si="239"/>
        <v>0</v>
      </c>
      <c r="AW368" s="97" t="b">
        <f t="shared" si="245"/>
        <v>1</v>
      </c>
      <c r="AX368" s="97" t="b">
        <f t="shared" si="246"/>
        <v>0</v>
      </c>
      <c r="AY3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8" s="97" t="b">
        <f t="shared" si="240"/>
        <v>1</v>
      </c>
      <c r="BA368" s="97" t="b">
        <f t="shared" si="241"/>
        <v>0</v>
      </c>
      <c r="BB368" s="97" t="b">
        <f t="shared" si="247"/>
        <v>1</v>
      </c>
      <c r="BC368" s="97" t="b">
        <f t="shared" si="248"/>
        <v>0</v>
      </c>
      <c r="BD368" s="97" t="b">
        <f>Petrobras_PETR4___Histórico__InfoMoney_1[[#This Row],[MACD Line]]&lt;0</f>
        <v>0</v>
      </c>
      <c r="BE3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69" spans="1:57" hidden="1">
      <c r="A369" s="83">
        <v>43797</v>
      </c>
      <c r="B369" s="98">
        <v>28.24</v>
      </c>
      <c r="C369" s="98">
        <v>28.24</v>
      </c>
      <c r="D369" s="98">
        <v>0.68</v>
      </c>
      <c r="E369" s="98">
        <f>Petrobras_PETR4___Histórico__InfoMoney_1[[#This Row],[Var.Dia (%)]]/100</f>
        <v>6.8000000000000005E-3</v>
      </c>
      <c r="F369" s="98">
        <v>28.04</v>
      </c>
      <c r="G369" s="98">
        <v>27.55</v>
      </c>
      <c r="H369" s="98">
        <v>28.25</v>
      </c>
      <c r="I369" s="97" t="s">
        <v>124</v>
      </c>
      <c r="J369" s="108">
        <v>5.4000000000000003E-3</v>
      </c>
      <c r="K369" s="97">
        <f ca="1">IF(COUNT($E369:E$1321)&gt;=22,LINEST(OFFSET(E369,0,0,22),OFFSET(J369,0,0,22)),"")</f>
        <v>1.1860026889834836</v>
      </c>
      <c r="L369" s="99">
        <f t="shared" si="213"/>
        <v>0</v>
      </c>
      <c r="M369" s="99">
        <f t="shared" si="214"/>
        <v>0</v>
      </c>
      <c r="N369" s="99">
        <f t="shared" si="215"/>
        <v>0</v>
      </c>
      <c r="O3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-0.62801932367149782</v>
      </c>
      <c r="P369" s="128">
        <f>IF(Petrobras_PETR4___Histórico__InfoMoney_1[[#This Row],[William %R]]&lt;-0.8,1,0)</f>
        <v>0</v>
      </c>
      <c r="Q369" s="128">
        <f>IF(Petrobras_PETR4___Histórico__InfoMoney_1[[#This Row],[William %R]]&gt;-0.1,1,0)</f>
        <v>0</v>
      </c>
      <c r="R369" s="99">
        <f t="shared" si="216"/>
        <v>27.47</v>
      </c>
      <c r="S369" s="99">
        <f t="shared" si="217"/>
        <v>29.54</v>
      </c>
      <c r="T369" s="99">
        <f t="shared" si="218"/>
        <v>28.427846153846154</v>
      </c>
      <c r="U369" s="99">
        <f t="shared" si="219"/>
        <v>28.456</v>
      </c>
      <c r="V369" s="99">
        <f t="shared" si="220"/>
        <v>28.230523816559419</v>
      </c>
      <c r="W369" s="99">
        <f t="shared" si="221"/>
        <v>27.954950000736432</v>
      </c>
      <c r="X369" s="99">
        <f t="shared" si="222"/>
        <v>0.27557381582298746</v>
      </c>
      <c r="Y369" s="99">
        <f t="shared" si="223"/>
        <v>0.41333712643223197</v>
      </c>
      <c r="Z369" s="99">
        <f t="shared" si="224"/>
        <v>-0.13776331060924452</v>
      </c>
      <c r="AA369" s="109">
        <f t="shared" si="225"/>
        <v>0.13435028842544242</v>
      </c>
      <c r="AB369" s="109">
        <f t="shared" si="242"/>
        <v>0.30166206257996753</v>
      </c>
      <c r="AC369" s="99" t="str">
        <f t="shared" si="243"/>
        <v>0</v>
      </c>
      <c r="AD369" s="95" t="str">
        <f t="shared" si="244"/>
        <v>0</v>
      </c>
      <c r="AE369" s="95">
        <f t="shared" si="226"/>
        <v>1</v>
      </c>
      <c r="AF369" s="95">
        <f>IF(Petrobras_PETR4___Histórico__InfoMoney_1[[#This Row],[MACD Line]]&lt;0,1,0)</f>
        <v>0</v>
      </c>
      <c r="AG369" s="99">
        <f>Petrobras_PETR4___Histórico__InfoMoney_1[[#This Row],[9MME]]/Petrobras_PETR4___Histórico__InfoMoney_1[[#This Row],[20MA]]</f>
        <v>0.99901061828247661</v>
      </c>
      <c r="AH369" s="95">
        <f t="shared" si="227"/>
        <v>0</v>
      </c>
      <c r="AI369" s="96">
        <f t="shared" si="228"/>
        <v>0</v>
      </c>
      <c r="AK369" s="104" t="b">
        <f t="shared" si="229"/>
        <v>0</v>
      </c>
      <c r="AL369" s="104" t="b">
        <f t="shared" si="230"/>
        <v>0</v>
      </c>
      <c r="AM369" s="104" t="b">
        <f t="shared" si="231"/>
        <v>1</v>
      </c>
      <c r="AN369" s="104" t="b">
        <f t="shared" si="232"/>
        <v>1</v>
      </c>
      <c r="AO369" s="98">
        <f t="shared" si="233"/>
        <v>26.72</v>
      </c>
      <c r="AP369" s="104">
        <f t="shared" si="234"/>
        <v>29.7</v>
      </c>
      <c r="AQ369" s="98">
        <f t="shared" si="235"/>
        <v>0.2</v>
      </c>
      <c r="AR369" s="98">
        <f t="shared" si="236"/>
        <v>0.15384615384615385</v>
      </c>
      <c r="AS369" s="98">
        <f t="shared" si="237"/>
        <v>7.407407407407407E-2</v>
      </c>
      <c r="AU369" s="97" t="b">
        <f t="shared" si="238"/>
        <v>0</v>
      </c>
      <c r="AV369" s="97" t="b">
        <f t="shared" si="239"/>
        <v>0</v>
      </c>
      <c r="AW369" s="97" t="b">
        <f t="shared" si="245"/>
        <v>0</v>
      </c>
      <c r="AX369" s="97" t="b">
        <f t="shared" si="246"/>
        <v>1</v>
      </c>
      <c r="AY3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69" s="97" t="b">
        <f t="shared" si="240"/>
        <v>0</v>
      </c>
      <c r="BA369" s="97" t="b">
        <f t="shared" si="241"/>
        <v>1</v>
      </c>
      <c r="BB369" s="97" t="b">
        <f t="shared" si="247"/>
        <v>0</v>
      </c>
      <c r="BC369" s="97" t="b">
        <f t="shared" si="248"/>
        <v>1</v>
      </c>
      <c r="BD369" s="97" t="b">
        <f>Petrobras_PETR4___Histórico__InfoMoney_1[[#This Row],[MACD Line]]&lt;0</f>
        <v>0</v>
      </c>
      <c r="BE3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0" spans="1:57" hidden="1">
      <c r="A370" s="83">
        <v>43796</v>
      </c>
      <c r="B370" s="98">
        <v>28.05</v>
      </c>
      <c r="C370" s="98">
        <v>28.05</v>
      </c>
      <c r="D370" s="98">
        <v>0.48</v>
      </c>
      <c r="E370" s="98">
        <f>Petrobras_PETR4___Histórico__InfoMoney_1[[#This Row],[Var.Dia (%)]]/100</f>
        <v>4.7999999999999996E-3</v>
      </c>
      <c r="F370" s="98">
        <v>28.07</v>
      </c>
      <c r="G370" s="98">
        <v>27.86</v>
      </c>
      <c r="H370" s="98">
        <v>28.35</v>
      </c>
      <c r="I370" s="97" t="s">
        <v>515</v>
      </c>
      <c r="J370" s="108">
        <v>6.1000000000000004E-3</v>
      </c>
      <c r="K370" s="97">
        <f ca="1">IF(COUNT($E370:E$1321)&gt;=22,LINEST(OFFSET(E370,0,0,22),OFFSET(J370,0,0,22)),"")</f>
        <v>1.2362089150695112</v>
      </c>
      <c r="L370" s="99">
        <f t="shared" si="213"/>
        <v>0</v>
      </c>
      <c r="M370" s="99">
        <f t="shared" si="214"/>
        <v>0</v>
      </c>
      <c r="N370" s="99">
        <f t="shared" si="215"/>
        <v>0</v>
      </c>
      <c r="O3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-0.52836879432624051</v>
      </c>
      <c r="P370" s="128">
        <f>IF(Petrobras_PETR4___Histórico__InfoMoney_1[[#This Row],[William %R]]&lt;-0.8,1,0)</f>
        <v>0</v>
      </c>
      <c r="Q370" s="128">
        <f>IF(Petrobras_PETR4___Histórico__InfoMoney_1[[#This Row],[William %R]]&gt;-0.1,1,0)</f>
        <v>0</v>
      </c>
      <c r="R370" s="99">
        <f t="shared" si="216"/>
        <v>26.72</v>
      </c>
      <c r="S370" s="99">
        <f t="shared" si="217"/>
        <v>29.54</v>
      </c>
      <c r="T370" s="99">
        <f t="shared" si="218"/>
        <v>28.402846153846156</v>
      </c>
      <c r="U370" s="99">
        <f t="shared" si="219"/>
        <v>28.462</v>
      </c>
      <c r="V370" s="99">
        <f t="shared" si="220"/>
        <v>28.228800874115677</v>
      </c>
      <c r="W370" s="99">
        <f t="shared" si="221"/>
        <v>27.932146000795345</v>
      </c>
      <c r="X370" s="99">
        <f t="shared" si="222"/>
        <v>0.2966548733203318</v>
      </c>
      <c r="Y370" s="99">
        <f t="shared" si="223"/>
        <v>0.44777795408454313</v>
      </c>
      <c r="Z370" s="99">
        <f t="shared" si="224"/>
        <v>-0.15112308076421133</v>
      </c>
      <c r="AA370" s="109">
        <f t="shared" si="225"/>
        <v>9.8994949366117052E-2</v>
      </c>
      <c r="AB370" s="109">
        <f t="shared" si="242"/>
        <v>0.32557641192199421</v>
      </c>
      <c r="AC370" s="99" t="str">
        <f t="shared" si="243"/>
        <v>0</v>
      </c>
      <c r="AD370" s="95" t="str">
        <f t="shared" si="244"/>
        <v>0</v>
      </c>
      <c r="AE370" s="95">
        <f t="shared" si="226"/>
        <v>1</v>
      </c>
      <c r="AF370" s="95">
        <f>IF(Petrobras_PETR4___Histórico__InfoMoney_1[[#This Row],[MACD Line]]&lt;0,1,0)</f>
        <v>0</v>
      </c>
      <c r="AG370" s="99">
        <f>Petrobras_PETR4___Histórico__InfoMoney_1[[#This Row],[9MME]]/Petrobras_PETR4___Histórico__InfoMoney_1[[#This Row],[20MA]]</f>
        <v>0.99792165532450827</v>
      </c>
      <c r="AH370" s="95">
        <f t="shared" si="227"/>
        <v>0</v>
      </c>
      <c r="AI370" s="96">
        <f t="shared" si="228"/>
        <v>0</v>
      </c>
      <c r="AK370" s="104" t="b">
        <f t="shared" si="229"/>
        <v>0</v>
      </c>
      <c r="AL370" s="104" t="b">
        <f t="shared" si="230"/>
        <v>0</v>
      </c>
      <c r="AM370" s="104" t="b">
        <f t="shared" si="231"/>
        <v>0</v>
      </c>
      <c r="AN370" s="104" t="b">
        <f t="shared" si="232"/>
        <v>1</v>
      </c>
      <c r="AO370" s="98">
        <f t="shared" si="233"/>
        <v>26.72</v>
      </c>
      <c r="AP370" s="104">
        <f t="shared" si="234"/>
        <v>29.7</v>
      </c>
      <c r="AQ370" s="98">
        <f t="shared" si="235"/>
        <v>0.2</v>
      </c>
      <c r="AR370" s="98">
        <f t="shared" si="236"/>
        <v>0.15384615384615385</v>
      </c>
      <c r="AS370" s="98">
        <f t="shared" si="237"/>
        <v>7.407407407407407E-2</v>
      </c>
      <c r="AU370" s="97" t="b">
        <f t="shared" si="238"/>
        <v>0</v>
      </c>
      <c r="AV370" s="97" t="b">
        <f t="shared" si="239"/>
        <v>0</v>
      </c>
      <c r="AW370" s="97" t="b">
        <f t="shared" si="245"/>
        <v>1</v>
      </c>
      <c r="AX370" s="97" t="b">
        <f t="shared" si="246"/>
        <v>1</v>
      </c>
      <c r="AY3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0" s="97" t="b">
        <f t="shared" si="240"/>
        <v>1</v>
      </c>
      <c r="BA370" s="97" t="b">
        <f t="shared" si="241"/>
        <v>0</v>
      </c>
      <c r="BB370" s="97" t="b">
        <f t="shared" si="247"/>
        <v>0</v>
      </c>
      <c r="BC370" s="97" t="b">
        <f t="shared" si="248"/>
        <v>0</v>
      </c>
      <c r="BD370" s="97" t="b">
        <f>Petrobras_PETR4___Histórico__InfoMoney_1[[#This Row],[MACD Line]]&lt;0</f>
        <v>0</v>
      </c>
      <c r="BE3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1" spans="1:57" hidden="1">
      <c r="A371" s="83">
        <v>43795</v>
      </c>
      <c r="B371" s="98">
        <v>27.91</v>
      </c>
      <c r="C371" s="98">
        <v>27.91</v>
      </c>
      <c r="D371" s="98">
        <v>-1.82</v>
      </c>
      <c r="E371" s="98">
        <f>Petrobras_PETR4___Histórico__InfoMoney_1[[#This Row],[Var.Dia (%)]]/100</f>
        <v>-1.8200000000000001E-2</v>
      </c>
      <c r="F371" s="98">
        <v>28.32</v>
      </c>
      <c r="G371" s="98">
        <v>27.83</v>
      </c>
      <c r="H371" s="98">
        <v>28.43</v>
      </c>
      <c r="I371" s="97" t="s">
        <v>181</v>
      </c>
      <c r="J371" s="108">
        <v>-1.26E-2</v>
      </c>
      <c r="K371" s="97">
        <f ca="1">IF(COUNT($E371:E$1321)&gt;=22,LINEST(OFFSET(E371,0,0,22),OFFSET(J371,0,0,22)),"")</f>
        <v>1.2999076646580359</v>
      </c>
      <c r="L371" s="99">
        <f t="shared" si="213"/>
        <v>0</v>
      </c>
      <c r="M371" s="99">
        <f t="shared" si="214"/>
        <v>0</v>
      </c>
      <c r="N371" s="99">
        <f t="shared" si="215"/>
        <v>0</v>
      </c>
      <c r="O3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-0.57801418439716268</v>
      </c>
      <c r="P371" s="128">
        <f>IF(Petrobras_PETR4___Histórico__InfoMoney_1[[#This Row],[William %R]]&lt;-0.8,1,0)</f>
        <v>0</v>
      </c>
      <c r="Q371" s="128">
        <f>IF(Petrobras_PETR4___Histórico__InfoMoney_1[[#This Row],[William %R]]&gt;-0.1,1,0)</f>
        <v>0</v>
      </c>
      <c r="R371" s="99">
        <f t="shared" si="216"/>
        <v>26.72</v>
      </c>
      <c r="S371" s="99">
        <f t="shared" si="217"/>
        <v>29.54</v>
      </c>
      <c r="T371" s="99">
        <f t="shared" si="218"/>
        <v>28.37707692307692</v>
      </c>
      <c r="U371" s="99">
        <f t="shared" si="219"/>
        <v>28.467000000000002</v>
      </c>
      <c r="V371" s="99">
        <f t="shared" si="220"/>
        <v>28.261310123954893</v>
      </c>
      <c r="W371" s="99">
        <f t="shared" si="221"/>
        <v>27.922717680858973</v>
      </c>
      <c r="X371" s="99">
        <f t="shared" si="222"/>
        <v>0.33859244309591929</v>
      </c>
      <c r="Y371" s="99">
        <f t="shared" si="223"/>
        <v>0.48555872427559599</v>
      </c>
      <c r="Z371" s="99">
        <f t="shared" si="224"/>
        <v>-0.14696628117967669</v>
      </c>
      <c r="AA371" s="109">
        <f t="shared" si="225"/>
        <v>0.36769552621700441</v>
      </c>
      <c r="AB371" s="109">
        <f t="shared" si="242"/>
        <v>0.48345630619529656</v>
      </c>
      <c r="AC371" s="99" t="str">
        <f t="shared" si="243"/>
        <v>0</v>
      </c>
      <c r="AD371" s="95">
        <f t="shared" si="244"/>
        <v>1</v>
      </c>
      <c r="AE371" s="95">
        <f t="shared" si="226"/>
        <v>1</v>
      </c>
      <c r="AF371" s="95">
        <f>IF(Petrobras_PETR4___Histórico__InfoMoney_1[[#This Row],[MACD Line]]&lt;0,1,0)</f>
        <v>0</v>
      </c>
      <c r="AG371" s="99">
        <f>Petrobras_PETR4___Histórico__InfoMoney_1[[#This Row],[9MME]]/Petrobras_PETR4___Histórico__InfoMoney_1[[#This Row],[20MA]]</f>
        <v>0.99684114669887658</v>
      </c>
      <c r="AH371" s="95">
        <f t="shared" si="227"/>
        <v>0</v>
      </c>
      <c r="AI371" s="96">
        <f t="shared" si="228"/>
        <v>0</v>
      </c>
      <c r="AK371" s="104" t="b">
        <f t="shared" si="229"/>
        <v>0</v>
      </c>
      <c r="AL371" s="104" t="b">
        <f t="shared" si="230"/>
        <v>1</v>
      </c>
      <c r="AM371" s="104" t="b">
        <f t="shared" si="231"/>
        <v>1</v>
      </c>
      <c r="AN371" s="104" t="b">
        <f t="shared" si="232"/>
        <v>0</v>
      </c>
      <c r="AO371" s="98">
        <f t="shared" si="233"/>
        <v>26.72</v>
      </c>
      <c r="AP371" s="104">
        <f t="shared" si="234"/>
        <v>29.7</v>
      </c>
      <c r="AQ371" s="98">
        <f t="shared" si="235"/>
        <v>0.2</v>
      </c>
      <c r="AR371" s="98">
        <f t="shared" si="236"/>
        <v>0.15384615384615385</v>
      </c>
      <c r="AS371" s="98">
        <f t="shared" si="237"/>
        <v>7.407407407407407E-2</v>
      </c>
      <c r="AU371" s="97" t="b">
        <f t="shared" si="238"/>
        <v>0</v>
      </c>
      <c r="AV371" s="97" t="b">
        <f t="shared" si="239"/>
        <v>0</v>
      </c>
      <c r="AW371" s="97" t="b">
        <f t="shared" si="245"/>
        <v>1</v>
      </c>
      <c r="AX371" s="97" t="b">
        <f t="shared" si="246"/>
        <v>0</v>
      </c>
      <c r="AY3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1" s="97" t="b">
        <f t="shared" si="240"/>
        <v>0</v>
      </c>
      <c r="BA371" s="97" t="b">
        <f t="shared" si="241"/>
        <v>1</v>
      </c>
      <c r="BB371" s="97" t="b">
        <f t="shared" si="247"/>
        <v>1</v>
      </c>
      <c r="BC371" s="97" t="b">
        <f t="shared" si="248"/>
        <v>0</v>
      </c>
      <c r="BD371" s="97" t="b">
        <f>Petrobras_PETR4___Histórico__InfoMoney_1[[#This Row],[MACD Line]]&lt;0</f>
        <v>0</v>
      </c>
      <c r="BE3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2" spans="1:57" hidden="1">
      <c r="A372" s="83">
        <v>43794</v>
      </c>
      <c r="B372" s="98">
        <v>28.43</v>
      </c>
      <c r="C372" s="98">
        <v>28.43</v>
      </c>
      <c r="D372" s="98">
        <v>-0.83</v>
      </c>
      <c r="E372" s="98">
        <f>Petrobras_PETR4___Histórico__InfoMoney_1[[#This Row],[Var.Dia (%)]]/100</f>
        <v>-8.3000000000000001E-3</v>
      </c>
      <c r="F372" s="98">
        <v>28.61</v>
      </c>
      <c r="G372" s="98">
        <v>28.33</v>
      </c>
      <c r="H372" s="98">
        <v>28.78</v>
      </c>
      <c r="I372" s="97" t="s">
        <v>516</v>
      </c>
      <c r="J372" s="108">
        <v>-2.5000000000000001E-3</v>
      </c>
      <c r="K372" s="97">
        <f ca="1">IF(COUNT($E372:E$1321)&gt;=22,LINEST(OFFSET(E372,0,0,22),OFFSET(J372,0,0,22)),"")</f>
        <v>1.2834098742943734</v>
      </c>
      <c r="L372" s="99">
        <f t="shared" si="213"/>
        <v>0</v>
      </c>
      <c r="M372" s="99">
        <f t="shared" si="214"/>
        <v>0</v>
      </c>
      <c r="N372" s="99">
        <f t="shared" si="215"/>
        <v>0</v>
      </c>
      <c r="O3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-0.42424242424242442</v>
      </c>
      <c r="P372" s="128">
        <f>IF(Petrobras_PETR4___Histórico__InfoMoney_1[[#This Row],[William %R]]&lt;-0.8,1,0)</f>
        <v>0</v>
      </c>
      <c r="Q372" s="128">
        <f>IF(Petrobras_PETR4___Histórico__InfoMoney_1[[#This Row],[William %R]]&gt;-0.1,1,0)</f>
        <v>0</v>
      </c>
      <c r="R372" s="99">
        <f t="shared" si="216"/>
        <v>26.72</v>
      </c>
      <c r="S372" s="99">
        <f t="shared" si="217"/>
        <v>29.69</v>
      </c>
      <c r="T372" s="99">
        <f t="shared" si="218"/>
        <v>28.39361538461538</v>
      </c>
      <c r="U372" s="99">
        <f t="shared" si="219"/>
        <v>28.461999999999996</v>
      </c>
      <c r="V372" s="99">
        <f t="shared" si="220"/>
        <v>28.325184691946692</v>
      </c>
      <c r="W372" s="99">
        <f t="shared" si="221"/>
        <v>27.923735095327689</v>
      </c>
      <c r="X372" s="99">
        <f t="shared" si="222"/>
        <v>0.40144959661900259</v>
      </c>
      <c r="Y372" s="99">
        <f t="shared" si="223"/>
        <v>0.52230029457051519</v>
      </c>
      <c r="Z372" s="99">
        <f t="shared" si="224"/>
        <v>-0.1208506979515126</v>
      </c>
      <c r="AA372" s="109">
        <f t="shared" si="225"/>
        <v>0.1697056274847728</v>
      </c>
      <c r="AB372" s="109">
        <f t="shared" si="242"/>
        <v>0.50092913670498407</v>
      </c>
      <c r="AC372" s="99" t="str">
        <f t="shared" si="243"/>
        <v>0</v>
      </c>
      <c r="AD372" s="95" t="str">
        <f t="shared" si="244"/>
        <v>0</v>
      </c>
      <c r="AE372" s="95">
        <f t="shared" si="226"/>
        <v>1</v>
      </c>
      <c r="AF372" s="95">
        <f>IF(Petrobras_PETR4___Histórico__InfoMoney_1[[#This Row],[MACD Line]]&lt;0,1,0)</f>
        <v>0</v>
      </c>
      <c r="AG372" s="99">
        <f>Petrobras_PETR4___Histórico__InfoMoney_1[[#This Row],[9MME]]/Petrobras_PETR4___Histórico__InfoMoney_1[[#This Row],[20MA]]</f>
        <v>0.99759733625941194</v>
      </c>
      <c r="AH372" s="95">
        <f t="shared" si="227"/>
        <v>0</v>
      </c>
      <c r="AI372" s="96">
        <f t="shared" si="228"/>
        <v>0</v>
      </c>
      <c r="AK372" s="104" t="b">
        <f t="shared" si="229"/>
        <v>1</v>
      </c>
      <c r="AL372" s="104" t="b">
        <f t="shared" si="230"/>
        <v>1</v>
      </c>
      <c r="AM372" s="104" t="b">
        <f t="shared" si="231"/>
        <v>0</v>
      </c>
      <c r="AN372" s="104" t="b">
        <f t="shared" si="232"/>
        <v>1</v>
      </c>
      <c r="AO372" s="98">
        <f t="shared" si="233"/>
        <v>26.72</v>
      </c>
      <c r="AP372" s="104">
        <f t="shared" si="234"/>
        <v>29.7</v>
      </c>
      <c r="AQ372" s="98">
        <f t="shared" si="235"/>
        <v>0.2</v>
      </c>
      <c r="AR372" s="98">
        <f t="shared" si="236"/>
        <v>0.15384615384615385</v>
      </c>
      <c r="AS372" s="98">
        <f t="shared" si="237"/>
        <v>7.407407407407407E-2</v>
      </c>
      <c r="AU372" s="97" t="b">
        <f t="shared" si="238"/>
        <v>0</v>
      </c>
      <c r="AV372" s="97" t="b">
        <f t="shared" si="239"/>
        <v>1</v>
      </c>
      <c r="AW372" s="97" t="b">
        <f t="shared" si="245"/>
        <v>0</v>
      </c>
      <c r="AX372" s="97" t="b">
        <f t="shared" si="246"/>
        <v>0</v>
      </c>
      <c r="AY3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2" s="97" t="b">
        <f t="shared" si="240"/>
        <v>0</v>
      </c>
      <c r="BA372" s="97" t="b">
        <f t="shared" si="241"/>
        <v>0</v>
      </c>
      <c r="BB372" s="97" t="b">
        <f t="shared" si="247"/>
        <v>1</v>
      </c>
      <c r="BC372" s="97" t="b">
        <f t="shared" si="248"/>
        <v>1</v>
      </c>
      <c r="BD372" s="97" t="b">
        <f>Petrobras_PETR4___Histórico__InfoMoney_1[[#This Row],[MACD Line]]&lt;0</f>
        <v>0</v>
      </c>
      <c r="BE3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3" spans="1:57" hidden="1">
      <c r="A373" s="83">
        <v>43791</v>
      </c>
      <c r="B373" s="98">
        <v>28.67</v>
      </c>
      <c r="C373" s="98">
        <v>28.67</v>
      </c>
      <c r="D373" s="98">
        <v>0.44</v>
      </c>
      <c r="E373" s="98">
        <f>Petrobras_PETR4___Histórico__InfoMoney_1[[#This Row],[Var.Dia (%)]]/100</f>
        <v>4.4000000000000003E-3</v>
      </c>
      <c r="F373" s="98">
        <v>28.46</v>
      </c>
      <c r="G373" s="98">
        <v>28.27</v>
      </c>
      <c r="H373" s="98">
        <v>29.01</v>
      </c>
      <c r="I373" s="97" t="s">
        <v>517</v>
      </c>
      <c r="J373" s="108">
        <v>1.11E-2</v>
      </c>
      <c r="K373" s="97">
        <f ca="1">IF(COUNT($E373:E$1321)&gt;=22,LINEST(OFFSET(E373,0,0,22),OFFSET(J373,0,0,22)),"")</f>
        <v>1.3412844603766734</v>
      </c>
      <c r="L373" s="99">
        <f t="shared" si="213"/>
        <v>0</v>
      </c>
      <c r="M373" s="99">
        <f t="shared" si="214"/>
        <v>0</v>
      </c>
      <c r="N373" s="99">
        <f t="shared" si="215"/>
        <v>0</v>
      </c>
      <c r="O3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-0.34563758389261656</v>
      </c>
      <c r="P373" s="128">
        <f>IF(Petrobras_PETR4___Histórico__InfoMoney_1[[#This Row],[William %R]]&lt;-0.8,1,0)</f>
        <v>0</v>
      </c>
      <c r="Q373" s="128">
        <f>IF(Petrobras_PETR4___Histórico__InfoMoney_1[[#This Row],[William %R]]&gt;-0.1,1,0)</f>
        <v>0</v>
      </c>
      <c r="R373" s="99">
        <f t="shared" si="216"/>
        <v>26.72</v>
      </c>
      <c r="S373" s="99">
        <f t="shared" si="217"/>
        <v>29.7</v>
      </c>
      <c r="T373" s="99">
        <f t="shared" si="218"/>
        <v>28.382307692307688</v>
      </c>
      <c r="U373" s="99">
        <f t="shared" si="219"/>
        <v>28.386999999999993</v>
      </c>
      <c r="V373" s="99">
        <f t="shared" si="220"/>
        <v>28.306127363209729</v>
      </c>
      <c r="W373" s="99">
        <f t="shared" si="221"/>
        <v>27.883233902953904</v>
      </c>
      <c r="X373" s="99">
        <f t="shared" si="222"/>
        <v>0.42289346025582475</v>
      </c>
      <c r="Y373" s="99">
        <f t="shared" si="223"/>
        <v>0.55251296905839331</v>
      </c>
      <c r="Z373" s="99">
        <f t="shared" si="224"/>
        <v>-0.12961950880256856</v>
      </c>
      <c r="AA373" s="109">
        <f t="shared" si="225"/>
        <v>9.192388155425299E-2</v>
      </c>
      <c r="AB373" s="109">
        <f t="shared" si="242"/>
        <v>0.48597325029264793</v>
      </c>
      <c r="AC373" s="99" t="str">
        <f t="shared" si="243"/>
        <v>0</v>
      </c>
      <c r="AD373" s="95" t="str">
        <f t="shared" si="244"/>
        <v>0</v>
      </c>
      <c r="AE373" s="95">
        <f t="shared" si="226"/>
        <v>1</v>
      </c>
      <c r="AF373" s="95">
        <f>IF(Petrobras_PETR4___Histórico__InfoMoney_1[[#This Row],[MACD Line]]&lt;0,1,0)</f>
        <v>0</v>
      </c>
      <c r="AG373" s="99">
        <f>Petrobras_PETR4___Histórico__InfoMoney_1[[#This Row],[9MME]]/Petrobras_PETR4___Histórico__InfoMoney_1[[#This Row],[20MA]]</f>
        <v>0.99983470223368776</v>
      </c>
      <c r="AH373" s="95">
        <f t="shared" si="227"/>
        <v>0</v>
      </c>
      <c r="AI373" s="96">
        <f t="shared" si="228"/>
        <v>0</v>
      </c>
      <c r="AK373" s="104" t="b">
        <f t="shared" si="229"/>
        <v>1</v>
      </c>
      <c r="AL373" s="104" t="b">
        <f t="shared" si="230"/>
        <v>0</v>
      </c>
      <c r="AM373" s="104" t="b">
        <f t="shared" si="231"/>
        <v>0</v>
      </c>
      <c r="AN373" s="104" t="b">
        <f t="shared" si="232"/>
        <v>1</v>
      </c>
      <c r="AO373" s="98">
        <f t="shared" si="233"/>
        <v>26.72</v>
      </c>
      <c r="AP373" s="104">
        <f t="shared" si="234"/>
        <v>29.7</v>
      </c>
      <c r="AQ373" s="98">
        <f t="shared" si="235"/>
        <v>0.2</v>
      </c>
      <c r="AR373" s="98">
        <f t="shared" si="236"/>
        <v>0.15384615384615385</v>
      </c>
      <c r="AS373" s="98">
        <f t="shared" si="237"/>
        <v>7.407407407407407E-2</v>
      </c>
      <c r="AU373" s="97" t="b">
        <f t="shared" si="238"/>
        <v>1</v>
      </c>
      <c r="AV373" s="97" t="b">
        <f t="shared" si="239"/>
        <v>1</v>
      </c>
      <c r="AW373" s="97" t="b">
        <f t="shared" si="245"/>
        <v>0</v>
      </c>
      <c r="AX373" s="97" t="b">
        <f t="shared" si="246"/>
        <v>0</v>
      </c>
      <c r="AY3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3" s="97" t="b">
        <f t="shared" si="240"/>
        <v>0</v>
      </c>
      <c r="BA373" s="97" t="b">
        <f t="shared" si="241"/>
        <v>0</v>
      </c>
      <c r="BB373" s="97" t="b">
        <f t="shared" si="247"/>
        <v>1</v>
      </c>
      <c r="BC373" s="97" t="b">
        <f t="shared" si="248"/>
        <v>1</v>
      </c>
      <c r="BD373" s="97" t="b">
        <f>Petrobras_PETR4___Histórico__InfoMoney_1[[#This Row],[MACD Line]]&lt;0</f>
        <v>0</v>
      </c>
      <c r="BE3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4" spans="1:57" hidden="1">
      <c r="A374" s="83">
        <v>43790</v>
      </c>
      <c r="B374" s="98">
        <v>28.54</v>
      </c>
      <c r="C374" s="98">
        <v>28.54</v>
      </c>
      <c r="D374" s="98">
        <v>3.72</v>
      </c>
      <c r="E374" s="98">
        <f>Petrobras_PETR4___Histórico__InfoMoney_1[[#This Row],[Var.Dia (%)]]/100</f>
        <v>3.7200000000000004E-2</v>
      </c>
      <c r="F374" s="98">
        <v>27.66</v>
      </c>
      <c r="G374" s="98">
        <v>27.62</v>
      </c>
      <c r="H374" s="98">
        <v>28.54</v>
      </c>
      <c r="I374" s="97" t="s">
        <v>153</v>
      </c>
      <c r="J374" s="108">
        <v>1.54E-2</v>
      </c>
      <c r="K374" s="97">
        <f ca="1">IF(COUNT($E374:E$1321)&gt;=22,LINEST(OFFSET(E374,0,0,22),OFFSET(J374,0,0,22)),"")</f>
        <v>1.3337351148717427</v>
      </c>
      <c r="L374" s="99">
        <f t="shared" si="213"/>
        <v>0</v>
      </c>
      <c r="M374" s="99">
        <f t="shared" si="214"/>
        <v>0</v>
      </c>
      <c r="N374" s="99">
        <f t="shared" si="215"/>
        <v>0</v>
      </c>
      <c r="O3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-0.38926174496644295</v>
      </c>
      <c r="P374" s="128">
        <f>IF(Petrobras_PETR4___Histórico__InfoMoney_1[[#This Row],[William %R]]&lt;-0.8,1,0)</f>
        <v>0</v>
      </c>
      <c r="Q374" s="128">
        <f>IF(Petrobras_PETR4___Histórico__InfoMoney_1[[#This Row],[William %R]]&gt;-0.1,1,0)</f>
        <v>0</v>
      </c>
      <c r="R374" s="99">
        <f t="shared" si="216"/>
        <v>26.72</v>
      </c>
      <c r="S374" s="99">
        <f t="shared" si="217"/>
        <v>29.7</v>
      </c>
      <c r="T374" s="99">
        <f t="shared" si="218"/>
        <v>28.304346153846154</v>
      </c>
      <c r="U374" s="99">
        <f t="shared" si="219"/>
        <v>28.329999999999995</v>
      </c>
      <c r="V374" s="99">
        <f t="shared" si="220"/>
        <v>28.239968701975133</v>
      </c>
      <c r="W374" s="99">
        <f t="shared" si="221"/>
        <v>27.820292615190215</v>
      </c>
      <c r="X374" s="99">
        <f t="shared" si="222"/>
        <v>0.41967608678491786</v>
      </c>
      <c r="Y374" s="99">
        <f t="shared" si="223"/>
        <v>0.58491784625903542</v>
      </c>
      <c r="Z374" s="99">
        <f t="shared" si="224"/>
        <v>-0.16524175947411757</v>
      </c>
      <c r="AA374" s="109">
        <f t="shared" si="225"/>
        <v>0.72124891681027814</v>
      </c>
      <c r="AB374" s="109">
        <f t="shared" si="242"/>
        <v>0.46382108619595996</v>
      </c>
      <c r="AC374" s="99" t="str">
        <f t="shared" si="243"/>
        <v>1</v>
      </c>
      <c r="AD374" s="95" t="str">
        <f t="shared" si="244"/>
        <v>0</v>
      </c>
      <c r="AE374" s="95">
        <f t="shared" si="226"/>
        <v>1</v>
      </c>
      <c r="AF374" s="95">
        <f>IF(Petrobras_PETR4___Histórico__InfoMoney_1[[#This Row],[MACD Line]]&lt;0,1,0)</f>
        <v>0</v>
      </c>
      <c r="AG374" s="99">
        <f>Petrobras_PETR4___Histórico__InfoMoney_1[[#This Row],[9MME]]/Petrobras_PETR4___Histórico__InfoMoney_1[[#This Row],[20MA]]</f>
        <v>0.9990944636020529</v>
      </c>
      <c r="AH374" s="95">
        <f t="shared" si="227"/>
        <v>0</v>
      </c>
      <c r="AI374" s="96">
        <f t="shared" si="228"/>
        <v>0</v>
      </c>
      <c r="AK374" s="104" t="b">
        <f t="shared" si="229"/>
        <v>0</v>
      </c>
      <c r="AL374" s="104" t="b">
        <f t="shared" si="230"/>
        <v>0</v>
      </c>
      <c r="AM374" s="104" t="b">
        <f t="shared" si="231"/>
        <v>0</v>
      </c>
      <c r="AN374" s="104" t="b">
        <f t="shared" si="232"/>
        <v>1</v>
      </c>
      <c r="AO374" s="98">
        <f t="shared" si="233"/>
        <v>26.72</v>
      </c>
      <c r="AP374" s="104">
        <f t="shared" si="234"/>
        <v>29.7</v>
      </c>
      <c r="AQ374" s="98">
        <f t="shared" si="235"/>
        <v>0.2</v>
      </c>
      <c r="AR374" s="98">
        <f t="shared" si="236"/>
        <v>0.15384615384615385</v>
      </c>
      <c r="AS374" s="98">
        <f t="shared" si="237"/>
        <v>7.407407407407407E-2</v>
      </c>
      <c r="AU374" s="97" t="b">
        <f t="shared" si="238"/>
        <v>1</v>
      </c>
      <c r="AV374" s="97" t="b">
        <f t="shared" si="239"/>
        <v>0</v>
      </c>
      <c r="AW374" s="97" t="b">
        <f t="shared" si="245"/>
        <v>0</v>
      </c>
      <c r="AX374" s="97" t="b">
        <f t="shared" si="246"/>
        <v>1</v>
      </c>
      <c r="AY3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4" s="97" t="b">
        <f t="shared" si="240"/>
        <v>1</v>
      </c>
      <c r="BA374" s="97" t="b">
        <f t="shared" si="241"/>
        <v>0</v>
      </c>
      <c r="BB374" s="97" t="b">
        <f t="shared" si="247"/>
        <v>0</v>
      </c>
      <c r="BC374" s="97" t="b">
        <f t="shared" si="248"/>
        <v>1</v>
      </c>
      <c r="BD374" s="97" t="b">
        <f>Petrobras_PETR4___Histórico__InfoMoney_1[[#This Row],[MACD Line]]&lt;0</f>
        <v>0</v>
      </c>
      <c r="BE3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5" spans="1:57" hidden="1">
      <c r="A375" s="83">
        <v>43788</v>
      </c>
      <c r="B375" s="98">
        <v>27.52</v>
      </c>
      <c r="C375" s="98">
        <v>27.52</v>
      </c>
      <c r="D375" s="98">
        <v>-1.03</v>
      </c>
      <c r="E375" s="98">
        <f>Petrobras_PETR4___Histórico__InfoMoney_1[[#This Row],[Var.Dia (%)]]/100</f>
        <v>-1.03E-2</v>
      </c>
      <c r="F375" s="98">
        <v>27.97</v>
      </c>
      <c r="G375" s="98">
        <v>27.47</v>
      </c>
      <c r="H375" s="98">
        <v>28.2</v>
      </c>
      <c r="I375" s="97" t="s">
        <v>518</v>
      </c>
      <c r="J375" s="108">
        <v>-3.8E-3</v>
      </c>
      <c r="K375" s="97">
        <f ca="1">IF(COUNT($E375:E$1321)&gt;=22,LINEST(OFFSET(E375,0,0,22),OFFSET(J375,0,0,22)),"")</f>
        <v>1.1982092269038978</v>
      </c>
      <c r="L375" s="99">
        <f t="shared" si="213"/>
        <v>0</v>
      </c>
      <c r="M375" s="99">
        <f t="shared" si="214"/>
        <v>0</v>
      </c>
      <c r="N375" s="99">
        <f t="shared" si="215"/>
        <v>0</v>
      </c>
      <c r="O3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-0.73154362416107366</v>
      </c>
      <c r="P375" s="128">
        <f>IF(Petrobras_PETR4___Histórico__InfoMoney_1[[#This Row],[William %R]]&lt;-0.8,1,0)</f>
        <v>0</v>
      </c>
      <c r="Q375" s="128">
        <f>IF(Petrobras_PETR4___Histórico__InfoMoney_1[[#This Row],[William %R]]&gt;-0.1,1,0)</f>
        <v>0</v>
      </c>
      <c r="R375" s="99">
        <f t="shared" si="216"/>
        <v>26.72</v>
      </c>
      <c r="S375" s="99">
        <f t="shared" si="217"/>
        <v>29.7</v>
      </c>
      <c r="T375" s="99">
        <f t="shared" si="218"/>
        <v>28.100461538461534</v>
      </c>
      <c r="U375" s="99">
        <f t="shared" si="219"/>
        <v>28.261500000000002</v>
      </c>
      <c r="V375" s="99">
        <f t="shared" si="220"/>
        <v>28.185417556879703</v>
      </c>
      <c r="W375" s="99">
        <f t="shared" si="221"/>
        <v>27.762716024405432</v>
      </c>
      <c r="X375" s="99">
        <f t="shared" si="222"/>
        <v>0.42270153247427089</v>
      </c>
      <c r="Y375" s="99">
        <f t="shared" si="223"/>
        <v>0.62622828612756476</v>
      </c>
      <c r="Z375" s="99">
        <f t="shared" si="224"/>
        <v>-0.20352675365329387</v>
      </c>
      <c r="AA375" s="109">
        <f t="shared" si="225"/>
        <v>0.20506096654409819</v>
      </c>
      <c r="AB375" s="109">
        <f t="shared" si="242"/>
        <v>0.50857644459805706</v>
      </c>
      <c r="AC375" s="99" t="str">
        <f t="shared" si="243"/>
        <v>0</v>
      </c>
      <c r="AD375" s="95" t="str">
        <f t="shared" si="244"/>
        <v>0</v>
      </c>
      <c r="AE375" s="95">
        <f t="shared" si="226"/>
        <v>1</v>
      </c>
      <c r="AF375" s="95">
        <f>IF(Petrobras_PETR4___Histórico__InfoMoney_1[[#This Row],[MACD Line]]&lt;0,1,0)</f>
        <v>0</v>
      </c>
      <c r="AG375" s="99">
        <f>Petrobras_PETR4___Histórico__InfoMoney_1[[#This Row],[9MME]]/Petrobras_PETR4___Histórico__InfoMoney_1[[#This Row],[20MA]]</f>
        <v>0.99430184308906222</v>
      </c>
      <c r="AH375" s="95">
        <f t="shared" si="227"/>
        <v>0</v>
      </c>
      <c r="AI375" s="96">
        <f t="shared" si="228"/>
        <v>0</v>
      </c>
      <c r="AK375" s="104" t="b">
        <f t="shared" si="229"/>
        <v>0</v>
      </c>
      <c r="AL375" s="104" t="b">
        <f t="shared" si="230"/>
        <v>0</v>
      </c>
      <c r="AM375" s="104" t="b">
        <f t="shared" si="231"/>
        <v>1</v>
      </c>
      <c r="AN375" s="104" t="b">
        <f t="shared" si="232"/>
        <v>0</v>
      </c>
      <c r="AO375" s="98">
        <f t="shared" si="233"/>
        <v>26.24</v>
      </c>
      <c r="AP375" s="104">
        <f t="shared" si="234"/>
        <v>29.7</v>
      </c>
      <c r="AQ375" s="98">
        <f t="shared" si="235"/>
        <v>0.2</v>
      </c>
      <c r="AR375" s="98">
        <f t="shared" si="236"/>
        <v>0.15384615384615385</v>
      </c>
      <c r="AS375" s="98">
        <f t="shared" si="237"/>
        <v>7.407407407407407E-2</v>
      </c>
      <c r="AU375" s="97" t="b">
        <f t="shared" si="238"/>
        <v>0</v>
      </c>
      <c r="AV375" s="97" t="b">
        <f t="shared" si="239"/>
        <v>0</v>
      </c>
      <c r="AW375" s="97" t="b">
        <f t="shared" si="245"/>
        <v>1</v>
      </c>
      <c r="AX375" s="97" t="b">
        <f t="shared" si="246"/>
        <v>1</v>
      </c>
      <c r="AY3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5" s="97" t="b">
        <f t="shared" si="240"/>
        <v>1</v>
      </c>
      <c r="BA375" s="97" t="b">
        <f t="shared" si="241"/>
        <v>1</v>
      </c>
      <c r="BB375" s="97" t="b">
        <f t="shared" si="247"/>
        <v>0</v>
      </c>
      <c r="BC375" s="97" t="b">
        <f t="shared" si="248"/>
        <v>0</v>
      </c>
      <c r="BD375" s="97" t="b">
        <f>Petrobras_PETR4___Histórico__InfoMoney_1[[#This Row],[MACD Line]]&lt;0</f>
        <v>0</v>
      </c>
      <c r="BE3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6" spans="1:57" hidden="1">
      <c r="A376" s="83">
        <v>43787</v>
      </c>
      <c r="B376" s="98">
        <v>27.81</v>
      </c>
      <c r="C376" s="98">
        <v>27.81</v>
      </c>
      <c r="D376" s="98">
        <v>-0.75</v>
      </c>
      <c r="E376" s="98">
        <f>Petrobras_PETR4___Histórico__InfoMoney_1[[#This Row],[Var.Dia (%)]]/100</f>
        <v>-7.4999999999999997E-3</v>
      </c>
      <c r="F376" s="98">
        <v>28.4</v>
      </c>
      <c r="G376" s="98">
        <v>27.8</v>
      </c>
      <c r="H376" s="98">
        <v>28.54</v>
      </c>
      <c r="I376" s="97" t="s">
        <v>496</v>
      </c>
      <c r="J376" s="108">
        <v>-2.7000000000000001E-3</v>
      </c>
      <c r="K376" s="97">
        <f ca="1">IF(COUNT($E376:E$1321)&gt;=22,LINEST(OFFSET(E376,0,0,22),OFFSET(J376,0,0,22)),"")</f>
        <v>1.1967072109360917</v>
      </c>
      <c r="L376" s="99">
        <f t="shared" si="213"/>
        <v>0</v>
      </c>
      <c r="M376" s="99">
        <f t="shared" si="214"/>
        <v>0</v>
      </c>
      <c r="N376" s="99">
        <f t="shared" si="215"/>
        <v>0</v>
      </c>
      <c r="O3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-0.63422818791946323</v>
      </c>
      <c r="P376" s="128">
        <f>IF(Petrobras_PETR4___Histórico__InfoMoney_1[[#This Row],[William %R]]&lt;-0.8,1,0)</f>
        <v>0</v>
      </c>
      <c r="Q376" s="128">
        <f>IF(Petrobras_PETR4___Histórico__InfoMoney_1[[#This Row],[William %R]]&gt;-0.1,1,0)</f>
        <v>0</v>
      </c>
      <c r="R376" s="99">
        <f t="shared" si="216"/>
        <v>26.72</v>
      </c>
      <c r="S376" s="99">
        <f t="shared" si="217"/>
        <v>29.7</v>
      </c>
      <c r="T376" s="99">
        <f t="shared" si="218"/>
        <v>28.078653846153848</v>
      </c>
      <c r="U376" s="99">
        <f t="shared" si="219"/>
        <v>28.205999999999996</v>
      </c>
      <c r="V376" s="99">
        <f t="shared" si="220"/>
        <v>28.306402567221468</v>
      </c>
      <c r="W376" s="99">
        <f t="shared" si="221"/>
        <v>27.782133306357867</v>
      </c>
      <c r="X376" s="99">
        <f t="shared" si="222"/>
        <v>0.52426926086360126</v>
      </c>
      <c r="Y376" s="99">
        <f t="shared" si="223"/>
        <v>0.67710997454088817</v>
      </c>
      <c r="Z376" s="99">
        <f t="shared" si="224"/>
        <v>-0.15284071367728691</v>
      </c>
      <c r="AA376" s="109">
        <f t="shared" si="225"/>
        <v>0.14849242404917559</v>
      </c>
      <c r="AB376" s="109">
        <f t="shared" si="242"/>
        <v>0.48112368472150735</v>
      </c>
      <c r="AC376" s="99" t="str">
        <f t="shared" si="243"/>
        <v>0</v>
      </c>
      <c r="AD376" s="95" t="str">
        <f t="shared" si="244"/>
        <v>0</v>
      </c>
      <c r="AE376" s="95">
        <f t="shared" si="226"/>
        <v>1</v>
      </c>
      <c r="AF376" s="95">
        <f>IF(Petrobras_PETR4___Histórico__InfoMoney_1[[#This Row],[MACD Line]]&lt;0,1,0)</f>
        <v>0</v>
      </c>
      <c r="AG376" s="99">
        <f>Petrobras_PETR4___Histórico__InfoMoney_1[[#This Row],[9MME]]/Petrobras_PETR4___Histórico__InfoMoney_1[[#This Row],[20MA]]</f>
        <v>0.99548513955023232</v>
      </c>
      <c r="AH376" s="95">
        <f t="shared" si="227"/>
        <v>0</v>
      </c>
      <c r="AI376" s="96">
        <f t="shared" si="228"/>
        <v>0</v>
      </c>
      <c r="AK376" s="104" t="b">
        <f t="shared" si="229"/>
        <v>0</v>
      </c>
      <c r="AL376" s="104" t="b">
        <f t="shared" si="230"/>
        <v>0</v>
      </c>
      <c r="AM376" s="104" t="b">
        <f t="shared" si="231"/>
        <v>1</v>
      </c>
      <c r="AN376" s="104" t="b">
        <f t="shared" si="232"/>
        <v>0</v>
      </c>
      <c r="AO376" s="98">
        <f t="shared" si="233"/>
        <v>26.24</v>
      </c>
      <c r="AP376" s="104">
        <f t="shared" si="234"/>
        <v>29.7</v>
      </c>
      <c r="AQ376" s="98">
        <f t="shared" si="235"/>
        <v>0.2</v>
      </c>
      <c r="AR376" s="98">
        <f t="shared" si="236"/>
        <v>0.15384615384615385</v>
      </c>
      <c r="AS376" s="98">
        <f t="shared" si="237"/>
        <v>7.407407407407407E-2</v>
      </c>
      <c r="AU376" s="97" t="b">
        <f t="shared" si="238"/>
        <v>0</v>
      </c>
      <c r="AV376" s="97" t="b">
        <f t="shared" si="239"/>
        <v>0</v>
      </c>
      <c r="AW376" s="97" t="b">
        <f t="shared" si="245"/>
        <v>1</v>
      </c>
      <c r="AX376" s="97" t="b">
        <f t="shared" si="246"/>
        <v>1</v>
      </c>
      <c r="AY3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6" s="97" t="b">
        <f t="shared" si="240"/>
        <v>1</v>
      </c>
      <c r="BA376" s="97" t="b">
        <f t="shared" si="241"/>
        <v>1</v>
      </c>
      <c r="BB376" s="97" t="b">
        <f t="shared" si="247"/>
        <v>0</v>
      </c>
      <c r="BC376" s="97" t="b">
        <f t="shared" si="248"/>
        <v>0</v>
      </c>
      <c r="BD376" s="97" t="b">
        <f>Petrobras_PETR4___Histórico__InfoMoney_1[[#This Row],[MACD Line]]&lt;0</f>
        <v>0</v>
      </c>
      <c r="BE3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7" spans="1:57" hidden="1">
      <c r="A377" s="83">
        <v>43783</v>
      </c>
      <c r="B377" s="98">
        <v>28.02</v>
      </c>
      <c r="C377" s="98">
        <v>28.02</v>
      </c>
      <c r="D377" s="98">
        <v>-2.0099999999999998</v>
      </c>
      <c r="E377" s="98">
        <f>Petrobras_PETR4___Histórico__InfoMoney_1[[#This Row],[Var.Dia (%)]]/100</f>
        <v>-2.0099999999999996E-2</v>
      </c>
      <c r="F377" s="98">
        <v>28.57</v>
      </c>
      <c r="G377" s="98">
        <v>27.99</v>
      </c>
      <c r="H377" s="98">
        <v>28.78</v>
      </c>
      <c r="I377" s="97" t="s">
        <v>68</v>
      </c>
      <c r="J377" s="108">
        <v>4.7000000000000002E-3</v>
      </c>
      <c r="K377" s="97">
        <f ca="1">IF(COUNT($E377:E$1321)&gt;=22,LINEST(OFFSET(E377,0,0,22),OFFSET(J377,0,0,22)),"")</f>
        <v>1.1811909005413699</v>
      </c>
      <c r="L377" s="99">
        <f t="shared" si="213"/>
        <v>0</v>
      </c>
      <c r="M377" s="99">
        <f t="shared" si="214"/>
        <v>0</v>
      </c>
      <c r="N377" s="99">
        <f t="shared" si="215"/>
        <v>0</v>
      </c>
      <c r="O3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-0.56375838926174482</v>
      </c>
      <c r="P377" s="128">
        <f>IF(Petrobras_PETR4___Histórico__InfoMoney_1[[#This Row],[William %R]]&lt;-0.8,1,0)</f>
        <v>0</v>
      </c>
      <c r="Q377" s="128">
        <f>IF(Petrobras_PETR4___Histórico__InfoMoney_1[[#This Row],[William %R]]&gt;-0.1,1,0)</f>
        <v>0</v>
      </c>
      <c r="R377" s="99">
        <f t="shared" si="216"/>
        <v>26.72</v>
      </c>
      <c r="S377" s="99">
        <f t="shared" si="217"/>
        <v>29.7</v>
      </c>
      <c r="T377" s="99">
        <f t="shared" si="218"/>
        <v>28.038192307692309</v>
      </c>
      <c r="U377" s="99">
        <f t="shared" si="219"/>
        <v>28.127500000000005</v>
      </c>
      <c r="V377" s="99">
        <f t="shared" si="220"/>
        <v>28.396657579443556</v>
      </c>
      <c r="W377" s="99">
        <f t="shared" si="221"/>
        <v>27.779903970866496</v>
      </c>
      <c r="X377" s="99">
        <f t="shared" si="222"/>
        <v>0.61675360857705996</v>
      </c>
      <c r="Y377" s="99">
        <f t="shared" si="223"/>
        <v>0.7153201529602099</v>
      </c>
      <c r="Z377" s="99">
        <f t="shared" si="224"/>
        <v>-9.8566544383149934E-2</v>
      </c>
      <c r="AA377" s="109">
        <f t="shared" si="225"/>
        <v>0.40305086527633227</v>
      </c>
      <c r="AB377" s="109">
        <f t="shared" si="242"/>
        <v>0.34173088827321424</v>
      </c>
      <c r="AC377" s="99" t="str">
        <f t="shared" si="243"/>
        <v>0</v>
      </c>
      <c r="AD377" s="95">
        <f t="shared" si="244"/>
        <v>1</v>
      </c>
      <c r="AE377" s="95">
        <f t="shared" si="226"/>
        <v>1</v>
      </c>
      <c r="AF377" s="95">
        <f>IF(Petrobras_PETR4___Histórico__InfoMoney_1[[#This Row],[MACD Line]]&lt;0,1,0)</f>
        <v>0</v>
      </c>
      <c r="AG377" s="99">
        <f>Petrobras_PETR4___Histórico__InfoMoney_1[[#This Row],[9MME]]/Petrobras_PETR4___Histórico__InfoMoney_1[[#This Row],[20MA]]</f>
        <v>0.99682489761593829</v>
      </c>
      <c r="AH377" s="95">
        <f t="shared" si="227"/>
        <v>0</v>
      </c>
      <c r="AI377" s="96">
        <f t="shared" si="228"/>
        <v>0</v>
      </c>
      <c r="AK377" s="104" t="b">
        <f t="shared" si="229"/>
        <v>0</v>
      </c>
      <c r="AL377" s="104" t="b">
        <f t="shared" si="230"/>
        <v>0</v>
      </c>
      <c r="AM377" s="104" t="b">
        <f t="shared" si="231"/>
        <v>1</v>
      </c>
      <c r="AN377" s="104" t="b">
        <f t="shared" si="232"/>
        <v>0</v>
      </c>
      <c r="AO377" s="98">
        <f t="shared" si="233"/>
        <v>26.24</v>
      </c>
      <c r="AP377" s="104">
        <f t="shared" si="234"/>
        <v>29.7</v>
      </c>
      <c r="AQ377" s="98">
        <f t="shared" si="235"/>
        <v>0.2</v>
      </c>
      <c r="AR377" s="98">
        <f t="shared" si="236"/>
        <v>0.15384615384615385</v>
      </c>
      <c r="AS377" s="98">
        <f t="shared" si="237"/>
        <v>7.407407407407407E-2</v>
      </c>
      <c r="AU377" s="97" t="b">
        <f t="shared" si="238"/>
        <v>0</v>
      </c>
      <c r="AV377" s="97" t="b">
        <f t="shared" si="239"/>
        <v>0</v>
      </c>
      <c r="AW377" s="97" t="b">
        <f t="shared" si="245"/>
        <v>1</v>
      </c>
      <c r="AX377" s="97" t="b">
        <f t="shared" si="246"/>
        <v>1</v>
      </c>
      <c r="AY3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7" s="97" t="b">
        <f t="shared" si="240"/>
        <v>1</v>
      </c>
      <c r="BA377" s="97" t="b">
        <f t="shared" si="241"/>
        <v>1</v>
      </c>
      <c r="BB377" s="97" t="b">
        <f t="shared" si="247"/>
        <v>0</v>
      </c>
      <c r="BC377" s="97" t="b">
        <f t="shared" si="248"/>
        <v>0</v>
      </c>
      <c r="BD377" s="97" t="b">
        <f>Petrobras_PETR4___Histórico__InfoMoney_1[[#This Row],[MACD Line]]&lt;0</f>
        <v>0</v>
      </c>
      <c r="BE3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8" spans="1:57" hidden="1">
      <c r="A378" s="83">
        <v>43782</v>
      </c>
      <c r="B378" s="98">
        <v>28.59</v>
      </c>
      <c r="C378" s="98">
        <v>28.59</v>
      </c>
      <c r="D378" s="98">
        <v>-0.4</v>
      </c>
      <c r="E378" s="98">
        <f>Petrobras_PETR4___Histórico__InfoMoney_1[[#This Row],[Var.Dia (%)]]/100</f>
        <v>-4.0000000000000001E-3</v>
      </c>
      <c r="F378" s="98">
        <v>28.64</v>
      </c>
      <c r="G378" s="98">
        <v>28.31</v>
      </c>
      <c r="H378" s="98">
        <v>28.81</v>
      </c>
      <c r="I378" s="97" t="s">
        <v>79</v>
      </c>
      <c r="J378" s="108">
        <v>-6.4999999999999997E-3</v>
      </c>
      <c r="K378" s="97">
        <f ca="1">IF(COUNT($E378:E$1321)&gt;=22,LINEST(OFFSET(E378,0,0,22),OFFSET(J378,0,0,22)),"")</f>
        <v>1.2527122775195554</v>
      </c>
      <c r="L378" s="99">
        <f t="shared" si="213"/>
        <v>0</v>
      </c>
      <c r="M378" s="99">
        <f t="shared" si="214"/>
        <v>0</v>
      </c>
      <c r="N378" s="99">
        <f t="shared" si="215"/>
        <v>0</v>
      </c>
      <c r="O3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-0.37248322147650981</v>
      </c>
      <c r="P378" s="128">
        <f>IF(Petrobras_PETR4___Histórico__InfoMoney_1[[#This Row],[William %R]]&lt;-0.8,1,0)</f>
        <v>0</v>
      </c>
      <c r="Q378" s="128">
        <f>IF(Petrobras_PETR4___Histórico__InfoMoney_1[[#This Row],[William %R]]&gt;-0.1,1,0)</f>
        <v>0</v>
      </c>
      <c r="R378" s="99">
        <f t="shared" si="216"/>
        <v>26.72</v>
      </c>
      <c r="S378" s="99">
        <f t="shared" si="217"/>
        <v>29.7</v>
      </c>
      <c r="T378" s="99">
        <f t="shared" si="218"/>
        <v>28.04</v>
      </c>
      <c r="U378" s="99">
        <f t="shared" si="219"/>
        <v>28.041500000000003</v>
      </c>
      <c r="V378" s="99">
        <f t="shared" si="220"/>
        <v>28.465140775706022</v>
      </c>
      <c r="W378" s="99">
        <f t="shared" si="221"/>
        <v>27.760696288535815</v>
      </c>
      <c r="X378" s="99">
        <f t="shared" si="222"/>
        <v>0.70444448717020691</v>
      </c>
      <c r="Y378" s="99">
        <f t="shared" si="223"/>
        <v>0.73996178905599741</v>
      </c>
      <c r="Z378" s="99">
        <f t="shared" si="224"/>
        <v>-3.5517301885790498E-2</v>
      </c>
      <c r="AA378" s="109">
        <f t="shared" si="225"/>
        <v>8.4852813742386402E-2</v>
      </c>
      <c r="AB378" s="109">
        <f t="shared" si="242"/>
        <v>0.34173088827321352</v>
      </c>
      <c r="AC378" s="99" t="str">
        <f t="shared" si="243"/>
        <v>0</v>
      </c>
      <c r="AD378" s="95" t="str">
        <f t="shared" si="244"/>
        <v>0</v>
      </c>
      <c r="AE378" s="95">
        <f t="shared" si="226"/>
        <v>1</v>
      </c>
      <c r="AF378" s="95">
        <f>IF(Petrobras_PETR4___Histórico__InfoMoney_1[[#This Row],[MACD Line]]&lt;0,1,0)</f>
        <v>0</v>
      </c>
      <c r="AG378" s="99">
        <f>Petrobras_PETR4___Histórico__InfoMoney_1[[#This Row],[9MME]]/Petrobras_PETR4___Histórico__InfoMoney_1[[#This Row],[20MA]]</f>
        <v>0.99994650785442996</v>
      </c>
      <c r="AH378" s="95">
        <f t="shared" si="227"/>
        <v>0</v>
      </c>
      <c r="AI378" s="96">
        <f t="shared" si="228"/>
        <v>0</v>
      </c>
      <c r="AK378" s="104" t="b">
        <f t="shared" si="229"/>
        <v>0</v>
      </c>
      <c r="AL378" s="104" t="b">
        <f t="shared" si="230"/>
        <v>1</v>
      </c>
      <c r="AM378" s="104" t="b">
        <f t="shared" si="231"/>
        <v>1</v>
      </c>
      <c r="AN378" s="104" t="b">
        <f t="shared" si="232"/>
        <v>1</v>
      </c>
      <c r="AO378" s="98">
        <f t="shared" si="233"/>
        <v>26.23</v>
      </c>
      <c r="AP378" s="104">
        <f t="shared" si="234"/>
        <v>29.7</v>
      </c>
      <c r="AQ378" s="98">
        <f t="shared" si="235"/>
        <v>0.2</v>
      </c>
      <c r="AR378" s="98">
        <f t="shared" si="236"/>
        <v>0.15384615384615385</v>
      </c>
      <c r="AS378" s="98">
        <f t="shared" si="237"/>
        <v>7.407407407407407E-2</v>
      </c>
      <c r="AU378" s="97" t="b">
        <f t="shared" si="238"/>
        <v>0</v>
      </c>
      <c r="AV378" s="97" t="b">
        <f t="shared" si="239"/>
        <v>1</v>
      </c>
      <c r="AW378" s="97" t="b">
        <f t="shared" si="245"/>
        <v>1</v>
      </c>
      <c r="AX378" s="97" t="b">
        <f t="shared" si="246"/>
        <v>1</v>
      </c>
      <c r="AY3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8" s="97" t="b">
        <f t="shared" si="240"/>
        <v>0</v>
      </c>
      <c r="BA378" s="97" t="b">
        <f t="shared" si="241"/>
        <v>1</v>
      </c>
      <c r="BB378" s="97" t="b">
        <f t="shared" si="247"/>
        <v>0</v>
      </c>
      <c r="BC378" s="97" t="b">
        <f t="shared" si="248"/>
        <v>0</v>
      </c>
      <c r="BD378" s="97" t="b">
        <f>Petrobras_PETR4___Histórico__InfoMoney_1[[#This Row],[MACD Line]]&lt;0</f>
        <v>0</v>
      </c>
      <c r="BE3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79" spans="1:57" hidden="1">
      <c r="A379" s="83">
        <v>43781</v>
      </c>
      <c r="B379" s="98">
        <v>28.71</v>
      </c>
      <c r="C379" s="98">
        <v>28.71</v>
      </c>
      <c r="D379" s="98">
        <v>-0.86</v>
      </c>
      <c r="E379" s="98">
        <f>Petrobras_PETR4___Histórico__InfoMoney_1[[#This Row],[Var.Dia (%)]]/100</f>
        <v>-8.6E-3</v>
      </c>
      <c r="F379" s="98">
        <v>28.73</v>
      </c>
      <c r="G379" s="98">
        <v>28.7</v>
      </c>
      <c r="H379" s="98">
        <v>29.27</v>
      </c>
      <c r="I379" s="97" t="s">
        <v>93</v>
      </c>
      <c r="J379" s="108">
        <v>-1.49E-2</v>
      </c>
      <c r="K379" s="97">
        <f ca="1">IF(COUNT($E379:E$1321)&gt;=22,LINEST(OFFSET(E379,0,0,22),OFFSET(J379,0,0,22)),"")</f>
        <v>1.240658731871169</v>
      </c>
      <c r="L379" s="99">
        <f t="shared" si="213"/>
        <v>0</v>
      </c>
      <c r="M379" s="99">
        <f t="shared" si="214"/>
        <v>0</v>
      </c>
      <c r="N379" s="99">
        <f t="shared" si="215"/>
        <v>0</v>
      </c>
      <c r="O3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-0.33221476510067055</v>
      </c>
      <c r="P379" s="128">
        <f>IF(Petrobras_PETR4___Histórico__InfoMoney_1[[#This Row],[William %R]]&lt;-0.8,1,0)</f>
        <v>0</v>
      </c>
      <c r="Q379" s="128">
        <f>IF(Petrobras_PETR4___Histórico__InfoMoney_1[[#This Row],[William %R]]&gt;-0.1,1,0)</f>
        <v>0</v>
      </c>
      <c r="R379" s="99">
        <f t="shared" si="216"/>
        <v>26.72</v>
      </c>
      <c r="S379" s="99">
        <f t="shared" si="217"/>
        <v>29.7</v>
      </c>
      <c r="T379" s="99">
        <f t="shared" si="218"/>
        <v>27.953961538461538</v>
      </c>
      <c r="U379" s="99">
        <f t="shared" si="219"/>
        <v>27.939999999999998</v>
      </c>
      <c r="V379" s="99">
        <f t="shared" si="220"/>
        <v>28.442439098561664</v>
      </c>
      <c r="W379" s="99">
        <f t="shared" si="221"/>
        <v>27.694351991618682</v>
      </c>
      <c r="X379" s="99">
        <f t="shared" si="222"/>
        <v>0.74808710694298242</v>
      </c>
      <c r="Y379" s="99">
        <f t="shared" si="223"/>
        <v>0.74884111452744506</v>
      </c>
      <c r="Z379" s="99">
        <f t="shared" si="224"/>
        <v>-7.5400758446264593E-4</v>
      </c>
      <c r="AA379" s="109">
        <f t="shared" si="225"/>
        <v>0.16970562748477031</v>
      </c>
      <c r="AB379" s="109">
        <f t="shared" si="242"/>
        <v>0.42628628877785824</v>
      </c>
      <c r="AC379" s="99" t="str">
        <f t="shared" si="243"/>
        <v>0</v>
      </c>
      <c r="AD379" s="95" t="str">
        <f t="shared" si="244"/>
        <v>0</v>
      </c>
      <c r="AE379" s="95">
        <f t="shared" si="226"/>
        <v>1</v>
      </c>
      <c r="AF379" s="95">
        <f>IF(Petrobras_PETR4___Histórico__InfoMoney_1[[#This Row],[MACD Line]]&lt;0,1,0)</f>
        <v>0</v>
      </c>
      <c r="AG379" s="99">
        <f>Petrobras_PETR4___Histórico__InfoMoney_1[[#This Row],[9MME]]/Petrobras_PETR4___Histórico__InfoMoney_1[[#This Row],[20MA]]</f>
        <v>1.0004996971532405</v>
      </c>
      <c r="AH379" s="95">
        <f t="shared" si="227"/>
        <v>0</v>
      </c>
      <c r="AI379" s="96">
        <f t="shared" si="228"/>
        <v>1</v>
      </c>
      <c r="AK379" s="104" t="b">
        <f t="shared" si="229"/>
        <v>1</v>
      </c>
      <c r="AL379" s="104" t="b">
        <f t="shared" si="230"/>
        <v>0</v>
      </c>
      <c r="AM379" s="104" t="b">
        <f t="shared" si="231"/>
        <v>0</v>
      </c>
      <c r="AN379" s="104" t="b">
        <f t="shared" si="232"/>
        <v>1</v>
      </c>
      <c r="AO379" s="98">
        <f t="shared" si="233"/>
        <v>26.02</v>
      </c>
      <c r="AP379" s="104">
        <f t="shared" si="234"/>
        <v>29.7</v>
      </c>
      <c r="AQ379" s="98">
        <f t="shared" si="235"/>
        <v>0.2</v>
      </c>
      <c r="AR379" s="98">
        <f t="shared" si="236"/>
        <v>0.15384615384615385</v>
      </c>
      <c r="AS379" s="98">
        <f t="shared" si="237"/>
        <v>7.407407407407407E-2</v>
      </c>
      <c r="AU379" s="97" t="b">
        <f t="shared" si="238"/>
        <v>1</v>
      </c>
      <c r="AV379" s="97" t="b">
        <f t="shared" si="239"/>
        <v>0</v>
      </c>
      <c r="AW379" s="97" t="b">
        <f t="shared" si="245"/>
        <v>1</v>
      </c>
      <c r="AX379" s="97" t="b">
        <f t="shared" si="246"/>
        <v>1</v>
      </c>
      <c r="AY3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79" s="97" t="b">
        <f t="shared" si="240"/>
        <v>1</v>
      </c>
      <c r="BA379" s="97" t="b">
        <f t="shared" si="241"/>
        <v>0</v>
      </c>
      <c r="BB379" s="97" t="b">
        <f t="shared" si="247"/>
        <v>0</v>
      </c>
      <c r="BC379" s="97" t="b">
        <f t="shared" si="248"/>
        <v>0</v>
      </c>
      <c r="BD379" s="97" t="b">
        <f>Petrobras_PETR4___Histórico__InfoMoney_1[[#This Row],[MACD Line]]&lt;0</f>
        <v>0</v>
      </c>
      <c r="BE3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0" spans="1:57" hidden="1">
      <c r="A380" s="83">
        <v>43780</v>
      </c>
      <c r="B380" s="98">
        <v>28.95</v>
      </c>
      <c r="C380" s="98">
        <v>28.95</v>
      </c>
      <c r="D380" s="98">
        <v>1.43</v>
      </c>
      <c r="E380" s="98">
        <f>Petrobras_PETR4___Histórico__InfoMoney_1[[#This Row],[Var.Dia (%)]]/100</f>
        <v>1.43E-2</v>
      </c>
      <c r="F380" s="98">
        <v>28.38</v>
      </c>
      <c r="G380" s="98">
        <v>28.33</v>
      </c>
      <c r="H380" s="98">
        <v>28.95</v>
      </c>
      <c r="I380" s="97" t="s">
        <v>519</v>
      </c>
      <c r="J380" s="108">
        <v>6.8999999999999999E-3</v>
      </c>
      <c r="K380" s="97">
        <f ca="1">IF(COUNT($E380:E$1321)&gt;=22,LINEST(OFFSET(E380,0,0,22),OFFSET(J380,0,0,22)),"")</f>
        <v>1.2267770950504295</v>
      </c>
      <c r="L380" s="99">
        <f t="shared" si="213"/>
        <v>0</v>
      </c>
      <c r="M380" s="99">
        <f t="shared" si="214"/>
        <v>0</v>
      </c>
      <c r="N380" s="99">
        <f t="shared" si="215"/>
        <v>0</v>
      </c>
      <c r="O3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-0.25167785234899326</v>
      </c>
      <c r="P380" s="128">
        <f>IF(Petrobras_PETR4___Histórico__InfoMoney_1[[#This Row],[William %R]]&lt;-0.8,1,0)</f>
        <v>0</v>
      </c>
      <c r="Q380" s="128">
        <f>IF(Petrobras_PETR4___Histórico__InfoMoney_1[[#This Row],[William %R]]&gt;-0.1,1,0)</f>
        <v>0</v>
      </c>
      <c r="R380" s="99">
        <f t="shared" si="216"/>
        <v>26.72</v>
      </c>
      <c r="S380" s="99">
        <f t="shared" si="217"/>
        <v>29.7</v>
      </c>
      <c r="T380" s="99">
        <f t="shared" si="218"/>
        <v>27.8648076923077</v>
      </c>
      <c r="U380" s="99">
        <f t="shared" si="219"/>
        <v>27.816500000000001</v>
      </c>
      <c r="V380" s="99">
        <f t="shared" si="220"/>
        <v>28.393791661936511</v>
      </c>
      <c r="W380" s="99">
        <f t="shared" si="221"/>
        <v>27.613100150948178</v>
      </c>
      <c r="X380" s="99">
        <f t="shared" si="222"/>
        <v>0.78069151098833345</v>
      </c>
      <c r="Y380" s="99">
        <f t="shared" si="223"/>
        <v>0.7490296164235607</v>
      </c>
      <c r="Z380" s="99">
        <f t="shared" si="224"/>
        <v>3.1661894564772752E-2</v>
      </c>
      <c r="AA380" s="109">
        <f t="shared" si="225"/>
        <v>0.28284271247461801</v>
      </c>
      <c r="AB380" s="109">
        <f t="shared" si="242"/>
        <v>0.50087922695995213</v>
      </c>
      <c r="AC380" s="99" t="str">
        <f t="shared" si="243"/>
        <v>0</v>
      </c>
      <c r="AD380" s="95" t="str">
        <f t="shared" si="244"/>
        <v>0</v>
      </c>
      <c r="AE380" s="95">
        <f t="shared" si="226"/>
        <v>1</v>
      </c>
      <c r="AF380" s="95">
        <f>IF(Petrobras_PETR4___Histórico__InfoMoney_1[[#This Row],[MACD Line]]&lt;0,1,0)</f>
        <v>0</v>
      </c>
      <c r="AG380" s="99">
        <f>Petrobras_PETR4___Histórico__InfoMoney_1[[#This Row],[9MME]]/Petrobras_PETR4___Histórico__InfoMoney_1[[#This Row],[20MA]]</f>
        <v>1.0017366560245788</v>
      </c>
      <c r="AH380" s="95">
        <f t="shared" si="227"/>
        <v>0</v>
      </c>
      <c r="AI380" s="96">
        <f t="shared" si="228"/>
        <v>0</v>
      </c>
      <c r="AK380" s="104" t="b">
        <f t="shared" si="229"/>
        <v>0</v>
      </c>
      <c r="AL380" s="104" t="b">
        <f t="shared" si="230"/>
        <v>1</v>
      </c>
      <c r="AM380" s="104" t="b">
        <f t="shared" si="231"/>
        <v>0</v>
      </c>
      <c r="AN380" s="104" t="b">
        <f t="shared" si="232"/>
        <v>1</v>
      </c>
      <c r="AO380" s="98">
        <f t="shared" si="233"/>
        <v>25.97</v>
      </c>
      <c r="AP380" s="104">
        <f t="shared" si="234"/>
        <v>29.7</v>
      </c>
      <c r="AQ380" s="98">
        <f t="shared" si="235"/>
        <v>0.2</v>
      </c>
      <c r="AR380" s="98">
        <f t="shared" si="236"/>
        <v>0.15384615384615385</v>
      </c>
      <c r="AS380" s="98">
        <f t="shared" si="237"/>
        <v>7.407407407407407E-2</v>
      </c>
      <c r="AU380" s="97" t="b">
        <f t="shared" si="238"/>
        <v>0</v>
      </c>
      <c r="AV380" s="97" t="b">
        <f t="shared" si="239"/>
        <v>0</v>
      </c>
      <c r="AW380" s="97" t="b">
        <f t="shared" si="245"/>
        <v>1</v>
      </c>
      <c r="AX380" s="97" t="b">
        <f t="shared" si="246"/>
        <v>1</v>
      </c>
      <c r="AY3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0" s="97" t="b">
        <f t="shared" si="240"/>
        <v>0</v>
      </c>
      <c r="BA380" s="97" t="b">
        <f t="shared" si="241"/>
        <v>1</v>
      </c>
      <c r="BB380" s="97" t="b">
        <f t="shared" si="247"/>
        <v>0</v>
      </c>
      <c r="BC380" s="97" t="b">
        <f t="shared" si="248"/>
        <v>0</v>
      </c>
      <c r="BD380" s="97" t="b">
        <f>Petrobras_PETR4___Histórico__InfoMoney_1[[#This Row],[MACD Line]]&lt;0</f>
        <v>0</v>
      </c>
      <c r="BE3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1" spans="1:57" hidden="1">
      <c r="A381" s="83">
        <v>43777</v>
      </c>
      <c r="B381" s="98">
        <v>28.55</v>
      </c>
      <c r="C381" s="98">
        <v>28.55</v>
      </c>
      <c r="D381" s="98">
        <v>-2.85</v>
      </c>
      <c r="E381" s="98">
        <f>Petrobras_PETR4___Histórico__InfoMoney_1[[#This Row],[Var.Dia (%)]]/100</f>
        <v>-2.8500000000000001E-2</v>
      </c>
      <c r="F381" s="98">
        <v>28.95</v>
      </c>
      <c r="G381" s="98">
        <v>28.46</v>
      </c>
      <c r="H381" s="98">
        <v>29.28</v>
      </c>
      <c r="I381" s="97" t="s">
        <v>443</v>
      </c>
      <c r="J381" s="108">
        <v>-1.78E-2</v>
      </c>
      <c r="K381" s="97">
        <f ca="1">IF(COUNT($E381:E$1321)&gt;=22,LINEST(OFFSET(E381,0,0,22),OFFSET(J381,0,0,22)),"")</f>
        <v>1.2162491475964818</v>
      </c>
      <c r="L381" s="99">
        <f t="shared" si="213"/>
        <v>0</v>
      </c>
      <c r="M381" s="99">
        <f t="shared" si="214"/>
        <v>0</v>
      </c>
      <c r="N381" s="99">
        <f t="shared" si="215"/>
        <v>0</v>
      </c>
      <c r="O3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-0.3495440729483279</v>
      </c>
      <c r="P381" s="128">
        <f>IF(Petrobras_PETR4___Histórico__InfoMoney_1[[#This Row],[William %R]]&lt;-0.8,1,0)</f>
        <v>0</v>
      </c>
      <c r="Q381" s="128">
        <f>IF(Petrobras_PETR4___Histórico__InfoMoney_1[[#This Row],[William %R]]&gt;-0.1,1,0)</f>
        <v>0</v>
      </c>
      <c r="R381" s="99">
        <f t="shared" si="216"/>
        <v>26.41</v>
      </c>
      <c r="S381" s="99">
        <f t="shared" si="217"/>
        <v>29.7</v>
      </c>
      <c r="T381" s="99">
        <f t="shared" si="218"/>
        <v>27.692</v>
      </c>
      <c r="U381" s="99">
        <f t="shared" si="219"/>
        <v>27.667500000000008</v>
      </c>
      <c r="V381" s="99">
        <f t="shared" si="220"/>
        <v>28.292662873197695</v>
      </c>
      <c r="W381" s="99">
        <f t="shared" si="221"/>
        <v>27.506148163024033</v>
      </c>
      <c r="X381" s="99">
        <f t="shared" si="222"/>
        <v>0.78651471017366248</v>
      </c>
      <c r="Y381" s="99">
        <f t="shared" si="223"/>
        <v>0.74111414278236754</v>
      </c>
      <c r="Z381" s="99">
        <f t="shared" si="224"/>
        <v>4.5400567391294944E-2</v>
      </c>
      <c r="AA381" s="109">
        <f t="shared" si="225"/>
        <v>0.5868986283848332</v>
      </c>
      <c r="AB381" s="109">
        <f t="shared" si="242"/>
        <v>0.49063224516943382</v>
      </c>
      <c r="AC381" s="99" t="str">
        <f t="shared" si="243"/>
        <v>0</v>
      </c>
      <c r="AD381" s="95" t="str">
        <f t="shared" si="244"/>
        <v>0</v>
      </c>
      <c r="AE381" s="95">
        <f t="shared" si="226"/>
        <v>1</v>
      </c>
      <c r="AF381" s="95">
        <f>IF(Petrobras_PETR4___Histórico__InfoMoney_1[[#This Row],[MACD Line]]&lt;0,1,0)</f>
        <v>0</v>
      </c>
      <c r="AG381" s="99">
        <f>Petrobras_PETR4___Histórico__InfoMoney_1[[#This Row],[9MME]]/Petrobras_PETR4___Histórico__InfoMoney_1[[#This Row],[20MA]]</f>
        <v>1.0008855154965208</v>
      </c>
      <c r="AH381" s="95">
        <f t="shared" si="227"/>
        <v>0</v>
      </c>
      <c r="AI381" s="96">
        <f t="shared" si="228"/>
        <v>0</v>
      </c>
      <c r="AK381" s="104" t="b">
        <f t="shared" si="229"/>
        <v>1</v>
      </c>
      <c r="AL381" s="104" t="b">
        <f t="shared" si="230"/>
        <v>0</v>
      </c>
      <c r="AM381" s="104" t="b">
        <f t="shared" si="231"/>
        <v>0</v>
      </c>
      <c r="AN381" s="104" t="b">
        <f t="shared" si="232"/>
        <v>1</v>
      </c>
      <c r="AO381" s="98">
        <f t="shared" si="233"/>
        <v>25.62</v>
      </c>
      <c r="AP381" s="104">
        <f t="shared" si="234"/>
        <v>29.7</v>
      </c>
      <c r="AQ381" s="98">
        <f t="shared" si="235"/>
        <v>0.2</v>
      </c>
      <c r="AR381" s="98">
        <f t="shared" si="236"/>
        <v>0.15384615384615385</v>
      </c>
      <c r="AS381" s="98">
        <f t="shared" si="237"/>
        <v>7.407407407407407E-2</v>
      </c>
      <c r="AU381" s="97" t="b">
        <f t="shared" si="238"/>
        <v>0</v>
      </c>
      <c r="AV381" s="97" t="b">
        <f t="shared" si="239"/>
        <v>1</v>
      </c>
      <c r="AW381" s="97" t="b">
        <f t="shared" si="245"/>
        <v>1</v>
      </c>
      <c r="AX381" s="97" t="b">
        <f t="shared" si="246"/>
        <v>0</v>
      </c>
      <c r="AY3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1" s="97" t="b">
        <f t="shared" si="240"/>
        <v>0</v>
      </c>
      <c r="BA381" s="97" t="b">
        <f t="shared" si="241"/>
        <v>0</v>
      </c>
      <c r="BB381" s="97" t="b">
        <f t="shared" si="247"/>
        <v>1</v>
      </c>
      <c r="BC381" s="97" t="b">
        <f t="shared" si="248"/>
        <v>0</v>
      </c>
      <c r="BD381" s="97" t="b">
        <f>Petrobras_PETR4___Histórico__InfoMoney_1[[#This Row],[MACD Line]]&lt;0</f>
        <v>0</v>
      </c>
      <c r="BE3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2" spans="1:57" hidden="1">
      <c r="A382" s="83">
        <v>43776</v>
      </c>
      <c r="B382" s="98">
        <v>29.38</v>
      </c>
      <c r="C382" s="98">
        <v>29.38</v>
      </c>
      <c r="D382" s="98">
        <v>4.01</v>
      </c>
      <c r="E382" s="98">
        <f>Petrobras_PETR4___Histórico__InfoMoney_1[[#This Row],[Var.Dia (%)]]/100</f>
        <v>4.0099999999999997E-2</v>
      </c>
      <c r="F382" s="98">
        <v>28.53</v>
      </c>
      <c r="G382" s="98">
        <v>28.09</v>
      </c>
      <c r="H382" s="98">
        <v>29.54</v>
      </c>
      <c r="I382" s="97" t="s">
        <v>306</v>
      </c>
      <c r="J382" s="108">
        <v>1.1299999999999999E-2</v>
      </c>
      <c r="K382" s="97">
        <f ca="1">IF(COUNT($E382:E$1321)&gt;=22,LINEST(OFFSET(E382,0,0,22),OFFSET(J382,0,0,22)),"")</f>
        <v>1.0581441826244431</v>
      </c>
      <c r="L382" s="99">
        <f t="shared" si="213"/>
        <v>0</v>
      </c>
      <c r="M382" s="99">
        <f t="shared" si="214"/>
        <v>0</v>
      </c>
      <c r="N382" s="99">
        <f t="shared" si="215"/>
        <v>0</v>
      </c>
      <c r="O3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-9.2485549132948042E-2</v>
      </c>
      <c r="P382" s="128">
        <f>IF(Petrobras_PETR4___Histórico__InfoMoney_1[[#This Row],[William %R]]&lt;-0.8,1,0)</f>
        <v>0</v>
      </c>
      <c r="Q382" s="128">
        <f>IF(Petrobras_PETR4___Histórico__InfoMoney_1[[#This Row],[William %R]]&gt;-0.1,1,0)</f>
        <v>1</v>
      </c>
      <c r="R382" s="99">
        <f t="shared" si="216"/>
        <v>26.24</v>
      </c>
      <c r="S382" s="99">
        <f t="shared" si="217"/>
        <v>29.7</v>
      </c>
      <c r="T382" s="99">
        <f t="shared" si="218"/>
        <v>27.652576923076921</v>
      </c>
      <c r="U382" s="99">
        <f t="shared" si="219"/>
        <v>27.536000000000001</v>
      </c>
      <c r="V382" s="99">
        <f t="shared" si="220"/>
        <v>28.245874304688186</v>
      </c>
      <c r="W382" s="99">
        <f t="shared" si="221"/>
        <v>27.422640016065955</v>
      </c>
      <c r="X382" s="99">
        <f t="shared" si="222"/>
        <v>0.82323428862223125</v>
      </c>
      <c r="Y382" s="99">
        <f t="shared" si="223"/>
        <v>0.72976400093454385</v>
      </c>
      <c r="Z382" s="99">
        <f t="shared" si="224"/>
        <v>9.3470287687687392E-2</v>
      </c>
      <c r="AA382" s="109">
        <f t="shared" si="225"/>
        <v>0.79903066274079804</v>
      </c>
      <c r="AB382" s="109">
        <f t="shared" si="242"/>
        <v>0.5020258957464242</v>
      </c>
      <c r="AC382" s="99" t="str">
        <f t="shared" si="243"/>
        <v>0</v>
      </c>
      <c r="AD382" s="95" t="str">
        <f t="shared" si="244"/>
        <v>0</v>
      </c>
      <c r="AE382" s="95">
        <f t="shared" si="226"/>
        <v>1</v>
      </c>
      <c r="AF382" s="95">
        <f>IF(Petrobras_PETR4___Histórico__InfoMoney_1[[#This Row],[MACD Line]]&lt;0,1,0)</f>
        <v>0</v>
      </c>
      <c r="AG382" s="99">
        <f>Petrobras_PETR4___Histórico__InfoMoney_1[[#This Row],[9MME]]/Petrobras_PETR4___Histórico__InfoMoney_1[[#This Row],[20MA]]</f>
        <v>1.0042336186474767</v>
      </c>
      <c r="AH382" s="95">
        <f t="shared" si="227"/>
        <v>0</v>
      </c>
      <c r="AI382" s="96">
        <f t="shared" si="228"/>
        <v>0</v>
      </c>
      <c r="AK382" s="104" t="b">
        <f t="shared" si="229"/>
        <v>0</v>
      </c>
      <c r="AL382" s="104" t="b">
        <f t="shared" si="230"/>
        <v>0</v>
      </c>
      <c r="AM382" s="104" t="b">
        <f t="shared" si="231"/>
        <v>0</v>
      </c>
      <c r="AN382" s="104" t="b">
        <f t="shared" si="232"/>
        <v>1</v>
      </c>
      <c r="AO382" s="98">
        <f t="shared" si="233"/>
        <v>25.61</v>
      </c>
      <c r="AP382" s="104">
        <f t="shared" si="234"/>
        <v>29.7</v>
      </c>
      <c r="AQ382" s="98">
        <f t="shared" si="235"/>
        <v>0.2</v>
      </c>
      <c r="AR382" s="98">
        <f t="shared" si="236"/>
        <v>0.15384615384615385</v>
      </c>
      <c r="AS382" s="98">
        <f t="shared" si="237"/>
        <v>7.407407407407407E-2</v>
      </c>
      <c r="AU382" s="97" t="b">
        <f t="shared" si="238"/>
        <v>1</v>
      </c>
      <c r="AV382" s="97" t="b">
        <f t="shared" si="239"/>
        <v>1</v>
      </c>
      <c r="AW382" s="97" t="b">
        <f t="shared" si="245"/>
        <v>0</v>
      </c>
      <c r="AX382" s="97" t="b">
        <f t="shared" si="246"/>
        <v>1</v>
      </c>
      <c r="AY3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2" s="97" t="b">
        <f t="shared" si="240"/>
        <v>1</v>
      </c>
      <c r="BA382" s="97" t="b">
        <f t="shared" si="241"/>
        <v>0</v>
      </c>
      <c r="BB382" s="97" t="b">
        <f t="shared" si="247"/>
        <v>0</v>
      </c>
      <c r="BC382" s="97" t="b">
        <f t="shared" si="248"/>
        <v>1</v>
      </c>
      <c r="BD382" s="97" t="b">
        <f>Petrobras_PETR4___Histórico__InfoMoney_1[[#This Row],[MACD Line]]&lt;0</f>
        <v>0</v>
      </c>
      <c r="BE3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3" spans="1:57" hidden="1">
      <c r="A383" s="83">
        <v>43775</v>
      </c>
      <c r="B383" s="98">
        <v>28.25</v>
      </c>
      <c r="C383" s="98">
        <v>28.25</v>
      </c>
      <c r="D383" s="98">
        <v>0.2</v>
      </c>
      <c r="E383" s="98">
        <f>Petrobras_PETR4___Histórico__InfoMoney_1[[#This Row],[Var.Dia (%)]]/100</f>
        <v>2E-3</v>
      </c>
      <c r="F383" s="98">
        <v>28.57</v>
      </c>
      <c r="G383" s="98">
        <v>26.72</v>
      </c>
      <c r="H383" s="98">
        <v>29.19</v>
      </c>
      <c r="I383" s="97" t="s">
        <v>520</v>
      </c>
      <c r="J383" s="108">
        <v>-3.3E-3</v>
      </c>
      <c r="K383" s="97">
        <f ca="1">IF(COUNT($E383:E$1321)&gt;=22,LINEST(OFFSET(E383,0,0,22),OFFSET(J383,0,0,22)),"")</f>
        <v>0.92420248754129242</v>
      </c>
      <c r="L383" s="99">
        <f t="shared" si="213"/>
        <v>0</v>
      </c>
      <c r="M383" s="99">
        <f t="shared" si="214"/>
        <v>0</v>
      </c>
      <c r="N383" s="99">
        <f t="shared" si="215"/>
        <v>0</v>
      </c>
      <c r="O3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-0.41907514450867023</v>
      </c>
      <c r="P383" s="128">
        <f>IF(Petrobras_PETR4___Histórico__InfoMoney_1[[#This Row],[William %R]]&lt;-0.8,1,0)</f>
        <v>0</v>
      </c>
      <c r="Q383" s="128">
        <f>IF(Petrobras_PETR4___Histórico__InfoMoney_1[[#This Row],[William %R]]&gt;-0.1,1,0)</f>
        <v>0</v>
      </c>
      <c r="R383" s="99">
        <f t="shared" si="216"/>
        <v>26.24</v>
      </c>
      <c r="S383" s="99">
        <f t="shared" si="217"/>
        <v>29.7</v>
      </c>
      <c r="T383" s="99">
        <f t="shared" si="218"/>
        <v>27.350538461538466</v>
      </c>
      <c r="U383" s="99">
        <f t="shared" si="219"/>
        <v>27.3385</v>
      </c>
      <c r="V383" s="99">
        <f t="shared" si="220"/>
        <v>28.039669632813311</v>
      </c>
      <c r="W383" s="99">
        <f t="shared" si="221"/>
        <v>27.266051217351233</v>
      </c>
      <c r="X383" s="99">
        <f t="shared" si="222"/>
        <v>0.77361841546207799</v>
      </c>
      <c r="Y383" s="99">
        <f t="shared" si="223"/>
        <v>0.70639642901262201</v>
      </c>
      <c r="Z383" s="99">
        <f t="shared" si="224"/>
        <v>6.7221986449455984E-2</v>
      </c>
      <c r="AA383" s="109">
        <f t="shared" si="225"/>
        <v>4.2426406871191945E-2</v>
      </c>
      <c r="AB383" s="109">
        <f t="shared" si="242"/>
        <v>0.37569934788338383</v>
      </c>
      <c r="AC383" s="99" t="str">
        <f t="shared" si="243"/>
        <v>0</v>
      </c>
      <c r="AD383" s="95" t="str">
        <f t="shared" si="244"/>
        <v>0</v>
      </c>
      <c r="AE383" s="95">
        <f t="shared" si="226"/>
        <v>1</v>
      </c>
      <c r="AF383" s="95">
        <f>IF(Petrobras_PETR4___Histórico__InfoMoney_1[[#This Row],[MACD Line]]&lt;0,1,0)</f>
        <v>0</v>
      </c>
      <c r="AG383" s="99">
        <f>Petrobras_PETR4___Histórico__InfoMoney_1[[#This Row],[9MME]]/Petrobras_PETR4___Histórico__InfoMoney_1[[#This Row],[20MA]]</f>
        <v>1.0004403482831343</v>
      </c>
      <c r="AH383" s="95">
        <f t="shared" si="227"/>
        <v>0</v>
      </c>
      <c r="AI383" s="96">
        <f t="shared" si="228"/>
        <v>0</v>
      </c>
      <c r="AK383" s="104" t="b">
        <f t="shared" si="229"/>
        <v>0</v>
      </c>
      <c r="AL383" s="104" t="b">
        <f t="shared" si="230"/>
        <v>0</v>
      </c>
      <c r="AM383" s="104" t="b">
        <f t="shared" si="231"/>
        <v>1</v>
      </c>
      <c r="AN383" s="104" t="b">
        <f t="shared" si="232"/>
        <v>1</v>
      </c>
      <c r="AO383" s="98">
        <f t="shared" si="233"/>
        <v>25.24</v>
      </c>
      <c r="AP383" s="104">
        <f t="shared" si="234"/>
        <v>29.7</v>
      </c>
      <c r="AQ383" s="98">
        <f t="shared" si="235"/>
        <v>0.2</v>
      </c>
      <c r="AR383" s="98">
        <f t="shared" si="236"/>
        <v>0.15384615384615385</v>
      </c>
      <c r="AS383" s="98">
        <f t="shared" si="237"/>
        <v>7.407407407407407E-2</v>
      </c>
      <c r="AU383" s="97" t="b">
        <f t="shared" si="238"/>
        <v>1</v>
      </c>
      <c r="AV383" s="97" t="b">
        <f t="shared" si="239"/>
        <v>0</v>
      </c>
      <c r="AW383" s="97" t="b">
        <f t="shared" si="245"/>
        <v>1</v>
      </c>
      <c r="AX383" s="97" t="b">
        <f t="shared" si="246"/>
        <v>1</v>
      </c>
      <c r="AY3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3" s="97" t="b">
        <f t="shared" si="240"/>
        <v>1</v>
      </c>
      <c r="BA383" s="97" t="b">
        <f t="shared" si="241"/>
        <v>1</v>
      </c>
      <c r="BB383" s="97" t="b">
        <f t="shared" si="247"/>
        <v>0</v>
      </c>
      <c r="BC383" s="97" t="b">
        <f t="shared" si="248"/>
        <v>0</v>
      </c>
      <c r="BD383" s="97" t="b">
        <f>Petrobras_PETR4___Histórico__InfoMoney_1[[#This Row],[MACD Line]]&lt;0</f>
        <v>0</v>
      </c>
      <c r="BE3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4" spans="1:57" hidden="1">
      <c r="A384" s="83">
        <v>43774</v>
      </c>
      <c r="B384" s="98">
        <v>28.19</v>
      </c>
      <c r="C384" s="98">
        <v>28.19</v>
      </c>
      <c r="D384" s="98">
        <v>-2.34</v>
      </c>
      <c r="E384" s="98">
        <f>Petrobras_PETR4___Histórico__InfoMoney_1[[#This Row],[Var.Dia (%)]]/100</f>
        <v>-2.3399999999999997E-2</v>
      </c>
      <c r="F384" s="98">
        <v>28.92</v>
      </c>
      <c r="G384" s="98">
        <v>28.13</v>
      </c>
      <c r="H384" s="98">
        <v>29.1</v>
      </c>
      <c r="I384" s="97" t="s">
        <v>309</v>
      </c>
      <c r="J384" s="108">
        <v>-5.9999999999999995E-4</v>
      </c>
      <c r="K384" s="97">
        <f ca="1">IF(COUNT($E384:E$1321)&gt;=22,LINEST(OFFSET(E384,0,0,22),OFFSET(J384,0,0,22)),"")</f>
        <v>0.90238175592304204</v>
      </c>
      <c r="L384" s="99">
        <f t="shared" si="213"/>
        <v>0</v>
      </c>
      <c r="M384" s="99">
        <f t="shared" si="214"/>
        <v>0</v>
      </c>
      <c r="N384" s="99">
        <f t="shared" si="215"/>
        <v>0</v>
      </c>
      <c r="O3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-0.43515850144092177</v>
      </c>
      <c r="P384" s="128">
        <f>IF(Petrobras_PETR4___Histórico__InfoMoney_1[[#This Row],[William %R]]&lt;-0.8,1,0)</f>
        <v>0</v>
      </c>
      <c r="Q384" s="128">
        <f>IF(Petrobras_PETR4___Histórico__InfoMoney_1[[#This Row],[William %R]]&gt;-0.1,1,0)</f>
        <v>0</v>
      </c>
      <c r="R384" s="99">
        <f t="shared" si="216"/>
        <v>26.23</v>
      </c>
      <c r="S384" s="99">
        <f t="shared" si="217"/>
        <v>29.7</v>
      </c>
      <c r="T384" s="99">
        <f t="shared" si="218"/>
        <v>27.195346153846163</v>
      </c>
      <c r="U384" s="99">
        <f t="shared" si="219"/>
        <v>27.187000000000005</v>
      </c>
      <c r="V384" s="99">
        <f t="shared" si="220"/>
        <v>28.001427747870277</v>
      </c>
      <c r="W384" s="99">
        <f t="shared" si="221"/>
        <v>27.187335314739332</v>
      </c>
      <c r="X384" s="99">
        <f t="shared" si="222"/>
        <v>0.81409243313094493</v>
      </c>
      <c r="Y384" s="99">
        <f t="shared" si="223"/>
        <v>0.68959093240025804</v>
      </c>
      <c r="Z384" s="99">
        <f t="shared" si="224"/>
        <v>0.12450150073068689</v>
      </c>
      <c r="AA384" s="109">
        <f t="shared" si="225"/>
        <v>0.48083261120685211</v>
      </c>
      <c r="AB384" s="109">
        <f t="shared" si="242"/>
        <v>0.31488092987667526</v>
      </c>
      <c r="AC384" s="99" t="str">
        <f t="shared" si="243"/>
        <v>0</v>
      </c>
      <c r="AD384" s="95" t="str">
        <f t="shared" si="244"/>
        <v>0</v>
      </c>
      <c r="AE384" s="95">
        <f t="shared" si="226"/>
        <v>1</v>
      </c>
      <c r="AF384" s="95">
        <f>IF(Petrobras_PETR4___Histórico__InfoMoney_1[[#This Row],[MACD Line]]&lt;0,1,0)</f>
        <v>0</v>
      </c>
      <c r="AG384" s="99">
        <f>Petrobras_PETR4___Histórico__InfoMoney_1[[#This Row],[9MME]]/Petrobras_PETR4___Histórico__InfoMoney_1[[#This Row],[20MA]]</f>
        <v>1.0003069906148585</v>
      </c>
      <c r="AH384" s="95">
        <f t="shared" si="227"/>
        <v>0</v>
      </c>
      <c r="AI384" s="96">
        <f t="shared" si="228"/>
        <v>0</v>
      </c>
      <c r="AK384" s="104" t="b">
        <f t="shared" si="229"/>
        <v>0</v>
      </c>
      <c r="AL384" s="104" t="b">
        <f t="shared" si="230"/>
        <v>0</v>
      </c>
      <c r="AM384" s="104" t="b">
        <f t="shared" si="231"/>
        <v>1</v>
      </c>
      <c r="AN384" s="104" t="b">
        <f t="shared" si="232"/>
        <v>0</v>
      </c>
      <c r="AO384" s="98">
        <f t="shared" si="233"/>
        <v>24.68</v>
      </c>
      <c r="AP384" s="104">
        <f t="shared" si="234"/>
        <v>29.7</v>
      </c>
      <c r="AQ384" s="98">
        <f t="shared" si="235"/>
        <v>0.2</v>
      </c>
      <c r="AR384" s="98">
        <f t="shared" si="236"/>
        <v>0.15384615384615385</v>
      </c>
      <c r="AS384" s="98">
        <f t="shared" si="237"/>
        <v>7.407407407407407E-2</v>
      </c>
      <c r="AU384" s="97" t="b">
        <f t="shared" si="238"/>
        <v>0</v>
      </c>
      <c r="AV384" s="97" t="b">
        <f t="shared" si="239"/>
        <v>0</v>
      </c>
      <c r="AW384" s="97" t="b">
        <f t="shared" si="245"/>
        <v>1</v>
      </c>
      <c r="AX384" s="97" t="b">
        <f t="shared" si="246"/>
        <v>1</v>
      </c>
      <c r="AY3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4" s="97" t="b">
        <f t="shared" si="240"/>
        <v>0</v>
      </c>
      <c r="BA384" s="97" t="b">
        <f t="shared" si="241"/>
        <v>1</v>
      </c>
      <c r="BB384" s="97" t="b">
        <f t="shared" si="247"/>
        <v>0</v>
      </c>
      <c r="BC384" s="97" t="b">
        <f t="shared" si="248"/>
        <v>0</v>
      </c>
      <c r="BD384" s="97" t="b">
        <f>Petrobras_PETR4___Histórico__InfoMoney_1[[#This Row],[MACD Line]]&lt;0</f>
        <v>0</v>
      </c>
      <c r="BE3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5" spans="1:57" hidden="1">
      <c r="A385" s="83">
        <v>43773</v>
      </c>
      <c r="B385" s="98">
        <v>28.87</v>
      </c>
      <c r="C385" s="98">
        <v>28.87</v>
      </c>
      <c r="D385" s="98">
        <v>-0.23</v>
      </c>
      <c r="E385" s="98">
        <f>Petrobras_PETR4___Histórico__InfoMoney_1[[#This Row],[Var.Dia (%)]]/100</f>
        <v>-2.3E-3</v>
      </c>
      <c r="F385" s="98">
        <v>29.37</v>
      </c>
      <c r="G385" s="98">
        <v>28.49</v>
      </c>
      <c r="H385" s="98">
        <v>29.69</v>
      </c>
      <c r="I385" s="97" t="s">
        <v>521</v>
      </c>
      <c r="J385" s="108">
        <v>5.4000000000000003E-3</v>
      </c>
      <c r="K385" s="97">
        <f ca="1">IF(COUNT($E385:E$1321)&gt;=22,LINEST(OFFSET(E385,0,0,22),OFFSET(J385,0,0,22)),"")</f>
        <v>0.76405457197579096</v>
      </c>
      <c r="L385" s="99">
        <f t="shared" si="213"/>
        <v>0</v>
      </c>
      <c r="M385" s="99">
        <f t="shared" si="214"/>
        <v>0</v>
      </c>
      <c r="N385" s="99">
        <f t="shared" si="215"/>
        <v>0</v>
      </c>
      <c r="O3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-0.22554347826086912</v>
      </c>
      <c r="P385" s="128">
        <f>IF(Petrobras_PETR4___Histórico__InfoMoney_1[[#This Row],[William %R]]&lt;-0.8,1,0)</f>
        <v>0</v>
      </c>
      <c r="Q385" s="128">
        <f>IF(Petrobras_PETR4___Histórico__InfoMoney_1[[#This Row],[William %R]]&gt;-0.1,1,0)</f>
        <v>0</v>
      </c>
      <c r="R385" s="99">
        <f t="shared" si="216"/>
        <v>26.02</v>
      </c>
      <c r="S385" s="99">
        <f t="shared" si="217"/>
        <v>29.7</v>
      </c>
      <c r="T385" s="99">
        <f t="shared" si="218"/>
        <v>27.13115384615385</v>
      </c>
      <c r="U385" s="99">
        <f t="shared" si="219"/>
        <v>27.014500000000009</v>
      </c>
      <c r="V385" s="99">
        <f t="shared" si="220"/>
        <v>27.96714188384669</v>
      </c>
      <c r="W385" s="99">
        <f t="shared" si="221"/>
        <v>27.107122139918477</v>
      </c>
      <c r="X385" s="99">
        <f t="shared" si="222"/>
        <v>0.86001974392821268</v>
      </c>
      <c r="Y385" s="99">
        <f t="shared" si="223"/>
        <v>0.65846555721758637</v>
      </c>
      <c r="Z385" s="99">
        <f t="shared" si="224"/>
        <v>0.2015541867106263</v>
      </c>
      <c r="AA385" s="109">
        <f t="shared" si="225"/>
        <v>4.9497474683058526E-2</v>
      </c>
      <c r="AB385" s="109">
        <f t="shared" si="242"/>
        <v>0.24815317850069962</v>
      </c>
      <c r="AC385" s="99" t="str">
        <f t="shared" si="243"/>
        <v>0</v>
      </c>
      <c r="AD385" s="95" t="str">
        <f t="shared" si="244"/>
        <v>0</v>
      </c>
      <c r="AE385" s="95">
        <f t="shared" si="226"/>
        <v>1</v>
      </c>
      <c r="AF385" s="95">
        <f>IF(Petrobras_PETR4___Histórico__InfoMoney_1[[#This Row],[MACD Line]]&lt;0,1,0)</f>
        <v>0</v>
      </c>
      <c r="AG385" s="99">
        <f>Petrobras_PETR4___Histórico__InfoMoney_1[[#This Row],[9MME]]/Petrobras_PETR4___Histórico__InfoMoney_1[[#This Row],[20MA]]</f>
        <v>1.0043181937905141</v>
      </c>
      <c r="AH385" s="95">
        <f t="shared" si="227"/>
        <v>0</v>
      </c>
      <c r="AI385" s="96">
        <f t="shared" si="228"/>
        <v>0</v>
      </c>
      <c r="AK385" s="104" t="b">
        <f t="shared" si="229"/>
        <v>0</v>
      </c>
      <c r="AL385" s="104" t="b">
        <f t="shared" si="230"/>
        <v>1</v>
      </c>
      <c r="AM385" s="104" t="b">
        <f t="shared" si="231"/>
        <v>1</v>
      </c>
      <c r="AN385" s="104" t="b">
        <f t="shared" si="232"/>
        <v>1</v>
      </c>
      <c r="AO385" s="98">
        <f t="shared" si="233"/>
        <v>24.68</v>
      </c>
      <c r="AP385" s="104">
        <f t="shared" si="234"/>
        <v>29.7</v>
      </c>
      <c r="AQ385" s="98">
        <f t="shared" si="235"/>
        <v>0.2</v>
      </c>
      <c r="AR385" s="98">
        <f t="shared" si="236"/>
        <v>0.15384615384615385</v>
      </c>
      <c r="AS385" s="98">
        <f t="shared" si="237"/>
        <v>7.407407407407407E-2</v>
      </c>
      <c r="AU385" s="97" t="b">
        <f t="shared" si="238"/>
        <v>0</v>
      </c>
      <c r="AV385" s="97" t="b">
        <f t="shared" si="239"/>
        <v>1</v>
      </c>
      <c r="AW385" s="97" t="b">
        <f t="shared" si="245"/>
        <v>1</v>
      </c>
      <c r="AX385" s="97" t="b">
        <f t="shared" si="246"/>
        <v>1</v>
      </c>
      <c r="AY3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5" s="97" t="b">
        <f t="shared" si="240"/>
        <v>0</v>
      </c>
      <c r="BA385" s="97" t="b">
        <f t="shared" si="241"/>
        <v>0</v>
      </c>
      <c r="BB385" s="97" t="b">
        <f t="shared" si="247"/>
        <v>0</v>
      </c>
      <c r="BC385" s="97" t="b">
        <f t="shared" si="248"/>
        <v>0</v>
      </c>
      <c r="BD385" s="97" t="b">
        <f>Petrobras_PETR4___Histórico__InfoMoney_1[[#This Row],[MACD Line]]&lt;0</f>
        <v>0</v>
      </c>
      <c r="BE3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6" spans="1:57" hidden="1">
      <c r="A386" s="83">
        <v>43770</v>
      </c>
      <c r="B386" s="98">
        <v>28.94</v>
      </c>
      <c r="C386" s="98">
        <v>28.94</v>
      </c>
      <c r="D386" s="98">
        <v>0.13</v>
      </c>
      <c r="E386" s="98">
        <f>Petrobras_PETR4___Histórico__InfoMoney_1[[#This Row],[Var.Dia (%)]]/100</f>
        <v>1.2999999999999999E-3</v>
      </c>
      <c r="F386" s="98">
        <v>29.09</v>
      </c>
      <c r="G386" s="98">
        <v>28.37</v>
      </c>
      <c r="H386" s="98">
        <v>29.7</v>
      </c>
      <c r="I386" s="97" t="s">
        <v>43</v>
      </c>
      <c r="J386" s="108">
        <v>9.1000000000000004E-3</v>
      </c>
      <c r="K386" s="97">
        <f ca="1">IF(COUNT($E386:E$1321)&gt;=22,LINEST(OFFSET(E386,0,0,22),OFFSET(J386,0,0,22)),"")</f>
        <v>0.77082262838049287</v>
      </c>
      <c r="L386" s="99">
        <f t="shared" si="213"/>
        <v>0</v>
      </c>
      <c r="M386" s="99">
        <f t="shared" si="214"/>
        <v>1</v>
      </c>
      <c r="N386" s="99">
        <f t="shared" si="215"/>
        <v>0</v>
      </c>
      <c r="O3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-0.20375335120643376</v>
      </c>
      <c r="P386" s="128">
        <f>IF(Petrobras_PETR4___Histórico__InfoMoney_1[[#This Row],[William %R]]&lt;-0.8,1,0)</f>
        <v>0</v>
      </c>
      <c r="Q386" s="128">
        <f>IF(Petrobras_PETR4___Histórico__InfoMoney_1[[#This Row],[William %R]]&gt;-0.1,1,0)</f>
        <v>0</v>
      </c>
      <c r="R386" s="99">
        <f t="shared" si="216"/>
        <v>25.97</v>
      </c>
      <c r="S386" s="99">
        <f t="shared" si="217"/>
        <v>29.7</v>
      </c>
      <c r="T386" s="99">
        <f t="shared" si="218"/>
        <v>26.984115384615386</v>
      </c>
      <c r="U386" s="99">
        <f t="shared" si="219"/>
        <v>26.815000000000005</v>
      </c>
      <c r="V386" s="99">
        <f t="shared" si="220"/>
        <v>27.802985862727905</v>
      </c>
      <c r="W386" s="99">
        <f t="shared" si="221"/>
        <v>26.966091911111956</v>
      </c>
      <c r="X386" s="99">
        <f t="shared" si="222"/>
        <v>0.83689395161594859</v>
      </c>
      <c r="Y386" s="99">
        <f t="shared" si="223"/>
        <v>0.6080770105399298</v>
      </c>
      <c r="Z386" s="99">
        <f t="shared" si="224"/>
        <v>0.2288169410760188</v>
      </c>
      <c r="AA386" s="109">
        <f t="shared" si="225"/>
        <v>2.828427124746381E-2</v>
      </c>
      <c r="AB386" s="109">
        <f t="shared" si="242"/>
        <v>0.34102785809959923</v>
      </c>
      <c r="AC386" s="99" t="str">
        <f t="shared" si="243"/>
        <v>0</v>
      </c>
      <c r="AD386" s="95" t="str">
        <f t="shared" si="244"/>
        <v>0</v>
      </c>
      <c r="AE386" s="95">
        <f t="shared" si="226"/>
        <v>1</v>
      </c>
      <c r="AF386" s="95">
        <f>IF(Petrobras_PETR4___Histórico__InfoMoney_1[[#This Row],[MACD Line]]&lt;0,1,0)</f>
        <v>0</v>
      </c>
      <c r="AG386" s="99">
        <f>Petrobras_PETR4___Histórico__InfoMoney_1[[#This Row],[9MME]]/Petrobras_PETR4___Histórico__InfoMoney_1[[#This Row],[20MA]]</f>
        <v>1.0063067456503965</v>
      </c>
      <c r="AH386" s="95">
        <f t="shared" si="227"/>
        <v>0</v>
      </c>
      <c r="AI386" s="96">
        <f t="shared" si="228"/>
        <v>0</v>
      </c>
      <c r="AK386" s="104" t="b">
        <f t="shared" si="229"/>
        <v>1</v>
      </c>
      <c r="AL386" s="104" t="b">
        <f t="shared" si="230"/>
        <v>1</v>
      </c>
      <c r="AM386" s="104" t="b">
        <f t="shared" si="231"/>
        <v>0</v>
      </c>
      <c r="AN386" s="104" t="b">
        <f t="shared" si="232"/>
        <v>1</v>
      </c>
      <c r="AO386" s="98">
        <f t="shared" si="233"/>
        <v>24.68</v>
      </c>
      <c r="AP386" s="104">
        <f t="shared" si="234"/>
        <v>29.7</v>
      </c>
      <c r="AQ386" s="98">
        <f t="shared" si="235"/>
        <v>0.2</v>
      </c>
      <c r="AR386" s="98">
        <f t="shared" si="236"/>
        <v>0.15384615384615385</v>
      </c>
      <c r="AS386" s="98">
        <f t="shared" si="237"/>
        <v>7.407407407407407E-2</v>
      </c>
      <c r="AU386" s="97" t="b">
        <f t="shared" si="238"/>
        <v>1</v>
      </c>
      <c r="AV386" s="97" t="b">
        <f t="shared" si="239"/>
        <v>1</v>
      </c>
      <c r="AW386" s="97" t="b">
        <f t="shared" si="245"/>
        <v>1</v>
      </c>
      <c r="AX386" s="97" t="b">
        <f t="shared" si="246"/>
        <v>0</v>
      </c>
      <c r="AY3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6" s="97" t="b">
        <f t="shared" si="240"/>
        <v>0</v>
      </c>
      <c r="BA386" s="97" t="b">
        <f t="shared" si="241"/>
        <v>0</v>
      </c>
      <c r="BB386" s="97" t="b">
        <f t="shared" si="247"/>
        <v>1</v>
      </c>
      <c r="BC386" s="97" t="b">
        <f t="shared" si="248"/>
        <v>0</v>
      </c>
      <c r="BD386" s="97" t="b">
        <f>Petrobras_PETR4___Histórico__InfoMoney_1[[#This Row],[MACD Line]]&lt;0</f>
        <v>0</v>
      </c>
      <c r="BE3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7" spans="1:57" hidden="1">
      <c r="A387" s="83">
        <v>43769</v>
      </c>
      <c r="B387" s="98">
        <v>28.9</v>
      </c>
      <c r="C387" s="98">
        <v>28.9</v>
      </c>
      <c r="D387" s="98">
        <v>1.03</v>
      </c>
      <c r="E387" s="98">
        <f>Petrobras_PETR4___Histórico__InfoMoney_1[[#This Row],[Var.Dia (%)]]/100</f>
        <v>1.03E-2</v>
      </c>
      <c r="F387" s="98">
        <v>28.39</v>
      </c>
      <c r="G387" s="98">
        <v>28.18</v>
      </c>
      <c r="H387" s="98">
        <v>28.96</v>
      </c>
      <c r="I387" s="97" t="s">
        <v>450</v>
      </c>
      <c r="J387" s="108">
        <v>-1.0999999999999999E-2</v>
      </c>
      <c r="K387" s="97">
        <f ca="1">IF(COUNT($E387:E$1321)&gt;=22,LINEST(OFFSET(E387,0,0,22),OFFSET(J387,0,0,22)),"")</f>
        <v>0.9103866274839908</v>
      </c>
      <c r="L387" s="99">
        <f t="shared" si="213"/>
        <v>0</v>
      </c>
      <c r="M387" s="99">
        <f t="shared" si="214"/>
        <v>0</v>
      </c>
      <c r="N387" s="99">
        <f t="shared" si="215"/>
        <v>0</v>
      </c>
      <c r="O3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-1.7964071856288108E-2</v>
      </c>
      <c r="P387" s="128">
        <f>IF(Petrobras_PETR4___Histórico__InfoMoney_1[[#This Row],[William %R]]&lt;-0.8,1,0)</f>
        <v>0</v>
      </c>
      <c r="Q387" s="128">
        <f>IF(Petrobras_PETR4___Histórico__InfoMoney_1[[#This Row],[William %R]]&gt;-0.1,1,0)</f>
        <v>1</v>
      </c>
      <c r="R387" s="99">
        <f t="shared" si="216"/>
        <v>25.62</v>
      </c>
      <c r="S387" s="99">
        <f t="shared" si="217"/>
        <v>28.96</v>
      </c>
      <c r="T387" s="99">
        <f t="shared" si="218"/>
        <v>26.831153846153846</v>
      </c>
      <c r="U387" s="99">
        <f t="shared" si="219"/>
        <v>26.628500000000003</v>
      </c>
      <c r="V387" s="99">
        <f t="shared" si="220"/>
        <v>27.596256019587525</v>
      </c>
      <c r="W387" s="99">
        <f t="shared" si="221"/>
        <v>26.808179264000913</v>
      </c>
      <c r="X387" s="99">
        <f t="shared" si="222"/>
        <v>0.78807675558661217</v>
      </c>
      <c r="Y387" s="99">
        <f t="shared" si="223"/>
        <v>0.55087277527092504</v>
      </c>
      <c r="Z387" s="99">
        <f t="shared" si="224"/>
        <v>0.23720398031568712</v>
      </c>
      <c r="AA387" s="109">
        <f t="shared" si="225"/>
        <v>0.21213203435596223</v>
      </c>
      <c r="AB387" s="109">
        <f t="shared" si="242"/>
        <v>0.41704915777399704</v>
      </c>
      <c r="AC387" s="99" t="str">
        <f t="shared" si="243"/>
        <v>0</v>
      </c>
      <c r="AD387" s="95" t="str">
        <f t="shared" si="244"/>
        <v>0</v>
      </c>
      <c r="AE387" s="95">
        <f t="shared" si="226"/>
        <v>1</v>
      </c>
      <c r="AF387" s="95">
        <f>IF(Petrobras_PETR4___Histórico__InfoMoney_1[[#This Row],[MACD Line]]&lt;0,1,0)</f>
        <v>0</v>
      </c>
      <c r="AG387" s="99">
        <f>Petrobras_PETR4___Histórico__InfoMoney_1[[#This Row],[9MME]]/Petrobras_PETR4___Histórico__InfoMoney_1[[#This Row],[20MA]]</f>
        <v>1.007610411632418</v>
      </c>
      <c r="AH387" s="95">
        <f t="shared" si="227"/>
        <v>0</v>
      </c>
      <c r="AI387" s="96">
        <f t="shared" si="228"/>
        <v>0</v>
      </c>
      <c r="AK387" s="104" t="b">
        <f t="shared" si="229"/>
        <v>1</v>
      </c>
      <c r="AL387" s="104" t="b">
        <f t="shared" si="230"/>
        <v>1</v>
      </c>
      <c r="AM387" s="104" t="b">
        <f t="shared" si="231"/>
        <v>0</v>
      </c>
      <c r="AN387" s="104" t="b">
        <f t="shared" si="232"/>
        <v>1</v>
      </c>
      <c r="AO387" s="98">
        <f t="shared" si="233"/>
        <v>24.68</v>
      </c>
      <c r="AP387" s="104">
        <f t="shared" si="234"/>
        <v>29.7</v>
      </c>
      <c r="AQ387" s="98">
        <f t="shared" si="235"/>
        <v>0.2</v>
      </c>
      <c r="AR387" s="98">
        <f t="shared" si="236"/>
        <v>0.15384615384615385</v>
      </c>
      <c r="AS387" s="98">
        <f t="shared" si="237"/>
        <v>7.407407407407407E-2</v>
      </c>
      <c r="AU387" s="97" t="b">
        <f t="shared" si="238"/>
        <v>1</v>
      </c>
      <c r="AV387" s="97" t="b">
        <f t="shared" si="239"/>
        <v>1</v>
      </c>
      <c r="AW387" s="97" t="b">
        <f t="shared" si="245"/>
        <v>0</v>
      </c>
      <c r="AX387" s="97" t="b">
        <f t="shared" si="246"/>
        <v>0</v>
      </c>
      <c r="AY3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7" s="97" t="b">
        <f t="shared" si="240"/>
        <v>0</v>
      </c>
      <c r="BA387" s="97" t="b">
        <f t="shared" si="241"/>
        <v>0</v>
      </c>
      <c r="BB387" s="97" t="b">
        <f t="shared" si="247"/>
        <v>1</v>
      </c>
      <c r="BC387" s="97" t="b">
        <f t="shared" si="248"/>
        <v>1</v>
      </c>
      <c r="BD387" s="97" t="b">
        <f>Petrobras_PETR4___Histórico__InfoMoney_1[[#This Row],[MACD Line]]&lt;0</f>
        <v>0</v>
      </c>
      <c r="BE3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8" spans="1:57" hidden="1">
      <c r="A388" s="83">
        <v>43768</v>
      </c>
      <c r="B388" s="98">
        <v>28.6</v>
      </c>
      <c r="C388" s="98">
        <v>28.6</v>
      </c>
      <c r="D388" s="98">
        <v>0.87</v>
      </c>
      <c r="E388" s="98">
        <f>Petrobras_PETR4___Histórico__InfoMoney_1[[#This Row],[Var.Dia (%)]]/100</f>
        <v>8.6999999999999994E-3</v>
      </c>
      <c r="F388" s="98">
        <v>28.31</v>
      </c>
      <c r="G388" s="98">
        <v>28.02</v>
      </c>
      <c r="H388" s="98">
        <v>28.61</v>
      </c>
      <c r="I388" s="97" t="s">
        <v>125</v>
      </c>
      <c r="J388" s="108">
        <v>7.9000000000000008E-3</v>
      </c>
      <c r="K388" s="97">
        <f ca="1">IF(COUNT($E388:E$1321)&gt;=22,LINEST(OFFSET(E388,0,0,22),OFFSET(J388,0,0,22)),"")</f>
        <v>0.98956557604354833</v>
      </c>
      <c r="L388" s="99">
        <f t="shared" si="213"/>
        <v>0</v>
      </c>
      <c r="M388" s="99">
        <f t="shared" si="214"/>
        <v>0</v>
      </c>
      <c r="N388" s="99">
        <f t="shared" si="215"/>
        <v>0</v>
      </c>
      <c r="O3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-3.33333333333267E-3</v>
      </c>
      <c r="P388" s="128">
        <f>IF(Petrobras_PETR4___Histórico__InfoMoney_1[[#This Row],[William %R]]&lt;-0.8,1,0)</f>
        <v>0</v>
      </c>
      <c r="Q388" s="128">
        <f>IF(Petrobras_PETR4___Histórico__InfoMoney_1[[#This Row],[William %R]]&gt;-0.1,1,0)</f>
        <v>1</v>
      </c>
      <c r="R388" s="99">
        <f t="shared" si="216"/>
        <v>25.61</v>
      </c>
      <c r="S388" s="99">
        <f t="shared" si="217"/>
        <v>28.61</v>
      </c>
      <c r="T388" s="99">
        <f t="shared" si="218"/>
        <v>26.650038461538458</v>
      </c>
      <c r="U388" s="99">
        <f t="shared" si="219"/>
        <v>26.455000000000002</v>
      </c>
      <c r="V388" s="99">
        <f t="shared" si="220"/>
        <v>27.359211659512528</v>
      </c>
      <c r="W388" s="99">
        <f t="shared" si="221"/>
        <v>26.640833605120985</v>
      </c>
      <c r="X388" s="99">
        <f t="shared" si="222"/>
        <v>0.71837805439154323</v>
      </c>
      <c r="Y388" s="99">
        <f t="shared" si="223"/>
        <v>0.49157178019200326</v>
      </c>
      <c r="Z388" s="99">
        <f t="shared" si="224"/>
        <v>0.22680627419953997</v>
      </c>
      <c r="AA388" s="109">
        <f t="shared" si="225"/>
        <v>0.1697056274847728</v>
      </c>
      <c r="AB388" s="109">
        <f t="shared" si="242"/>
        <v>0.64973071344981104</v>
      </c>
      <c r="AC388" s="99" t="str">
        <f t="shared" si="243"/>
        <v>0</v>
      </c>
      <c r="AD388" s="95" t="str">
        <f t="shared" si="244"/>
        <v>0</v>
      </c>
      <c r="AE388" s="95">
        <f t="shared" si="226"/>
        <v>1</v>
      </c>
      <c r="AF388" s="95">
        <f>IF(Petrobras_PETR4___Histórico__InfoMoney_1[[#This Row],[MACD Line]]&lt;0,1,0)</f>
        <v>0</v>
      </c>
      <c r="AG388" s="99">
        <f>Petrobras_PETR4___Histórico__InfoMoney_1[[#This Row],[9MME]]/Petrobras_PETR4___Histórico__InfoMoney_1[[#This Row],[20MA]]</f>
        <v>1.0073724612186148</v>
      </c>
      <c r="AH388" s="95">
        <f t="shared" si="227"/>
        <v>0</v>
      </c>
      <c r="AI388" s="96">
        <f t="shared" si="228"/>
        <v>0</v>
      </c>
      <c r="AK388" s="104" t="b">
        <f t="shared" si="229"/>
        <v>1</v>
      </c>
      <c r="AL388" s="104" t="b">
        <f t="shared" si="230"/>
        <v>1</v>
      </c>
      <c r="AM388" s="104" t="b">
        <f t="shared" si="231"/>
        <v>0</v>
      </c>
      <c r="AN388" s="104" t="b">
        <f t="shared" si="232"/>
        <v>1</v>
      </c>
      <c r="AO388" s="98">
        <f t="shared" si="233"/>
        <v>24.68</v>
      </c>
      <c r="AP388" s="104">
        <f t="shared" si="234"/>
        <v>28.96</v>
      </c>
      <c r="AQ388" s="98">
        <f t="shared" si="235"/>
        <v>0.2</v>
      </c>
      <c r="AR388" s="98">
        <f t="shared" si="236"/>
        <v>0.15384615384615385</v>
      </c>
      <c r="AS388" s="98">
        <f t="shared" si="237"/>
        <v>7.407407407407407E-2</v>
      </c>
      <c r="AU388" s="97" t="b">
        <f t="shared" si="238"/>
        <v>1</v>
      </c>
      <c r="AV388" s="97" t="b">
        <f t="shared" si="239"/>
        <v>1</v>
      </c>
      <c r="AW388" s="97" t="b">
        <f t="shared" si="245"/>
        <v>0</v>
      </c>
      <c r="AX388" s="97" t="b">
        <f t="shared" si="246"/>
        <v>0</v>
      </c>
      <c r="AY3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8" s="97" t="b">
        <f t="shared" si="240"/>
        <v>0</v>
      </c>
      <c r="BA388" s="97" t="b">
        <f t="shared" si="241"/>
        <v>0</v>
      </c>
      <c r="BB388" s="97" t="b">
        <f t="shared" si="247"/>
        <v>1</v>
      </c>
      <c r="BC388" s="97" t="b">
        <f t="shared" si="248"/>
        <v>1</v>
      </c>
      <c r="BD388" s="97" t="b">
        <f>Petrobras_PETR4___Histórico__InfoMoney_1[[#This Row],[MACD Line]]&lt;0</f>
        <v>0</v>
      </c>
      <c r="BE3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89" spans="1:57" hidden="1">
      <c r="A389" s="83">
        <v>43767</v>
      </c>
      <c r="B389" s="98">
        <v>28.36</v>
      </c>
      <c r="C389" s="98">
        <v>28.36</v>
      </c>
      <c r="D389" s="98">
        <v>0.74</v>
      </c>
      <c r="E389" s="98">
        <f>Petrobras_PETR4___Histórico__InfoMoney_1[[#This Row],[Var.Dia (%)]]/100</f>
        <v>7.4000000000000003E-3</v>
      </c>
      <c r="F389" s="98">
        <v>27.96</v>
      </c>
      <c r="G389" s="98">
        <v>27.82</v>
      </c>
      <c r="H389" s="98">
        <v>28.47</v>
      </c>
      <c r="I389" s="97" t="s">
        <v>53</v>
      </c>
      <c r="J389" s="108">
        <v>-5.7999999999999996E-3</v>
      </c>
      <c r="K389" s="97">
        <f ca="1">IF(COUNT($E389:E$1321)&gt;=22,LINEST(OFFSET(E389,0,0,22),OFFSET(J389,0,0,22)),"")</f>
        <v>0.99947915271011822</v>
      </c>
      <c r="L389" s="99">
        <f t="shared" si="213"/>
        <v>0</v>
      </c>
      <c r="M389" s="99">
        <f t="shared" si="214"/>
        <v>0</v>
      </c>
      <c r="N389" s="99">
        <f t="shared" si="215"/>
        <v>0</v>
      </c>
      <c r="O3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-3.4055727554179384E-2</v>
      </c>
      <c r="P389" s="128">
        <f>IF(Petrobras_PETR4___Histórico__InfoMoney_1[[#This Row],[William %R]]&lt;-0.8,1,0)</f>
        <v>0</v>
      </c>
      <c r="Q389" s="128">
        <f>IF(Petrobras_PETR4___Histórico__InfoMoney_1[[#This Row],[William %R]]&gt;-0.1,1,0)</f>
        <v>1</v>
      </c>
      <c r="R389" s="99">
        <f t="shared" si="216"/>
        <v>25.24</v>
      </c>
      <c r="S389" s="99">
        <f t="shared" si="217"/>
        <v>28.47</v>
      </c>
      <c r="T389" s="99">
        <f t="shared" si="218"/>
        <v>26.520038461538462</v>
      </c>
      <c r="U389" s="99">
        <f t="shared" si="219"/>
        <v>26.295499999999997</v>
      </c>
      <c r="V389" s="99">
        <f t="shared" si="220"/>
        <v>27.133613779423897</v>
      </c>
      <c r="W389" s="99">
        <f t="shared" si="221"/>
        <v>26.484100293530663</v>
      </c>
      <c r="X389" s="99">
        <f t="shared" si="222"/>
        <v>0.64951348589323388</v>
      </c>
      <c r="Y389" s="99">
        <f t="shared" si="223"/>
        <v>0.43487021164211825</v>
      </c>
      <c r="Z389" s="99">
        <f t="shared" si="224"/>
        <v>0.21464327425111562</v>
      </c>
      <c r="AA389" s="109">
        <f t="shared" si="225"/>
        <v>0.14849242404917559</v>
      </c>
      <c r="AB389" s="109">
        <f t="shared" si="242"/>
        <v>0.56042840755978773</v>
      </c>
      <c r="AC389" s="99" t="str">
        <f t="shared" si="243"/>
        <v>0</v>
      </c>
      <c r="AD389" s="95" t="str">
        <f t="shared" si="244"/>
        <v>0</v>
      </c>
      <c r="AE389" s="95">
        <f t="shared" si="226"/>
        <v>1</v>
      </c>
      <c r="AF389" s="95">
        <f>IF(Petrobras_PETR4___Histórico__InfoMoney_1[[#This Row],[MACD Line]]&lt;0,1,0)</f>
        <v>0</v>
      </c>
      <c r="AG389" s="99">
        <f>Petrobras_PETR4___Histórico__InfoMoney_1[[#This Row],[9MME]]/Petrobras_PETR4___Histórico__InfoMoney_1[[#This Row],[20MA]]</f>
        <v>1.0085390451422664</v>
      </c>
      <c r="AH389" s="95">
        <f t="shared" si="227"/>
        <v>0</v>
      </c>
      <c r="AI389" s="96">
        <f t="shared" si="228"/>
        <v>0</v>
      </c>
      <c r="AK389" s="104" t="b">
        <f t="shared" si="229"/>
        <v>1</v>
      </c>
      <c r="AL389" s="104" t="b">
        <f t="shared" si="230"/>
        <v>1</v>
      </c>
      <c r="AM389" s="104" t="b">
        <f t="shared" si="231"/>
        <v>0</v>
      </c>
      <c r="AN389" s="104" t="b">
        <f t="shared" si="232"/>
        <v>1</v>
      </c>
      <c r="AO389" s="98">
        <f t="shared" si="233"/>
        <v>24.68</v>
      </c>
      <c r="AP389" s="104">
        <f t="shared" si="234"/>
        <v>28.61</v>
      </c>
      <c r="AQ389" s="98">
        <f t="shared" si="235"/>
        <v>0.2</v>
      </c>
      <c r="AR389" s="98">
        <f t="shared" si="236"/>
        <v>0.15384615384615385</v>
      </c>
      <c r="AS389" s="98">
        <f t="shared" si="237"/>
        <v>7.407407407407407E-2</v>
      </c>
      <c r="AU389" s="97" t="b">
        <f t="shared" si="238"/>
        <v>1</v>
      </c>
      <c r="AV389" s="97" t="b">
        <f t="shared" si="239"/>
        <v>1</v>
      </c>
      <c r="AW389" s="97" t="b">
        <f t="shared" si="245"/>
        <v>0</v>
      </c>
      <c r="AX389" s="97" t="b">
        <f t="shared" si="246"/>
        <v>0</v>
      </c>
      <c r="AY3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89" s="97" t="b">
        <f t="shared" si="240"/>
        <v>0</v>
      </c>
      <c r="BA389" s="97" t="b">
        <f t="shared" si="241"/>
        <v>0</v>
      </c>
      <c r="BB389" s="97" t="b">
        <f t="shared" si="247"/>
        <v>1</v>
      </c>
      <c r="BC389" s="97" t="b">
        <f t="shared" si="248"/>
        <v>1</v>
      </c>
      <c r="BD389" s="97" t="b">
        <f>Petrobras_PETR4___Histórico__InfoMoney_1[[#This Row],[MACD Line]]&lt;0</f>
        <v>0</v>
      </c>
      <c r="BE3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0" spans="1:57" hidden="1">
      <c r="A390" s="83">
        <v>43766</v>
      </c>
      <c r="B390" s="98">
        <v>28.15</v>
      </c>
      <c r="C390" s="98">
        <v>28.15</v>
      </c>
      <c r="D390" s="98">
        <v>1.2</v>
      </c>
      <c r="E390" s="98">
        <f>Petrobras_PETR4___Histórico__InfoMoney_1[[#This Row],[Var.Dia (%)]]/100</f>
        <v>1.2E-2</v>
      </c>
      <c r="F390" s="98">
        <v>27.78</v>
      </c>
      <c r="G390" s="98">
        <v>27.69</v>
      </c>
      <c r="H390" s="98">
        <v>28.2</v>
      </c>
      <c r="I390" s="97" t="s">
        <v>76</v>
      </c>
      <c r="J390" s="108">
        <v>7.7000000000000002E-3</v>
      </c>
      <c r="K390" s="97">
        <f ca="1">IF(COUNT($E390:E$1321)&gt;=22,LINEST(OFFSET(E390,0,0,22),OFFSET(J390,0,0,22)),"")</f>
        <v>1.0318308108450673</v>
      </c>
      <c r="L390" s="99">
        <f t="shared" si="213"/>
        <v>0</v>
      </c>
      <c r="M390" s="99">
        <f t="shared" si="214"/>
        <v>0</v>
      </c>
      <c r="N390" s="99">
        <f t="shared" si="215"/>
        <v>0</v>
      </c>
      <c r="O3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-1.5015015015015237E-2</v>
      </c>
      <c r="P390" s="128">
        <f>IF(Petrobras_PETR4___Histórico__InfoMoney_1[[#This Row],[William %R]]&lt;-0.8,1,0)</f>
        <v>0</v>
      </c>
      <c r="Q390" s="128">
        <f>IF(Petrobras_PETR4___Histórico__InfoMoney_1[[#This Row],[William %R]]&gt;-0.1,1,0)</f>
        <v>1</v>
      </c>
      <c r="R390" s="99">
        <f t="shared" si="216"/>
        <v>24.87</v>
      </c>
      <c r="S390" s="99">
        <f t="shared" si="217"/>
        <v>28.2</v>
      </c>
      <c r="T390" s="99">
        <f t="shared" si="218"/>
        <v>26.405230769230773</v>
      </c>
      <c r="U390" s="99">
        <f t="shared" si="219"/>
        <v>26.185500000000001</v>
      </c>
      <c r="V390" s="99">
        <f t="shared" si="220"/>
        <v>26.91063446659188</v>
      </c>
      <c r="W390" s="99">
        <f t="shared" si="221"/>
        <v>26.334028317013114</v>
      </c>
      <c r="X390" s="99">
        <f t="shared" si="222"/>
        <v>0.57660614957876533</v>
      </c>
      <c r="Y390" s="99">
        <f t="shared" si="223"/>
        <v>0.38120939307933932</v>
      </c>
      <c r="Z390" s="99">
        <f t="shared" si="224"/>
        <v>0.19539675649942601</v>
      </c>
      <c r="AA390" s="109">
        <f t="shared" si="225"/>
        <v>0.24041630560342606</v>
      </c>
      <c r="AB390" s="109">
        <f t="shared" si="242"/>
        <v>0.48777043780860596</v>
      </c>
      <c r="AC390" s="99" t="str">
        <f t="shared" si="243"/>
        <v>0</v>
      </c>
      <c r="AD390" s="95" t="str">
        <f t="shared" si="244"/>
        <v>0</v>
      </c>
      <c r="AE390" s="95">
        <f t="shared" si="226"/>
        <v>1</v>
      </c>
      <c r="AF390" s="95">
        <f>IF(Petrobras_PETR4___Histórico__InfoMoney_1[[#This Row],[MACD Line]]&lt;0,1,0)</f>
        <v>0</v>
      </c>
      <c r="AG390" s="99">
        <f>Petrobras_PETR4___Histórico__InfoMoney_1[[#This Row],[9MME]]/Petrobras_PETR4___Histórico__InfoMoney_1[[#This Row],[20MA]]</f>
        <v>1.0083913146295</v>
      </c>
      <c r="AH390" s="95">
        <f t="shared" si="227"/>
        <v>0</v>
      </c>
      <c r="AI390" s="96">
        <f t="shared" si="228"/>
        <v>0</v>
      </c>
      <c r="AK390" s="104" t="b">
        <f t="shared" si="229"/>
        <v>1</v>
      </c>
      <c r="AL390" s="104" t="b">
        <f t="shared" si="230"/>
        <v>0</v>
      </c>
      <c r="AM390" s="104" t="b">
        <f t="shared" si="231"/>
        <v>0</v>
      </c>
      <c r="AN390" s="104" t="b">
        <f t="shared" si="232"/>
        <v>1</v>
      </c>
      <c r="AO390" s="98">
        <f t="shared" si="233"/>
        <v>24.68</v>
      </c>
      <c r="AP390" s="104">
        <f t="shared" si="234"/>
        <v>28.47</v>
      </c>
      <c r="AQ390" s="98">
        <f t="shared" si="235"/>
        <v>0.2</v>
      </c>
      <c r="AR390" s="98">
        <f t="shared" si="236"/>
        <v>0.15384615384615385</v>
      </c>
      <c r="AS390" s="98">
        <f t="shared" si="237"/>
        <v>7.407407407407407E-2</v>
      </c>
      <c r="AU390" s="97" t="b">
        <f t="shared" si="238"/>
        <v>1</v>
      </c>
      <c r="AV390" s="97" t="b">
        <f t="shared" si="239"/>
        <v>1</v>
      </c>
      <c r="AW390" s="97" t="b">
        <f t="shared" si="245"/>
        <v>0</v>
      </c>
      <c r="AX390" s="97" t="b">
        <f t="shared" si="246"/>
        <v>0</v>
      </c>
      <c r="AY3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0" s="97" t="b">
        <f t="shared" si="240"/>
        <v>0</v>
      </c>
      <c r="BA390" s="97" t="b">
        <f t="shared" si="241"/>
        <v>0</v>
      </c>
      <c r="BB390" s="97" t="b">
        <f t="shared" si="247"/>
        <v>1</v>
      </c>
      <c r="BC390" s="97" t="b">
        <f t="shared" si="248"/>
        <v>1</v>
      </c>
      <c r="BD390" s="97" t="b">
        <f>Petrobras_PETR4___Histórico__InfoMoney_1[[#This Row],[MACD Line]]&lt;0</f>
        <v>0</v>
      </c>
      <c r="BE3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1" spans="1:57" hidden="1">
      <c r="A391" s="83">
        <v>43763</v>
      </c>
      <c r="B391" s="98">
        <v>27.81</v>
      </c>
      <c r="C391" s="98">
        <v>27.81</v>
      </c>
      <c r="D391" s="98">
        <v>3.28</v>
      </c>
      <c r="E391" s="98">
        <f>Petrobras_PETR4___Histórico__InfoMoney_1[[#This Row],[Var.Dia (%)]]/100</f>
        <v>3.2799999999999996E-2</v>
      </c>
      <c r="F391" s="98">
        <v>27.77</v>
      </c>
      <c r="G391" s="98">
        <v>27.59</v>
      </c>
      <c r="H391" s="98">
        <v>28.1</v>
      </c>
      <c r="I391" s="97" t="s">
        <v>522</v>
      </c>
      <c r="J391" s="108">
        <v>3.5000000000000001E-3</v>
      </c>
      <c r="K391" s="97">
        <f ca="1">IF(COUNT($E391:E$1321)&gt;=22,LINEST(OFFSET(E391,0,0,22),OFFSET(J391,0,0,22)),"")</f>
        <v>1.0344608651087361</v>
      </c>
      <c r="L391" s="99">
        <f t="shared" si="213"/>
        <v>0</v>
      </c>
      <c r="M391" s="99">
        <f t="shared" si="214"/>
        <v>0</v>
      </c>
      <c r="N391" s="99">
        <f t="shared" si="215"/>
        <v>0</v>
      </c>
      <c r="O3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-8.4795321637427645E-2</v>
      </c>
      <c r="P391" s="128">
        <f>IF(Petrobras_PETR4___Histórico__InfoMoney_1[[#This Row],[William %R]]&lt;-0.8,1,0)</f>
        <v>0</v>
      </c>
      <c r="Q391" s="128">
        <f>IF(Petrobras_PETR4___Histórico__InfoMoney_1[[#This Row],[William %R]]&gt;-0.1,1,0)</f>
        <v>1</v>
      </c>
      <c r="R391" s="99">
        <f t="shared" si="216"/>
        <v>24.68</v>
      </c>
      <c r="S391" s="99">
        <f t="shared" si="217"/>
        <v>28.1</v>
      </c>
      <c r="T391" s="99">
        <f t="shared" si="218"/>
        <v>26.289038461538468</v>
      </c>
      <c r="U391" s="99">
        <f t="shared" si="219"/>
        <v>26.088000000000005</v>
      </c>
      <c r="V391" s="99">
        <f t="shared" si="220"/>
        <v>26.685295278699495</v>
      </c>
      <c r="W391" s="99">
        <f t="shared" si="221"/>
        <v>26.188750582374166</v>
      </c>
      <c r="X391" s="99">
        <f t="shared" si="222"/>
        <v>0.49654469632532994</v>
      </c>
      <c r="Y391" s="99">
        <f t="shared" si="223"/>
        <v>0.33236020395448285</v>
      </c>
      <c r="Z391" s="99">
        <f t="shared" si="224"/>
        <v>0.16418449237084709</v>
      </c>
      <c r="AA391" s="109">
        <f t="shared" si="225"/>
        <v>0.62225396744416106</v>
      </c>
      <c r="AB391" s="109">
        <f t="shared" si="242"/>
        <v>0.54184868736576253</v>
      </c>
      <c r="AC391" s="99" t="str">
        <f t="shared" si="243"/>
        <v>0</v>
      </c>
      <c r="AD391" s="95" t="str">
        <f t="shared" si="244"/>
        <v>0</v>
      </c>
      <c r="AE391" s="95">
        <f t="shared" si="226"/>
        <v>1</v>
      </c>
      <c r="AF391" s="95">
        <f>IF(Petrobras_PETR4___Histórico__InfoMoney_1[[#This Row],[MACD Line]]&lt;0,1,0)</f>
        <v>0</v>
      </c>
      <c r="AG391" s="99">
        <f>Petrobras_PETR4___Histórico__InfoMoney_1[[#This Row],[9MME]]/Petrobras_PETR4___Histórico__InfoMoney_1[[#This Row],[20MA]]</f>
        <v>1.0077061661123299</v>
      </c>
      <c r="AH391" s="95">
        <f t="shared" si="227"/>
        <v>0</v>
      </c>
      <c r="AI391" s="96">
        <f t="shared" si="228"/>
        <v>0</v>
      </c>
      <c r="AK391" s="104" t="b">
        <f t="shared" si="229"/>
        <v>0</v>
      </c>
      <c r="AL391" s="104" t="b">
        <f t="shared" si="230"/>
        <v>1</v>
      </c>
      <c r="AM391" s="104" t="b">
        <f t="shared" si="231"/>
        <v>0</v>
      </c>
      <c r="AN391" s="104" t="b">
        <f t="shared" si="232"/>
        <v>1</v>
      </c>
      <c r="AO391" s="98">
        <f t="shared" si="233"/>
        <v>24.68</v>
      </c>
      <c r="AP391" s="104">
        <f t="shared" si="234"/>
        <v>28.2</v>
      </c>
      <c r="AQ391" s="98">
        <f t="shared" si="235"/>
        <v>0.2</v>
      </c>
      <c r="AR391" s="98">
        <f t="shared" si="236"/>
        <v>0.15384615384615385</v>
      </c>
      <c r="AS391" s="98">
        <f t="shared" si="237"/>
        <v>7.407407407407407E-2</v>
      </c>
      <c r="AU391" s="97" t="b">
        <f t="shared" si="238"/>
        <v>1</v>
      </c>
      <c r="AV391" s="97" t="b">
        <f t="shared" si="239"/>
        <v>1</v>
      </c>
      <c r="AW391" s="97" t="b">
        <f t="shared" si="245"/>
        <v>0</v>
      </c>
      <c r="AX391" s="97" t="b">
        <f t="shared" si="246"/>
        <v>1</v>
      </c>
      <c r="AY3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1" s="97" t="b">
        <f t="shared" si="240"/>
        <v>1</v>
      </c>
      <c r="BA391" s="97" t="b">
        <f t="shared" si="241"/>
        <v>0</v>
      </c>
      <c r="BB391" s="97" t="b">
        <f t="shared" si="247"/>
        <v>0</v>
      </c>
      <c r="BC391" s="97" t="b">
        <f t="shared" si="248"/>
        <v>1</v>
      </c>
      <c r="BD391" s="97" t="b">
        <f>Petrobras_PETR4___Histórico__InfoMoney_1[[#This Row],[MACD Line]]&lt;0</f>
        <v>0</v>
      </c>
      <c r="BE3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2" spans="1:57" hidden="1">
      <c r="A392" s="83">
        <v>43762</v>
      </c>
      <c r="B392" s="98">
        <v>26.93</v>
      </c>
      <c r="C392" s="98">
        <v>26.93</v>
      </c>
      <c r="D392" s="98">
        <v>-2.1800000000000002</v>
      </c>
      <c r="E392" s="98">
        <f>Petrobras_PETR4___Histórico__InfoMoney_1[[#This Row],[Var.Dia (%)]]/100</f>
        <v>-2.18E-2</v>
      </c>
      <c r="F392" s="98">
        <v>27.72</v>
      </c>
      <c r="G392" s="98">
        <v>26.84</v>
      </c>
      <c r="H392" s="98">
        <v>27.81</v>
      </c>
      <c r="I392" s="97" t="s">
        <v>193</v>
      </c>
      <c r="J392" s="108">
        <v>-5.1999999999999998E-3</v>
      </c>
      <c r="K392" s="97">
        <f ca="1">IF(COUNT($E392:E$1321)&gt;=22,LINEST(OFFSET(E392,0,0,22),OFFSET(J392,0,0,22)),"")</f>
        <v>1.00270205171529</v>
      </c>
      <c r="L392" s="99">
        <f t="shared" si="213"/>
        <v>0</v>
      </c>
      <c r="M392" s="99">
        <f t="shared" si="214"/>
        <v>0</v>
      </c>
      <c r="N392" s="99">
        <f t="shared" si="215"/>
        <v>0</v>
      </c>
      <c r="O3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-0.28115015974440871</v>
      </c>
      <c r="P392" s="128">
        <f>IF(Petrobras_PETR4___Histórico__InfoMoney_1[[#This Row],[William %R]]&lt;-0.8,1,0)</f>
        <v>0</v>
      </c>
      <c r="Q392" s="128">
        <f>IF(Petrobras_PETR4___Histórico__InfoMoney_1[[#This Row],[William %R]]&gt;-0.1,1,0)</f>
        <v>0</v>
      </c>
      <c r="R392" s="99">
        <f t="shared" si="216"/>
        <v>24.68</v>
      </c>
      <c r="S392" s="99">
        <f t="shared" si="217"/>
        <v>27.81</v>
      </c>
      <c r="T392" s="99">
        <f t="shared" si="218"/>
        <v>26.128692307692312</v>
      </c>
      <c r="U392" s="99">
        <f t="shared" si="219"/>
        <v>26.012500000000006</v>
      </c>
      <c r="V392" s="99">
        <f t="shared" si="220"/>
        <v>26.480803511190313</v>
      </c>
      <c r="W392" s="99">
        <f t="shared" si="221"/>
        <v>26.059050628964098</v>
      </c>
      <c r="X392" s="99">
        <f t="shared" si="222"/>
        <v>0.42175288222621532</v>
      </c>
      <c r="Y392" s="99">
        <f t="shared" si="223"/>
        <v>0.29131408086177107</v>
      </c>
      <c r="Z392" s="99">
        <f t="shared" si="224"/>
        <v>0.13043880136444425</v>
      </c>
      <c r="AA392" s="109">
        <f t="shared" si="225"/>
        <v>0.42426406871192951</v>
      </c>
      <c r="AB392" s="109">
        <f t="shared" si="242"/>
        <v>0.53308535901861076</v>
      </c>
      <c r="AC392" s="99" t="str">
        <f t="shared" si="243"/>
        <v>0</v>
      </c>
      <c r="AD392" s="95" t="str">
        <f t="shared" si="244"/>
        <v>0</v>
      </c>
      <c r="AE392" s="95">
        <f t="shared" si="226"/>
        <v>1</v>
      </c>
      <c r="AF392" s="95">
        <f>IF(Petrobras_PETR4___Histórico__InfoMoney_1[[#This Row],[MACD Line]]&lt;0,1,0)</f>
        <v>0</v>
      </c>
      <c r="AG392" s="99">
        <f>Petrobras_PETR4___Histórico__InfoMoney_1[[#This Row],[9MME]]/Petrobras_PETR4___Histórico__InfoMoney_1[[#This Row],[20MA]]</f>
        <v>1.0044667874172919</v>
      </c>
      <c r="AH392" s="95">
        <f t="shared" si="227"/>
        <v>0</v>
      </c>
      <c r="AI392" s="96">
        <f t="shared" si="228"/>
        <v>0</v>
      </c>
      <c r="AK392" s="104" t="b">
        <f t="shared" si="229"/>
        <v>1</v>
      </c>
      <c r="AL392" s="104" t="b">
        <f t="shared" si="230"/>
        <v>1</v>
      </c>
      <c r="AM392" s="104" t="b">
        <f t="shared" si="231"/>
        <v>1</v>
      </c>
      <c r="AN392" s="104" t="b">
        <f t="shared" si="232"/>
        <v>0</v>
      </c>
      <c r="AO392" s="98">
        <f t="shared" si="233"/>
        <v>24.68</v>
      </c>
      <c r="AP392" s="104">
        <f t="shared" si="234"/>
        <v>28.1</v>
      </c>
      <c r="AQ392" s="98">
        <f t="shared" si="235"/>
        <v>0.2</v>
      </c>
      <c r="AR392" s="98">
        <f t="shared" si="236"/>
        <v>0.15384615384615385</v>
      </c>
      <c r="AS392" s="98">
        <f t="shared" si="237"/>
        <v>7.407407407407407E-2</v>
      </c>
      <c r="AU392" s="97" t="b">
        <f t="shared" si="238"/>
        <v>1</v>
      </c>
      <c r="AV392" s="97" t="b">
        <f t="shared" si="239"/>
        <v>1</v>
      </c>
      <c r="AW392" s="97" t="b">
        <f t="shared" si="245"/>
        <v>1</v>
      </c>
      <c r="AX392" s="97" t="b">
        <f t="shared" si="246"/>
        <v>0</v>
      </c>
      <c r="AY3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2" s="97" t="b">
        <f t="shared" si="240"/>
        <v>0</v>
      </c>
      <c r="BA392" s="97" t="b">
        <f t="shared" si="241"/>
        <v>1</v>
      </c>
      <c r="BB392" s="97" t="b">
        <f t="shared" si="247"/>
        <v>1</v>
      </c>
      <c r="BC392" s="97" t="b">
        <f t="shared" si="248"/>
        <v>0</v>
      </c>
      <c r="BD392" s="97" t="b">
        <f>Petrobras_PETR4___Histórico__InfoMoney_1[[#This Row],[MACD Line]]&lt;0</f>
        <v>0</v>
      </c>
      <c r="BE3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3" spans="1:57" hidden="1">
      <c r="A393" s="83">
        <v>43761</v>
      </c>
      <c r="B393" s="98">
        <v>27.53</v>
      </c>
      <c r="C393" s="98">
        <v>27.53</v>
      </c>
      <c r="D393" s="98">
        <v>1.33</v>
      </c>
      <c r="E393" s="98">
        <f>Petrobras_PETR4___Histórico__InfoMoney_1[[#This Row],[Var.Dia (%)]]/100</f>
        <v>1.3300000000000001E-2</v>
      </c>
      <c r="F393" s="98">
        <v>27.13</v>
      </c>
      <c r="G393" s="98">
        <v>27.05</v>
      </c>
      <c r="H393" s="98">
        <v>27.65</v>
      </c>
      <c r="I393" s="97" t="s">
        <v>68</v>
      </c>
      <c r="J393" s="108">
        <v>1.5E-3</v>
      </c>
      <c r="K393" s="97">
        <f ca="1">IF(COUNT($E393:E$1321)&gt;=22,LINEST(OFFSET(E393,0,0,22),OFFSET(J393,0,0,22)),"")</f>
        <v>0.96214923493585036</v>
      </c>
      <c r="L393" s="99">
        <f t="shared" si="213"/>
        <v>0</v>
      </c>
      <c r="M393" s="99">
        <f t="shared" si="214"/>
        <v>0</v>
      </c>
      <c r="N393" s="99">
        <f t="shared" si="215"/>
        <v>0</v>
      </c>
      <c r="O3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-4.0404040404039561E-2</v>
      </c>
      <c r="P393" s="128">
        <f>IF(Petrobras_PETR4___Histórico__InfoMoney_1[[#This Row],[William %R]]&lt;-0.8,1,0)</f>
        <v>0</v>
      </c>
      <c r="Q393" s="128">
        <f>IF(Petrobras_PETR4___Histórico__InfoMoney_1[[#This Row],[William %R]]&gt;-0.1,1,0)</f>
        <v>1</v>
      </c>
      <c r="R393" s="99">
        <f t="shared" si="216"/>
        <v>24.68</v>
      </c>
      <c r="S393" s="99">
        <f t="shared" si="217"/>
        <v>27.65</v>
      </c>
      <c r="T393" s="99">
        <f t="shared" si="218"/>
        <v>26.156269230769237</v>
      </c>
      <c r="U393" s="99">
        <f t="shared" si="219"/>
        <v>25.983000000000004</v>
      </c>
      <c r="V393" s="99">
        <f t="shared" si="220"/>
        <v>26.399131422315826</v>
      </c>
      <c r="W393" s="99">
        <f t="shared" si="221"/>
        <v>25.989374679281227</v>
      </c>
      <c r="X393" s="99">
        <f t="shared" si="222"/>
        <v>0.40975674303459897</v>
      </c>
      <c r="Y393" s="99">
        <f t="shared" si="223"/>
        <v>0.25870438052066003</v>
      </c>
      <c r="Z393" s="99">
        <f t="shared" si="224"/>
        <v>0.15105236251393894</v>
      </c>
      <c r="AA393" s="109">
        <f t="shared" si="225"/>
        <v>0.25455844122715671</v>
      </c>
      <c r="AB393" s="109">
        <f t="shared" si="242"/>
        <v>0.5833095233235962</v>
      </c>
      <c r="AC393" s="99" t="str">
        <f t="shared" si="243"/>
        <v>0</v>
      </c>
      <c r="AD393" s="95" t="str">
        <f t="shared" si="244"/>
        <v>0</v>
      </c>
      <c r="AE393" s="95">
        <f t="shared" si="226"/>
        <v>1</v>
      </c>
      <c r="AF393" s="95">
        <f>IF(Petrobras_PETR4___Histórico__InfoMoney_1[[#This Row],[MACD Line]]&lt;0,1,0)</f>
        <v>0</v>
      </c>
      <c r="AG393" s="99">
        <f>Petrobras_PETR4___Histórico__InfoMoney_1[[#This Row],[9MME]]/Petrobras_PETR4___Histórico__InfoMoney_1[[#This Row],[20MA]]</f>
        <v>1.0066685613966528</v>
      </c>
      <c r="AH393" s="95">
        <f t="shared" si="227"/>
        <v>0</v>
      </c>
      <c r="AI393" s="96">
        <f t="shared" si="228"/>
        <v>0</v>
      </c>
      <c r="AK393" s="104" t="b">
        <f t="shared" si="229"/>
        <v>1</v>
      </c>
      <c r="AL393" s="104" t="b">
        <f t="shared" si="230"/>
        <v>1</v>
      </c>
      <c r="AM393" s="104" t="b">
        <f t="shared" si="231"/>
        <v>0</v>
      </c>
      <c r="AN393" s="104" t="b">
        <f t="shared" si="232"/>
        <v>1</v>
      </c>
      <c r="AO393" s="98">
        <f t="shared" si="233"/>
        <v>24.68</v>
      </c>
      <c r="AP393" s="104">
        <f t="shared" si="234"/>
        <v>27.81</v>
      </c>
      <c r="AQ393" s="98">
        <f t="shared" si="235"/>
        <v>0.2</v>
      </c>
      <c r="AR393" s="98">
        <f t="shared" si="236"/>
        <v>0.15384615384615385</v>
      </c>
      <c r="AS393" s="98">
        <f t="shared" si="237"/>
        <v>7.407407407407407E-2</v>
      </c>
      <c r="AU393" s="97" t="b">
        <f t="shared" si="238"/>
        <v>1</v>
      </c>
      <c r="AV393" s="97" t="b">
        <f t="shared" si="239"/>
        <v>1</v>
      </c>
      <c r="AW393" s="97" t="b">
        <f t="shared" si="245"/>
        <v>0</v>
      </c>
      <c r="AX393" s="97" t="b">
        <f t="shared" si="246"/>
        <v>0</v>
      </c>
      <c r="AY3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3" s="97" t="b">
        <f t="shared" si="240"/>
        <v>0</v>
      </c>
      <c r="BA393" s="97" t="b">
        <f t="shared" si="241"/>
        <v>0</v>
      </c>
      <c r="BB393" s="97" t="b">
        <f t="shared" si="247"/>
        <v>1</v>
      </c>
      <c r="BC393" s="97" t="b">
        <f t="shared" si="248"/>
        <v>1</v>
      </c>
      <c r="BD393" s="97" t="b">
        <f>Petrobras_PETR4___Histórico__InfoMoney_1[[#This Row],[MACD Line]]&lt;0</f>
        <v>0</v>
      </c>
      <c r="BE3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4" spans="1:57" hidden="1">
      <c r="A394" s="83">
        <v>43760</v>
      </c>
      <c r="B394" s="98">
        <v>27.17</v>
      </c>
      <c r="C394" s="98">
        <v>27.17</v>
      </c>
      <c r="D394" s="98">
        <v>2.88</v>
      </c>
      <c r="E394" s="98">
        <f>Petrobras_PETR4___Histórico__InfoMoney_1[[#This Row],[Var.Dia (%)]]/100</f>
        <v>2.8799999999999999E-2</v>
      </c>
      <c r="F394" s="98">
        <v>26.43</v>
      </c>
      <c r="G394" s="98">
        <v>26.41</v>
      </c>
      <c r="H394" s="98">
        <v>27.27</v>
      </c>
      <c r="I394" s="97" t="s">
        <v>272</v>
      </c>
      <c r="J394" s="108">
        <v>1.2800000000000001E-2</v>
      </c>
      <c r="K394" s="97">
        <f ca="1">IF(COUNT($E394:E$1321)&gt;=22,LINEST(OFFSET(E394,0,0,22),OFFSET(J394,0,0,22)),"")</f>
        <v>0.94060478714038864</v>
      </c>
      <c r="L394" s="99">
        <f t="shared" si="213"/>
        <v>0</v>
      </c>
      <c r="M394" s="99">
        <f t="shared" si="214"/>
        <v>0</v>
      </c>
      <c r="N394" s="99">
        <f t="shared" si="215"/>
        <v>0</v>
      </c>
      <c r="O3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-3.861003861003779E-2</v>
      </c>
      <c r="P394" s="128">
        <f>IF(Petrobras_PETR4___Histórico__InfoMoney_1[[#This Row],[William %R]]&lt;-0.8,1,0)</f>
        <v>0</v>
      </c>
      <c r="Q394" s="128">
        <f>IF(Petrobras_PETR4___Histórico__InfoMoney_1[[#This Row],[William %R]]&gt;-0.1,1,0)</f>
        <v>1</v>
      </c>
      <c r="R394" s="99">
        <f t="shared" si="216"/>
        <v>24.68</v>
      </c>
      <c r="S394" s="99">
        <f t="shared" si="217"/>
        <v>27.27</v>
      </c>
      <c r="T394" s="99">
        <f t="shared" si="218"/>
        <v>26.048423076923076</v>
      </c>
      <c r="U394" s="99">
        <f t="shared" si="219"/>
        <v>25.906500000000005</v>
      </c>
      <c r="V394" s="99">
        <f t="shared" si="220"/>
        <v>26.193518953645974</v>
      </c>
      <c r="W394" s="99">
        <f t="shared" si="221"/>
        <v>25.866124653623725</v>
      </c>
      <c r="X394" s="99">
        <f t="shared" si="222"/>
        <v>0.32739430002224879</v>
      </c>
      <c r="Y394" s="99">
        <f t="shared" si="223"/>
        <v>0.22094128989217526</v>
      </c>
      <c r="Z394" s="99">
        <f t="shared" si="224"/>
        <v>0.10645301013007352</v>
      </c>
      <c r="AA394" s="109">
        <f t="shared" si="225"/>
        <v>0.53740115370177721</v>
      </c>
      <c r="AB394" s="109">
        <f t="shared" si="242"/>
        <v>0.37473990980412092</v>
      </c>
      <c r="AC394" s="99" t="str">
        <f t="shared" si="243"/>
        <v>0</v>
      </c>
      <c r="AD394" s="95" t="str">
        <f t="shared" si="244"/>
        <v>0</v>
      </c>
      <c r="AE394" s="95">
        <f t="shared" si="226"/>
        <v>1</v>
      </c>
      <c r="AF394" s="95">
        <f>IF(Petrobras_PETR4___Histórico__InfoMoney_1[[#This Row],[MACD Line]]&lt;0,1,0)</f>
        <v>0</v>
      </c>
      <c r="AG394" s="99">
        <f>Petrobras_PETR4___Histórico__InfoMoney_1[[#This Row],[9MME]]/Petrobras_PETR4___Histórico__InfoMoney_1[[#This Row],[20MA]]</f>
        <v>1.0054782806215843</v>
      </c>
      <c r="AH394" s="95">
        <f t="shared" si="227"/>
        <v>0</v>
      </c>
      <c r="AI394" s="96">
        <f t="shared" si="228"/>
        <v>0</v>
      </c>
      <c r="AK394" s="104" t="b">
        <f t="shared" si="229"/>
        <v>1</v>
      </c>
      <c r="AL394" s="104" t="b">
        <f t="shared" si="230"/>
        <v>0</v>
      </c>
      <c r="AM394" s="104" t="b">
        <f t="shared" si="231"/>
        <v>0</v>
      </c>
      <c r="AN394" s="104" t="b">
        <f t="shared" si="232"/>
        <v>1</v>
      </c>
      <c r="AO394" s="98">
        <f t="shared" si="233"/>
        <v>24.68</v>
      </c>
      <c r="AP394" s="104">
        <f t="shared" si="234"/>
        <v>27.65</v>
      </c>
      <c r="AQ394" s="98">
        <f t="shared" si="235"/>
        <v>0.2</v>
      </c>
      <c r="AR394" s="98">
        <f t="shared" si="236"/>
        <v>0.15384615384615385</v>
      </c>
      <c r="AS394" s="98">
        <f t="shared" si="237"/>
        <v>7.407407407407407E-2</v>
      </c>
      <c r="AU394" s="97" t="b">
        <f t="shared" si="238"/>
        <v>1</v>
      </c>
      <c r="AV394" s="97" t="b">
        <f t="shared" si="239"/>
        <v>0</v>
      </c>
      <c r="AW394" s="97" t="b">
        <f t="shared" si="245"/>
        <v>0</v>
      </c>
      <c r="AX394" s="97" t="b">
        <f t="shared" si="246"/>
        <v>0</v>
      </c>
      <c r="AY3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4" s="97" t="b">
        <f t="shared" si="240"/>
        <v>0</v>
      </c>
      <c r="BA394" s="97" t="b">
        <f t="shared" si="241"/>
        <v>0</v>
      </c>
      <c r="BB394" s="97" t="b">
        <f t="shared" si="247"/>
        <v>1</v>
      </c>
      <c r="BC394" s="97" t="b">
        <f t="shared" si="248"/>
        <v>1</v>
      </c>
      <c r="BD394" s="97" t="b">
        <f>Petrobras_PETR4___Histórico__InfoMoney_1[[#This Row],[MACD Line]]&lt;0</f>
        <v>0</v>
      </c>
      <c r="BE3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5" spans="1:57" hidden="1">
      <c r="A395" s="83">
        <v>43759</v>
      </c>
      <c r="B395" s="98">
        <v>26.41</v>
      </c>
      <c r="C395" s="98">
        <v>26.41</v>
      </c>
      <c r="D395" s="98">
        <v>0.62</v>
      </c>
      <c r="E395" s="98">
        <f>Petrobras_PETR4___Histórico__InfoMoney_1[[#This Row],[Var.Dia (%)]]/100</f>
        <v>6.1999999999999998E-3</v>
      </c>
      <c r="F395" s="98">
        <v>26.39</v>
      </c>
      <c r="G395" s="98">
        <v>26.24</v>
      </c>
      <c r="H395" s="98">
        <v>26.44</v>
      </c>
      <c r="I395" s="97" t="s">
        <v>57</v>
      </c>
      <c r="J395" s="108">
        <v>1.23E-2</v>
      </c>
      <c r="K395" s="97">
        <f ca="1">IF(COUNT($E395:E$1321)&gt;=22,LINEST(OFFSET(E395,0,0,22),OFFSET(J395,0,0,22)),"")</f>
        <v>0.84064689348879851</v>
      </c>
      <c r="L395" s="99">
        <f t="shared" si="213"/>
        <v>0</v>
      </c>
      <c r="M395" s="99">
        <f t="shared" si="214"/>
        <v>0</v>
      </c>
      <c r="N395" s="99">
        <f t="shared" si="215"/>
        <v>0</v>
      </c>
      <c r="O3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-0.10824742268041274</v>
      </c>
      <c r="P395" s="128">
        <f>IF(Petrobras_PETR4___Histórico__InfoMoney_1[[#This Row],[William %R]]&lt;-0.8,1,0)</f>
        <v>0</v>
      </c>
      <c r="Q395" s="128">
        <f>IF(Petrobras_PETR4___Histórico__InfoMoney_1[[#This Row],[William %R]]&gt;-0.1,1,0)</f>
        <v>0</v>
      </c>
      <c r="R395" s="99">
        <f t="shared" si="216"/>
        <v>24.68</v>
      </c>
      <c r="S395" s="99">
        <f t="shared" si="217"/>
        <v>26.62</v>
      </c>
      <c r="T395" s="99">
        <f t="shared" si="218"/>
        <v>25.919653846153853</v>
      </c>
      <c r="U395" s="99">
        <f t="shared" si="219"/>
        <v>25.8445</v>
      </c>
      <c r="V395" s="99">
        <f t="shared" si="220"/>
        <v>26.015976945217968</v>
      </c>
      <c r="W395" s="99">
        <f t="shared" si="221"/>
        <v>25.761814625913622</v>
      </c>
      <c r="X395" s="99">
        <f t="shared" si="222"/>
        <v>0.25416231930434563</v>
      </c>
      <c r="Y395" s="99">
        <f t="shared" si="223"/>
        <v>0.1943280373596569</v>
      </c>
      <c r="Z395" s="99">
        <f t="shared" si="224"/>
        <v>5.9834281944688733E-2</v>
      </c>
      <c r="AA395" s="109">
        <f t="shared" si="225"/>
        <v>0.12020815280171429</v>
      </c>
      <c r="AB395" s="109">
        <f t="shared" si="242"/>
        <v>0.13638181696985865</v>
      </c>
      <c r="AC395" s="99" t="str">
        <f t="shared" si="243"/>
        <v>0</v>
      </c>
      <c r="AD395" s="95" t="str">
        <f t="shared" si="244"/>
        <v>0</v>
      </c>
      <c r="AE395" s="95">
        <f t="shared" si="226"/>
        <v>1</v>
      </c>
      <c r="AF395" s="95">
        <f>IF(Petrobras_PETR4___Histórico__InfoMoney_1[[#This Row],[MACD Line]]&lt;0,1,0)</f>
        <v>0</v>
      </c>
      <c r="AG395" s="99">
        <f>Petrobras_PETR4___Histórico__InfoMoney_1[[#This Row],[9MME]]/Petrobras_PETR4___Histórico__InfoMoney_1[[#This Row],[20MA]]</f>
        <v>1.002907924167767</v>
      </c>
      <c r="AH395" s="95">
        <f t="shared" si="227"/>
        <v>0</v>
      </c>
      <c r="AI395" s="96">
        <f t="shared" si="228"/>
        <v>0</v>
      </c>
      <c r="AK395" s="104" t="b">
        <f t="shared" si="229"/>
        <v>0</v>
      </c>
      <c r="AL395" s="104" t="b">
        <f t="shared" si="230"/>
        <v>0</v>
      </c>
      <c r="AM395" s="104" t="b">
        <f t="shared" si="231"/>
        <v>1</v>
      </c>
      <c r="AN395" s="104" t="b">
        <f t="shared" si="232"/>
        <v>1</v>
      </c>
      <c r="AO395" s="98">
        <f t="shared" si="233"/>
        <v>24.68</v>
      </c>
      <c r="AP395" s="104">
        <f t="shared" si="234"/>
        <v>26.62</v>
      </c>
      <c r="AQ395" s="98">
        <f t="shared" si="235"/>
        <v>0.2</v>
      </c>
      <c r="AR395" s="98">
        <f t="shared" si="236"/>
        <v>0.15384615384615385</v>
      </c>
      <c r="AS395" s="98">
        <f t="shared" si="237"/>
        <v>7.407407407407407E-2</v>
      </c>
      <c r="AU395" s="97" t="b">
        <f t="shared" si="238"/>
        <v>0</v>
      </c>
      <c r="AV395" s="97" t="b">
        <f t="shared" si="239"/>
        <v>0</v>
      </c>
      <c r="AW395" s="97" t="b">
        <f t="shared" si="245"/>
        <v>0</v>
      </c>
      <c r="AX395" s="97" t="b">
        <f t="shared" si="246"/>
        <v>1</v>
      </c>
      <c r="AY3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5" s="97" t="b">
        <f t="shared" si="240"/>
        <v>0</v>
      </c>
      <c r="BA395" s="97" t="b">
        <f t="shared" si="241"/>
        <v>0</v>
      </c>
      <c r="BB395" s="97" t="b">
        <f t="shared" si="247"/>
        <v>0</v>
      </c>
      <c r="BC395" s="97" t="b">
        <f t="shared" si="248"/>
        <v>1</v>
      </c>
      <c r="BD395" s="97" t="b">
        <f>Petrobras_PETR4___Histórico__InfoMoney_1[[#This Row],[MACD Line]]&lt;0</f>
        <v>0</v>
      </c>
      <c r="BE3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6" spans="1:57" hidden="1">
      <c r="A396" s="83">
        <v>43756</v>
      </c>
      <c r="B396" s="98">
        <v>26.24</v>
      </c>
      <c r="C396" s="98">
        <v>26.24</v>
      </c>
      <c r="D396" s="98">
        <v>-0.22</v>
      </c>
      <c r="E396" s="98">
        <f>Petrobras_PETR4___Histórico__InfoMoney_1[[#This Row],[Var.Dia (%)]]/100</f>
        <v>-2.2000000000000001E-3</v>
      </c>
      <c r="F396" s="98">
        <v>26.52</v>
      </c>
      <c r="G396" s="98">
        <v>26.24</v>
      </c>
      <c r="H396" s="98">
        <v>26.62</v>
      </c>
      <c r="I396" s="97" t="s">
        <v>523</v>
      </c>
      <c r="J396" s="108">
        <v>-2.7000000000000001E-3</v>
      </c>
      <c r="K396" s="97">
        <f ca="1">IF(COUNT($E396:E$1321)&gt;=22,LINEST(OFFSET(E396,0,0,22),OFFSET(J396,0,0,22)),"")</f>
        <v>0.86020643692344323</v>
      </c>
      <c r="L396" s="99">
        <f t="shared" si="213"/>
        <v>0</v>
      </c>
      <c r="M396" s="99">
        <f t="shared" si="214"/>
        <v>1</v>
      </c>
      <c r="N396" s="99">
        <f t="shared" si="215"/>
        <v>0</v>
      </c>
      <c r="O3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-0.19587628865979501</v>
      </c>
      <c r="P396" s="128">
        <f>IF(Petrobras_PETR4___Histórico__InfoMoney_1[[#This Row],[William %R]]&lt;-0.8,1,0)</f>
        <v>0</v>
      </c>
      <c r="Q396" s="128">
        <f>IF(Petrobras_PETR4___Histórico__InfoMoney_1[[#This Row],[William %R]]&gt;-0.1,1,0)</f>
        <v>0</v>
      </c>
      <c r="R396" s="99">
        <f t="shared" si="216"/>
        <v>24.68</v>
      </c>
      <c r="S396" s="99">
        <f t="shared" si="217"/>
        <v>26.62</v>
      </c>
      <c r="T396" s="99">
        <f t="shared" si="218"/>
        <v>25.869384615384618</v>
      </c>
      <c r="U396" s="99">
        <f t="shared" si="219"/>
        <v>25.830500000000008</v>
      </c>
      <c r="V396" s="99">
        <f t="shared" si="220"/>
        <v>25.944336389803052</v>
      </c>
      <c r="W396" s="99">
        <f t="shared" si="221"/>
        <v>25.709959795986713</v>
      </c>
      <c r="X396" s="99">
        <f t="shared" si="222"/>
        <v>0.23437659381633935</v>
      </c>
      <c r="Y396" s="99">
        <f t="shared" si="223"/>
        <v>0.17936946687348471</v>
      </c>
      <c r="Z396" s="99">
        <f t="shared" si="224"/>
        <v>5.5007126942854645E-2</v>
      </c>
      <c r="AA396" s="109">
        <f t="shared" si="225"/>
        <v>4.2426406871194457E-2</v>
      </c>
      <c r="AB396" s="109">
        <f t="shared" si="242"/>
        <v>0.21004761364985802</v>
      </c>
      <c r="AC396" s="99" t="str">
        <f t="shared" si="243"/>
        <v>0</v>
      </c>
      <c r="AD396" s="95" t="str">
        <f t="shared" si="244"/>
        <v>0</v>
      </c>
      <c r="AE396" s="95">
        <f t="shared" si="226"/>
        <v>1</v>
      </c>
      <c r="AF396" s="95">
        <f>IF(Petrobras_PETR4___Histórico__InfoMoney_1[[#This Row],[MACD Line]]&lt;0,1,0)</f>
        <v>0</v>
      </c>
      <c r="AG396" s="99">
        <f>Petrobras_PETR4___Histórico__InfoMoney_1[[#This Row],[9MME]]/Petrobras_PETR4___Histórico__InfoMoney_1[[#This Row],[20MA]]</f>
        <v>1.0015053760238715</v>
      </c>
      <c r="AH396" s="95">
        <f t="shared" si="227"/>
        <v>0</v>
      </c>
      <c r="AI396" s="96">
        <f t="shared" si="228"/>
        <v>0</v>
      </c>
      <c r="AK396" s="104" t="b">
        <f t="shared" si="229"/>
        <v>0</v>
      </c>
      <c r="AL396" s="104" t="b">
        <f t="shared" si="230"/>
        <v>1</v>
      </c>
      <c r="AM396" s="104" t="b">
        <f t="shared" si="231"/>
        <v>1</v>
      </c>
      <c r="AN396" s="104" t="b">
        <f t="shared" si="232"/>
        <v>0</v>
      </c>
      <c r="AO396" s="98">
        <f t="shared" si="233"/>
        <v>24.68</v>
      </c>
      <c r="AP396" s="104">
        <f t="shared" si="234"/>
        <v>26.62</v>
      </c>
      <c r="AQ396" s="98">
        <f t="shared" si="235"/>
        <v>0.2</v>
      </c>
      <c r="AR396" s="98">
        <f t="shared" si="236"/>
        <v>0.15384615384615385</v>
      </c>
      <c r="AS396" s="98">
        <f t="shared" si="237"/>
        <v>7.407407407407407E-2</v>
      </c>
      <c r="AU396" s="97" t="b">
        <f t="shared" si="238"/>
        <v>0</v>
      </c>
      <c r="AV396" s="97" t="b">
        <f t="shared" si="239"/>
        <v>1</v>
      </c>
      <c r="AW396" s="97" t="b">
        <f t="shared" si="245"/>
        <v>1</v>
      </c>
      <c r="AX396" s="97" t="b">
        <f t="shared" si="246"/>
        <v>0</v>
      </c>
      <c r="AY3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6" s="97" t="b">
        <f t="shared" si="240"/>
        <v>0</v>
      </c>
      <c r="BA396" s="97" t="b">
        <f t="shared" si="241"/>
        <v>0</v>
      </c>
      <c r="BB396" s="97" t="b">
        <f t="shared" si="247"/>
        <v>1</v>
      </c>
      <c r="BC396" s="97" t="b">
        <f t="shared" si="248"/>
        <v>0</v>
      </c>
      <c r="BD396" s="97" t="b">
        <f>Petrobras_PETR4___Histórico__InfoMoney_1[[#This Row],[MACD Line]]&lt;0</f>
        <v>0</v>
      </c>
      <c r="BE3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7" spans="1:57" hidden="1">
      <c r="A397" s="83">
        <v>43755</v>
      </c>
      <c r="B397" s="98">
        <v>26.3</v>
      </c>
      <c r="C397" s="98">
        <v>26.3</v>
      </c>
      <c r="D397" s="98">
        <v>-0.97</v>
      </c>
      <c r="E397" s="98">
        <f>Petrobras_PETR4___Histórico__InfoMoney_1[[#This Row],[Var.Dia (%)]]/100</f>
        <v>-9.7000000000000003E-3</v>
      </c>
      <c r="F397" s="98">
        <v>26.56</v>
      </c>
      <c r="G397" s="98">
        <v>26.23</v>
      </c>
      <c r="H397" s="98">
        <v>26.62</v>
      </c>
      <c r="I397" s="97" t="s">
        <v>524</v>
      </c>
      <c r="J397" s="108">
        <v>-3.8999999999999998E-3</v>
      </c>
      <c r="K397" s="97">
        <f ca="1">IF(COUNT($E397:E$1321)&gt;=22,LINEST(OFFSET(E397,0,0,22),OFFSET(J397,0,0,22)),"")</f>
        <v>0.86708596416989614</v>
      </c>
      <c r="L397" s="99">
        <f t="shared" si="213"/>
        <v>0</v>
      </c>
      <c r="M397" s="99">
        <f t="shared" si="214"/>
        <v>1</v>
      </c>
      <c r="N397" s="99">
        <f t="shared" si="215"/>
        <v>0</v>
      </c>
      <c r="O3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-0.16494845360824745</v>
      </c>
      <c r="P397" s="128">
        <f>IF(Petrobras_PETR4___Histórico__InfoMoney_1[[#This Row],[William %R]]&lt;-0.8,1,0)</f>
        <v>0</v>
      </c>
      <c r="Q397" s="128">
        <f>IF(Petrobras_PETR4___Histórico__InfoMoney_1[[#This Row],[William %R]]&gt;-0.1,1,0)</f>
        <v>0</v>
      </c>
      <c r="R397" s="99">
        <f t="shared" si="216"/>
        <v>24.68</v>
      </c>
      <c r="S397" s="99">
        <f t="shared" si="217"/>
        <v>26.62</v>
      </c>
      <c r="T397" s="99">
        <f t="shared" si="218"/>
        <v>25.863807692307695</v>
      </c>
      <c r="U397" s="99">
        <f t="shared" si="219"/>
        <v>25.802000000000003</v>
      </c>
      <c r="V397" s="99">
        <f t="shared" si="220"/>
        <v>25.890579369767245</v>
      </c>
      <c r="W397" s="99">
        <f t="shared" si="221"/>
        <v>25.66755657966565</v>
      </c>
      <c r="X397" s="99">
        <f t="shared" si="222"/>
        <v>0.22302279010159509</v>
      </c>
      <c r="Y397" s="99">
        <f t="shared" si="223"/>
        <v>0.16561768513777106</v>
      </c>
      <c r="Z397" s="99">
        <f t="shared" si="224"/>
        <v>5.7405104963824033E-2</v>
      </c>
      <c r="AA397" s="109">
        <f t="shared" si="225"/>
        <v>0.18384776310850096</v>
      </c>
      <c r="AB397" s="109">
        <f t="shared" si="242"/>
        <v>0.2609980842841565</v>
      </c>
      <c r="AC397" s="99" t="str">
        <f t="shared" si="243"/>
        <v>0</v>
      </c>
      <c r="AD397" s="95" t="str">
        <f t="shared" si="244"/>
        <v>0</v>
      </c>
      <c r="AE397" s="95">
        <f t="shared" si="226"/>
        <v>1</v>
      </c>
      <c r="AF397" s="95">
        <f>IF(Petrobras_PETR4___Histórico__InfoMoney_1[[#This Row],[MACD Line]]&lt;0,1,0)</f>
        <v>0</v>
      </c>
      <c r="AG397" s="99">
        <f>Petrobras_PETR4___Histórico__InfoMoney_1[[#This Row],[9MME]]/Petrobras_PETR4___Histórico__InfoMoney_1[[#This Row],[20MA]]</f>
        <v>1.0023954612939963</v>
      </c>
      <c r="AH397" s="95">
        <f t="shared" si="227"/>
        <v>0</v>
      </c>
      <c r="AI397" s="96">
        <f t="shared" si="228"/>
        <v>0</v>
      </c>
      <c r="AK397" s="104" t="b">
        <f t="shared" si="229"/>
        <v>1</v>
      </c>
      <c r="AL397" s="104" t="b">
        <f t="shared" si="230"/>
        <v>1</v>
      </c>
      <c r="AM397" s="104" t="b">
        <f t="shared" si="231"/>
        <v>1</v>
      </c>
      <c r="AN397" s="104" t="b">
        <f t="shared" si="232"/>
        <v>0</v>
      </c>
      <c r="AO397" s="98">
        <f t="shared" si="233"/>
        <v>24.68</v>
      </c>
      <c r="AP397" s="104">
        <f t="shared" si="234"/>
        <v>26.62</v>
      </c>
      <c r="AQ397" s="98">
        <f t="shared" si="235"/>
        <v>0.2</v>
      </c>
      <c r="AR397" s="98">
        <f t="shared" si="236"/>
        <v>0.15384615384615385</v>
      </c>
      <c r="AS397" s="98">
        <f t="shared" si="237"/>
        <v>7.407407407407407E-2</v>
      </c>
      <c r="AU397" s="97" t="b">
        <f t="shared" si="238"/>
        <v>1</v>
      </c>
      <c r="AV397" s="97" t="b">
        <f t="shared" si="239"/>
        <v>1</v>
      </c>
      <c r="AW397" s="97" t="b">
        <f t="shared" si="245"/>
        <v>0</v>
      </c>
      <c r="AX397" s="97" t="b">
        <f t="shared" si="246"/>
        <v>0</v>
      </c>
      <c r="AY3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7" s="97" t="b">
        <f t="shared" si="240"/>
        <v>0</v>
      </c>
      <c r="BA397" s="97" t="b">
        <f t="shared" si="241"/>
        <v>0</v>
      </c>
      <c r="BB397" s="97" t="b">
        <f t="shared" si="247"/>
        <v>1</v>
      </c>
      <c r="BC397" s="97" t="b">
        <f t="shared" si="248"/>
        <v>1</v>
      </c>
      <c r="BD397" s="97" t="b">
        <f>Petrobras_PETR4___Histórico__InfoMoney_1[[#This Row],[MACD Line]]&lt;0</f>
        <v>0</v>
      </c>
      <c r="BE3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8" spans="1:57" hidden="1">
      <c r="A398" s="83">
        <v>43754</v>
      </c>
      <c r="B398" s="98">
        <v>26.56</v>
      </c>
      <c r="C398" s="98">
        <v>26.56</v>
      </c>
      <c r="D398" s="98">
        <v>1.2</v>
      </c>
      <c r="E398" s="98">
        <f>Petrobras_PETR4___Histórico__InfoMoney_1[[#This Row],[Var.Dia (%)]]/100</f>
        <v>1.2E-2</v>
      </c>
      <c r="F398" s="98">
        <v>26.2</v>
      </c>
      <c r="G398" s="98">
        <v>26.02</v>
      </c>
      <c r="H398" s="98">
        <v>26.6</v>
      </c>
      <c r="I398" s="97" t="s">
        <v>525</v>
      </c>
      <c r="J398" s="108">
        <v>8.8999999999999999E-3</v>
      </c>
      <c r="K398" s="97">
        <f ca="1">IF(COUNT($E398:E$1321)&gt;=22,LINEST(OFFSET(E398,0,0,22),OFFSET(J398,0,0,22)),"")</f>
        <v>0.78272345001056054</v>
      </c>
      <c r="L398" s="99">
        <f t="shared" si="213"/>
        <v>0</v>
      </c>
      <c r="M398" s="99">
        <f t="shared" si="214"/>
        <v>0</v>
      </c>
      <c r="N398" s="99">
        <f t="shared" si="215"/>
        <v>0</v>
      </c>
      <c r="O3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-2.083333333333472E-2</v>
      </c>
      <c r="P398" s="128">
        <f>IF(Petrobras_PETR4___Histórico__InfoMoney_1[[#This Row],[William %R]]&lt;-0.8,1,0)</f>
        <v>0</v>
      </c>
      <c r="Q398" s="128">
        <f>IF(Petrobras_PETR4___Histórico__InfoMoney_1[[#This Row],[William %R]]&gt;-0.1,1,0)</f>
        <v>1</v>
      </c>
      <c r="R398" s="99">
        <f t="shared" si="216"/>
        <v>24.68</v>
      </c>
      <c r="S398" s="99">
        <f t="shared" si="217"/>
        <v>26.6</v>
      </c>
      <c r="T398" s="99">
        <f t="shared" si="218"/>
        <v>25.875038461538459</v>
      </c>
      <c r="U398" s="99">
        <f t="shared" si="219"/>
        <v>25.784500000000001</v>
      </c>
      <c r="V398" s="99">
        <f t="shared" si="220"/>
        <v>25.816139255179472</v>
      </c>
      <c r="W398" s="99">
        <f t="shared" si="221"/>
        <v>25.616961106038904</v>
      </c>
      <c r="X398" s="99">
        <f t="shared" si="222"/>
        <v>0.19917814914056819</v>
      </c>
      <c r="Y398" s="99">
        <f t="shared" si="223"/>
        <v>0.15126640889681506</v>
      </c>
      <c r="Z398" s="99">
        <f t="shared" si="224"/>
        <v>4.7911740243753137E-2</v>
      </c>
      <c r="AA398" s="109">
        <f t="shared" si="225"/>
        <v>0.22627416997969541</v>
      </c>
      <c r="AB398" s="109">
        <f t="shared" si="242"/>
        <v>0.41848536414073012</v>
      </c>
      <c r="AC398" s="99" t="str">
        <f t="shared" si="243"/>
        <v>0</v>
      </c>
      <c r="AD398" s="95" t="str">
        <f t="shared" si="244"/>
        <v>0</v>
      </c>
      <c r="AE398" s="95">
        <f t="shared" si="226"/>
        <v>1</v>
      </c>
      <c r="AF398" s="95">
        <f>IF(Petrobras_PETR4___Histórico__InfoMoney_1[[#This Row],[MACD Line]]&lt;0,1,0)</f>
        <v>0</v>
      </c>
      <c r="AG398" s="99">
        <f>Petrobras_PETR4___Histórico__InfoMoney_1[[#This Row],[9MME]]/Petrobras_PETR4___Histórico__InfoMoney_1[[#This Row],[20MA]]</f>
        <v>1.0035113522286048</v>
      </c>
      <c r="AH398" s="95">
        <f t="shared" si="227"/>
        <v>0</v>
      </c>
      <c r="AI398" s="96">
        <f t="shared" si="228"/>
        <v>0</v>
      </c>
      <c r="AK398" s="104" t="b">
        <f t="shared" si="229"/>
        <v>1</v>
      </c>
      <c r="AL398" s="104" t="b">
        <f t="shared" si="230"/>
        <v>1</v>
      </c>
      <c r="AM398" s="104" t="b">
        <f t="shared" si="231"/>
        <v>0</v>
      </c>
      <c r="AN398" s="104" t="b">
        <f t="shared" si="232"/>
        <v>1</v>
      </c>
      <c r="AO398" s="98">
        <f t="shared" si="233"/>
        <v>24.68</v>
      </c>
      <c r="AP398" s="104">
        <f t="shared" si="234"/>
        <v>26.62</v>
      </c>
      <c r="AQ398" s="98">
        <f t="shared" si="235"/>
        <v>0.2</v>
      </c>
      <c r="AR398" s="98">
        <f t="shared" si="236"/>
        <v>0.15384615384615385</v>
      </c>
      <c r="AS398" s="98">
        <f t="shared" si="237"/>
        <v>7.407407407407407E-2</v>
      </c>
      <c r="AU398" s="97" t="b">
        <f t="shared" si="238"/>
        <v>1</v>
      </c>
      <c r="AV398" s="97" t="b">
        <f t="shared" si="239"/>
        <v>1</v>
      </c>
      <c r="AW398" s="97" t="b">
        <f t="shared" si="245"/>
        <v>0</v>
      </c>
      <c r="AX398" s="97" t="b">
        <f t="shared" si="246"/>
        <v>0</v>
      </c>
      <c r="AY3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8" s="97" t="b">
        <f t="shared" si="240"/>
        <v>0</v>
      </c>
      <c r="BA398" s="97" t="b">
        <f t="shared" si="241"/>
        <v>0</v>
      </c>
      <c r="BB398" s="97" t="b">
        <f t="shared" si="247"/>
        <v>1</v>
      </c>
      <c r="BC398" s="97" t="b">
        <f t="shared" si="248"/>
        <v>1</v>
      </c>
      <c r="BD398" s="97" t="b">
        <f>Petrobras_PETR4___Histórico__InfoMoney_1[[#This Row],[MACD Line]]&lt;0</f>
        <v>0</v>
      </c>
      <c r="BE3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399" spans="1:57" hidden="1">
      <c r="A399" s="83">
        <v>43753</v>
      </c>
      <c r="B399" s="98">
        <v>26.24</v>
      </c>
      <c r="C399" s="98">
        <v>26.24</v>
      </c>
      <c r="D399" s="98">
        <v>1.06</v>
      </c>
      <c r="E399" s="98">
        <f>Petrobras_PETR4___Histórico__InfoMoney_1[[#This Row],[Var.Dia (%)]]/100</f>
        <v>1.06E-2</v>
      </c>
      <c r="F399" s="98">
        <v>25.97</v>
      </c>
      <c r="G399" s="98">
        <v>25.97</v>
      </c>
      <c r="H399" s="98">
        <v>26.51</v>
      </c>
      <c r="I399" s="97" t="s">
        <v>526</v>
      </c>
      <c r="J399" s="108">
        <v>1.8E-3</v>
      </c>
      <c r="K399" s="97">
        <f ca="1">IF(COUNT($E399:E$1321)&gt;=22,LINEST(OFFSET(E399,0,0,22),OFFSET(J399,0,0,22)),"")</f>
        <v>0.78446498113678809</v>
      </c>
      <c r="L399" s="99">
        <f t="shared" si="213"/>
        <v>0</v>
      </c>
      <c r="M399" s="99">
        <f t="shared" si="214"/>
        <v>0</v>
      </c>
      <c r="N399" s="99">
        <f t="shared" si="215"/>
        <v>0</v>
      </c>
      <c r="O3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-0.17894736842105269</v>
      </c>
      <c r="P399" s="128">
        <f>IF(Petrobras_PETR4___Histórico__InfoMoney_1[[#This Row],[William %R]]&lt;-0.8,1,0)</f>
        <v>0</v>
      </c>
      <c r="Q399" s="128">
        <f>IF(Petrobras_PETR4___Histórico__InfoMoney_1[[#This Row],[William %R]]&gt;-0.1,1,0)</f>
        <v>0</v>
      </c>
      <c r="R399" s="99">
        <f t="shared" si="216"/>
        <v>24.68</v>
      </c>
      <c r="S399" s="99">
        <f t="shared" si="217"/>
        <v>26.58</v>
      </c>
      <c r="T399" s="99">
        <f t="shared" si="218"/>
        <v>25.829615384615387</v>
      </c>
      <c r="U399" s="99">
        <f t="shared" si="219"/>
        <v>25.750499999999999</v>
      </c>
      <c r="V399" s="99">
        <f t="shared" si="220"/>
        <v>25.680891847030285</v>
      </c>
      <c r="W399" s="99">
        <f t="shared" si="221"/>
        <v>25.541517994522017</v>
      </c>
      <c r="X399" s="99">
        <f t="shared" si="222"/>
        <v>0.1393738525082675</v>
      </c>
      <c r="Y399" s="99">
        <f t="shared" si="223"/>
        <v>0.13928847383587678</v>
      </c>
      <c r="Z399" s="99">
        <f t="shared" si="224"/>
        <v>8.5378672390723498E-5</v>
      </c>
      <c r="AA399" s="109">
        <f t="shared" si="225"/>
        <v>0.19091883092036754</v>
      </c>
      <c r="AB399" s="109">
        <f t="shared" si="242"/>
        <v>0.41848536414073073</v>
      </c>
      <c r="AC399" s="99" t="str">
        <f t="shared" si="243"/>
        <v>0</v>
      </c>
      <c r="AD399" s="95" t="str">
        <f t="shared" si="244"/>
        <v>0</v>
      </c>
      <c r="AE399" s="95">
        <f t="shared" si="226"/>
        <v>1</v>
      </c>
      <c r="AF399" s="95">
        <f>IF(Petrobras_PETR4___Histórico__InfoMoney_1[[#This Row],[MACD Line]]&lt;0,1,0)</f>
        <v>0</v>
      </c>
      <c r="AG399" s="99">
        <f>Petrobras_PETR4___Histórico__InfoMoney_1[[#This Row],[9MME]]/Petrobras_PETR4___Histórico__InfoMoney_1[[#This Row],[20MA]]</f>
        <v>1.0030723824630741</v>
      </c>
      <c r="AH399" s="95">
        <f t="shared" si="227"/>
        <v>1</v>
      </c>
      <c r="AI399" s="96">
        <f t="shared" si="228"/>
        <v>0</v>
      </c>
      <c r="AK399" s="104" t="b">
        <f t="shared" si="229"/>
        <v>1</v>
      </c>
      <c r="AL399" s="104" t="b">
        <f t="shared" si="230"/>
        <v>1</v>
      </c>
      <c r="AM399" s="104" t="b">
        <f t="shared" si="231"/>
        <v>0</v>
      </c>
      <c r="AN399" s="104" t="b">
        <f t="shared" si="232"/>
        <v>1</v>
      </c>
      <c r="AO399" s="98">
        <f t="shared" si="233"/>
        <v>24.68</v>
      </c>
      <c r="AP399" s="104">
        <f t="shared" si="234"/>
        <v>26.6</v>
      </c>
      <c r="AQ399" s="98">
        <f t="shared" si="235"/>
        <v>0.2</v>
      </c>
      <c r="AR399" s="98">
        <f t="shared" si="236"/>
        <v>0.15384615384615385</v>
      </c>
      <c r="AS399" s="98">
        <f t="shared" si="237"/>
        <v>7.407407407407407E-2</v>
      </c>
      <c r="AU399" s="97" t="b">
        <f t="shared" si="238"/>
        <v>1</v>
      </c>
      <c r="AV399" s="97" t="b">
        <f t="shared" si="239"/>
        <v>0</v>
      </c>
      <c r="AW399" s="97" t="b">
        <f t="shared" si="245"/>
        <v>0</v>
      </c>
      <c r="AX399" s="97" t="b">
        <f t="shared" si="246"/>
        <v>0</v>
      </c>
      <c r="AY3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399" s="97" t="b">
        <f t="shared" si="240"/>
        <v>0</v>
      </c>
      <c r="BA399" s="97" t="b">
        <f t="shared" si="241"/>
        <v>0</v>
      </c>
      <c r="BB399" s="97" t="b">
        <f t="shared" si="247"/>
        <v>1</v>
      </c>
      <c r="BC399" s="97" t="b">
        <f t="shared" si="248"/>
        <v>1</v>
      </c>
      <c r="BD399" s="97" t="b">
        <f>Petrobras_PETR4___Histórico__InfoMoney_1[[#This Row],[MACD Line]]&lt;0</f>
        <v>0</v>
      </c>
      <c r="BE3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0" spans="1:57" hidden="1">
      <c r="A400" s="83">
        <v>43752</v>
      </c>
      <c r="B400" s="98">
        <v>25.97</v>
      </c>
      <c r="C400" s="98">
        <v>25.97</v>
      </c>
      <c r="D400" s="98">
        <v>0.18</v>
      </c>
      <c r="E400" s="98">
        <f>Petrobras_PETR4___Histórico__InfoMoney_1[[#This Row],[Var.Dia (%)]]/100</f>
        <v>1.8E-3</v>
      </c>
      <c r="F400" s="98">
        <v>25.71</v>
      </c>
      <c r="G400" s="98">
        <v>25.62</v>
      </c>
      <c r="H400" s="98">
        <v>25.99</v>
      </c>
      <c r="I400" s="97" t="s">
        <v>527</v>
      </c>
      <c r="J400" s="108">
        <v>4.4999999999999997E-3</v>
      </c>
      <c r="K400" s="97">
        <f ca="1">IF(COUNT($E400:E$1321)&gt;=22,LINEST(OFFSET(E400,0,0,22),OFFSET(J400,0,0,22)),"")</f>
        <v>0.7822655395554502</v>
      </c>
      <c r="L400" s="99">
        <f t="shared" si="213"/>
        <v>0</v>
      </c>
      <c r="M400" s="99">
        <f t="shared" si="214"/>
        <v>0</v>
      </c>
      <c r="N400" s="99">
        <f t="shared" si="215"/>
        <v>0</v>
      </c>
      <c r="O4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-0.32105263157894731</v>
      </c>
      <c r="P400" s="128">
        <f>IF(Petrobras_PETR4___Histórico__InfoMoney_1[[#This Row],[William %R]]&lt;-0.8,1,0)</f>
        <v>0</v>
      </c>
      <c r="Q400" s="128">
        <f>IF(Petrobras_PETR4___Histórico__InfoMoney_1[[#This Row],[William %R]]&gt;-0.1,1,0)</f>
        <v>0</v>
      </c>
      <c r="R400" s="99">
        <f t="shared" si="216"/>
        <v>24.68</v>
      </c>
      <c r="S400" s="99">
        <f t="shared" si="217"/>
        <v>26.58</v>
      </c>
      <c r="T400" s="99">
        <f t="shared" si="218"/>
        <v>25.818115384615382</v>
      </c>
      <c r="U400" s="99">
        <f t="shared" si="219"/>
        <v>25.755000000000003</v>
      </c>
      <c r="V400" s="99">
        <f t="shared" si="220"/>
        <v>25.579235819217612</v>
      </c>
      <c r="W400" s="99">
        <f t="shared" si="221"/>
        <v>25.48563943408378</v>
      </c>
      <c r="X400" s="99">
        <f t="shared" si="222"/>
        <v>9.3596385133832172E-2</v>
      </c>
      <c r="Y400" s="99">
        <f t="shared" si="223"/>
        <v>0.13926712916777911</v>
      </c>
      <c r="Z400" s="99">
        <f t="shared" si="224"/>
        <v>-4.5670744033946942E-2</v>
      </c>
      <c r="AA400" s="109">
        <f t="shared" si="225"/>
        <v>3.5355339059325371E-2</v>
      </c>
      <c r="AB400" s="109">
        <f t="shared" si="242"/>
        <v>0.51198632794245669</v>
      </c>
      <c r="AC400" s="99" t="str">
        <f t="shared" si="243"/>
        <v>0</v>
      </c>
      <c r="AD400" s="95" t="str">
        <f t="shared" si="244"/>
        <v>0</v>
      </c>
      <c r="AE400" s="95">
        <f t="shared" si="226"/>
        <v>1</v>
      </c>
      <c r="AF400" s="95">
        <f>IF(Petrobras_PETR4___Histórico__InfoMoney_1[[#This Row],[MACD Line]]&lt;0,1,0)</f>
        <v>0</v>
      </c>
      <c r="AG400" s="99">
        <f>Petrobras_PETR4___Histórico__InfoMoney_1[[#This Row],[9MME]]/Petrobras_PETR4___Histórico__InfoMoney_1[[#This Row],[20MA]]</f>
        <v>1.0024506070516552</v>
      </c>
      <c r="AH400" s="95">
        <f t="shared" si="227"/>
        <v>0</v>
      </c>
      <c r="AI400" s="96">
        <f t="shared" si="228"/>
        <v>0</v>
      </c>
      <c r="AK400" s="104" t="b">
        <f t="shared" si="229"/>
        <v>1</v>
      </c>
      <c r="AL400" s="104" t="b">
        <f t="shared" si="230"/>
        <v>1</v>
      </c>
      <c r="AM400" s="104" t="b">
        <f t="shared" si="231"/>
        <v>0</v>
      </c>
      <c r="AN400" s="104" t="b">
        <f t="shared" si="232"/>
        <v>1</v>
      </c>
      <c r="AO400" s="98">
        <f t="shared" si="233"/>
        <v>24.68</v>
      </c>
      <c r="AP400" s="104">
        <f t="shared" si="234"/>
        <v>26.85</v>
      </c>
      <c r="AQ400" s="98">
        <f t="shared" si="235"/>
        <v>0.2</v>
      </c>
      <c r="AR400" s="98">
        <f t="shared" si="236"/>
        <v>0.15384615384615385</v>
      </c>
      <c r="AS400" s="98">
        <f t="shared" si="237"/>
        <v>7.407407407407407E-2</v>
      </c>
      <c r="AU400" s="97" t="b">
        <f t="shared" si="238"/>
        <v>0</v>
      </c>
      <c r="AV400" s="97" t="b">
        <f t="shared" si="239"/>
        <v>1</v>
      </c>
      <c r="AW400" s="97" t="b">
        <f t="shared" si="245"/>
        <v>0</v>
      </c>
      <c r="AX400" s="97" t="b">
        <f t="shared" si="246"/>
        <v>0</v>
      </c>
      <c r="AY4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0" s="97" t="b">
        <f t="shared" si="240"/>
        <v>0</v>
      </c>
      <c r="BA400" s="97" t="b">
        <f t="shared" si="241"/>
        <v>0</v>
      </c>
      <c r="BB400" s="97" t="b">
        <f t="shared" si="247"/>
        <v>1</v>
      </c>
      <c r="BC400" s="97" t="b">
        <f t="shared" si="248"/>
        <v>1</v>
      </c>
      <c r="BD400" s="97" t="b">
        <f>Petrobras_PETR4___Histórico__InfoMoney_1[[#This Row],[MACD Line]]&lt;0</f>
        <v>0</v>
      </c>
      <c r="BE4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1" spans="1:57" hidden="1">
      <c r="A401" s="83">
        <v>43749</v>
      </c>
      <c r="B401" s="98">
        <v>25.92</v>
      </c>
      <c r="C401" s="98">
        <v>25.92</v>
      </c>
      <c r="D401" s="98">
        <v>1.94</v>
      </c>
      <c r="E401" s="98">
        <f>Petrobras_PETR4___Histórico__InfoMoney_1[[#This Row],[Var.Dia (%)]]/100</f>
        <v>1.9400000000000001E-2</v>
      </c>
      <c r="F401" s="98">
        <v>25.61</v>
      </c>
      <c r="G401" s="98">
        <v>25.61</v>
      </c>
      <c r="H401" s="98">
        <v>26.02</v>
      </c>
      <c r="I401" s="97" t="s">
        <v>528</v>
      </c>
      <c r="J401" s="108">
        <v>1.9800000000000002E-2</v>
      </c>
      <c r="K401" s="97">
        <f ca="1">IF(COUNT($E401:E$1321)&gt;=22,LINEST(OFFSET(E401,0,0,22),OFFSET(J401,0,0,22)),"")</f>
        <v>0.78484776521388755</v>
      </c>
      <c r="L401" s="99">
        <f t="shared" si="213"/>
        <v>0</v>
      </c>
      <c r="M401" s="99">
        <f t="shared" si="214"/>
        <v>0</v>
      </c>
      <c r="N401" s="99">
        <f t="shared" si="215"/>
        <v>0</v>
      </c>
      <c r="O4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-0.34736842105263005</v>
      </c>
      <c r="P401" s="128">
        <f>IF(Petrobras_PETR4___Histórico__InfoMoney_1[[#This Row],[William %R]]&lt;-0.8,1,0)</f>
        <v>0</v>
      </c>
      <c r="Q401" s="128">
        <f>IF(Petrobras_PETR4___Histórico__InfoMoney_1[[#This Row],[William %R]]&gt;-0.1,1,0)</f>
        <v>0</v>
      </c>
      <c r="R401" s="99">
        <f t="shared" si="216"/>
        <v>24.68</v>
      </c>
      <c r="S401" s="99">
        <f t="shared" si="217"/>
        <v>26.58</v>
      </c>
      <c r="T401" s="99">
        <f t="shared" si="218"/>
        <v>25.795192307692307</v>
      </c>
      <c r="U401" s="99">
        <f t="shared" si="219"/>
        <v>25.790499999999998</v>
      </c>
      <c r="V401" s="99">
        <f t="shared" si="220"/>
        <v>25.508187786348088</v>
      </c>
      <c r="W401" s="99">
        <f t="shared" si="221"/>
        <v>25.446890588810483</v>
      </c>
      <c r="X401" s="99">
        <f t="shared" si="222"/>
        <v>6.1297197537605541E-2</v>
      </c>
      <c r="Y401" s="99">
        <f t="shared" si="223"/>
        <v>0.15068481517626586</v>
      </c>
      <c r="Z401" s="99">
        <f t="shared" si="224"/>
        <v>-8.9387617638660322E-2</v>
      </c>
      <c r="AA401" s="109">
        <f t="shared" si="225"/>
        <v>0.34648232278140967</v>
      </c>
      <c r="AB401" s="109">
        <f t="shared" si="242"/>
        <v>0.46863631954853979</v>
      </c>
      <c r="AC401" s="99" t="str">
        <f t="shared" si="243"/>
        <v>1</v>
      </c>
      <c r="AD401" s="95" t="str">
        <f t="shared" si="244"/>
        <v>0</v>
      </c>
      <c r="AE401" s="95">
        <f t="shared" si="226"/>
        <v>1</v>
      </c>
      <c r="AF401" s="95">
        <f>IF(Petrobras_PETR4___Histórico__InfoMoney_1[[#This Row],[MACD Line]]&lt;0,1,0)</f>
        <v>0</v>
      </c>
      <c r="AG401" s="99">
        <f>Petrobras_PETR4___Histórico__InfoMoney_1[[#This Row],[9MME]]/Petrobras_PETR4___Histórico__InfoMoney_1[[#This Row],[20MA]]</f>
        <v>1.000181939384359</v>
      </c>
      <c r="AH401" s="95">
        <f t="shared" si="227"/>
        <v>0</v>
      </c>
      <c r="AI401" s="96">
        <f t="shared" si="228"/>
        <v>0</v>
      </c>
      <c r="AK401" s="104" t="b">
        <f t="shared" si="229"/>
        <v>1</v>
      </c>
      <c r="AL401" s="104" t="b">
        <f t="shared" si="230"/>
        <v>1</v>
      </c>
      <c r="AM401" s="104" t="b">
        <f t="shared" si="231"/>
        <v>0</v>
      </c>
      <c r="AN401" s="104" t="b">
        <f t="shared" si="232"/>
        <v>1</v>
      </c>
      <c r="AO401" s="98">
        <f t="shared" si="233"/>
        <v>24.68</v>
      </c>
      <c r="AP401" s="104">
        <f t="shared" si="234"/>
        <v>26.85</v>
      </c>
      <c r="AQ401" s="98">
        <f t="shared" si="235"/>
        <v>0.2</v>
      </c>
      <c r="AR401" s="98">
        <f t="shared" si="236"/>
        <v>0.15384615384615385</v>
      </c>
      <c r="AS401" s="98">
        <f t="shared" si="237"/>
        <v>7.407407407407407E-2</v>
      </c>
      <c r="AU401" s="97" t="b">
        <f t="shared" si="238"/>
        <v>1</v>
      </c>
      <c r="AV401" s="97" t="b">
        <f t="shared" si="239"/>
        <v>1</v>
      </c>
      <c r="AW401" s="97" t="b">
        <f t="shared" si="245"/>
        <v>0</v>
      </c>
      <c r="AX401" s="97" t="b">
        <f t="shared" si="246"/>
        <v>0</v>
      </c>
      <c r="AY4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1" s="97" t="b">
        <f t="shared" si="240"/>
        <v>0</v>
      </c>
      <c r="BA401" s="97" t="b">
        <f t="shared" si="241"/>
        <v>0</v>
      </c>
      <c r="BB401" s="97" t="b">
        <f t="shared" si="247"/>
        <v>1</v>
      </c>
      <c r="BC401" s="97" t="b">
        <f t="shared" si="248"/>
        <v>1</v>
      </c>
      <c r="BD401" s="97" t="b">
        <f>Petrobras_PETR4___Histórico__InfoMoney_1[[#This Row],[MACD Line]]&lt;0</f>
        <v>0</v>
      </c>
      <c r="BE4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2" spans="1:57" hidden="1">
      <c r="A402" s="83">
        <v>43748</v>
      </c>
      <c r="B402" s="98">
        <v>25.43</v>
      </c>
      <c r="C402" s="98">
        <v>25.43</v>
      </c>
      <c r="D402" s="98">
        <v>0.83</v>
      </c>
      <c r="E402" s="98">
        <f>Petrobras_PETR4___Histórico__InfoMoney_1[[#This Row],[Var.Dia (%)]]/100</f>
        <v>8.3000000000000001E-3</v>
      </c>
      <c r="F402" s="98">
        <v>25.28</v>
      </c>
      <c r="G402" s="98">
        <v>25.24</v>
      </c>
      <c r="H402" s="98">
        <v>25.56</v>
      </c>
      <c r="I402" s="97" t="s">
        <v>529</v>
      </c>
      <c r="J402" s="108">
        <v>5.5999999999999999E-3</v>
      </c>
      <c r="K402" s="97">
        <f ca="1">IF(COUNT($E402:E$1321)&gt;=22,LINEST(OFFSET(E402,0,0,22),OFFSET(J402,0,0,22)),"")</f>
        <v>0.7257108230510293</v>
      </c>
      <c r="L402" s="99">
        <f t="shared" si="213"/>
        <v>0</v>
      </c>
      <c r="M402" s="99">
        <f t="shared" si="214"/>
        <v>0</v>
      </c>
      <c r="N402" s="99">
        <f t="shared" si="215"/>
        <v>0</v>
      </c>
      <c r="O4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-0.6052631578947365</v>
      </c>
      <c r="P402" s="128">
        <f>IF(Petrobras_PETR4___Histórico__InfoMoney_1[[#This Row],[William %R]]&lt;-0.8,1,0)</f>
        <v>0</v>
      </c>
      <c r="Q402" s="128">
        <f>IF(Petrobras_PETR4___Histórico__InfoMoney_1[[#This Row],[William %R]]&gt;-0.1,1,0)</f>
        <v>0</v>
      </c>
      <c r="R402" s="99">
        <f t="shared" si="216"/>
        <v>24.68</v>
      </c>
      <c r="S402" s="99">
        <f t="shared" si="217"/>
        <v>26.58</v>
      </c>
      <c r="T402" s="99">
        <f t="shared" si="218"/>
        <v>25.732500000000002</v>
      </c>
      <c r="U402" s="99">
        <f t="shared" si="219"/>
        <v>25.772499999999997</v>
      </c>
      <c r="V402" s="99">
        <f t="shared" si="220"/>
        <v>25.433312838411378</v>
      </c>
      <c r="W402" s="99">
        <f t="shared" si="221"/>
        <v>25.409041835915321</v>
      </c>
      <c r="X402" s="99">
        <f t="shared" si="222"/>
        <v>2.4271002496057292E-2</v>
      </c>
      <c r="Y402" s="99">
        <f t="shared" si="223"/>
        <v>0.17303171958593094</v>
      </c>
      <c r="Z402" s="99">
        <f t="shared" si="224"/>
        <v>-0.14876071708987365</v>
      </c>
      <c r="AA402" s="109">
        <f t="shared" si="225"/>
        <v>0.14849242404917559</v>
      </c>
      <c r="AB402" s="109">
        <f t="shared" si="242"/>
        <v>0.27987497208575174</v>
      </c>
      <c r="AC402" s="99" t="str">
        <f t="shared" si="243"/>
        <v>0</v>
      </c>
      <c r="AD402" s="95" t="str">
        <f t="shared" si="244"/>
        <v>0</v>
      </c>
      <c r="AE402" s="95">
        <f t="shared" si="226"/>
        <v>1</v>
      </c>
      <c r="AF402" s="95">
        <f>IF(Petrobras_PETR4___Histórico__InfoMoney_1[[#This Row],[MACD Line]]&lt;0,1,0)</f>
        <v>0</v>
      </c>
      <c r="AG402" s="99">
        <f>Petrobras_PETR4___Histórico__InfoMoney_1[[#This Row],[9MME]]/Petrobras_PETR4___Histórico__InfoMoney_1[[#This Row],[20MA]]</f>
        <v>0.99844795809486875</v>
      </c>
      <c r="AH402" s="95">
        <f t="shared" si="227"/>
        <v>0</v>
      </c>
      <c r="AI402" s="96">
        <f t="shared" si="228"/>
        <v>0</v>
      </c>
      <c r="AK402" s="104" t="b">
        <f t="shared" si="229"/>
        <v>1</v>
      </c>
      <c r="AL402" s="104" t="b">
        <f t="shared" si="230"/>
        <v>0</v>
      </c>
      <c r="AM402" s="104" t="b">
        <f t="shared" si="231"/>
        <v>0</v>
      </c>
      <c r="AN402" s="104" t="b">
        <f t="shared" si="232"/>
        <v>1</v>
      </c>
      <c r="AO402" s="98">
        <f t="shared" si="233"/>
        <v>24.68</v>
      </c>
      <c r="AP402" s="104">
        <f t="shared" si="234"/>
        <v>26.85</v>
      </c>
      <c r="AQ402" s="98">
        <f t="shared" si="235"/>
        <v>0.2</v>
      </c>
      <c r="AR402" s="98">
        <f t="shared" si="236"/>
        <v>0.15384615384615385</v>
      </c>
      <c r="AS402" s="98">
        <f t="shared" si="237"/>
        <v>7.407407407407407E-2</v>
      </c>
      <c r="AU402" s="97" t="b">
        <f t="shared" si="238"/>
        <v>1</v>
      </c>
      <c r="AV402" s="97" t="b">
        <f t="shared" si="239"/>
        <v>1</v>
      </c>
      <c r="AW402" s="97" t="b">
        <f t="shared" si="245"/>
        <v>0</v>
      </c>
      <c r="AX402" s="97" t="b">
        <f t="shared" si="246"/>
        <v>0</v>
      </c>
      <c r="AY4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2" s="97" t="b">
        <f t="shared" si="240"/>
        <v>0</v>
      </c>
      <c r="BA402" s="97" t="b">
        <f t="shared" si="241"/>
        <v>0</v>
      </c>
      <c r="BB402" s="97" t="b">
        <f t="shared" si="247"/>
        <v>1</v>
      </c>
      <c r="BC402" s="97" t="b">
        <f t="shared" si="248"/>
        <v>1</v>
      </c>
      <c r="BD402" s="97" t="b">
        <f>Petrobras_PETR4___Histórico__InfoMoney_1[[#This Row],[MACD Line]]&lt;0</f>
        <v>0</v>
      </c>
      <c r="BE4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3" spans="1:57" hidden="1">
      <c r="A403" s="83">
        <v>43747</v>
      </c>
      <c r="B403" s="98">
        <v>25.22</v>
      </c>
      <c r="C403" s="98">
        <v>25.22</v>
      </c>
      <c r="D403" s="98">
        <v>1.92</v>
      </c>
      <c r="E403" s="98">
        <f>Petrobras_PETR4___Histórico__InfoMoney_1[[#This Row],[Var.Dia (%)]]/100</f>
        <v>1.9199999999999998E-2</v>
      </c>
      <c r="F403" s="98">
        <v>25.06</v>
      </c>
      <c r="G403" s="98">
        <v>24.87</v>
      </c>
      <c r="H403" s="98">
        <v>25.4</v>
      </c>
      <c r="I403" s="97" t="s">
        <v>530</v>
      </c>
      <c r="J403" s="108">
        <v>1.2699999999999999E-2</v>
      </c>
      <c r="K403" s="97">
        <f ca="1">IF(COUNT($E403:E$1321)&gt;=22,LINEST(OFFSET(E403,0,0,22),OFFSET(J403,0,0,22)),"")</f>
        <v>0.70960261763138199</v>
      </c>
      <c r="L403" s="99">
        <f t="shared" si="213"/>
        <v>0</v>
      </c>
      <c r="M403" s="99">
        <f t="shared" si="214"/>
        <v>0</v>
      </c>
      <c r="N403" s="99">
        <f t="shared" si="215"/>
        <v>0</v>
      </c>
      <c r="O4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-0.71578947368421075</v>
      </c>
      <c r="P403" s="128">
        <f>IF(Petrobras_PETR4___Histórico__InfoMoney_1[[#This Row],[William %R]]&lt;-0.8,1,0)</f>
        <v>0</v>
      </c>
      <c r="Q403" s="128">
        <f>IF(Petrobras_PETR4___Histórico__InfoMoney_1[[#This Row],[William %R]]&gt;-0.1,1,0)</f>
        <v>0</v>
      </c>
      <c r="R403" s="99">
        <f t="shared" si="216"/>
        <v>24.68</v>
      </c>
      <c r="S403" s="99">
        <f t="shared" si="217"/>
        <v>26.58</v>
      </c>
      <c r="T403" s="99">
        <f t="shared" si="218"/>
        <v>25.714153846153842</v>
      </c>
      <c r="U403" s="99">
        <f t="shared" si="219"/>
        <v>25.787500000000001</v>
      </c>
      <c r="V403" s="99">
        <f t="shared" si="220"/>
        <v>25.433915172667994</v>
      </c>
      <c r="W403" s="99">
        <f t="shared" si="221"/>
        <v>25.407365182788546</v>
      </c>
      <c r="X403" s="99">
        <f t="shared" si="222"/>
        <v>2.6549989879448788E-2</v>
      </c>
      <c r="Y403" s="99">
        <f t="shared" si="223"/>
        <v>0.21022189885839934</v>
      </c>
      <c r="Z403" s="99">
        <f t="shared" si="224"/>
        <v>-0.18367190897895055</v>
      </c>
      <c r="AA403" s="109">
        <f t="shared" si="225"/>
        <v>0.33941125496954311</v>
      </c>
      <c r="AB403" s="109">
        <f t="shared" si="242"/>
        <v>0.27987497208575174</v>
      </c>
      <c r="AC403" s="99" t="str">
        <f t="shared" si="243"/>
        <v>0</v>
      </c>
      <c r="AD403" s="95" t="str">
        <f t="shared" si="244"/>
        <v>0</v>
      </c>
      <c r="AE403" s="95">
        <f t="shared" si="226"/>
        <v>1</v>
      </c>
      <c r="AF403" s="95">
        <f>IF(Petrobras_PETR4___Histórico__InfoMoney_1[[#This Row],[MACD Line]]&lt;0,1,0)</f>
        <v>0</v>
      </c>
      <c r="AG403" s="99">
        <f>Petrobras_PETR4___Histórico__InfoMoney_1[[#This Row],[9MME]]/Petrobras_PETR4___Histórico__InfoMoney_1[[#This Row],[20MA]]</f>
        <v>0.99715574779074512</v>
      </c>
      <c r="AH403" s="95">
        <f t="shared" si="227"/>
        <v>0</v>
      </c>
      <c r="AI403" s="96">
        <f t="shared" si="228"/>
        <v>0</v>
      </c>
      <c r="AK403" s="104" t="b">
        <f t="shared" si="229"/>
        <v>0</v>
      </c>
      <c r="AL403" s="104" t="b">
        <f t="shared" si="230"/>
        <v>0</v>
      </c>
      <c r="AM403" s="104" t="b">
        <f t="shared" si="231"/>
        <v>0</v>
      </c>
      <c r="AN403" s="104" t="b">
        <f t="shared" si="232"/>
        <v>1</v>
      </c>
      <c r="AO403" s="98">
        <f t="shared" si="233"/>
        <v>24.68</v>
      </c>
      <c r="AP403" s="104">
        <f t="shared" si="234"/>
        <v>26.85</v>
      </c>
      <c r="AQ403" s="98">
        <f t="shared" si="235"/>
        <v>0.2</v>
      </c>
      <c r="AR403" s="98">
        <f t="shared" si="236"/>
        <v>0.15384615384615385</v>
      </c>
      <c r="AS403" s="98">
        <f t="shared" si="237"/>
        <v>7.407407407407407E-2</v>
      </c>
      <c r="AU403" s="97" t="b">
        <f t="shared" si="238"/>
        <v>1</v>
      </c>
      <c r="AV403" s="97" t="b">
        <f t="shared" si="239"/>
        <v>0</v>
      </c>
      <c r="AW403" s="97" t="b">
        <f t="shared" si="245"/>
        <v>0</v>
      </c>
      <c r="AX403" s="97" t="b">
        <f t="shared" si="246"/>
        <v>1</v>
      </c>
      <c r="AY4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3" s="97" t="b">
        <f t="shared" si="240"/>
        <v>1</v>
      </c>
      <c r="BA403" s="97" t="b">
        <f t="shared" si="241"/>
        <v>0</v>
      </c>
      <c r="BB403" s="97" t="b">
        <f t="shared" si="247"/>
        <v>0</v>
      </c>
      <c r="BC403" s="97" t="b">
        <f t="shared" si="248"/>
        <v>1</v>
      </c>
      <c r="BD403" s="97" t="b">
        <f>Petrobras_PETR4___Histórico__InfoMoney_1[[#This Row],[MACD Line]]&lt;0</f>
        <v>0</v>
      </c>
      <c r="BE4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4" spans="1:57" hidden="1">
      <c r="A404" s="83">
        <v>43746</v>
      </c>
      <c r="B404" s="98">
        <v>24.74</v>
      </c>
      <c r="C404" s="98">
        <v>24.74</v>
      </c>
      <c r="D404" s="98">
        <v>-0.56999999999999995</v>
      </c>
      <c r="E404" s="98">
        <f>Petrobras_PETR4___Histórico__InfoMoney_1[[#This Row],[Var.Dia (%)]]/100</f>
        <v>-5.6999999999999993E-3</v>
      </c>
      <c r="F404" s="98">
        <v>24.88</v>
      </c>
      <c r="G404" s="98">
        <v>24.68</v>
      </c>
      <c r="H404" s="98">
        <v>25.14</v>
      </c>
      <c r="I404" s="97" t="s">
        <v>531</v>
      </c>
      <c r="J404" s="108">
        <v>-5.8999999999999999E-3</v>
      </c>
      <c r="K404" s="97">
        <f ca="1">IF(COUNT($E404:E$1321)&gt;=22,LINEST(OFFSET(E404,0,0,22),OFFSET(J404,0,0,22)),"")</f>
        <v>0.65957487964876205</v>
      </c>
      <c r="L404" s="99">
        <f t="shared" ref="L404:L467" si="249">IF($G404=IF(MIN($G404:$G424)=MIN($G405:$G425),MIN($G404:$G424),MIN($G403:$G423)),1,0)</f>
        <v>1</v>
      </c>
      <c r="M404" s="99">
        <f t="shared" ref="M404:M467" si="250">IF($H404=IF(MAX($H404:$H425)=MAX($H405:$H426),MAX($H404:$H425),MAX($H403:$H424)),1,0)</f>
        <v>0</v>
      </c>
      <c r="N404" s="99">
        <f t="shared" ref="N404:N467" si="251">IF(AND(($C405-$F405)&lt;0,($C406-$F406)&lt;0,(($F404-$G404)/($H404-$G404)&gt;0.66),(($H404-$G404)&gt;(2*($F404-$C404))),$G404=IF(MIN($G404:$G424)=MIN($G405:$G425),MIN($G404:$G424),MIN($G403:$G423)))=TRUE,1,0)</f>
        <v>0</v>
      </c>
      <c r="O4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-0.96842105263157963</v>
      </c>
      <c r="P404" s="128">
        <f>IF(Petrobras_PETR4___Histórico__InfoMoney_1[[#This Row],[William %R]]&lt;-0.8,1,0)</f>
        <v>1</v>
      </c>
      <c r="Q404" s="128">
        <f>IF(Petrobras_PETR4___Histórico__InfoMoney_1[[#This Row],[William %R]]&gt;-0.1,1,0)</f>
        <v>0</v>
      </c>
      <c r="R404" s="99">
        <f t="shared" ref="R404:R467" si="252">MIN(G404:G417)</f>
        <v>24.68</v>
      </c>
      <c r="S404" s="99">
        <f t="shared" ref="S404:S467" si="253">MAX(H404:H417)</f>
        <v>26.58</v>
      </c>
      <c r="T404" s="99">
        <f t="shared" ref="T404:T467" si="254">(($C404-$U405)*$AR404)+$U405</f>
        <v>25.683884615384613</v>
      </c>
      <c r="U404" s="99">
        <f t="shared" ref="U404:U467" si="255">AVERAGE(B404:B423)</f>
        <v>25.803999999999995</v>
      </c>
      <c r="V404" s="99">
        <f t="shared" ref="V404:V467" si="256">(($C404-V405)*AR404)+V405</f>
        <v>25.472808840425813</v>
      </c>
      <c r="W404" s="99">
        <f t="shared" ref="W404:W467" si="257">((B404-W405)*AS404)+W405</f>
        <v>25.422354397411631</v>
      </c>
      <c r="X404" s="99">
        <f t="shared" ref="X404:X467" si="258">V404-W404</f>
        <v>5.0454443014182004E-2</v>
      </c>
      <c r="Y404" s="99">
        <f t="shared" ref="Y404:Y467" si="259">((X404-Y405)*AQ404)+Y405</f>
        <v>0.25613987610313699</v>
      </c>
      <c r="Z404" s="99">
        <f t="shared" ref="Z404:Z467" si="260">X404-Y404</f>
        <v>-0.20568543308895498</v>
      </c>
      <c r="AA404" s="109">
        <f t="shared" ref="AA404:AA467" si="261">_xlfn.STDEV.S(C404:C405)</f>
        <v>9.8994949366117052E-2</v>
      </c>
      <c r="AB404" s="109">
        <f t="shared" si="242"/>
        <v>0.31197756329582493</v>
      </c>
      <c r="AC404" s="99" t="str">
        <f t="shared" si="243"/>
        <v>0</v>
      </c>
      <c r="AD404" s="95" t="str">
        <f t="shared" si="244"/>
        <v>0</v>
      </c>
      <c r="AE404" s="95">
        <f t="shared" ref="AE404:AE467" si="262">IF(X404&gt;0,1,0)</f>
        <v>1</v>
      </c>
      <c r="AF404" s="95">
        <f>IF(Petrobras_PETR4___Histórico__InfoMoney_1[[#This Row],[MACD Line]]&lt;0,1,0)</f>
        <v>0</v>
      </c>
      <c r="AG404" s="99">
        <f>Petrobras_PETR4___Histórico__InfoMoney_1[[#This Row],[9MME]]/Petrobras_PETR4___Histórico__InfoMoney_1[[#This Row],[20MA]]</f>
        <v>0.9953450866293837</v>
      </c>
      <c r="AH404" s="95">
        <f t="shared" ref="AH404:AH467" si="263">IF(AND(X405&lt;Y405,X404&gt;Y404),1,0)</f>
        <v>0</v>
      </c>
      <c r="AI404" s="96">
        <f t="shared" ref="AI404:AI467" si="264">IF(AND(X404&lt;Y404,X405&gt;Y405),1,0)</f>
        <v>0</v>
      </c>
      <c r="AK404" s="104" t="b">
        <f t="shared" ref="AK404:AK467" si="265">($F405-$C405)&lt;0</f>
        <v>0</v>
      </c>
      <c r="AL404" s="104" t="b">
        <f t="shared" ref="AL404:AL467" si="266">($F406-$C406)&lt;0</f>
        <v>0</v>
      </c>
      <c r="AM404" s="104" t="b">
        <f t="shared" ref="AM404:AM467" si="267">(($F404-$G404)/($H404-$G404)&gt;0.66)</f>
        <v>0</v>
      </c>
      <c r="AN404" s="104" t="b">
        <f t="shared" ref="AN404:AN467" si="268">(($H404-$G404)&gt;(2*($F404-$C404)))</f>
        <v>1</v>
      </c>
      <c r="AO404" s="98">
        <f t="shared" ref="AO404:AO467" si="269">IF(MIN($G404:$G424)=MIN($G405:$G425),MIN($G404:$G424),MIN($G403:$G423))</f>
        <v>24.68</v>
      </c>
      <c r="AP404" s="104">
        <f t="shared" ref="AP404:AP467" si="270">IF(MAX($H404:$H424)=MAX($H405:$H425),MAX($H404:$H424),MAX($H403:$H423))</f>
        <v>26.85</v>
      </c>
      <c r="AQ404" s="98">
        <f t="shared" ref="AQ404:AQ467" si="271">2/(9+1)</f>
        <v>0.2</v>
      </c>
      <c r="AR404" s="98">
        <f t="shared" ref="AR404:AR467" si="272">2/(12+1)</f>
        <v>0.15384615384615385</v>
      </c>
      <c r="AS404" s="98">
        <f t="shared" ref="AS404:AS467" si="273">2/(26+1)</f>
        <v>7.407407407407407E-2</v>
      </c>
      <c r="AU404" s="97" t="b">
        <f t="shared" ref="AU404:AU467" si="274">H405&lt;H404</f>
        <v>0</v>
      </c>
      <c r="AV404" s="97" t="b">
        <f t="shared" ref="AV404:AV467" si="275">H406&lt;H405</f>
        <v>0</v>
      </c>
      <c r="AW404" s="97" t="b">
        <f t="shared" si="245"/>
        <v>1</v>
      </c>
      <c r="AX404" s="97" t="b">
        <f t="shared" si="246"/>
        <v>1</v>
      </c>
      <c r="AY4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4" s="97" t="b">
        <f t="shared" ref="AZ404:AZ467" si="276">G406&gt;G405</f>
        <v>1</v>
      </c>
      <c r="BA404" s="97" t="b">
        <f t="shared" ref="BA404:BA467" si="277">G405&gt;G404</f>
        <v>1</v>
      </c>
      <c r="BB404" s="97" t="b">
        <f t="shared" si="247"/>
        <v>0</v>
      </c>
      <c r="BC404" s="97" t="b">
        <f t="shared" si="248"/>
        <v>0</v>
      </c>
      <c r="BD404" s="97" t="b">
        <f>Petrobras_PETR4___Histórico__InfoMoney_1[[#This Row],[MACD Line]]&lt;0</f>
        <v>0</v>
      </c>
      <c r="BE4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5" spans="1:57" hidden="1">
      <c r="A405" s="83">
        <v>43745</v>
      </c>
      <c r="B405" s="98">
        <v>24.88</v>
      </c>
      <c r="C405" s="98">
        <v>24.88</v>
      </c>
      <c r="D405" s="98">
        <v>-1.28</v>
      </c>
      <c r="E405" s="98">
        <f>Petrobras_PETR4___Histórico__InfoMoney_1[[#This Row],[Var.Dia (%)]]/100</f>
        <v>-1.2800000000000001E-2</v>
      </c>
      <c r="F405" s="98">
        <v>25.07</v>
      </c>
      <c r="G405" s="98">
        <v>24.82</v>
      </c>
      <c r="H405" s="98">
        <v>25.29</v>
      </c>
      <c r="I405" s="97" t="s">
        <v>532</v>
      </c>
      <c r="J405" s="108">
        <v>-1.9300000000000001E-2</v>
      </c>
      <c r="K405" s="97">
        <f ca="1">IF(COUNT($E405:E$1321)&gt;=22,LINEST(OFFSET(E405,0,0,22),OFFSET(J405,0,0,22)),"")</f>
        <v>0.65556603450174777</v>
      </c>
      <c r="L405" s="99">
        <f t="shared" si="249"/>
        <v>0</v>
      </c>
      <c r="M405" s="99">
        <f t="shared" si="250"/>
        <v>0</v>
      </c>
      <c r="N405" s="99">
        <f t="shared" si="251"/>
        <v>0</v>
      </c>
      <c r="O4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-0.96590909090909161</v>
      </c>
      <c r="P405" s="128">
        <f>IF(Petrobras_PETR4___Histórico__InfoMoney_1[[#This Row],[William %R]]&lt;-0.8,1,0)</f>
        <v>1</v>
      </c>
      <c r="Q405" s="128">
        <f>IF(Petrobras_PETR4___Histórico__InfoMoney_1[[#This Row],[William %R]]&gt;-0.1,1,0)</f>
        <v>0</v>
      </c>
      <c r="R405" s="99">
        <f t="shared" si="252"/>
        <v>24.82</v>
      </c>
      <c r="S405" s="99">
        <f t="shared" si="253"/>
        <v>26.58</v>
      </c>
      <c r="T405" s="99">
        <f t="shared" si="254"/>
        <v>25.736307692307694</v>
      </c>
      <c r="U405" s="99">
        <f t="shared" si="255"/>
        <v>25.855499999999999</v>
      </c>
      <c r="V405" s="99">
        <f t="shared" si="256"/>
        <v>25.606046811412327</v>
      </c>
      <c r="W405" s="99">
        <f t="shared" si="257"/>
        <v>25.476942749204561</v>
      </c>
      <c r="X405" s="99">
        <f t="shared" si="258"/>
        <v>0.12910406220776593</v>
      </c>
      <c r="Y405" s="99">
        <f t="shared" si="259"/>
        <v>0.30756123437537575</v>
      </c>
      <c r="Z405" s="99">
        <f t="shared" si="260"/>
        <v>-0.17845717216760981</v>
      </c>
      <c r="AA405" s="109">
        <f t="shared" si="261"/>
        <v>0.23334523779156199</v>
      </c>
      <c r="AB405" s="109">
        <f t="shared" ref="AB405:AB468" si="278">_xlfn.STDEV.S(C405:C409)</f>
        <v>0.46996808402273471</v>
      </c>
      <c r="AC405" s="99" t="str">
        <f t="shared" ref="AC405:AC468" si="279">IF(AND(C405&gt;T405,C406&lt;T406),"1","0")</f>
        <v>0</v>
      </c>
      <c r="AD405" s="95" t="str">
        <f t="shared" ref="AD405:AD468" si="280">IF(AND(C405&lt;T405,C406&gt;T406),1,"0")</f>
        <v>0</v>
      </c>
      <c r="AE405" s="95">
        <f t="shared" si="262"/>
        <v>1</v>
      </c>
      <c r="AF405" s="95">
        <f>IF(Petrobras_PETR4___Histórico__InfoMoney_1[[#This Row],[MACD Line]]&lt;0,1,0)</f>
        <v>0</v>
      </c>
      <c r="AG405" s="99">
        <f>Petrobras_PETR4___Histórico__InfoMoney_1[[#This Row],[9MME]]/Petrobras_PETR4___Histórico__InfoMoney_1[[#This Row],[20MA]]</f>
        <v>0.9953900598444313</v>
      </c>
      <c r="AH405" s="95">
        <f t="shared" si="263"/>
        <v>0</v>
      </c>
      <c r="AI405" s="96">
        <f t="shared" si="264"/>
        <v>0</v>
      </c>
      <c r="AK405" s="104" t="b">
        <f t="shared" si="265"/>
        <v>0</v>
      </c>
      <c r="AL405" s="104" t="b">
        <f t="shared" si="266"/>
        <v>0</v>
      </c>
      <c r="AM405" s="104" t="b">
        <f t="shared" si="267"/>
        <v>0</v>
      </c>
      <c r="AN405" s="104" t="b">
        <f t="shared" si="268"/>
        <v>1</v>
      </c>
      <c r="AO405" s="98">
        <f t="shared" si="269"/>
        <v>24.68</v>
      </c>
      <c r="AP405" s="104">
        <f t="shared" si="270"/>
        <v>26.85</v>
      </c>
      <c r="AQ405" s="98">
        <f t="shared" si="271"/>
        <v>0.2</v>
      </c>
      <c r="AR405" s="98">
        <f t="shared" si="272"/>
        <v>0.15384615384615385</v>
      </c>
      <c r="AS405" s="98">
        <f t="shared" si="273"/>
        <v>7.407407407407407E-2</v>
      </c>
      <c r="AU405" s="97" t="b">
        <f t="shared" si="274"/>
        <v>0</v>
      </c>
      <c r="AV405" s="97" t="b">
        <f t="shared" si="275"/>
        <v>1</v>
      </c>
      <c r="AW405" s="97" t="b">
        <f t="shared" ref="AW405:AW468" si="281">Z406&gt;Z405</f>
        <v>1</v>
      </c>
      <c r="AX405" s="97" t="b">
        <f t="shared" ref="AX405:AX468" si="282">Z407&gt;Z406</f>
        <v>1</v>
      </c>
      <c r="AY4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5" s="97" t="b">
        <f t="shared" si="276"/>
        <v>1</v>
      </c>
      <c r="BA405" s="97" t="b">
        <f t="shared" si="277"/>
        <v>1</v>
      </c>
      <c r="BB405" s="97" t="b">
        <f t="shared" ref="BB405:BB468" si="283">Z407&lt;Z406</f>
        <v>0</v>
      </c>
      <c r="BC405" s="97" t="b">
        <f t="shared" ref="BC405:BC468" si="284">Z406&lt;Z405</f>
        <v>0</v>
      </c>
      <c r="BD405" s="97" t="b">
        <f>Petrobras_PETR4___Histórico__InfoMoney_1[[#This Row],[MACD Line]]&lt;0</f>
        <v>0</v>
      </c>
      <c r="BE4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6" spans="1:57" hidden="1">
      <c r="A406" s="83">
        <v>43742</v>
      </c>
      <c r="B406" s="98">
        <v>25.21</v>
      </c>
      <c r="C406" s="98">
        <v>25.21</v>
      </c>
      <c r="D406" s="98">
        <v>-0.86</v>
      </c>
      <c r="E406" s="98">
        <f>Petrobras_PETR4___Histórico__InfoMoney_1[[#This Row],[Var.Dia (%)]]/100</f>
        <v>-8.6E-3</v>
      </c>
      <c r="F406" s="98">
        <v>25.53</v>
      </c>
      <c r="G406" s="98">
        <v>24.98</v>
      </c>
      <c r="H406" s="98">
        <v>25.6</v>
      </c>
      <c r="I406" s="97" t="s">
        <v>93</v>
      </c>
      <c r="J406" s="108">
        <v>1.0200000000000001E-2</v>
      </c>
      <c r="K406" s="97">
        <f ca="1">IF(COUNT($E406:E$1321)&gt;=22,LINEST(OFFSET(E406,0,0,22),OFFSET(J406,0,0,22)),"")</f>
        <v>0.63961492724732694</v>
      </c>
      <c r="L406" s="99">
        <f t="shared" si="249"/>
        <v>0</v>
      </c>
      <c r="M406" s="99">
        <f t="shared" si="250"/>
        <v>0</v>
      </c>
      <c r="N406" s="99">
        <f t="shared" si="251"/>
        <v>0</v>
      </c>
      <c r="O4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-0.85624999999999951</v>
      </c>
      <c r="P406" s="128">
        <f>IF(Petrobras_PETR4___Histórico__InfoMoney_1[[#This Row],[William %R]]&lt;-0.8,1,0)</f>
        <v>1</v>
      </c>
      <c r="Q406" s="128">
        <f>IF(Petrobras_PETR4___Histórico__InfoMoney_1[[#This Row],[William %R]]&gt;-0.1,1,0)</f>
        <v>0</v>
      </c>
      <c r="R406" s="99">
        <f t="shared" si="252"/>
        <v>24.98</v>
      </c>
      <c r="S406" s="99">
        <f t="shared" si="253"/>
        <v>26.58</v>
      </c>
      <c r="T406" s="99">
        <f t="shared" si="254"/>
        <v>25.787500000000001</v>
      </c>
      <c r="U406" s="99">
        <f t="shared" si="255"/>
        <v>25.892000000000003</v>
      </c>
      <c r="V406" s="99">
        <f t="shared" si="256"/>
        <v>25.738055322578205</v>
      </c>
      <c r="W406" s="99">
        <f t="shared" si="257"/>
        <v>25.524698169140926</v>
      </c>
      <c r="X406" s="99">
        <f t="shared" si="258"/>
        <v>0.21335715343727912</v>
      </c>
      <c r="Y406" s="99">
        <f t="shared" si="259"/>
        <v>0.3521755274172782</v>
      </c>
      <c r="Z406" s="99">
        <f t="shared" si="260"/>
        <v>-0.13881837397999908</v>
      </c>
      <c r="AA406" s="109">
        <f t="shared" si="261"/>
        <v>0.15556349186103965</v>
      </c>
      <c r="AB406" s="109">
        <f t="shared" si="278"/>
        <v>0.4628930762065897</v>
      </c>
      <c r="AC406" s="99" t="str">
        <f t="shared" si="279"/>
        <v>0</v>
      </c>
      <c r="AD406" s="95" t="str">
        <f t="shared" si="280"/>
        <v>0</v>
      </c>
      <c r="AE406" s="95">
        <f t="shared" si="262"/>
        <v>1</v>
      </c>
      <c r="AF406" s="95">
        <f>IF(Petrobras_PETR4___Histórico__InfoMoney_1[[#This Row],[MACD Line]]&lt;0,1,0)</f>
        <v>0</v>
      </c>
      <c r="AG406" s="99">
        <f>Petrobras_PETR4___Histórico__InfoMoney_1[[#This Row],[9MME]]/Petrobras_PETR4___Histórico__InfoMoney_1[[#This Row],[20MA]]</f>
        <v>0.99596400432566035</v>
      </c>
      <c r="AH406" s="95">
        <f t="shared" si="263"/>
        <v>0</v>
      </c>
      <c r="AI406" s="96">
        <f t="shared" si="264"/>
        <v>0</v>
      </c>
      <c r="AK406" s="104" t="b">
        <f t="shared" si="265"/>
        <v>0</v>
      </c>
      <c r="AL406" s="104" t="b">
        <f t="shared" si="266"/>
        <v>0</v>
      </c>
      <c r="AM406" s="104" t="b">
        <f t="shared" si="267"/>
        <v>1</v>
      </c>
      <c r="AN406" s="104" t="b">
        <f t="shared" si="268"/>
        <v>0</v>
      </c>
      <c r="AO406" s="98">
        <f t="shared" si="269"/>
        <v>24.91</v>
      </c>
      <c r="AP406" s="104">
        <f t="shared" si="270"/>
        <v>26.85</v>
      </c>
      <c r="AQ406" s="98">
        <f t="shared" si="271"/>
        <v>0.2</v>
      </c>
      <c r="AR406" s="98">
        <f t="shared" si="272"/>
        <v>0.15384615384615385</v>
      </c>
      <c r="AS406" s="98">
        <f t="shared" si="273"/>
        <v>7.407407407407407E-2</v>
      </c>
      <c r="AU406" s="97" t="b">
        <f t="shared" si="274"/>
        <v>1</v>
      </c>
      <c r="AV406" s="97" t="b">
        <f t="shared" si="275"/>
        <v>0</v>
      </c>
      <c r="AW406" s="97" t="b">
        <f t="shared" si="281"/>
        <v>1</v>
      </c>
      <c r="AX406" s="97" t="b">
        <f t="shared" si="282"/>
        <v>1</v>
      </c>
      <c r="AY4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6" s="97" t="b">
        <f t="shared" si="276"/>
        <v>1</v>
      </c>
      <c r="BA406" s="97" t="b">
        <f t="shared" si="277"/>
        <v>1</v>
      </c>
      <c r="BB406" s="97" t="b">
        <f t="shared" si="283"/>
        <v>0</v>
      </c>
      <c r="BC406" s="97" t="b">
        <f t="shared" si="284"/>
        <v>0</v>
      </c>
      <c r="BD406" s="97" t="b">
        <f>Petrobras_PETR4___Histórico__InfoMoney_1[[#This Row],[MACD Line]]&lt;0</f>
        <v>0</v>
      </c>
      <c r="BE4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7" spans="1:57" hidden="1">
      <c r="A407" s="83">
        <v>43741</v>
      </c>
      <c r="B407" s="98">
        <v>25.43</v>
      </c>
      <c r="C407" s="98">
        <v>25.43</v>
      </c>
      <c r="D407" s="98">
        <v>0.08</v>
      </c>
      <c r="E407" s="98">
        <f>Petrobras_PETR4___Histórico__InfoMoney_1[[#This Row],[Var.Dia (%)]]/100</f>
        <v>8.0000000000000004E-4</v>
      </c>
      <c r="F407" s="98">
        <v>25.43</v>
      </c>
      <c r="G407" s="98">
        <v>24.99</v>
      </c>
      <c r="H407" s="98">
        <v>25.49</v>
      </c>
      <c r="I407" s="97" t="s">
        <v>98</v>
      </c>
      <c r="J407" s="108">
        <v>4.7999999999999996E-3</v>
      </c>
      <c r="K407" s="97">
        <f ca="1">IF(COUNT($E407:E$1321)&gt;=22,LINEST(OFFSET(E407,0,0,22),OFFSET(J407,0,0,22)),"")</f>
        <v>0.85469624312674675</v>
      </c>
      <c r="L407" s="99">
        <f t="shared" si="249"/>
        <v>0</v>
      </c>
      <c r="M407" s="99">
        <f t="shared" si="250"/>
        <v>0</v>
      </c>
      <c r="N407" s="99">
        <f t="shared" si="251"/>
        <v>0</v>
      </c>
      <c r="O4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-0.76344086021505342</v>
      </c>
      <c r="P407" s="128">
        <f>IF(Petrobras_PETR4___Histórico__InfoMoney_1[[#This Row],[William %R]]&lt;-0.8,1,0)</f>
        <v>0</v>
      </c>
      <c r="Q407" s="128">
        <f>IF(Petrobras_PETR4___Histórico__InfoMoney_1[[#This Row],[William %R]]&gt;-0.1,1,0)</f>
        <v>0</v>
      </c>
      <c r="R407" s="99">
        <f t="shared" si="252"/>
        <v>24.99</v>
      </c>
      <c r="S407" s="99">
        <f t="shared" si="253"/>
        <v>26.85</v>
      </c>
      <c r="T407" s="99">
        <f t="shared" si="254"/>
        <v>25.806961538461536</v>
      </c>
      <c r="U407" s="99">
        <f t="shared" si="255"/>
        <v>25.892500000000002</v>
      </c>
      <c r="V407" s="99">
        <f t="shared" si="256"/>
        <v>25.83406538122879</v>
      </c>
      <c r="W407" s="99">
        <f t="shared" si="257"/>
        <v>25.549874022672199</v>
      </c>
      <c r="X407" s="99">
        <f t="shared" si="258"/>
        <v>0.2841913585565905</v>
      </c>
      <c r="Y407" s="99">
        <f t="shared" si="259"/>
        <v>0.38688012091227797</v>
      </c>
      <c r="Z407" s="99">
        <f t="shared" si="260"/>
        <v>-0.10268876235568747</v>
      </c>
      <c r="AA407" s="109">
        <f t="shared" si="261"/>
        <v>1.4142135623730649E-2</v>
      </c>
      <c r="AB407" s="109">
        <f t="shared" si="278"/>
        <v>0.44119156836911566</v>
      </c>
      <c r="AC407" s="99" t="str">
        <f t="shared" si="279"/>
        <v>0</v>
      </c>
      <c r="AD407" s="95" t="str">
        <f t="shared" si="280"/>
        <v>0</v>
      </c>
      <c r="AE407" s="95">
        <f t="shared" si="262"/>
        <v>1</v>
      </c>
      <c r="AF407" s="95">
        <f>IF(Petrobras_PETR4___Histórico__InfoMoney_1[[#This Row],[MACD Line]]&lt;0,1,0)</f>
        <v>0</v>
      </c>
      <c r="AG407" s="99">
        <f>Petrobras_PETR4___Histórico__InfoMoney_1[[#This Row],[9MME]]/Petrobras_PETR4___Histórico__InfoMoney_1[[#This Row],[20MA]]</f>
        <v>0.99669640005644622</v>
      </c>
      <c r="AH407" s="95">
        <f t="shared" si="263"/>
        <v>0</v>
      </c>
      <c r="AI407" s="96">
        <f t="shared" si="264"/>
        <v>0</v>
      </c>
      <c r="AK407" s="104" t="b">
        <f t="shared" si="265"/>
        <v>0</v>
      </c>
      <c r="AL407" s="104" t="b">
        <f t="shared" si="266"/>
        <v>0</v>
      </c>
      <c r="AM407" s="104" t="b">
        <f t="shared" si="267"/>
        <v>1</v>
      </c>
      <c r="AN407" s="104" t="b">
        <f t="shared" si="268"/>
        <v>1</v>
      </c>
      <c r="AO407" s="98">
        <f t="shared" si="269"/>
        <v>24.91</v>
      </c>
      <c r="AP407" s="104">
        <f t="shared" si="270"/>
        <v>26.85</v>
      </c>
      <c r="AQ407" s="98">
        <f t="shared" si="271"/>
        <v>0.2</v>
      </c>
      <c r="AR407" s="98">
        <f t="shared" si="272"/>
        <v>0.15384615384615385</v>
      </c>
      <c r="AS407" s="98">
        <f t="shared" si="273"/>
        <v>7.407407407407407E-2</v>
      </c>
      <c r="AU407" s="97" t="b">
        <f t="shared" si="274"/>
        <v>0</v>
      </c>
      <c r="AV407" s="97" t="b">
        <f t="shared" si="275"/>
        <v>0</v>
      </c>
      <c r="AW407" s="97" t="b">
        <f t="shared" si="281"/>
        <v>1</v>
      </c>
      <c r="AX407" s="97" t="b">
        <f t="shared" si="282"/>
        <v>1</v>
      </c>
      <c r="AY4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7" s="97" t="b">
        <f t="shared" si="276"/>
        <v>1</v>
      </c>
      <c r="BA407" s="97" t="b">
        <f t="shared" si="277"/>
        <v>1</v>
      </c>
      <c r="BB407" s="97" t="b">
        <f t="shared" si="283"/>
        <v>0</v>
      </c>
      <c r="BC407" s="97" t="b">
        <f t="shared" si="284"/>
        <v>0</v>
      </c>
      <c r="BD407" s="97" t="b">
        <f>Petrobras_PETR4___Histórico__InfoMoney_1[[#This Row],[MACD Line]]&lt;0</f>
        <v>0</v>
      </c>
      <c r="BE4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8" spans="1:57" hidden="1">
      <c r="A408" s="83">
        <v>43740</v>
      </c>
      <c r="B408" s="98">
        <v>25.41</v>
      </c>
      <c r="C408" s="98">
        <v>25.41</v>
      </c>
      <c r="D408" s="98">
        <v>-2.87</v>
      </c>
      <c r="E408" s="98">
        <f>Petrobras_PETR4___Histórico__InfoMoney_1[[#This Row],[Var.Dia (%)]]/100</f>
        <v>-2.87E-2</v>
      </c>
      <c r="F408" s="98">
        <v>25.41</v>
      </c>
      <c r="G408" s="98">
        <v>25.3</v>
      </c>
      <c r="H408" s="98">
        <v>25.92</v>
      </c>
      <c r="I408" s="97" t="s">
        <v>124</v>
      </c>
      <c r="J408" s="108">
        <v>-2.9000000000000001E-2</v>
      </c>
      <c r="K408" s="97">
        <f ca="1">IF(COUNT($E408:E$1321)&gt;=22,LINEST(OFFSET(E408,0,0,22),OFFSET(J408,0,0,22)),"")</f>
        <v>0.7675325437216759</v>
      </c>
      <c r="L408" s="99">
        <f t="shared" si="249"/>
        <v>0</v>
      </c>
      <c r="M408" s="99">
        <f t="shared" si="250"/>
        <v>0</v>
      </c>
      <c r="N408" s="99">
        <f t="shared" si="251"/>
        <v>0</v>
      </c>
      <c r="O4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-0.9290322580645165</v>
      </c>
      <c r="P408" s="128">
        <f>IF(Petrobras_PETR4___Histórico__InfoMoney_1[[#This Row],[William %R]]&lt;-0.8,1,0)</f>
        <v>1</v>
      </c>
      <c r="Q408" s="128">
        <f>IF(Petrobras_PETR4___Histórico__InfoMoney_1[[#This Row],[William %R]]&gt;-0.1,1,0)</f>
        <v>0</v>
      </c>
      <c r="R408" s="99">
        <f t="shared" si="252"/>
        <v>25.3</v>
      </c>
      <c r="S408" s="99">
        <f t="shared" si="253"/>
        <v>26.85</v>
      </c>
      <c r="T408" s="99">
        <f t="shared" si="254"/>
        <v>25.785269230769227</v>
      </c>
      <c r="U408" s="99">
        <f t="shared" si="255"/>
        <v>25.875499999999999</v>
      </c>
      <c r="V408" s="99">
        <f t="shared" si="256"/>
        <v>25.907531814179478</v>
      </c>
      <c r="W408" s="99">
        <f t="shared" si="257"/>
        <v>25.559463944485977</v>
      </c>
      <c r="X408" s="99">
        <f t="shared" si="258"/>
        <v>0.34806786969350156</v>
      </c>
      <c r="Y408" s="99">
        <f t="shared" si="259"/>
        <v>0.41255231150119986</v>
      </c>
      <c r="Z408" s="99">
        <f t="shared" si="260"/>
        <v>-6.4484441807698301E-2</v>
      </c>
      <c r="AA408" s="109">
        <f t="shared" si="261"/>
        <v>0.5303300858899106</v>
      </c>
      <c r="AB408" s="109">
        <f t="shared" si="278"/>
        <v>0.3826486639203121</v>
      </c>
      <c r="AC408" s="99" t="str">
        <f t="shared" si="279"/>
        <v>0</v>
      </c>
      <c r="AD408" s="95">
        <f t="shared" si="280"/>
        <v>1</v>
      </c>
      <c r="AE408" s="95">
        <f t="shared" si="262"/>
        <v>1</v>
      </c>
      <c r="AF408" s="95">
        <f>IF(Petrobras_PETR4___Histórico__InfoMoney_1[[#This Row],[MACD Line]]&lt;0,1,0)</f>
        <v>0</v>
      </c>
      <c r="AG408" s="99">
        <f>Petrobras_PETR4___Histórico__InfoMoney_1[[#This Row],[9MME]]/Petrobras_PETR4___Histórico__InfoMoney_1[[#This Row],[20MA]]</f>
        <v>0.99651288789662917</v>
      </c>
      <c r="AH408" s="95">
        <f t="shared" si="263"/>
        <v>0</v>
      </c>
      <c r="AI408" s="96">
        <f t="shared" si="264"/>
        <v>0</v>
      </c>
      <c r="AK408" s="104" t="b">
        <f t="shared" si="265"/>
        <v>0</v>
      </c>
      <c r="AL408" s="104" t="b">
        <f t="shared" si="266"/>
        <v>0</v>
      </c>
      <c r="AM408" s="104" t="b">
        <f t="shared" si="267"/>
        <v>0</v>
      </c>
      <c r="AN408" s="104" t="b">
        <f t="shared" si="268"/>
        <v>1</v>
      </c>
      <c r="AO408" s="98">
        <f t="shared" si="269"/>
        <v>24.91</v>
      </c>
      <c r="AP408" s="104">
        <f t="shared" si="270"/>
        <v>26.85</v>
      </c>
      <c r="AQ408" s="98">
        <f t="shared" si="271"/>
        <v>0.2</v>
      </c>
      <c r="AR408" s="98">
        <f t="shared" si="272"/>
        <v>0.15384615384615385</v>
      </c>
      <c r="AS408" s="98">
        <f t="shared" si="273"/>
        <v>7.407407407407407E-2</v>
      </c>
      <c r="AU408" s="97" t="b">
        <f t="shared" si="274"/>
        <v>0</v>
      </c>
      <c r="AV408" s="97" t="b">
        <f t="shared" si="275"/>
        <v>1</v>
      </c>
      <c r="AW408" s="97" t="b">
        <f t="shared" si="281"/>
        <v>1</v>
      </c>
      <c r="AX408" s="97" t="b">
        <f t="shared" si="282"/>
        <v>1</v>
      </c>
      <c r="AY4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8" s="97" t="b">
        <f t="shared" si="276"/>
        <v>1</v>
      </c>
      <c r="BA408" s="97" t="b">
        <f t="shared" si="277"/>
        <v>1</v>
      </c>
      <c r="BB408" s="97" t="b">
        <f t="shared" si="283"/>
        <v>0</v>
      </c>
      <c r="BC408" s="97" t="b">
        <f t="shared" si="284"/>
        <v>0</v>
      </c>
      <c r="BD408" s="97" t="b">
        <f>Petrobras_PETR4___Histórico__InfoMoney_1[[#This Row],[MACD Line]]&lt;0</f>
        <v>0</v>
      </c>
      <c r="BE4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09" spans="1:57" hidden="1">
      <c r="A409" s="83">
        <v>43739</v>
      </c>
      <c r="B409" s="98">
        <v>26.16</v>
      </c>
      <c r="C409" s="98">
        <v>26.16</v>
      </c>
      <c r="D409" s="98">
        <v>-0.15</v>
      </c>
      <c r="E409" s="98">
        <f>Petrobras_PETR4___Histórico__InfoMoney_1[[#This Row],[Var.Dia (%)]]/100</f>
        <v>-1.5E-3</v>
      </c>
      <c r="F409" s="98">
        <v>26.16</v>
      </c>
      <c r="G409" s="98">
        <v>26.02</v>
      </c>
      <c r="H409" s="98">
        <v>26.37</v>
      </c>
      <c r="I409" s="97" t="s">
        <v>533</v>
      </c>
      <c r="J409" s="108">
        <v>-6.6E-3</v>
      </c>
      <c r="K409" s="97">
        <f ca="1">IF(COUNT($E409:E$1321)&gt;=22,LINEST(OFFSET(E409,0,0,22),OFFSET(J409,0,0,22)),"")</f>
        <v>0.52733999351894245</v>
      </c>
      <c r="L409" s="99">
        <f t="shared" si="249"/>
        <v>0</v>
      </c>
      <c r="M409" s="99">
        <f t="shared" si="250"/>
        <v>0</v>
      </c>
      <c r="N409" s="99">
        <f t="shared" si="251"/>
        <v>0</v>
      </c>
      <c r="O4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-0.45394736842105254</v>
      </c>
      <c r="P409" s="128">
        <f>IF(Petrobras_PETR4___Histórico__InfoMoney_1[[#This Row],[William %R]]&lt;-0.8,1,0)</f>
        <v>0</v>
      </c>
      <c r="Q409" s="128">
        <f>IF(Petrobras_PETR4___Histórico__InfoMoney_1[[#This Row],[William %R]]&gt;-0.1,1,0)</f>
        <v>0</v>
      </c>
      <c r="R409" s="99">
        <f t="shared" si="252"/>
        <v>25.33</v>
      </c>
      <c r="S409" s="99">
        <f t="shared" si="253"/>
        <v>26.85</v>
      </c>
      <c r="T409" s="99">
        <f t="shared" si="254"/>
        <v>25.823653846153846</v>
      </c>
      <c r="U409" s="99">
        <f t="shared" si="255"/>
        <v>25.853499999999997</v>
      </c>
      <c r="V409" s="99">
        <f t="shared" si="256"/>
        <v>25.997992144030292</v>
      </c>
      <c r="W409" s="99">
        <f t="shared" si="257"/>
        <v>25.571421060044855</v>
      </c>
      <c r="X409" s="99">
        <f t="shared" si="258"/>
        <v>0.42657108398543642</v>
      </c>
      <c r="Y409" s="99">
        <f t="shared" si="259"/>
        <v>0.42867342195312441</v>
      </c>
      <c r="Z409" s="99">
        <f t="shared" si="260"/>
        <v>-2.102337967687995E-3</v>
      </c>
      <c r="AA409" s="109">
        <f t="shared" si="261"/>
        <v>2.8284271247461298E-2</v>
      </c>
      <c r="AB409" s="109">
        <f t="shared" si="278"/>
        <v>0.13341664064126343</v>
      </c>
      <c r="AC409" s="99" t="str">
        <f t="shared" si="279"/>
        <v>0</v>
      </c>
      <c r="AD409" s="95" t="str">
        <f t="shared" si="280"/>
        <v>0</v>
      </c>
      <c r="AE409" s="95">
        <f t="shared" si="262"/>
        <v>1</v>
      </c>
      <c r="AF409" s="95">
        <f>IF(Petrobras_PETR4___Histórico__InfoMoney_1[[#This Row],[MACD Line]]&lt;0,1,0)</f>
        <v>0</v>
      </c>
      <c r="AG409" s="99">
        <f>Petrobras_PETR4___Histórico__InfoMoney_1[[#This Row],[9MME]]/Petrobras_PETR4___Histórico__InfoMoney_1[[#This Row],[20MA]]</f>
        <v>0.99884556621555487</v>
      </c>
      <c r="AH409" s="95">
        <f t="shared" si="263"/>
        <v>0</v>
      </c>
      <c r="AI409" s="96">
        <f t="shared" si="264"/>
        <v>1</v>
      </c>
      <c r="AK409" s="104" t="b">
        <f t="shared" si="265"/>
        <v>0</v>
      </c>
      <c r="AL409" s="104" t="b">
        <f t="shared" si="266"/>
        <v>0</v>
      </c>
      <c r="AM409" s="104" t="b">
        <f t="shared" si="267"/>
        <v>0</v>
      </c>
      <c r="AN409" s="104" t="b">
        <f t="shared" si="268"/>
        <v>1</v>
      </c>
      <c r="AO409" s="98">
        <f t="shared" si="269"/>
        <v>23.8</v>
      </c>
      <c r="AP409" s="104">
        <f t="shared" si="270"/>
        <v>26.85</v>
      </c>
      <c r="AQ409" s="98">
        <f t="shared" si="271"/>
        <v>0.2</v>
      </c>
      <c r="AR409" s="98">
        <f t="shared" si="272"/>
        <v>0.15384615384615385</v>
      </c>
      <c r="AS409" s="98">
        <f t="shared" si="273"/>
        <v>7.407407407407407E-2</v>
      </c>
      <c r="AU409" s="97" t="b">
        <f t="shared" si="274"/>
        <v>1</v>
      </c>
      <c r="AV409" s="97" t="b">
        <f t="shared" si="275"/>
        <v>0</v>
      </c>
      <c r="AW409" s="97" t="b">
        <f t="shared" si="281"/>
        <v>1</v>
      </c>
      <c r="AX409" s="97" t="b">
        <f t="shared" si="282"/>
        <v>1</v>
      </c>
      <c r="AY4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09" s="97" t="b">
        <f t="shared" si="276"/>
        <v>1</v>
      </c>
      <c r="BA409" s="97" t="b">
        <f t="shared" si="277"/>
        <v>1</v>
      </c>
      <c r="BB409" s="97" t="b">
        <f t="shared" si="283"/>
        <v>0</v>
      </c>
      <c r="BC409" s="97" t="b">
        <f t="shared" si="284"/>
        <v>0</v>
      </c>
      <c r="BD409" s="97" t="b">
        <f>Petrobras_PETR4___Histórico__InfoMoney_1[[#This Row],[MACD Line]]&lt;0</f>
        <v>0</v>
      </c>
      <c r="BE4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0" spans="1:57" hidden="1">
      <c r="A410" s="83">
        <v>43738</v>
      </c>
      <c r="B410" s="98">
        <v>26.2</v>
      </c>
      <c r="C410" s="98">
        <v>26.2</v>
      </c>
      <c r="D410" s="98">
        <v>-0.4</v>
      </c>
      <c r="E410" s="98">
        <f>Petrobras_PETR4___Histórico__InfoMoney_1[[#This Row],[Var.Dia (%)]]/100</f>
        <v>-4.0000000000000001E-3</v>
      </c>
      <c r="F410" s="98">
        <v>26.2</v>
      </c>
      <c r="G410" s="98">
        <v>26.05</v>
      </c>
      <c r="H410" s="98">
        <v>26.28</v>
      </c>
      <c r="I410" s="97" t="s">
        <v>534</v>
      </c>
      <c r="J410" s="108">
        <v>-3.2000000000000002E-3</v>
      </c>
      <c r="K410" s="97">
        <f ca="1">IF(COUNT($E410:E$1321)&gt;=22,LINEST(OFFSET(E410,0,0,22),OFFSET(J410,0,0,22)),"")</f>
        <v>0.4907512280152142</v>
      </c>
      <c r="L410" s="99">
        <f t="shared" si="249"/>
        <v>0</v>
      </c>
      <c r="M410" s="99">
        <f t="shared" si="250"/>
        <v>0</v>
      </c>
      <c r="N410" s="99">
        <f t="shared" si="251"/>
        <v>0</v>
      </c>
      <c r="O4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-0.42763157894736892</v>
      </c>
      <c r="P410" s="128">
        <f>IF(Petrobras_PETR4___Histórico__InfoMoney_1[[#This Row],[William %R]]&lt;-0.8,1,0)</f>
        <v>0</v>
      </c>
      <c r="Q410" s="128">
        <f>IF(Petrobras_PETR4___Histórico__InfoMoney_1[[#This Row],[William %R]]&gt;-0.1,1,0)</f>
        <v>0</v>
      </c>
      <c r="R410" s="99">
        <f t="shared" si="252"/>
        <v>25.33</v>
      </c>
      <c r="S410" s="99">
        <f t="shared" si="253"/>
        <v>26.85</v>
      </c>
      <c r="T410" s="99">
        <f t="shared" si="254"/>
        <v>25.739269230769228</v>
      </c>
      <c r="U410" s="99">
        <f t="shared" si="255"/>
        <v>25.762499999999999</v>
      </c>
      <c r="V410" s="99">
        <f t="shared" si="256"/>
        <v>25.968536170217618</v>
      </c>
      <c r="W410" s="99">
        <f t="shared" si="257"/>
        <v>25.524334744848442</v>
      </c>
      <c r="X410" s="99">
        <f t="shared" si="258"/>
        <v>0.44420142536917595</v>
      </c>
      <c r="Y410" s="99">
        <f t="shared" si="259"/>
        <v>0.42919900644504638</v>
      </c>
      <c r="Z410" s="99">
        <f t="shared" si="260"/>
        <v>1.5002418924129568E-2</v>
      </c>
      <c r="AA410" s="109">
        <f t="shared" si="261"/>
        <v>7.0710678118655765E-2</v>
      </c>
      <c r="AB410" s="109">
        <f t="shared" si="278"/>
        <v>0.18160396471443033</v>
      </c>
      <c r="AC410" s="99" t="str">
        <f t="shared" si="279"/>
        <v>0</v>
      </c>
      <c r="AD410" s="95" t="str">
        <f t="shared" si="280"/>
        <v>0</v>
      </c>
      <c r="AE410" s="95">
        <f t="shared" si="262"/>
        <v>1</v>
      </c>
      <c r="AF410" s="95">
        <f>IF(Petrobras_PETR4___Histórico__InfoMoney_1[[#This Row],[MACD Line]]&lt;0,1,0)</f>
        <v>0</v>
      </c>
      <c r="AG410" s="99">
        <f>Petrobras_PETR4___Histórico__InfoMoney_1[[#This Row],[9MME]]/Petrobras_PETR4___Histórico__InfoMoney_1[[#This Row],[20MA]]</f>
        <v>0.99909827193669976</v>
      </c>
      <c r="AH410" s="95">
        <f t="shared" si="263"/>
        <v>0</v>
      </c>
      <c r="AI410" s="96">
        <f t="shared" si="264"/>
        <v>0</v>
      </c>
      <c r="AK410" s="104" t="b">
        <f t="shared" si="265"/>
        <v>0</v>
      </c>
      <c r="AL410" s="104" t="b">
        <f t="shared" si="266"/>
        <v>0</v>
      </c>
      <c r="AM410" s="104" t="b">
        <f t="shared" si="267"/>
        <v>0</v>
      </c>
      <c r="AN410" s="104" t="b">
        <f t="shared" si="268"/>
        <v>1</v>
      </c>
      <c r="AO410" s="98">
        <f t="shared" si="269"/>
        <v>23.8</v>
      </c>
      <c r="AP410" s="104">
        <f t="shared" si="270"/>
        <v>26.85</v>
      </c>
      <c r="AQ410" s="98">
        <f t="shared" si="271"/>
        <v>0.2</v>
      </c>
      <c r="AR410" s="98">
        <f t="shared" si="272"/>
        <v>0.15384615384615385</v>
      </c>
      <c r="AS410" s="98">
        <f t="shared" si="273"/>
        <v>7.407407407407407E-2</v>
      </c>
      <c r="AU410" s="97" t="b">
        <f t="shared" si="274"/>
        <v>0</v>
      </c>
      <c r="AV410" s="97" t="b">
        <f t="shared" si="275"/>
        <v>1</v>
      </c>
      <c r="AW410" s="97" t="b">
        <f t="shared" si="281"/>
        <v>1</v>
      </c>
      <c r="AX410" s="97" t="b">
        <f t="shared" si="282"/>
        <v>1</v>
      </c>
      <c r="AY4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0" s="97" t="b">
        <f t="shared" si="276"/>
        <v>0</v>
      </c>
      <c r="BA410" s="97" t="b">
        <f t="shared" si="277"/>
        <v>1</v>
      </c>
      <c r="BB410" s="97" t="b">
        <f t="shared" si="283"/>
        <v>0</v>
      </c>
      <c r="BC410" s="97" t="b">
        <f t="shared" si="284"/>
        <v>0</v>
      </c>
      <c r="BD410" s="97" t="b">
        <f>Petrobras_PETR4___Histórico__InfoMoney_1[[#This Row],[MACD Line]]&lt;0</f>
        <v>0</v>
      </c>
      <c r="BE4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1" spans="1:57" hidden="1">
      <c r="A411" s="83">
        <v>43735</v>
      </c>
      <c r="B411" s="98">
        <v>26.3</v>
      </c>
      <c r="C411" s="98">
        <v>26.3</v>
      </c>
      <c r="D411" s="98">
        <v>-0.14000000000000001</v>
      </c>
      <c r="E411" s="98">
        <f>Petrobras_PETR4___Histórico__InfoMoney_1[[#This Row],[Var.Dia (%)]]/100</f>
        <v>-1.4000000000000002E-3</v>
      </c>
      <c r="F411" s="98">
        <v>26.3</v>
      </c>
      <c r="G411" s="98">
        <v>26.17</v>
      </c>
      <c r="H411" s="98">
        <v>26.58</v>
      </c>
      <c r="I411" s="97" t="s">
        <v>535</v>
      </c>
      <c r="J411" s="108">
        <v>-2.3E-3</v>
      </c>
      <c r="K411" s="97">
        <f ca="1">IF(COUNT($E411:E$1321)&gt;=22,LINEST(OFFSET(E411,0,0,22),OFFSET(J411,0,0,22)),"")</f>
        <v>0.81922393465740639</v>
      </c>
      <c r="L411" s="99">
        <f t="shared" si="249"/>
        <v>0</v>
      </c>
      <c r="M411" s="99">
        <f t="shared" si="250"/>
        <v>0</v>
      </c>
      <c r="N411" s="99">
        <f t="shared" si="251"/>
        <v>0</v>
      </c>
      <c r="O4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-0.36184210526315763</v>
      </c>
      <c r="P411" s="128">
        <f>IF(Petrobras_PETR4___Histórico__InfoMoney_1[[#This Row],[William %R]]&lt;-0.8,1,0)</f>
        <v>0</v>
      </c>
      <c r="Q411" s="128">
        <f>IF(Petrobras_PETR4___Histórico__InfoMoney_1[[#This Row],[William %R]]&gt;-0.1,1,0)</f>
        <v>0</v>
      </c>
      <c r="R411" s="99">
        <f t="shared" si="252"/>
        <v>25.33</v>
      </c>
      <c r="S411" s="99">
        <f t="shared" si="253"/>
        <v>26.85</v>
      </c>
      <c r="T411" s="99">
        <f t="shared" si="254"/>
        <v>25.667923076923074</v>
      </c>
      <c r="U411" s="99">
        <f t="shared" si="255"/>
        <v>25.655499999999996</v>
      </c>
      <c r="V411" s="99">
        <f t="shared" si="256"/>
        <v>25.92645183752991</v>
      </c>
      <c r="W411" s="99">
        <f t="shared" si="257"/>
        <v>25.470281524436317</v>
      </c>
      <c r="X411" s="99">
        <f t="shared" si="258"/>
        <v>0.4561703130935939</v>
      </c>
      <c r="Y411" s="99">
        <f t="shared" si="259"/>
        <v>0.42544840171401399</v>
      </c>
      <c r="Z411" s="99">
        <f t="shared" si="260"/>
        <v>3.0721911379579914E-2</v>
      </c>
      <c r="AA411" s="109">
        <f t="shared" si="261"/>
        <v>2.8284271247461298E-2</v>
      </c>
      <c r="AB411" s="109">
        <f t="shared" si="278"/>
        <v>0.17986105748604972</v>
      </c>
      <c r="AC411" s="99" t="str">
        <f t="shared" si="279"/>
        <v>0</v>
      </c>
      <c r="AD411" s="95" t="str">
        <f t="shared" si="280"/>
        <v>0</v>
      </c>
      <c r="AE411" s="95">
        <f t="shared" si="262"/>
        <v>1</v>
      </c>
      <c r="AF411" s="95">
        <f>IF(Petrobras_PETR4___Histórico__InfoMoney_1[[#This Row],[MACD Line]]&lt;0,1,0)</f>
        <v>0</v>
      </c>
      <c r="AG411" s="99">
        <f>Petrobras_PETR4___Histórico__InfoMoney_1[[#This Row],[9MME]]/Petrobras_PETR4___Histórico__InfoMoney_1[[#This Row],[20MA]]</f>
        <v>1.0004842266540539</v>
      </c>
      <c r="AH411" s="95">
        <f t="shared" si="263"/>
        <v>0</v>
      </c>
      <c r="AI411" s="96">
        <f t="shared" si="264"/>
        <v>0</v>
      </c>
      <c r="AK411" s="104" t="b">
        <f t="shared" si="265"/>
        <v>0</v>
      </c>
      <c r="AL411" s="104" t="b">
        <f t="shared" si="266"/>
        <v>0</v>
      </c>
      <c r="AM411" s="104" t="b">
        <f t="shared" si="267"/>
        <v>0</v>
      </c>
      <c r="AN411" s="104" t="b">
        <f t="shared" si="268"/>
        <v>1</v>
      </c>
      <c r="AO411" s="98">
        <f t="shared" si="269"/>
        <v>23.47</v>
      </c>
      <c r="AP411" s="104">
        <f t="shared" si="270"/>
        <v>26.85</v>
      </c>
      <c r="AQ411" s="98">
        <f t="shared" si="271"/>
        <v>0.2</v>
      </c>
      <c r="AR411" s="98">
        <f t="shared" si="272"/>
        <v>0.15384615384615385</v>
      </c>
      <c r="AS411" s="98">
        <f t="shared" si="273"/>
        <v>7.407407407407407E-2</v>
      </c>
      <c r="AU411" s="97" t="b">
        <f t="shared" si="274"/>
        <v>1</v>
      </c>
      <c r="AV411" s="97" t="b">
        <f t="shared" si="275"/>
        <v>1</v>
      </c>
      <c r="AW411" s="97" t="b">
        <f t="shared" si="281"/>
        <v>1</v>
      </c>
      <c r="AX411" s="97" t="b">
        <f t="shared" si="282"/>
        <v>0</v>
      </c>
      <c r="AY4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1" s="97" t="b">
        <f t="shared" si="276"/>
        <v>0</v>
      </c>
      <c r="BA411" s="97" t="b">
        <f t="shared" si="277"/>
        <v>0</v>
      </c>
      <c r="BB411" s="97" t="b">
        <f t="shared" si="283"/>
        <v>1</v>
      </c>
      <c r="BC411" s="97" t="b">
        <f t="shared" si="284"/>
        <v>0</v>
      </c>
      <c r="BD411" s="97" t="b">
        <f>Petrobras_PETR4___Histórico__InfoMoney_1[[#This Row],[MACD Line]]&lt;0</f>
        <v>0</v>
      </c>
      <c r="BE4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2" spans="1:57" hidden="1">
      <c r="A412" s="83">
        <v>43734</v>
      </c>
      <c r="B412" s="98">
        <v>26.34</v>
      </c>
      <c r="C412" s="98">
        <v>26.34</v>
      </c>
      <c r="D412" s="98">
        <v>1.32</v>
      </c>
      <c r="E412" s="98">
        <f>Petrobras_PETR4___Histórico__InfoMoney_1[[#This Row],[Var.Dia (%)]]/100</f>
        <v>1.32E-2</v>
      </c>
      <c r="F412" s="98">
        <v>26.34</v>
      </c>
      <c r="G412" s="98">
        <v>25.89</v>
      </c>
      <c r="H412" s="98">
        <v>26.34</v>
      </c>
      <c r="I412" s="97" t="s">
        <v>536</v>
      </c>
      <c r="J412" s="108">
        <v>8.0000000000000002E-3</v>
      </c>
      <c r="K412" s="97">
        <f ca="1">IF(COUNT($E412:E$1321)&gt;=22,LINEST(OFFSET(E412,0,0,22),OFFSET(J412,0,0,22)),"")</f>
        <v>0.80673478592884373</v>
      </c>
      <c r="L412" s="99">
        <f t="shared" si="249"/>
        <v>0</v>
      </c>
      <c r="M412" s="99">
        <f t="shared" si="250"/>
        <v>0</v>
      </c>
      <c r="N412" s="99">
        <f t="shared" si="251"/>
        <v>0</v>
      </c>
      <c r="O4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-0.33552631578947401</v>
      </c>
      <c r="P412" s="128">
        <f>IF(Petrobras_PETR4___Histórico__InfoMoney_1[[#This Row],[William %R]]&lt;-0.8,1,0)</f>
        <v>0</v>
      </c>
      <c r="Q412" s="128">
        <f>IF(Petrobras_PETR4___Histórico__InfoMoney_1[[#This Row],[William %R]]&gt;-0.1,1,0)</f>
        <v>0</v>
      </c>
      <c r="R412" s="99">
        <f t="shared" si="252"/>
        <v>25.33</v>
      </c>
      <c r="S412" s="99">
        <f t="shared" si="253"/>
        <v>26.85</v>
      </c>
      <c r="T412" s="99">
        <f t="shared" si="254"/>
        <v>25.585653846153843</v>
      </c>
      <c r="U412" s="99">
        <f t="shared" si="255"/>
        <v>25.552999999999997</v>
      </c>
      <c r="V412" s="99">
        <f t="shared" si="256"/>
        <v>25.858533989808077</v>
      </c>
      <c r="W412" s="99">
        <f t="shared" si="257"/>
        <v>25.403904046391222</v>
      </c>
      <c r="X412" s="99">
        <f t="shared" si="258"/>
        <v>0.45462994341685459</v>
      </c>
      <c r="Y412" s="99">
        <f t="shared" si="259"/>
        <v>0.41776792386911904</v>
      </c>
      <c r="Z412" s="99">
        <f t="shared" si="260"/>
        <v>3.6862019547735547E-2</v>
      </c>
      <c r="AA412" s="109">
        <f t="shared" si="261"/>
        <v>0.24041630560342606</v>
      </c>
      <c r="AB412" s="109">
        <f t="shared" si="278"/>
        <v>0.24764894508154003</v>
      </c>
      <c r="AC412" s="99" t="str">
        <f t="shared" si="279"/>
        <v>0</v>
      </c>
      <c r="AD412" s="95" t="str">
        <f t="shared" si="280"/>
        <v>0</v>
      </c>
      <c r="AE412" s="95">
        <f t="shared" si="262"/>
        <v>1</v>
      </c>
      <c r="AF412" s="95">
        <f>IF(Petrobras_PETR4___Histórico__InfoMoney_1[[#This Row],[MACD Line]]&lt;0,1,0)</f>
        <v>0</v>
      </c>
      <c r="AG412" s="99">
        <f>Petrobras_PETR4___Histórico__InfoMoney_1[[#This Row],[9MME]]/Petrobras_PETR4___Histórico__InfoMoney_1[[#This Row],[20MA]]</f>
        <v>1.001277886986023</v>
      </c>
      <c r="AH412" s="95">
        <f t="shared" si="263"/>
        <v>0</v>
      </c>
      <c r="AI412" s="96">
        <f t="shared" si="264"/>
        <v>0</v>
      </c>
      <c r="AK412" s="104" t="b">
        <f t="shared" si="265"/>
        <v>0</v>
      </c>
      <c r="AL412" s="104" t="b">
        <f t="shared" si="266"/>
        <v>0</v>
      </c>
      <c r="AM412" s="104" t="b">
        <f t="shared" si="267"/>
        <v>1</v>
      </c>
      <c r="AN412" s="104" t="b">
        <f t="shared" si="268"/>
        <v>1</v>
      </c>
      <c r="AO412" s="98">
        <f t="shared" si="269"/>
        <v>23.47</v>
      </c>
      <c r="AP412" s="104">
        <f t="shared" si="270"/>
        <v>26.85</v>
      </c>
      <c r="AQ412" s="98">
        <f t="shared" si="271"/>
        <v>0.2</v>
      </c>
      <c r="AR412" s="98">
        <f t="shared" si="272"/>
        <v>0.15384615384615385</v>
      </c>
      <c r="AS412" s="98">
        <f t="shared" si="273"/>
        <v>7.407407407407407E-2</v>
      </c>
      <c r="AU412" s="97" t="b">
        <f t="shared" si="274"/>
        <v>1</v>
      </c>
      <c r="AV412" s="97" t="b">
        <f t="shared" si="275"/>
        <v>0</v>
      </c>
      <c r="AW412" s="97" t="b">
        <f t="shared" si="281"/>
        <v>0</v>
      </c>
      <c r="AX412" s="97" t="b">
        <f t="shared" si="282"/>
        <v>1</v>
      </c>
      <c r="AY4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2" s="97" t="b">
        <f t="shared" si="276"/>
        <v>1</v>
      </c>
      <c r="BA412" s="97" t="b">
        <f t="shared" si="277"/>
        <v>0</v>
      </c>
      <c r="BB412" s="97" t="b">
        <f t="shared" si="283"/>
        <v>0</v>
      </c>
      <c r="BC412" s="97" t="b">
        <f t="shared" si="284"/>
        <v>1</v>
      </c>
      <c r="BD412" s="97" t="b">
        <f>Petrobras_PETR4___Histórico__InfoMoney_1[[#This Row],[MACD Line]]&lt;0</f>
        <v>0</v>
      </c>
      <c r="BE4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3" spans="1:57" hidden="1">
      <c r="A413" s="83">
        <v>43733</v>
      </c>
      <c r="B413" s="98">
        <v>26</v>
      </c>
      <c r="C413" s="98">
        <v>26</v>
      </c>
      <c r="D413" s="98">
        <v>0.26</v>
      </c>
      <c r="E413" s="98">
        <f>Petrobras_PETR4___Histórico__InfoMoney_1[[#This Row],[Var.Dia (%)]]/100</f>
        <v>2.5999999999999999E-3</v>
      </c>
      <c r="F413" s="98">
        <v>26</v>
      </c>
      <c r="G413" s="98">
        <v>25.46</v>
      </c>
      <c r="H413" s="98">
        <v>26.01</v>
      </c>
      <c r="I413" s="97" t="s">
        <v>537</v>
      </c>
      <c r="J413" s="108">
        <v>5.7999999999999996E-3</v>
      </c>
      <c r="K413" s="97">
        <f ca="1">IF(COUNT($E413:E$1321)&gt;=22,LINEST(OFFSET(E413,0,0,22),OFFSET(J413,0,0,22)),"")</f>
        <v>0.8168169580479161</v>
      </c>
      <c r="L413" s="99">
        <f t="shared" si="249"/>
        <v>0</v>
      </c>
      <c r="M413" s="99">
        <f t="shared" si="250"/>
        <v>0</v>
      </c>
      <c r="N413" s="99">
        <f t="shared" si="251"/>
        <v>0</v>
      </c>
      <c r="O4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-0.43814432989690766</v>
      </c>
      <c r="P413" s="128">
        <f>IF(Petrobras_PETR4___Histórico__InfoMoney_1[[#This Row],[William %R]]&lt;-0.8,1,0)</f>
        <v>0</v>
      </c>
      <c r="Q413" s="128">
        <f>IF(Petrobras_PETR4___Histórico__InfoMoney_1[[#This Row],[William %R]]&gt;-0.1,1,0)</f>
        <v>0</v>
      </c>
      <c r="R413" s="99">
        <f t="shared" si="252"/>
        <v>24.91</v>
      </c>
      <c r="S413" s="99">
        <f t="shared" si="253"/>
        <v>26.85</v>
      </c>
      <c r="T413" s="99">
        <f t="shared" si="254"/>
        <v>25.422499999999996</v>
      </c>
      <c r="U413" s="99">
        <f t="shared" si="255"/>
        <v>25.448499999999996</v>
      </c>
      <c r="V413" s="99">
        <f t="shared" si="256"/>
        <v>25.770994715227726</v>
      </c>
      <c r="W413" s="99">
        <f t="shared" si="257"/>
        <v>25.329016370102519</v>
      </c>
      <c r="X413" s="99">
        <f t="shared" si="258"/>
        <v>0.44197834512520728</v>
      </c>
      <c r="Y413" s="99">
        <f t="shared" si="259"/>
        <v>0.40855241898218514</v>
      </c>
      <c r="Z413" s="99">
        <f t="shared" si="260"/>
        <v>3.3425926143022144E-2</v>
      </c>
      <c r="AA413" s="109">
        <f t="shared" si="261"/>
        <v>4.9497474683058526E-2</v>
      </c>
      <c r="AB413" s="109">
        <f t="shared" si="278"/>
        <v>0.1678689965419454</v>
      </c>
      <c r="AC413" s="99" t="str">
        <f t="shared" si="279"/>
        <v>0</v>
      </c>
      <c r="AD413" s="95" t="str">
        <f t="shared" si="280"/>
        <v>0</v>
      </c>
      <c r="AE413" s="95">
        <f t="shared" si="262"/>
        <v>1</v>
      </c>
      <c r="AF413" s="95">
        <f>IF(Petrobras_PETR4___Histórico__InfoMoney_1[[#This Row],[MACD Line]]&lt;0,1,0)</f>
        <v>0</v>
      </c>
      <c r="AG413" s="99">
        <f>Petrobras_PETR4___Histórico__InfoMoney_1[[#This Row],[9MME]]/Petrobras_PETR4___Histórico__InfoMoney_1[[#This Row],[20MA]]</f>
        <v>0.99897832878165704</v>
      </c>
      <c r="AH413" s="95">
        <f t="shared" si="263"/>
        <v>0</v>
      </c>
      <c r="AI413" s="96">
        <f t="shared" si="264"/>
        <v>0</v>
      </c>
      <c r="AK413" s="104" t="b">
        <f t="shared" si="265"/>
        <v>0</v>
      </c>
      <c r="AL413" s="104" t="b">
        <f t="shared" si="266"/>
        <v>0</v>
      </c>
      <c r="AM413" s="104" t="b">
        <f t="shared" si="267"/>
        <v>1</v>
      </c>
      <c r="AN413" s="104" t="b">
        <f t="shared" si="268"/>
        <v>1</v>
      </c>
      <c r="AO413" s="98">
        <f t="shared" si="269"/>
        <v>23.47</v>
      </c>
      <c r="AP413" s="104">
        <f t="shared" si="270"/>
        <v>26.85</v>
      </c>
      <c r="AQ413" s="98">
        <f t="shared" si="271"/>
        <v>0.2</v>
      </c>
      <c r="AR413" s="98">
        <f t="shared" si="272"/>
        <v>0.15384615384615385</v>
      </c>
      <c r="AS413" s="98">
        <f t="shared" si="273"/>
        <v>7.407407407407407E-2</v>
      </c>
      <c r="AU413" s="97" t="b">
        <f t="shared" si="274"/>
        <v>0</v>
      </c>
      <c r="AV413" s="97" t="b">
        <f t="shared" si="275"/>
        <v>1</v>
      </c>
      <c r="AW413" s="97" t="b">
        <f t="shared" si="281"/>
        <v>1</v>
      </c>
      <c r="AX413" s="97" t="b">
        <f t="shared" si="282"/>
        <v>1</v>
      </c>
      <c r="AY4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3" s="97" t="b">
        <f t="shared" si="276"/>
        <v>0</v>
      </c>
      <c r="BA413" s="97" t="b">
        <f t="shared" si="277"/>
        <v>1</v>
      </c>
      <c r="BB413" s="97" t="b">
        <f t="shared" si="283"/>
        <v>0</v>
      </c>
      <c r="BC413" s="97" t="b">
        <f t="shared" si="284"/>
        <v>0</v>
      </c>
      <c r="BD413" s="97" t="b">
        <f>Petrobras_PETR4___Histórico__InfoMoney_1[[#This Row],[MACD Line]]&lt;0</f>
        <v>0</v>
      </c>
      <c r="BE4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4" spans="1:57" hidden="1">
      <c r="A414" s="83">
        <v>43732</v>
      </c>
      <c r="B414" s="98">
        <v>25.93</v>
      </c>
      <c r="C414" s="98">
        <v>25.93</v>
      </c>
      <c r="D414" s="98">
        <v>-0.76</v>
      </c>
      <c r="E414" s="98">
        <f>Petrobras_PETR4___Histórico__InfoMoney_1[[#This Row],[Var.Dia (%)]]/100</f>
        <v>-7.6E-3</v>
      </c>
      <c r="F414" s="98">
        <v>25.93</v>
      </c>
      <c r="G414" s="98">
        <v>25.82</v>
      </c>
      <c r="H414" s="98">
        <v>26.19</v>
      </c>
      <c r="I414" s="97" t="s">
        <v>538</v>
      </c>
      <c r="J414" s="108">
        <v>-7.3000000000000001E-3</v>
      </c>
      <c r="K414" s="97">
        <f ca="1">IF(COUNT($E414:E$1321)&gt;=22,LINEST(OFFSET(E414,0,0,22),OFFSET(J414,0,0,22)),"")</f>
        <v>0.88527368086869962</v>
      </c>
      <c r="L414" s="99">
        <f t="shared" si="249"/>
        <v>0</v>
      </c>
      <c r="M414" s="99">
        <f t="shared" si="250"/>
        <v>0</v>
      </c>
      <c r="N414" s="99">
        <f t="shared" si="251"/>
        <v>0</v>
      </c>
      <c r="O4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-0.47422680412371193</v>
      </c>
      <c r="P414" s="128">
        <f>IF(Petrobras_PETR4___Histórico__InfoMoney_1[[#This Row],[William %R]]&lt;-0.8,1,0)</f>
        <v>0</v>
      </c>
      <c r="Q414" s="128">
        <f>IF(Petrobras_PETR4___Histórico__InfoMoney_1[[#This Row],[William %R]]&gt;-0.1,1,0)</f>
        <v>0</v>
      </c>
      <c r="R414" s="99">
        <f t="shared" si="252"/>
        <v>24.91</v>
      </c>
      <c r="S414" s="99">
        <f t="shared" si="253"/>
        <v>26.85</v>
      </c>
      <c r="T414" s="99">
        <f t="shared" si="254"/>
        <v>25.293692307692304</v>
      </c>
      <c r="U414" s="99">
        <f t="shared" si="255"/>
        <v>25.317499999999995</v>
      </c>
      <c r="V414" s="99">
        <f t="shared" si="256"/>
        <v>25.729357390723678</v>
      </c>
      <c r="W414" s="99">
        <f t="shared" si="257"/>
        <v>25.27533767971072</v>
      </c>
      <c r="X414" s="99">
        <f t="shared" si="258"/>
        <v>0.45401971101295757</v>
      </c>
      <c r="Y414" s="99">
        <f t="shared" si="259"/>
        <v>0.40019593744642962</v>
      </c>
      <c r="Z414" s="99">
        <f t="shared" si="260"/>
        <v>5.3823773566527955E-2</v>
      </c>
      <c r="AA414" s="109">
        <f t="shared" si="261"/>
        <v>0.141421356237309</v>
      </c>
      <c r="AB414" s="109">
        <f t="shared" si="278"/>
        <v>0.16498484778912179</v>
      </c>
      <c r="AC414" s="99" t="str">
        <f t="shared" si="279"/>
        <v>0</v>
      </c>
      <c r="AD414" s="95" t="str">
        <f t="shared" si="280"/>
        <v>0</v>
      </c>
      <c r="AE414" s="95">
        <f t="shared" si="262"/>
        <v>1</v>
      </c>
      <c r="AF414" s="95">
        <f>IF(Petrobras_PETR4___Histórico__InfoMoney_1[[#This Row],[MACD Line]]&lt;0,1,0)</f>
        <v>0</v>
      </c>
      <c r="AG414" s="99">
        <f>Petrobras_PETR4___Histórico__InfoMoney_1[[#This Row],[9MME]]/Petrobras_PETR4___Histórico__InfoMoney_1[[#This Row],[20MA]]</f>
        <v>0.99905963494390471</v>
      </c>
      <c r="AH414" s="95">
        <f t="shared" si="263"/>
        <v>0</v>
      </c>
      <c r="AI414" s="96">
        <f t="shared" si="264"/>
        <v>0</v>
      </c>
      <c r="AK414" s="104" t="b">
        <f t="shared" si="265"/>
        <v>0</v>
      </c>
      <c r="AL414" s="104" t="b">
        <f t="shared" si="266"/>
        <v>0</v>
      </c>
      <c r="AM414" s="104" t="b">
        <f t="shared" si="267"/>
        <v>0</v>
      </c>
      <c r="AN414" s="104" t="b">
        <f t="shared" si="268"/>
        <v>1</v>
      </c>
      <c r="AO414" s="98">
        <f t="shared" si="269"/>
        <v>22.94</v>
      </c>
      <c r="AP414" s="104">
        <f t="shared" si="270"/>
        <v>26.85</v>
      </c>
      <c r="AQ414" s="98">
        <f t="shared" si="271"/>
        <v>0.2</v>
      </c>
      <c r="AR414" s="98">
        <f t="shared" si="272"/>
        <v>0.15384615384615385</v>
      </c>
      <c r="AS414" s="98">
        <f t="shared" si="273"/>
        <v>7.407407407407407E-2</v>
      </c>
      <c r="AU414" s="97" t="b">
        <f t="shared" si="274"/>
        <v>1</v>
      </c>
      <c r="AV414" s="97" t="b">
        <f t="shared" si="275"/>
        <v>1</v>
      </c>
      <c r="AW414" s="97" t="b">
        <f t="shared" si="281"/>
        <v>1</v>
      </c>
      <c r="AX414" s="97" t="b">
        <f t="shared" si="282"/>
        <v>1</v>
      </c>
      <c r="AY4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414" s="97" t="b">
        <f t="shared" si="276"/>
        <v>1</v>
      </c>
      <c r="BA414" s="97" t="b">
        <f t="shared" si="277"/>
        <v>0</v>
      </c>
      <c r="BB414" s="97" t="b">
        <f t="shared" si="283"/>
        <v>0</v>
      </c>
      <c r="BC414" s="97" t="b">
        <f t="shared" si="284"/>
        <v>0</v>
      </c>
      <c r="BD414" s="97" t="b">
        <f>Petrobras_PETR4___Histórico__InfoMoney_1[[#This Row],[MACD Line]]&lt;0</f>
        <v>0</v>
      </c>
      <c r="BE4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5" spans="1:57" hidden="1">
      <c r="A415" s="83">
        <v>43731</v>
      </c>
      <c r="B415" s="98">
        <v>26.13</v>
      </c>
      <c r="C415" s="98">
        <v>26.13</v>
      </c>
      <c r="D415" s="98">
        <v>1.78</v>
      </c>
      <c r="E415" s="98">
        <f>Petrobras_PETR4___Histórico__InfoMoney_1[[#This Row],[Var.Dia (%)]]/100</f>
        <v>1.78E-2</v>
      </c>
      <c r="F415" s="98">
        <v>26.13</v>
      </c>
      <c r="G415" s="98">
        <v>25.6</v>
      </c>
      <c r="H415" s="98">
        <v>26.14</v>
      </c>
      <c r="I415" s="97" t="s">
        <v>539</v>
      </c>
      <c r="J415" s="108">
        <v>-1.6999999999999999E-3</v>
      </c>
      <c r="K415" s="97">
        <f ca="1">IF(COUNT($E415:E$1321)&gt;=22,LINEST(OFFSET(E415,0,0,22),OFFSET(J415,0,0,22)),"")</f>
        <v>1.0982748821080894</v>
      </c>
      <c r="L415" s="99">
        <f t="shared" si="249"/>
        <v>0</v>
      </c>
      <c r="M415" s="99">
        <f t="shared" si="250"/>
        <v>0</v>
      </c>
      <c r="N415" s="99">
        <f t="shared" si="251"/>
        <v>0</v>
      </c>
      <c r="O4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-0.33802816901408522</v>
      </c>
      <c r="P415" s="128">
        <f>IF(Petrobras_PETR4___Histórico__InfoMoney_1[[#This Row],[William %R]]&lt;-0.8,1,0)</f>
        <v>0</v>
      </c>
      <c r="Q415" s="128">
        <f>IF(Petrobras_PETR4___Histórico__InfoMoney_1[[#This Row],[William %R]]&gt;-0.1,1,0)</f>
        <v>0</v>
      </c>
      <c r="R415" s="99">
        <f t="shared" si="252"/>
        <v>24.72</v>
      </c>
      <c r="S415" s="99">
        <f t="shared" si="253"/>
        <v>26.85</v>
      </c>
      <c r="T415" s="99">
        <f t="shared" si="254"/>
        <v>25.182730769230766</v>
      </c>
      <c r="U415" s="99">
        <f t="shared" si="255"/>
        <v>25.177999999999997</v>
      </c>
      <c r="V415" s="99">
        <f t="shared" si="256"/>
        <v>25.6928769163098</v>
      </c>
      <c r="W415" s="99">
        <f t="shared" si="257"/>
        <v>25.22296469408758</v>
      </c>
      <c r="X415" s="99">
        <f t="shared" si="258"/>
        <v>0.46991222222222007</v>
      </c>
      <c r="Y415" s="99">
        <f t="shared" si="259"/>
        <v>0.38673999405479764</v>
      </c>
      <c r="Z415" s="99">
        <f t="shared" si="260"/>
        <v>8.3172228167422424E-2</v>
      </c>
      <c r="AA415" s="109">
        <f t="shared" si="261"/>
        <v>0.32526911934580993</v>
      </c>
      <c r="AB415" s="109">
        <f t="shared" si="278"/>
        <v>0.25063918289046394</v>
      </c>
      <c r="AC415" s="99" t="str">
        <f t="shared" si="279"/>
        <v>0</v>
      </c>
      <c r="AD415" s="95" t="str">
        <f t="shared" si="280"/>
        <v>0</v>
      </c>
      <c r="AE415" s="95">
        <f t="shared" si="262"/>
        <v>1</v>
      </c>
      <c r="AF415" s="95">
        <f>IF(Petrobras_PETR4___Histórico__InfoMoney_1[[#This Row],[MACD Line]]&lt;0,1,0)</f>
        <v>0</v>
      </c>
      <c r="AG415" s="99">
        <f>Petrobras_PETR4___Histórico__InfoMoney_1[[#This Row],[9MME]]/Petrobras_PETR4___Histórico__InfoMoney_1[[#This Row],[20MA]]</f>
        <v>1.0001878929712753</v>
      </c>
      <c r="AH415" s="95">
        <f t="shared" si="263"/>
        <v>0</v>
      </c>
      <c r="AI415" s="96">
        <f t="shared" si="264"/>
        <v>0</v>
      </c>
      <c r="AK415" s="104" t="b">
        <f t="shared" si="265"/>
        <v>0</v>
      </c>
      <c r="AL415" s="104" t="b">
        <f t="shared" si="266"/>
        <v>0</v>
      </c>
      <c r="AM415" s="104" t="b">
        <f t="shared" si="267"/>
        <v>1</v>
      </c>
      <c r="AN415" s="104" t="b">
        <f t="shared" si="268"/>
        <v>1</v>
      </c>
      <c r="AO415" s="98">
        <f t="shared" si="269"/>
        <v>22.6</v>
      </c>
      <c r="AP415" s="104">
        <f t="shared" si="270"/>
        <v>26.85</v>
      </c>
      <c r="AQ415" s="98">
        <f t="shared" si="271"/>
        <v>0.2</v>
      </c>
      <c r="AR415" s="98">
        <f t="shared" si="272"/>
        <v>0.15384615384615385</v>
      </c>
      <c r="AS415" s="98">
        <f t="shared" si="273"/>
        <v>7.407407407407407E-2</v>
      </c>
      <c r="AU415" s="97" t="b">
        <f t="shared" si="274"/>
        <v>1</v>
      </c>
      <c r="AV415" s="97" t="b">
        <f t="shared" si="275"/>
        <v>0</v>
      </c>
      <c r="AW415" s="97" t="b">
        <f t="shared" si="281"/>
        <v>1</v>
      </c>
      <c r="AX415" s="97" t="b">
        <f t="shared" si="282"/>
        <v>1</v>
      </c>
      <c r="AY4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5" s="97" t="b">
        <f t="shared" si="276"/>
        <v>1</v>
      </c>
      <c r="BA415" s="97" t="b">
        <f t="shared" si="277"/>
        <v>1</v>
      </c>
      <c r="BB415" s="97" t="b">
        <f t="shared" si="283"/>
        <v>0</v>
      </c>
      <c r="BC415" s="97" t="b">
        <f t="shared" si="284"/>
        <v>0</v>
      </c>
      <c r="BD415" s="97" t="b">
        <f>Petrobras_PETR4___Histórico__InfoMoney_1[[#This Row],[MACD Line]]&lt;0</f>
        <v>0</v>
      </c>
      <c r="BE4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6" spans="1:57" hidden="1">
      <c r="A416" s="83">
        <v>43728</v>
      </c>
      <c r="B416" s="98">
        <v>25.67</v>
      </c>
      <c r="C416" s="98">
        <v>25.67</v>
      </c>
      <c r="D416" s="98">
        <v>-1.06</v>
      </c>
      <c r="E416" s="98">
        <f>Petrobras_PETR4___Histórico__InfoMoney_1[[#This Row],[Var.Dia (%)]]/100</f>
        <v>-1.06E-2</v>
      </c>
      <c r="F416" s="98">
        <v>25.67</v>
      </c>
      <c r="G416" s="98">
        <v>25.67</v>
      </c>
      <c r="H416" s="98">
        <v>26.08</v>
      </c>
      <c r="I416" s="97" t="s">
        <v>55</v>
      </c>
      <c r="J416" s="108">
        <v>4.5999999999999999E-3</v>
      </c>
      <c r="K416" s="97">
        <f ca="1">IF(COUNT($E416:E$1321)&gt;=22,LINEST(OFFSET(E416,0,0,22),OFFSET(J416,0,0,22)),"")</f>
        <v>1.1113254304564717</v>
      </c>
      <c r="L416" s="99">
        <f t="shared" si="249"/>
        <v>0</v>
      </c>
      <c r="M416" s="99">
        <f t="shared" si="250"/>
        <v>0</v>
      </c>
      <c r="N416" s="99">
        <f t="shared" si="251"/>
        <v>0</v>
      </c>
      <c r="O4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-0.38688524590163914</v>
      </c>
      <c r="P416" s="128">
        <f>IF(Petrobras_PETR4___Histórico__InfoMoney_1[[#This Row],[William %R]]&lt;-0.8,1,0)</f>
        <v>0</v>
      </c>
      <c r="Q416" s="128">
        <f>IF(Petrobras_PETR4___Histórico__InfoMoney_1[[#This Row],[William %R]]&gt;-0.1,1,0)</f>
        <v>0</v>
      </c>
      <c r="R416" s="99">
        <f t="shared" si="252"/>
        <v>23.8</v>
      </c>
      <c r="S416" s="99">
        <f t="shared" si="253"/>
        <v>26.85</v>
      </c>
      <c r="T416" s="99">
        <f t="shared" si="254"/>
        <v>25.002807692307687</v>
      </c>
      <c r="U416" s="99">
        <f t="shared" si="255"/>
        <v>25.010499999999997</v>
      </c>
      <c r="V416" s="99">
        <f t="shared" si="256"/>
        <v>25.613399992002492</v>
      </c>
      <c r="W416" s="99">
        <f t="shared" si="257"/>
        <v>25.150401869614587</v>
      </c>
      <c r="X416" s="99">
        <f t="shared" si="258"/>
        <v>0.46299812238790494</v>
      </c>
      <c r="Y416" s="99">
        <f t="shared" si="259"/>
        <v>0.36594693701294201</v>
      </c>
      <c r="Z416" s="99">
        <f t="shared" si="260"/>
        <v>9.7051185374962934E-2</v>
      </c>
      <c r="AA416" s="109">
        <f t="shared" si="261"/>
        <v>0.19798989873223158</v>
      </c>
      <c r="AB416" s="109">
        <f t="shared" si="278"/>
        <v>0.40158436224534383</v>
      </c>
      <c r="AC416" s="99" t="str">
        <f t="shared" si="279"/>
        <v>0</v>
      </c>
      <c r="AD416" s="95" t="str">
        <f t="shared" si="280"/>
        <v>0</v>
      </c>
      <c r="AE416" s="95">
        <f t="shared" si="262"/>
        <v>1</v>
      </c>
      <c r="AF416" s="95">
        <f>IF(Petrobras_PETR4___Histórico__InfoMoney_1[[#This Row],[MACD Line]]&lt;0,1,0)</f>
        <v>0</v>
      </c>
      <c r="AG416" s="99">
        <f>Petrobras_PETR4___Histórico__InfoMoney_1[[#This Row],[9MME]]/Petrobras_PETR4___Histórico__InfoMoney_1[[#This Row],[20MA]]</f>
        <v>0.9996924368688227</v>
      </c>
      <c r="AH416" s="95">
        <f t="shared" si="263"/>
        <v>0</v>
      </c>
      <c r="AI416" s="96">
        <f t="shared" si="264"/>
        <v>0</v>
      </c>
      <c r="AK416" s="104" t="b">
        <f t="shared" si="265"/>
        <v>0</v>
      </c>
      <c r="AL416" s="104" t="b">
        <f t="shared" si="266"/>
        <v>0</v>
      </c>
      <c r="AM416" s="104" t="b">
        <f t="shared" si="267"/>
        <v>0</v>
      </c>
      <c r="AN416" s="104" t="b">
        <f t="shared" si="268"/>
        <v>1</v>
      </c>
      <c r="AO416" s="98">
        <f t="shared" si="269"/>
        <v>22.6</v>
      </c>
      <c r="AP416" s="104">
        <f t="shared" si="270"/>
        <v>26.85</v>
      </c>
      <c r="AQ416" s="98">
        <f t="shared" si="271"/>
        <v>0.2</v>
      </c>
      <c r="AR416" s="98">
        <f t="shared" si="272"/>
        <v>0.15384615384615385</v>
      </c>
      <c r="AS416" s="98">
        <f t="shared" si="273"/>
        <v>7.407407407407407E-2</v>
      </c>
      <c r="AU416" s="97" t="b">
        <f t="shared" si="274"/>
        <v>0</v>
      </c>
      <c r="AV416" s="97" t="b">
        <f t="shared" si="275"/>
        <v>1</v>
      </c>
      <c r="AW416" s="97" t="b">
        <f t="shared" si="281"/>
        <v>1</v>
      </c>
      <c r="AX416" s="97" t="b">
        <f t="shared" si="282"/>
        <v>1</v>
      </c>
      <c r="AY4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6" s="97" t="b">
        <f t="shared" si="276"/>
        <v>0</v>
      </c>
      <c r="BA416" s="97" t="b">
        <f t="shared" si="277"/>
        <v>1</v>
      </c>
      <c r="BB416" s="97" t="b">
        <f t="shared" si="283"/>
        <v>0</v>
      </c>
      <c r="BC416" s="97" t="b">
        <f t="shared" si="284"/>
        <v>0</v>
      </c>
      <c r="BD416" s="97" t="b">
        <f>Petrobras_PETR4___Histórico__InfoMoney_1[[#This Row],[MACD Line]]&lt;0</f>
        <v>0</v>
      </c>
      <c r="BE4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7" spans="1:57" hidden="1">
      <c r="A417" s="83">
        <v>43727</v>
      </c>
      <c r="B417" s="98">
        <v>25.95</v>
      </c>
      <c r="C417" s="98">
        <v>25.95</v>
      </c>
      <c r="D417" s="98">
        <v>0.26</v>
      </c>
      <c r="E417" s="98">
        <f>Petrobras_PETR4___Histórico__InfoMoney_1[[#This Row],[Var.Dia (%)]]/100</f>
        <v>2.5999999999999999E-3</v>
      </c>
      <c r="F417" s="98">
        <v>25.95</v>
      </c>
      <c r="G417" s="98">
        <v>25.88</v>
      </c>
      <c r="H417" s="98">
        <v>26.48</v>
      </c>
      <c r="I417" s="97" t="s">
        <v>82</v>
      </c>
      <c r="J417" s="108">
        <v>-1.8E-3</v>
      </c>
      <c r="K417" s="97">
        <f ca="1">IF(COUNT($E417:E$1321)&gt;=22,LINEST(OFFSET(E417,0,0,22),OFFSET(J417,0,0,22)),"")</f>
        <v>1.3671927376147968</v>
      </c>
      <c r="L417" s="99">
        <f t="shared" si="249"/>
        <v>0</v>
      </c>
      <c r="M417" s="99">
        <f t="shared" si="250"/>
        <v>0</v>
      </c>
      <c r="N417" s="99">
        <f t="shared" si="251"/>
        <v>0</v>
      </c>
      <c r="O4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-0.29508196721311536</v>
      </c>
      <c r="P417" s="128">
        <f>IF(Petrobras_PETR4___Histórico__InfoMoney_1[[#This Row],[William %R]]&lt;-0.8,1,0)</f>
        <v>0</v>
      </c>
      <c r="Q417" s="128">
        <f>IF(Petrobras_PETR4___Histórico__InfoMoney_1[[#This Row],[William %R]]&gt;-0.1,1,0)</f>
        <v>0</v>
      </c>
      <c r="R417" s="99">
        <f t="shared" si="252"/>
        <v>23.8</v>
      </c>
      <c r="S417" s="99">
        <f t="shared" si="253"/>
        <v>26.85</v>
      </c>
      <c r="T417" s="99">
        <f t="shared" si="254"/>
        <v>24.962538461538458</v>
      </c>
      <c r="U417" s="99">
        <f t="shared" si="255"/>
        <v>24.881499999999992</v>
      </c>
      <c r="V417" s="99">
        <f t="shared" si="256"/>
        <v>25.60310908145749</v>
      </c>
      <c r="W417" s="99">
        <f t="shared" si="257"/>
        <v>25.108834019183753</v>
      </c>
      <c r="X417" s="99">
        <f t="shared" si="258"/>
        <v>0.49427506227373641</v>
      </c>
      <c r="Y417" s="99">
        <f t="shared" si="259"/>
        <v>0.34168414066920128</v>
      </c>
      <c r="Z417" s="99">
        <f t="shared" si="260"/>
        <v>0.15259092160453513</v>
      </c>
      <c r="AA417" s="109">
        <f t="shared" si="261"/>
        <v>4.9497474683058526E-2</v>
      </c>
      <c r="AB417" s="109">
        <f t="shared" si="278"/>
        <v>0.43295496301578545</v>
      </c>
      <c r="AC417" s="99" t="str">
        <f t="shared" si="279"/>
        <v>0</v>
      </c>
      <c r="AD417" s="95" t="str">
        <f t="shared" si="280"/>
        <v>0</v>
      </c>
      <c r="AE417" s="95">
        <f t="shared" si="262"/>
        <v>1</v>
      </c>
      <c r="AF417" s="95">
        <f>IF(Petrobras_PETR4___Histórico__InfoMoney_1[[#This Row],[MACD Line]]&lt;0,1,0)</f>
        <v>0</v>
      </c>
      <c r="AG417" s="99">
        <f>Petrobras_PETR4___Histórico__InfoMoney_1[[#This Row],[9MME]]/Petrobras_PETR4___Histórico__InfoMoney_1[[#This Row],[20MA]]</f>
        <v>1.0032569765302921</v>
      </c>
      <c r="AH417" s="95">
        <f t="shared" si="263"/>
        <v>0</v>
      </c>
      <c r="AI417" s="96">
        <f t="shared" si="264"/>
        <v>0</v>
      </c>
      <c r="AK417" s="104" t="b">
        <f t="shared" si="265"/>
        <v>0</v>
      </c>
      <c r="AL417" s="104" t="b">
        <f t="shared" si="266"/>
        <v>0</v>
      </c>
      <c r="AM417" s="104" t="b">
        <f t="shared" si="267"/>
        <v>0</v>
      </c>
      <c r="AN417" s="104" t="b">
        <f t="shared" si="268"/>
        <v>1</v>
      </c>
      <c r="AO417" s="98">
        <f t="shared" si="269"/>
        <v>22.6</v>
      </c>
      <c r="AP417" s="104">
        <f t="shared" si="270"/>
        <v>26.85</v>
      </c>
      <c r="AQ417" s="98">
        <f t="shared" si="271"/>
        <v>0.2</v>
      </c>
      <c r="AR417" s="98">
        <f t="shared" si="272"/>
        <v>0.15384615384615385</v>
      </c>
      <c r="AS417" s="98">
        <f t="shared" si="273"/>
        <v>7.407407407407407E-2</v>
      </c>
      <c r="AU417" s="97" t="b">
        <f t="shared" si="274"/>
        <v>1</v>
      </c>
      <c r="AV417" s="97" t="b">
        <f t="shared" si="275"/>
        <v>0</v>
      </c>
      <c r="AW417" s="97" t="b">
        <f t="shared" si="281"/>
        <v>1</v>
      </c>
      <c r="AX417" s="97" t="b">
        <f t="shared" si="282"/>
        <v>1</v>
      </c>
      <c r="AY4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7" s="97" t="b">
        <f t="shared" si="276"/>
        <v>0</v>
      </c>
      <c r="BA417" s="97" t="b">
        <f t="shared" si="277"/>
        <v>0</v>
      </c>
      <c r="BB417" s="97" t="b">
        <f t="shared" si="283"/>
        <v>0</v>
      </c>
      <c r="BC417" s="97" t="b">
        <f t="shared" si="284"/>
        <v>0</v>
      </c>
      <c r="BD417" s="97" t="b">
        <f>Petrobras_PETR4___Histórico__InfoMoney_1[[#This Row],[MACD Line]]&lt;0</f>
        <v>0</v>
      </c>
      <c r="BE4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8" spans="1:57" hidden="1">
      <c r="A418" s="83">
        <v>43726</v>
      </c>
      <c r="B418" s="98">
        <v>25.88</v>
      </c>
      <c r="C418" s="98">
        <v>25.88</v>
      </c>
      <c r="D418" s="98">
        <v>-1.7</v>
      </c>
      <c r="E418" s="98">
        <f>Petrobras_PETR4___Histórico__InfoMoney_1[[#This Row],[Var.Dia (%)]]/100</f>
        <v>-1.7000000000000001E-2</v>
      </c>
      <c r="F418" s="98">
        <v>25.88</v>
      </c>
      <c r="G418" s="98">
        <v>25.88</v>
      </c>
      <c r="H418" s="98">
        <v>26.14</v>
      </c>
      <c r="I418" s="97" t="s">
        <v>76</v>
      </c>
      <c r="J418" s="108">
        <v>-8.0000000000000004E-4</v>
      </c>
      <c r="K418" s="97">
        <f ca="1">IF(COUNT($E418:E$1321)&gt;=22,LINEST(OFFSET(E418,0,0,22),OFFSET(J418,0,0,22)),"")</f>
        <v>1.3703140018675823</v>
      </c>
      <c r="L418" s="99">
        <f t="shared" si="249"/>
        <v>0</v>
      </c>
      <c r="M418" s="99">
        <f t="shared" si="250"/>
        <v>0</v>
      </c>
      <c r="N418" s="99">
        <f t="shared" si="251"/>
        <v>0</v>
      </c>
      <c r="O4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-0.28698224852071058</v>
      </c>
      <c r="P418" s="128">
        <f>IF(Petrobras_PETR4___Histórico__InfoMoney_1[[#This Row],[William %R]]&lt;-0.8,1,0)</f>
        <v>0</v>
      </c>
      <c r="Q418" s="128">
        <f>IF(Petrobras_PETR4___Histórico__InfoMoney_1[[#This Row],[William %R]]&gt;-0.1,1,0)</f>
        <v>0</v>
      </c>
      <c r="R418" s="99">
        <f t="shared" si="252"/>
        <v>23.47</v>
      </c>
      <c r="S418" s="99">
        <f t="shared" si="253"/>
        <v>26.85</v>
      </c>
      <c r="T418" s="99">
        <f t="shared" si="254"/>
        <v>24.880692307692303</v>
      </c>
      <c r="U418" s="99">
        <f t="shared" si="255"/>
        <v>24.782999999999994</v>
      </c>
      <c r="V418" s="99">
        <f t="shared" si="256"/>
        <v>25.540038005358852</v>
      </c>
      <c r="W418" s="99">
        <f t="shared" si="257"/>
        <v>25.041540740718453</v>
      </c>
      <c r="X418" s="99">
        <f t="shared" si="258"/>
        <v>0.4984972646403989</v>
      </c>
      <c r="Y418" s="99">
        <f t="shared" si="259"/>
        <v>0.30353641026806749</v>
      </c>
      <c r="Z418" s="99">
        <f t="shared" si="260"/>
        <v>0.1949608543723314</v>
      </c>
      <c r="AA418" s="109">
        <f t="shared" si="261"/>
        <v>0.31819805153394587</v>
      </c>
      <c r="AB418" s="109">
        <f t="shared" si="278"/>
        <v>0.45981518026267904</v>
      </c>
      <c r="AC418" s="99" t="str">
        <f t="shared" si="279"/>
        <v>0</v>
      </c>
      <c r="AD418" s="95" t="str">
        <f t="shared" si="280"/>
        <v>0</v>
      </c>
      <c r="AE418" s="95">
        <f t="shared" si="262"/>
        <v>1</v>
      </c>
      <c r="AF418" s="95">
        <f>IF(Petrobras_PETR4___Histórico__InfoMoney_1[[#This Row],[MACD Line]]&lt;0,1,0)</f>
        <v>0</v>
      </c>
      <c r="AG418" s="99">
        <f>Petrobras_PETR4___Histórico__InfoMoney_1[[#This Row],[9MME]]/Petrobras_PETR4___Histórico__InfoMoney_1[[#This Row],[20MA]]</f>
        <v>1.0039419080697376</v>
      </c>
      <c r="AH418" s="95">
        <f t="shared" si="263"/>
        <v>0</v>
      </c>
      <c r="AI418" s="96">
        <f t="shared" si="264"/>
        <v>0</v>
      </c>
      <c r="AK418" s="104" t="b">
        <f t="shared" si="265"/>
        <v>0</v>
      </c>
      <c r="AL418" s="104" t="b">
        <f t="shared" si="266"/>
        <v>0</v>
      </c>
      <c r="AM418" s="104" t="b">
        <f t="shared" si="267"/>
        <v>0</v>
      </c>
      <c r="AN418" s="104" t="b">
        <f t="shared" si="268"/>
        <v>1</v>
      </c>
      <c r="AO418" s="98">
        <f t="shared" si="269"/>
        <v>22.6</v>
      </c>
      <c r="AP418" s="104">
        <f t="shared" si="270"/>
        <v>26.85</v>
      </c>
      <c r="AQ418" s="98">
        <f t="shared" si="271"/>
        <v>0.2</v>
      </c>
      <c r="AR418" s="98">
        <f t="shared" si="272"/>
        <v>0.15384615384615385</v>
      </c>
      <c r="AS418" s="98">
        <f t="shared" si="273"/>
        <v>7.407407407407407E-2</v>
      </c>
      <c r="AU418" s="97" t="b">
        <f t="shared" si="274"/>
        <v>0</v>
      </c>
      <c r="AV418" s="97" t="b">
        <f t="shared" si="275"/>
        <v>0</v>
      </c>
      <c r="AW418" s="97" t="b">
        <f t="shared" si="281"/>
        <v>1</v>
      </c>
      <c r="AX418" s="97" t="b">
        <f t="shared" si="282"/>
        <v>1</v>
      </c>
      <c r="AY4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8" s="97" t="b">
        <f t="shared" si="276"/>
        <v>1</v>
      </c>
      <c r="BA418" s="97" t="b">
        <f t="shared" si="277"/>
        <v>0</v>
      </c>
      <c r="BB418" s="97" t="b">
        <f t="shared" si="283"/>
        <v>0</v>
      </c>
      <c r="BC418" s="97" t="b">
        <f t="shared" si="284"/>
        <v>0</v>
      </c>
      <c r="BD418" s="97" t="b">
        <f>Petrobras_PETR4___Histórico__InfoMoney_1[[#This Row],[MACD Line]]&lt;0</f>
        <v>0</v>
      </c>
      <c r="BE4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19" spans="1:57" hidden="1">
      <c r="A419" s="83">
        <v>43725</v>
      </c>
      <c r="B419" s="98">
        <v>26.33</v>
      </c>
      <c r="C419" s="98">
        <v>26.33</v>
      </c>
      <c r="D419" s="98">
        <v>-1.32</v>
      </c>
      <c r="E419" s="98">
        <f>Petrobras_PETR4___Histórico__InfoMoney_1[[#This Row],[Var.Dia (%)]]/100</f>
        <v>-1.32E-2</v>
      </c>
      <c r="F419" s="98">
        <v>26.33</v>
      </c>
      <c r="G419" s="98">
        <v>25.83</v>
      </c>
      <c r="H419" s="98">
        <v>26.39</v>
      </c>
      <c r="I419" s="97" t="s">
        <v>281</v>
      </c>
      <c r="J419" s="108">
        <v>8.9999999999999993E-3</v>
      </c>
      <c r="K419" s="97">
        <f ca="1">IF(COUNT($E419:E$1321)&gt;=22,LINEST(OFFSET(E419,0,0,22),OFFSET(J419,0,0,22)),"")</f>
        <v>1.3349336461726995</v>
      </c>
      <c r="L419" s="99">
        <f t="shared" si="249"/>
        <v>0</v>
      </c>
      <c r="M419" s="99">
        <f t="shared" si="250"/>
        <v>0</v>
      </c>
      <c r="N419" s="99">
        <f t="shared" si="251"/>
        <v>0</v>
      </c>
      <c r="O4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-0.15384615384615466</v>
      </c>
      <c r="P419" s="128">
        <f>IF(Petrobras_PETR4___Histórico__InfoMoney_1[[#This Row],[William %R]]&lt;-0.8,1,0)</f>
        <v>0</v>
      </c>
      <c r="Q419" s="128">
        <f>IF(Petrobras_PETR4___Histórico__InfoMoney_1[[#This Row],[William %R]]&gt;-0.1,1,0)</f>
        <v>0</v>
      </c>
      <c r="R419" s="99">
        <f t="shared" si="252"/>
        <v>23.47</v>
      </c>
      <c r="S419" s="99">
        <f t="shared" si="253"/>
        <v>26.85</v>
      </c>
      <c r="T419" s="99">
        <f t="shared" si="254"/>
        <v>24.802269230769227</v>
      </c>
      <c r="U419" s="99">
        <f t="shared" si="255"/>
        <v>24.698999999999995</v>
      </c>
      <c r="V419" s="99">
        <f t="shared" si="256"/>
        <v>25.478226733605915</v>
      </c>
      <c r="W419" s="99">
        <f t="shared" si="257"/>
        <v>24.974463999975928</v>
      </c>
      <c r="X419" s="99">
        <f t="shared" si="258"/>
        <v>0.50376273362998703</v>
      </c>
      <c r="Y419" s="99">
        <f t="shared" si="259"/>
        <v>0.25479619667498465</v>
      </c>
      <c r="Z419" s="99">
        <f t="shared" si="260"/>
        <v>0.24896653695500237</v>
      </c>
      <c r="AA419" s="109">
        <f t="shared" si="261"/>
        <v>0.24748737341529264</v>
      </c>
      <c r="AB419" s="109">
        <f t="shared" si="278"/>
        <v>0.50887130003567671</v>
      </c>
      <c r="AC419" s="99" t="str">
        <f t="shared" si="279"/>
        <v>0</v>
      </c>
      <c r="AD419" s="95" t="str">
        <f t="shared" si="280"/>
        <v>0</v>
      </c>
      <c r="AE419" s="95">
        <f t="shared" si="262"/>
        <v>1</v>
      </c>
      <c r="AF419" s="95">
        <f>IF(Petrobras_PETR4___Histórico__InfoMoney_1[[#This Row],[MACD Line]]&lt;0,1,0)</f>
        <v>0</v>
      </c>
      <c r="AG419" s="99">
        <f>Petrobras_PETR4___Histórico__InfoMoney_1[[#This Row],[9MME]]/Petrobras_PETR4___Histórico__InfoMoney_1[[#This Row],[20MA]]</f>
        <v>1.0041811097926732</v>
      </c>
      <c r="AH419" s="95">
        <f t="shared" si="263"/>
        <v>0</v>
      </c>
      <c r="AI419" s="96">
        <f t="shared" si="264"/>
        <v>0</v>
      </c>
      <c r="AK419" s="104" t="b">
        <f t="shared" si="265"/>
        <v>0</v>
      </c>
      <c r="AL419" s="104" t="b">
        <f t="shared" si="266"/>
        <v>0</v>
      </c>
      <c r="AM419" s="104" t="b">
        <f t="shared" si="267"/>
        <v>1</v>
      </c>
      <c r="AN419" s="104" t="b">
        <f t="shared" si="268"/>
        <v>1</v>
      </c>
      <c r="AO419" s="98">
        <f t="shared" si="269"/>
        <v>22.52</v>
      </c>
      <c r="AP419" s="104">
        <f t="shared" si="270"/>
        <v>26.85</v>
      </c>
      <c r="AQ419" s="98">
        <f t="shared" si="271"/>
        <v>0.2</v>
      </c>
      <c r="AR419" s="98">
        <f t="shared" si="272"/>
        <v>0.15384615384615385</v>
      </c>
      <c r="AS419" s="98">
        <f t="shared" si="273"/>
        <v>7.407407407407407E-2</v>
      </c>
      <c r="AU419" s="97" t="b">
        <f t="shared" si="274"/>
        <v>0</v>
      </c>
      <c r="AV419" s="97" t="b">
        <f t="shared" si="275"/>
        <v>1</v>
      </c>
      <c r="AW419" s="97" t="b">
        <f t="shared" si="281"/>
        <v>1</v>
      </c>
      <c r="AX419" s="97" t="b">
        <f t="shared" si="282"/>
        <v>0</v>
      </c>
      <c r="AY4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19" s="97" t="b">
        <f t="shared" si="276"/>
        <v>0</v>
      </c>
      <c r="BA419" s="97" t="b">
        <f t="shared" si="277"/>
        <v>1</v>
      </c>
      <c r="BB419" s="97" t="b">
        <f t="shared" si="283"/>
        <v>1</v>
      </c>
      <c r="BC419" s="97" t="b">
        <f t="shared" si="284"/>
        <v>0</v>
      </c>
      <c r="BD419" s="97" t="b">
        <f>Petrobras_PETR4___Histórico__InfoMoney_1[[#This Row],[MACD Line]]&lt;0</f>
        <v>0</v>
      </c>
      <c r="BE4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0" spans="1:57" hidden="1">
      <c r="A420" s="83">
        <v>43724</v>
      </c>
      <c r="B420" s="98">
        <v>26.68</v>
      </c>
      <c r="C420" s="98">
        <v>26.68</v>
      </c>
      <c r="D420" s="98">
        <v>4.3899999999999997</v>
      </c>
      <c r="E420" s="98">
        <f>Petrobras_PETR4___Histórico__InfoMoney_1[[#This Row],[Var.Dia (%)]]/100</f>
        <v>4.3899999999999995E-2</v>
      </c>
      <c r="F420" s="98">
        <v>26.74</v>
      </c>
      <c r="G420" s="98">
        <v>26.33</v>
      </c>
      <c r="H420" s="98">
        <v>26.85</v>
      </c>
      <c r="I420" s="97" t="s">
        <v>540</v>
      </c>
      <c r="J420" s="108">
        <v>1.6999999999999999E-3</v>
      </c>
      <c r="K420" s="97">
        <f ca="1">IF(COUNT($E420:E$1321)&gt;=22,LINEST(OFFSET(E420,0,0,22),OFFSET(J420,0,0,22)),"")</f>
        <v>1.3541381656086664</v>
      </c>
      <c r="L420" s="99">
        <f t="shared" si="249"/>
        <v>0</v>
      </c>
      <c r="M420" s="99">
        <f t="shared" si="250"/>
        <v>1</v>
      </c>
      <c r="N420" s="99">
        <f t="shared" si="251"/>
        <v>0</v>
      </c>
      <c r="O4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-4.3478260869565653E-2</v>
      </c>
      <c r="P420" s="128">
        <f>IF(Petrobras_PETR4___Histórico__InfoMoney_1[[#This Row],[William %R]]&lt;-0.8,1,0)</f>
        <v>0</v>
      </c>
      <c r="Q420" s="128">
        <f>IF(Petrobras_PETR4___Histórico__InfoMoney_1[[#This Row],[William %R]]&gt;-0.1,1,0)</f>
        <v>1</v>
      </c>
      <c r="R420" s="99">
        <f t="shared" si="252"/>
        <v>22.94</v>
      </c>
      <c r="S420" s="99">
        <f t="shared" si="253"/>
        <v>26.85</v>
      </c>
      <c r="T420" s="99">
        <f t="shared" si="254"/>
        <v>24.694076923076917</v>
      </c>
      <c r="U420" s="99">
        <f t="shared" si="255"/>
        <v>24.524499999999996</v>
      </c>
      <c r="V420" s="99">
        <f t="shared" si="256"/>
        <v>25.323358866988809</v>
      </c>
      <c r="W420" s="99">
        <f t="shared" si="257"/>
        <v>24.866021119974004</v>
      </c>
      <c r="X420" s="99">
        <f t="shared" si="258"/>
        <v>0.45733774701480456</v>
      </c>
      <c r="Y420" s="99">
        <f t="shared" si="259"/>
        <v>0.19255456243623403</v>
      </c>
      <c r="Z420" s="99">
        <f t="shared" si="260"/>
        <v>0.26478318457857053</v>
      </c>
      <c r="AA420" s="109">
        <f t="shared" si="261"/>
        <v>0.79195959492893386</v>
      </c>
      <c r="AB420" s="109">
        <f t="shared" si="278"/>
        <v>0.46996808402273443</v>
      </c>
      <c r="AC420" s="99" t="str">
        <f t="shared" si="279"/>
        <v>0</v>
      </c>
      <c r="AD420" s="95" t="str">
        <f t="shared" si="280"/>
        <v>0</v>
      </c>
      <c r="AE420" s="95">
        <f t="shared" si="262"/>
        <v>1</v>
      </c>
      <c r="AF420" s="95">
        <f>IF(Petrobras_PETR4___Histórico__InfoMoney_1[[#This Row],[MACD Line]]&lt;0,1,0)</f>
        <v>0</v>
      </c>
      <c r="AG420" s="99">
        <f>Petrobras_PETR4___Histórico__InfoMoney_1[[#This Row],[9MME]]/Petrobras_PETR4___Histórico__InfoMoney_1[[#This Row],[20MA]]</f>
        <v>1.0069145924718923</v>
      </c>
      <c r="AH420" s="95">
        <f t="shared" si="263"/>
        <v>0</v>
      </c>
      <c r="AI420" s="96">
        <f t="shared" si="264"/>
        <v>0</v>
      </c>
      <c r="AK420" s="104" t="b">
        <f t="shared" si="265"/>
        <v>0</v>
      </c>
      <c r="AL420" s="104" t="b">
        <f t="shared" si="266"/>
        <v>1</v>
      </c>
      <c r="AM420" s="104" t="b">
        <f t="shared" si="267"/>
        <v>1</v>
      </c>
      <c r="AN420" s="104" t="b">
        <f t="shared" si="268"/>
        <v>1</v>
      </c>
      <c r="AO420" s="98">
        <f t="shared" si="269"/>
        <v>22.52</v>
      </c>
      <c r="AP420" s="104">
        <f t="shared" si="270"/>
        <v>26.85</v>
      </c>
      <c r="AQ420" s="98">
        <f t="shared" si="271"/>
        <v>0.2</v>
      </c>
      <c r="AR420" s="98">
        <f t="shared" si="272"/>
        <v>0.15384615384615385</v>
      </c>
      <c r="AS420" s="98">
        <f t="shared" si="273"/>
        <v>7.407407407407407E-2</v>
      </c>
      <c r="AU420" s="97" t="b">
        <f t="shared" si="274"/>
        <v>1</v>
      </c>
      <c r="AV420" s="97" t="b">
        <f t="shared" si="275"/>
        <v>1</v>
      </c>
      <c r="AW420" s="97" t="b">
        <f t="shared" si="281"/>
        <v>0</v>
      </c>
      <c r="AX420" s="97" t="b">
        <f t="shared" si="282"/>
        <v>1</v>
      </c>
      <c r="AY4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0" s="97" t="b">
        <f t="shared" si="276"/>
        <v>0</v>
      </c>
      <c r="BA420" s="97" t="b">
        <f t="shared" si="277"/>
        <v>0</v>
      </c>
      <c r="BB420" s="97" t="b">
        <f t="shared" si="283"/>
        <v>0</v>
      </c>
      <c r="BC420" s="97" t="b">
        <f t="shared" si="284"/>
        <v>1</v>
      </c>
      <c r="BD420" s="97" t="b">
        <f>Petrobras_PETR4___Histórico__InfoMoney_1[[#This Row],[MACD Line]]&lt;0</f>
        <v>0</v>
      </c>
      <c r="BE4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1" spans="1:57" hidden="1">
      <c r="A421" s="83">
        <v>43721</v>
      </c>
      <c r="B421" s="98">
        <v>25.56</v>
      </c>
      <c r="C421" s="98">
        <v>25.56</v>
      </c>
      <c r="D421" s="98">
        <v>-0.67</v>
      </c>
      <c r="E421" s="98">
        <f>Petrobras_PETR4___Histórico__InfoMoney_1[[#This Row],[Var.Dia (%)]]/100</f>
        <v>-6.7000000000000002E-3</v>
      </c>
      <c r="F421" s="98">
        <v>25.56</v>
      </c>
      <c r="G421" s="98">
        <v>25.5</v>
      </c>
      <c r="H421" s="98">
        <v>25.86</v>
      </c>
      <c r="I421" s="97" t="s">
        <v>541</v>
      </c>
      <c r="J421" s="108">
        <v>-8.3000000000000001E-3</v>
      </c>
      <c r="K421" s="97">
        <f ca="1">IF(COUNT($E421:E$1321)&gt;=22,LINEST(OFFSET(E421,0,0,22),OFFSET(J421,0,0,22)),"")</f>
        <v>1.4250044609306196</v>
      </c>
      <c r="L421" s="99">
        <f t="shared" si="249"/>
        <v>0</v>
      </c>
      <c r="M421" s="99">
        <f t="shared" si="250"/>
        <v>0</v>
      </c>
      <c r="N421" s="99">
        <f t="shared" si="251"/>
        <v>0</v>
      </c>
      <c r="O4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-0.13353115727003048</v>
      </c>
      <c r="P421" s="128">
        <f>IF(Petrobras_PETR4___Histórico__InfoMoney_1[[#This Row],[William %R]]&lt;-0.8,1,0)</f>
        <v>0</v>
      </c>
      <c r="Q421" s="128">
        <f>IF(Petrobras_PETR4___Histórico__InfoMoney_1[[#This Row],[William %R]]&gt;-0.1,1,0)</f>
        <v>0</v>
      </c>
      <c r="R421" s="99">
        <f t="shared" si="252"/>
        <v>22.64</v>
      </c>
      <c r="S421" s="99">
        <f t="shared" si="253"/>
        <v>26.01</v>
      </c>
      <c r="T421" s="99">
        <f t="shared" si="254"/>
        <v>24.402461538461537</v>
      </c>
      <c r="U421" s="99">
        <f t="shared" si="255"/>
        <v>24.332999999999995</v>
      </c>
      <c r="V421" s="99">
        <f t="shared" si="256"/>
        <v>25.076696842804957</v>
      </c>
      <c r="W421" s="99">
        <f t="shared" si="257"/>
        <v>24.720902809571925</v>
      </c>
      <c r="X421" s="99">
        <f t="shared" si="258"/>
        <v>0.35579403323303183</v>
      </c>
      <c r="Y421" s="99">
        <f t="shared" si="259"/>
        <v>0.1263587662915914</v>
      </c>
      <c r="Z421" s="99">
        <f t="shared" si="260"/>
        <v>0.22943526694144042</v>
      </c>
      <c r="AA421" s="109">
        <f t="shared" si="261"/>
        <v>0.12020815280171429</v>
      </c>
      <c r="AB421" s="109">
        <f t="shared" si="278"/>
        <v>0.10039920318408917</v>
      </c>
      <c r="AC421" s="99" t="str">
        <f t="shared" si="279"/>
        <v>0</v>
      </c>
      <c r="AD421" s="95" t="str">
        <f t="shared" si="280"/>
        <v>0</v>
      </c>
      <c r="AE421" s="95">
        <f t="shared" si="262"/>
        <v>1</v>
      </c>
      <c r="AF421" s="95">
        <f>IF(Petrobras_PETR4___Histórico__InfoMoney_1[[#This Row],[MACD Line]]&lt;0,1,0)</f>
        <v>0</v>
      </c>
      <c r="AG421" s="99">
        <f>Petrobras_PETR4___Histórico__InfoMoney_1[[#This Row],[9MME]]/Petrobras_PETR4___Histórico__InfoMoney_1[[#This Row],[20MA]]</f>
        <v>1.0028546228768151</v>
      </c>
      <c r="AH421" s="95">
        <f t="shared" si="263"/>
        <v>0</v>
      </c>
      <c r="AI421" s="96">
        <f t="shared" si="264"/>
        <v>0</v>
      </c>
      <c r="AK421" s="104" t="b">
        <f t="shared" si="265"/>
        <v>1</v>
      </c>
      <c r="AL421" s="104" t="b">
        <f t="shared" si="266"/>
        <v>0</v>
      </c>
      <c r="AM421" s="104" t="b">
        <f t="shared" si="267"/>
        <v>0</v>
      </c>
      <c r="AN421" s="104" t="b">
        <f t="shared" si="268"/>
        <v>1</v>
      </c>
      <c r="AO421" s="98">
        <f t="shared" si="269"/>
        <v>22.52</v>
      </c>
      <c r="AP421" s="104">
        <f t="shared" si="270"/>
        <v>26.01</v>
      </c>
      <c r="AQ421" s="98">
        <f t="shared" si="271"/>
        <v>0.2</v>
      </c>
      <c r="AR421" s="98">
        <f t="shared" si="272"/>
        <v>0.15384615384615385</v>
      </c>
      <c r="AS421" s="98">
        <f t="shared" si="273"/>
        <v>7.407407407407407E-2</v>
      </c>
      <c r="AU421" s="97" t="b">
        <f t="shared" si="274"/>
        <v>1</v>
      </c>
      <c r="AV421" s="97" t="b">
        <f t="shared" si="275"/>
        <v>0</v>
      </c>
      <c r="AW421" s="97" t="b">
        <f t="shared" si="281"/>
        <v>1</v>
      </c>
      <c r="AX421" s="97" t="b">
        <f t="shared" si="282"/>
        <v>1</v>
      </c>
      <c r="AY4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1" s="97" t="b">
        <f t="shared" si="276"/>
        <v>1</v>
      </c>
      <c r="BA421" s="97" t="b">
        <f t="shared" si="277"/>
        <v>0</v>
      </c>
      <c r="BB421" s="97" t="b">
        <f t="shared" si="283"/>
        <v>0</v>
      </c>
      <c r="BC421" s="97" t="b">
        <f t="shared" si="284"/>
        <v>0</v>
      </c>
      <c r="BD421" s="97" t="b">
        <f>Petrobras_PETR4___Histórico__InfoMoney_1[[#This Row],[MACD Line]]&lt;0</f>
        <v>0</v>
      </c>
      <c r="BE4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2" spans="1:57" hidden="1">
      <c r="A422" s="83">
        <v>43720</v>
      </c>
      <c r="B422" s="98">
        <v>25.73</v>
      </c>
      <c r="C422" s="98">
        <v>25.73</v>
      </c>
      <c r="D422" s="98">
        <v>0.71</v>
      </c>
      <c r="E422" s="98">
        <f>Petrobras_PETR4___Histórico__InfoMoney_1[[#This Row],[Var.Dia (%)]]/100</f>
        <v>7.0999999999999995E-3</v>
      </c>
      <c r="F422" s="98">
        <v>25.54</v>
      </c>
      <c r="G422" s="98">
        <v>25.33</v>
      </c>
      <c r="H422" s="98">
        <v>25.81</v>
      </c>
      <c r="I422" s="97" t="s">
        <v>219</v>
      </c>
      <c r="J422" s="108">
        <v>8.8999999999999999E-3</v>
      </c>
      <c r="K422" s="97">
        <f ca="1">IF(COUNT($E422:E$1321)&gt;=22,LINEST(OFFSET(E422,0,0,22),OFFSET(J422,0,0,22)),"")</f>
        <v>1.3793411777924078</v>
      </c>
      <c r="L422" s="99">
        <f t="shared" si="249"/>
        <v>0</v>
      </c>
      <c r="M422" s="99">
        <f t="shared" si="250"/>
        <v>0</v>
      </c>
      <c r="N422" s="99">
        <f t="shared" si="251"/>
        <v>0</v>
      </c>
      <c r="O4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-8.2111436950146957E-2</v>
      </c>
      <c r="P422" s="128">
        <f>IF(Petrobras_PETR4___Histórico__InfoMoney_1[[#This Row],[William %R]]&lt;-0.8,1,0)</f>
        <v>0</v>
      </c>
      <c r="Q422" s="128">
        <f>IF(Petrobras_PETR4___Histórico__InfoMoney_1[[#This Row],[William %R]]&gt;-0.1,1,0)</f>
        <v>1</v>
      </c>
      <c r="R422" s="99">
        <f t="shared" si="252"/>
        <v>22.6</v>
      </c>
      <c r="S422" s="99">
        <f t="shared" si="253"/>
        <v>26.01</v>
      </c>
      <c r="T422" s="99">
        <f t="shared" si="254"/>
        <v>24.314807692307689</v>
      </c>
      <c r="U422" s="99">
        <f t="shared" si="255"/>
        <v>24.192</v>
      </c>
      <c r="V422" s="99">
        <f t="shared" si="256"/>
        <v>24.988823541496767</v>
      </c>
      <c r="W422" s="99">
        <f t="shared" si="257"/>
        <v>24.653775034337677</v>
      </c>
      <c r="X422" s="99">
        <f t="shared" si="258"/>
        <v>0.33504850715909029</v>
      </c>
      <c r="Y422" s="99">
        <f t="shared" si="259"/>
        <v>6.8999949556231288E-2</v>
      </c>
      <c r="Z422" s="99">
        <f t="shared" si="260"/>
        <v>0.266048557602859</v>
      </c>
      <c r="AA422" s="109">
        <f t="shared" si="261"/>
        <v>0.12727922061357835</v>
      </c>
      <c r="AB422" s="109">
        <f t="shared" si="278"/>
        <v>0.21789905919943797</v>
      </c>
      <c r="AC422" s="99" t="str">
        <f t="shared" si="279"/>
        <v>0</v>
      </c>
      <c r="AD422" s="95" t="str">
        <f t="shared" si="280"/>
        <v>0</v>
      </c>
      <c r="AE422" s="95">
        <f t="shared" si="262"/>
        <v>1</v>
      </c>
      <c r="AF422" s="95">
        <f>IF(Petrobras_PETR4___Histórico__InfoMoney_1[[#This Row],[MACD Line]]&lt;0,1,0)</f>
        <v>0</v>
      </c>
      <c r="AG422" s="99">
        <f>Petrobras_PETR4___Histórico__InfoMoney_1[[#This Row],[9MME]]/Petrobras_PETR4___Histórico__InfoMoney_1[[#This Row],[20MA]]</f>
        <v>1.005076376170126</v>
      </c>
      <c r="AH422" s="95">
        <f t="shared" si="263"/>
        <v>0</v>
      </c>
      <c r="AI422" s="96">
        <f t="shared" si="264"/>
        <v>0</v>
      </c>
      <c r="AK422" s="104" t="b">
        <f t="shared" si="265"/>
        <v>0</v>
      </c>
      <c r="AL422" s="104" t="b">
        <f t="shared" si="266"/>
        <v>0</v>
      </c>
      <c r="AM422" s="104" t="b">
        <f t="shared" si="267"/>
        <v>0</v>
      </c>
      <c r="AN422" s="104" t="b">
        <f t="shared" si="268"/>
        <v>1</v>
      </c>
      <c r="AO422" s="98">
        <f t="shared" si="269"/>
        <v>22.52</v>
      </c>
      <c r="AP422" s="104">
        <f t="shared" si="270"/>
        <v>26.01</v>
      </c>
      <c r="AQ422" s="98">
        <f t="shared" si="271"/>
        <v>0.2</v>
      </c>
      <c r="AR422" s="98">
        <f t="shared" si="272"/>
        <v>0.15384615384615385</v>
      </c>
      <c r="AS422" s="98">
        <f t="shared" si="273"/>
        <v>7.407407407407407E-2</v>
      </c>
      <c r="AU422" s="97" t="b">
        <f t="shared" si="274"/>
        <v>0</v>
      </c>
      <c r="AV422" s="97" t="b">
        <f t="shared" si="275"/>
        <v>0</v>
      </c>
      <c r="AW422" s="97" t="b">
        <f t="shared" si="281"/>
        <v>1</v>
      </c>
      <c r="AX422" s="97" t="b">
        <f t="shared" si="282"/>
        <v>1</v>
      </c>
      <c r="AY4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2" s="97" t="b">
        <f t="shared" si="276"/>
        <v>0</v>
      </c>
      <c r="BA422" s="97" t="b">
        <f t="shared" si="277"/>
        <v>1</v>
      </c>
      <c r="BB422" s="97" t="b">
        <f t="shared" si="283"/>
        <v>0</v>
      </c>
      <c r="BC422" s="97" t="b">
        <f t="shared" si="284"/>
        <v>0</v>
      </c>
      <c r="BD422" s="97" t="b">
        <f>Petrobras_PETR4___Histórico__InfoMoney_1[[#This Row],[MACD Line]]&lt;0</f>
        <v>0</v>
      </c>
      <c r="BE4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3" spans="1:57" hidden="1">
      <c r="A423" s="83">
        <v>43719</v>
      </c>
      <c r="B423" s="98">
        <v>25.55</v>
      </c>
      <c r="C423" s="98">
        <v>25.55</v>
      </c>
      <c r="D423" s="98">
        <v>-0.85</v>
      </c>
      <c r="E423" s="98">
        <f>Petrobras_PETR4___Histórico__InfoMoney_1[[#This Row],[Var.Dia (%)]]/100</f>
        <v>-8.5000000000000006E-3</v>
      </c>
      <c r="F423" s="98">
        <v>25.55</v>
      </c>
      <c r="G423" s="98">
        <v>25.51</v>
      </c>
      <c r="H423" s="98">
        <v>26.01</v>
      </c>
      <c r="I423" s="97" t="s">
        <v>172</v>
      </c>
      <c r="J423" s="108">
        <v>4.0000000000000001E-3</v>
      </c>
      <c r="K423" s="97">
        <f ca="1">IF(COUNT($E423:E$1321)&gt;=22,LINEST(OFFSET(E423,0,0,22),OFFSET(J423,0,0,22)),"")</f>
        <v>1.3661756511568623</v>
      </c>
      <c r="L423" s="99">
        <f t="shared" si="249"/>
        <v>0</v>
      </c>
      <c r="M423" s="99">
        <f t="shared" si="250"/>
        <v>1</v>
      </c>
      <c r="N423" s="99">
        <f t="shared" si="251"/>
        <v>0</v>
      </c>
      <c r="O4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-0.13489736070381256</v>
      </c>
      <c r="P423" s="128">
        <f>IF(Petrobras_PETR4___Histórico__InfoMoney_1[[#This Row],[William %R]]&lt;-0.8,1,0)</f>
        <v>0</v>
      </c>
      <c r="Q423" s="128">
        <f>IF(Petrobras_PETR4___Histórico__InfoMoney_1[[#This Row],[William %R]]&gt;-0.1,1,0)</f>
        <v>0</v>
      </c>
      <c r="R423" s="99">
        <f t="shared" si="252"/>
        <v>22.6</v>
      </c>
      <c r="S423" s="99">
        <f t="shared" si="253"/>
        <v>26.01</v>
      </c>
      <c r="T423" s="99">
        <f t="shared" si="254"/>
        <v>24.208846153846153</v>
      </c>
      <c r="U423" s="99">
        <f t="shared" si="255"/>
        <v>24.057499999999997</v>
      </c>
      <c r="V423" s="99">
        <f t="shared" si="256"/>
        <v>24.854064185405271</v>
      </c>
      <c r="W423" s="99">
        <f t="shared" si="257"/>
        <v>24.567677037084692</v>
      </c>
      <c r="X423" s="99">
        <f t="shared" si="258"/>
        <v>0.28638714832057843</v>
      </c>
      <c r="Y423" s="99">
        <f t="shared" si="259"/>
        <v>2.4878101555165372E-3</v>
      </c>
      <c r="Z423" s="99">
        <f t="shared" si="260"/>
        <v>0.28389933816506191</v>
      </c>
      <c r="AA423" s="109">
        <f t="shared" si="261"/>
        <v>0.15556349186103965</v>
      </c>
      <c r="AB423" s="109">
        <f t="shared" si="278"/>
        <v>0.28305476501906851</v>
      </c>
      <c r="AC423" s="99" t="str">
        <f t="shared" si="279"/>
        <v>0</v>
      </c>
      <c r="AD423" s="95" t="str">
        <f t="shared" si="280"/>
        <v>0</v>
      </c>
      <c r="AE423" s="95">
        <f t="shared" si="262"/>
        <v>1</v>
      </c>
      <c r="AF423" s="95">
        <f>IF(Petrobras_PETR4___Histórico__InfoMoney_1[[#This Row],[MACD Line]]&lt;0,1,0)</f>
        <v>0</v>
      </c>
      <c r="AG423" s="99">
        <f>Petrobras_PETR4___Histórico__InfoMoney_1[[#This Row],[9MME]]/Petrobras_PETR4___Histórico__InfoMoney_1[[#This Row],[20MA]]</f>
        <v>1.0062910175141289</v>
      </c>
      <c r="AH423" s="95">
        <f t="shared" si="263"/>
        <v>0</v>
      </c>
      <c r="AI423" s="96">
        <f t="shared" si="264"/>
        <v>0</v>
      </c>
      <c r="AK423" s="104" t="b">
        <f t="shared" si="265"/>
        <v>0</v>
      </c>
      <c r="AL423" s="104" t="b">
        <f t="shared" si="266"/>
        <v>0</v>
      </c>
      <c r="AM423" s="104" t="b">
        <f t="shared" si="267"/>
        <v>0</v>
      </c>
      <c r="AN423" s="104" t="b">
        <f t="shared" si="268"/>
        <v>1</v>
      </c>
      <c r="AO423" s="98">
        <f t="shared" si="269"/>
        <v>22.52</v>
      </c>
      <c r="AP423" s="104">
        <f t="shared" si="270"/>
        <v>26.01</v>
      </c>
      <c r="AQ423" s="98">
        <f t="shared" si="271"/>
        <v>0.2</v>
      </c>
      <c r="AR423" s="98">
        <f t="shared" si="272"/>
        <v>0.15384615384615385</v>
      </c>
      <c r="AS423" s="98">
        <f t="shared" si="273"/>
        <v>7.407407407407407E-2</v>
      </c>
      <c r="AU423" s="97" t="b">
        <f t="shared" si="274"/>
        <v>0</v>
      </c>
      <c r="AV423" s="97" t="b">
        <f t="shared" si="275"/>
        <v>1</v>
      </c>
      <c r="AW423" s="97" t="b">
        <f t="shared" si="281"/>
        <v>1</v>
      </c>
      <c r="AX423" s="97" t="b">
        <f t="shared" si="282"/>
        <v>0</v>
      </c>
      <c r="AY4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3" s="97" t="b">
        <f t="shared" si="276"/>
        <v>0</v>
      </c>
      <c r="BA423" s="97" t="b">
        <f t="shared" si="277"/>
        <v>0</v>
      </c>
      <c r="BB423" s="97" t="b">
        <f t="shared" si="283"/>
        <v>1</v>
      </c>
      <c r="BC423" s="97" t="b">
        <f t="shared" si="284"/>
        <v>0</v>
      </c>
      <c r="BD423" s="97" t="b">
        <f>Petrobras_PETR4___Histórico__InfoMoney_1[[#This Row],[MACD Line]]&lt;0</f>
        <v>0</v>
      </c>
      <c r="BE4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4" spans="1:57" hidden="1">
      <c r="A424" s="83">
        <v>43718</v>
      </c>
      <c r="B424" s="98">
        <v>25.77</v>
      </c>
      <c r="C424" s="98">
        <v>25.77</v>
      </c>
      <c r="D424" s="98">
        <v>0.63</v>
      </c>
      <c r="E424" s="98">
        <f>Petrobras_PETR4___Histórico__InfoMoney_1[[#This Row],[Var.Dia (%)]]/100</f>
        <v>6.3E-3</v>
      </c>
      <c r="F424" s="98">
        <v>25.77</v>
      </c>
      <c r="G424" s="98">
        <v>25.46</v>
      </c>
      <c r="H424" s="98">
        <v>26.01</v>
      </c>
      <c r="I424" s="97" t="s">
        <v>47</v>
      </c>
      <c r="J424" s="108">
        <v>-1.4E-3</v>
      </c>
      <c r="K424" s="97">
        <f ca="1">IF(COUNT($E424:E$1321)&gt;=22,LINEST(OFFSET(E424,0,0,22),OFFSET(J424,0,0,22)),"")</f>
        <v>1.3742062666461694</v>
      </c>
      <c r="L424" s="99">
        <f t="shared" si="249"/>
        <v>0</v>
      </c>
      <c r="M424" s="99">
        <f t="shared" si="250"/>
        <v>1</v>
      </c>
      <c r="N424" s="99">
        <f t="shared" si="251"/>
        <v>0</v>
      </c>
      <c r="O4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-7.0381231671554828E-2</v>
      </c>
      <c r="P424" s="128">
        <f>IF(Petrobras_PETR4___Histórico__InfoMoney_1[[#This Row],[William %R]]&lt;-0.8,1,0)</f>
        <v>0</v>
      </c>
      <c r="Q424" s="128">
        <f>IF(Petrobras_PETR4___Histórico__InfoMoney_1[[#This Row],[William %R]]&gt;-0.1,1,0)</f>
        <v>1</v>
      </c>
      <c r="R424" s="99">
        <f t="shared" si="252"/>
        <v>22.6</v>
      </c>
      <c r="S424" s="99">
        <f t="shared" si="253"/>
        <v>26.01</v>
      </c>
      <c r="T424" s="99">
        <f t="shared" si="254"/>
        <v>24.189807692307692</v>
      </c>
      <c r="U424" s="99">
        <f t="shared" si="255"/>
        <v>23.965</v>
      </c>
      <c r="V424" s="99">
        <f t="shared" si="256"/>
        <v>24.727530400933503</v>
      </c>
      <c r="W424" s="99">
        <f t="shared" si="257"/>
        <v>24.489091200051469</v>
      </c>
      <c r="X424" s="99">
        <f t="shared" si="258"/>
        <v>0.23843920088203419</v>
      </c>
      <c r="Y424" s="99">
        <f t="shared" si="259"/>
        <v>-6.848702438574894E-2</v>
      </c>
      <c r="Z424" s="99">
        <f t="shared" si="260"/>
        <v>0.30692622526778313</v>
      </c>
      <c r="AA424" s="109">
        <f t="shared" si="261"/>
        <v>0.1131370849898477</v>
      </c>
      <c r="AB424" s="109">
        <f t="shared" si="278"/>
        <v>0.34324918062538784</v>
      </c>
      <c r="AC424" s="99" t="str">
        <f t="shared" si="279"/>
        <v>0</v>
      </c>
      <c r="AD424" s="95" t="str">
        <f t="shared" si="280"/>
        <v>0</v>
      </c>
      <c r="AE424" s="95">
        <f t="shared" si="262"/>
        <v>1</v>
      </c>
      <c r="AF424" s="95">
        <f>IF(Petrobras_PETR4___Histórico__InfoMoney_1[[#This Row],[MACD Line]]&lt;0,1,0)</f>
        <v>0</v>
      </c>
      <c r="AG424" s="99">
        <f>Petrobras_PETR4___Histórico__InfoMoney_1[[#This Row],[9MME]]/Petrobras_PETR4___Histórico__InfoMoney_1[[#This Row],[20MA]]</f>
        <v>1.009380667319328</v>
      </c>
      <c r="AH424" s="95">
        <f t="shared" si="263"/>
        <v>0</v>
      </c>
      <c r="AI424" s="96">
        <f t="shared" si="264"/>
        <v>0</v>
      </c>
      <c r="AK424" s="104" t="b">
        <f t="shared" si="265"/>
        <v>0</v>
      </c>
      <c r="AL424" s="104" t="b">
        <f t="shared" si="266"/>
        <v>0</v>
      </c>
      <c r="AM424" s="104" t="b">
        <f t="shared" si="267"/>
        <v>0</v>
      </c>
      <c r="AN424" s="104" t="b">
        <f t="shared" si="268"/>
        <v>1</v>
      </c>
      <c r="AO424" s="98">
        <f t="shared" si="269"/>
        <v>22.52</v>
      </c>
      <c r="AP424" s="104">
        <f t="shared" si="270"/>
        <v>26.01</v>
      </c>
      <c r="AQ424" s="98">
        <f t="shared" si="271"/>
        <v>0.2</v>
      </c>
      <c r="AR424" s="98">
        <f t="shared" si="272"/>
        <v>0.15384615384615385</v>
      </c>
      <c r="AS424" s="98">
        <f t="shared" si="273"/>
        <v>7.407407407407407E-2</v>
      </c>
      <c r="AU424" s="97" t="b">
        <f t="shared" si="274"/>
        <v>1</v>
      </c>
      <c r="AV424" s="97" t="b">
        <f t="shared" si="275"/>
        <v>1</v>
      </c>
      <c r="AW424" s="97" t="b">
        <f t="shared" si="281"/>
        <v>0</v>
      </c>
      <c r="AX424" s="97" t="b">
        <f t="shared" si="282"/>
        <v>0</v>
      </c>
      <c r="AY4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4" s="97" t="b">
        <f t="shared" si="276"/>
        <v>0</v>
      </c>
      <c r="BA424" s="97" t="b">
        <f t="shared" si="277"/>
        <v>0</v>
      </c>
      <c r="BB424" s="97" t="b">
        <f t="shared" si="283"/>
        <v>1</v>
      </c>
      <c r="BC424" s="97" t="b">
        <f t="shared" si="284"/>
        <v>1</v>
      </c>
      <c r="BD424" s="97" t="b">
        <f>Petrobras_PETR4___Histórico__InfoMoney_1[[#This Row],[MACD Line]]&lt;0</f>
        <v>0</v>
      </c>
      <c r="BE4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5" spans="1:57" hidden="1">
      <c r="A425" s="83">
        <v>43717</v>
      </c>
      <c r="B425" s="98">
        <v>25.61</v>
      </c>
      <c r="C425" s="98">
        <v>25.61</v>
      </c>
      <c r="D425" s="98">
        <v>1.55</v>
      </c>
      <c r="E425" s="98">
        <f>Petrobras_PETR4___Histórico__InfoMoney_1[[#This Row],[Var.Dia (%)]]/100</f>
        <v>1.55E-2</v>
      </c>
      <c r="F425" s="98">
        <v>25.61</v>
      </c>
      <c r="G425" s="98">
        <v>25.39</v>
      </c>
      <c r="H425" s="98">
        <v>25.69</v>
      </c>
      <c r="I425" s="97" t="s">
        <v>542</v>
      </c>
      <c r="J425" s="108">
        <v>2.3999999999999998E-3</v>
      </c>
      <c r="K425" s="97">
        <f ca="1">IF(COUNT($E425:E$1321)&gt;=22,LINEST(OFFSET(E425,0,0,22),OFFSET(J425,0,0,22)),"")</f>
        <v>1.376252334511038</v>
      </c>
      <c r="L425" s="99">
        <f t="shared" si="249"/>
        <v>0</v>
      </c>
      <c r="M425" s="99">
        <f t="shared" si="250"/>
        <v>0</v>
      </c>
      <c r="N425" s="99">
        <f t="shared" si="251"/>
        <v>0</v>
      </c>
      <c r="O4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-2.5889967637541051E-2</v>
      </c>
      <c r="P425" s="128">
        <f>IF(Petrobras_PETR4___Histórico__InfoMoney_1[[#This Row],[William %R]]&lt;-0.8,1,0)</f>
        <v>0</v>
      </c>
      <c r="Q425" s="128">
        <f>IF(Petrobras_PETR4___Histórico__InfoMoney_1[[#This Row],[William %R]]&gt;-0.1,1,0)</f>
        <v>1</v>
      </c>
      <c r="R425" s="99">
        <f t="shared" si="252"/>
        <v>22.6</v>
      </c>
      <c r="S425" s="99">
        <f t="shared" si="253"/>
        <v>25.69</v>
      </c>
      <c r="T425" s="99">
        <f t="shared" si="254"/>
        <v>24.106807692307694</v>
      </c>
      <c r="U425" s="99">
        <f t="shared" si="255"/>
        <v>23.9025</v>
      </c>
      <c r="V425" s="99">
        <f t="shared" si="256"/>
        <v>24.537990473830504</v>
      </c>
      <c r="W425" s="99">
        <f t="shared" si="257"/>
        <v>24.386618496055586</v>
      </c>
      <c r="X425" s="99">
        <f t="shared" si="258"/>
        <v>0.15137197777491807</v>
      </c>
      <c r="Y425" s="99">
        <f t="shared" si="259"/>
        <v>-0.14521858070269472</v>
      </c>
      <c r="Z425" s="99">
        <f t="shared" si="260"/>
        <v>0.29659055847761279</v>
      </c>
      <c r="AA425" s="109">
        <f t="shared" si="261"/>
        <v>0.27577164466275395</v>
      </c>
      <c r="AB425" s="109">
        <f t="shared" si="278"/>
        <v>0.46220125486631886</v>
      </c>
      <c r="AC425" s="99" t="str">
        <f t="shared" si="279"/>
        <v>0</v>
      </c>
      <c r="AD425" s="95" t="str">
        <f t="shared" si="280"/>
        <v>0</v>
      </c>
      <c r="AE425" s="95">
        <f t="shared" si="262"/>
        <v>1</v>
      </c>
      <c r="AF425" s="95">
        <f>IF(Petrobras_PETR4___Histórico__InfoMoney_1[[#This Row],[MACD Line]]&lt;0,1,0)</f>
        <v>0</v>
      </c>
      <c r="AG425" s="99">
        <f>Petrobras_PETR4___Histórico__InfoMoney_1[[#This Row],[9MME]]/Petrobras_PETR4___Histórico__InfoMoney_1[[#This Row],[20MA]]</f>
        <v>1.0085475449140338</v>
      </c>
      <c r="AH425" s="95">
        <f t="shared" si="263"/>
        <v>0</v>
      </c>
      <c r="AI425" s="96">
        <f t="shared" si="264"/>
        <v>0</v>
      </c>
      <c r="AK425" s="104" t="b">
        <f t="shared" si="265"/>
        <v>0</v>
      </c>
      <c r="AL425" s="104" t="b">
        <f t="shared" si="266"/>
        <v>0</v>
      </c>
      <c r="AM425" s="104" t="b">
        <f t="shared" si="267"/>
        <v>1</v>
      </c>
      <c r="AN425" s="104" t="b">
        <f t="shared" si="268"/>
        <v>1</v>
      </c>
      <c r="AO425" s="98">
        <f t="shared" si="269"/>
        <v>22.52</v>
      </c>
      <c r="AP425" s="104">
        <f t="shared" si="270"/>
        <v>26.01</v>
      </c>
      <c r="AQ425" s="98">
        <f t="shared" si="271"/>
        <v>0.2</v>
      </c>
      <c r="AR425" s="98">
        <f t="shared" si="272"/>
        <v>0.15384615384615385</v>
      </c>
      <c r="AS425" s="98">
        <f t="shared" si="273"/>
        <v>7.407407407407407E-2</v>
      </c>
      <c r="AU425" s="97" t="b">
        <f t="shared" si="274"/>
        <v>1</v>
      </c>
      <c r="AV425" s="97" t="b">
        <f t="shared" si="275"/>
        <v>1</v>
      </c>
      <c r="AW425" s="97" t="b">
        <f t="shared" si="281"/>
        <v>0</v>
      </c>
      <c r="AX425" s="97" t="b">
        <f t="shared" si="282"/>
        <v>0</v>
      </c>
      <c r="AY4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5" s="97" t="b">
        <f t="shared" si="276"/>
        <v>1</v>
      </c>
      <c r="BA425" s="97" t="b">
        <f t="shared" si="277"/>
        <v>0</v>
      </c>
      <c r="BB425" s="97" t="b">
        <f t="shared" si="283"/>
        <v>1</v>
      </c>
      <c r="BC425" s="97" t="b">
        <f t="shared" si="284"/>
        <v>1</v>
      </c>
      <c r="BD425" s="97" t="b">
        <f>Petrobras_PETR4___Histórico__InfoMoney_1[[#This Row],[MACD Line]]&lt;0</f>
        <v>0</v>
      </c>
      <c r="BE4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6" spans="1:57" hidden="1">
      <c r="A426" s="83">
        <v>43714</v>
      </c>
      <c r="B426" s="98">
        <v>25.22</v>
      </c>
      <c r="C426" s="98">
        <v>25.22</v>
      </c>
      <c r="D426" s="98">
        <v>0.49</v>
      </c>
      <c r="E426" s="98">
        <f>Petrobras_PETR4___Histórico__InfoMoney_1[[#This Row],[Var.Dia (%)]]/100</f>
        <v>4.8999999999999998E-3</v>
      </c>
      <c r="F426" s="98">
        <v>25.22</v>
      </c>
      <c r="G426" s="98">
        <v>24.91</v>
      </c>
      <c r="H426" s="98">
        <v>25.54</v>
      </c>
      <c r="I426" s="97" t="s">
        <v>197</v>
      </c>
      <c r="J426" s="108">
        <v>6.7999999999999996E-3</v>
      </c>
      <c r="K426" s="97">
        <f ca="1">IF(COUNT($E426:E$1321)&gt;=22,LINEST(OFFSET(E426,0,0,22),OFFSET(J426,0,0,22)),"")</f>
        <v>1.3964085590746764</v>
      </c>
      <c r="L426" s="99">
        <f t="shared" si="249"/>
        <v>0</v>
      </c>
      <c r="M426" s="99">
        <f t="shared" si="250"/>
        <v>0</v>
      </c>
      <c r="N426" s="99">
        <f t="shared" si="251"/>
        <v>0</v>
      </c>
      <c r="O4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-0.10596026490066236</v>
      </c>
      <c r="P426" s="128">
        <f>IF(Petrobras_PETR4___Histórico__InfoMoney_1[[#This Row],[William %R]]&lt;-0.8,1,0)</f>
        <v>0</v>
      </c>
      <c r="Q426" s="128">
        <f>IF(Petrobras_PETR4___Histórico__InfoMoney_1[[#This Row],[William %R]]&gt;-0.1,1,0)</f>
        <v>0</v>
      </c>
      <c r="R426" s="99">
        <f t="shared" si="252"/>
        <v>22.52</v>
      </c>
      <c r="S426" s="99">
        <f t="shared" si="253"/>
        <v>25.54</v>
      </c>
      <c r="T426" s="99">
        <f t="shared" si="254"/>
        <v>24.029884615384617</v>
      </c>
      <c r="U426" s="99">
        <f t="shared" si="255"/>
        <v>23.833500000000001</v>
      </c>
      <c r="V426" s="99">
        <f t="shared" si="256"/>
        <v>24.343079650890594</v>
      </c>
      <c r="W426" s="99">
        <f t="shared" si="257"/>
        <v>24.288747975740034</v>
      </c>
      <c r="X426" s="99">
        <f t="shared" si="258"/>
        <v>5.4331675150560699E-2</v>
      </c>
      <c r="Y426" s="99">
        <f t="shared" si="259"/>
        <v>-0.21936622032209793</v>
      </c>
      <c r="Z426" s="99">
        <f t="shared" si="260"/>
        <v>0.27369789547265866</v>
      </c>
      <c r="AA426" s="109">
        <f t="shared" si="261"/>
        <v>9.1923881554250478E-2</v>
      </c>
      <c r="AB426" s="109">
        <f t="shared" si="278"/>
        <v>0.50698126198115057</v>
      </c>
      <c r="AC426" s="99" t="str">
        <f t="shared" si="279"/>
        <v>0</v>
      </c>
      <c r="AD426" s="95" t="str">
        <f t="shared" si="280"/>
        <v>0</v>
      </c>
      <c r="AE426" s="95">
        <f t="shared" si="262"/>
        <v>1</v>
      </c>
      <c r="AF426" s="95">
        <f>IF(Petrobras_PETR4___Histórico__InfoMoney_1[[#This Row],[MACD Line]]&lt;0,1,0)</f>
        <v>0</v>
      </c>
      <c r="AG426" s="99">
        <f>Petrobras_PETR4___Histórico__InfoMoney_1[[#This Row],[9MME]]/Petrobras_PETR4___Histórico__InfoMoney_1[[#This Row],[20MA]]</f>
        <v>1.0082398563108488</v>
      </c>
      <c r="AH426" s="95">
        <f t="shared" si="263"/>
        <v>0</v>
      </c>
      <c r="AI426" s="96">
        <f t="shared" si="264"/>
        <v>0</v>
      </c>
      <c r="AK426" s="104" t="b">
        <f t="shared" si="265"/>
        <v>0</v>
      </c>
      <c r="AL426" s="104" t="b">
        <f t="shared" si="266"/>
        <v>1</v>
      </c>
      <c r="AM426" s="104" t="b">
        <f t="shared" si="267"/>
        <v>0</v>
      </c>
      <c r="AN426" s="104" t="b">
        <f t="shared" si="268"/>
        <v>1</v>
      </c>
      <c r="AO426" s="98">
        <f t="shared" si="269"/>
        <v>22.52</v>
      </c>
      <c r="AP426" s="104">
        <f t="shared" si="270"/>
        <v>25.69</v>
      </c>
      <c r="AQ426" s="98">
        <f t="shared" si="271"/>
        <v>0.2</v>
      </c>
      <c r="AR426" s="98">
        <f t="shared" si="272"/>
        <v>0.15384615384615385</v>
      </c>
      <c r="AS426" s="98">
        <f t="shared" si="273"/>
        <v>7.407407407407407E-2</v>
      </c>
      <c r="AU426" s="97" t="b">
        <f t="shared" si="274"/>
        <v>1</v>
      </c>
      <c r="AV426" s="97" t="b">
        <f t="shared" si="275"/>
        <v>1</v>
      </c>
      <c r="AW426" s="97" t="b">
        <f t="shared" si="281"/>
        <v>0</v>
      </c>
      <c r="AX426" s="97" t="b">
        <f t="shared" si="282"/>
        <v>0</v>
      </c>
      <c r="AY4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6" s="97" t="b">
        <f t="shared" si="276"/>
        <v>0</v>
      </c>
      <c r="BA426" s="97" t="b">
        <f t="shared" si="277"/>
        <v>1</v>
      </c>
      <c r="BB426" s="97" t="b">
        <f t="shared" si="283"/>
        <v>1</v>
      </c>
      <c r="BC426" s="97" t="b">
        <f t="shared" si="284"/>
        <v>1</v>
      </c>
      <c r="BD426" s="97" t="b">
        <f>Petrobras_PETR4___Histórico__InfoMoney_1[[#This Row],[MACD Line]]&lt;0</f>
        <v>0</v>
      </c>
      <c r="BE4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7" spans="1:57" hidden="1">
      <c r="A427" s="83">
        <v>43713</v>
      </c>
      <c r="B427" s="98">
        <v>25.09</v>
      </c>
      <c r="C427" s="98">
        <v>25.09</v>
      </c>
      <c r="D427" s="98">
        <v>0.5</v>
      </c>
      <c r="E427" s="98">
        <f>Petrobras_PETR4___Histórico__InfoMoney_1[[#This Row],[Var.Dia (%)]]/100</f>
        <v>5.0000000000000001E-3</v>
      </c>
      <c r="F427" s="98">
        <v>25.09</v>
      </c>
      <c r="G427" s="98">
        <v>25.05</v>
      </c>
      <c r="H427" s="98">
        <v>25.47</v>
      </c>
      <c r="I427" s="97" t="s">
        <v>69</v>
      </c>
      <c r="J427" s="108">
        <v>1.03E-2</v>
      </c>
      <c r="K427" s="97">
        <f ca="1">IF(COUNT($E427:E$1321)&gt;=22,LINEST(OFFSET(E427,0,0,22),OFFSET(J427,0,0,22)),"")</f>
        <v>1.3772426479946811</v>
      </c>
      <c r="L427" s="99">
        <f t="shared" si="249"/>
        <v>0</v>
      </c>
      <c r="M427" s="99">
        <f t="shared" si="250"/>
        <v>0</v>
      </c>
      <c r="N427" s="99">
        <f t="shared" si="251"/>
        <v>0</v>
      </c>
      <c r="O4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-0.12881355932203359</v>
      </c>
      <c r="P427" s="128">
        <f>IF(Petrobras_PETR4___Histórico__InfoMoney_1[[#This Row],[William %R]]&lt;-0.8,1,0)</f>
        <v>0</v>
      </c>
      <c r="Q427" s="128">
        <f>IF(Petrobras_PETR4___Histórico__InfoMoney_1[[#This Row],[William %R]]&gt;-0.1,1,0)</f>
        <v>0</v>
      </c>
      <c r="R427" s="99">
        <f t="shared" si="252"/>
        <v>22.52</v>
      </c>
      <c r="S427" s="99">
        <f t="shared" si="253"/>
        <v>25.47</v>
      </c>
      <c r="T427" s="99">
        <f t="shared" si="254"/>
        <v>24.000576923076924</v>
      </c>
      <c r="U427" s="99">
        <f t="shared" si="255"/>
        <v>23.813500000000001</v>
      </c>
      <c r="V427" s="99">
        <f t="shared" si="256"/>
        <v>24.183639587416156</v>
      </c>
      <c r="W427" s="99">
        <f t="shared" si="257"/>
        <v>24.214247813799236</v>
      </c>
      <c r="X427" s="99">
        <f t="shared" si="258"/>
        <v>-3.060822638308025E-2</v>
      </c>
      <c r="Y427" s="99">
        <f t="shared" si="259"/>
        <v>-0.2877906941902626</v>
      </c>
      <c r="Z427" s="99">
        <f t="shared" si="260"/>
        <v>0.25718246780718235</v>
      </c>
      <c r="AA427" s="109">
        <f t="shared" si="261"/>
        <v>8.4852813742386402E-2</v>
      </c>
      <c r="AB427" s="109">
        <f t="shared" si="278"/>
        <v>0.45877009492773174</v>
      </c>
      <c r="AC427" s="99" t="str">
        <f t="shared" si="279"/>
        <v>0</v>
      </c>
      <c r="AD427" s="95" t="str">
        <f t="shared" si="280"/>
        <v>0</v>
      </c>
      <c r="AE427" s="95">
        <f t="shared" si="262"/>
        <v>0</v>
      </c>
      <c r="AF427" s="95">
        <f>IF(Petrobras_PETR4___Histórico__InfoMoney_1[[#This Row],[MACD Line]]&lt;0,1,0)</f>
        <v>1</v>
      </c>
      <c r="AG427" s="99">
        <f>Petrobras_PETR4___Histórico__InfoMoney_1[[#This Row],[9MME]]/Petrobras_PETR4___Histórico__InfoMoney_1[[#This Row],[20MA]]</f>
        <v>1.0078559188307861</v>
      </c>
      <c r="AH427" s="95">
        <f t="shared" si="263"/>
        <v>0</v>
      </c>
      <c r="AI427" s="96">
        <f t="shared" si="264"/>
        <v>0</v>
      </c>
      <c r="AK427" s="104" t="b">
        <f t="shared" si="265"/>
        <v>1</v>
      </c>
      <c r="AL427" s="104" t="b">
        <f t="shared" si="266"/>
        <v>0</v>
      </c>
      <c r="AM427" s="104" t="b">
        <f t="shared" si="267"/>
        <v>0</v>
      </c>
      <c r="AN427" s="104" t="b">
        <f t="shared" si="268"/>
        <v>1</v>
      </c>
      <c r="AO427" s="98">
        <f t="shared" si="269"/>
        <v>22.52</v>
      </c>
      <c r="AP427" s="104">
        <f t="shared" si="270"/>
        <v>25.54</v>
      </c>
      <c r="AQ427" s="98">
        <f t="shared" si="271"/>
        <v>0.2</v>
      </c>
      <c r="AR427" s="98">
        <f t="shared" si="272"/>
        <v>0.15384615384615385</v>
      </c>
      <c r="AS427" s="98">
        <f t="shared" si="273"/>
        <v>7.407407407407407E-2</v>
      </c>
      <c r="AU427" s="97" t="b">
        <f t="shared" si="274"/>
        <v>1</v>
      </c>
      <c r="AV427" s="97" t="b">
        <f t="shared" si="275"/>
        <v>1</v>
      </c>
      <c r="AW427" s="97" t="b">
        <f t="shared" si="281"/>
        <v>0</v>
      </c>
      <c r="AX427" s="97" t="b">
        <f t="shared" si="282"/>
        <v>0</v>
      </c>
      <c r="AY4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7" s="97" t="b">
        <f t="shared" si="276"/>
        <v>0</v>
      </c>
      <c r="BA427" s="97" t="b">
        <f t="shared" si="277"/>
        <v>0</v>
      </c>
      <c r="BB427" s="97" t="b">
        <f t="shared" si="283"/>
        <v>1</v>
      </c>
      <c r="BC427" s="97" t="b">
        <f t="shared" si="284"/>
        <v>1</v>
      </c>
      <c r="BD427" s="97" t="b">
        <f>Petrobras_PETR4___Histórico__InfoMoney_1[[#This Row],[MACD Line]]&lt;0</f>
        <v>1</v>
      </c>
      <c r="BE4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8" spans="1:57" hidden="1">
      <c r="A428" s="83">
        <v>43712</v>
      </c>
      <c r="B428" s="98">
        <v>24.97</v>
      </c>
      <c r="C428" s="98">
        <v>24.97</v>
      </c>
      <c r="D428" s="98">
        <v>2.58</v>
      </c>
      <c r="E428" s="98">
        <f>Petrobras_PETR4___Histórico__InfoMoney_1[[#This Row],[Var.Dia (%)]]/100</f>
        <v>2.58E-2</v>
      </c>
      <c r="F428" s="98">
        <v>24.88</v>
      </c>
      <c r="G428" s="98">
        <v>24.72</v>
      </c>
      <c r="H428" s="98">
        <v>25.07</v>
      </c>
      <c r="I428" s="97" t="s">
        <v>53</v>
      </c>
      <c r="J428" s="108">
        <v>1.52E-2</v>
      </c>
      <c r="K428" s="97">
        <f ca="1">IF(COUNT($E428:E$1321)&gt;=22,LINEST(OFFSET(E428,0,0,22),OFFSET(J428,0,0,22)),"")</f>
        <v>1.3270681498779593</v>
      </c>
      <c r="L428" s="99">
        <f t="shared" si="249"/>
        <v>0</v>
      </c>
      <c r="M428" s="99">
        <f t="shared" si="250"/>
        <v>0</v>
      </c>
      <c r="N428" s="99">
        <f t="shared" si="251"/>
        <v>0</v>
      </c>
      <c r="O4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-3.9215686274510352E-2</v>
      </c>
      <c r="P428" s="128">
        <f>IF(Petrobras_PETR4___Histórico__InfoMoney_1[[#This Row],[William %R]]&lt;-0.8,1,0)</f>
        <v>0</v>
      </c>
      <c r="Q428" s="128">
        <f>IF(Petrobras_PETR4___Histórico__InfoMoney_1[[#This Row],[William %R]]&gt;-0.1,1,0)</f>
        <v>1</v>
      </c>
      <c r="R428" s="99">
        <f t="shared" si="252"/>
        <v>22.52</v>
      </c>
      <c r="S428" s="99">
        <f t="shared" si="253"/>
        <v>25.07</v>
      </c>
      <c r="T428" s="99">
        <f t="shared" si="254"/>
        <v>23.948692307692308</v>
      </c>
      <c r="U428" s="99">
        <f t="shared" si="255"/>
        <v>23.802500000000002</v>
      </c>
      <c r="V428" s="99">
        <f t="shared" si="256"/>
        <v>24.018846785128186</v>
      </c>
      <c r="W428" s="99">
        <f t="shared" si="257"/>
        <v>24.144187638903176</v>
      </c>
      <c r="X428" s="99">
        <f t="shared" si="258"/>
        <v>-0.12534085377498982</v>
      </c>
      <c r="Y428" s="99">
        <f t="shared" si="259"/>
        <v>-0.35208631114205818</v>
      </c>
      <c r="Z428" s="99">
        <f t="shared" si="260"/>
        <v>0.22674545736706836</v>
      </c>
      <c r="AA428" s="109">
        <f t="shared" si="261"/>
        <v>0.44547727214752425</v>
      </c>
      <c r="AB428" s="109">
        <f t="shared" si="278"/>
        <v>0.34846807601271002</v>
      </c>
      <c r="AC428" s="99" t="str">
        <f t="shared" si="279"/>
        <v>0</v>
      </c>
      <c r="AD428" s="95" t="str">
        <f t="shared" si="280"/>
        <v>0</v>
      </c>
      <c r="AE428" s="95">
        <f t="shared" si="262"/>
        <v>0</v>
      </c>
      <c r="AF428" s="95">
        <f>IF(Petrobras_PETR4___Histórico__InfoMoney_1[[#This Row],[MACD Line]]&lt;0,1,0)</f>
        <v>1</v>
      </c>
      <c r="AG428" s="99">
        <f>Petrobras_PETR4___Histórico__InfoMoney_1[[#This Row],[9MME]]/Petrobras_PETR4___Histórico__InfoMoney_1[[#This Row],[20MA]]</f>
        <v>1.0061418887802671</v>
      </c>
      <c r="AH428" s="95">
        <f t="shared" si="263"/>
        <v>0</v>
      </c>
      <c r="AI428" s="96">
        <f t="shared" si="264"/>
        <v>0</v>
      </c>
      <c r="AK428" s="104" t="b">
        <f t="shared" si="265"/>
        <v>0</v>
      </c>
      <c r="AL428" s="104" t="b">
        <f t="shared" si="266"/>
        <v>0</v>
      </c>
      <c r="AM428" s="104" t="b">
        <f t="shared" si="267"/>
        <v>0</v>
      </c>
      <c r="AN428" s="104" t="b">
        <f t="shared" si="268"/>
        <v>1</v>
      </c>
      <c r="AO428" s="98">
        <f t="shared" si="269"/>
        <v>22.52</v>
      </c>
      <c r="AP428" s="104">
        <f t="shared" si="270"/>
        <v>25.21</v>
      </c>
      <c r="AQ428" s="98">
        <f t="shared" si="271"/>
        <v>0.2</v>
      </c>
      <c r="AR428" s="98">
        <f t="shared" si="272"/>
        <v>0.15384615384615385</v>
      </c>
      <c r="AS428" s="98">
        <f t="shared" si="273"/>
        <v>7.407407407407407E-2</v>
      </c>
      <c r="AU428" s="97" t="b">
        <f t="shared" si="274"/>
        <v>1</v>
      </c>
      <c r="AV428" s="97" t="b">
        <f t="shared" si="275"/>
        <v>1</v>
      </c>
      <c r="AW428" s="97" t="b">
        <f t="shared" si="281"/>
        <v>0</v>
      </c>
      <c r="AX428" s="97" t="b">
        <f t="shared" si="282"/>
        <v>0</v>
      </c>
      <c r="AY4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8" s="97" t="b">
        <f t="shared" si="276"/>
        <v>1</v>
      </c>
      <c r="BA428" s="97" t="b">
        <f t="shared" si="277"/>
        <v>0</v>
      </c>
      <c r="BB428" s="97" t="b">
        <f t="shared" si="283"/>
        <v>1</v>
      </c>
      <c r="BC428" s="97" t="b">
        <f t="shared" si="284"/>
        <v>1</v>
      </c>
      <c r="BD428" s="97" t="b">
        <f>Petrobras_PETR4___Histórico__InfoMoney_1[[#This Row],[MACD Line]]&lt;0</f>
        <v>1</v>
      </c>
      <c r="BE4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29" spans="1:57" hidden="1">
      <c r="A429" s="83">
        <v>43711</v>
      </c>
      <c r="B429" s="98">
        <v>24.34</v>
      </c>
      <c r="C429" s="98">
        <v>24.34</v>
      </c>
      <c r="D429" s="98">
        <v>1.19</v>
      </c>
      <c r="E429" s="98">
        <f>Petrobras_PETR4___Histórico__InfoMoney_1[[#This Row],[Var.Dia (%)]]/100</f>
        <v>1.1899999999999999E-2</v>
      </c>
      <c r="F429" s="98">
        <v>24.34</v>
      </c>
      <c r="G429" s="98">
        <v>23.8</v>
      </c>
      <c r="H429" s="98">
        <v>24.4</v>
      </c>
      <c r="I429" s="97" t="s">
        <v>87</v>
      </c>
      <c r="J429" s="108">
        <v>-9.4000000000000004E-3</v>
      </c>
      <c r="K429" s="97">
        <f ca="1">IF(COUNT($E429:E$1321)&gt;=22,LINEST(OFFSET(E429,0,0,22),OFFSET(J429,0,0,22)),"")</f>
        <v>1.3324089710490636</v>
      </c>
      <c r="L429" s="99">
        <f t="shared" si="249"/>
        <v>0</v>
      </c>
      <c r="M429" s="99">
        <f t="shared" si="250"/>
        <v>0</v>
      </c>
      <c r="N429" s="99">
        <f t="shared" si="251"/>
        <v>0</v>
      </c>
      <c r="O4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-0.16894977168949807</v>
      </c>
      <c r="P429" s="128">
        <f>IF(Petrobras_PETR4___Histórico__InfoMoney_1[[#This Row],[William %R]]&lt;-0.8,1,0)</f>
        <v>0</v>
      </c>
      <c r="Q429" s="128">
        <f>IF(Petrobras_PETR4___Histórico__InfoMoney_1[[#This Row],[William %R]]&gt;-0.1,1,0)</f>
        <v>0</v>
      </c>
      <c r="R429" s="99">
        <f t="shared" si="252"/>
        <v>22.52</v>
      </c>
      <c r="S429" s="99">
        <f t="shared" si="253"/>
        <v>24.71</v>
      </c>
      <c r="T429" s="99">
        <f t="shared" si="254"/>
        <v>23.856000000000002</v>
      </c>
      <c r="U429" s="99">
        <f t="shared" si="255"/>
        <v>23.763000000000002</v>
      </c>
      <c r="V429" s="99">
        <f t="shared" si="256"/>
        <v>23.845909836969675</v>
      </c>
      <c r="W429" s="99">
        <f t="shared" si="257"/>
        <v>24.07812265001543</v>
      </c>
      <c r="X429" s="99">
        <f t="shared" si="258"/>
        <v>-0.23221281304575569</v>
      </c>
      <c r="Y429" s="99">
        <f t="shared" si="259"/>
        <v>-0.40877267548382529</v>
      </c>
      <c r="Z429" s="99">
        <f t="shared" si="260"/>
        <v>0.17655986243806959</v>
      </c>
      <c r="AA429" s="109">
        <f t="shared" si="261"/>
        <v>0.1979898987322341</v>
      </c>
      <c r="AB429" s="109">
        <f t="shared" si="278"/>
        <v>0.39144603714943943</v>
      </c>
      <c r="AC429" s="99" t="str">
        <f t="shared" si="279"/>
        <v>0</v>
      </c>
      <c r="AD429" s="95" t="str">
        <f t="shared" si="280"/>
        <v>0</v>
      </c>
      <c r="AE429" s="95">
        <f t="shared" si="262"/>
        <v>0</v>
      </c>
      <c r="AF429" s="95">
        <f>IF(Petrobras_PETR4___Histórico__InfoMoney_1[[#This Row],[MACD Line]]&lt;0,1,0)</f>
        <v>1</v>
      </c>
      <c r="AG429" s="99">
        <f>Petrobras_PETR4___Histórico__InfoMoney_1[[#This Row],[9MME]]/Petrobras_PETR4___Histórico__InfoMoney_1[[#This Row],[20MA]]</f>
        <v>1.0039136472667594</v>
      </c>
      <c r="AH429" s="95">
        <f t="shared" si="263"/>
        <v>0</v>
      </c>
      <c r="AI429" s="96">
        <f t="shared" si="264"/>
        <v>0</v>
      </c>
      <c r="AK429" s="104" t="b">
        <f t="shared" si="265"/>
        <v>0</v>
      </c>
      <c r="AL429" s="104" t="b">
        <f t="shared" si="266"/>
        <v>0</v>
      </c>
      <c r="AM429" s="104" t="b">
        <f t="shared" si="267"/>
        <v>1</v>
      </c>
      <c r="AN429" s="104" t="b">
        <f t="shared" si="268"/>
        <v>1</v>
      </c>
      <c r="AO429" s="98">
        <f t="shared" si="269"/>
        <v>22.52</v>
      </c>
      <c r="AP429" s="104">
        <f t="shared" si="270"/>
        <v>25.21</v>
      </c>
      <c r="AQ429" s="98">
        <f t="shared" si="271"/>
        <v>0.2</v>
      </c>
      <c r="AR429" s="98">
        <f t="shared" si="272"/>
        <v>0.15384615384615385</v>
      </c>
      <c r="AS429" s="98">
        <f t="shared" si="273"/>
        <v>7.407407407407407E-2</v>
      </c>
      <c r="AU429" s="97" t="b">
        <f t="shared" si="274"/>
        <v>1</v>
      </c>
      <c r="AV429" s="97" t="b">
        <f t="shared" si="275"/>
        <v>1</v>
      </c>
      <c r="AW429" s="97" t="b">
        <f t="shared" si="281"/>
        <v>0</v>
      </c>
      <c r="AX429" s="97" t="b">
        <f t="shared" si="282"/>
        <v>0</v>
      </c>
      <c r="AY4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29" s="97" t="b">
        <f t="shared" si="276"/>
        <v>0</v>
      </c>
      <c r="BA429" s="97" t="b">
        <f t="shared" si="277"/>
        <v>1</v>
      </c>
      <c r="BB429" s="97" t="b">
        <f t="shared" si="283"/>
        <v>1</v>
      </c>
      <c r="BC429" s="97" t="b">
        <f t="shared" si="284"/>
        <v>1</v>
      </c>
      <c r="BD429" s="97" t="b">
        <f>Petrobras_PETR4___Histórico__InfoMoney_1[[#This Row],[MACD Line]]&lt;0</f>
        <v>1</v>
      </c>
      <c r="BE4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0" spans="1:57" hidden="1">
      <c r="A430" s="83">
        <v>43710</v>
      </c>
      <c r="B430" s="98">
        <v>24.06</v>
      </c>
      <c r="C430" s="98">
        <v>24.06</v>
      </c>
      <c r="D430" s="98">
        <v>-0.78</v>
      </c>
      <c r="E430" s="98">
        <f>Petrobras_PETR4___Histórico__InfoMoney_1[[#This Row],[Var.Dia (%)]]/100</f>
        <v>-7.8000000000000005E-3</v>
      </c>
      <c r="F430" s="98">
        <v>24.06</v>
      </c>
      <c r="G430" s="98">
        <v>24.01</v>
      </c>
      <c r="H430" s="98">
        <v>24.32</v>
      </c>
      <c r="I430" s="97" t="s">
        <v>543</v>
      </c>
      <c r="J430" s="108">
        <v>-5.0000000000000001E-3</v>
      </c>
      <c r="K430" s="97">
        <f ca="1">IF(COUNT($E430:E$1321)&gt;=22,LINEST(OFFSET(E430,0,0,22),OFFSET(J430,0,0,22)),"")</f>
        <v>1.4081276704451544</v>
      </c>
      <c r="L430" s="99">
        <f t="shared" si="249"/>
        <v>0</v>
      </c>
      <c r="M430" s="99">
        <f t="shared" si="250"/>
        <v>0</v>
      </c>
      <c r="N430" s="99">
        <f t="shared" si="251"/>
        <v>0</v>
      </c>
      <c r="O4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-0.29680365296803735</v>
      </c>
      <c r="P430" s="128">
        <f>IF(Petrobras_PETR4___Histórico__InfoMoney_1[[#This Row],[William %R]]&lt;-0.8,1,0)</f>
        <v>0</v>
      </c>
      <c r="Q430" s="128">
        <f>IF(Petrobras_PETR4___Histórico__InfoMoney_1[[#This Row],[William %R]]&gt;-0.1,1,0)</f>
        <v>0</v>
      </c>
      <c r="R430" s="99">
        <f t="shared" si="252"/>
        <v>22.52</v>
      </c>
      <c r="S430" s="99">
        <f t="shared" si="253"/>
        <v>24.71</v>
      </c>
      <c r="T430" s="99">
        <f t="shared" si="254"/>
        <v>23.815884615384611</v>
      </c>
      <c r="U430" s="99">
        <f t="shared" si="255"/>
        <v>23.768000000000001</v>
      </c>
      <c r="V430" s="99">
        <f t="shared" si="256"/>
        <v>23.756075261873253</v>
      </c>
      <c r="W430" s="99">
        <f t="shared" si="257"/>
        <v>24.057172462016666</v>
      </c>
      <c r="X430" s="99">
        <f t="shared" si="258"/>
        <v>-0.30109720014341335</v>
      </c>
      <c r="Y430" s="99">
        <f t="shared" si="259"/>
        <v>-0.45291264109334267</v>
      </c>
      <c r="Z430" s="99">
        <f t="shared" si="260"/>
        <v>0.15181544094992933</v>
      </c>
      <c r="AA430" s="109">
        <f t="shared" si="261"/>
        <v>0.13435028842544494</v>
      </c>
      <c r="AB430" s="109">
        <f t="shared" si="278"/>
        <v>0.52041329729360286</v>
      </c>
      <c r="AC430" s="99" t="str">
        <f t="shared" si="279"/>
        <v>0</v>
      </c>
      <c r="AD430" s="95" t="str">
        <f t="shared" si="280"/>
        <v>0</v>
      </c>
      <c r="AE430" s="95">
        <f t="shared" si="262"/>
        <v>0</v>
      </c>
      <c r="AF430" s="95">
        <f>IF(Petrobras_PETR4___Histórico__InfoMoney_1[[#This Row],[MACD Line]]&lt;0,1,0)</f>
        <v>1</v>
      </c>
      <c r="AG430" s="99">
        <f>Petrobras_PETR4___Histórico__InfoMoney_1[[#This Row],[9MME]]/Petrobras_PETR4___Histórico__InfoMoney_1[[#This Row],[20MA]]</f>
        <v>1.0020146674261448</v>
      </c>
      <c r="AH430" s="95">
        <f t="shared" si="263"/>
        <v>0</v>
      </c>
      <c r="AI430" s="96">
        <f t="shared" si="264"/>
        <v>0</v>
      </c>
      <c r="AK430" s="104" t="b">
        <f t="shared" si="265"/>
        <v>0</v>
      </c>
      <c r="AL430" s="104" t="b">
        <f t="shared" si="266"/>
        <v>0</v>
      </c>
      <c r="AM430" s="104" t="b">
        <f t="shared" si="267"/>
        <v>0</v>
      </c>
      <c r="AN430" s="104" t="b">
        <f t="shared" si="268"/>
        <v>1</v>
      </c>
      <c r="AO430" s="98">
        <f t="shared" si="269"/>
        <v>22.52</v>
      </c>
      <c r="AP430" s="104">
        <f t="shared" si="270"/>
        <v>25.21</v>
      </c>
      <c r="AQ430" s="98">
        <f t="shared" si="271"/>
        <v>0.2</v>
      </c>
      <c r="AR430" s="98">
        <f t="shared" si="272"/>
        <v>0.15384615384615385</v>
      </c>
      <c r="AS430" s="98">
        <f t="shared" si="273"/>
        <v>7.407407407407407E-2</v>
      </c>
      <c r="AU430" s="97" t="b">
        <f t="shared" si="274"/>
        <v>1</v>
      </c>
      <c r="AV430" s="97" t="b">
        <f t="shared" si="275"/>
        <v>0</v>
      </c>
      <c r="AW430" s="97" t="b">
        <f t="shared" si="281"/>
        <v>0</v>
      </c>
      <c r="AX430" s="97" t="b">
        <f t="shared" si="282"/>
        <v>0</v>
      </c>
      <c r="AY4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0" s="97" t="b">
        <f t="shared" si="276"/>
        <v>0</v>
      </c>
      <c r="BA430" s="97" t="b">
        <f t="shared" si="277"/>
        <v>0</v>
      </c>
      <c r="BB430" s="97" t="b">
        <f t="shared" si="283"/>
        <v>1</v>
      </c>
      <c r="BC430" s="97" t="b">
        <f t="shared" si="284"/>
        <v>1</v>
      </c>
      <c r="BD430" s="97" t="b">
        <f>Petrobras_PETR4___Histórico__InfoMoney_1[[#This Row],[MACD Line]]&lt;0</f>
        <v>1</v>
      </c>
      <c r="BE4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1" spans="1:57" hidden="1">
      <c r="A431" s="83">
        <v>43707</v>
      </c>
      <c r="B431" s="98">
        <v>24.25</v>
      </c>
      <c r="C431" s="98">
        <v>24.25</v>
      </c>
      <c r="D431" s="98">
        <v>0</v>
      </c>
      <c r="E431" s="98">
        <f>Petrobras_PETR4___Histórico__InfoMoney_1[[#This Row],[Var.Dia (%)]]/100</f>
        <v>0</v>
      </c>
      <c r="F431" s="98">
        <v>24.25</v>
      </c>
      <c r="G431" s="98">
        <v>23.47</v>
      </c>
      <c r="H431" s="98">
        <v>24.25</v>
      </c>
      <c r="I431" s="97" t="s">
        <v>172</v>
      </c>
      <c r="J431" s="108">
        <v>6.1000000000000004E-3</v>
      </c>
      <c r="K431" s="97">
        <f ca="1">IF(COUNT($E431:E$1321)&gt;=22,LINEST(OFFSET(E431,0,0,22),OFFSET(J431,0,0,22)),"")</f>
        <v>1.3910179529255804</v>
      </c>
      <c r="L431" s="99">
        <f t="shared" si="249"/>
        <v>0</v>
      </c>
      <c r="M431" s="99">
        <f t="shared" si="250"/>
        <v>0</v>
      </c>
      <c r="N431" s="99">
        <f t="shared" si="251"/>
        <v>0</v>
      </c>
      <c r="O4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-0.25751072961373433</v>
      </c>
      <c r="P431" s="128">
        <f>IF(Petrobras_PETR4___Histórico__InfoMoney_1[[#This Row],[William %R]]&lt;-0.8,1,0)</f>
        <v>0</v>
      </c>
      <c r="Q431" s="128">
        <f>IF(Petrobras_PETR4___Histórico__InfoMoney_1[[#This Row],[William %R]]&gt;-0.1,1,0)</f>
        <v>0</v>
      </c>
      <c r="R431" s="99">
        <f t="shared" si="252"/>
        <v>22.52</v>
      </c>
      <c r="S431" s="99">
        <f t="shared" si="253"/>
        <v>24.85</v>
      </c>
      <c r="T431" s="99">
        <f t="shared" si="254"/>
        <v>23.878961538461539</v>
      </c>
      <c r="U431" s="99">
        <f t="shared" si="255"/>
        <v>23.771499999999996</v>
      </c>
      <c r="V431" s="99">
        <f t="shared" si="256"/>
        <v>23.700816218577483</v>
      </c>
      <c r="W431" s="99">
        <f t="shared" si="257"/>
        <v>24.056946258977998</v>
      </c>
      <c r="X431" s="99">
        <f t="shared" si="258"/>
        <v>-0.35613004040051521</v>
      </c>
      <c r="Y431" s="99">
        <f t="shared" si="259"/>
        <v>-0.49086650133082499</v>
      </c>
      <c r="Z431" s="99">
        <f t="shared" si="260"/>
        <v>0.13473646093030978</v>
      </c>
      <c r="AA431" s="109">
        <f t="shared" si="261"/>
        <v>0</v>
      </c>
      <c r="AB431" s="109">
        <f t="shared" si="278"/>
        <v>0.66509397832186057</v>
      </c>
      <c r="AC431" s="99" t="str">
        <f t="shared" si="279"/>
        <v>0</v>
      </c>
      <c r="AD431" s="95" t="str">
        <f t="shared" si="280"/>
        <v>0</v>
      </c>
      <c r="AE431" s="95">
        <f t="shared" si="262"/>
        <v>0</v>
      </c>
      <c r="AF431" s="95">
        <f>IF(Petrobras_PETR4___Histórico__InfoMoney_1[[#This Row],[MACD Line]]&lt;0,1,0)</f>
        <v>1</v>
      </c>
      <c r="AG431" s="99">
        <f>Petrobras_PETR4___Histórico__InfoMoney_1[[#This Row],[9MME]]/Petrobras_PETR4___Histórico__InfoMoney_1[[#This Row],[20MA]]</f>
        <v>1.0045206040200048</v>
      </c>
      <c r="AH431" s="95">
        <f t="shared" si="263"/>
        <v>0</v>
      </c>
      <c r="AI431" s="96">
        <f t="shared" si="264"/>
        <v>0</v>
      </c>
      <c r="AK431" s="104" t="b">
        <f t="shared" si="265"/>
        <v>0</v>
      </c>
      <c r="AL431" s="104" t="b">
        <f t="shared" si="266"/>
        <v>0</v>
      </c>
      <c r="AM431" s="104" t="b">
        <f t="shared" si="267"/>
        <v>1</v>
      </c>
      <c r="AN431" s="104" t="b">
        <f t="shared" si="268"/>
        <v>1</v>
      </c>
      <c r="AO431" s="98">
        <f t="shared" si="269"/>
        <v>22.52</v>
      </c>
      <c r="AP431" s="104">
        <f t="shared" si="270"/>
        <v>25.4</v>
      </c>
      <c r="AQ431" s="98">
        <f t="shared" si="271"/>
        <v>0.2</v>
      </c>
      <c r="AR431" s="98">
        <f t="shared" si="272"/>
        <v>0.15384615384615385</v>
      </c>
      <c r="AS431" s="98">
        <f t="shared" si="273"/>
        <v>7.407407407407407E-2</v>
      </c>
      <c r="AU431" s="97" t="b">
        <f t="shared" si="274"/>
        <v>0</v>
      </c>
      <c r="AV431" s="97" t="b">
        <f t="shared" si="275"/>
        <v>1</v>
      </c>
      <c r="AW431" s="97" t="b">
        <f t="shared" si="281"/>
        <v>0</v>
      </c>
      <c r="AX431" s="97" t="b">
        <f t="shared" si="282"/>
        <v>0</v>
      </c>
      <c r="AY4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1" s="97" t="b">
        <f t="shared" si="276"/>
        <v>0</v>
      </c>
      <c r="BA431" s="97" t="b">
        <f t="shared" si="277"/>
        <v>0</v>
      </c>
      <c r="BB431" s="97" t="b">
        <f t="shared" si="283"/>
        <v>1</v>
      </c>
      <c r="BC431" s="97" t="b">
        <f t="shared" si="284"/>
        <v>1</v>
      </c>
      <c r="BD431" s="97" t="b">
        <f>Petrobras_PETR4___Histórico__InfoMoney_1[[#This Row],[MACD Line]]&lt;0</f>
        <v>1</v>
      </c>
      <c r="BE4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2" spans="1:57" hidden="1">
      <c r="A432" s="83">
        <v>43706</v>
      </c>
      <c r="B432" s="98">
        <v>24.25</v>
      </c>
      <c r="C432" s="98">
        <v>24.25</v>
      </c>
      <c r="D432" s="98">
        <v>3.7</v>
      </c>
      <c r="E432" s="98">
        <f>Petrobras_PETR4___Histórico__InfoMoney_1[[#This Row],[Var.Dia (%)]]/100</f>
        <v>3.7000000000000005E-2</v>
      </c>
      <c r="F432" s="98">
        <v>24.25</v>
      </c>
      <c r="G432" s="98">
        <v>23.47</v>
      </c>
      <c r="H432" s="98">
        <v>24.25</v>
      </c>
      <c r="I432" s="97" t="s">
        <v>151</v>
      </c>
      <c r="J432" s="108">
        <v>2.3699999999999999E-2</v>
      </c>
      <c r="K432" s="97">
        <f ca="1">IF(COUNT($E432:E$1321)&gt;=22,LINEST(OFFSET(E432,0,0,22),OFFSET(J432,0,0,22)),"")</f>
        <v>1.3844906450302392</v>
      </c>
      <c r="L432" s="99">
        <f t="shared" si="249"/>
        <v>0</v>
      </c>
      <c r="M432" s="99">
        <f t="shared" si="250"/>
        <v>0</v>
      </c>
      <c r="N432" s="99">
        <f t="shared" si="251"/>
        <v>0</v>
      </c>
      <c r="O4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-0.25751072961373433</v>
      </c>
      <c r="P432" s="128">
        <f>IF(Petrobras_PETR4___Histórico__InfoMoney_1[[#This Row],[William %R]]&lt;-0.8,1,0)</f>
        <v>0</v>
      </c>
      <c r="Q432" s="128">
        <f>IF(Petrobras_PETR4___Histórico__InfoMoney_1[[#This Row],[William %R]]&gt;-0.1,1,0)</f>
        <v>0</v>
      </c>
      <c r="R432" s="99">
        <f t="shared" si="252"/>
        <v>22.52</v>
      </c>
      <c r="S432" s="99">
        <f t="shared" si="253"/>
        <v>24.85</v>
      </c>
      <c r="T432" s="99">
        <f t="shared" si="254"/>
        <v>23.876000000000001</v>
      </c>
      <c r="U432" s="99">
        <f t="shared" si="255"/>
        <v>23.811500000000002</v>
      </c>
      <c r="V432" s="99">
        <f t="shared" si="256"/>
        <v>23.600964621955207</v>
      </c>
      <c r="W432" s="99">
        <f t="shared" si="257"/>
        <v>24.041501959696237</v>
      </c>
      <c r="X432" s="99">
        <f t="shared" si="258"/>
        <v>-0.44053733774103065</v>
      </c>
      <c r="Y432" s="99">
        <f t="shared" si="259"/>
        <v>-0.52455061656340241</v>
      </c>
      <c r="Z432" s="99">
        <f t="shared" si="260"/>
        <v>8.4013278822371751E-2</v>
      </c>
      <c r="AA432" s="109">
        <f t="shared" si="261"/>
        <v>0.615182899632297</v>
      </c>
      <c r="AB432" s="109">
        <f t="shared" si="278"/>
        <v>0.55791576425119915</v>
      </c>
      <c r="AC432" s="99" t="str">
        <f t="shared" si="279"/>
        <v>1</v>
      </c>
      <c r="AD432" s="95" t="str">
        <f t="shared" si="280"/>
        <v>0</v>
      </c>
      <c r="AE432" s="95">
        <f t="shared" si="262"/>
        <v>0</v>
      </c>
      <c r="AF432" s="95">
        <f>IF(Petrobras_PETR4___Histórico__InfoMoney_1[[#This Row],[MACD Line]]&lt;0,1,0)</f>
        <v>1</v>
      </c>
      <c r="AG432" s="99">
        <f>Petrobras_PETR4___Histórico__InfoMoney_1[[#This Row],[9MME]]/Petrobras_PETR4___Histórico__InfoMoney_1[[#This Row],[20MA]]</f>
        <v>1.0027087751716608</v>
      </c>
      <c r="AH432" s="95">
        <f t="shared" si="263"/>
        <v>0</v>
      </c>
      <c r="AI432" s="96">
        <f t="shared" si="264"/>
        <v>0</v>
      </c>
      <c r="AK432" s="104" t="b">
        <f t="shared" si="265"/>
        <v>0</v>
      </c>
      <c r="AL432" s="104" t="b">
        <f t="shared" si="266"/>
        <v>0</v>
      </c>
      <c r="AM432" s="104" t="b">
        <f t="shared" si="267"/>
        <v>1</v>
      </c>
      <c r="AN432" s="104" t="b">
        <f t="shared" si="268"/>
        <v>1</v>
      </c>
      <c r="AO432" s="98">
        <f t="shared" si="269"/>
        <v>22.52</v>
      </c>
      <c r="AP432" s="104">
        <f t="shared" si="270"/>
        <v>25.4</v>
      </c>
      <c r="AQ432" s="98">
        <f t="shared" si="271"/>
        <v>0.2</v>
      </c>
      <c r="AR432" s="98">
        <f t="shared" si="272"/>
        <v>0.15384615384615385</v>
      </c>
      <c r="AS432" s="98">
        <f t="shared" si="273"/>
        <v>7.407407407407407E-2</v>
      </c>
      <c r="AU432" s="97" t="b">
        <f t="shared" si="274"/>
        <v>1</v>
      </c>
      <c r="AV432" s="97" t="b">
        <f t="shared" si="275"/>
        <v>0</v>
      </c>
      <c r="AW432" s="97" t="b">
        <f t="shared" si="281"/>
        <v>0</v>
      </c>
      <c r="AX432" s="97" t="b">
        <f t="shared" si="282"/>
        <v>0</v>
      </c>
      <c r="AY4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2" s="97" t="b">
        <f t="shared" si="276"/>
        <v>0</v>
      </c>
      <c r="BA432" s="97" t="b">
        <f t="shared" si="277"/>
        <v>0</v>
      </c>
      <c r="BB432" s="97" t="b">
        <f t="shared" si="283"/>
        <v>1</v>
      </c>
      <c r="BC432" s="97" t="b">
        <f t="shared" si="284"/>
        <v>1</v>
      </c>
      <c r="BD432" s="97" t="b">
        <f>Petrobras_PETR4___Histórico__InfoMoney_1[[#This Row],[MACD Line]]&lt;0</f>
        <v>1</v>
      </c>
      <c r="BE4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3" spans="1:57" hidden="1">
      <c r="A433" s="83">
        <v>43705</v>
      </c>
      <c r="B433" s="98">
        <v>23.38</v>
      </c>
      <c r="C433" s="98">
        <v>23.38</v>
      </c>
      <c r="D433" s="98">
        <v>1.03</v>
      </c>
      <c r="E433" s="98">
        <f>Petrobras_PETR4___Histórico__InfoMoney_1[[#This Row],[Var.Dia (%)]]/100</f>
        <v>1.03E-2</v>
      </c>
      <c r="F433" s="98">
        <v>23.38</v>
      </c>
      <c r="G433" s="98">
        <v>22.94</v>
      </c>
      <c r="H433" s="98">
        <v>23.49</v>
      </c>
      <c r="I433" s="97" t="s">
        <v>544</v>
      </c>
      <c r="J433" s="108">
        <v>9.4000000000000004E-3</v>
      </c>
      <c r="K433" s="97">
        <f ca="1">IF(COUNT($E433:E$1321)&gt;=22,LINEST(OFFSET(E433,0,0,22),OFFSET(J433,0,0,22)),"")</f>
        <v>1.3626387944335669</v>
      </c>
      <c r="L433" s="99">
        <f t="shared" si="249"/>
        <v>0</v>
      </c>
      <c r="M433" s="99">
        <f t="shared" si="250"/>
        <v>0</v>
      </c>
      <c r="N433" s="99">
        <f t="shared" si="251"/>
        <v>0</v>
      </c>
      <c r="O4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-0.68029739776951714</v>
      </c>
      <c r="P433" s="128">
        <f>IF(Petrobras_PETR4___Histórico__InfoMoney_1[[#This Row],[William %R]]&lt;-0.8,1,0)</f>
        <v>0</v>
      </c>
      <c r="Q433" s="128">
        <f>IF(Petrobras_PETR4___Histórico__InfoMoney_1[[#This Row],[William %R]]&gt;-0.1,1,0)</f>
        <v>0</v>
      </c>
      <c r="R433" s="99">
        <f t="shared" si="252"/>
        <v>22.52</v>
      </c>
      <c r="S433" s="99">
        <f t="shared" si="253"/>
        <v>25.21</v>
      </c>
      <c r="T433" s="99">
        <f t="shared" si="254"/>
        <v>23.795038461538461</v>
      </c>
      <c r="U433" s="99">
        <f t="shared" si="255"/>
        <v>23.808</v>
      </c>
      <c r="V433" s="99">
        <f t="shared" si="256"/>
        <v>23.482958189583428</v>
      </c>
      <c r="W433" s="99">
        <f t="shared" si="257"/>
        <v>24.024822116471935</v>
      </c>
      <c r="X433" s="99">
        <f t="shared" si="258"/>
        <v>-0.5418639268885066</v>
      </c>
      <c r="Y433" s="99">
        <f t="shared" si="259"/>
        <v>-0.5455539362689954</v>
      </c>
      <c r="Z433" s="99">
        <f t="shared" si="260"/>
        <v>3.6900093804888012E-3</v>
      </c>
      <c r="AA433" s="109">
        <f t="shared" si="261"/>
        <v>0.16970562748477031</v>
      </c>
      <c r="AB433" s="109">
        <f t="shared" si="278"/>
        <v>0.44875383006722047</v>
      </c>
      <c r="AC433" s="99" t="str">
        <f t="shared" si="279"/>
        <v>0</v>
      </c>
      <c r="AD433" s="95" t="str">
        <f t="shared" si="280"/>
        <v>0</v>
      </c>
      <c r="AE433" s="95">
        <f t="shared" si="262"/>
        <v>0</v>
      </c>
      <c r="AF433" s="95">
        <f>IF(Petrobras_PETR4___Histórico__InfoMoney_1[[#This Row],[MACD Line]]&lt;0,1,0)</f>
        <v>1</v>
      </c>
      <c r="AG433" s="99">
        <f>Petrobras_PETR4___Histórico__InfoMoney_1[[#This Row],[9MME]]/Petrobras_PETR4___Histórico__InfoMoney_1[[#This Row],[20MA]]</f>
        <v>0.99945558054177008</v>
      </c>
      <c r="AH433" s="95">
        <f t="shared" si="263"/>
        <v>1</v>
      </c>
      <c r="AI433" s="96">
        <f t="shared" si="264"/>
        <v>0</v>
      </c>
      <c r="AK433" s="104" t="b">
        <f t="shared" si="265"/>
        <v>0</v>
      </c>
      <c r="AL433" s="104" t="b">
        <f t="shared" si="266"/>
        <v>0</v>
      </c>
      <c r="AM433" s="104" t="b">
        <f t="shared" si="267"/>
        <v>1</v>
      </c>
      <c r="AN433" s="104" t="b">
        <f t="shared" si="268"/>
        <v>1</v>
      </c>
      <c r="AO433" s="98">
        <f t="shared" si="269"/>
        <v>22.52</v>
      </c>
      <c r="AP433" s="104">
        <f t="shared" si="270"/>
        <v>25.4</v>
      </c>
      <c r="AQ433" s="98">
        <f t="shared" si="271"/>
        <v>0.2</v>
      </c>
      <c r="AR433" s="98">
        <f t="shared" si="272"/>
        <v>0.15384615384615385</v>
      </c>
      <c r="AS433" s="98">
        <f t="shared" si="273"/>
        <v>7.407407407407407E-2</v>
      </c>
      <c r="AU433" s="97" t="b">
        <f t="shared" si="274"/>
        <v>0</v>
      </c>
      <c r="AV433" s="97" t="b">
        <f t="shared" si="275"/>
        <v>1</v>
      </c>
      <c r="AW433" s="97" t="b">
        <f t="shared" si="281"/>
        <v>0</v>
      </c>
      <c r="AX433" s="97" t="b">
        <f t="shared" si="282"/>
        <v>0</v>
      </c>
      <c r="AY4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3" s="97" t="b">
        <f t="shared" si="276"/>
        <v>0</v>
      </c>
      <c r="BA433" s="97" t="b">
        <f t="shared" si="277"/>
        <v>0</v>
      </c>
      <c r="BB433" s="97" t="b">
        <f t="shared" si="283"/>
        <v>1</v>
      </c>
      <c r="BC433" s="97" t="b">
        <f t="shared" si="284"/>
        <v>1</v>
      </c>
      <c r="BD433" s="97" t="b">
        <f>Petrobras_PETR4___Histórico__InfoMoney_1[[#This Row],[MACD Line]]&lt;0</f>
        <v>1</v>
      </c>
      <c r="BE4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4" spans="1:57" hidden="1">
      <c r="A434" s="83">
        <v>43704</v>
      </c>
      <c r="B434" s="98">
        <v>23.14</v>
      </c>
      <c r="C434" s="98">
        <v>23.14</v>
      </c>
      <c r="D434" s="98">
        <v>1.59</v>
      </c>
      <c r="E434" s="98">
        <f>Petrobras_PETR4___Histórico__InfoMoney_1[[#This Row],[Var.Dia (%)]]/100</f>
        <v>1.5900000000000001E-2</v>
      </c>
      <c r="F434" s="98">
        <v>23.14</v>
      </c>
      <c r="G434" s="98">
        <v>22.64</v>
      </c>
      <c r="H434" s="98">
        <v>23.6</v>
      </c>
      <c r="I434" s="97" t="s">
        <v>236</v>
      </c>
      <c r="J434" s="108">
        <v>8.8000000000000005E-3</v>
      </c>
      <c r="K434" s="97">
        <f ca="1">IF(COUNT($E434:E$1321)&gt;=22,LINEST(OFFSET(E434,0,0,22),OFFSET(J434,0,0,22)),"")</f>
        <v>1.3704614749023114</v>
      </c>
      <c r="L434" s="99">
        <f t="shared" si="249"/>
        <v>0</v>
      </c>
      <c r="M434" s="99">
        <f t="shared" si="250"/>
        <v>0</v>
      </c>
      <c r="N434" s="99">
        <f t="shared" si="251"/>
        <v>0</v>
      </c>
      <c r="O4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-0.76951672862453502</v>
      </c>
      <c r="P434" s="128">
        <f>IF(Petrobras_PETR4___Histórico__InfoMoney_1[[#This Row],[William %R]]&lt;-0.8,1,0)</f>
        <v>0</v>
      </c>
      <c r="Q434" s="128">
        <f>IF(Petrobras_PETR4___Histórico__InfoMoney_1[[#This Row],[William %R]]&gt;-0.1,1,0)</f>
        <v>0</v>
      </c>
      <c r="R434" s="99">
        <f t="shared" si="252"/>
        <v>22.52</v>
      </c>
      <c r="S434" s="99">
        <f t="shared" si="253"/>
        <v>25.21</v>
      </c>
      <c r="T434" s="99">
        <f t="shared" si="254"/>
        <v>23.827500000000004</v>
      </c>
      <c r="U434" s="99">
        <f t="shared" si="255"/>
        <v>23.8705</v>
      </c>
      <c r="V434" s="99">
        <f t="shared" si="256"/>
        <v>23.50167786041678</v>
      </c>
      <c r="W434" s="99">
        <f t="shared" si="257"/>
        <v>24.076407885789688</v>
      </c>
      <c r="X434" s="99">
        <f t="shared" si="258"/>
        <v>-0.57473002537290796</v>
      </c>
      <c r="Y434" s="99">
        <f t="shared" si="259"/>
        <v>-0.54647643861411754</v>
      </c>
      <c r="Z434" s="99">
        <f t="shared" si="260"/>
        <v>-2.8253586758790417E-2</v>
      </c>
      <c r="AA434" s="109">
        <f t="shared" si="261"/>
        <v>0.25455844122715671</v>
      </c>
      <c r="AB434" s="109">
        <f t="shared" si="278"/>
        <v>0.61588960049671193</v>
      </c>
      <c r="AC434" s="99" t="str">
        <f t="shared" si="279"/>
        <v>0</v>
      </c>
      <c r="AD434" s="95" t="str">
        <f t="shared" si="280"/>
        <v>0</v>
      </c>
      <c r="AE434" s="95">
        <f t="shared" si="262"/>
        <v>0</v>
      </c>
      <c r="AF434" s="95">
        <f>IF(Petrobras_PETR4___Histórico__InfoMoney_1[[#This Row],[MACD Line]]&lt;0,1,0)</f>
        <v>1</v>
      </c>
      <c r="AG434" s="99">
        <f>Petrobras_PETR4___Histórico__InfoMoney_1[[#This Row],[9MME]]/Petrobras_PETR4___Histórico__InfoMoney_1[[#This Row],[20MA]]</f>
        <v>0.99819861335120774</v>
      </c>
      <c r="AH434" s="95">
        <f t="shared" si="263"/>
        <v>0</v>
      </c>
      <c r="AI434" s="96">
        <f t="shared" si="264"/>
        <v>0</v>
      </c>
      <c r="AK434" s="104" t="b">
        <f t="shared" si="265"/>
        <v>0</v>
      </c>
      <c r="AL434" s="104" t="b">
        <f t="shared" si="266"/>
        <v>0</v>
      </c>
      <c r="AM434" s="104" t="b">
        <f t="shared" si="267"/>
        <v>0</v>
      </c>
      <c r="AN434" s="104" t="b">
        <f t="shared" si="268"/>
        <v>1</v>
      </c>
      <c r="AO434" s="98">
        <f t="shared" si="269"/>
        <v>22.52</v>
      </c>
      <c r="AP434" s="104">
        <f t="shared" si="270"/>
        <v>25.4</v>
      </c>
      <c r="AQ434" s="98">
        <f t="shared" si="271"/>
        <v>0.2</v>
      </c>
      <c r="AR434" s="98">
        <f t="shared" si="272"/>
        <v>0.15384615384615385</v>
      </c>
      <c r="AS434" s="98">
        <f t="shared" si="273"/>
        <v>7.407407407407407E-2</v>
      </c>
      <c r="AU434" s="97" t="b">
        <f t="shared" si="274"/>
        <v>1</v>
      </c>
      <c r="AV434" s="97" t="b">
        <f t="shared" si="275"/>
        <v>0</v>
      </c>
      <c r="AW434" s="97" t="b">
        <f t="shared" si="281"/>
        <v>0</v>
      </c>
      <c r="AX434" s="97" t="b">
        <f t="shared" si="282"/>
        <v>1</v>
      </c>
      <c r="AY4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4" s="97" t="b">
        <f t="shared" si="276"/>
        <v>1</v>
      </c>
      <c r="BA434" s="97" t="b">
        <f t="shared" si="277"/>
        <v>0</v>
      </c>
      <c r="BB434" s="97" t="b">
        <f t="shared" si="283"/>
        <v>0</v>
      </c>
      <c r="BC434" s="97" t="b">
        <f t="shared" si="284"/>
        <v>1</v>
      </c>
      <c r="BD434" s="97" t="b">
        <f>Petrobras_PETR4___Histórico__InfoMoney_1[[#This Row],[MACD Line]]&lt;0</f>
        <v>1</v>
      </c>
      <c r="BE4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5" spans="1:57" hidden="1">
      <c r="A435" s="83">
        <v>43703</v>
      </c>
      <c r="B435" s="98">
        <v>22.78</v>
      </c>
      <c r="C435" s="98">
        <v>22.78</v>
      </c>
      <c r="D435" s="98">
        <v>-1.32</v>
      </c>
      <c r="E435" s="98">
        <f>Petrobras_PETR4___Histórico__InfoMoney_1[[#This Row],[Var.Dia (%)]]/100</f>
        <v>-1.32E-2</v>
      </c>
      <c r="F435" s="98">
        <v>22.78</v>
      </c>
      <c r="G435" s="98">
        <v>22.6</v>
      </c>
      <c r="H435" s="98">
        <v>23.47</v>
      </c>
      <c r="I435" s="97" t="s">
        <v>545</v>
      </c>
      <c r="J435" s="108">
        <v>-1.2699999999999999E-2</v>
      </c>
      <c r="K435" s="97">
        <f ca="1">IF(COUNT($E435:E$1321)&gt;=22,LINEST(OFFSET(E435,0,0,22),OFFSET(J435,0,0,22)),"")</f>
        <v>1.330401624387832</v>
      </c>
      <c r="L435" s="99">
        <f t="shared" si="249"/>
        <v>0</v>
      </c>
      <c r="M435" s="99">
        <f t="shared" si="250"/>
        <v>0</v>
      </c>
      <c r="N435" s="99">
        <f t="shared" si="251"/>
        <v>0</v>
      </c>
      <c r="O4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-0.90334572490706266</v>
      </c>
      <c r="P435" s="128">
        <f>IF(Petrobras_PETR4___Histórico__InfoMoney_1[[#This Row],[William %R]]&lt;-0.8,1,0)</f>
        <v>1</v>
      </c>
      <c r="Q435" s="128">
        <f>IF(Petrobras_PETR4___Histórico__InfoMoney_1[[#This Row],[William %R]]&gt;-0.1,1,0)</f>
        <v>0</v>
      </c>
      <c r="R435" s="99">
        <f t="shared" si="252"/>
        <v>22.52</v>
      </c>
      <c r="S435" s="99">
        <f t="shared" si="253"/>
        <v>25.21</v>
      </c>
      <c r="T435" s="99">
        <f t="shared" si="254"/>
        <v>23.862653846153847</v>
      </c>
      <c r="U435" s="99">
        <f t="shared" si="255"/>
        <v>23.952500000000004</v>
      </c>
      <c r="V435" s="99">
        <f t="shared" si="256"/>
        <v>23.56743747140165</v>
      </c>
      <c r="W435" s="99">
        <f t="shared" si="257"/>
        <v>24.151320516652863</v>
      </c>
      <c r="X435" s="99">
        <f t="shared" si="258"/>
        <v>-0.58388304525121271</v>
      </c>
      <c r="Y435" s="99">
        <f t="shared" si="259"/>
        <v>-0.53941304192441997</v>
      </c>
      <c r="Z435" s="99">
        <f t="shared" si="260"/>
        <v>-4.447000332679274E-2</v>
      </c>
      <c r="AA435" s="109">
        <f t="shared" si="261"/>
        <v>0.21920310216782884</v>
      </c>
      <c r="AB435" s="109">
        <f t="shared" si="278"/>
        <v>0.66484584679457803</v>
      </c>
      <c r="AC435" s="99" t="str">
        <f t="shared" si="279"/>
        <v>0</v>
      </c>
      <c r="AD435" s="95" t="str">
        <f t="shared" si="280"/>
        <v>0</v>
      </c>
      <c r="AE435" s="95">
        <f t="shared" si="262"/>
        <v>0</v>
      </c>
      <c r="AF435" s="95">
        <f>IF(Petrobras_PETR4___Histórico__InfoMoney_1[[#This Row],[MACD Line]]&lt;0,1,0)</f>
        <v>1</v>
      </c>
      <c r="AG435" s="99">
        <f>Petrobras_PETR4___Histórico__InfoMoney_1[[#This Row],[9MME]]/Petrobras_PETR4___Histórico__InfoMoney_1[[#This Row],[20MA]]</f>
        <v>0.99624898637527792</v>
      </c>
      <c r="AH435" s="95">
        <f t="shared" si="263"/>
        <v>0</v>
      </c>
      <c r="AI435" s="96">
        <f t="shared" si="264"/>
        <v>0</v>
      </c>
      <c r="AK435" s="104" t="b">
        <f t="shared" si="265"/>
        <v>0</v>
      </c>
      <c r="AL435" s="104" t="b">
        <f t="shared" si="266"/>
        <v>0</v>
      </c>
      <c r="AM435" s="104" t="b">
        <f t="shared" si="267"/>
        <v>0</v>
      </c>
      <c r="AN435" s="104" t="b">
        <f t="shared" si="268"/>
        <v>1</v>
      </c>
      <c r="AO435" s="98">
        <f t="shared" si="269"/>
        <v>22.52</v>
      </c>
      <c r="AP435" s="104">
        <f t="shared" si="270"/>
        <v>25.4</v>
      </c>
      <c r="AQ435" s="98">
        <f t="shared" si="271"/>
        <v>0.2</v>
      </c>
      <c r="AR435" s="98">
        <f t="shared" si="272"/>
        <v>0.15384615384615385</v>
      </c>
      <c r="AS435" s="98">
        <f t="shared" si="273"/>
        <v>7.407407407407407E-2</v>
      </c>
      <c r="AU435" s="97" t="b">
        <f t="shared" si="274"/>
        <v>0</v>
      </c>
      <c r="AV435" s="97" t="b">
        <f t="shared" si="275"/>
        <v>0</v>
      </c>
      <c r="AW435" s="97" t="b">
        <f t="shared" si="281"/>
        <v>1</v>
      </c>
      <c r="AX435" s="97" t="b">
        <f t="shared" si="282"/>
        <v>1</v>
      </c>
      <c r="AY4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5" s="97" t="b">
        <f t="shared" si="276"/>
        <v>1</v>
      </c>
      <c r="BA435" s="97" t="b">
        <f t="shared" si="277"/>
        <v>1</v>
      </c>
      <c r="BB435" s="97" t="b">
        <f t="shared" si="283"/>
        <v>0</v>
      </c>
      <c r="BC435" s="97" t="b">
        <f t="shared" si="284"/>
        <v>0</v>
      </c>
      <c r="BD435" s="97" t="b">
        <f>Petrobras_PETR4___Histórico__InfoMoney_1[[#This Row],[MACD Line]]&lt;0</f>
        <v>1</v>
      </c>
      <c r="BE4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6" spans="1:57" hidden="1">
      <c r="A436" s="83">
        <v>43700</v>
      </c>
      <c r="B436" s="98">
        <v>23.09</v>
      </c>
      <c r="C436" s="98">
        <v>23.09</v>
      </c>
      <c r="D436" s="98">
        <v>-3.73</v>
      </c>
      <c r="E436" s="98">
        <f>Petrobras_PETR4___Histórico__InfoMoney_1[[#This Row],[Var.Dia (%)]]/100</f>
        <v>-3.73E-2</v>
      </c>
      <c r="F436" s="98">
        <v>23.09</v>
      </c>
      <c r="G436" s="98">
        <v>23.04</v>
      </c>
      <c r="H436" s="98">
        <v>24.12</v>
      </c>
      <c r="I436" s="97" t="s">
        <v>172</v>
      </c>
      <c r="J436" s="108">
        <v>-2.3400000000000001E-2</v>
      </c>
      <c r="K436" s="97">
        <f ca="1">IF(COUNT($E436:E$1321)&gt;=22,LINEST(OFFSET(E436,0,0,22),OFFSET(J436,0,0,22)),"")</f>
        <v>1.3334530965417286</v>
      </c>
      <c r="L436" s="99">
        <f t="shared" si="249"/>
        <v>0</v>
      </c>
      <c r="M436" s="99">
        <f t="shared" si="250"/>
        <v>0</v>
      </c>
      <c r="N436" s="99">
        <f t="shared" si="251"/>
        <v>0</v>
      </c>
      <c r="O4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-0.78810408921933084</v>
      </c>
      <c r="P436" s="128">
        <f>IF(Petrobras_PETR4___Histórico__InfoMoney_1[[#This Row],[William %R]]&lt;-0.8,1,0)</f>
        <v>0</v>
      </c>
      <c r="Q436" s="128">
        <f>IF(Petrobras_PETR4___Histórico__InfoMoney_1[[#This Row],[William %R]]&gt;-0.1,1,0)</f>
        <v>0</v>
      </c>
      <c r="R436" s="99">
        <f t="shared" si="252"/>
        <v>22.52</v>
      </c>
      <c r="S436" s="99">
        <f t="shared" si="253"/>
        <v>25.21</v>
      </c>
      <c r="T436" s="99">
        <f t="shared" si="254"/>
        <v>23.978038461538461</v>
      </c>
      <c r="U436" s="99">
        <f t="shared" si="255"/>
        <v>24.0595</v>
      </c>
      <c r="V436" s="99">
        <f t="shared" si="256"/>
        <v>23.710607920747403</v>
      </c>
      <c r="W436" s="99">
        <f t="shared" si="257"/>
        <v>24.261026157985093</v>
      </c>
      <c r="X436" s="99">
        <f t="shared" si="258"/>
        <v>-0.55041823723768957</v>
      </c>
      <c r="Y436" s="99">
        <f t="shared" si="259"/>
        <v>-0.52829554109272181</v>
      </c>
      <c r="Z436" s="99">
        <f t="shared" si="260"/>
        <v>-2.2122696144967757E-2</v>
      </c>
      <c r="AA436" s="109">
        <f t="shared" si="261"/>
        <v>0.62932503525602768</v>
      </c>
      <c r="AB436" s="109">
        <f t="shared" si="278"/>
        <v>0.6496691465661576</v>
      </c>
      <c r="AC436" s="99" t="str">
        <f t="shared" si="279"/>
        <v>0</v>
      </c>
      <c r="AD436" s="95" t="str">
        <f t="shared" si="280"/>
        <v>0</v>
      </c>
      <c r="AE436" s="95">
        <f t="shared" si="262"/>
        <v>0</v>
      </c>
      <c r="AF436" s="95">
        <f>IF(Petrobras_PETR4___Histórico__InfoMoney_1[[#This Row],[MACD Line]]&lt;0,1,0)</f>
        <v>1</v>
      </c>
      <c r="AG436" s="99">
        <f>Petrobras_PETR4___Histórico__InfoMoney_1[[#This Row],[9MME]]/Petrobras_PETR4___Histórico__InfoMoney_1[[#This Row],[20MA]]</f>
        <v>0.99661416328429353</v>
      </c>
      <c r="AH436" s="95">
        <f t="shared" si="263"/>
        <v>0</v>
      </c>
      <c r="AI436" s="96">
        <f t="shared" si="264"/>
        <v>0</v>
      </c>
      <c r="AK436" s="104" t="b">
        <f t="shared" si="265"/>
        <v>0</v>
      </c>
      <c r="AL436" s="104" t="b">
        <f t="shared" si="266"/>
        <v>0</v>
      </c>
      <c r="AM436" s="104" t="b">
        <f t="shared" si="267"/>
        <v>0</v>
      </c>
      <c r="AN436" s="104" t="b">
        <f t="shared" si="268"/>
        <v>1</v>
      </c>
      <c r="AO436" s="98">
        <f t="shared" si="269"/>
        <v>22.52</v>
      </c>
      <c r="AP436" s="104">
        <f t="shared" si="270"/>
        <v>25.4</v>
      </c>
      <c r="AQ436" s="98">
        <f t="shared" si="271"/>
        <v>0.2</v>
      </c>
      <c r="AR436" s="98">
        <f t="shared" si="272"/>
        <v>0.15384615384615385</v>
      </c>
      <c r="AS436" s="98">
        <f t="shared" si="273"/>
        <v>7.407407407407407E-2</v>
      </c>
      <c r="AU436" s="97" t="b">
        <f t="shared" si="274"/>
        <v>0</v>
      </c>
      <c r="AV436" s="97" t="b">
        <f t="shared" si="275"/>
        <v>0</v>
      </c>
      <c r="AW436" s="97" t="b">
        <f t="shared" si="281"/>
        <v>1</v>
      </c>
      <c r="AX436" s="97" t="b">
        <f t="shared" si="282"/>
        <v>0</v>
      </c>
      <c r="AY4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6" s="97" t="b">
        <f t="shared" si="276"/>
        <v>0</v>
      </c>
      <c r="BA436" s="97" t="b">
        <f t="shared" si="277"/>
        <v>1</v>
      </c>
      <c r="BB436" s="97" t="b">
        <f t="shared" si="283"/>
        <v>1</v>
      </c>
      <c r="BC436" s="97" t="b">
        <f t="shared" si="284"/>
        <v>0</v>
      </c>
      <c r="BD436" s="97" t="b">
        <f>Petrobras_PETR4___Histórico__InfoMoney_1[[#This Row],[MACD Line]]&lt;0</f>
        <v>1</v>
      </c>
      <c r="BE4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7" spans="1:57" hidden="1">
      <c r="A437" s="83">
        <v>43699</v>
      </c>
      <c r="B437" s="98">
        <v>23.98</v>
      </c>
      <c r="C437" s="98">
        <v>23.98</v>
      </c>
      <c r="D437" s="98">
        <v>-0.9</v>
      </c>
      <c r="E437" s="98">
        <f>Petrobras_PETR4___Histórico__InfoMoney_1[[#This Row],[Var.Dia (%)]]/100</f>
        <v>-9.0000000000000011E-3</v>
      </c>
      <c r="F437" s="98">
        <v>23.98</v>
      </c>
      <c r="G437" s="98">
        <v>23.92</v>
      </c>
      <c r="H437" s="98">
        <v>24.46</v>
      </c>
      <c r="I437" s="97" t="s">
        <v>546</v>
      </c>
      <c r="J437" s="108">
        <v>-1.18E-2</v>
      </c>
      <c r="K437" s="97">
        <f ca="1">IF(COUNT($E437:E$1321)&gt;=22,LINEST(OFFSET(E437,0,0,22),OFFSET(J437,0,0,22)),"")</f>
        <v>1.2900911490528444</v>
      </c>
      <c r="L437" s="99">
        <f t="shared" si="249"/>
        <v>0</v>
      </c>
      <c r="M437" s="99">
        <f t="shared" si="250"/>
        <v>0</v>
      </c>
      <c r="N437" s="99">
        <f t="shared" si="251"/>
        <v>0</v>
      </c>
      <c r="O4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-0.45724907063197018</v>
      </c>
      <c r="P437" s="128">
        <f>IF(Petrobras_PETR4___Histórico__InfoMoney_1[[#This Row],[William %R]]&lt;-0.8,1,0)</f>
        <v>0</v>
      </c>
      <c r="Q437" s="128">
        <f>IF(Petrobras_PETR4___Histórico__InfoMoney_1[[#This Row],[William %R]]&gt;-0.1,1,0)</f>
        <v>0</v>
      </c>
      <c r="R437" s="99">
        <f t="shared" si="252"/>
        <v>22.52</v>
      </c>
      <c r="S437" s="99">
        <f t="shared" si="253"/>
        <v>25.21</v>
      </c>
      <c r="T437" s="99">
        <f t="shared" si="254"/>
        <v>24.17503846153846</v>
      </c>
      <c r="U437" s="99">
        <f t="shared" si="255"/>
        <v>24.139499999999998</v>
      </c>
      <c r="V437" s="99">
        <f t="shared" si="256"/>
        <v>23.823445724519658</v>
      </c>
      <c r="W437" s="99">
        <f t="shared" si="257"/>
        <v>24.354708250623901</v>
      </c>
      <c r="X437" s="99">
        <f t="shared" si="258"/>
        <v>-0.53126252610424274</v>
      </c>
      <c r="Y437" s="99">
        <f t="shared" si="259"/>
        <v>-0.52276486705647984</v>
      </c>
      <c r="Z437" s="99">
        <f t="shared" si="260"/>
        <v>-8.4976590477628955E-3</v>
      </c>
      <c r="AA437" s="109">
        <f t="shared" si="261"/>
        <v>0.15556349186103965</v>
      </c>
      <c r="AB437" s="109">
        <f t="shared" si="278"/>
        <v>0.70669654024906614</v>
      </c>
      <c r="AC437" s="99" t="str">
        <f t="shared" si="279"/>
        <v>0</v>
      </c>
      <c r="AD437" s="95" t="str">
        <f t="shared" si="280"/>
        <v>0</v>
      </c>
      <c r="AE437" s="95">
        <f t="shared" si="262"/>
        <v>0</v>
      </c>
      <c r="AF437" s="95">
        <f>IF(Petrobras_PETR4___Histórico__InfoMoney_1[[#This Row],[MACD Line]]&lt;0,1,0)</f>
        <v>1</v>
      </c>
      <c r="AG437" s="99">
        <f>Petrobras_PETR4___Histórico__InfoMoney_1[[#This Row],[9MME]]/Petrobras_PETR4___Histórico__InfoMoney_1[[#This Row],[20MA]]</f>
        <v>1.0014722119985278</v>
      </c>
      <c r="AH437" s="95">
        <f t="shared" si="263"/>
        <v>0</v>
      </c>
      <c r="AI437" s="96">
        <f t="shared" si="264"/>
        <v>0</v>
      </c>
      <c r="AK437" s="104" t="b">
        <f t="shared" si="265"/>
        <v>0</v>
      </c>
      <c r="AL437" s="104" t="b">
        <f t="shared" si="266"/>
        <v>0</v>
      </c>
      <c r="AM437" s="104" t="b">
        <f t="shared" si="267"/>
        <v>0</v>
      </c>
      <c r="AN437" s="104" t="b">
        <f t="shared" si="268"/>
        <v>1</v>
      </c>
      <c r="AO437" s="98">
        <f t="shared" si="269"/>
        <v>22.52</v>
      </c>
      <c r="AP437" s="104">
        <f t="shared" si="270"/>
        <v>25.4</v>
      </c>
      <c r="AQ437" s="98">
        <f t="shared" si="271"/>
        <v>0.2</v>
      </c>
      <c r="AR437" s="98">
        <f t="shared" si="272"/>
        <v>0.15384615384615385</v>
      </c>
      <c r="AS437" s="98">
        <f t="shared" si="273"/>
        <v>7.407407407407407E-2</v>
      </c>
      <c r="AU437" s="97" t="b">
        <f t="shared" si="274"/>
        <v>0</v>
      </c>
      <c r="AV437" s="97" t="b">
        <f t="shared" si="275"/>
        <v>1</v>
      </c>
      <c r="AW437" s="97" t="b">
        <f t="shared" si="281"/>
        <v>0</v>
      </c>
      <c r="AX437" s="97" t="b">
        <f t="shared" si="282"/>
        <v>0</v>
      </c>
      <c r="AY4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7" s="97" t="b">
        <f t="shared" si="276"/>
        <v>0</v>
      </c>
      <c r="BA437" s="97" t="b">
        <f t="shared" si="277"/>
        <v>0</v>
      </c>
      <c r="BB437" s="97" t="b">
        <f t="shared" si="283"/>
        <v>1</v>
      </c>
      <c r="BC437" s="97" t="b">
        <f t="shared" si="284"/>
        <v>1</v>
      </c>
      <c r="BD437" s="97" t="b">
        <f>Petrobras_PETR4___Histórico__InfoMoney_1[[#This Row],[MACD Line]]&lt;0</f>
        <v>1</v>
      </c>
      <c r="BE4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8" spans="1:57" hidden="1">
      <c r="A438" s="83">
        <v>43698</v>
      </c>
      <c r="B438" s="98">
        <v>24.2</v>
      </c>
      <c r="C438" s="98">
        <v>24.2</v>
      </c>
      <c r="D438" s="98">
        <v>5.95</v>
      </c>
      <c r="E438" s="98">
        <f>Petrobras_PETR4___Histórico__InfoMoney_1[[#This Row],[Var.Dia (%)]]/100</f>
        <v>5.9500000000000004E-2</v>
      </c>
      <c r="F438" s="98">
        <v>24.2</v>
      </c>
      <c r="G438" s="98">
        <v>22.99</v>
      </c>
      <c r="H438" s="98">
        <v>24.71</v>
      </c>
      <c r="I438" s="97" t="s">
        <v>234</v>
      </c>
      <c r="J438" s="108">
        <v>0.02</v>
      </c>
      <c r="K438" s="97">
        <f ca="1">IF(COUNT($E438:E$1321)&gt;=22,LINEST(OFFSET(E438,0,0,22),OFFSET(J438,0,0,22)),"")</f>
        <v>1.3098698272884053</v>
      </c>
      <c r="L438" s="99">
        <f t="shared" si="249"/>
        <v>0</v>
      </c>
      <c r="M438" s="99">
        <f t="shared" si="250"/>
        <v>0</v>
      </c>
      <c r="N438" s="99">
        <f t="shared" si="251"/>
        <v>0</v>
      </c>
      <c r="O4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-0.41666666666666657</v>
      </c>
      <c r="P438" s="128">
        <f>IF(Petrobras_PETR4___Histórico__InfoMoney_1[[#This Row],[William %R]]&lt;-0.8,1,0)</f>
        <v>0</v>
      </c>
      <c r="Q438" s="128">
        <f>IF(Petrobras_PETR4___Histórico__InfoMoney_1[[#This Row],[William %R]]&gt;-0.1,1,0)</f>
        <v>0</v>
      </c>
      <c r="R438" s="99">
        <f t="shared" si="252"/>
        <v>22.52</v>
      </c>
      <c r="S438" s="99">
        <f t="shared" si="253"/>
        <v>25.4</v>
      </c>
      <c r="T438" s="99">
        <f t="shared" si="254"/>
        <v>24.277846153846152</v>
      </c>
      <c r="U438" s="99">
        <f t="shared" si="255"/>
        <v>24.210499999999996</v>
      </c>
      <c r="V438" s="99">
        <f t="shared" si="256"/>
        <v>23.794981310795961</v>
      </c>
      <c r="W438" s="99">
        <f t="shared" si="257"/>
        <v>24.384684910673812</v>
      </c>
      <c r="X438" s="99">
        <f t="shared" si="258"/>
        <v>-0.58970359987785059</v>
      </c>
      <c r="Y438" s="99">
        <f t="shared" si="259"/>
        <v>-0.52064045229453915</v>
      </c>
      <c r="Z438" s="99">
        <f t="shared" si="260"/>
        <v>-6.9063147583311446E-2</v>
      </c>
      <c r="AA438" s="109">
        <f t="shared" si="261"/>
        <v>0.96166522241370422</v>
      </c>
      <c r="AB438" s="109">
        <f t="shared" si="278"/>
        <v>0.60570619940694004</v>
      </c>
      <c r="AC438" s="99" t="str">
        <f t="shared" si="279"/>
        <v>0</v>
      </c>
      <c r="AD438" s="95" t="str">
        <f t="shared" si="280"/>
        <v>0</v>
      </c>
      <c r="AE438" s="95">
        <f t="shared" si="262"/>
        <v>0</v>
      </c>
      <c r="AF438" s="95">
        <f>IF(Petrobras_PETR4___Histórico__InfoMoney_1[[#This Row],[MACD Line]]&lt;0,1,0)</f>
        <v>1</v>
      </c>
      <c r="AG438" s="99">
        <f>Petrobras_PETR4___Histórico__InfoMoney_1[[#This Row],[9MME]]/Petrobras_PETR4___Histórico__InfoMoney_1[[#This Row],[20MA]]</f>
        <v>1.0027816919867891</v>
      </c>
      <c r="AH438" s="95">
        <f t="shared" si="263"/>
        <v>0</v>
      </c>
      <c r="AI438" s="96">
        <f t="shared" si="264"/>
        <v>0</v>
      </c>
      <c r="AK438" s="104" t="b">
        <f t="shared" si="265"/>
        <v>0</v>
      </c>
      <c r="AL438" s="104" t="b">
        <f t="shared" si="266"/>
        <v>0</v>
      </c>
      <c r="AM438" s="104" t="b">
        <f t="shared" si="267"/>
        <v>1</v>
      </c>
      <c r="AN438" s="104" t="b">
        <f t="shared" si="268"/>
        <v>1</v>
      </c>
      <c r="AO438" s="98">
        <f t="shared" si="269"/>
        <v>22.52</v>
      </c>
      <c r="AP438" s="104">
        <f t="shared" si="270"/>
        <v>26.11</v>
      </c>
      <c r="AQ438" s="98">
        <f t="shared" si="271"/>
        <v>0.2</v>
      </c>
      <c r="AR438" s="98">
        <f t="shared" si="272"/>
        <v>0.15384615384615385</v>
      </c>
      <c r="AS438" s="98">
        <f t="shared" si="273"/>
        <v>7.407407407407407E-2</v>
      </c>
      <c r="AU438" s="97" t="b">
        <f t="shared" si="274"/>
        <v>1</v>
      </c>
      <c r="AV438" s="97" t="b">
        <f t="shared" si="275"/>
        <v>0</v>
      </c>
      <c r="AW438" s="97" t="b">
        <f t="shared" si="281"/>
        <v>0</v>
      </c>
      <c r="AX438" s="97" t="b">
        <f t="shared" si="282"/>
        <v>0</v>
      </c>
      <c r="AY4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8" s="97" t="b">
        <f t="shared" si="276"/>
        <v>1</v>
      </c>
      <c r="BA438" s="97" t="b">
        <f t="shared" si="277"/>
        <v>0</v>
      </c>
      <c r="BB438" s="97" t="b">
        <f t="shared" si="283"/>
        <v>1</v>
      </c>
      <c r="BC438" s="97" t="b">
        <f t="shared" si="284"/>
        <v>1</v>
      </c>
      <c r="BD438" s="97" t="b">
        <f>Petrobras_PETR4___Histórico__InfoMoney_1[[#This Row],[MACD Line]]&lt;0</f>
        <v>1</v>
      </c>
      <c r="BE4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39" spans="1:57" hidden="1">
      <c r="A439" s="83">
        <v>43697</v>
      </c>
      <c r="B439" s="98">
        <v>22.84</v>
      </c>
      <c r="C439" s="98">
        <v>22.84</v>
      </c>
      <c r="D439" s="98">
        <v>-0.04</v>
      </c>
      <c r="E439" s="98">
        <f>Petrobras_PETR4___Histórico__InfoMoney_1[[#This Row],[Var.Dia (%)]]/100</f>
        <v>-4.0000000000000002E-4</v>
      </c>
      <c r="F439" s="98">
        <v>22.84</v>
      </c>
      <c r="G439" s="98">
        <v>22.52</v>
      </c>
      <c r="H439" s="98">
        <v>23</v>
      </c>
      <c r="I439" s="97" t="s">
        <v>547</v>
      </c>
      <c r="J439" s="108">
        <v>-2.5000000000000001E-3</v>
      </c>
      <c r="K439" s="97">
        <f ca="1">IF(COUNT($E439:E$1321)&gt;=22,LINEST(OFFSET(E439,0,0,22),OFFSET(J439,0,0,22)),"")</f>
        <v>1.0762617180898375</v>
      </c>
      <c r="L439" s="99">
        <f t="shared" si="249"/>
        <v>1</v>
      </c>
      <c r="M439" s="99">
        <f t="shared" si="250"/>
        <v>0</v>
      </c>
      <c r="N439" s="99">
        <f t="shared" si="251"/>
        <v>0</v>
      </c>
      <c r="O4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-0.88888888888888873</v>
      </c>
      <c r="P439" s="128">
        <f>IF(Petrobras_PETR4___Histórico__InfoMoney_1[[#This Row],[William %R]]&lt;-0.8,1,0)</f>
        <v>1</v>
      </c>
      <c r="Q439" s="128">
        <f>IF(Petrobras_PETR4___Histórico__InfoMoney_1[[#This Row],[William %R]]&gt;-0.1,1,0)</f>
        <v>0</v>
      </c>
      <c r="R439" s="99">
        <f t="shared" si="252"/>
        <v>22.52</v>
      </c>
      <c r="S439" s="99">
        <f t="shared" si="253"/>
        <v>25.4</v>
      </c>
      <c r="T439" s="99">
        <f t="shared" si="254"/>
        <v>24.201884615384614</v>
      </c>
      <c r="U439" s="99">
        <f t="shared" si="255"/>
        <v>24.291999999999998</v>
      </c>
      <c r="V439" s="99">
        <f t="shared" si="256"/>
        <v>23.721341549122499</v>
      </c>
      <c r="W439" s="99">
        <f t="shared" si="257"/>
        <v>24.399459703527718</v>
      </c>
      <c r="X439" s="99">
        <f t="shared" si="258"/>
        <v>-0.67811815440521883</v>
      </c>
      <c r="Y439" s="99">
        <f t="shared" si="259"/>
        <v>-0.50337466539871123</v>
      </c>
      <c r="Z439" s="99">
        <f t="shared" si="260"/>
        <v>-0.1747434890065076</v>
      </c>
      <c r="AA439" s="109">
        <f t="shared" si="261"/>
        <v>7.0710678118665812E-3</v>
      </c>
      <c r="AB439" s="109">
        <f t="shared" si="278"/>
        <v>0.38778860220486094</v>
      </c>
      <c r="AC439" s="99" t="str">
        <f t="shared" si="279"/>
        <v>0</v>
      </c>
      <c r="AD439" s="95" t="str">
        <f t="shared" si="280"/>
        <v>0</v>
      </c>
      <c r="AE439" s="95">
        <f t="shared" si="262"/>
        <v>0</v>
      </c>
      <c r="AF439" s="95">
        <f>IF(Petrobras_PETR4___Histórico__InfoMoney_1[[#This Row],[MACD Line]]&lt;0,1,0)</f>
        <v>1</v>
      </c>
      <c r="AG439" s="99">
        <f>Petrobras_PETR4___Histórico__InfoMoney_1[[#This Row],[9MME]]/Petrobras_PETR4___Histórico__InfoMoney_1[[#This Row],[20MA]]</f>
        <v>0.99629032666658224</v>
      </c>
      <c r="AH439" s="95">
        <f t="shared" si="263"/>
        <v>0</v>
      </c>
      <c r="AI439" s="96">
        <f t="shared" si="264"/>
        <v>0</v>
      </c>
      <c r="AK439" s="104" t="b">
        <f t="shared" si="265"/>
        <v>0</v>
      </c>
      <c r="AL439" s="104" t="b">
        <f t="shared" si="266"/>
        <v>0</v>
      </c>
      <c r="AM439" s="104" t="b">
        <f t="shared" si="267"/>
        <v>1</v>
      </c>
      <c r="AN439" s="104" t="b">
        <f t="shared" si="268"/>
        <v>1</v>
      </c>
      <c r="AO439" s="98">
        <f t="shared" si="269"/>
        <v>22.52</v>
      </c>
      <c r="AP439" s="104">
        <f t="shared" si="270"/>
        <v>26.11</v>
      </c>
      <c r="AQ439" s="98">
        <f t="shared" si="271"/>
        <v>0.2</v>
      </c>
      <c r="AR439" s="98">
        <f t="shared" si="272"/>
        <v>0.15384615384615385</v>
      </c>
      <c r="AS439" s="98">
        <f t="shared" si="273"/>
        <v>7.407407407407407E-2</v>
      </c>
      <c r="AU439" s="97" t="b">
        <f t="shared" si="274"/>
        <v>0</v>
      </c>
      <c r="AV439" s="97" t="b">
        <f t="shared" si="275"/>
        <v>0</v>
      </c>
      <c r="AW439" s="97" t="b">
        <f t="shared" si="281"/>
        <v>0</v>
      </c>
      <c r="AX439" s="97" t="b">
        <f t="shared" si="282"/>
        <v>1</v>
      </c>
      <c r="AY4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39" s="97" t="b">
        <f t="shared" si="276"/>
        <v>1</v>
      </c>
      <c r="BA439" s="97" t="b">
        <f t="shared" si="277"/>
        <v>1</v>
      </c>
      <c r="BB439" s="97" t="b">
        <f t="shared" si="283"/>
        <v>0</v>
      </c>
      <c r="BC439" s="97" t="b">
        <f t="shared" si="284"/>
        <v>1</v>
      </c>
      <c r="BD439" s="97" t="b">
        <f>Petrobras_PETR4___Histórico__InfoMoney_1[[#This Row],[MACD Line]]&lt;0</f>
        <v>1</v>
      </c>
      <c r="BE4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0" spans="1:57" hidden="1">
      <c r="A440" s="83">
        <v>43696</v>
      </c>
      <c r="B440" s="98">
        <v>22.85</v>
      </c>
      <c r="C440" s="98">
        <v>22.85</v>
      </c>
      <c r="D440" s="98">
        <v>0.5</v>
      </c>
      <c r="E440" s="98">
        <f>Petrobras_PETR4___Histórico__InfoMoney_1[[#This Row],[Var.Dia (%)]]/100</f>
        <v>5.0000000000000001E-3</v>
      </c>
      <c r="F440" s="98">
        <v>22.85</v>
      </c>
      <c r="G440" s="98">
        <v>22.68</v>
      </c>
      <c r="H440" s="98">
        <v>23.3</v>
      </c>
      <c r="I440" s="97" t="s">
        <v>98</v>
      </c>
      <c r="J440" s="108">
        <v>-3.3999999999999998E-3</v>
      </c>
      <c r="K440" s="97">
        <f ca="1">IF(COUNT($E440:E$1321)&gt;=22,LINEST(OFFSET(E440,0,0,22),OFFSET(J440,0,0,22)),"")</f>
        <v>1.0361432975443821</v>
      </c>
      <c r="L440" s="99">
        <f t="shared" si="249"/>
        <v>0</v>
      </c>
      <c r="M440" s="99">
        <f t="shared" si="250"/>
        <v>0</v>
      </c>
      <c r="N440" s="99">
        <f t="shared" si="251"/>
        <v>0</v>
      </c>
      <c r="O4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-0.93749999999999933</v>
      </c>
      <c r="P440" s="128">
        <f>IF(Petrobras_PETR4___Histórico__InfoMoney_1[[#This Row],[William %R]]&lt;-0.8,1,0)</f>
        <v>1</v>
      </c>
      <c r="Q440" s="128">
        <f>IF(Petrobras_PETR4___Histórico__InfoMoney_1[[#This Row],[William %R]]&gt;-0.1,1,0)</f>
        <v>0</v>
      </c>
      <c r="R440" s="99">
        <f t="shared" si="252"/>
        <v>22.68</v>
      </c>
      <c r="S440" s="99">
        <f t="shared" si="253"/>
        <v>25.4</v>
      </c>
      <c r="T440" s="99">
        <f t="shared" si="254"/>
        <v>24.335000000000001</v>
      </c>
      <c r="U440" s="99">
        <f t="shared" si="255"/>
        <v>24.449499999999997</v>
      </c>
      <c r="V440" s="99">
        <f t="shared" si="256"/>
        <v>23.88158546714477</v>
      </c>
      <c r="W440" s="99">
        <f t="shared" si="257"/>
        <v>24.524216479809937</v>
      </c>
      <c r="X440" s="99">
        <f t="shared" si="258"/>
        <v>-0.64263101266516642</v>
      </c>
      <c r="Y440" s="99">
        <f t="shared" si="259"/>
        <v>-0.45968879314708438</v>
      </c>
      <c r="Z440" s="99">
        <f t="shared" si="260"/>
        <v>-0.18294221951808204</v>
      </c>
      <c r="AA440" s="109">
        <f t="shared" si="261"/>
        <v>7.7781745930522339E-2</v>
      </c>
      <c r="AB440" s="109">
        <f t="shared" si="278"/>
        <v>0.74289972405433025</v>
      </c>
      <c r="AC440" s="99" t="str">
        <f t="shared" si="279"/>
        <v>0</v>
      </c>
      <c r="AD440" s="95" t="str">
        <f t="shared" si="280"/>
        <v>0</v>
      </c>
      <c r="AE440" s="95">
        <f t="shared" si="262"/>
        <v>0</v>
      </c>
      <c r="AF440" s="95">
        <f>IF(Petrobras_PETR4___Histórico__InfoMoney_1[[#This Row],[MACD Line]]&lt;0,1,0)</f>
        <v>1</v>
      </c>
      <c r="AG440" s="99">
        <f>Petrobras_PETR4___Histórico__InfoMoney_1[[#This Row],[9MME]]/Petrobras_PETR4___Histórico__InfoMoney_1[[#This Row],[20MA]]</f>
        <v>0.99531687764575982</v>
      </c>
      <c r="AH440" s="95">
        <f t="shared" si="263"/>
        <v>0</v>
      </c>
      <c r="AI440" s="96">
        <f t="shared" si="264"/>
        <v>0</v>
      </c>
      <c r="AK440" s="104" t="b">
        <f t="shared" si="265"/>
        <v>0</v>
      </c>
      <c r="AL440" s="104" t="b">
        <f t="shared" si="266"/>
        <v>0</v>
      </c>
      <c r="AM440" s="104" t="b">
        <f t="shared" si="267"/>
        <v>0</v>
      </c>
      <c r="AN440" s="104" t="b">
        <f t="shared" si="268"/>
        <v>1</v>
      </c>
      <c r="AO440" s="98">
        <f t="shared" si="269"/>
        <v>22.52</v>
      </c>
      <c r="AP440" s="104">
        <f t="shared" si="270"/>
        <v>26.21</v>
      </c>
      <c r="AQ440" s="98">
        <f t="shared" si="271"/>
        <v>0.2</v>
      </c>
      <c r="AR440" s="98">
        <f t="shared" si="272"/>
        <v>0.15384615384615385</v>
      </c>
      <c r="AS440" s="98">
        <f t="shared" si="273"/>
        <v>7.407407407407407E-2</v>
      </c>
      <c r="AU440" s="97" t="b">
        <f t="shared" si="274"/>
        <v>0</v>
      </c>
      <c r="AV440" s="97" t="b">
        <f t="shared" si="275"/>
        <v>0</v>
      </c>
      <c r="AW440" s="97" t="b">
        <f t="shared" si="281"/>
        <v>1</v>
      </c>
      <c r="AX440" s="97" t="b">
        <f t="shared" si="282"/>
        <v>1</v>
      </c>
      <c r="AY4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0" s="97" t="b">
        <f t="shared" si="276"/>
        <v>1</v>
      </c>
      <c r="BA440" s="97" t="b">
        <f t="shared" si="277"/>
        <v>1</v>
      </c>
      <c r="BB440" s="97" t="b">
        <f t="shared" si="283"/>
        <v>0</v>
      </c>
      <c r="BC440" s="97" t="b">
        <f t="shared" si="284"/>
        <v>0</v>
      </c>
      <c r="BD440" s="97" t="b">
        <f>Petrobras_PETR4___Histórico__InfoMoney_1[[#This Row],[MACD Line]]&lt;0</f>
        <v>1</v>
      </c>
      <c r="BE4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1" spans="1:57" hidden="1">
      <c r="A441" s="83">
        <v>43693</v>
      </c>
      <c r="B441" s="98">
        <v>22.74</v>
      </c>
      <c r="C441" s="98">
        <v>22.74</v>
      </c>
      <c r="D441" s="98">
        <v>-1.32</v>
      </c>
      <c r="E441" s="98">
        <f>Petrobras_PETR4___Histórico__InfoMoney_1[[#This Row],[Var.Dia (%)]]/100</f>
        <v>-1.32E-2</v>
      </c>
      <c r="F441" s="98">
        <v>22.74</v>
      </c>
      <c r="G441" s="98">
        <v>22.72</v>
      </c>
      <c r="H441" s="98">
        <v>23.55</v>
      </c>
      <c r="I441" s="97" t="s">
        <v>68</v>
      </c>
      <c r="J441" s="108">
        <v>7.6E-3</v>
      </c>
      <c r="K441" s="97">
        <f ca="1">IF(COUNT($E441:E$1321)&gt;=22,LINEST(OFFSET(E441,0,0,22),OFFSET(J441,0,0,22)),"")</f>
        <v>1.006454565921125</v>
      </c>
      <c r="L441" s="99">
        <f t="shared" si="249"/>
        <v>0</v>
      </c>
      <c r="M441" s="99">
        <f t="shared" si="250"/>
        <v>0</v>
      </c>
      <c r="N441" s="99">
        <f t="shared" si="251"/>
        <v>0</v>
      </c>
      <c r="O4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-0.99253731343283602</v>
      </c>
      <c r="P441" s="128">
        <f>IF(Petrobras_PETR4___Histórico__InfoMoney_1[[#This Row],[William %R]]&lt;-0.8,1,0)</f>
        <v>1</v>
      </c>
      <c r="Q441" s="128">
        <f>IF(Petrobras_PETR4___Histórico__InfoMoney_1[[#This Row],[William %R]]&gt;-0.1,1,0)</f>
        <v>0</v>
      </c>
      <c r="R441" s="99">
        <f t="shared" si="252"/>
        <v>22.72</v>
      </c>
      <c r="S441" s="99">
        <f t="shared" si="253"/>
        <v>25.4</v>
      </c>
      <c r="T441" s="99">
        <f t="shared" si="254"/>
        <v>24.452615384615388</v>
      </c>
      <c r="U441" s="99">
        <f t="shared" si="255"/>
        <v>24.605</v>
      </c>
      <c r="V441" s="99">
        <f t="shared" si="256"/>
        <v>24.069146461171091</v>
      </c>
      <c r="W441" s="99">
        <f t="shared" si="257"/>
        <v>24.658153798194732</v>
      </c>
      <c r="X441" s="99">
        <f t="shared" si="258"/>
        <v>-0.5890073370236415</v>
      </c>
      <c r="Y441" s="99">
        <f t="shared" si="259"/>
        <v>-0.41395323826756386</v>
      </c>
      <c r="Z441" s="99">
        <f t="shared" si="260"/>
        <v>-0.17505409875607764</v>
      </c>
      <c r="AA441" s="109">
        <f t="shared" si="261"/>
        <v>0.21213203435596475</v>
      </c>
      <c r="AB441" s="109">
        <f t="shared" si="278"/>
        <v>0.75761467778812264</v>
      </c>
      <c r="AC441" s="99" t="str">
        <f t="shared" si="279"/>
        <v>0</v>
      </c>
      <c r="AD441" s="95" t="str">
        <f t="shared" si="280"/>
        <v>0</v>
      </c>
      <c r="AE441" s="95">
        <f t="shared" si="262"/>
        <v>0</v>
      </c>
      <c r="AF441" s="95">
        <f>IF(Petrobras_PETR4___Histórico__InfoMoney_1[[#This Row],[MACD Line]]&lt;0,1,0)</f>
        <v>1</v>
      </c>
      <c r="AG441" s="99">
        <f>Petrobras_PETR4___Histórico__InfoMoney_1[[#This Row],[9MME]]/Petrobras_PETR4___Histórico__InfoMoney_1[[#This Row],[20MA]]</f>
        <v>0.99380676222781494</v>
      </c>
      <c r="AH441" s="95">
        <f t="shared" si="263"/>
        <v>0</v>
      </c>
      <c r="AI441" s="96">
        <f t="shared" si="264"/>
        <v>0</v>
      </c>
      <c r="AK441" s="104" t="b">
        <f t="shared" si="265"/>
        <v>0</v>
      </c>
      <c r="AL441" s="104" t="b">
        <f t="shared" si="266"/>
        <v>0</v>
      </c>
      <c r="AM441" s="104" t="b">
        <f t="shared" si="267"/>
        <v>0</v>
      </c>
      <c r="AN441" s="104" t="b">
        <f t="shared" si="268"/>
        <v>1</v>
      </c>
      <c r="AO441" s="98">
        <f t="shared" si="269"/>
        <v>22.68</v>
      </c>
      <c r="AP441" s="104">
        <f t="shared" si="270"/>
        <v>26.21</v>
      </c>
      <c r="AQ441" s="98">
        <f t="shared" si="271"/>
        <v>0.2</v>
      </c>
      <c r="AR441" s="98">
        <f t="shared" si="272"/>
        <v>0.15384615384615385</v>
      </c>
      <c r="AS441" s="98">
        <f t="shared" si="273"/>
        <v>7.407407407407407E-2</v>
      </c>
      <c r="AU441" s="97" t="b">
        <f t="shared" si="274"/>
        <v>0</v>
      </c>
      <c r="AV441" s="97" t="b">
        <f t="shared" si="275"/>
        <v>0</v>
      </c>
      <c r="AW441" s="97" t="b">
        <f t="shared" si="281"/>
        <v>1</v>
      </c>
      <c r="AX441" s="97" t="b">
        <f t="shared" si="282"/>
        <v>1</v>
      </c>
      <c r="AY4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1" s="97" t="b">
        <f t="shared" si="276"/>
        <v>1</v>
      </c>
      <c r="BA441" s="97" t="b">
        <f t="shared" si="277"/>
        <v>1</v>
      </c>
      <c r="BB441" s="97" t="b">
        <f t="shared" si="283"/>
        <v>0</v>
      </c>
      <c r="BC441" s="97" t="b">
        <f t="shared" si="284"/>
        <v>0</v>
      </c>
      <c r="BD441" s="97" t="b">
        <f>Petrobras_PETR4___Histórico__InfoMoney_1[[#This Row],[MACD Line]]&lt;0</f>
        <v>1</v>
      </c>
      <c r="BE4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2" spans="1:57" hidden="1">
      <c r="A442" s="83">
        <v>43692</v>
      </c>
      <c r="B442" s="98">
        <v>23.04</v>
      </c>
      <c r="C442" s="98">
        <v>23.04</v>
      </c>
      <c r="D442" s="98">
        <v>-2.77</v>
      </c>
      <c r="E442" s="98">
        <f>Petrobras_PETR4___Histórico__InfoMoney_1[[#This Row],[Var.Dia (%)]]/100</f>
        <v>-2.7699999999999999E-2</v>
      </c>
      <c r="F442" s="98">
        <v>23.04</v>
      </c>
      <c r="G442" s="98">
        <v>22.95</v>
      </c>
      <c r="H442" s="98">
        <v>23.77</v>
      </c>
      <c r="I442" s="97" t="s">
        <v>137</v>
      </c>
      <c r="J442" s="108">
        <v>-1.2E-2</v>
      </c>
      <c r="K442" s="97">
        <f ca="1">IF(COUNT($E442:E$1321)&gt;=22,LINEST(OFFSET(E442,0,0,22),OFFSET(J442,0,0,22)),"")</f>
        <v>1.0515499726856197</v>
      </c>
      <c r="L442" s="99">
        <f t="shared" si="249"/>
        <v>0</v>
      </c>
      <c r="M442" s="99">
        <f t="shared" si="250"/>
        <v>0</v>
      </c>
      <c r="N442" s="99">
        <f t="shared" si="251"/>
        <v>0</v>
      </c>
      <c r="O4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-0.96326530612244898</v>
      </c>
      <c r="P442" s="128">
        <f>IF(Petrobras_PETR4___Histórico__InfoMoney_1[[#This Row],[William %R]]&lt;-0.8,1,0)</f>
        <v>1</v>
      </c>
      <c r="Q442" s="128">
        <f>IF(Petrobras_PETR4___Histórico__InfoMoney_1[[#This Row],[William %R]]&gt;-0.1,1,0)</f>
        <v>0</v>
      </c>
      <c r="R442" s="99">
        <f t="shared" si="252"/>
        <v>22.95</v>
      </c>
      <c r="S442" s="99">
        <f t="shared" si="253"/>
        <v>25.4</v>
      </c>
      <c r="T442" s="99">
        <f t="shared" si="254"/>
        <v>24.623153846153851</v>
      </c>
      <c r="U442" s="99">
        <f t="shared" si="255"/>
        <v>24.764000000000003</v>
      </c>
      <c r="V442" s="99">
        <f t="shared" si="256"/>
        <v>24.31080945411129</v>
      </c>
      <c r="W442" s="99">
        <f t="shared" si="257"/>
        <v>24.811606102050309</v>
      </c>
      <c r="X442" s="99">
        <f t="shared" si="258"/>
        <v>-0.50079664793901912</v>
      </c>
      <c r="Y442" s="99">
        <f t="shared" si="259"/>
        <v>-0.37018971357854447</v>
      </c>
      <c r="Z442" s="99">
        <f t="shared" si="260"/>
        <v>-0.13060693436047466</v>
      </c>
      <c r="AA442" s="109">
        <f t="shared" si="261"/>
        <v>0.46669047558312149</v>
      </c>
      <c r="AB442" s="109">
        <f t="shared" si="278"/>
        <v>0.70499645389179122</v>
      </c>
      <c r="AC442" s="99" t="str">
        <f t="shared" si="279"/>
        <v>0</v>
      </c>
      <c r="AD442" s="95" t="str">
        <f t="shared" si="280"/>
        <v>0</v>
      </c>
      <c r="AE442" s="95">
        <f t="shared" si="262"/>
        <v>0</v>
      </c>
      <c r="AF442" s="95">
        <f>IF(Petrobras_PETR4___Histórico__InfoMoney_1[[#This Row],[MACD Line]]&lt;0,1,0)</f>
        <v>1</v>
      </c>
      <c r="AG442" s="99">
        <f>Petrobras_PETR4___Histórico__InfoMoney_1[[#This Row],[9MME]]/Petrobras_PETR4___Histórico__InfoMoney_1[[#This Row],[20MA]]</f>
        <v>0.99431246350160918</v>
      </c>
      <c r="AH442" s="95">
        <f t="shared" si="263"/>
        <v>0</v>
      </c>
      <c r="AI442" s="96">
        <f t="shared" si="264"/>
        <v>0</v>
      </c>
      <c r="AK442" s="104" t="b">
        <f t="shared" si="265"/>
        <v>0</v>
      </c>
      <c r="AL442" s="104" t="b">
        <f t="shared" si="266"/>
        <v>1</v>
      </c>
      <c r="AM442" s="104" t="b">
        <f t="shared" si="267"/>
        <v>0</v>
      </c>
      <c r="AN442" s="104" t="b">
        <f t="shared" si="268"/>
        <v>1</v>
      </c>
      <c r="AO442" s="98">
        <f t="shared" si="269"/>
        <v>22.72</v>
      </c>
      <c r="AP442" s="104">
        <f t="shared" si="270"/>
        <v>26.21</v>
      </c>
      <c r="AQ442" s="98">
        <f t="shared" si="271"/>
        <v>0.2</v>
      </c>
      <c r="AR442" s="98">
        <f t="shared" si="272"/>
        <v>0.15384615384615385</v>
      </c>
      <c r="AS442" s="98">
        <f t="shared" si="273"/>
        <v>7.407407407407407E-2</v>
      </c>
      <c r="AU442" s="97" t="b">
        <f t="shared" si="274"/>
        <v>0</v>
      </c>
      <c r="AV442" s="97" t="b">
        <f t="shared" si="275"/>
        <v>0</v>
      </c>
      <c r="AW442" s="97" t="b">
        <f t="shared" si="281"/>
        <v>1</v>
      </c>
      <c r="AX442" s="97" t="b">
        <f t="shared" si="282"/>
        <v>1</v>
      </c>
      <c r="AY4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2" s="97" t="b">
        <f t="shared" si="276"/>
        <v>1</v>
      </c>
      <c r="BA442" s="97" t="b">
        <f t="shared" si="277"/>
        <v>1</v>
      </c>
      <c r="BB442" s="97" t="b">
        <f t="shared" si="283"/>
        <v>0</v>
      </c>
      <c r="BC442" s="97" t="b">
        <f t="shared" si="284"/>
        <v>0</v>
      </c>
      <c r="BD442" s="97" t="b">
        <f>Petrobras_PETR4___Histórico__InfoMoney_1[[#This Row],[MACD Line]]&lt;0</f>
        <v>1</v>
      </c>
      <c r="BE4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3" spans="1:57" hidden="1">
      <c r="A443" s="83">
        <v>43691</v>
      </c>
      <c r="B443" s="98">
        <v>23.7</v>
      </c>
      <c r="C443" s="98">
        <v>23.7</v>
      </c>
      <c r="D443" s="98">
        <v>-3.37</v>
      </c>
      <c r="E443" s="98">
        <f>Petrobras_PETR4___Histórico__InfoMoney_1[[#This Row],[Var.Dia (%)]]/100</f>
        <v>-3.3700000000000001E-2</v>
      </c>
      <c r="F443" s="98">
        <v>24.02</v>
      </c>
      <c r="G443" s="98">
        <v>23.56</v>
      </c>
      <c r="H443" s="98">
        <v>24.13</v>
      </c>
      <c r="I443" s="97" t="s">
        <v>185</v>
      </c>
      <c r="J443" s="108">
        <v>-2.9399999999999999E-2</v>
      </c>
      <c r="K443" s="97">
        <f ca="1">IF(COUNT($E443:E$1321)&gt;=22,LINEST(OFFSET(E443,0,0,22),OFFSET(J443,0,0,22)),"")</f>
        <v>1.0128136752971235</v>
      </c>
      <c r="L443" s="99">
        <f t="shared" si="249"/>
        <v>0</v>
      </c>
      <c r="M443" s="99">
        <f t="shared" si="250"/>
        <v>0</v>
      </c>
      <c r="N443" s="99">
        <f t="shared" si="251"/>
        <v>0</v>
      </c>
      <c r="O4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-0.92391304347826053</v>
      </c>
      <c r="P443" s="128">
        <f>IF(Petrobras_PETR4___Histórico__InfoMoney_1[[#This Row],[William %R]]&lt;-0.8,1,0)</f>
        <v>1</v>
      </c>
      <c r="Q443" s="128">
        <f>IF(Petrobras_PETR4___Histórico__InfoMoney_1[[#This Row],[William %R]]&gt;-0.1,1,0)</f>
        <v>0</v>
      </c>
      <c r="R443" s="99">
        <f t="shared" si="252"/>
        <v>23.56</v>
      </c>
      <c r="S443" s="99">
        <f t="shared" si="253"/>
        <v>25.4</v>
      </c>
      <c r="T443" s="99">
        <f t="shared" si="254"/>
        <v>24.82919230769231</v>
      </c>
      <c r="U443" s="99">
        <f t="shared" si="255"/>
        <v>24.911000000000005</v>
      </c>
      <c r="V443" s="99">
        <f t="shared" si="256"/>
        <v>24.54186571849516</v>
      </c>
      <c r="W443" s="99">
        <f t="shared" si="257"/>
        <v>24.953334590214332</v>
      </c>
      <c r="X443" s="99">
        <f t="shared" si="258"/>
        <v>-0.41146887171917257</v>
      </c>
      <c r="Y443" s="99">
        <f t="shared" si="259"/>
        <v>-0.33753797998842583</v>
      </c>
      <c r="Z443" s="99">
        <f t="shared" si="260"/>
        <v>-7.3930891730746739E-2</v>
      </c>
      <c r="AA443" s="109">
        <f t="shared" si="261"/>
        <v>0.57982756057296914</v>
      </c>
      <c r="AB443" s="109">
        <f t="shared" si="278"/>
        <v>0.48132109864413847</v>
      </c>
      <c r="AC443" s="99" t="str">
        <f t="shared" si="279"/>
        <v>0</v>
      </c>
      <c r="AD443" s="95" t="str">
        <f t="shared" si="280"/>
        <v>0</v>
      </c>
      <c r="AE443" s="95">
        <f t="shared" si="262"/>
        <v>0</v>
      </c>
      <c r="AF443" s="95">
        <f>IF(Petrobras_PETR4___Histórico__InfoMoney_1[[#This Row],[MACD Line]]&lt;0,1,0)</f>
        <v>1</v>
      </c>
      <c r="AG443" s="99">
        <f>Petrobras_PETR4___Histórico__InfoMoney_1[[#This Row],[9MME]]/Petrobras_PETR4___Histórico__InfoMoney_1[[#This Row],[20MA]]</f>
        <v>0.99671600127222126</v>
      </c>
      <c r="AH443" s="95">
        <f t="shared" si="263"/>
        <v>0</v>
      </c>
      <c r="AI443" s="96">
        <f t="shared" si="264"/>
        <v>0</v>
      </c>
      <c r="AK443" s="104" t="b">
        <f t="shared" si="265"/>
        <v>1</v>
      </c>
      <c r="AL443" s="104" t="b">
        <f t="shared" si="266"/>
        <v>0</v>
      </c>
      <c r="AM443" s="104" t="b">
        <f t="shared" si="267"/>
        <v>1</v>
      </c>
      <c r="AN443" s="104" t="b">
        <f t="shared" si="268"/>
        <v>0</v>
      </c>
      <c r="AO443" s="98">
        <f t="shared" si="269"/>
        <v>22.95</v>
      </c>
      <c r="AP443" s="104">
        <f t="shared" si="270"/>
        <v>26.27</v>
      </c>
      <c r="AQ443" s="98">
        <f t="shared" si="271"/>
        <v>0.2</v>
      </c>
      <c r="AR443" s="98">
        <f t="shared" si="272"/>
        <v>0.15384615384615385</v>
      </c>
      <c r="AS443" s="98">
        <f t="shared" si="273"/>
        <v>7.407407407407407E-2</v>
      </c>
      <c r="AU443" s="97" t="b">
        <f t="shared" si="274"/>
        <v>0</v>
      </c>
      <c r="AV443" s="97" t="b">
        <f t="shared" si="275"/>
        <v>1</v>
      </c>
      <c r="AW443" s="97" t="b">
        <f t="shared" si="281"/>
        <v>1</v>
      </c>
      <c r="AX443" s="97" t="b">
        <f t="shared" si="282"/>
        <v>0</v>
      </c>
      <c r="AY4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3" s="97" t="b">
        <f t="shared" si="276"/>
        <v>1</v>
      </c>
      <c r="BA443" s="97" t="b">
        <f t="shared" si="277"/>
        <v>1</v>
      </c>
      <c r="BB443" s="97" t="b">
        <f t="shared" si="283"/>
        <v>1</v>
      </c>
      <c r="BC443" s="97" t="b">
        <f t="shared" si="284"/>
        <v>0</v>
      </c>
      <c r="BD443" s="97" t="b">
        <f>Petrobras_PETR4___Histórico__InfoMoney_1[[#This Row],[MACD Line]]&lt;0</f>
        <v>1</v>
      </c>
      <c r="BE4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4" spans="1:57" hidden="1">
      <c r="A444" s="83">
        <v>43690</v>
      </c>
      <c r="B444" s="98">
        <v>24.52</v>
      </c>
      <c r="C444" s="98">
        <v>24.52</v>
      </c>
      <c r="D444" s="98">
        <v>1.22</v>
      </c>
      <c r="E444" s="98">
        <f>Petrobras_PETR4___Histórico__InfoMoney_1[[#This Row],[Var.Dia (%)]]/100</f>
        <v>1.2199999999999999E-2</v>
      </c>
      <c r="F444" s="98">
        <v>24.11</v>
      </c>
      <c r="G444" s="98">
        <v>23.99</v>
      </c>
      <c r="H444" s="98">
        <v>24.85</v>
      </c>
      <c r="I444" s="97" t="s">
        <v>61</v>
      </c>
      <c r="J444" s="108">
        <v>1.3599999999999999E-2</v>
      </c>
      <c r="K444" s="97">
        <f ca="1">IF(COUNT($E444:E$1321)&gt;=22,LINEST(OFFSET(E444,0,0,22),OFFSET(J444,0,0,22)),"")</f>
        <v>1.011492685650214</v>
      </c>
      <c r="L444" s="99">
        <f t="shared" si="249"/>
        <v>0</v>
      </c>
      <c r="M444" s="99">
        <f t="shared" si="250"/>
        <v>0</v>
      </c>
      <c r="N444" s="99">
        <f t="shared" si="251"/>
        <v>0</v>
      </c>
      <c r="O4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-0.61440677966101676</v>
      </c>
      <c r="P444" s="128">
        <f>IF(Petrobras_PETR4___Histórico__InfoMoney_1[[#This Row],[William %R]]&lt;-0.8,1,0)</f>
        <v>0</v>
      </c>
      <c r="Q444" s="128">
        <f>IF(Petrobras_PETR4___Histórico__InfoMoney_1[[#This Row],[William %R]]&gt;-0.1,1,0)</f>
        <v>0</v>
      </c>
      <c r="R444" s="99">
        <f t="shared" si="252"/>
        <v>23.61</v>
      </c>
      <c r="S444" s="99">
        <f t="shared" si="253"/>
        <v>25.97</v>
      </c>
      <c r="T444" s="99">
        <f t="shared" si="254"/>
        <v>25.030230769230769</v>
      </c>
      <c r="U444" s="99">
        <f t="shared" si="255"/>
        <v>25.034500000000001</v>
      </c>
      <c r="V444" s="99">
        <f t="shared" si="256"/>
        <v>24.694932212767007</v>
      </c>
      <c r="W444" s="99">
        <f t="shared" si="257"/>
        <v>25.053601357431479</v>
      </c>
      <c r="X444" s="99">
        <f t="shared" si="258"/>
        <v>-0.35866914466447142</v>
      </c>
      <c r="Y444" s="99">
        <f t="shared" si="259"/>
        <v>-0.31905525705573917</v>
      </c>
      <c r="Z444" s="99">
        <f t="shared" si="260"/>
        <v>-3.9613887608732246E-2</v>
      </c>
      <c r="AA444" s="109">
        <f t="shared" si="261"/>
        <v>0.20506096654409819</v>
      </c>
      <c r="AB444" s="109">
        <f t="shared" si="278"/>
        <v>0.32098286558631162</v>
      </c>
      <c r="AC444" s="99" t="str">
        <f t="shared" si="279"/>
        <v>0</v>
      </c>
      <c r="AD444" s="95" t="str">
        <f t="shared" si="280"/>
        <v>0</v>
      </c>
      <c r="AE444" s="95">
        <f t="shared" si="262"/>
        <v>0</v>
      </c>
      <c r="AF444" s="95">
        <f>IF(Petrobras_PETR4___Histórico__InfoMoney_1[[#This Row],[MACD Line]]&lt;0,1,0)</f>
        <v>1</v>
      </c>
      <c r="AG444" s="99">
        <f>Petrobras_PETR4___Histórico__InfoMoney_1[[#This Row],[9MME]]/Petrobras_PETR4___Histórico__InfoMoney_1[[#This Row],[20MA]]</f>
        <v>0.99982946610600443</v>
      </c>
      <c r="AH444" s="95">
        <f t="shared" si="263"/>
        <v>0</v>
      </c>
      <c r="AI444" s="96">
        <f t="shared" si="264"/>
        <v>0</v>
      </c>
      <c r="AK444" s="104" t="b">
        <f t="shared" si="265"/>
        <v>0</v>
      </c>
      <c r="AL444" s="104" t="b">
        <f t="shared" si="266"/>
        <v>0</v>
      </c>
      <c r="AM444" s="104" t="b">
        <f t="shared" si="267"/>
        <v>0</v>
      </c>
      <c r="AN444" s="104" t="b">
        <f t="shared" si="268"/>
        <v>1</v>
      </c>
      <c r="AO444" s="98">
        <f t="shared" si="269"/>
        <v>23.61</v>
      </c>
      <c r="AP444" s="104">
        <f t="shared" si="270"/>
        <v>26.45</v>
      </c>
      <c r="AQ444" s="98">
        <f t="shared" si="271"/>
        <v>0.2</v>
      </c>
      <c r="AR444" s="98">
        <f t="shared" si="272"/>
        <v>0.15384615384615385</v>
      </c>
      <c r="AS444" s="98">
        <f t="shared" si="273"/>
        <v>7.407407407407407E-2</v>
      </c>
      <c r="AU444" s="97" t="b">
        <f t="shared" si="274"/>
        <v>1</v>
      </c>
      <c r="AV444" s="97" t="b">
        <f t="shared" si="275"/>
        <v>0</v>
      </c>
      <c r="AW444" s="97" t="b">
        <f t="shared" si="281"/>
        <v>0</v>
      </c>
      <c r="AX444" s="97" t="b">
        <f t="shared" si="282"/>
        <v>1</v>
      </c>
      <c r="AY4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4" s="97" t="b">
        <f t="shared" si="276"/>
        <v>1</v>
      </c>
      <c r="BA444" s="97" t="b">
        <f t="shared" si="277"/>
        <v>1</v>
      </c>
      <c r="BB444" s="97" t="b">
        <f t="shared" si="283"/>
        <v>0</v>
      </c>
      <c r="BC444" s="97" t="b">
        <f t="shared" si="284"/>
        <v>1</v>
      </c>
      <c r="BD444" s="97" t="b">
        <f>Petrobras_PETR4___Histórico__InfoMoney_1[[#This Row],[MACD Line]]&lt;0</f>
        <v>1</v>
      </c>
      <c r="BE4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5" spans="1:57" hidden="1">
      <c r="A445" s="83">
        <v>43689</v>
      </c>
      <c r="B445" s="98">
        <v>24.23</v>
      </c>
      <c r="C445" s="98">
        <v>24.23</v>
      </c>
      <c r="D445" s="98">
        <v>-2.4</v>
      </c>
      <c r="E445" s="98">
        <f>Petrobras_PETR4___Histórico__InfoMoney_1[[#This Row],[Var.Dia (%)]]/100</f>
        <v>-2.4E-2</v>
      </c>
      <c r="F445" s="98">
        <v>24.23</v>
      </c>
      <c r="G445" s="98">
        <v>24.12</v>
      </c>
      <c r="H445" s="98">
        <v>24.48</v>
      </c>
      <c r="I445" s="97" t="s">
        <v>548</v>
      </c>
      <c r="J445" s="108">
        <v>-0.02</v>
      </c>
      <c r="K445" s="97">
        <f ca="1">IF(COUNT($E445:E$1321)&gt;=22,LINEST(OFFSET(E445,0,0,22),OFFSET(J445,0,0,22)),"")</f>
        <v>0.90980450107901789</v>
      </c>
      <c r="L445" s="99">
        <f t="shared" si="249"/>
        <v>0</v>
      </c>
      <c r="M445" s="99">
        <f t="shared" si="250"/>
        <v>0</v>
      </c>
      <c r="N445" s="99">
        <f t="shared" si="251"/>
        <v>0</v>
      </c>
      <c r="O4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-0.75199999999999956</v>
      </c>
      <c r="P445" s="128">
        <f>IF(Petrobras_PETR4___Histórico__InfoMoney_1[[#This Row],[William %R]]&lt;-0.8,1,0)</f>
        <v>0</v>
      </c>
      <c r="Q445" s="128">
        <f>IF(Petrobras_PETR4___Histórico__InfoMoney_1[[#This Row],[William %R]]&gt;-0.1,1,0)</f>
        <v>0</v>
      </c>
      <c r="R445" s="99">
        <f t="shared" si="252"/>
        <v>23.61</v>
      </c>
      <c r="S445" s="99">
        <f t="shared" si="253"/>
        <v>26.11</v>
      </c>
      <c r="T445" s="99">
        <f t="shared" si="254"/>
        <v>25.086730769230769</v>
      </c>
      <c r="U445" s="99">
        <f t="shared" si="255"/>
        <v>25.123000000000001</v>
      </c>
      <c r="V445" s="99">
        <f t="shared" si="256"/>
        <v>24.726738069633736</v>
      </c>
      <c r="W445" s="99">
        <f t="shared" si="257"/>
        <v>25.096289466025997</v>
      </c>
      <c r="X445" s="99">
        <f t="shared" si="258"/>
        <v>-0.36955139639226076</v>
      </c>
      <c r="Y445" s="99">
        <f t="shared" si="259"/>
        <v>-0.30915178515355612</v>
      </c>
      <c r="Z445" s="99">
        <f t="shared" si="260"/>
        <v>-6.0399611238704631E-2</v>
      </c>
      <c r="AA445" s="109">
        <f t="shared" si="261"/>
        <v>0.41719300090006295</v>
      </c>
      <c r="AB445" s="109">
        <f t="shared" si="278"/>
        <v>0.32321819255728812</v>
      </c>
      <c r="AC445" s="99" t="str">
        <f t="shared" si="279"/>
        <v>0</v>
      </c>
      <c r="AD445" s="95" t="str">
        <f t="shared" si="280"/>
        <v>0</v>
      </c>
      <c r="AE445" s="95">
        <f t="shared" si="262"/>
        <v>0</v>
      </c>
      <c r="AF445" s="95">
        <f>IF(Petrobras_PETR4___Histórico__InfoMoney_1[[#This Row],[MACD Line]]&lt;0,1,0)</f>
        <v>1</v>
      </c>
      <c r="AG445" s="99">
        <f>Petrobras_PETR4___Histórico__InfoMoney_1[[#This Row],[9MME]]/Petrobras_PETR4___Histórico__InfoMoney_1[[#This Row],[20MA]]</f>
        <v>0.99855633360787999</v>
      </c>
      <c r="AH445" s="95">
        <f t="shared" si="263"/>
        <v>0</v>
      </c>
      <c r="AI445" s="96">
        <f t="shared" si="264"/>
        <v>0</v>
      </c>
      <c r="AK445" s="104" t="b">
        <f t="shared" si="265"/>
        <v>0</v>
      </c>
      <c r="AL445" s="104" t="b">
        <f t="shared" si="266"/>
        <v>1</v>
      </c>
      <c r="AM445" s="104" t="b">
        <f t="shared" si="267"/>
        <v>0</v>
      </c>
      <c r="AN445" s="104" t="b">
        <f t="shared" si="268"/>
        <v>1</v>
      </c>
      <c r="AO445" s="98">
        <f t="shared" si="269"/>
        <v>23.61</v>
      </c>
      <c r="AP445" s="104">
        <f t="shared" si="270"/>
        <v>26.76</v>
      </c>
      <c r="AQ445" s="98">
        <f t="shared" si="271"/>
        <v>0.2</v>
      </c>
      <c r="AR445" s="98">
        <f t="shared" si="272"/>
        <v>0.15384615384615385</v>
      </c>
      <c r="AS445" s="98">
        <f t="shared" si="273"/>
        <v>7.407407407407407E-2</v>
      </c>
      <c r="AU445" s="97" t="b">
        <f t="shared" si="274"/>
        <v>0</v>
      </c>
      <c r="AV445" s="97" t="b">
        <f t="shared" si="275"/>
        <v>1</v>
      </c>
      <c r="AW445" s="97" t="b">
        <f t="shared" si="281"/>
        <v>1</v>
      </c>
      <c r="AX445" s="97" t="b">
        <f t="shared" si="282"/>
        <v>0</v>
      </c>
      <c r="AY4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5" s="97" t="b">
        <f t="shared" si="276"/>
        <v>0</v>
      </c>
      <c r="BA445" s="97" t="b">
        <f t="shared" si="277"/>
        <v>1</v>
      </c>
      <c r="BB445" s="97" t="b">
        <f t="shared" si="283"/>
        <v>1</v>
      </c>
      <c r="BC445" s="97" t="b">
        <f t="shared" si="284"/>
        <v>0</v>
      </c>
      <c r="BD445" s="97" t="b">
        <f>Petrobras_PETR4___Histórico__InfoMoney_1[[#This Row],[MACD Line]]&lt;0</f>
        <v>1</v>
      </c>
      <c r="BE4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6" spans="1:57" hidden="1">
      <c r="A446" s="83">
        <v>43686</v>
      </c>
      <c r="B446" s="98">
        <v>24.82</v>
      </c>
      <c r="C446" s="98">
        <v>24.82</v>
      </c>
      <c r="D446" s="98">
        <v>-0.19</v>
      </c>
      <c r="E446" s="98">
        <f>Petrobras_PETR4___Histórico__InfoMoney_1[[#This Row],[Var.Dia (%)]]/100</f>
        <v>-1.9E-3</v>
      </c>
      <c r="F446" s="98">
        <v>24.84</v>
      </c>
      <c r="G446" s="98">
        <v>24.65</v>
      </c>
      <c r="H446" s="98">
        <v>25.21</v>
      </c>
      <c r="I446" s="97" t="s">
        <v>549</v>
      </c>
      <c r="J446" s="108">
        <v>-1.1000000000000001E-3</v>
      </c>
      <c r="K446" s="97">
        <f ca="1">IF(COUNT($E446:E$1321)&gt;=22,LINEST(OFFSET(E446,0,0,22),OFFSET(J446,0,0,22)),"")</f>
        <v>0.83205512066973708</v>
      </c>
      <c r="L446" s="99">
        <f t="shared" si="249"/>
        <v>0</v>
      </c>
      <c r="M446" s="99">
        <f t="shared" si="250"/>
        <v>0</v>
      </c>
      <c r="N446" s="99">
        <f t="shared" si="251"/>
        <v>0</v>
      </c>
      <c r="O4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-0.51599999999999968</v>
      </c>
      <c r="P446" s="128">
        <f>IF(Petrobras_PETR4___Histórico__InfoMoney_1[[#This Row],[William %R]]&lt;-0.8,1,0)</f>
        <v>0</v>
      </c>
      <c r="Q446" s="128">
        <f>IF(Petrobras_PETR4___Histórico__InfoMoney_1[[#This Row],[William %R]]&gt;-0.1,1,0)</f>
        <v>0</v>
      </c>
      <c r="R446" s="99">
        <f t="shared" si="252"/>
        <v>23.61</v>
      </c>
      <c r="S446" s="99">
        <f t="shared" si="253"/>
        <v>26.11</v>
      </c>
      <c r="T446" s="99">
        <f t="shared" si="254"/>
        <v>25.267615384615386</v>
      </c>
      <c r="U446" s="99">
        <f t="shared" si="255"/>
        <v>25.2425</v>
      </c>
      <c r="V446" s="99">
        <f t="shared" si="256"/>
        <v>24.817054082294415</v>
      </c>
      <c r="W446" s="99">
        <f t="shared" si="257"/>
        <v>25.165592623308076</v>
      </c>
      <c r="X446" s="99">
        <f t="shared" si="258"/>
        <v>-0.34853854101366011</v>
      </c>
      <c r="Y446" s="99">
        <f t="shared" si="259"/>
        <v>-0.29405188234387997</v>
      </c>
      <c r="Z446" s="99">
        <f t="shared" si="260"/>
        <v>-5.4486658669780141E-2</v>
      </c>
      <c r="AA446" s="109">
        <f t="shared" si="261"/>
        <v>3.5355339059327882E-2</v>
      </c>
      <c r="AB446" s="109">
        <f t="shared" si="278"/>
        <v>0.34694379948343279</v>
      </c>
      <c r="AC446" s="99" t="str">
        <f t="shared" si="279"/>
        <v>0</v>
      </c>
      <c r="AD446" s="95" t="str">
        <f t="shared" si="280"/>
        <v>0</v>
      </c>
      <c r="AE446" s="95">
        <f t="shared" si="262"/>
        <v>0</v>
      </c>
      <c r="AF446" s="95">
        <f>IF(Petrobras_PETR4___Histórico__InfoMoney_1[[#This Row],[MACD Line]]&lt;0,1,0)</f>
        <v>1</v>
      </c>
      <c r="AG446" s="99">
        <f>Petrobras_PETR4___Histórico__InfoMoney_1[[#This Row],[9MME]]/Petrobras_PETR4___Histórico__InfoMoney_1[[#This Row],[20MA]]</f>
        <v>1.0009949642315692</v>
      </c>
      <c r="AH446" s="95">
        <f t="shared" si="263"/>
        <v>0</v>
      </c>
      <c r="AI446" s="96">
        <f t="shared" si="264"/>
        <v>0</v>
      </c>
      <c r="AK446" s="104" t="b">
        <f t="shared" si="265"/>
        <v>1</v>
      </c>
      <c r="AL446" s="104" t="b">
        <f t="shared" si="266"/>
        <v>0</v>
      </c>
      <c r="AM446" s="104" t="b">
        <f t="shared" si="267"/>
        <v>0</v>
      </c>
      <c r="AN446" s="104" t="b">
        <f t="shared" si="268"/>
        <v>1</v>
      </c>
      <c r="AO446" s="98">
        <f t="shared" si="269"/>
        <v>23.61</v>
      </c>
      <c r="AP446" s="104">
        <f t="shared" si="270"/>
        <v>27.15</v>
      </c>
      <c r="AQ446" s="98">
        <f t="shared" si="271"/>
        <v>0.2</v>
      </c>
      <c r="AR446" s="98">
        <f t="shared" si="272"/>
        <v>0.15384615384615385</v>
      </c>
      <c r="AS446" s="98">
        <f t="shared" si="273"/>
        <v>7.407407407407407E-2</v>
      </c>
      <c r="AU446" s="97" t="b">
        <f t="shared" si="274"/>
        <v>1</v>
      </c>
      <c r="AV446" s="97" t="b">
        <f t="shared" si="275"/>
        <v>1</v>
      </c>
      <c r="AW446" s="97" t="b">
        <f t="shared" si="281"/>
        <v>0</v>
      </c>
      <c r="AX446" s="97" t="b">
        <f t="shared" si="282"/>
        <v>0</v>
      </c>
      <c r="AY4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6" s="97" t="b">
        <f t="shared" si="276"/>
        <v>0</v>
      </c>
      <c r="BA446" s="97" t="b">
        <f t="shared" si="277"/>
        <v>0</v>
      </c>
      <c r="BB446" s="97" t="b">
        <f t="shared" si="283"/>
        <v>1</v>
      </c>
      <c r="BC446" s="97" t="b">
        <f t="shared" si="284"/>
        <v>1</v>
      </c>
      <c r="BD446" s="97" t="b">
        <f>Petrobras_PETR4___Histórico__InfoMoney_1[[#This Row],[MACD Line]]&lt;0</f>
        <v>1</v>
      </c>
      <c r="BE4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7" spans="1:57" hidden="1">
      <c r="A447" s="83">
        <v>43685</v>
      </c>
      <c r="B447" s="98">
        <v>24.87</v>
      </c>
      <c r="C447" s="98">
        <v>24.87</v>
      </c>
      <c r="D447" s="98">
        <v>2.85</v>
      </c>
      <c r="E447" s="98">
        <f>Petrobras_PETR4___Histórico__InfoMoney_1[[#This Row],[Var.Dia (%)]]/100</f>
        <v>2.8500000000000001E-2</v>
      </c>
      <c r="F447" s="98">
        <v>24.65</v>
      </c>
      <c r="G447" s="98">
        <v>24.43</v>
      </c>
      <c r="H447" s="98">
        <v>24.89</v>
      </c>
      <c r="I447" s="97" t="s">
        <v>87</v>
      </c>
      <c r="J447" s="108">
        <v>1.2999999999999999E-2</v>
      </c>
      <c r="K447" s="97">
        <f ca="1">IF(COUNT($E447:E$1321)&gt;=22,LINEST(OFFSET(E447,0,0,22),OFFSET(J447,0,0,22)),"")</f>
        <v>0.87187614554611659</v>
      </c>
      <c r="L447" s="99">
        <f t="shared" si="249"/>
        <v>0</v>
      </c>
      <c r="M447" s="99">
        <f t="shared" si="250"/>
        <v>0</v>
      </c>
      <c r="N447" s="99">
        <f t="shared" si="251"/>
        <v>0</v>
      </c>
      <c r="O4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-0.515384615384615</v>
      </c>
      <c r="P447" s="128">
        <f>IF(Petrobras_PETR4___Histórico__InfoMoney_1[[#This Row],[William %R]]&lt;-0.8,1,0)</f>
        <v>0</v>
      </c>
      <c r="Q447" s="128">
        <f>IF(Petrobras_PETR4___Histórico__InfoMoney_1[[#This Row],[William %R]]&gt;-0.1,1,0)</f>
        <v>0</v>
      </c>
      <c r="R447" s="99">
        <f t="shared" si="252"/>
        <v>23.61</v>
      </c>
      <c r="S447" s="99">
        <f t="shared" si="253"/>
        <v>26.21</v>
      </c>
      <c r="T447" s="99">
        <f t="shared" si="254"/>
        <v>25.357807692307695</v>
      </c>
      <c r="U447" s="99">
        <f t="shared" si="255"/>
        <v>25.349</v>
      </c>
      <c r="V447" s="99">
        <f t="shared" si="256"/>
        <v>24.816518460893402</v>
      </c>
      <c r="W447" s="99">
        <f t="shared" si="257"/>
        <v>25.193240033172721</v>
      </c>
      <c r="X447" s="99">
        <f t="shared" si="258"/>
        <v>-0.37672157227931891</v>
      </c>
      <c r="Y447" s="99">
        <f t="shared" si="259"/>
        <v>-0.28043021767643495</v>
      </c>
      <c r="Z447" s="99">
        <f t="shared" si="260"/>
        <v>-9.6291354602883961E-2</v>
      </c>
      <c r="AA447" s="109">
        <f t="shared" si="261"/>
        <v>0.48790367901871867</v>
      </c>
      <c r="AB447" s="109">
        <f t="shared" si="278"/>
        <v>0.41125417931007163</v>
      </c>
      <c r="AC447" s="99" t="str">
        <f t="shared" si="279"/>
        <v>0</v>
      </c>
      <c r="AD447" s="95" t="str">
        <f t="shared" si="280"/>
        <v>0</v>
      </c>
      <c r="AE447" s="95">
        <f t="shared" si="262"/>
        <v>0</v>
      </c>
      <c r="AF447" s="95">
        <f>IF(Petrobras_PETR4___Histórico__InfoMoney_1[[#This Row],[MACD Line]]&lt;0,1,0)</f>
        <v>1</v>
      </c>
      <c r="AG447" s="99">
        <f>Petrobras_PETR4___Histórico__InfoMoney_1[[#This Row],[9MME]]/Petrobras_PETR4___Histórico__InfoMoney_1[[#This Row],[20MA]]</f>
        <v>1.0003474571899362</v>
      </c>
      <c r="AH447" s="95">
        <f t="shared" si="263"/>
        <v>0</v>
      </c>
      <c r="AI447" s="96">
        <f t="shared" si="264"/>
        <v>0</v>
      </c>
      <c r="AK447" s="104" t="b">
        <f t="shared" si="265"/>
        <v>0</v>
      </c>
      <c r="AL447" s="104" t="b">
        <f t="shared" si="266"/>
        <v>0</v>
      </c>
      <c r="AM447" s="104" t="b">
        <f t="shared" si="267"/>
        <v>0</v>
      </c>
      <c r="AN447" s="104" t="b">
        <f t="shared" si="268"/>
        <v>1</v>
      </c>
      <c r="AO447" s="98">
        <f t="shared" si="269"/>
        <v>23.61</v>
      </c>
      <c r="AP447" s="104">
        <f t="shared" si="270"/>
        <v>27.15</v>
      </c>
      <c r="AQ447" s="98">
        <f t="shared" si="271"/>
        <v>0.2</v>
      </c>
      <c r="AR447" s="98">
        <f t="shared" si="272"/>
        <v>0.15384615384615385</v>
      </c>
      <c r="AS447" s="98">
        <f t="shared" si="273"/>
        <v>7.407407407407407E-2</v>
      </c>
      <c r="AU447" s="97" t="b">
        <f t="shared" si="274"/>
        <v>1</v>
      </c>
      <c r="AV447" s="97" t="b">
        <f t="shared" si="275"/>
        <v>0</v>
      </c>
      <c r="AW447" s="97" t="b">
        <f t="shared" si="281"/>
        <v>0</v>
      </c>
      <c r="AX447" s="97" t="b">
        <f t="shared" si="282"/>
        <v>0</v>
      </c>
      <c r="AY4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7" s="97" t="b">
        <f t="shared" si="276"/>
        <v>1</v>
      </c>
      <c r="BA447" s="97" t="b">
        <f t="shared" si="277"/>
        <v>0</v>
      </c>
      <c r="BB447" s="97" t="b">
        <f t="shared" si="283"/>
        <v>1</v>
      </c>
      <c r="BC447" s="97" t="b">
        <f t="shared" si="284"/>
        <v>1</v>
      </c>
      <c r="BD447" s="97" t="b">
        <f>Petrobras_PETR4___Histórico__InfoMoney_1[[#This Row],[MACD Line]]&lt;0</f>
        <v>1</v>
      </c>
      <c r="BE4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8" spans="1:57" hidden="1">
      <c r="A448" s="83">
        <v>43684</v>
      </c>
      <c r="B448" s="98">
        <v>24.18</v>
      </c>
      <c r="C448" s="98">
        <v>24.18</v>
      </c>
      <c r="D448" s="98">
        <v>-1.08</v>
      </c>
      <c r="E448" s="98">
        <f>Petrobras_PETR4___Histórico__InfoMoney_1[[#This Row],[Var.Dia (%)]]/100</f>
        <v>-1.0800000000000001E-2</v>
      </c>
      <c r="F448" s="98">
        <v>24.18</v>
      </c>
      <c r="G448" s="98">
        <v>23.61</v>
      </c>
      <c r="H448" s="98">
        <v>24.3</v>
      </c>
      <c r="I448" s="97" t="s">
        <v>109</v>
      </c>
      <c r="J448" s="108">
        <v>6.1000000000000004E-3</v>
      </c>
      <c r="K448" s="97">
        <f ca="1">IF(COUNT($E448:E$1321)&gt;=22,LINEST(OFFSET(E448,0,0,22),OFFSET(J448,0,0,22)),"")</f>
        <v>0.766512130662659</v>
      </c>
      <c r="L448" s="99">
        <f t="shared" si="249"/>
        <v>1</v>
      </c>
      <c r="M448" s="99">
        <f t="shared" si="250"/>
        <v>0</v>
      </c>
      <c r="N448" s="99">
        <f t="shared" si="251"/>
        <v>0</v>
      </c>
      <c r="O4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-0.78076923076923077</v>
      </c>
      <c r="P448" s="128">
        <f>IF(Petrobras_PETR4___Histórico__InfoMoney_1[[#This Row],[William %R]]&lt;-0.8,1,0)</f>
        <v>0</v>
      </c>
      <c r="Q448" s="128">
        <f>IF(Petrobras_PETR4___Histórico__InfoMoney_1[[#This Row],[William %R]]&gt;-0.1,1,0)</f>
        <v>0</v>
      </c>
      <c r="R448" s="99">
        <f t="shared" si="252"/>
        <v>23.61</v>
      </c>
      <c r="S448" s="99">
        <f t="shared" si="253"/>
        <v>26.21</v>
      </c>
      <c r="T448" s="99">
        <f t="shared" si="254"/>
        <v>25.35023076923077</v>
      </c>
      <c r="U448" s="99">
        <f t="shared" si="255"/>
        <v>25.446500000000004</v>
      </c>
      <c r="V448" s="99">
        <f t="shared" si="256"/>
        <v>24.806794544692202</v>
      </c>
      <c r="W448" s="99">
        <f t="shared" si="257"/>
        <v>25.219099235826537</v>
      </c>
      <c r="X448" s="99">
        <f t="shared" si="258"/>
        <v>-0.41230469113433443</v>
      </c>
      <c r="Y448" s="99">
        <f t="shared" si="259"/>
        <v>-0.25635737902571398</v>
      </c>
      <c r="Z448" s="99">
        <f t="shared" si="260"/>
        <v>-0.15594731210862045</v>
      </c>
      <c r="AA448" s="109">
        <f t="shared" si="261"/>
        <v>0.18384776310850345</v>
      </c>
      <c r="AB448" s="109">
        <f t="shared" si="278"/>
        <v>0.38526614177734392</v>
      </c>
      <c r="AC448" s="99" t="str">
        <f t="shared" si="279"/>
        <v>0</v>
      </c>
      <c r="AD448" s="95" t="str">
        <f t="shared" si="280"/>
        <v>0</v>
      </c>
      <c r="AE448" s="95">
        <f t="shared" si="262"/>
        <v>0</v>
      </c>
      <c r="AF448" s="95">
        <f>IF(Petrobras_PETR4___Histórico__InfoMoney_1[[#This Row],[MACD Line]]&lt;0,1,0)</f>
        <v>1</v>
      </c>
      <c r="AG448" s="99">
        <f>Petrobras_PETR4___Histórico__InfoMoney_1[[#This Row],[9MME]]/Petrobras_PETR4___Histórico__InfoMoney_1[[#This Row],[20MA]]</f>
        <v>0.99621679874366875</v>
      </c>
      <c r="AH448" s="95">
        <f t="shared" si="263"/>
        <v>0</v>
      </c>
      <c r="AI448" s="96">
        <f t="shared" si="264"/>
        <v>0</v>
      </c>
      <c r="AK448" s="104" t="b">
        <f t="shared" si="265"/>
        <v>0</v>
      </c>
      <c r="AL448" s="104" t="b">
        <f t="shared" si="266"/>
        <v>0</v>
      </c>
      <c r="AM448" s="104" t="b">
        <f t="shared" si="267"/>
        <v>1</v>
      </c>
      <c r="AN448" s="104" t="b">
        <f t="shared" si="268"/>
        <v>1</v>
      </c>
      <c r="AO448" s="98">
        <f t="shared" si="269"/>
        <v>23.61</v>
      </c>
      <c r="AP448" s="104">
        <f t="shared" si="270"/>
        <v>27.15</v>
      </c>
      <c r="AQ448" s="98">
        <f t="shared" si="271"/>
        <v>0.2</v>
      </c>
      <c r="AR448" s="98">
        <f t="shared" si="272"/>
        <v>0.15384615384615385</v>
      </c>
      <c r="AS448" s="98">
        <f t="shared" si="273"/>
        <v>7.407407407407407E-2</v>
      </c>
      <c r="AU448" s="97" t="b">
        <f t="shared" si="274"/>
        <v>0</v>
      </c>
      <c r="AV448" s="97" t="b">
        <f t="shared" si="275"/>
        <v>1</v>
      </c>
      <c r="AW448" s="97" t="b">
        <f t="shared" si="281"/>
        <v>0</v>
      </c>
      <c r="AX448" s="97" t="b">
        <f t="shared" si="282"/>
        <v>0</v>
      </c>
      <c r="AY4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8" s="97" t="b">
        <f t="shared" si="276"/>
        <v>0</v>
      </c>
      <c r="BA448" s="97" t="b">
        <f t="shared" si="277"/>
        <v>1</v>
      </c>
      <c r="BB448" s="97" t="b">
        <f t="shared" si="283"/>
        <v>1</v>
      </c>
      <c r="BC448" s="97" t="b">
        <f t="shared" si="284"/>
        <v>1</v>
      </c>
      <c r="BD448" s="97" t="b">
        <f>Petrobras_PETR4___Histórico__InfoMoney_1[[#This Row],[MACD Line]]&lt;0</f>
        <v>1</v>
      </c>
      <c r="BE4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49" spans="1:57" hidden="1">
      <c r="A449" s="83">
        <v>43683</v>
      </c>
      <c r="B449" s="98">
        <v>24.44</v>
      </c>
      <c r="C449" s="98">
        <v>24.44</v>
      </c>
      <c r="D449" s="98">
        <v>1.29</v>
      </c>
      <c r="E449" s="98">
        <f>Petrobras_PETR4___Histórico__InfoMoney_1[[#This Row],[Var.Dia (%)]]/100</f>
        <v>1.29E-2</v>
      </c>
      <c r="F449" s="98">
        <v>24.44</v>
      </c>
      <c r="G449" s="98">
        <v>24.26</v>
      </c>
      <c r="H449" s="98">
        <v>24.77</v>
      </c>
      <c r="I449" s="97" t="s">
        <v>269</v>
      </c>
      <c r="J449" s="108">
        <v>2.06E-2</v>
      </c>
      <c r="K449" s="97">
        <f ca="1">IF(COUNT($E449:E$1321)&gt;=22,LINEST(OFFSET(E449,0,0,22),OFFSET(J449,0,0,22)),"")</f>
        <v>0.80667511397276115</v>
      </c>
      <c r="L449" s="99">
        <f t="shared" si="249"/>
        <v>0</v>
      </c>
      <c r="M449" s="99">
        <f t="shared" si="250"/>
        <v>0</v>
      </c>
      <c r="N449" s="99">
        <f t="shared" si="251"/>
        <v>0</v>
      </c>
      <c r="O4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-0.7469387755102036</v>
      </c>
      <c r="P449" s="128">
        <f>IF(Petrobras_PETR4___Histórico__InfoMoney_1[[#This Row],[William %R]]&lt;-0.8,1,0)</f>
        <v>0</v>
      </c>
      <c r="Q449" s="128">
        <f>IF(Petrobras_PETR4___Histórico__InfoMoney_1[[#This Row],[William %R]]&gt;-0.1,1,0)</f>
        <v>0</v>
      </c>
      <c r="R449" s="99">
        <f t="shared" si="252"/>
        <v>23.82</v>
      </c>
      <c r="S449" s="99">
        <f t="shared" si="253"/>
        <v>26.27</v>
      </c>
      <c r="T449" s="99">
        <f t="shared" si="254"/>
        <v>25.461307692307695</v>
      </c>
      <c r="U449" s="99">
        <f t="shared" si="255"/>
        <v>25.563000000000002</v>
      </c>
      <c r="V449" s="99">
        <f t="shared" si="256"/>
        <v>24.920757189181693</v>
      </c>
      <c r="W449" s="99">
        <f t="shared" si="257"/>
        <v>25.302227174692661</v>
      </c>
      <c r="X449" s="99">
        <f t="shared" si="258"/>
        <v>-0.381469985510968</v>
      </c>
      <c r="Y449" s="99">
        <f t="shared" si="259"/>
        <v>-0.2173705509985589</v>
      </c>
      <c r="Z449" s="99">
        <f t="shared" si="260"/>
        <v>-0.1640994345124091</v>
      </c>
      <c r="AA449" s="109">
        <f t="shared" si="261"/>
        <v>0.21920310216783134</v>
      </c>
      <c r="AB449" s="109">
        <f t="shared" si="278"/>
        <v>0.37460646016853516</v>
      </c>
      <c r="AC449" s="99" t="str">
        <f t="shared" si="279"/>
        <v>0</v>
      </c>
      <c r="AD449" s="95" t="str">
        <f t="shared" si="280"/>
        <v>0</v>
      </c>
      <c r="AE449" s="95">
        <f t="shared" si="262"/>
        <v>0</v>
      </c>
      <c r="AF449" s="95">
        <f>IF(Petrobras_PETR4___Histórico__InfoMoney_1[[#This Row],[MACD Line]]&lt;0,1,0)</f>
        <v>1</v>
      </c>
      <c r="AG449" s="99">
        <f>Petrobras_PETR4___Histórico__InfoMoney_1[[#This Row],[9MME]]/Petrobras_PETR4___Histórico__InfoMoney_1[[#This Row],[20MA]]</f>
        <v>0.99602189462534496</v>
      </c>
      <c r="AH449" s="95">
        <f t="shared" si="263"/>
        <v>0</v>
      </c>
      <c r="AI449" s="96">
        <f t="shared" si="264"/>
        <v>0</v>
      </c>
      <c r="AK449" s="104" t="b">
        <f t="shared" si="265"/>
        <v>0</v>
      </c>
      <c r="AL449" s="104" t="b">
        <f t="shared" si="266"/>
        <v>0</v>
      </c>
      <c r="AM449" s="104" t="b">
        <f t="shared" si="267"/>
        <v>0</v>
      </c>
      <c r="AN449" s="104" t="b">
        <f t="shared" si="268"/>
        <v>1</v>
      </c>
      <c r="AO449" s="98">
        <f t="shared" si="269"/>
        <v>23.82</v>
      </c>
      <c r="AP449" s="104">
        <f t="shared" si="270"/>
        <v>27.15</v>
      </c>
      <c r="AQ449" s="98">
        <f t="shared" si="271"/>
        <v>0.2</v>
      </c>
      <c r="AR449" s="98">
        <f t="shared" si="272"/>
        <v>0.15384615384615385</v>
      </c>
      <c r="AS449" s="98">
        <f t="shared" si="273"/>
        <v>7.407407407407407E-2</v>
      </c>
      <c r="AU449" s="97" t="b">
        <f t="shared" si="274"/>
        <v>1</v>
      </c>
      <c r="AV449" s="97" t="b">
        <f t="shared" si="275"/>
        <v>0</v>
      </c>
      <c r="AW449" s="97" t="b">
        <f t="shared" si="281"/>
        <v>0</v>
      </c>
      <c r="AX449" s="97" t="b">
        <f t="shared" si="282"/>
        <v>1</v>
      </c>
      <c r="AY4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49" s="97" t="b">
        <f t="shared" si="276"/>
        <v>1</v>
      </c>
      <c r="BA449" s="97" t="b">
        <f t="shared" si="277"/>
        <v>0</v>
      </c>
      <c r="BB449" s="97" t="b">
        <f t="shared" si="283"/>
        <v>0</v>
      </c>
      <c r="BC449" s="97" t="b">
        <f t="shared" si="284"/>
        <v>1</v>
      </c>
      <c r="BD449" s="97" t="b">
        <f>Petrobras_PETR4___Histórico__InfoMoney_1[[#This Row],[MACD Line]]&lt;0</f>
        <v>1</v>
      </c>
      <c r="BE4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0" spans="1:57" hidden="1">
      <c r="A450" s="83">
        <v>43682</v>
      </c>
      <c r="B450" s="98">
        <v>24.13</v>
      </c>
      <c r="C450" s="98">
        <v>24.13</v>
      </c>
      <c r="D450" s="98">
        <v>-3.66</v>
      </c>
      <c r="E450" s="98">
        <f>Petrobras_PETR4___Histórico__InfoMoney_1[[#This Row],[Var.Dia (%)]]/100</f>
        <v>-3.6600000000000001E-2</v>
      </c>
      <c r="F450" s="98">
        <v>24.13</v>
      </c>
      <c r="G450" s="98">
        <v>24.1</v>
      </c>
      <c r="H450" s="98">
        <v>24.68</v>
      </c>
      <c r="I450" s="97" t="s">
        <v>98</v>
      </c>
      <c r="J450" s="108">
        <v>-2.5100000000000001E-2</v>
      </c>
      <c r="K450" s="97">
        <f ca="1">IF(COUNT($E450:E$1321)&gt;=22,LINEST(OFFSET(E450,0,0,22),OFFSET(J450,0,0,22)),"")</f>
        <v>0.81753031646669938</v>
      </c>
      <c r="L450" s="99">
        <f t="shared" si="249"/>
        <v>0</v>
      </c>
      <c r="M450" s="99">
        <f t="shared" si="250"/>
        <v>0</v>
      </c>
      <c r="N450" s="99">
        <f t="shared" si="251"/>
        <v>0</v>
      </c>
      <c r="O4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-0.88212927756654036</v>
      </c>
      <c r="P450" s="128">
        <f>IF(Petrobras_PETR4___Histórico__InfoMoney_1[[#This Row],[William %R]]&lt;-0.8,1,0)</f>
        <v>1</v>
      </c>
      <c r="Q450" s="128">
        <f>IF(Petrobras_PETR4___Histórico__InfoMoney_1[[#This Row],[William %R]]&gt;-0.1,1,0)</f>
        <v>0</v>
      </c>
      <c r="R450" s="99">
        <f t="shared" si="252"/>
        <v>23.82</v>
      </c>
      <c r="S450" s="99">
        <f t="shared" si="253"/>
        <v>26.45</v>
      </c>
      <c r="T450" s="99">
        <f t="shared" si="254"/>
        <v>25.487653846153851</v>
      </c>
      <c r="U450" s="99">
        <f t="shared" si="255"/>
        <v>25.647000000000002</v>
      </c>
      <c r="V450" s="99">
        <f t="shared" si="256"/>
        <v>25.008167587214729</v>
      </c>
      <c r="W450" s="99">
        <f t="shared" si="257"/>
        <v>25.371205348668074</v>
      </c>
      <c r="X450" s="99">
        <f t="shared" si="258"/>
        <v>-0.3630377614533451</v>
      </c>
      <c r="Y450" s="99">
        <f t="shared" si="259"/>
        <v>-0.17634569237045664</v>
      </c>
      <c r="Z450" s="99">
        <f t="shared" si="260"/>
        <v>-0.18669206908288846</v>
      </c>
      <c r="AA450" s="109">
        <f t="shared" si="261"/>
        <v>0.65053823869162497</v>
      </c>
      <c r="AB450" s="109">
        <f t="shared" si="278"/>
        <v>0.39449968314309269</v>
      </c>
      <c r="AC450" s="99" t="str">
        <f t="shared" si="279"/>
        <v>0</v>
      </c>
      <c r="AD450" s="95" t="str">
        <f t="shared" si="280"/>
        <v>0</v>
      </c>
      <c r="AE450" s="95">
        <f t="shared" si="262"/>
        <v>0</v>
      </c>
      <c r="AF450" s="95">
        <f>IF(Petrobras_PETR4___Histórico__InfoMoney_1[[#This Row],[MACD Line]]&lt;0,1,0)</f>
        <v>1</v>
      </c>
      <c r="AG450" s="99">
        <f>Petrobras_PETR4___Histórico__InfoMoney_1[[#This Row],[9MME]]/Petrobras_PETR4___Histórico__InfoMoney_1[[#This Row],[20MA]]</f>
        <v>0.99378694764119968</v>
      </c>
      <c r="AH450" s="95">
        <f t="shared" si="263"/>
        <v>0</v>
      </c>
      <c r="AI450" s="96">
        <f t="shared" si="264"/>
        <v>0</v>
      </c>
      <c r="AK450" s="104" t="b">
        <f t="shared" si="265"/>
        <v>0</v>
      </c>
      <c r="AL450" s="104" t="b">
        <f t="shared" si="266"/>
        <v>0</v>
      </c>
      <c r="AM450" s="104" t="b">
        <f t="shared" si="267"/>
        <v>0</v>
      </c>
      <c r="AN450" s="104" t="b">
        <f t="shared" si="268"/>
        <v>1</v>
      </c>
      <c r="AO450" s="98">
        <f t="shared" si="269"/>
        <v>23.82</v>
      </c>
      <c r="AP450" s="104">
        <f t="shared" si="270"/>
        <v>27.15</v>
      </c>
      <c r="AQ450" s="98">
        <f t="shared" si="271"/>
        <v>0.2</v>
      </c>
      <c r="AR450" s="98">
        <f t="shared" si="272"/>
        <v>0.15384615384615385</v>
      </c>
      <c r="AS450" s="98">
        <f t="shared" si="273"/>
        <v>7.407407407407407E-2</v>
      </c>
      <c r="AU450" s="97" t="b">
        <f t="shared" si="274"/>
        <v>0</v>
      </c>
      <c r="AV450" s="97" t="b">
        <f t="shared" si="275"/>
        <v>1</v>
      </c>
      <c r="AW450" s="97" t="b">
        <f t="shared" si="281"/>
        <v>1</v>
      </c>
      <c r="AX450" s="97" t="b">
        <f t="shared" si="282"/>
        <v>0</v>
      </c>
      <c r="AY4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0" s="97" t="b">
        <f t="shared" si="276"/>
        <v>0</v>
      </c>
      <c r="BA450" s="97" t="b">
        <f t="shared" si="277"/>
        <v>1</v>
      </c>
      <c r="BB450" s="97" t="b">
        <f t="shared" si="283"/>
        <v>1</v>
      </c>
      <c r="BC450" s="97" t="b">
        <f t="shared" si="284"/>
        <v>0</v>
      </c>
      <c r="BD450" s="97" t="b">
        <f>Petrobras_PETR4___Histórico__InfoMoney_1[[#This Row],[MACD Line]]&lt;0</f>
        <v>1</v>
      </c>
      <c r="BE4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1" spans="1:57" hidden="1">
      <c r="A451" s="83">
        <v>43679</v>
      </c>
      <c r="B451" s="98">
        <v>25.05</v>
      </c>
      <c r="C451" s="98">
        <v>25.05</v>
      </c>
      <c r="D451" s="98">
        <v>3.59</v>
      </c>
      <c r="E451" s="98">
        <f>Petrobras_PETR4___Histórico__InfoMoney_1[[#This Row],[Var.Dia (%)]]/100</f>
        <v>3.5900000000000001E-2</v>
      </c>
      <c r="F451" s="98">
        <v>25.05</v>
      </c>
      <c r="G451" s="98">
        <v>24.82</v>
      </c>
      <c r="H451" s="98">
        <v>25.4</v>
      </c>
      <c r="I451" s="97" t="s">
        <v>109</v>
      </c>
      <c r="J451" s="108">
        <v>5.4000000000000003E-3</v>
      </c>
      <c r="K451" s="97">
        <f ca="1">IF(COUNT($E451:E$1321)&gt;=22,LINEST(OFFSET(E451,0,0,22),OFFSET(J451,0,0,22)),"")</f>
        <v>0.58575043811792682</v>
      </c>
      <c r="L451" s="99">
        <f t="shared" si="249"/>
        <v>0</v>
      </c>
      <c r="M451" s="99">
        <f t="shared" si="250"/>
        <v>0</v>
      </c>
      <c r="N451" s="99">
        <f t="shared" si="251"/>
        <v>0</v>
      </c>
      <c r="O4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-0.58163265306122458</v>
      </c>
      <c r="P451" s="128">
        <f>IF(Petrobras_PETR4___Histórico__InfoMoney_1[[#This Row],[William %R]]&lt;-0.8,1,0)</f>
        <v>0</v>
      </c>
      <c r="Q451" s="128">
        <f>IF(Petrobras_PETR4___Histórico__InfoMoney_1[[#This Row],[William %R]]&gt;-0.1,1,0)</f>
        <v>0</v>
      </c>
      <c r="R451" s="99">
        <f t="shared" si="252"/>
        <v>23.82</v>
      </c>
      <c r="S451" s="99">
        <f t="shared" si="253"/>
        <v>26.76</v>
      </c>
      <c r="T451" s="99">
        <f t="shared" si="254"/>
        <v>25.663884615384617</v>
      </c>
      <c r="U451" s="99">
        <f t="shared" si="255"/>
        <v>25.734500000000004</v>
      </c>
      <c r="V451" s="99">
        <f t="shared" si="256"/>
        <v>25.167834421253772</v>
      </c>
      <c r="W451" s="99">
        <f t="shared" si="257"/>
        <v>25.47050177656152</v>
      </c>
      <c r="X451" s="99">
        <f t="shared" si="258"/>
        <v>-0.30266735530774724</v>
      </c>
      <c r="Y451" s="99">
        <f t="shared" si="259"/>
        <v>-0.12967267509973451</v>
      </c>
      <c r="Z451" s="99">
        <f t="shared" si="260"/>
        <v>-0.17299468020801273</v>
      </c>
      <c r="AA451" s="109">
        <f t="shared" si="261"/>
        <v>0.615182899632297</v>
      </c>
      <c r="AB451" s="109">
        <f t="shared" si="278"/>
        <v>0.33611010100858391</v>
      </c>
      <c r="AC451" s="99" t="str">
        <f t="shared" si="279"/>
        <v>0</v>
      </c>
      <c r="AD451" s="95" t="str">
        <f t="shared" si="280"/>
        <v>0</v>
      </c>
      <c r="AE451" s="95">
        <f t="shared" si="262"/>
        <v>0</v>
      </c>
      <c r="AF451" s="95">
        <f>IF(Petrobras_PETR4___Histórico__InfoMoney_1[[#This Row],[MACD Line]]&lt;0,1,0)</f>
        <v>1</v>
      </c>
      <c r="AG451" s="99">
        <f>Petrobras_PETR4___Histórico__InfoMoney_1[[#This Row],[9MME]]/Petrobras_PETR4___Histórico__InfoMoney_1[[#This Row],[20MA]]</f>
        <v>0.99725600324018782</v>
      </c>
      <c r="AH451" s="95">
        <f t="shared" si="263"/>
        <v>0</v>
      </c>
      <c r="AI451" s="96">
        <f t="shared" si="264"/>
        <v>0</v>
      </c>
      <c r="AK451" s="104" t="b">
        <f t="shared" si="265"/>
        <v>0</v>
      </c>
      <c r="AL451" s="104" t="b">
        <f t="shared" si="266"/>
        <v>0</v>
      </c>
      <c r="AM451" s="104" t="b">
        <f t="shared" si="267"/>
        <v>0</v>
      </c>
      <c r="AN451" s="104" t="b">
        <f t="shared" si="268"/>
        <v>1</v>
      </c>
      <c r="AO451" s="98">
        <f t="shared" si="269"/>
        <v>23.82</v>
      </c>
      <c r="AP451" s="104">
        <f t="shared" si="270"/>
        <v>27.15</v>
      </c>
      <c r="AQ451" s="98">
        <f t="shared" si="271"/>
        <v>0.2</v>
      </c>
      <c r="AR451" s="98">
        <f t="shared" si="272"/>
        <v>0.15384615384615385</v>
      </c>
      <c r="AS451" s="98">
        <f t="shared" si="273"/>
        <v>7.407407407407407E-2</v>
      </c>
      <c r="AU451" s="97" t="b">
        <f t="shared" si="274"/>
        <v>1</v>
      </c>
      <c r="AV451" s="97" t="b">
        <f t="shared" si="275"/>
        <v>1</v>
      </c>
      <c r="AW451" s="97" t="b">
        <f t="shared" si="281"/>
        <v>0</v>
      </c>
      <c r="AX451" s="97" t="b">
        <f t="shared" si="282"/>
        <v>1</v>
      </c>
      <c r="AY4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1" s="97" t="b">
        <f t="shared" si="276"/>
        <v>1</v>
      </c>
      <c r="BA451" s="97" t="b">
        <f t="shared" si="277"/>
        <v>0</v>
      </c>
      <c r="BB451" s="97" t="b">
        <f t="shared" si="283"/>
        <v>0</v>
      </c>
      <c r="BC451" s="97" t="b">
        <f t="shared" si="284"/>
        <v>1</v>
      </c>
      <c r="BD451" s="97" t="b">
        <f>Petrobras_PETR4___Histórico__InfoMoney_1[[#This Row],[MACD Line]]&lt;0</f>
        <v>1</v>
      </c>
      <c r="BE4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2" spans="1:57" hidden="1">
      <c r="A452" s="83">
        <v>43678</v>
      </c>
      <c r="B452" s="98">
        <v>24.18</v>
      </c>
      <c r="C452" s="98">
        <v>24.18</v>
      </c>
      <c r="D452" s="98">
        <v>-1.84</v>
      </c>
      <c r="E452" s="98">
        <f>Petrobras_PETR4___Histórico__InfoMoney_1[[#This Row],[Var.Dia (%)]]/100</f>
        <v>-1.84E-2</v>
      </c>
      <c r="F452" s="98">
        <v>24.18</v>
      </c>
      <c r="G452" s="98">
        <v>23.82</v>
      </c>
      <c r="H452" s="98">
        <v>25.09</v>
      </c>
      <c r="I452" s="97" t="s">
        <v>50</v>
      </c>
      <c r="J452" s="108">
        <v>3.0999999999999999E-3</v>
      </c>
      <c r="K452" s="97">
        <f ca="1">IF(COUNT($E452:E$1321)&gt;=22,LINEST(OFFSET(E452,0,0,22),OFFSET(J452,0,0,22)),"")</f>
        <v>0.52919787300795629</v>
      </c>
      <c r="L452" s="99">
        <f t="shared" si="249"/>
        <v>1</v>
      </c>
      <c r="M452" s="99">
        <f t="shared" si="250"/>
        <v>0</v>
      </c>
      <c r="N452" s="99">
        <f t="shared" si="251"/>
        <v>0</v>
      </c>
      <c r="O4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-0.88888888888888906</v>
      </c>
      <c r="P452" s="128">
        <f>IF(Petrobras_PETR4___Histórico__InfoMoney_1[[#This Row],[William %R]]&lt;-0.8,1,0)</f>
        <v>1</v>
      </c>
      <c r="Q452" s="128">
        <f>IF(Petrobras_PETR4___Histórico__InfoMoney_1[[#This Row],[William %R]]&gt;-0.1,1,0)</f>
        <v>0</v>
      </c>
      <c r="R452" s="99">
        <f t="shared" si="252"/>
        <v>23.82</v>
      </c>
      <c r="S452" s="99">
        <f t="shared" si="253"/>
        <v>27.06</v>
      </c>
      <c r="T452" s="99">
        <f t="shared" si="254"/>
        <v>25.590961538461535</v>
      </c>
      <c r="U452" s="99">
        <f t="shared" si="255"/>
        <v>25.775500000000001</v>
      </c>
      <c r="V452" s="99">
        <f t="shared" si="256"/>
        <v>25.189258861481729</v>
      </c>
      <c r="W452" s="99">
        <f t="shared" si="257"/>
        <v>25.50414191868644</v>
      </c>
      <c r="X452" s="99">
        <f t="shared" si="258"/>
        <v>-0.31488305720471033</v>
      </c>
      <c r="Y452" s="99">
        <f t="shared" si="259"/>
        <v>-8.6424005047731331E-2</v>
      </c>
      <c r="Z452" s="99">
        <f t="shared" si="260"/>
        <v>-0.22845905215697898</v>
      </c>
      <c r="AA452" s="109">
        <f t="shared" si="261"/>
        <v>0.31819805153394587</v>
      </c>
      <c r="AB452" s="109">
        <f t="shared" si="278"/>
        <v>0.27937430089398063</v>
      </c>
      <c r="AC452" s="99" t="str">
        <f t="shared" si="279"/>
        <v>0</v>
      </c>
      <c r="AD452" s="95" t="str">
        <f t="shared" si="280"/>
        <v>0</v>
      </c>
      <c r="AE452" s="95">
        <f t="shared" si="262"/>
        <v>0</v>
      </c>
      <c r="AF452" s="95">
        <f>IF(Petrobras_PETR4___Histórico__InfoMoney_1[[#This Row],[MACD Line]]&lt;0,1,0)</f>
        <v>1</v>
      </c>
      <c r="AG452" s="99">
        <f>Petrobras_PETR4___Histórico__InfoMoney_1[[#This Row],[9MME]]/Petrobras_PETR4___Histórico__InfoMoney_1[[#This Row],[20MA]]</f>
        <v>0.99284054774733888</v>
      </c>
      <c r="AH452" s="95">
        <f t="shared" si="263"/>
        <v>0</v>
      </c>
      <c r="AI452" s="96">
        <f t="shared" si="264"/>
        <v>0</v>
      </c>
      <c r="AK452" s="104" t="b">
        <f t="shared" si="265"/>
        <v>0</v>
      </c>
      <c r="AL452" s="104" t="b">
        <f t="shared" si="266"/>
        <v>0</v>
      </c>
      <c r="AM452" s="104" t="b">
        <f t="shared" si="267"/>
        <v>0</v>
      </c>
      <c r="AN452" s="104" t="b">
        <f t="shared" si="268"/>
        <v>1</v>
      </c>
      <c r="AO452" s="98">
        <f t="shared" si="269"/>
        <v>23.82</v>
      </c>
      <c r="AP452" s="104">
        <f t="shared" si="270"/>
        <v>27.15</v>
      </c>
      <c r="AQ452" s="98">
        <f t="shared" si="271"/>
        <v>0.2</v>
      </c>
      <c r="AR452" s="98">
        <f t="shared" si="272"/>
        <v>0.15384615384615385</v>
      </c>
      <c r="AS452" s="98">
        <f t="shared" si="273"/>
        <v>7.407407407407407E-2</v>
      </c>
      <c r="AU452" s="97" t="b">
        <f t="shared" si="274"/>
        <v>1</v>
      </c>
      <c r="AV452" s="97" t="b">
        <f t="shared" si="275"/>
        <v>1</v>
      </c>
      <c r="AW452" s="97" t="b">
        <f t="shared" si="281"/>
        <v>1</v>
      </c>
      <c r="AX452" s="97" t="b">
        <f t="shared" si="282"/>
        <v>1</v>
      </c>
      <c r="AY4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452" s="97" t="b">
        <f t="shared" si="276"/>
        <v>1</v>
      </c>
      <c r="BA452" s="97" t="b">
        <f t="shared" si="277"/>
        <v>1</v>
      </c>
      <c r="BB452" s="97" t="b">
        <f t="shared" si="283"/>
        <v>0</v>
      </c>
      <c r="BC452" s="97" t="b">
        <f t="shared" si="284"/>
        <v>0</v>
      </c>
      <c r="BD452" s="97" t="b">
        <f>Petrobras_PETR4___Histórico__InfoMoney_1[[#This Row],[MACD Line]]&lt;0</f>
        <v>1</v>
      </c>
      <c r="BE4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3" spans="1:57" hidden="1">
      <c r="A453" s="83">
        <v>43677</v>
      </c>
      <c r="B453" s="98">
        <v>24.63</v>
      </c>
      <c r="C453" s="98">
        <v>24.63</v>
      </c>
      <c r="D453" s="98">
        <v>-0.61</v>
      </c>
      <c r="E453" s="98">
        <f>Petrobras_PETR4___Histórico__InfoMoney_1[[#This Row],[Var.Dia (%)]]/100</f>
        <v>-6.0999999999999995E-3</v>
      </c>
      <c r="F453" s="98">
        <v>24.63</v>
      </c>
      <c r="G453" s="98">
        <v>24.58</v>
      </c>
      <c r="H453" s="98">
        <v>25.03</v>
      </c>
      <c r="I453" s="97" t="s">
        <v>550</v>
      </c>
      <c r="J453" s="108">
        <v>-1.09E-2</v>
      </c>
      <c r="K453" s="97">
        <f ca="1">IF(COUNT($E453:E$1321)&gt;=22,LINEST(OFFSET(E453,0,0,22),OFFSET(J453,0,0,22)),"")</f>
        <v>0.54954552466865159</v>
      </c>
      <c r="L453" s="99">
        <f t="shared" si="249"/>
        <v>0</v>
      </c>
      <c r="M453" s="99">
        <f t="shared" si="250"/>
        <v>0</v>
      </c>
      <c r="N453" s="99">
        <f t="shared" si="251"/>
        <v>0</v>
      </c>
      <c r="O4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-0.95817490494296598</v>
      </c>
      <c r="P453" s="128">
        <f>IF(Petrobras_PETR4___Histórico__InfoMoney_1[[#This Row],[William %R]]&lt;-0.8,1,0)</f>
        <v>1</v>
      </c>
      <c r="Q453" s="128">
        <f>IF(Petrobras_PETR4___Histórico__InfoMoney_1[[#This Row],[William %R]]&gt;-0.1,1,0)</f>
        <v>0</v>
      </c>
      <c r="R453" s="99">
        <f t="shared" si="252"/>
        <v>24.52</v>
      </c>
      <c r="S453" s="99">
        <f t="shared" si="253"/>
        <v>27.15</v>
      </c>
      <c r="T453" s="99">
        <f t="shared" si="254"/>
        <v>25.689807692307692</v>
      </c>
      <c r="U453" s="99">
        <f t="shared" si="255"/>
        <v>25.847499999999997</v>
      </c>
      <c r="V453" s="99">
        <f t="shared" si="256"/>
        <v>25.372760472660225</v>
      </c>
      <c r="W453" s="99">
        <f t="shared" si="257"/>
        <v>25.610073272181356</v>
      </c>
      <c r="X453" s="99">
        <f t="shared" si="258"/>
        <v>-0.23731279952113127</v>
      </c>
      <c r="Y453" s="99">
        <f t="shared" si="259"/>
        <v>-2.9309242008486586E-2</v>
      </c>
      <c r="Z453" s="99">
        <f t="shared" si="260"/>
        <v>-0.20800355751264468</v>
      </c>
      <c r="AA453" s="109">
        <f t="shared" si="261"/>
        <v>0.10606601717798363</v>
      </c>
      <c r="AB453" s="109">
        <f t="shared" si="278"/>
        <v>0.30843151589939638</v>
      </c>
      <c r="AC453" s="99" t="str">
        <f t="shared" si="279"/>
        <v>0</v>
      </c>
      <c r="AD453" s="95" t="str">
        <f t="shared" si="280"/>
        <v>0</v>
      </c>
      <c r="AE453" s="95">
        <f t="shared" si="262"/>
        <v>0</v>
      </c>
      <c r="AF453" s="95">
        <f>IF(Petrobras_PETR4___Histórico__InfoMoney_1[[#This Row],[MACD Line]]&lt;0,1,0)</f>
        <v>1</v>
      </c>
      <c r="AG453" s="99">
        <f>Petrobras_PETR4___Histórico__InfoMoney_1[[#This Row],[9MME]]/Petrobras_PETR4___Histórico__InfoMoney_1[[#This Row],[20MA]]</f>
        <v>0.99389912727759733</v>
      </c>
      <c r="AH453" s="95">
        <f t="shared" si="263"/>
        <v>0</v>
      </c>
      <c r="AI453" s="96">
        <f t="shared" si="264"/>
        <v>0</v>
      </c>
      <c r="AK453" s="104" t="b">
        <f t="shared" si="265"/>
        <v>0</v>
      </c>
      <c r="AL453" s="104" t="b">
        <f t="shared" si="266"/>
        <v>0</v>
      </c>
      <c r="AM453" s="104" t="b">
        <f t="shared" si="267"/>
        <v>0</v>
      </c>
      <c r="AN453" s="104" t="b">
        <f t="shared" si="268"/>
        <v>1</v>
      </c>
      <c r="AO453" s="98">
        <f t="shared" si="269"/>
        <v>24.52</v>
      </c>
      <c r="AP453" s="104">
        <f t="shared" si="270"/>
        <v>27.15</v>
      </c>
      <c r="AQ453" s="98">
        <f t="shared" si="271"/>
        <v>0.2</v>
      </c>
      <c r="AR453" s="98">
        <f t="shared" si="272"/>
        <v>0.15384615384615385</v>
      </c>
      <c r="AS453" s="98">
        <f t="shared" si="273"/>
        <v>7.407407407407407E-2</v>
      </c>
      <c r="AU453" s="97" t="b">
        <f t="shared" si="274"/>
        <v>1</v>
      </c>
      <c r="AV453" s="97" t="b">
        <f t="shared" si="275"/>
        <v>1</v>
      </c>
      <c r="AW453" s="97" t="b">
        <f t="shared" si="281"/>
        <v>1</v>
      </c>
      <c r="AX453" s="97" t="b">
        <f t="shared" si="282"/>
        <v>1</v>
      </c>
      <c r="AY4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453" s="97" t="b">
        <f t="shared" si="276"/>
        <v>0</v>
      </c>
      <c r="BA453" s="97" t="b">
        <f t="shared" si="277"/>
        <v>1</v>
      </c>
      <c r="BB453" s="97" t="b">
        <f t="shared" si="283"/>
        <v>0</v>
      </c>
      <c r="BC453" s="97" t="b">
        <f t="shared" si="284"/>
        <v>0</v>
      </c>
      <c r="BD453" s="97" t="b">
        <f>Petrobras_PETR4___Histórico__InfoMoney_1[[#This Row],[MACD Line]]&lt;0</f>
        <v>1</v>
      </c>
      <c r="BE4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4" spans="1:57" hidden="1">
      <c r="A454" s="83">
        <v>43676</v>
      </c>
      <c r="B454" s="98">
        <v>24.78</v>
      </c>
      <c r="C454" s="98">
        <v>24.78</v>
      </c>
      <c r="D454" s="98">
        <v>-0.53</v>
      </c>
      <c r="E454" s="98">
        <f>Petrobras_PETR4___Histórico__InfoMoney_1[[#This Row],[Var.Dia (%)]]/100</f>
        <v>-5.3E-3</v>
      </c>
      <c r="F454" s="98">
        <v>24.78</v>
      </c>
      <c r="G454" s="98">
        <v>24.74</v>
      </c>
      <c r="H454" s="98">
        <v>25.02</v>
      </c>
      <c r="I454" s="97" t="s">
        <v>551</v>
      </c>
      <c r="J454" s="108">
        <v>-5.3E-3</v>
      </c>
      <c r="K454" s="97">
        <f ca="1">IF(COUNT($E454:E$1321)&gt;=22,LINEST(OFFSET(E454,0,0,22),OFFSET(J454,0,0,22)),"")</f>
        <v>0.57685180003669956</v>
      </c>
      <c r="L454" s="99">
        <f t="shared" si="249"/>
        <v>0</v>
      </c>
      <c r="M454" s="99">
        <f t="shared" si="250"/>
        <v>0</v>
      </c>
      <c r="N454" s="99">
        <f t="shared" si="251"/>
        <v>0</v>
      </c>
      <c r="O4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-0.90114068441064576</v>
      </c>
      <c r="P454" s="128">
        <f>IF(Petrobras_PETR4___Histórico__InfoMoney_1[[#This Row],[William %R]]&lt;-0.8,1,0)</f>
        <v>1</v>
      </c>
      <c r="Q454" s="128">
        <f>IF(Petrobras_PETR4___Histórico__InfoMoney_1[[#This Row],[William %R]]&gt;-0.1,1,0)</f>
        <v>0</v>
      </c>
      <c r="R454" s="99">
        <f t="shared" si="252"/>
        <v>24.52</v>
      </c>
      <c r="S454" s="99">
        <f t="shared" si="253"/>
        <v>27.15</v>
      </c>
      <c r="T454" s="99">
        <f t="shared" si="254"/>
        <v>25.753923076923073</v>
      </c>
      <c r="U454" s="99">
        <f t="shared" si="255"/>
        <v>25.8825</v>
      </c>
      <c r="V454" s="99">
        <f t="shared" si="256"/>
        <v>25.507807831325721</v>
      </c>
      <c r="W454" s="99">
        <f t="shared" si="257"/>
        <v>25.688479133955866</v>
      </c>
      <c r="X454" s="99">
        <f t="shared" si="258"/>
        <v>-0.18067130263014519</v>
      </c>
      <c r="Y454" s="99">
        <f t="shared" si="259"/>
        <v>2.2691647369674592E-2</v>
      </c>
      <c r="Z454" s="99">
        <f t="shared" si="260"/>
        <v>-0.2033629499998198</v>
      </c>
      <c r="AA454" s="109">
        <f t="shared" si="261"/>
        <v>9.8994949366117052E-2</v>
      </c>
      <c r="AB454" s="109">
        <f t="shared" si="278"/>
        <v>0.4803436270005032</v>
      </c>
      <c r="AC454" s="99" t="str">
        <f t="shared" si="279"/>
        <v>0</v>
      </c>
      <c r="AD454" s="95" t="str">
        <f t="shared" si="280"/>
        <v>0</v>
      </c>
      <c r="AE454" s="95">
        <f t="shared" si="262"/>
        <v>0</v>
      </c>
      <c r="AF454" s="95">
        <f>IF(Petrobras_PETR4___Histórico__InfoMoney_1[[#This Row],[MACD Line]]&lt;0,1,0)</f>
        <v>1</v>
      </c>
      <c r="AG454" s="99">
        <f>Petrobras_PETR4___Histórico__InfoMoney_1[[#This Row],[9MME]]/Petrobras_PETR4___Histórico__InfoMoney_1[[#This Row],[20MA]]</f>
        <v>0.99503228347041717</v>
      </c>
      <c r="AH454" s="95">
        <f t="shared" si="263"/>
        <v>0</v>
      </c>
      <c r="AI454" s="96">
        <f t="shared" si="264"/>
        <v>0</v>
      </c>
      <c r="AK454" s="104" t="b">
        <f t="shared" si="265"/>
        <v>0</v>
      </c>
      <c r="AL454" s="104" t="b">
        <f t="shared" si="266"/>
        <v>0</v>
      </c>
      <c r="AM454" s="104" t="b">
        <f t="shared" si="267"/>
        <v>0</v>
      </c>
      <c r="AN454" s="104" t="b">
        <f t="shared" si="268"/>
        <v>1</v>
      </c>
      <c r="AO454" s="98">
        <f t="shared" si="269"/>
        <v>24.52</v>
      </c>
      <c r="AP454" s="104">
        <f t="shared" si="270"/>
        <v>27.15</v>
      </c>
      <c r="AQ454" s="98">
        <f t="shared" si="271"/>
        <v>0.2</v>
      </c>
      <c r="AR454" s="98">
        <f t="shared" si="272"/>
        <v>0.15384615384615385</v>
      </c>
      <c r="AS454" s="98">
        <f t="shared" si="273"/>
        <v>7.407407407407407E-2</v>
      </c>
      <c r="AU454" s="97" t="b">
        <f t="shared" si="274"/>
        <v>1</v>
      </c>
      <c r="AV454" s="97" t="b">
        <f t="shared" si="275"/>
        <v>0</v>
      </c>
      <c r="AW454" s="97" t="b">
        <f t="shared" si="281"/>
        <v>1</v>
      </c>
      <c r="AX454" s="97" t="b">
        <f t="shared" si="282"/>
        <v>1</v>
      </c>
      <c r="AY4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4" s="97" t="b">
        <f t="shared" si="276"/>
        <v>1</v>
      </c>
      <c r="BA454" s="97" t="b">
        <f t="shared" si="277"/>
        <v>0</v>
      </c>
      <c r="BB454" s="97" t="b">
        <f t="shared" si="283"/>
        <v>0</v>
      </c>
      <c r="BC454" s="97" t="b">
        <f t="shared" si="284"/>
        <v>0</v>
      </c>
      <c r="BD454" s="97" t="b">
        <f>Petrobras_PETR4___Histórico__InfoMoney_1[[#This Row],[MACD Line]]&lt;0</f>
        <v>1</v>
      </c>
      <c r="BE4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5" spans="1:57" hidden="1">
      <c r="A455" s="83">
        <v>43675</v>
      </c>
      <c r="B455" s="98">
        <v>24.92</v>
      </c>
      <c r="C455" s="98">
        <v>24.92</v>
      </c>
      <c r="D455" s="98">
        <v>0.92</v>
      </c>
      <c r="E455" s="98">
        <f>Petrobras_PETR4___Histórico__InfoMoney_1[[#This Row],[Var.Dia (%)]]/100</f>
        <v>9.1999999999999998E-3</v>
      </c>
      <c r="F455" s="98">
        <v>24.92</v>
      </c>
      <c r="G455" s="98">
        <v>24.52</v>
      </c>
      <c r="H455" s="98">
        <v>24.97</v>
      </c>
      <c r="I455" s="97" t="s">
        <v>552</v>
      </c>
      <c r="J455" s="108">
        <v>6.4999999999999997E-3</v>
      </c>
      <c r="K455" s="97">
        <f ca="1">IF(COUNT($E455:E$1321)&gt;=22,LINEST(OFFSET(E455,0,0,22),OFFSET(J455,0,0,22)),"")</f>
        <v>0.58566092808374937</v>
      </c>
      <c r="L455" s="99">
        <f t="shared" si="249"/>
        <v>1</v>
      </c>
      <c r="M455" s="99">
        <f t="shared" si="250"/>
        <v>0</v>
      </c>
      <c r="N455" s="99">
        <f t="shared" si="251"/>
        <v>0</v>
      </c>
      <c r="O4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-0.84790874524714743</v>
      </c>
      <c r="P455" s="128">
        <f>IF(Petrobras_PETR4___Histórico__InfoMoney_1[[#This Row],[William %R]]&lt;-0.8,1,0)</f>
        <v>1</v>
      </c>
      <c r="Q455" s="128">
        <f>IF(Petrobras_PETR4___Histórico__InfoMoney_1[[#This Row],[William %R]]&gt;-0.1,1,0)</f>
        <v>0</v>
      </c>
      <c r="R455" s="99">
        <f t="shared" si="252"/>
        <v>24.52</v>
      </c>
      <c r="S455" s="99">
        <f t="shared" si="253"/>
        <v>27.15</v>
      </c>
      <c r="T455" s="99">
        <f t="shared" si="254"/>
        <v>25.816499999999994</v>
      </c>
      <c r="U455" s="99">
        <f t="shared" si="255"/>
        <v>25.930999999999994</v>
      </c>
      <c r="V455" s="99">
        <f t="shared" si="256"/>
        <v>25.640136527930398</v>
      </c>
      <c r="W455" s="99">
        <f t="shared" si="257"/>
        <v>25.761157464672333</v>
      </c>
      <c r="X455" s="99">
        <f t="shared" si="258"/>
        <v>-0.12102093674193526</v>
      </c>
      <c r="Y455" s="99">
        <f t="shared" si="259"/>
        <v>7.3532384869629541E-2</v>
      </c>
      <c r="Z455" s="99">
        <f t="shared" si="260"/>
        <v>-0.1945533216115648</v>
      </c>
      <c r="AA455" s="109">
        <f t="shared" si="261"/>
        <v>0.16263455967290624</v>
      </c>
      <c r="AB455" s="109">
        <f t="shared" si="278"/>
        <v>0.56163155182022872</v>
      </c>
      <c r="AC455" s="99" t="str">
        <f t="shared" si="279"/>
        <v>0</v>
      </c>
      <c r="AD455" s="95" t="str">
        <f t="shared" si="280"/>
        <v>0</v>
      </c>
      <c r="AE455" s="95">
        <f t="shared" si="262"/>
        <v>0</v>
      </c>
      <c r="AF455" s="95">
        <f>IF(Petrobras_PETR4___Histórico__InfoMoney_1[[#This Row],[MACD Line]]&lt;0,1,0)</f>
        <v>1</v>
      </c>
      <c r="AG455" s="99">
        <f>Petrobras_PETR4___Histórico__InfoMoney_1[[#This Row],[9MME]]/Petrobras_PETR4___Histórico__InfoMoney_1[[#This Row],[20MA]]</f>
        <v>0.99558443561760057</v>
      </c>
      <c r="AH455" s="95">
        <f t="shared" si="263"/>
        <v>0</v>
      </c>
      <c r="AI455" s="96">
        <f t="shared" si="264"/>
        <v>0</v>
      </c>
      <c r="AK455" s="104" t="b">
        <f t="shared" si="265"/>
        <v>0</v>
      </c>
      <c r="AL455" s="104" t="b">
        <f t="shared" si="266"/>
        <v>0</v>
      </c>
      <c r="AM455" s="104" t="b">
        <f t="shared" si="267"/>
        <v>1</v>
      </c>
      <c r="AN455" s="104" t="b">
        <f t="shared" si="268"/>
        <v>1</v>
      </c>
      <c r="AO455" s="98">
        <f t="shared" si="269"/>
        <v>24.52</v>
      </c>
      <c r="AP455" s="104">
        <f t="shared" si="270"/>
        <v>27.15</v>
      </c>
      <c r="AQ455" s="98">
        <f t="shared" si="271"/>
        <v>0.2</v>
      </c>
      <c r="AR455" s="98">
        <f t="shared" si="272"/>
        <v>0.15384615384615385</v>
      </c>
      <c r="AS455" s="98">
        <f t="shared" si="273"/>
        <v>7.407407407407407E-2</v>
      </c>
      <c r="AU455" s="97" t="b">
        <f t="shared" si="274"/>
        <v>0</v>
      </c>
      <c r="AV455" s="97" t="b">
        <f t="shared" si="275"/>
        <v>0</v>
      </c>
      <c r="AW455" s="97" t="b">
        <f t="shared" si="281"/>
        <v>1</v>
      </c>
      <c r="AX455" s="97" t="b">
        <f t="shared" si="282"/>
        <v>1</v>
      </c>
      <c r="AY4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5" s="97" t="b">
        <f t="shared" si="276"/>
        <v>1</v>
      </c>
      <c r="BA455" s="97" t="b">
        <f t="shared" si="277"/>
        <v>1</v>
      </c>
      <c r="BB455" s="97" t="b">
        <f t="shared" si="283"/>
        <v>0</v>
      </c>
      <c r="BC455" s="97" t="b">
        <f t="shared" si="284"/>
        <v>0</v>
      </c>
      <c r="BD455" s="97" t="b">
        <f>Petrobras_PETR4___Histórico__InfoMoney_1[[#This Row],[MACD Line]]&lt;0</f>
        <v>1</v>
      </c>
      <c r="BE4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6" spans="1:57" hidden="1">
      <c r="A456" s="83">
        <v>43672</v>
      </c>
      <c r="B456" s="98">
        <v>24.69</v>
      </c>
      <c r="C456" s="98">
        <v>24.69</v>
      </c>
      <c r="D456" s="98">
        <v>-2.79</v>
      </c>
      <c r="E456" s="98">
        <f>Petrobras_PETR4___Histórico__InfoMoney_1[[#This Row],[Var.Dia (%)]]/100</f>
        <v>-2.7900000000000001E-2</v>
      </c>
      <c r="F456" s="98">
        <v>24.69</v>
      </c>
      <c r="G456" s="98">
        <v>24.65</v>
      </c>
      <c r="H456" s="98">
        <v>25.31</v>
      </c>
      <c r="I456" s="97" t="s">
        <v>207</v>
      </c>
      <c r="J456" s="108">
        <v>1.6000000000000001E-3</v>
      </c>
      <c r="K456" s="97">
        <f ca="1">IF(COUNT($E456:E$1321)&gt;=22,LINEST(OFFSET(E456,0,0,22),OFFSET(J456,0,0,22)),"")</f>
        <v>0.57169944368337056</v>
      </c>
      <c r="L456" s="99">
        <f t="shared" si="249"/>
        <v>0</v>
      </c>
      <c r="M456" s="99">
        <f t="shared" si="250"/>
        <v>0</v>
      </c>
      <c r="N456" s="99">
        <f t="shared" si="251"/>
        <v>0</v>
      </c>
      <c r="O4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-0.98399999999999888</v>
      </c>
      <c r="P456" s="128">
        <f>IF(Petrobras_PETR4___Histórico__InfoMoney_1[[#This Row],[William %R]]&lt;-0.8,1,0)</f>
        <v>1</v>
      </c>
      <c r="Q456" s="128">
        <f>IF(Petrobras_PETR4___Histórico__InfoMoney_1[[#This Row],[William %R]]&gt;-0.1,1,0)</f>
        <v>0</v>
      </c>
      <c r="R456" s="99">
        <f t="shared" si="252"/>
        <v>24.65</v>
      </c>
      <c r="S456" s="99">
        <f t="shared" si="253"/>
        <v>27.15</v>
      </c>
      <c r="T456" s="99">
        <f t="shared" si="254"/>
        <v>25.824692307692306</v>
      </c>
      <c r="U456" s="99">
        <f t="shared" si="255"/>
        <v>25.979499999999994</v>
      </c>
      <c r="V456" s="99">
        <f t="shared" si="256"/>
        <v>25.77107044209956</v>
      </c>
      <c r="W456" s="99">
        <f t="shared" si="257"/>
        <v>25.828450061846119</v>
      </c>
      <c r="X456" s="99">
        <f t="shared" si="258"/>
        <v>-5.737961974655903E-2</v>
      </c>
      <c r="Y456" s="99">
        <f t="shared" si="259"/>
        <v>0.12217071527252074</v>
      </c>
      <c r="Z456" s="99">
        <f t="shared" si="260"/>
        <v>-0.17955033501907977</v>
      </c>
      <c r="AA456" s="109">
        <f t="shared" si="261"/>
        <v>0.50204581464244691</v>
      </c>
      <c r="AB456" s="109">
        <f t="shared" si="278"/>
        <v>0.54756734745599944</v>
      </c>
      <c r="AC456" s="99" t="str">
        <f t="shared" si="279"/>
        <v>0</v>
      </c>
      <c r="AD456" s="95" t="str">
        <f t="shared" si="280"/>
        <v>0</v>
      </c>
      <c r="AE456" s="95">
        <f t="shared" si="262"/>
        <v>0</v>
      </c>
      <c r="AF456" s="95">
        <f>IF(Petrobras_PETR4___Histórico__InfoMoney_1[[#This Row],[MACD Line]]&lt;0,1,0)</f>
        <v>1</v>
      </c>
      <c r="AG456" s="99">
        <f>Petrobras_PETR4___Histórico__InfoMoney_1[[#This Row],[9MME]]/Petrobras_PETR4___Histórico__InfoMoney_1[[#This Row],[20MA]]</f>
        <v>0.99404115967175322</v>
      </c>
      <c r="AH456" s="95">
        <f t="shared" si="263"/>
        <v>0</v>
      </c>
      <c r="AI456" s="96">
        <f t="shared" si="264"/>
        <v>0</v>
      </c>
      <c r="AK456" s="104" t="b">
        <f t="shared" si="265"/>
        <v>0</v>
      </c>
      <c r="AL456" s="104" t="b">
        <f t="shared" si="266"/>
        <v>0</v>
      </c>
      <c r="AM456" s="104" t="b">
        <f t="shared" si="267"/>
        <v>0</v>
      </c>
      <c r="AN456" s="104" t="b">
        <f t="shared" si="268"/>
        <v>1</v>
      </c>
      <c r="AO456" s="98">
        <f t="shared" si="269"/>
        <v>24.52</v>
      </c>
      <c r="AP456" s="104">
        <f t="shared" si="270"/>
        <v>27.15</v>
      </c>
      <c r="AQ456" s="98">
        <f t="shared" si="271"/>
        <v>0.2</v>
      </c>
      <c r="AR456" s="98">
        <f t="shared" si="272"/>
        <v>0.15384615384615385</v>
      </c>
      <c r="AS456" s="98">
        <f t="shared" si="273"/>
        <v>7.407407407407407E-2</v>
      </c>
      <c r="AU456" s="97" t="b">
        <f t="shared" si="274"/>
        <v>0</v>
      </c>
      <c r="AV456" s="97" t="b">
        <f t="shared" si="275"/>
        <v>0</v>
      </c>
      <c r="AW456" s="97" t="b">
        <f t="shared" si="281"/>
        <v>1</v>
      </c>
      <c r="AX456" s="97" t="b">
        <f t="shared" si="282"/>
        <v>1</v>
      </c>
      <c r="AY4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6" s="97" t="b">
        <f t="shared" si="276"/>
        <v>1</v>
      </c>
      <c r="BA456" s="97" t="b">
        <f t="shared" si="277"/>
        <v>1</v>
      </c>
      <c r="BB456" s="97" t="b">
        <f t="shared" si="283"/>
        <v>0</v>
      </c>
      <c r="BC456" s="97" t="b">
        <f t="shared" si="284"/>
        <v>0</v>
      </c>
      <c r="BD456" s="97" t="b">
        <f>Petrobras_PETR4___Histórico__InfoMoney_1[[#This Row],[MACD Line]]&lt;0</f>
        <v>1</v>
      </c>
      <c r="BE4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7" spans="1:57" hidden="1">
      <c r="A457" s="83">
        <v>43671</v>
      </c>
      <c r="B457" s="98">
        <v>25.4</v>
      </c>
      <c r="C457" s="98">
        <v>25.4</v>
      </c>
      <c r="D457" s="98">
        <v>-1.68</v>
      </c>
      <c r="E457" s="98">
        <f>Petrobras_PETR4___Histórico__InfoMoney_1[[#This Row],[Var.Dia (%)]]/100</f>
        <v>-1.6799999999999999E-2</v>
      </c>
      <c r="F457" s="98">
        <v>25.4</v>
      </c>
      <c r="G457" s="98">
        <v>25.32</v>
      </c>
      <c r="H457" s="98">
        <v>25.97</v>
      </c>
      <c r="I457" s="97" t="s">
        <v>553</v>
      </c>
      <c r="J457" s="108">
        <v>-1.41E-2</v>
      </c>
      <c r="K457" s="97">
        <f ca="1">IF(COUNT($E457:E$1321)&gt;=22,LINEST(OFFSET(E457,0,0,22),OFFSET(J457,0,0,22)),"")</f>
        <v>0.72717286241546975</v>
      </c>
      <c r="L457" s="99">
        <f t="shared" si="249"/>
        <v>0</v>
      </c>
      <c r="M457" s="99">
        <f t="shared" si="250"/>
        <v>0</v>
      </c>
      <c r="N457" s="99">
        <f t="shared" si="251"/>
        <v>0</v>
      </c>
      <c r="O4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-0.95628415300546532</v>
      </c>
      <c r="P457" s="128">
        <f>IF(Petrobras_PETR4___Histórico__InfoMoney_1[[#This Row],[William %R]]&lt;-0.8,1,0)</f>
        <v>1</v>
      </c>
      <c r="Q457" s="128">
        <f>IF(Petrobras_PETR4___Histórico__InfoMoney_1[[#This Row],[William %R]]&gt;-0.1,1,0)</f>
        <v>0</v>
      </c>
      <c r="R457" s="99">
        <f t="shared" si="252"/>
        <v>25.32</v>
      </c>
      <c r="S457" s="99">
        <f t="shared" si="253"/>
        <v>27.15</v>
      </c>
      <c r="T457" s="99">
        <f t="shared" si="254"/>
        <v>25.964807692307694</v>
      </c>
      <c r="U457" s="99">
        <f t="shared" si="255"/>
        <v>26.030999999999999</v>
      </c>
      <c r="V457" s="99">
        <f t="shared" si="256"/>
        <v>25.967628704299482</v>
      </c>
      <c r="W457" s="99">
        <f t="shared" si="257"/>
        <v>25.919526066793811</v>
      </c>
      <c r="X457" s="99">
        <f t="shared" si="258"/>
        <v>4.8102637505671453E-2</v>
      </c>
      <c r="Y457" s="99">
        <f t="shared" si="259"/>
        <v>0.16705829902729069</v>
      </c>
      <c r="Z457" s="99">
        <f t="shared" si="260"/>
        <v>-0.11895566152161924</v>
      </c>
      <c r="AA457" s="109">
        <f t="shared" si="261"/>
        <v>0.30405591591021525</v>
      </c>
      <c r="AB457" s="109">
        <f t="shared" si="278"/>
        <v>0.24238399287081708</v>
      </c>
      <c r="AC457" s="99" t="str">
        <f t="shared" si="279"/>
        <v>0</v>
      </c>
      <c r="AD457" s="95" t="str">
        <f t="shared" si="280"/>
        <v>0</v>
      </c>
      <c r="AE457" s="95">
        <f t="shared" si="262"/>
        <v>1</v>
      </c>
      <c r="AF457" s="95">
        <f>IF(Petrobras_PETR4___Histórico__InfoMoney_1[[#This Row],[MACD Line]]&lt;0,1,0)</f>
        <v>0</v>
      </c>
      <c r="AG457" s="99">
        <f>Petrobras_PETR4___Histórico__InfoMoney_1[[#This Row],[9MME]]/Petrobras_PETR4___Histórico__InfoMoney_1[[#This Row],[20MA]]</f>
        <v>0.99745717384302157</v>
      </c>
      <c r="AH457" s="95">
        <f t="shared" si="263"/>
        <v>0</v>
      </c>
      <c r="AI457" s="96">
        <f t="shared" si="264"/>
        <v>0</v>
      </c>
      <c r="AK457" s="104" t="b">
        <f t="shared" si="265"/>
        <v>0</v>
      </c>
      <c r="AL457" s="104" t="b">
        <f t="shared" si="266"/>
        <v>0</v>
      </c>
      <c r="AM457" s="104" t="b">
        <f t="shared" si="267"/>
        <v>0</v>
      </c>
      <c r="AN457" s="104" t="b">
        <f t="shared" si="268"/>
        <v>1</v>
      </c>
      <c r="AO457" s="98">
        <f t="shared" si="269"/>
        <v>25.24</v>
      </c>
      <c r="AP457" s="104">
        <f t="shared" si="270"/>
        <v>27.15</v>
      </c>
      <c r="AQ457" s="98">
        <f t="shared" si="271"/>
        <v>0.2</v>
      </c>
      <c r="AR457" s="98">
        <f t="shared" si="272"/>
        <v>0.15384615384615385</v>
      </c>
      <c r="AS457" s="98">
        <f t="shared" si="273"/>
        <v>7.407407407407407E-2</v>
      </c>
      <c r="AU457" s="97" t="b">
        <f t="shared" si="274"/>
        <v>0</v>
      </c>
      <c r="AV457" s="97" t="b">
        <f t="shared" si="275"/>
        <v>1</v>
      </c>
      <c r="AW457" s="97" t="b">
        <f t="shared" si="281"/>
        <v>1</v>
      </c>
      <c r="AX457" s="97" t="b">
        <f t="shared" si="282"/>
        <v>1</v>
      </c>
      <c r="AY4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7" s="97" t="b">
        <f t="shared" si="276"/>
        <v>1</v>
      </c>
      <c r="BA457" s="97" t="b">
        <f t="shared" si="277"/>
        <v>1</v>
      </c>
      <c r="BB457" s="97" t="b">
        <f t="shared" si="283"/>
        <v>0</v>
      </c>
      <c r="BC457" s="97" t="b">
        <f t="shared" si="284"/>
        <v>0</v>
      </c>
      <c r="BD457" s="97" t="b">
        <f>Petrobras_PETR4___Histórico__InfoMoney_1[[#This Row],[MACD Line]]&lt;0</f>
        <v>0</v>
      </c>
      <c r="BE4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8" spans="1:57" hidden="1">
      <c r="A458" s="83">
        <v>43670</v>
      </c>
      <c r="B458" s="98">
        <v>25.83</v>
      </c>
      <c r="C458" s="98">
        <v>25.83</v>
      </c>
      <c r="D458" s="98">
        <v>-0.62</v>
      </c>
      <c r="E458" s="98">
        <f>Petrobras_PETR4___Histórico__InfoMoney_1[[#This Row],[Var.Dia (%)]]/100</f>
        <v>-6.1999999999999998E-3</v>
      </c>
      <c r="F458" s="98">
        <v>25.83</v>
      </c>
      <c r="G458" s="98">
        <v>25.79</v>
      </c>
      <c r="H458" s="98">
        <v>26.11</v>
      </c>
      <c r="I458" s="97" t="s">
        <v>554</v>
      </c>
      <c r="J458" s="108">
        <v>4.0000000000000001E-3</v>
      </c>
      <c r="K458" s="97">
        <f ca="1">IF(COUNT($E458:E$1321)&gt;=22,LINEST(OFFSET(E458,0,0,22),OFFSET(J458,0,0,22)),"")</f>
        <v>0.68616386641260096</v>
      </c>
      <c r="L458" s="99">
        <f t="shared" si="249"/>
        <v>0</v>
      </c>
      <c r="M458" s="99">
        <f t="shared" si="250"/>
        <v>0</v>
      </c>
      <c r="N458" s="99">
        <f t="shared" si="251"/>
        <v>0</v>
      </c>
      <c r="O4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-0.86274509803921728</v>
      </c>
      <c r="P458" s="128">
        <f>IF(Petrobras_PETR4___Histórico__InfoMoney_1[[#This Row],[William %R]]&lt;-0.8,1,0)</f>
        <v>1</v>
      </c>
      <c r="Q458" s="128">
        <f>IF(Petrobras_PETR4___Histórico__InfoMoney_1[[#This Row],[William %R]]&gt;-0.1,1,0)</f>
        <v>0</v>
      </c>
      <c r="R458" s="99">
        <f t="shared" si="252"/>
        <v>25.62</v>
      </c>
      <c r="S458" s="99">
        <f t="shared" si="253"/>
        <v>27.15</v>
      </c>
      <c r="T458" s="99">
        <f t="shared" si="254"/>
        <v>26.037307692307692</v>
      </c>
      <c r="U458" s="99">
        <f t="shared" si="255"/>
        <v>26.067500000000003</v>
      </c>
      <c r="V458" s="99">
        <f t="shared" si="256"/>
        <v>26.070833923263024</v>
      </c>
      <c r="W458" s="99">
        <f t="shared" si="257"/>
        <v>25.961088152137314</v>
      </c>
      <c r="X458" s="99">
        <f t="shared" si="258"/>
        <v>0.10974577112570927</v>
      </c>
      <c r="Y458" s="99">
        <f t="shared" si="259"/>
        <v>0.19679721440769549</v>
      </c>
      <c r="Z458" s="99">
        <f t="shared" si="260"/>
        <v>-8.7051443281986218E-2</v>
      </c>
      <c r="AA458" s="109">
        <f t="shared" si="261"/>
        <v>0.1131370849898477</v>
      </c>
      <c r="AB458" s="109">
        <f t="shared" si="278"/>
        <v>6.5038450166036807E-2</v>
      </c>
      <c r="AC458" s="99" t="str">
        <f t="shared" si="279"/>
        <v>0</v>
      </c>
      <c r="AD458" s="95" t="str">
        <f t="shared" si="280"/>
        <v>0</v>
      </c>
      <c r="AE458" s="95">
        <f t="shared" si="262"/>
        <v>1</v>
      </c>
      <c r="AF458" s="95">
        <f>IF(Petrobras_PETR4___Histórico__InfoMoney_1[[#This Row],[MACD Line]]&lt;0,1,0)</f>
        <v>0</v>
      </c>
      <c r="AG458" s="99">
        <f>Petrobras_PETR4___Histórico__InfoMoney_1[[#This Row],[9MME]]/Petrobras_PETR4___Histórico__InfoMoney_1[[#This Row],[20MA]]</f>
        <v>0.99884176435437577</v>
      </c>
      <c r="AH458" s="95">
        <f t="shared" si="263"/>
        <v>0</v>
      </c>
      <c r="AI458" s="96">
        <f t="shared" si="264"/>
        <v>0</v>
      </c>
      <c r="AK458" s="104" t="b">
        <f t="shared" si="265"/>
        <v>0</v>
      </c>
      <c r="AL458" s="104" t="b">
        <f t="shared" si="266"/>
        <v>0</v>
      </c>
      <c r="AM458" s="104" t="b">
        <f t="shared" si="267"/>
        <v>0</v>
      </c>
      <c r="AN458" s="104" t="b">
        <f t="shared" si="268"/>
        <v>1</v>
      </c>
      <c r="AO458" s="98">
        <f t="shared" si="269"/>
        <v>25.24</v>
      </c>
      <c r="AP458" s="104">
        <f t="shared" si="270"/>
        <v>27.15</v>
      </c>
      <c r="AQ458" s="98">
        <f t="shared" si="271"/>
        <v>0.2</v>
      </c>
      <c r="AR458" s="98">
        <f t="shared" si="272"/>
        <v>0.15384615384615385</v>
      </c>
      <c r="AS458" s="98">
        <f t="shared" si="273"/>
        <v>7.407407407407407E-2</v>
      </c>
      <c r="AU458" s="97" t="b">
        <f t="shared" si="274"/>
        <v>1</v>
      </c>
      <c r="AV458" s="97" t="b">
        <f t="shared" si="275"/>
        <v>0</v>
      </c>
      <c r="AW458" s="97" t="b">
        <f t="shared" si="281"/>
        <v>1</v>
      </c>
      <c r="AX458" s="97" t="b">
        <f t="shared" si="282"/>
        <v>1</v>
      </c>
      <c r="AY4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8" s="97" t="b">
        <f t="shared" si="276"/>
        <v>0</v>
      </c>
      <c r="BA458" s="97" t="b">
        <f t="shared" si="277"/>
        <v>1</v>
      </c>
      <c r="BB458" s="97" t="b">
        <f t="shared" si="283"/>
        <v>0</v>
      </c>
      <c r="BC458" s="97" t="b">
        <f t="shared" si="284"/>
        <v>0</v>
      </c>
      <c r="BD458" s="97" t="b">
        <f>Petrobras_PETR4___Histórico__InfoMoney_1[[#This Row],[MACD Line]]&lt;0</f>
        <v>0</v>
      </c>
      <c r="BE4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59" spans="1:57" hidden="1">
      <c r="A459" s="83">
        <v>43669</v>
      </c>
      <c r="B459" s="98">
        <v>25.99</v>
      </c>
      <c r="C459" s="98">
        <v>25.99</v>
      </c>
      <c r="D459" s="98">
        <v>0.11</v>
      </c>
      <c r="E459" s="98">
        <f>Petrobras_PETR4___Histórico__InfoMoney_1[[#This Row],[Var.Dia (%)]]/100</f>
        <v>1.1000000000000001E-3</v>
      </c>
      <c r="F459" s="98">
        <v>25.99</v>
      </c>
      <c r="G459" s="98">
        <v>25.88</v>
      </c>
      <c r="H459" s="98">
        <v>26.1</v>
      </c>
      <c r="I459" s="97" t="s">
        <v>555</v>
      </c>
      <c r="J459" s="108">
        <v>-2.3999999999999998E-3</v>
      </c>
      <c r="K459" s="97">
        <f ca="1">IF(COUNT($E459:E$1321)&gt;=22,LINEST(OFFSET(E459,0,0,22),OFFSET(J459,0,0,22)),"")</f>
        <v>0.85248694592289853</v>
      </c>
      <c r="L459" s="99">
        <f t="shared" si="249"/>
        <v>0</v>
      </c>
      <c r="M459" s="99">
        <f t="shared" si="250"/>
        <v>0</v>
      </c>
      <c r="N459" s="99">
        <f t="shared" si="251"/>
        <v>0</v>
      </c>
      <c r="O4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-0.66285714285714292</v>
      </c>
      <c r="P459" s="128">
        <f>IF(Petrobras_PETR4___Histórico__InfoMoney_1[[#This Row],[William %R]]&lt;-0.8,1,0)</f>
        <v>0</v>
      </c>
      <c r="Q459" s="128">
        <f>IF(Petrobras_PETR4___Histórico__InfoMoney_1[[#This Row],[William %R]]&gt;-0.1,1,0)</f>
        <v>0</v>
      </c>
      <c r="R459" s="99">
        <f t="shared" si="252"/>
        <v>25.4</v>
      </c>
      <c r="S459" s="99">
        <f t="shared" si="253"/>
        <v>27.15</v>
      </c>
      <c r="T459" s="99">
        <f t="shared" si="254"/>
        <v>26.091115384615382</v>
      </c>
      <c r="U459" s="99">
        <f t="shared" si="255"/>
        <v>26.074999999999999</v>
      </c>
      <c r="V459" s="99">
        <f t="shared" si="256"/>
        <v>26.114621909310848</v>
      </c>
      <c r="W459" s="99">
        <f t="shared" si="257"/>
        <v>25.971575204308301</v>
      </c>
      <c r="X459" s="99">
        <f t="shared" si="258"/>
        <v>0.14304670500254701</v>
      </c>
      <c r="Y459" s="99">
        <f t="shared" si="259"/>
        <v>0.21856007522819204</v>
      </c>
      <c r="Z459" s="99">
        <f t="shared" si="260"/>
        <v>-7.5513370225645027E-2</v>
      </c>
      <c r="AA459" s="109">
        <f t="shared" si="261"/>
        <v>2.1213203435594716E-2</v>
      </c>
      <c r="AB459" s="109">
        <f t="shared" si="278"/>
        <v>9.6591925128346301E-2</v>
      </c>
      <c r="AC459" s="99" t="str">
        <f t="shared" si="279"/>
        <v>0</v>
      </c>
      <c r="AD459" s="95" t="str">
        <f t="shared" si="280"/>
        <v>0</v>
      </c>
      <c r="AE459" s="95">
        <f t="shared" si="262"/>
        <v>1</v>
      </c>
      <c r="AF459" s="95">
        <f>IF(Petrobras_PETR4___Histórico__InfoMoney_1[[#This Row],[MACD Line]]&lt;0,1,0)</f>
        <v>0</v>
      </c>
      <c r="AG459" s="99">
        <f>Petrobras_PETR4___Histórico__InfoMoney_1[[#This Row],[9MME]]/Petrobras_PETR4___Histórico__InfoMoney_1[[#This Row],[20MA]]</f>
        <v>1.0006180396784423</v>
      </c>
      <c r="AH459" s="95">
        <f t="shared" si="263"/>
        <v>0</v>
      </c>
      <c r="AI459" s="96">
        <f t="shared" si="264"/>
        <v>0</v>
      </c>
      <c r="AK459" s="104" t="b">
        <f t="shared" si="265"/>
        <v>0</v>
      </c>
      <c r="AL459" s="104" t="b">
        <f t="shared" si="266"/>
        <v>0</v>
      </c>
      <c r="AM459" s="104" t="b">
        <f t="shared" si="267"/>
        <v>0</v>
      </c>
      <c r="AN459" s="104" t="b">
        <f t="shared" si="268"/>
        <v>1</v>
      </c>
      <c r="AO459" s="98">
        <f t="shared" si="269"/>
        <v>25.24</v>
      </c>
      <c r="AP459" s="104">
        <f t="shared" si="270"/>
        <v>27.15</v>
      </c>
      <c r="AQ459" s="98">
        <f t="shared" si="271"/>
        <v>0.2</v>
      </c>
      <c r="AR459" s="98">
        <f t="shared" si="272"/>
        <v>0.15384615384615385</v>
      </c>
      <c r="AS459" s="98">
        <f t="shared" si="273"/>
        <v>7.407407407407407E-2</v>
      </c>
      <c r="AU459" s="97" t="b">
        <f t="shared" si="274"/>
        <v>0</v>
      </c>
      <c r="AV459" s="97" t="b">
        <f t="shared" si="275"/>
        <v>1</v>
      </c>
      <c r="AW459" s="97" t="b">
        <f t="shared" si="281"/>
        <v>1</v>
      </c>
      <c r="AX459" s="97" t="b">
        <f t="shared" si="282"/>
        <v>1</v>
      </c>
      <c r="AY4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59" s="97" t="b">
        <f t="shared" si="276"/>
        <v>1</v>
      </c>
      <c r="BA459" s="97" t="b">
        <f t="shared" si="277"/>
        <v>0</v>
      </c>
      <c r="BB459" s="97" t="b">
        <f t="shared" si="283"/>
        <v>0</v>
      </c>
      <c r="BC459" s="97" t="b">
        <f t="shared" si="284"/>
        <v>0</v>
      </c>
      <c r="BD459" s="97" t="b">
        <f>Petrobras_PETR4___Histórico__InfoMoney_1[[#This Row],[MACD Line]]&lt;0</f>
        <v>0</v>
      </c>
      <c r="BE4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0" spans="1:57" hidden="1">
      <c r="A460" s="83">
        <v>43668</v>
      </c>
      <c r="B460" s="98">
        <v>25.96</v>
      </c>
      <c r="C460" s="98">
        <v>25.96</v>
      </c>
      <c r="D460" s="98">
        <v>0.18</v>
      </c>
      <c r="E460" s="98">
        <f>Petrobras_PETR4___Histórico__InfoMoney_1[[#This Row],[Var.Dia (%)]]/100</f>
        <v>1.8E-3</v>
      </c>
      <c r="F460" s="98">
        <v>25.96</v>
      </c>
      <c r="G460" s="98">
        <v>25.84</v>
      </c>
      <c r="H460" s="98">
        <v>26.21</v>
      </c>
      <c r="I460" s="97" t="s">
        <v>556</v>
      </c>
      <c r="J460" s="108">
        <v>4.7999999999999996E-3</v>
      </c>
      <c r="K460" s="97">
        <f ca="1">IF(COUNT($E460:E$1321)&gt;=22,LINEST(OFFSET(E460,0,0,22),OFFSET(J460,0,0,22)),"")</f>
        <v>0.8487538028415138</v>
      </c>
      <c r="L460" s="99">
        <f t="shared" si="249"/>
        <v>0</v>
      </c>
      <c r="M460" s="99">
        <f t="shared" si="250"/>
        <v>0</v>
      </c>
      <c r="N460" s="99">
        <f t="shared" si="251"/>
        <v>0</v>
      </c>
      <c r="O4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-0.6230366492146584</v>
      </c>
      <c r="P460" s="128">
        <f>IF(Petrobras_PETR4___Histórico__InfoMoney_1[[#This Row],[William %R]]&lt;-0.8,1,0)</f>
        <v>0</v>
      </c>
      <c r="Q460" s="128">
        <f>IF(Petrobras_PETR4___Histórico__InfoMoney_1[[#This Row],[William %R]]&gt;-0.1,1,0)</f>
        <v>0</v>
      </c>
      <c r="R460" s="99">
        <f t="shared" si="252"/>
        <v>25.24</v>
      </c>
      <c r="S460" s="99">
        <f t="shared" si="253"/>
        <v>27.15</v>
      </c>
      <c r="T460" s="99">
        <f t="shared" si="254"/>
        <v>26.118230769230767</v>
      </c>
      <c r="U460" s="99">
        <f t="shared" si="255"/>
        <v>26.109499999999997</v>
      </c>
      <c r="V460" s="99">
        <f t="shared" si="256"/>
        <v>26.137280438276456</v>
      </c>
      <c r="W460" s="99">
        <f t="shared" si="257"/>
        <v>25.970101220652968</v>
      </c>
      <c r="X460" s="99">
        <f t="shared" si="258"/>
        <v>0.16717921762348809</v>
      </c>
      <c r="Y460" s="99">
        <f t="shared" si="259"/>
        <v>0.23743841778460331</v>
      </c>
      <c r="Z460" s="99">
        <f t="shared" si="260"/>
        <v>-7.0259200161115226E-2</v>
      </c>
      <c r="AA460" s="109">
        <f t="shared" si="261"/>
        <v>2.8284271247461298E-2</v>
      </c>
      <c r="AB460" s="109">
        <f t="shared" si="278"/>
        <v>0.15883954167649758</v>
      </c>
      <c r="AC460" s="99" t="str">
        <f t="shared" si="279"/>
        <v>0</v>
      </c>
      <c r="AD460" s="95" t="str">
        <f t="shared" si="280"/>
        <v>0</v>
      </c>
      <c r="AE460" s="95">
        <f t="shared" si="262"/>
        <v>1</v>
      </c>
      <c r="AF460" s="95">
        <f>IF(Petrobras_PETR4___Histórico__InfoMoney_1[[#This Row],[MACD Line]]&lt;0,1,0)</f>
        <v>0</v>
      </c>
      <c r="AG460" s="99">
        <f>Petrobras_PETR4___Histórico__InfoMoney_1[[#This Row],[9MME]]/Petrobras_PETR4___Histórico__InfoMoney_1[[#This Row],[20MA]]</f>
        <v>1.0003343905180402</v>
      </c>
      <c r="AH460" s="95">
        <f t="shared" si="263"/>
        <v>0</v>
      </c>
      <c r="AI460" s="96">
        <f t="shared" si="264"/>
        <v>0</v>
      </c>
      <c r="AK460" s="104" t="b">
        <f t="shared" si="265"/>
        <v>0</v>
      </c>
      <c r="AL460" s="104" t="b">
        <f t="shared" si="266"/>
        <v>0</v>
      </c>
      <c r="AM460" s="104" t="b">
        <f t="shared" si="267"/>
        <v>0</v>
      </c>
      <c r="AN460" s="104" t="b">
        <f t="shared" si="268"/>
        <v>1</v>
      </c>
      <c r="AO460" s="98">
        <f t="shared" si="269"/>
        <v>25.24</v>
      </c>
      <c r="AP460" s="104">
        <f t="shared" si="270"/>
        <v>27.15</v>
      </c>
      <c r="AQ460" s="98">
        <f t="shared" si="271"/>
        <v>0.2</v>
      </c>
      <c r="AR460" s="98">
        <f t="shared" si="272"/>
        <v>0.15384615384615385</v>
      </c>
      <c r="AS460" s="98">
        <f t="shared" si="273"/>
        <v>7.407407407407407E-2</v>
      </c>
      <c r="AU460" s="97" t="b">
        <f t="shared" si="274"/>
        <v>1</v>
      </c>
      <c r="AV460" s="97" t="b">
        <f t="shared" si="275"/>
        <v>0</v>
      </c>
      <c r="AW460" s="97" t="b">
        <f t="shared" si="281"/>
        <v>1</v>
      </c>
      <c r="AX460" s="97" t="b">
        <f t="shared" si="282"/>
        <v>1</v>
      </c>
      <c r="AY4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0" s="97" t="b">
        <f t="shared" si="276"/>
        <v>1</v>
      </c>
      <c r="BA460" s="97" t="b">
        <f t="shared" si="277"/>
        <v>1</v>
      </c>
      <c r="BB460" s="97" t="b">
        <f t="shared" si="283"/>
        <v>0</v>
      </c>
      <c r="BC460" s="97" t="b">
        <f t="shared" si="284"/>
        <v>0</v>
      </c>
      <c r="BD460" s="97" t="b">
        <f>Petrobras_PETR4___Histórico__InfoMoney_1[[#This Row],[MACD Line]]&lt;0</f>
        <v>0</v>
      </c>
      <c r="BE4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1" spans="1:57" hidden="1">
      <c r="A461" s="83">
        <v>43665</v>
      </c>
      <c r="B461" s="98">
        <v>25.92</v>
      </c>
      <c r="C461" s="98">
        <v>25.92</v>
      </c>
      <c r="D461" s="98">
        <v>-0.25</v>
      </c>
      <c r="E461" s="98">
        <f>Petrobras_PETR4___Histórico__InfoMoney_1[[#This Row],[Var.Dia (%)]]/100</f>
        <v>-2.5000000000000001E-3</v>
      </c>
      <c r="F461" s="98">
        <v>25.92</v>
      </c>
      <c r="G461" s="98">
        <v>25.85</v>
      </c>
      <c r="H461" s="98">
        <v>26.07</v>
      </c>
      <c r="I461" s="97" t="s">
        <v>557</v>
      </c>
      <c r="J461" s="108">
        <v>-1.21E-2</v>
      </c>
      <c r="K461" s="97">
        <f ca="1">IF(COUNT($E461:E$1321)&gt;=22,LINEST(OFFSET(E461,0,0,22),OFFSET(J461,0,0,22)),"")</f>
        <v>0.83938979998827556</v>
      </c>
      <c r="L461" s="99">
        <f t="shared" si="249"/>
        <v>0</v>
      </c>
      <c r="M461" s="99">
        <f t="shared" si="250"/>
        <v>0</v>
      </c>
      <c r="N461" s="99">
        <f t="shared" si="251"/>
        <v>0</v>
      </c>
      <c r="O4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-0.64397905759162133</v>
      </c>
      <c r="P461" s="128">
        <f>IF(Petrobras_PETR4___Histórico__InfoMoney_1[[#This Row],[William %R]]&lt;-0.8,1,0)</f>
        <v>0</v>
      </c>
      <c r="Q461" s="128">
        <f>IF(Petrobras_PETR4___Histórico__InfoMoney_1[[#This Row],[William %R]]&gt;-0.1,1,0)</f>
        <v>0</v>
      </c>
      <c r="R461" s="99">
        <f t="shared" si="252"/>
        <v>25.24</v>
      </c>
      <c r="S461" s="99">
        <f t="shared" si="253"/>
        <v>27.15</v>
      </c>
      <c r="T461" s="99">
        <f t="shared" si="254"/>
        <v>26.115038461538461</v>
      </c>
      <c r="U461" s="99">
        <f t="shared" si="255"/>
        <v>26.146999999999998</v>
      </c>
      <c r="V461" s="99">
        <f t="shared" si="256"/>
        <v>26.169513245235812</v>
      </c>
      <c r="W461" s="99">
        <f t="shared" si="257"/>
        <v>25.970909318305203</v>
      </c>
      <c r="X461" s="99">
        <f t="shared" si="258"/>
        <v>0.19860392693060902</v>
      </c>
      <c r="Y461" s="99">
        <f t="shared" si="259"/>
        <v>0.25500321782488211</v>
      </c>
      <c r="Z461" s="99">
        <f t="shared" si="260"/>
        <v>-5.6399290894273091E-2</v>
      </c>
      <c r="AA461" s="109">
        <f t="shared" si="261"/>
        <v>4.2426406871191945E-2</v>
      </c>
      <c r="AB461" s="109">
        <f t="shared" si="278"/>
        <v>0.27933850432763452</v>
      </c>
      <c r="AC461" s="99" t="str">
        <f t="shared" si="279"/>
        <v>0</v>
      </c>
      <c r="AD461" s="95" t="str">
        <f t="shared" si="280"/>
        <v>0</v>
      </c>
      <c r="AE461" s="95">
        <f t="shared" si="262"/>
        <v>1</v>
      </c>
      <c r="AF461" s="95">
        <f>IF(Petrobras_PETR4___Histórico__InfoMoney_1[[#This Row],[MACD Line]]&lt;0,1,0)</f>
        <v>0</v>
      </c>
      <c r="AG461" s="99">
        <f>Petrobras_PETR4___Histórico__InfoMoney_1[[#This Row],[9MME]]/Petrobras_PETR4___Histórico__InfoMoney_1[[#This Row],[20MA]]</f>
        <v>0.99877762120084379</v>
      </c>
      <c r="AH461" s="95">
        <f t="shared" si="263"/>
        <v>0</v>
      </c>
      <c r="AI461" s="96">
        <f t="shared" si="264"/>
        <v>0</v>
      </c>
      <c r="AK461" s="104" t="b">
        <f t="shared" si="265"/>
        <v>0</v>
      </c>
      <c r="AL461" s="104" t="b">
        <f t="shared" si="266"/>
        <v>0</v>
      </c>
      <c r="AM461" s="104" t="b">
        <f t="shared" si="267"/>
        <v>0</v>
      </c>
      <c r="AN461" s="104" t="b">
        <f t="shared" si="268"/>
        <v>1</v>
      </c>
      <c r="AO461" s="98">
        <f t="shared" si="269"/>
        <v>25.24</v>
      </c>
      <c r="AP461" s="104">
        <f t="shared" si="270"/>
        <v>27.15</v>
      </c>
      <c r="AQ461" s="98">
        <f t="shared" si="271"/>
        <v>0.2</v>
      </c>
      <c r="AR461" s="98">
        <f t="shared" si="272"/>
        <v>0.15384615384615385</v>
      </c>
      <c r="AS461" s="98">
        <f t="shared" si="273"/>
        <v>7.407407407407407E-2</v>
      </c>
      <c r="AU461" s="97" t="b">
        <f t="shared" si="274"/>
        <v>0</v>
      </c>
      <c r="AV461" s="97" t="b">
        <f t="shared" si="275"/>
        <v>0</v>
      </c>
      <c r="AW461" s="97" t="b">
        <f t="shared" si="281"/>
        <v>1</v>
      </c>
      <c r="AX461" s="97" t="b">
        <f t="shared" si="282"/>
        <v>1</v>
      </c>
      <c r="AY4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1" s="97" t="b">
        <f t="shared" si="276"/>
        <v>1</v>
      </c>
      <c r="BA461" s="97" t="b">
        <f t="shared" si="277"/>
        <v>1</v>
      </c>
      <c r="BB461" s="97" t="b">
        <f t="shared" si="283"/>
        <v>0</v>
      </c>
      <c r="BC461" s="97" t="b">
        <f t="shared" si="284"/>
        <v>0</v>
      </c>
      <c r="BD461" s="97" t="b">
        <f>Petrobras_PETR4___Histórico__InfoMoney_1[[#This Row],[MACD Line]]&lt;0</f>
        <v>0</v>
      </c>
      <c r="BE4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2" spans="1:57" hidden="1">
      <c r="A462" s="83">
        <v>43664</v>
      </c>
      <c r="B462" s="98">
        <v>25.98</v>
      </c>
      <c r="C462" s="98">
        <v>25.98</v>
      </c>
      <c r="D462" s="98">
        <v>-0.72</v>
      </c>
      <c r="E462" s="98">
        <f>Petrobras_PETR4___Histórico__InfoMoney_1[[#This Row],[Var.Dia (%)]]/100</f>
        <v>-7.1999999999999998E-3</v>
      </c>
      <c r="F462" s="98">
        <v>25.98</v>
      </c>
      <c r="G462" s="98">
        <v>25.91</v>
      </c>
      <c r="H462" s="98">
        <v>26.27</v>
      </c>
      <c r="I462" s="97" t="s">
        <v>558</v>
      </c>
      <c r="J462" s="108">
        <v>8.3000000000000001E-3</v>
      </c>
      <c r="K462" s="97">
        <f ca="1">IF(COUNT($E462:E$1321)&gt;=22,LINEST(OFFSET(E462,0,0,22),OFFSET(J462,0,0,22)),"")</f>
        <v>0.88661100405937898</v>
      </c>
      <c r="L462" s="99">
        <f t="shared" si="249"/>
        <v>0</v>
      </c>
      <c r="M462" s="99">
        <f t="shared" si="250"/>
        <v>0</v>
      </c>
      <c r="N462" s="99">
        <f t="shared" si="251"/>
        <v>0</v>
      </c>
      <c r="O4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-0.61256544502617705</v>
      </c>
      <c r="P462" s="128">
        <f>IF(Petrobras_PETR4___Histórico__InfoMoney_1[[#This Row],[William %R]]&lt;-0.8,1,0)</f>
        <v>0</v>
      </c>
      <c r="Q462" s="128">
        <f>IF(Petrobras_PETR4___Histórico__InfoMoney_1[[#This Row],[William %R]]&gt;-0.1,1,0)</f>
        <v>0</v>
      </c>
      <c r="R462" s="99">
        <f t="shared" si="252"/>
        <v>25.24</v>
      </c>
      <c r="S462" s="99">
        <f t="shared" si="253"/>
        <v>27.15</v>
      </c>
      <c r="T462" s="99">
        <f t="shared" si="254"/>
        <v>26.122153846153843</v>
      </c>
      <c r="U462" s="99">
        <f t="shared" si="255"/>
        <v>26.150500000000001</v>
      </c>
      <c r="V462" s="99">
        <f t="shared" si="256"/>
        <v>26.214879289824143</v>
      </c>
      <c r="W462" s="99">
        <f t="shared" si="257"/>
        <v>25.97498206376962</v>
      </c>
      <c r="X462" s="99">
        <f t="shared" si="258"/>
        <v>0.23989722605452357</v>
      </c>
      <c r="Y462" s="99">
        <f t="shared" si="259"/>
        <v>0.26910304054845036</v>
      </c>
      <c r="Z462" s="99">
        <f t="shared" si="260"/>
        <v>-2.9205814493926785E-2</v>
      </c>
      <c r="AA462" s="109">
        <f t="shared" si="261"/>
        <v>0.13435028842544494</v>
      </c>
      <c r="AB462" s="109">
        <f t="shared" si="278"/>
        <v>0.38479864864627539</v>
      </c>
      <c r="AC462" s="99" t="str">
        <f t="shared" si="279"/>
        <v>0</v>
      </c>
      <c r="AD462" s="95">
        <f t="shared" si="280"/>
        <v>1</v>
      </c>
      <c r="AE462" s="95">
        <f t="shared" si="262"/>
        <v>1</v>
      </c>
      <c r="AF462" s="95">
        <f>IF(Petrobras_PETR4___Histórico__InfoMoney_1[[#This Row],[MACD Line]]&lt;0,1,0)</f>
        <v>0</v>
      </c>
      <c r="AG462" s="99">
        <f>Petrobras_PETR4___Histórico__InfoMoney_1[[#This Row],[9MME]]/Petrobras_PETR4___Histórico__InfoMoney_1[[#This Row],[20MA]]</f>
        <v>0.99891603778718729</v>
      </c>
      <c r="AH462" s="95">
        <f t="shared" si="263"/>
        <v>0</v>
      </c>
      <c r="AI462" s="96">
        <f t="shared" si="264"/>
        <v>1</v>
      </c>
      <c r="AK462" s="104" t="b">
        <f t="shared" si="265"/>
        <v>0</v>
      </c>
      <c r="AL462" s="104" t="b">
        <f t="shared" si="266"/>
        <v>0</v>
      </c>
      <c r="AM462" s="104" t="b">
        <f t="shared" si="267"/>
        <v>0</v>
      </c>
      <c r="AN462" s="104" t="b">
        <f t="shared" si="268"/>
        <v>1</v>
      </c>
      <c r="AO462" s="98">
        <f t="shared" si="269"/>
        <v>25.24</v>
      </c>
      <c r="AP462" s="104">
        <f t="shared" si="270"/>
        <v>27.15</v>
      </c>
      <c r="AQ462" s="98">
        <f t="shared" si="271"/>
        <v>0.2</v>
      </c>
      <c r="AR462" s="98">
        <f t="shared" si="272"/>
        <v>0.15384615384615385</v>
      </c>
      <c r="AS462" s="98">
        <f t="shared" si="273"/>
        <v>7.407407407407407E-2</v>
      </c>
      <c r="AU462" s="97" t="b">
        <f t="shared" si="274"/>
        <v>0</v>
      </c>
      <c r="AV462" s="97" t="b">
        <f t="shared" si="275"/>
        <v>0</v>
      </c>
      <c r="AW462" s="97" t="b">
        <f t="shared" si="281"/>
        <v>1</v>
      </c>
      <c r="AX462" s="97" t="b">
        <f t="shared" si="282"/>
        <v>1</v>
      </c>
      <c r="AY4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2" s="97" t="b">
        <f t="shared" si="276"/>
        <v>0</v>
      </c>
      <c r="BA462" s="97" t="b">
        <f t="shared" si="277"/>
        <v>1</v>
      </c>
      <c r="BB462" s="97" t="b">
        <f t="shared" si="283"/>
        <v>0</v>
      </c>
      <c r="BC462" s="97" t="b">
        <f t="shared" si="284"/>
        <v>0</v>
      </c>
      <c r="BD462" s="97" t="b">
        <f>Petrobras_PETR4___Histórico__InfoMoney_1[[#This Row],[MACD Line]]&lt;0</f>
        <v>0</v>
      </c>
      <c r="BE4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3" spans="1:57" hidden="1">
      <c r="A463" s="83">
        <v>43663</v>
      </c>
      <c r="B463" s="98">
        <v>26.17</v>
      </c>
      <c r="C463" s="98">
        <v>26.17</v>
      </c>
      <c r="D463" s="98">
        <v>-0.43</v>
      </c>
      <c r="E463" s="98">
        <f>Petrobras_PETR4___Histórico__InfoMoney_1[[#This Row],[Var.Dia (%)]]/100</f>
        <v>-4.3E-3</v>
      </c>
      <c r="F463" s="98">
        <v>26.44</v>
      </c>
      <c r="G463" s="98">
        <v>26.11</v>
      </c>
      <c r="H463" s="98">
        <v>26.45</v>
      </c>
      <c r="I463" s="97" t="s">
        <v>559</v>
      </c>
      <c r="J463" s="108">
        <v>8.0000000000000004E-4</v>
      </c>
      <c r="K463" s="97">
        <f ca="1">IF(COUNT($E463:E$1321)&gt;=22,LINEST(OFFSET(E463,0,0,22),OFFSET(J463,0,0,22)),"")</f>
        <v>0.90535566942142598</v>
      </c>
      <c r="L463" s="99">
        <f t="shared" si="249"/>
        <v>0</v>
      </c>
      <c r="M463" s="99">
        <f t="shared" si="250"/>
        <v>0</v>
      </c>
      <c r="N463" s="99">
        <f t="shared" si="251"/>
        <v>0</v>
      </c>
      <c r="O4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-0.51308900523560041</v>
      </c>
      <c r="P463" s="128">
        <f>IF(Petrobras_PETR4___Histórico__InfoMoney_1[[#This Row],[William %R]]&lt;-0.8,1,0)</f>
        <v>0</v>
      </c>
      <c r="Q463" s="128">
        <f>IF(Petrobras_PETR4___Histórico__InfoMoney_1[[#This Row],[William %R]]&gt;-0.1,1,0)</f>
        <v>0</v>
      </c>
      <c r="R463" s="99">
        <f t="shared" si="252"/>
        <v>25.24</v>
      </c>
      <c r="S463" s="99">
        <f t="shared" si="253"/>
        <v>27.15</v>
      </c>
      <c r="T463" s="99">
        <f t="shared" si="254"/>
        <v>26.127692307692307</v>
      </c>
      <c r="U463" s="99">
        <f t="shared" si="255"/>
        <v>26.147999999999996</v>
      </c>
      <c r="V463" s="99">
        <f t="shared" si="256"/>
        <v>26.257584615246714</v>
      </c>
      <c r="W463" s="99">
        <f t="shared" si="257"/>
        <v>25.974580628871188</v>
      </c>
      <c r="X463" s="99">
        <f t="shared" si="258"/>
        <v>0.28300398637552604</v>
      </c>
      <c r="Y463" s="99">
        <f t="shared" si="259"/>
        <v>0.27640449417193208</v>
      </c>
      <c r="Z463" s="99">
        <f t="shared" si="260"/>
        <v>6.5994922035939596E-3</v>
      </c>
      <c r="AA463" s="109">
        <f t="shared" si="261"/>
        <v>8.485281374238389E-2</v>
      </c>
      <c r="AB463" s="109">
        <f t="shared" si="278"/>
        <v>0.33458930048643171</v>
      </c>
      <c r="AC463" s="99" t="str">
        <f t="shared" si="279"/>
        <v>0</v>
      </c>
      <c r="AD463" s="95" t="str">
        <f t="shared" si="280"/>
        <v>0</v>
      </c>
      <c r="AE463" s="95">
        <f t="shared" si="262"/>
        <v>1</v>
      </c>
      <c r="AF463" s="95">
        <f>IF(Petrobras_PETR4___Histórico__InfoMoney_1[[#This Row],[MACD Line]]&lt;0,1,0)</f>
        <v>0</v>
      </c>
      <c r="AG463" s="99">
        <f>Petrobras_PETR4___Histórico__InfoMoney_1[[#This Row],[9MME]]/Petrobras_PETR4___Histórico__InfoMoney_1[[#This Row],[20MA]]</f>
        <v>0.99922335580894561</v>
      </c>
      <c r="AH463" s="95">
        <f t="shared" si="263"/>
        <v>0</v>
      </c>
      <c r="AI463" s="96">
        <f t="shared" si="264"/>
        <v>0</v>
      </c>
      <c r="AK463" s="104" t="b">
        <f t="shared" si="265"/>
        <v>0</v>
      </c>
      <c r="AL463" s="104" t="b">
        <f t="shared" si="266"/>
        <v>0</v>
      </c>
      <c r="AM463" s="104" t="b">
        <f t="shared" si="267"/>
        <v>1</v>
      </c>
      <c r="AN463" s="104" t="b">
        <f t="shared" si="268"/>
        <v>0</v>
      </c>
      <c r="AO463" s="98">
        <f t="shared" si="269"/>
        <v>25.24</v>
      </c>
      <c r="AP463" s="104">
        <f t="shared" si="270"/>
        <v>27.15</v>
      </c>
      <c r="AQ463" s="98">
        <f t="shared" si="271"/>
        <v>0.2</v>
      </c>
      <c r="AR463" s="98">
        <f t="shared" si="272"/>
        <v>0.15384615384615385</v>
      </c>
      <c r="AS463" s="98">
        <f t="shared" si="273"/>
        <v>7.407407407407407E-2</v>
      </c>
      <c r="AU463" s="97" t="b">
        <f t="shared" si="274"/>
        <v>0</v>
      </c>
      <c r="AV463" s="97" t="b">
        <f t="shared" si="275"/>
        <v>0</v>
      </c>
      <c r="AW463" s="97" t="b">
        <f t="shared" si="281"/>
        <v>1</v>
      </c>
      <c r="AX463" s="97" t="b">
        <f t="shared" si="282"/>
        <v>1</v>
      </c>
      <c r="AY4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3" s="97" t="b">
        <f t="shared" si="276"/>
        <v>1</v>
      </c>
      <c r="BA463" s="97" t="b">
        <f t="shared" si="277"/>
        <v>0</v>
      </c>
      <c r="BB463" s="97" t="b">
        <f t="shared" si="283"/>
        <v>0</v>
      </c>
      <c r="BC463" s="97" t="b">
        <f t="shared" si="284"/>
        <v>0</v>
      </c>
      <c r="BD463" s="97" t="b">
        <f>Petrobras_PETR4___Histórico__InfoMoney_1[[#This Row],[MACD Line]]&lt;0</f>
        <v>0</v>
      </c>
      <c r="BE4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4" spans="1:57" hidden="1">
      <c r="A464" s="83">
        <v>43662</v>
      </c>
      <c r="B464" s="98">
        <v>26.29</v>
      </c>
      <c r="C464" s="98">
        <v>26.29</v>
      </c>
      <c r="D464" s="98">
        <v>-1.24</v>
      </c>
      <c r="E464" s="98">
        <f>Petrobras_PETR4___Histórico__InfoMoney_1[[#This Row],[Var.Dia (%)]]/100</f>
        <v>-1.24E-2</v>
      </c>
      <c r="F464" s="98">
        <v>26.71</v>
      </c>
      <c r="G464" s="98">
        <v>26.07</v>
      </c>
      <c r="H464" s="98">
        <v>26.76</v>
      </c>
      <c r="I464" s="97" t="s">
        <v>151</v>
      </c>
      <c r="J464" s="108">
        <v>-2.9999999999999997E-4</v>
      </c>
      <c r="K464" s="97">
        <f ca="1">IF(COUNT($E464:E$1321)&gt;=22,LINEST(OFFSET(E464,0,0,22),OFFSET(J464,0,0,22)),"")</f>
        <v>0.91196725505244325</v>
      </c>
      <c r="L464" s="99">
        <f t="shared" si="249"/>
        <v>0</v>
      </c>
      <c r="M464" s="99">
        <f t="shared" si="250"/>
        <v>0</v>
      </c>
      <c r="N464" s="99">
        <f t="shared" si="251"/>
        <v>0</v>
      </c>
      <c r="O4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-0.45026178010471168</v>
      </c>
      <c r="P464" s="128">
        <f>IF(Petrobras_PETR4___Histórico__InfoMoney_1[[#This Row],[William %R]]&lt;-0.8,1,0)</f>
        <v>0</v>
      </c>
      <c r="Q464" s="128">
        <f>IF(Petrobras_PETR4___Histórico__InfoMoney_1[[#This Row],[William %R]]&gt;-0.1,1,0)</f>
        <v>0</v>
      </c>
      <c r="R464" s="99">
        <f t="shared" si="252"/>
        <v>25.24</v>
      </c>
      <c r="S464" s="99">
        <f t="shared" si="253"/>
        <v>27.15</v>
      </c>
      <c r="T464" s="99">
        <f t="shared" si="254"/>
        <v>26.115269230769233</v>
      </c>
      <c r="U464" s="99">
        <f t="shared" si="255"/>
        <v>26.119999999999997</v>
      </c>
      <c r="V464" s="99">
        <f t="shared" si="256"/>
        <v>26.273509090746117</v>
      </c>
      <c r="W464" s="99">
        <f t="shared" si="257"/>
        <v>25.958947079180884</v>
      </c>
      <c r="X464" s="99">
        <f t="shared" si="258"/>
        <v>0.31456201156523278</v>
      </c>
      <c r="Y464" s="99">
        <f t="shared" si="259"/>
        <v>0.2747546211210336</v>
      </c>
      <c r="Z464" s="99">
        <f t="shared" si="260"/>
        <v>3.9807390444199175E-2</v>
      </c>
      <c r="AA464" s="109">
        <f t="shared" si="261"/>
        <v>0.23334523779156199</v>
      </c>
      <c r="AB464" s="109">
        <f t="shared" si="278"/>
        <v>0.25897876360813826</v>
      </c>
      <c r="AC464" s="99" t="str">
        <f t="shared" si="279"/>
        <v>0</v>
      </c>
      <c r="AD464" s="95" t="str">
        <f t="shared" si="280"/>
        <v>0</v>
      </c>
      <c r="AE464" s="95">
        <f t="shared" si="262"/>
        <v>1</v>
      </c>
      <c r="AF464" s="95">
        <f>IF(Petrobras_PETR4___Histórico__InfoMoney_1[[#This Row],[MACD Line]]&lt;0,1,0)</f>
        <v>0</v>
      </c>
      <c r="AG464" s="99">
        <f>Petrobras_PETR4___Histórico__InfoMoney_1[[#This Row],[9MME]]/Petrobras_PETR4___Histórico__InfoMoney_1[[#This Row],[20MA]]</f>
        <v>0.99981888326069046</v>
      </c>
      <c r="AH464" s="95">
        <f t="shared" si="263"/>
        <v>0</v>
      </c>
      <c r="AI464" s="96">
        <f t="shared" si="264"/>
        <v>0</v>
      </c>
      <c r="AK464" s="104" t="b">
        <f t="shared" si="265"/>
        <v>0</v>
      </c>
      <c r="AL464" s="104" t="b">
        <f t="shared" si="266"/>
        <v>0</v>
      </c>
      <c r="AM464" s="104" t="b">
        <f t="shared" si="267"/>
        <v>1</v>
      </c>
      <c r="AN464" s="104" t="b">
        <f t="shared" si="268"/>
        <v>0</v>
      </c>
      <c r="AO464" s="98">
        <f t="shared" si="269"/>
        <v>25.24</v>
      </c>
      <c r="AP464" s="104">
        <f t="shared" si="270"/>
        <v>27.15</v>
      </c>
      <c r="AQ464" s="98">
        <f t="shared" si="271"/>
        <v>0.2</v>
      </c>
      <c r="AR464" s="98">
        <f t="shared" si="272"/>
        <v>0.15384615384615385</v>
      </c>
      <c r="AS464" s="98">
        <f t="shared" si="273"/>
        <v>7.407407407407407E-2</v>
      </c>
      <c r="AU464" s="97" t="b">
        <f t="shared" si="274"/>
        <v>0</v>
      </c>
      <c r="AV464" s="97" t="b">
        <f t="shared" si="275"/>
        <v>0</v>
      </c>
      <c r="AW464" s="97" t="b">
        <f t="shared" si="281"/>
        <v>1</v>
      </c>
      <c r="AX464" s="97" t="b">
        <f t="shared" si="282"/>
        <v>1</v>
      </c>
      <c r="AY4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4" s="97" t="b">
        <f t="shared" si="276"/>
        <v>1</v>
      </c>
      <c r="BA464" s="97" t="b">
        <f t="shared" si="277"/>
        <v>1</v>
      </c>
      <c r="BB464" s="97" t="b">
        <f t="shared" si="283"/>
        <v>0</v>
      </c>
      <c r="BC464" s="97" t="b">
        <f t="shared" si="284"/>
        <v>0</v>
      </c>
      <c r="BD464" s="97" t="b">
        <f>Petrobras_PETR4___Histórico__InfoMoney_1[[#This Row],[MACD Line]]&lt;0</f>
        <v>0</v>
      </c>
      <c r="BE4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5" spans="1:57" hidden="1">
      <c r="A465" s="83">
        <v>43661</v>
      </c>
      <c r="B465" s="98">
        <v>26.62</v>
      </c>
      <c r="C465" s="98">
        <v>26.62</v>
      </c>
      <c r="D465" s="98">
        <v>-1.23</v>
      </c>
      <c r="E465" s="98">
        <f>Petrobras_PETR4___Histórico__InfoMoney_1[[#This Row],[Var.Dia (%)]]/100</f>
        <v>-1.23E-2</v>
      </c>
      <c r="F465" s="98">
        <v>26.62</v>
      </c>
      <c r="G465" s="98">
        <v>26.62</v>
      </c>
      <c r="H465" s="98">
        <v>27.06</v>
      </c>
      <c r="I465" s="97" t="s">
        <v>560</v>
      </c>
      <c r="J465" s="108">
        <v>-1E-3</v>
      </c>
      <c r="K465" s="97">
        <f ca="1">IF(COUNT($E465:E$1321)&gt;=22,LINEST(OFFSET(E465,0,0,22),OFFSET(J465,0,0,22)),"")</f>
        <v>0.91869612978033688</v>
      </c>
      <c r="L465" s="99">
        <f t="shared" si="249"/>
        <v>0</v>
      </c>
      <c r="M465" s="99">
        <f t="shared" si="250"/>
        <v>0</v>
      </c>
      <c r="N465" s="99">
        <f t="shared" si="251"/>
        <v>0</v>
      </c>
      <c r="O4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-0.27748691099476314</v>
      </c>
      <c r="P465" s="128">
        <f>IF(Petrobras_PETR4___Histórico__InfoMoney_1[[#This Row],[William %R]]&lt;-0.8,1,0)</f>
        <v>0</v>
      </c>
      <c r="Q465" s="128">
        <f>IF(Petrobras_PETR4___Histórico__InfoMoney_1[[#This Row],[William %R]]&gt;-0.1,1,0)</f>
        <v>0</v>
      </c>
      <c r="R465" s="99">
        <f t="shared" si="252"/>
        <v>25.24</v>
      </c>
      <c r="S465" s="99">
        <f t="shared" si="253"/>
        <v>27.15</v>
      </c>
      <c r="T465" s="99">
        <f t="shared" si="254"/>
        <v>26.125846153846155</v>
      </c>
      <c r="U465" s="99">
        <f t="shared" si="255"/>
        <v>26.083500000000004</v>
      </c>
      <c r="V465" s="99">
        <f t="shared" si="256"/>
        <v>26.270510743609048</v>
      </c>
      <c r="W465" s="99">
        <f t="shared" si="257"/>
        <v>25.932462845515357</v>
      </c>
      <c r="X465" s="99">
        <f t="shared" si="258"/>
        <v>0.3380478980936914</v>
      </c>
      <c r="Y465" s="99">
        <f t="shared" si="259"/>
        <v>0.26480277350998382</v>
      </c>
      <c r="Z465" s="99">
        <f t="shared" si="260"/>
        <v>7.3245124583707577E-2</v>
      </c>
      <c r="AA465" s="109">
        <f t="shared" si="261"/>
        <v>0.23334523779155947</v>
      </c>
      <c r="AB465" s="109">
        <f t="shared" si="278"/>
        <v>0.32004687156727468</v>
      </c>
      <c r="AC465" s="99" t="str">
        <f t="shared" si="279"/>
        <v>0</v>
      </c>
      <c r="AD465" s="95" t="str">
        <f t="shared" si="280"/>
        <v>0</v>
      </c>
      <c r="AE465" s="95">
        <f t="shared" si="262"/>
        <v>1</v>
      </c>
      <c r="AF465" s="95">
        <f>IF(Petrobras_PETR4___Histórico__InfoMoney_1[[#This Row],[MACD Line]]&lt;0,1,0)</f>
        <v>0</v>
      </c>
      <c r="AG465" s="99">
        <f>Petrobras_PETR4___Histórico__InfoMoney_1[[#This Row],[9MME]]/Petrobras_PETR4___Histórico__InfoMoney_1[[#This Row],[20MA]]</f>
        <v>1.0016234843424445</v>
      </c>
      <c r="AH465" s="95">
        <f t="shared" si="263"/>
        <v>0</v>
      </c>
      <c r="AI465" s="96">
        <f t="shared" si="264"/>
        <v>0</v>
      </c>
      <c r="AK465" s="104" t="b">
        <f t="shared" si="265"/>
        <v>0</v>
      </c>
      <c r="AL465" s="104" t="b">
        <f t="shared" si="266"/>
        <v>0</v>
      </c>
      <c r="AM465" s="104" t="b">
        <f t="shared" si="267"/>
        <v>0</v>
      </c>
      <c r="AN465" s="104" t="b">
        <f t="shared" si="268"/>
        <v>1</v>
      </c>
      <c r="AO465" s="98">
        <f t="shared" si="269"/>
        <v>25.24</v>
      </c>
      <c r="AP465" s="104">
        <f t="shared" si="270"/>
        <v>27.15</v>
      </c>
      <c r="AQ465" s="98">
        <f t="shared" si="271"/>
        <v>0.2</v>
      </c>
      <c r="AR465" s="98">
        <f t="shared" si="272"/>
        <v>0.15384615384615385</v>
      </c>
      <c r="AS465" s="98">
        <f t="shared" si="273"/>
        <v>7.407407407407407E-2</v>
      </c>
      <c r="AU465" s="97" t="b">
        <f t="shared" si="274"/>
        <v>0</v>
      </c>
      <c r="AV465" s="97" t="b">
        <f t="shared" si="275"/>
        <v>1</v>
      </c>
      <c r="AW465" s="97" t="b">
        <f t="shared" si="281"/>
        <v>1</v>
      </c>
      <c r="AX465" s="97" t="b">
        <f t="shared" si="282"/>
        <v>0</v>
      </c>
      <c r="AY4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5" s="97" t="b">
        <f t="shared" si="276"/>
        <v>0</v>
      </c>
      <c r="BA465" s="97" t="b">
        <f t="shared" si="277"/>
        <v>1</v>
      </c>
      <c r="BB465" s="97" t="b">
        <f t="shared" si="283"/>
        <v>1</v>
      </c>
      <c r="BC465" s="97" t="b">
        <f t="shared" si="284"/>
        <v>0</v>
      </c>
      <c r="BD465" s="97" t="b">
        <f>Petrobras_PETR4___Histórico__InfoMoney_1[[#This Row],[MACD Line]]&lt;0</f>
        <v>0</v>
      </c>
      <c r="BE4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6" spans="1:57" hidden="1">
      <c r="A466" s="83">
        <v>43658</v>
      </c>
      <c r="B466" s="98">
        <v>26.95</v>
      </c>
      <c r="C466" s="98">
        <v>26.95</v>
      </c>
      <c r="D466" s="98">
        <v>0.46</v>
      </c>
      <c r="E466" s="98">
        <f>Petrobras_PETR4___Histórico__InfoMoney_1[[#This Row],[Var.Dia (%)]]/100</f>
        <v>4.5999999999999999E-3</v>
      </c>
      <c r="F466" s="98">
        <v>26.95</v>
      </c>
      <c r="G466" s="98">
        <v>26.83</v>
      </c>
      <c r="H466" s="98">
        <v>27.15</v>
      </c>
      <c r="I466" s="97" t="s">
        <v>82</v>
      </c>
      <c r="J466" s="108">
        <v>-1.18E-2</v>
      </c>
      <c r="K466" s="97">
        <f ca="1">IF(COUNT($E466:E$1321)&gt;=22,LINEST(OFFSET(E466,0,0,22),OFFSET(J466,0,0,22)),"")</f>
        <v>0.92872316476765271</v>
      </c>
      <c r="L466" s="99">
        <f t="shared" si="249"/>
        <v>0</v>
      </c>
      <c r="M466" s="99">
        <f t="shared" si="250"/>
        <v>1</v>
      </c>
      <c r="N466" s="99">
        <f t="shared" si="251"/>
        <v>0</v>
      </c>
      <c r="O4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-0.10471204188481638</v>
      </c>
      <c r="P466" s="128">
        <f>IF(Petrobras_PETR4___Histórico__InfoMoney_1[[#This Row],[William %R]]&lt;-0.8,1,0)</f>
        <v>0</v>
      </c>
      <c r="Q466" s="128">
        <f>IF(Petrobras_PETR4___Histórico__InfoMoney_1[[#This Row],[William %R]]&gt;-0.1,1,0)</f>
        <v>0</v>
      </c>
      <c r="R466" s="99">
        <f t="shared" si="252"/>
        <v>25.24</v>
      </c>
      <c r="S466" s="99">
        <f t="shared" si="253"/>
        <v>27.15</v>
      </c>
      <c r="T466" s="99">
        <f t="shared" si="254"/>
        <v>26.109346153846154</v>
      </c>
      <c r="U466" s="99">
        <f t="shared" si="255"/>
        <v>26.036000000000001</v>
      </c>
      <c r="V466" s="99">
        <f t="shared" si="256"/>
        <v>26.206967242447057</v>
      </c>
      <c r="W466" s="99">
        <f t="shared" si="257"/>
        <v>25.877459873156585</v>
      </c>
      <c r="X466" s="99">
        <f t="shared" si="258"/>
        <v>0.32950736929047153</v>
      </c>
      <c r="Y466" s="99">
        <f t="shared" si="259"/>
        <v>0.24649149236405696</v>
      </c>
      <c r="Z466" s="99">
        <f t="shared" si="260"/>
        <v>8.3015876926414572E-2</v>
      </c>
      <c r="AA466" s="109">
        <f t="shared" si="261"/>
        <v>9.1923881554250478E-2</v>
      </c>
      <c r="AB466" s="109">
        <f t="shared" si="278"/>
        <v>0.45390527646195084</v>
      </c>
      <c r="AC466" s="99" t="str">
        <f t="shared" si="279"/>
        <v>0</v>
      </c>
      <c r="AD466" s="95" t="str">
        <f t="shared" si="280"/>
        <v>0</v>
      </c>
      <c r="AE466" s="95">
        <f t="shared" si="262"/>
        <v>1</v>
      </c>
      <c r="AF466" s="95">
        <f>IF(Petrobras_PETR4___Histórico__InfoMoney_1[[#This Row],[MACD Line]]&lt;0,1,0)</f>
        <v>0</v>
      </c>
      <c r="AG466" s="99">
        <f>Petrobras_PETR4___Histórico__InfoMoney_1[[#This Row],[9MME]]/Petrobras_PETR4___Histórico__InfoMoney_1[[#This Row],[20MA]]</f>
        <v>1.0028171053098076</v>
      </c>
      <c r="AH466" s="95">
        <f t="shared" si="263"/>
        <v>0</v>
      </c>
      <c r="AI466" s="96">
        <f t="shared" si="264"/>
        <v>0</v>
      </c>
      <c r="AK466" s="104" t="b">
        <f t="shared" si="265"/>
        <v>0</v>
      </c>
      <c r="AL466" s="104" t="b">
        <f t="shared" si="266"/>
        <v>1</v>
      </c>
      <c r="AM466" s="104" t="b">
        <f t="shared" si="267"/>
        <v>0</v>
      </c>
      <c r="AN466" s="104" t="b">
        <f t="shared" si="268"/>
        <v>1</v>
      </c>
      <c r="AO466" s="98">
        <f t="shared" si="269"/>
        <v>25.16</v>
      </c>
      <c r="AP466" s="104">
        <f t="shared" si="270"/>
        <v>27.15</v>
      </c>
      <c r="AQ466" s="98">
        <f t="shared" si="271"/>
        <v>0.2</v>
      </c>
      <c r="AR466" s="98">
        <f t="shared" si="272"/>
        <v>0.15384615384615385</v>
      </c>
      <c r="AS466" s="98">
        <f t="shared" si="273"/>
        <v>7.407407407407407E-2</v>
      </c>
      <c r="AU466" s="97" t="b">
        <f t="shared" si="274"/>
        <v>1</v>
      </c>
      <c r="AV466" s="97" t="b">
        <f t="shared" si="275"/>
        <v>1</v>
      </c>
      <c r="AW466" s="97" t="b">
        <f t="shared" si="281"/>
        <v>0</v>
      </c>
      <c r="AX466" s="97" t="b">
        <f t="shared" si="282"/>
        <v>0</v>
      </c>
      <c r="AY4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6" s="97" t="b">
        <f t="shared" si="276"/>
        <v>0</v>
      </c>
      <c r="BA466" s="97" t="b">
        <f t="shared" si="277"/>
        <v>0</v>
      </c>
      <c r="BB466" s="97" t="b">
        <f t="shared" si="283"/>
        <v>1</v>
      </c>
      <c r="BC466" s="97" t="b">
        <f t="shared" si="284"/>
        <v>1</v>
      </c>
      <c r="BD466" s="97" t="b">
        <f>Petrobras_PETR4___Histórico__InfoMoney_1[[#This Row],[MACD Line]]&lt;0</f>
        <v>0</v>
      </c>
      <c r="BE4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7" spans="1:57" hidden="1">
      <c r="A467" s="83">
        <v>43657</v>
      </c>
      <c r="B467" s="98">
        <v>26.82</v>
      </c>
      <c r="C467" s="98">
        <v>26.82</v>
      </c>
      <c r="D467" s="98">
        <v>1.18</v>
      </c>
      <c r="E467" s="98">
        <f>Petrobras_PETR4___Histórico__InfoMoney_1[[#This Row],[Var.Dia (%)]]/100</f>
        <v>1.18E-2</v>
      </c>
      <c r="F467" s="98">
        <v>26.82</v>
      </c>
      <c r="G467" s="98">
        <v>26.6</v>
      </c>
      <c r="H467" s="98">
        <v>26.93</v>
      </c>
      <c r="I467" s="97" t="s">
        <v>159</v>
      </c>
      <c r="J467" s="108">
        <v>-6.3E-3</v>
      </c>
      <c r="K467" s="97">
        <f ca="1">IF(COUNT($E467:E$1321)&gt;=22,LINEST(OFFSET(E467,0,0,22),OFFSET(J467,0,0,22)),"")</f>
        <v>1.0474781149801553</v>
      </c>
      <c r="L467" s="99">
        <f t="shared" si="249"/>
        <v>0</v>
      </c>
      <c r="M467" s="99">
        <f t="shared" si="250"/>
        <v>0</v>
      </c>
      <c r="N467" s="99">
        <f t="shared" si="251"/>
        <v>0</v>
      </c>
      <c r="O4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-6.5088757396449315E-2</v>
      </c>
      <c r="P467" s="128">
        <f>IF(Petrobras_PETR4___Histórico__InfoMoney_1[[#This Row],[William %R]]&lt;-0.8,1,0)</f>
        <v>0</v>
      </c>
      <c r="Q467" s="128">
        <f>IF(Petrobras_PETR4___Histórico__InfoMoney_1[[#This Row],[William %R]]&gt;-0.1,1,0)</f>
        <v>1</v>
      </c>
      <c r="R467" s="99">
        <f t="shared" si="252"/>
        <v>25.24</v>
      </c>
      <c r="S467" s="99">
        <f t="shared" si="253"/>
        <v>26.93</v>
      </c>
      <c r="T467" s="99">
        <f t="shared" si="254"/>
        <v>26.039846153846156</v>
      </c>
      <c r="U467" s="99">
        <f t="shared" si="255"/>
        <v>25.956499999999998</v>
      </c>
      <c r="V467" s="99">
        <f t="shared" si="256"/>
        <v>26.071870377437431</v>
      </c>
      <c r="W467" s="99">
        <f t="shared" si="257"/>
        <v>25.79165666300911</v>
      </c>
      <c r="X467" s="99">
        <f t="shared" si="258"/>
        <v>0.28021371442832077</v>
      </c>
      <c r="Y467" s="99">
        <f t="shared" si="259"/>
        <v>0.22573752313245332</v>
      </c>
      <c r="Z467" s="99">
        <f t="shared" si="260"/>
        <v>5.4476191295867449E-2</v>
      </c>
      <c r="AA467" s="109">
        <f t="shared" si="261"/>
        <v>0.21920310216782884</v>
      </c>
      <c r="AB467" s="109">
        <f t="shared" si="278"/>
        <v>0.41539138171127266</v>
      </c>
      <c r="AC467" s="99" t="str">
        <f t="shared" si="279"/>
        <v>0</v>
      </c>
      <c r="AD467" s="95" t="str">
        <f t="shared" si="280"/>
        <v>0</v>
      </c>
      <c r="AE467" s="95">
        <f t="shared" si="262"/>
        <v>1</v>
      </c>
      <c r="AF467" s="95">
        <f>IF(Petrobras_PETR4___Histórico__InfoMoney_1[[#This Row],[MACD Line]]&lt;0,1,0)</f>
        <v>0</v>
      </c>
      <c r="AG467" s="99">
        <f>Petrobras_PETR4___Histórico__InfoMoney_1[[#This Row],[9MME]]/Petrobras_PETR4___Histórico__InfoMoney_1[[#This Row],[20MA]]</f>
        <v>1.0032109935409688</v>
      </c>
      <c r="AH467" s="95">
        <f t="shared" si="263"/>
        <v>0</v>
      </c>
      <c r="AI467" s="96">
        <f t="shared" si="264"/>
        <v>0</v>
      </c>
      <c r="AK467" s="104" t="b">
        <f t="shared" si="265"/>
        <v>1</v>
      </c>
      <c r="AL467" s="104" t="b">
        <f t="shared" si="266"/>
        <v>0</v>
      </c>
      <c r="AM467" s="104" t="b">
        <f t="shared" si="267"/>
        <v>1</v>
      </c>
      <c r="AN467" s="104" t="b">
        <f t="shared" si="268"/>
        <v>1</v>
      </c>
      <c r="AO467" s="98">
        <f t="shared" si="269"/>
        <v>25.16</v>
      </c>
      <c r="AP467" s="104">
        <f t="shared" si="270"/>
        <v>27.15</v>
      </c>
      <c r="AQ467" s="98">
        <f t="shared" si="271"/>
        <v>0.2</v>
      </c>
      <c r="AR467" s="98">
        <f t="shared" si="272"/>
        <v>0.15384615384615385</v>
      </c>
      <c r="AS467" s="98">
        <f t="shared" si="273"/>
        <v>7.407407407407407E-2</v>
      </c>
      <c r="AU467" s="97" t="b">
        <f t="shared" si="274"/>
        <v>1</v>
      </c>
      <c r="AV467" s="97" t="b">
        <f t="shared" si="275"/>
        <v>1</v>
      </c>
      <c r="AW467" s="97" t="b">
        <f t="shared" si="281"/>
        <v>0</v>
      </c>
      <c r="AX467" s="97" t="b">
        <f t="shared" si="282"/>
        <v>0</v>
      </c>
      <c r="AY4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7" s="97" t="b">
        <f t="shared" si="276"/>
        <v>0</v>
      </c>
      <c r="BA467" s="97" t="b">
        <f t="shared" si="277"/>
        <v>0</v>
      </c>
      <c r="BB467" s="97" t="b">
        <f t="shared" si="283"/>
        <v>1</v>
      </c>
      <c r="BC467" s="97" t="b">
        <f t="shared" si="284"/>
        <v>1</v>
      </c>
      <c r="BD467" s="97" t="b">
        <f>Petrobras_PETR4___Histórico__InfoMoney_1[[#This Row],[MACD Line]]&lt;0</f>
        <v>0</v>
      </c>
      <c r="BE4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8" spans="1:57" hidden="1">
      <c r="A468" s="83">
        <v>43656</v>
      </c>
      <c r="B468" s="98">
        <v>26.51</v>
      </c>
      <c r="C468" s="98">
        <v>26.51</v>
      </c>
      <c r="D468" s="98">
        <v>1.52</v>
      </c>
      <c r="E468" s="98">
        <f>Petrobras_PETR4___Histórico__InfoMoney_1[[#This Row],[Var.Dia (%)]]/100</f>
        <v>1.52E-2</v>
      </c>
      <c r="F468" s="98">
        <v>26.45</v>
      </c>
      <c r="G468" s="98">
        <v>26.42</v>
      </c>
      <c r="H468" s="98">
        <v>26.7</v>
      </c>
      <c r="I468" s="97" t="s">
        <v>104</v>
      </c>
      <c r="J468" s="108">
        <v>1.23E-2</v>
      </c>
      <c r="K468" s="97">
        <f ca="1">IF(COUNT($E468:E$1321)&gt;=22,LINEST(OFFSET(E468,0,0,22),OFFSET(J468,0,0,22)),"")</f>
        <v>1.1653690748149028</v>
      </c>
      <c r="L468" s="99">
        <f t="shared" ref="L468:L531" si="285">IF($G468=IF(MIN($G468:$G488)=MIN($G469:$G489),MIN($G468:$G488),MIN($G467:$G487)),1,0)</f>
        <v>0</v>
      </c>
      <c r="M468" s="99">
        <f t="shared" ref="M468:M531" si="286">IF($H468=IF(MAX($H468:$H489)=MAX($H469:$H490),MAX($H468:$H489),MAX($H467:$H488)),1,0)</f>
        <v>0</v>
      </c>
      <c r="N468" s="99">
        <f t="shared" ref="N468:N531" si="287">IF(AND(($C469-$F469)&lt;0,($C470-$F470)&lt;0,(($F468-$G468)/($H468-$G468)&gt;0.66),(($H468-$G468)&gt;(2*($F468-$C468))),$G468=IF(MIN($G468:$G488)=MIN($G469:$G489),MIN($G468:$G488),MIN($G467:$G487)))=TRUE,1,0)</f>
        <v>0</v>
      </c>
      <c r="O4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-0.19108280254776885</v>
      </c>
      <c r="P468" s="128">
        <f>IF(Petrobras_PETR4___Histórico__InfoMoney_1[[#This Row],[William %R]]&lt;-0.8,1,0)</f>
        <v>0</v>
      </c>
      <c r="Q468" s="128">
        <f>IF(Petrobras_PETR4___Histórico__InfoMoney_1[[#This Row],[William %R]]&gt;-0.1,1,0)</f>
        <v>0</v>
      </c>
      <c r="R468" s="99">
        <f t="shared" ref="R468:R531" si="288">MIN(G468:G481)</f>
        <v>25.24</v>
      </c>
      <c r="S468" s="99">
        <f t="shared" ref="S468:S531" si="289">MAX(H468:H481)</f>
        <v>26.81</v>
      </c>
      <c r="T468" s="99">
        <f t="shared" ref="T468:T531" si="290">(($C468-$U469)*$AR468)+$U469</f>
        <v>25.935461538461539</v>
      </c>
      <c r="U468" s="99">
        <f t="shared" ref="U468:U531" si="291">AVERAGE(B468:B487)</f>
        <v>25.898000000000003</v>
      </c>
      <c r="V468" s="99">
        <f t="shared" ref="V468:V531" si="292">(($C468-V469)*AR468)+V469</f>
        <v>25.935846809698784</v>
      </c>
      <c r="W468" s="99">
        <f t="shared" ref="W468:W531" si="293">((B468-W469)*AS468)+W469</f>
        <v>25.709389196049841</v>
      </c>
      <c r="X468" s="99">
        <f t="shared" ref="X468:X531" si="294">V468-W468</f>
        <v>0.22645761364894312</v>
      </c>
      <c r="Y468" s="99">
        <f t="shared" ref="Y468:Y531" si="295">((X468-Y469)*AQ468)+Y469</f>
        <v>0.21211847530848646</v>
      </c>
      <c r="Z468" s="99">
        <f t="shared" ref="Z468:Z531" si="296">X468-Y468</f>
        <v>1.4339138340456664E-2</v>
      </c>
      <c r="AA468" s="109">
        <f t="shared" ref="AA468:AA531" si="297">_xlfn.STDEV.S(C468:C469)</f>
        <v>0.27577164466275395</v>
      </c>
      <c r="AB468" s="109">
        <f t="shared" si="278"/>
        <v>0.33548472394432549</v>
      </c>
      <c r="AC468" s="99" t="str">
        <f t="shared" si="279"/>
        <v>0</v>
      </c>
      <c r="AD468" s="95" t="str">
        <f t="shared" si="280"/>
        <v>0</v>
      </c>
      <c r="AE468" s="95">
        <f t="shared" ref="AE468:AE531" si="298">IF(X468&gt;0,1,0)</f>
        <v>1</v>
      </c>
      <c r="AF468" s="95">
        <f>IF(Petrobras_PETR4___Histórico__InfoMoney_1[[#This Row],[MACD Line]]&lt;0,1,0)</f>
        <v>0</v>
      </c>
      <c r="AG468" s="99">
        <f>Petrobras_PETR4___Histórico__InfoMoney_1[[#This Row],[9MME]]/Petrobras_PETR4___Histórico__InfoMoney_1[[#This Row],[20MA]]</f>
        <v>1.001446503145476</v>
      </c>
      <c r="AH468" s="95">
        <f t="shared" ref="AH468:AH531" si="299">IF(AND(X469&lt;Y469,X468&gt;Y468),1,0)</f>
        <v>1</v>
      </c>
      <c r="AI468" s="96">
        <f t="shared" ref="AI468:AI531" si="300">IF(AND(X468&lt;Y468,X469&gt;Y469),1,0)</f>
        <v>0</v>
      </c>
      <c r="AK468" s="104" t="b">
        <f t="shared" ref="AK468:AK531" si="301">($F469-$C469)&lt;0</f>
        <v>0</v>
      </c>
      <c r="AL468" s="104" t="b">
        <f t="shared" ref="AL468:AL531" si="302">($F470-$C470)&lt;0</f>
        <v>0</v>
      </c>
      <c r="AM468" s="104" t="b">
        <f t="shared" ref="AM468:AM531" si="303">(($F468-$G468)/($H468-$G468)&gt;0.66)</f>
        <v>0</v>
      </c>
      <c r="AN468" s="104" t="b">
        <f t="shared" ref="AN468:AN531" si="304">(($H468-$G468)&gt;(2*($F468-$C468)))</f>
        <v>1</v>
      </c>
      <c r="AO468" s="98">
        <f t="shared" ref="AO468:AO531" si="305">IF(MIN($G468:$G488)=MIN($G469:$G489),MIN($G468:$G488),MIN($G467:$G487))</f>
        <v>25.16</v>
      </c>
      <c r="AP468" s="104">
        <f t="shared" ref="AP468:AP531" si="306">IF(MAX($H468:$H488)=MAX($H469:$H489),MAX($H468:$H488),MAX($H467:$H487))</f>
        <v>26.81</v>
      </c>
      <c r="AQ468" s="98">
        <f t="shared" ref="AQ468:AQ531" si="307">2/(9+1)</f>
        <v>0.2</v>
      </c>
      <c r="AR468" s="98">
        <f t="shared" ref="AR468:AR531" si="308">2/(12+1)</f>
        <v>0.15384615384615385</v>
      </c>
      <c r="AS468" s="98">
        <f t="shared" ref="AS468:AS531" si="309">2/(26+1)</f>
        <v>7.407407407407407E-2</v>
      </c>
      <c r="AU468" s="97" t="b">
        <f t="shared" ref="AU468:AU531" si="310">H469&lt;H468</f>
        <v>1</v>
      </c>
      <c r="AV468" s="97" t="b">
        <f t="shared" ref="AV468:AV531" si="311">H470&lt;H469</f>
        <v>1</v>
      </c>
      <c r="AW468" s="97" t="b">
        <f t="shared" si="281"/>
        <v>0</v>
      </c>
      <c r="AX468" s="97" t="b">
        <f t="shared" si="282"/>
        <v>0</v>
      </c>
      <c r="AY4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8" s="97" t="b">
        <f t="shared" ref="AZ468:AZ531" si="312">G470&gt;G469</f>
        <v>0</v>
      </c>
      <c r="BA468" s="97" t="b">
        <f t="shared" ref="BA468:BA531" si="313">G469&gt;G468</f>
        <v>0</v>
      </c>
      <c r="BB468" s="97" t="b">
        <f t="shared" si="283"/>
        <v>1</v>
      </c>
      <c r="BC468" s="97" t="b">
        <f t="shared" si="284"/>
        <v>1</v>
      </c>
      <c r="BD468" s="97" t="b">
        <f>Petrobras_PETR4___Histórico__InfoMoney_1[[#This Row],[MACD Line]]&lt;0</f>
        <v>0</v>
      </c>
      <c r="BE4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69" spans="1:57" hidden="1">
      <c r="A469" s="83">
        <v>43654</v>
      </c>
      <c r="B469" s="98">
        <v>26.12</v>
      </c>
      <c r="C469" s="98">
        <v>26.12</v>
      </c>
      <c r="D469" s="98">
        <v>0.91</v>
      </c>
      <c r="E469" s="98">
        <f>Petrobras_PETR4___Histórico__InfoMoney_1[[#This Row],[Var.Dia (%)]]/100</f>
        <v>9.1000000000000004E-3</v>
      </c>
      <c r="F469" s="98">
        <v>26.12</v>
      </c>
      <c r="G469" s="98">
        <v>25.92</v>
      </c>
      <c r="H469" s="98">
        <v>26.18</v>
      </c>
      <c r="I469" s="97" t="s">
        <v>561</v>
      </c>
      <c r="J469" s="108">
        <v>4.1999999999999997E-3</v>
      </c>
      <c r="K469" s="97">
        <f ca="1">IF(COUNT($E469:E$1321)&gt;=22,LINEST(OFFSET(E469,0,0,22),OFFSET(J469,0,0,22)),"")</f>
        <v>1.1686908413036303</v>
      </c>
      <c r="L469" s="99">
        <f t="shared" si="285"/>
        <v>0</v>
      </c>
      <c r="M469" s="99">
        <f t="shared" si="286"/>
        <v>0</v>
      </c>
      <c r="N469" s="99">
        <f t="shared" si="287"/>
        <v>0</v>
      </c>
      <c r="O4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-0.43949044585987107</v>
      </c>
      <c r="P469" s="128">
        <f>IF(Petrobras_PETR4___Histórico__InfoMoney_1[[#This Row],[William %R]]&lt;-0.8,1,0)</f>
        <v>0</v>
      </c>
      <c r="Q469" s="128">
        <f>IF(Petrobras_PETR4___Histórico__InfoMoney_1[[#This Row],[William %R]]&gt;-0.1,1,0)</f>
        <v>0</v>
      </c>
      <c r="R469" s="99">
        <f t="shared" si="288"/>
        <v>25.24</v>
      </c>
      <c r="S469" s="99">
        <f t="shared" si="289"/>
        <v>26.81</v>
      </c>
      <c r="T469" s="99">
        <f t="shared" si="290"/>
        <v>25.839923076923075</v>
      </c>
      <c r="U469" s="99">
        <f t="shared" si="291"/>
        <v>25.831</v>
      </c>
      <c r="V469" s="99">
        <f t="shared" si="292"/>
        <v>25.831455320553108</v>
      </c>
      <c r="W469" s="99">
        <f t="shared" si="293"/>
        <v>25.645340331733827</v>
      </c>
      <c r="X469" s="99">
        <f t="shared" si="294"/>
        <v>0.18611498881928057</v>
      </c>
      <c r="Y469" s="99">
        <f t="shared" si="295"/>
        <v>0.2085336907233723</v>
      </c>
      <c r="Z469" s="99">
        <f t="shared" si="296"/>
        <v>-2.2418701904091731E-2</v>
      </c>
      <c r="AA469" s="109">
        <f t="shared" si="297"/>
        <v>0.1697056274847728</v>
      </c>
      <c r="AB469" s="109">
        <f t="shared" ref="AB469:AB532" si="314">_xlfn.STDEV.S(C469:C473)</f>
        <v>0.30021658848238297</v>
      </c>
      <c r="AC469" s="99" t="str">
        <f t="shared" ref="AC469:AC532" si="315">IF(AND(C469&gt;T469,C470&lt;T470),"1","0")</f>
        <v>0</v>
      </c>
      <c r="AD469" s="95" t="str">
        <f t="shared" ref="AD469:AD532" si="316">IF(AND(C469&lt;T469,C470&gt;T470),1,"0")</f>
        <v>0</v>
      </c>
      <c r="AE469" s="95">
        <f t="shared" si="298"/>
        <v>1</v>
      </c>
      <c r="AF469" s="95">
        <f>IF(Petrobras_PETR4___Histórico__InfoMoney_1[[#This Row],[MACD Line]]&lt;0,1,0)</f>
        <v>0</v>
      </c>
      <c r="AG469" s="99">
        <f>Petrobras_PETR4___Histórico__InfoMoney_1[[#This Row],[9MME]]/Petrobras_PETR4___Histórico__InfoMoney_1[[#This Row],[20MA]]</f>
        <v>1.0003454406303696</v>
      </c>
      <c r="AH469" s="95">
        <f t="shared" si="299"/>
        <v>0</v>
      </c>
      <c r="AI469" s="96">
        <f t="shared" si="300"/>
        <v>0</v>
      </c>
      <c r="AK469" s="104" t="b">
        <f t="shared" si="301"/>
        <v>0</v>
      </c>
      <c r="AL469" s="104" t="b">
        <f t="shared" si="302"/>
        <v>0</v>
      </c>
      <c r="AM469" s="104" t="b">
        <f t="shared" si="303"/>
        <v>1</v>
      </c>
      <c r="AN469" s="104" t="b">
        <f t="shared" si="304"/>
        <v>1</v>
      </c>
      <c r="AO469" s="98">
        <f t="shared" si="305"/>
        <v>25.05</v>
      </c>
      <c r="AP469" s="104">
        <f t="shared" si="306"/>
        <v>26.81</v>
      </c>
      <c r="AQ469" s="98">
        <f t="shared" si="307"/>
        <v>0.2</v>
      </c>
      <c r="AR469" s="98">
        <f t="shared" si="308"/>
        <v>0.15384615384615385</v>
      </c>
      <c r="AS469" s="98">
        <f t="shared" si="309"/>
        <v>7.407407407407407E-2</v>
      </c>
      <c r="AU469" s="97" t="b">
        <f t="shared" si="310"/>
        <v>1</v>
      </c>
      <c r="AV469" s="97" t="b">
        <f t="shared" si="311"/>
        <v>1</v>
      </c>
      <c r="AW469" s="97" t="b">
        <f t="shared" ref="AW469:AW532" si="317">Z470&gt;Z469</f>
        <v>0</v>
      </c>
      <c r="AX469" s="97" t="b">
        <f t="shared" ref="AX469:AX532" si="318">Z471&gt;Z470</f>
        <v>0</v>
      </c>
      <c r="AY4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69" s="97" t="b">
        <f t="shared" si="312"/>
        <v>1</v>
      </c>
      <c r="BA469" s="97" t="b">
        <f t="shared" si="313"/>
        <v>0</v>
      </c>
      <c r="BB469" s="97" t="b">
        <f t="shared" ref="BB469:BB532" si="319">Z471&lt;Z470</f>
        <v>1</v>
      </c>
      <c r="BC469" s="97" t="b">
        <f t="shared" ref="BC469:BC532" si="320">Z470&lt;Z469</f>
        <v>1</v>
      </c>
      <c r="BD469" s="97" t="b">
        <f>Petrobras_PETR4___Histórico__InfoMoney_1[[#This Row],[MACD Line]]&lt;0</f>
        <v>0</v>
      </c>
      <c r="BE4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0" spans="1:57" hidden="1">
      <c r="A470" s="83">
        <v>43651</v>
      </c>
      <c r="B470" s="98">
        <v>25.88</v>
      </c>
      <c r="C470" s="98">
        <v>25.88</v>
      </c>
      <c r="D470" s="98">
        <v>0.04</v>
      </c>
      <c r="E470" s="98">
        <f>Petrobras_PETR4___Histórico__InfoMoney_1[[#This Row],[Var.Dia (%)]]/100</f>
        <v>4.0000000000000002E-4</v>
      </c>
      <c r="F470" s="98">
        <v>25.88</v>
      </c>
      <c r="G470" s="98">
        <v>25.62</v>
      </c>
      <c r="H470" s="98">
        <v>26.06</v>
      </c>
      <c r="I470" s="97" t="s">
        <v>562</v>
      </c>
      <c r="J470" s="108">
        <v>4.4000000000000003E-3</v>
      </c>
      <c r="K470" s="97">
        <f ca="1">IF(COUNT($E470:E$1321)&gt;=22,LINEST(OFFSET(E470,0,0,22),OFFSET(J470,0,0,22)),"")</f>
        <v>1.1266234695454569</v>
      </c>
      <c r="L470" s="99">
        <f t="shared" si="285"/>
        <v>0</v>
      </c>
      <c r="M470" s="99">
        <f t="shared" si="286"/>
        <v>0</v>
      </c>
      <c r="N470" s="99">
        <f t="shared" si="287"/>
        <v>0</v>
      </c>
      <c r="O4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-0.59235668789808893</v>
      </c>
      <c r="P470" s="128">
        <f>IF(Petrobras_PETR4___Histórico__InfoMoney_1[[#This Row],[William %R]]&lt;-0.8,1,0)</f>
        <v>0</v>
      </c>
      <c r="Q470" s="128">
        <f>IF(Petrobras_PETR4___Histórico__InfoMoney_1[[#This Row],[William %R]]&gt;-0.1,1,0)</f>
        <v>0</v>
      </c>
      <c r="R470" s="99">
        <f t="shared" si="288"/>
        <v>25.24</v>
      </c>
      <c r="S470" s="99">
        <f t="shared" si="289"/>
        <v>26.81</v>
      </c>
      <c r="T470" s="99">
        <f t="shared" si="290"/>
        <v>25.758153846153846</v>
      </c>
      <c r="U470" s="99">
        <f t="shared" si="291"/>
        <v>25.788999999999998</v>
      </c>
      <c r="V470" s="99">
        <f t="shared" si="292"/>
        <v>25.778992651562763</v>
      </c>
      <c r="W470" s="99">
        <f t="shared" si="293"/>
        <v>25.607367558272532</v>
      </c>
      <c r="X470" s="99">
        <f t="shared" si="294"/>
        <v>0.17162509329023123</v>
      </c>
      <c r="Y470" s="99">
        <f t="shared" si="295"/>
        <v>0.21413836619939522</v>
      </c>
      <c r="Z470" s="99">
        <f t="shared" si="296"/>
        <v>-4.2513272909163985E-2</v>
      </c>
      <c r="AA470" s="109">
        <f t="shared" si="297"/>
        <v>7.0710678118640685E-3</v>
      </c>
      <c r="AB470" s="109">
        <f t="shared" si="314"/>
        <v>0.22726636354727084</v>
      </c>
      <c r="AC470" s="99" t="str">
        <f t="shared" si="315"/>
        <v>0</v>
      </c>
      <c r="AD470" s="95" t="str">
        <f t="shared" si="316"/>
        <v>0</v>
      </c>
      <c r="AE470" s="95">
        <f t="shared" si="298"/>
        <v>1</v>
      </c>
      <c r="AF470" s="95">
        <f>IF(Petrobras_PETR4___Histórico__InfoMoney_1[[#This Row],[MACD Line]]&lt;0,1,0)</f>
        <v>0</v>
      </c>
      <c r="AG470" s="99">
        <f>Petrobras_PETR4___Histórico__InfoMoney_1[[#This Row],[9MME]]/Petrobras_PETR4___Histórico__InfoMoney_1[[#This Row],[20MA]]</f>
        <v>0.9988039026776474</v>
      </c>
      <c r="AH470" s="95">
        <f t="shared" si="299"/>
        <v>0</v>
      </c>
      <c r="AI470" s="96">
        <f t="shared" si="300"/>
        <v>0</v>
      </c>
      <c r="AK470" s="104" t="b">
        <f t="shared" si="301"/>
        <v>0</v>
      </c>
      <c r="AL470" s="104" t="b">
        <f t="shared" si="302"/>
        <v>0</v>
      </c>
      <c r="AM470" s="104" t="b">
        <f t="shared" si="303"/>
        <v>0</v>
      </c>
      <c r="AN470" s="104" t="b">
        <f t="shared" si="304"/>
        <v>1</v>
      </c>
      <c r="AO470" s="98">
        <f t="shared" si="305"/>
        <v>24.91</v>
      </c>
      <c r="AP470" s="104">
        <f t="shared" si="306"/>
        <v>26.81</v>
      </c>
      <c r="AQ470" s="98">
        <f t="shared" si="307"/>
        <v>0.2</v>
      </c>
      <c r="AR470" s="98">
        <f t="shared" si="308"/>
        <v>0.15384615384615385</v>
      </c>
      <c r="AS470" s="98">
        <f t="shared" si="309"/>
        <v>7.407407407407407E-2</v>
      </c>
      <c r="AU470" s="97" t="b">
        <f t="shared" si="310"/>
        <v>1</v>
      </c>
      <c r="AV470" s="97" t="b">
        <f t="shared" si="311"/>
        <v>1</v>
      </c>
      <c r="AW470" s="97" t="b">
        <f t="shared" si="317"/>
        <v>0</v>
      </c>
      <c r="AX470" s="97" t="b">
        <f t="shared" si="318"/>
        <v>0</v>
      </c>
      <c r="AY4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0" s="97" t="b">
        <f t="shared" si="312"/>
        <v>0</v>
      </c>
      <c r="BA470" s="97" t="b">
        <f t="shared" si="313"/>
        <v>1</v>
      </c>
      <c r="BB470" s="97" t="b">
        <f t="shared" si="319"/>
        <v>1</v>
      </c>
      <c r="BC470" s="97" t="b">
        <f t="shared" si="320"/>
        <v>1</v>
      </c>
      <c r="BD470" s="97" t="b">
        <f>Petrobras_PETR4___Histórico__InfoMoney_1[[#This Row],[MACD Line]]&lt;0</f>
        <v>0</v>
      </c>
      <c r="BE4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1" spans="1:57" hidden="1">
      <c r="A471" s="83">
        <v>43650</v>
      </c>
      <c r="B471" s="98">
        <v>25.87</v>
      </c>
      <c r="C471" s="98">
        <v>25.87</v>
      </c>
      <c r="D471" s="98">
        <v>0.96</v>
      </c>
      <c r="E471" s="98">
        <f>Petrobras_PETR4___Histórico__InfoMoney_1[[#This Row],[Var.Dia (%)]]/100</f>
        <v>9.5999999999999992E-3</v>
      </c>
      <c r="F471" s="98">
        <v>25.87</v>
      </c>
      <c r="G471" s="98">
        <v>25.8</v>
      </c>
      <c r="H471" s="98">
        <v>26.05</v>
      </c>
      <c r="I471" s="97" t="s">
        <v>563</v>
      </c>
      <c r="J471" s="108">
        <v>1.5599999999999999E-2</v>
      </c>
      <c r="K471" s="97">
        <f ca="1">IF(COUNT($E471:E$1321)&gt;=22,LINEST(OFFSET(E471,0,0,22),OFFSET(J471,0,0,22)),"")</f>
        <v>1.1301170281466084</v>
      </c>
      <c r="L471" s="99">
        <f t="shared" si="285"/>
        <v>0</v>
      </c>
      <c r="M471" s="99">
        <f t="shared" si="286"/>
        <v>0</v>
      </c>
      <c r="N471" s="99">
        <f t="shared" si="287"/>
        <v>0</v>
      </c>
      <c r="O4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-0.59872611464967995</v>
      </c>
      <c r="P471" s="128">
        <f>IF(Petrobras_PETR4___Histórico__InfoMoney_1[[#This Row],[William %R]]&lt;-0.8,1,0)</f>
        <v>0</v>
      </c>
      <c r="Q471" s="128">
        <f>IF(Petrobras_PETR4___Histórico__InfoMoney_1[[#This Row],[William %R]]&gt;-0.1,1,0)</f>
        <v>0</v>
      </c>
      <c r="R471" s="99">
        <f t="shared" si="288"/>
        <v>25.24</v>
      </c>
      <c r="S471" s="99">
        <f t="shared" si="289"/>
        <v>26.81</v>
      </c>
      <c r="T471" s="99">
        <f t="shared" si="290"/>
        <v>25.695692307692312</v>
      </c>
      <c r="U471" s="99">
        <f t="shared" si="291"/>
        <v>25.736000000000001</v>
      </c>
      <c r="V471" s="99">
        <f t="shared" si="292"/>
        <v>25.760627679119629</v>
      </c>
      <c r="W471" s="99">
        <f t="shared" si="293"/>
        <v>25.585556962934334</v>
      </c>
      <c r="X471" s="99">
        <f t="shared" si="294"/>
        <v>0.17507071618529579</v>
      </c>
      <c r="Y471" s="99">
        <f t="shared" si="295"/>
        <v>0.22476668442668621</v>
      </c>
      <c r="Z471" s="99">
        <f t="shared" si="296"/>
        <v>-4.9695968241390415E-2</v>
      </c>
      <c r="AA471" s="109">
        <f t="shared" si="297"/>
        <v>0.17677669529663689</v>
      </c>
      <c r="AB471" s="109">
        <f t="shared" si="314"/>
        <v>0.22939049675171902</v>
      </c>
      <c r="AC471" s="99" t="str">
        <f t="shared" si="315"/>
        <v>1</v>
      </c>
      <c r="AD471" s="95" t="str">
        <f t="shared" si="316"/>
        <v>0</v>
      </c>
      <c r="AE471" s="95">
        <f t="shared" si="298"/>
        <v>1</v>
      </c>
      <c r="AF471" s="95">
        <f>IF(Petrobras_PETR4___Histórico__InfoMoney_1[[#This Row],[MACD Line]]&lt;0,1,0)</f>
        <v>0</v>
      </c>
      <c r="AG471" s="99">
        <f>Petrobras_PETR4___Histórico__InfoMoney_1[[#This Row],[9MME]]/Petrobras_PETR4___Histórico__InfoMoney_1[[#This Row],[20MA]]</f>
        <v>0.99843380120035408</v>
      </c>
      <c r="AH471" s="95">
        <f t="shared" si="299"/>
        <v>0</v>
      </c>
      <c r="AI471" s="96">
        <f t="shared" si="300"/>
        <v>0</v>
      </c>
      <c r="AK471" s="104" t="b">
        <f t="shared" si="301"/>
        <v>0</v>
      </c>
      <c r="AL471" s="104" t="b">
        <f t="shared" si="302"/>
        <v>0</v>
      </c>
      <c r="AM471" s="104" t="b">
        <f t="shared" si="303"/>
        <v>0</v>
      </c>
      <c r="AN471" s="104" t="b">
        <f t="shared" si="304"/>
        <v>1</v>
      </c>
      <c r="AO471" s="98">
        <f t="shared" si="305"/>
        <v>24.15</v>
      </c>
      <c r="AP471" s="104">
        <f t="shared" si="306"/>
        <v>26.81</v>
      </c>
      <c r="AQ471" s="98">
        <f t="shared" si="307"/>
        <v>0.2</v>
      </c>
      <c r="AR471" s="98">
        <f t="shared" si="308"/>
        <v>0.15384615384615385</v>
      </c>
      <c r="AS471" s="98">
        <f t="shared" si="309"/>
        <v>7.407407407407407E-2</v>
      </c>
      <c r="AU471" s="97" t="b">
        <f t="shared" si="310"/>
        <v>1</v>
      </c>
      <c r="AV471" s="97" t="b">
        <f t="shared" si="311"/>
        <v>0</v>
      </c>
      <c r="AW471" s="97" t="b">
        <f t="shared" si="317"/>
        <v>0</v>
      </c>
      <c r="AX471" s="97" t="b">
        <f t="shared" si="318"/>
        <v>1</v>
      </c>
      <c r="AY4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1" s="97" t="b">
        <f t="shared" si="312"/>
        <v>0</v>
      </c>
      <c r="BA471" s="97" t="b">
        <f t="shared" si="313"/>
        <v>0</v>
      </c>
      <c r="BB471" s="97" t="b">
        <f t="shared" si="319"/>
        <v>0</v>
      </c>
      <c r="BC471" s="97" t="b">
        <f t="shared" si="320"/>
        <v>1</v>
      </c>
      <c r="BD471" s="97" t="b">
        <f>Petrobras_PETR4___Histórico__InfoMoney_1[[#This Row],[MACD Line]]&lt;0</f>
        <v>0</v>
      </c>
      <c r="BE4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2" spans="1:57" hidden="1">
      <c r="A472" s="83">
        <v>43649</v>
      </c>
      <c r="B472" s="98">
        <v>25.62</v>
      </c>
      <c r="C472" s="98">
        <v>25.62</v>
      </c>
      <c r="D472" s="98">
        <v>1.1599999999999999</v>
      </c>
      <c r="E472" s="98">
        <f>Petrobras_PETR4___Histórico__InfoMoney_1[[#This Row],[Var.Dia (%)]]/100</f>
        <v>1.1599999999999999E-2</v>
      </c>
      <c r="F472" s="98">
        <v>25.62</v>
      </c>
      <c r="G472" s="98">
        <v>25.4</v>
      </c>
      <c r="H472" s="98">
        <v>25.69</v>
      </c>
      <c r="I472" s="97" t="s">
        <v>564</v>
      </c>
      <c r="J472" s="108">
        <v>1.43E-2</v>
      </c>
      <c r="K472" s="97">
        <f ca="1">IF(COUNT($E472:E$1321)&gt;=22,LINEST(OFFSET(E472,0,0,22),OFFSET(J472,0,0,22)),"")</f>
        <v>1.1538796050869204</v>
      </c>
      <c r="L472" s="99">
        <f t="shared" si="285"/>
        <v>0</v>
      </c>
      <c r="M472" s="99">
        <f t="shared" si="286"/>
        <v>0</v>
      </c>
      <c r="N472" s="99">
        <f t="shared" si="287"/>
        <v>0</v>
      </c>
      <c r="O4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-0.75796178343948883</v>
      </c>
      <c r="P472" s="128">
        <f>IF(Petrobras_PETR4___Histórico__InfoMoney_1[[#This Row],[William %R]]&lt;-0.8,1,0)</f>
        <v>0</v>
      </c>
      <c r="Q472" s="128">
        <f>IF(Petrobras_PETR4___Histórico__InfoMoney_1[[#This Row],[William %R]]&gt;-0.1,1,0)</f>
        <v>0</v>
      </c>
      <c r="R472" s="99">
        <f t="shared" si="288"/>
        <v>25.24</v>
      </c>
      <c r="S472" s="99">
        <f t="shared" si="289"/>
        <v>26.81</v>
      </c>
      <c r="T472" s="99">
        <f t="shared" si="290"/>
        <v>25.620423076923078</v>
      </c>
      <c r="U472" s="99">
        <f t="shared" si="291"/>
        <v>25.664000000000005</v>
      </c>
      <c r="V472" s="99">
        <f t="shared" si="292"/>
        <v>25.740741802595927</v>
      </c>
      <c r="W472" s="99">
        <f t="shared" si="293"/>
        <v>25.562801519969081</v>
      </c>
      <c r="X472" s="99">
        <f t="shared" si="294"/>
        <v>0.17794028262684591</v>
      </c>
      <c r="Y472" s="99">
        <f t="shared" si="295"/>
        <v>0.23719067648703382</v>
      </c>
      <c r="Z472" s="99">
        <f t="shared" si="296"/>
        <v>-5.9250393860187905E-2</v>
      </c>
      <c r="AA472" s="109">
        <f t="shared" si="297"/>
        <v>0.20506096654410069</v>
      </c>
      <c r="AB472" s="109">
        <f t="shared" si="314"/>
        <v>0.20921281031523928</v>
      </c>
      <c r="AC472" s="99" t="str">
        <f t="shared" si="315"/>
        <v>0</v>
      </c>
      <c r="AD472" s="95" t="str">
        <f t="shared" si="316"/>
        <v>0</v>
      </c>
      <c r="AE472" s="95">
        <f t="shared" si="298"/>
        <v>1</v>
      </c>
      <c r="AF472" s="95">
        <f>IF(Petrobras_PETR4___Histórico__InfoMoney_1[[#This Row],[MACD Line]]&lt;0,1,0)</f>
        <v>0</v>
      </c>
      <c r="AG472" s="99">
        <f>Petrobras_PETR4___Histórico__InfoMoney_1[[#This Row],[9MME]]/Petrobras_PETR4___Histórico__InfoMoney_1[[#This Row],[20MA]]</f>
        <v>0.9983020213888355</v>
      </c>
      <c r="AH472" s="95">
        <f t="shared" si="299"/>
        <v>0</v>
      </c>
      <c r="AI472" s="96">
        <f t="shared" si="300"/>
        <v>0</v>
      </c>
      <c r="AK472" s="104" t="b">
        <f t="shared" si="301"/>
        <v>0</v>
      </c>
      <c r="AL472" s="104" t="b">
        <f t="shared" si="302"/>
        <v>0</v>
      </c>
      <c r="AM472" s="104" t="b">
        <f t="shared" si="303"/>
        <v>1</v>
      </c>
      <c r="AN472" s="104" t="b">
        <f t="shared" si="304"/>
        <v>1</v>
      </c>
      <c r="AO472" s="98">
        <f t="shared" si="305"/>
        <v>24.15</v>
      </c>
      <c r="AP472" s="104">
        <f t="shared" si="306"/>
        <v>26.81</v>
      </c>
      <c r="AQ472" s="98">
        <f t="shared" si="307"/>
        <v>0.2</v>
      </c>
      <c r="AR472" s="98">
        <f t="shared" si="308"/>
        <v>0.15384615384615385</v>
      </c>
      <c r="AS472" s="98">
        <f t="shared" si="309"/>
        <v>7.407407407407407E-2</v>
      </c>
      <c r="AU472" s="97" t="b">
        <f t="shared" si="310"/>
        <v>0</v>
      </c>
      <c r="AV472" s="97" t="b">
        <f t="shared" si="311"/>
        <v>0</v>
      </c>
      <c r="AW472" s="97" t="b">
        <f t="shared" si="317"/>
        <v>1</v>
      </c>
      <c r="AX472" s="97" t="b">
        <f t="shared" si="318"/>
        <v>1</v>
      </c>
      <c r="AY4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2" s="97" t="b">
        <f t="shared" si="312"/>
        <v>1</v>
      </c>
      <c r="BA472" s="97" t="b">
        <f t="shared" si="313"/>
        <v>0</v>
      </c>
      <c r="BB472" s="97" t="b">
        <f t="shared" si="319"/>
        <v>0</v>
      </c>
      <c r="BC472" s="97" t="b">
        <f t="shared" si="320"/>
        <v>0</v>
      </c>
      <c r="BD472" s="97" t="b">
        <f>Petrobras_PETR4___Histórico__InfoMoney_1[[#This Row],[MACD Line]]&lt;0</f>
        <v>0</v>
      </c>
      <c r="BE4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3" spans="1:57" hidden="1">
      <c r="A473" s="83">
        <v>43648</v>
      </c>
      <c r="B473" s="98">
        <v>25.33</v>
      </c>
      <c r="C473" s="98">
        <v>25.33</v>
      </c>
      <c r="D473" s="98">
        <v>-1.61</v>
      </c>
      <c r="E473" s="98">
        <f>Petrobras_PETR4___Histórico__InfoMoney_1[[#This Row],[Var.Dia (%)]]/100</f>
        <v>-1.61E-2</v>
      </c>
      <c r="F473" s="98">
        <v>25.33</v>
      </c>
      <c r="G473" s="98">
        <v>25.24</v>
      </c>
      <c r="H473" s="98">
        <v>25.75</v>
      </c>
      <c r="I473" s="97" t="s">
        <v>180</v>
      </c>
      <c r="J473" s="108">
        <v>-7.1999999999999998E-3</v>
      </c>
      <c r="K473" s="97">
        <f ca="1">IF(COUNT($E473:E$1321)&gt;=22,LINEST(OFFSET(E473,0,0,22),OFFSET(J473,0,0,22)),"")</f>
        <v>1.2410691325805627</v>
      </c>
      <c r="L473" s="99">
        <f t="shared" si="285"/>
        <v>0</v>
      </c>
      <c r="M473" s="99">
        <f t="shared" si="286"/>
        <v>0</v>
      </c>
      <c r="N473" s="99">
        <f t="shared" si="287"/>
        <v>0</v>
      </c>
      <c r="O4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-0.89696969696969797</v>
      </c>
      <c r="P473" s="128">
        <f>IF(Petrobras_PETR4___Histórico__InfoMoney_1[[#This Row],[William %R]]&lt;-0.8,1,0)</f>
        <v>1</v>
      </c>
      <c r="Q473" s="128">
        <f>IF(Petrobras_PETR4___Histórico__InfoMoney_1[[#This Row],[William %R]]&gt;-0.1,1,0)</f>
        <v>0</v>
      </c>
      <c r="R473" s="99">
        <f t="shared" si="288"/>
        <v>25.16</v>
      </c>
      <c r="S473" s="99">
        <f t="shared" si="289"/>
        <v>26.81</v>
      </c>
      <c r="T473" s="99">
        <f t="shared" si="290"/>
        <v>25.542807692307694</v>
      </c>
      <c r="U473" s="99">
        <f t="shared" si="291"/>
        <v>25.620500000000003</v>
      </c>
      <c r="V473" s="99">
        <f t="shared" si="292"/>
        <v>25.762694857613369</v>
      </c>
      <c r="W473" s="99">
        <f t="shared" si="293"/>
        <v>25.558225641566608</v>
      </c>
      <c r="X473" s="99">
        <f t="shared" si="294"/>
        <v>0.20446921604676049</v>
      </c>
      <c r="Y473" s="99">
        <f t="shared" si="295"/>
        <v>0.2520032749520808</v>
      </c>
      <c r="Z473" s="99">
        <f t="shared" si="296"/>
        <v>-4.7534058905320309E-2</v>
      </c>
      <c r="AA473" s="109">
        <f t="shared" si="297"/>
        <v>0.29698484809835118</v>
      </c>
      <c r="AB473" s="109">
        <f t="shared" si="314"/>
        <v>0.29168476134347548</v>
      </c>
      <c r="AC473" s="99" t="str">
        <f t="shared" si="315"/>
        <v>0</v>
      </c>
      <c r="AD473" s="95">
        <f t="shared" si="316"/>
        <v>1</v>
      </c>
      <c r="AE473" s="95">
        <f t="shared" si="298"/>
        <v>1</v>
      </c>
      <c r="AF473" s="95">
        <f>IF(Petrobras_PETR4___Histórico__InfoMoney_1[[#This Row],[MACD Line]]&lt;0,1,0)</f>
        <v>0</v>
      </c>
      <c r="AG473" s="99">
        <f>Petrobras_PETR4___Histórico__InfoMoney_1[[#This Row],[9MME]]/Petrobras_PETR4___Histórico__InfoMoney_1[[#This Row],[20MA]]</f>
        <v>0.99696757254181967</v>
      </c>
      <c r="AH473" s="95">
        <f t="shared" si="299"/>
        <v>0</v>
      </c>
      <c r="AI473" s="96">
        <f t="shared" si="300"/>
        <v>1</v>
      </c>
      <c r="AK473" s="104" t="b">
        <f t="shared" si="301"/>
        <v>0</v>
      </c>
      <c r="AL473" s="104" t="b">
        <f t="shared" si="302"/>
        <v>0</v>
      </c>
      <c r="AM473" s="104" t="b">
        <f t="shared" si="303"/>
        <v>0</v>
      </c>
      <c r="AN473" s="104" t="b">
        <f t="shared" si="304"/>
        <v>1</v>
      </c>
      <c r="AO473" s="98">
        <f t="shared" si="305"/>
        <v>24.15</v>
      </c>
      <c r="AP473" s="104">
        <f t="shared" si="306"/>
        <v>26.81</v>
      </c>
      <c r="AQ473" s="98">
        <f t="shared" si="307"/>
        <v>0.2</v>
      </c>
      <c r="AR473" s="98">
        <f t="shared" si="308"/>
        <v>0.15384615384615385</v>
      </c>
      <c r="AS473" s="98">
        <f t="shared" si="309"/>
        <v>7.407407407407407E-2</v>
      </c>
      <c r="AU473" s="97" t="b">
        <f t="shared" si="310"/>
        <v>0</v>
      </c>
      <c r="AV473" s="97" t="b">
        <f t="shared" si="311"/>
        <v>1</v>
      </c>
      <c r="AW473" s="97" t="b">
        <f t="shared" si="317"/>
        <v>1</v>
      </c>
      <c r="AX473" s="97" t="b">
        <f t="shared" si="318"/>
        <v>1</v>
      </c>
      <c r="AY4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3" s="97" t="b">
        <f t="shared" si="312"/>
        <v>0</v>
      </c>
      <c r="BA473" s="97" t="b">
        <f t="shared" si="313"/>
        <v>1</v>
      </c>
      <c r="BB473" s="97" t="b">
        <f t="shared" si="319"/>
        <v>0</v>
      </c>
      <c r="BC473" s="97" t="b">
        <f t="shared" si="320"/>
        <v>0</v>
      </c>
      <c r="BD473" s="97" t="b">
        <f>Petrobras_PETR4___Histórico__InfoMoney_1[[#This Row],[MACD Line]]&lt;0</f>
        <v>0</v>
      </c>
      <c r="BE4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4" spans="1:57" hidden="1">
      <c r="A474" s="83">
        <v>43647</v>
      </c>
      <c r="B474" s="98">
        <v>25.75</v>
      </c>
      <c r="C474" s="98">
        <v>25.75</v>
      </c>
      <c r="D474" s="98">
        <v>-0.55000000000000004</v>
      </c>
      <c r="E474" s="98">
        <f>Petrobras_PETR4___Histórico__InfoMoney_1[[#This Row],[Var.Dia (%)]]/100</f>
        <v>-5.5000000000000005E-3</v>
      </c>
      <c r="F474" s="98">
        <v>25.75</v>
      </c>
      <c r="G474" s="98">
        <v>25.7</v>
      </c>
      <c r="H474" s="98">
        <v>26.47</v>
      </c>
      <c r="I474" s="97" t="s">
        <v>197</v>
      </c>
      <c r="J474" s="108">
        <v>3.7000000000000002E-3</v>
      </c>
      <c r="K474" s="97">
        <f ca="1">IF(COUNT($E474:E$1321)&gt;=22,LINEST(OFFSET(E474,0,0,22),OFFSET(J474,0,0,22)),"")</f>
        <v>1.1217039081762736</v>
      </c>
      <c r="L474" s="99">
        <f t="shared" si="285"/>
        <v>0</v>
      </c>
      <c r="M474" s="99">
        <f t="shared" si="286"/>
        <v>0</v>
      </c>
      <c r="N474" s="99">
        <f t="shared" si="287"/>
        <v>0</v>
      </c>
      <c r="O4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-0.64242424242424223</v>
      </c>
      <c r="P474" s="128">
        <f>IF(Petrobras_PETR4___Histórico__InfoMoney_1[[#This Row],[William %R]]&lt;-0.8,1,0)</f>
        <v>0</v>
      </c>
      <c r="Q474" s="128">
        <f>IF(Petrobras_PETR4___Histórico__InfoMoney_1[[#This Row],[William %R]]&gt;-0.1,1,0)</f>
        <v>0</v>
      </c>
      <c r="R474" s="99">
        <f t="shared" si="288"/>
        <v>25.16</v>
      </c>
      <c r="S474" s="99">
        <f t="shared" si="289"/>
        <v>26.81</v>
      </c>
      <c r="T474" s="99">
        <f t="shared" si="290"/>
        <v>25.538884615384617</v>
      </c>
      <c r="U474" s="99">
        <f t="shared" si="291"/>
        <v>25.581500000000002</v>
      </c>
      <c r="V474" s="99">
        <f t="shared" si="292"/>
        <v>25.841366649906707</v>
      </c>
      <c r="W474" s="99">
        <f t="shared" si="293"/>
        <v>25.576483692891937</v>
      </c>
      <c r="X474" s="99">
        <f t="shared" si="294"/>
        <v>0.26488295701476972</v>
      </c>
      <c r="Y474" s="99">
        <f t="shared" si="295"/>
        <v>0.26388678967841089</v>
      </c>
      <c r="Z474" s="99">
        <f t="shared" si="296"/>
        <v>9.9616733635882193E-4</v>
      </c>
      <c r="AA474" s="109">
        <f t="shared" si="297"/>
        <v>9.8994949366117052E-2</v>
      </c>
      <c r="AB474" s="109">
        <f t="shared" si="314"/>
        <v>0.16890825912311097</v>
      </c>
      <c r="AC474" s="99" t="str">
        <f t="shared" si="315"/>
        <v>0</v>
      </c>
      <c r="AD474" s="95" t="str">
        <f t="shared" si="316"/>
        <v>0</v>
      </c>
      <c r="AE474" s="95">
        <f t="shared" si="298"/>
        <v>1</v>
      </c>
      <c r="AF474" s="95">
        <f>IF(Petrobras_PETR4___Histórico__InfoMoney_1[[#This Row],[MACD Line]]&lt;0,1,0)</f>
        <v>0</v>
      </c>
      <c r="AG474" s="99">
        <f>Petrobras_PETR4___Histórico__InfoMoney_1[[#This Row],[9MME]]/Petrobras_PETR4___Histórico__InfoMoney_1[[#This Row],[20MA]]</f>
        <v>0.99833413268903759</v>
      </c>
      <c r="AH474" s="95">
        <f t="shared" si="299"/>
        <v>0</v>
      </c>
      <c r="AI474" s="96">
        <f t="shared" si="300"/>
        <v>0</v>
      </c>
      <c r="AK474" s="104" t="b">
        <f t="shared" si="301"/>
        <v>0</v>
      </c>
      <c r="AL474" s="104" t="b">
        <f t="shared" si="302"/>
        <v>0</v>
      </c>
      <c r="AM474" s="104" t="b">
        <f t="shared" si="303"/>
        <v>0</v>
      </c>
      <c r="AN474" s="104" t="b">
        <f t="shared" si="304"/>
        <v>1</v>
      </c>
      <c r="AO474" s="98">
        <f t="shared" si="305"/>
        <v>24.01</v>
      </c>
      <c r="AP474" s="104">
        <f t="shared" si="306"/>
        <v>26.81</v>
      </c>
      <c r="AQ474" s="98">
        <f t="shared" si="307"/>
        <v>0.2</v>
      </c>
      <c r="AR474" s="98">
        <f t="shared" si="308"/>
        <v>0.15384615384615385</v>
      </c>
      <c r="AS474" s="98">
        <f t="shared" si="309"/>
        <v>7.407407407407407E-2</v>
      </c>
      <c r="AU474" s="97" t="b">
        <f t="shared" si="310"/>
        <v>1</v>
      </c>
      <c r="AV474" s="97" t="b">
        <f t="shared" si="311"/>
        <v>1</v>
      </c>
      <c r="AW474" s="97" t="b">
        <f t="shared" si="317"/>
        <v>1</v>
      </c>
      <c r="AX474" s="97" t="b">
        <f t="shared" si="318"/>
        <v>1</v>
      </c>
      <c r="AY4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474" s="97" t="b">
        <f t="shared" si="312"/>
        <v>0</v>
      </c>
      <c r="BA474" s="97" t="b">
        <f t="shared" si="313"/>
        <v>0</v>
      </c>
      <c r="BB474" s="97" t="b">
        <f t="shared" si="319"/>
        <v>0</v>
      </c>
      <c r="BC474" s="97" t="b">
        <f t="shared" si="320"/>
        <v>0</v>
      </c>
      <c r="BD474" s="97" t="b">
        <f>Petrobras_PETR4___Histórico__InfoMoney_1[[#This Row],[MACD Line]]&lt;0</f>
        <v>0</v>
      </c>
      <c r="BE4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5" spans="1:57" hidden="1">
      <c r="A475" s="83">
        <v>43644</v>
      </c>
      <c r="B475" s="98">
        <v>25.89</v>
      </c>
      <c r="C475" s="98">
        <v>25.89</v>
      </c>
      <c r="D475" s="98">
        <v>0.66</v>
      </c>
      <c r="E475" s="98">
        <f>Petrobras_PETR4___Histórico__InfoMoney_1[[#This Row],[Var.Dia (%)]]/100</f>
        <v>6.6E-3</v>
      </c>
      <c r="F475" s="98">
        <v>25.89</v>
      </c>
      <c r="G475" s="98">
        <v>25.61</v>
      </c>
      <c r="H475" s="98">
        <v>26.08</v>
      </c>
      <c r="I475" s="97" t="s">
        <v>108</v>
      </c>
      <c r="J475" s="108">
        <v>2.3999999999999998E-3</v>
      </c>
      <c r="K475" s="97">
        <f ca="1">IF(COUNT($E475:E$1321)&gt;=22,LINEST(OFFSET(E475,0,0,22),OFFSET(J475,0,0,22)),"")</f>
        <v>1.1307888175693599</v>
      </c>
      <c r="L475" s="99">
        <f t="shared" si="285"/>
        <v>0</v>
      </c>
      <c r="M475" s="99">
        <f t="shared" si="286"/>
        <v>0</v>
      </c>
      <c r="N475" s="99">
        <f t="shared" si="287"/>
        <v>0</v>
      </c>
      <c r="O4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-0.52272727272727226</v>
      </c>
      <c r="P475" s="128">
        <f>IF(Petrobras_PETR4___Histórico__InfoMoney_1[[#This Row],[William %R]]&lt;-0.8,1,0)</f>
        <v>0</v>
      </c>
      <c r="Q475" s="128">
        <f>IF(Petrobras_PETR4___Histórico__InfoMoney_1[[#This Row],[William %R]]&gt;-0.1,1,0)</f>
        <v>0</v>
      </c>
      <c r="R475" s="99">
        <f t="shared" si="288"/>
        <v>25.05</v>
      </c>
      <c r="S475" s="99">
        <f t="shared" si="289"/>
        <v>26.81</v>
      </c>
      <c r="T475" s="99">
        <f t="shared" si="290"/>
        <v>25.510076923076927</v>
      </c>
      <c r="U475" s="99">
        <f t="shared" si="291"/>
        <v>25.500500000000002</v>
      </c>
      <c r="V475" s="99">
        <f t="shared" si="292"/>
        <v>25.857978768071565</v>
      </c>
      <c r="W475" s="99">
        <f t="shared" si="293"/>
        <v>25.562602388323292</v>
      </c>
      <c r="X475" s="99">
        <f t="shared" si="294"/>
        <v>0.29537637974827291</v>
      </c>
      <c r="Y475" s="99">
        <f t="shared" si="295"/>
        <v>0.2636377478443212</v>
      </c>
      <c r="Z475" s="99">
        <f t="shared" si="296"/>
        <v>3.1738631903951708E-2</v>
      </c>
      <c r="AA475" s="109">
        <f t="shared" si="297"/>
        <v>0.12020815280171429</v>
      </c>
      <c r="AB475" s="109">
        <f t="shared" si="314"/>
        <v>0.36681057781912457</v>
      </c>
      <c r="AC475" s="99" t="str">
        <f t="shared" si="315"/>
        <v>0</v>
      </c>
      <c r="AD475" s="95" t="str">
        <f t="shared" si="316"/>
        <v>0</v>
      </c>
      <c r="AE475" s="95">
        <f t="shared" si="298"/>
        <v>1</v>
      </c>
      <c r="AF475" s="95">
        <f>IF(Petrobras_PETR4___Histórico__InfoMoney_1[[#This Row],[MACD Line]]&lt;0,1,0)</f>
        <v>0</v>
      </c>
      <c r="AG475" s="99">
        <f>Petrobras_PETR4___Histórico__InfoMoney_1[[#This Row],[9MME]]/Petrobras_PETR4___Histórico__InfoMoney_1[[#This Row],[20MA]]</f>
        <v>1.0003755582469727</v>
      </c>
      <c r="AH475" s="95">
        <f t="shared" si="299"/>
        <v>0</v>
      </c>
      <c r="AI475" s="96">
        <f t="shared" si="300"/>
        <v>0</v>
      </c>
      <c r="AK475" s="104" t="b">
        <f t="shared" si="301"/>
        <v>0</v>
      </c>
      <c r="AL475" s="104" t="b">
        <f t="shared" si="302"/>
        <v>0</v>
      </c>
      <c r="AM475" s="104" t="b">
        <f t="shared" si="303"/>
        <v>0</v>
      </c>
      <c r="AN475" s="104" t="b">
        <f t="shared" si="304"/>
        <v>1</v>
      </c>
      <c r="AO475" s="98">
        <f t="shared" si="305"/>
        <v>24.01</v>
      </c>
      <c r="AP475" s="104">
        <f t="shared" si="306"/>
        <v>26.81</v>
      </c>
      <c r="AQ475" s="98">
        <f t="shared" si="307"/>
        <v>0.2</v>
      </c>
      <c r="AR475" s="98">
        <f t="shared" si="308"/>
        <v>0.15384615384615385</v>
      </c>
      <c r="AS475" s="98">
        <f t="shared" si="309"/>
        <v>7.407407407407407E-2</v>
      </c>
      <c r="AU475" s="97" t="b">
        <f t="shared" si="310"/>
        <v>1</v>
      </c>
      <c r="AV475" s="97" t="b">
        <f t="shared" si="311"/>
        <v>0</v>
      </c>
      <c r="AW475" s="97" t="b">
        <f t="shared" si="317"/>
        <v>1</v>
      </c>
      <c r="AX475" s="97" t="b">
        <f t="shared" si="318"/>
        <v>1</v>
      </c>
      <c r="AY4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5" s="97" t="b">
        <f t="shared" si="312"/>
        <v>1</v>
      </c>
      <c r="BA475" s="97" t="b">
        <f t="shared" si="313"/>
        <v>0</v>
      </c>
      <c r="BB475" s="97" t="b">
        <f t="shared" si="319"/>
        <v>0</v>
      </c>
      <c r="BC475" s="97" t="b">
        <f t="shared" si="320"/>
        <v>0</v>
      </c>
      <c r="BD475" s="97" t="b">
        <f>Petrobras_PETR4___Histórico__InfoMoney_1[[#This Row],[MACD Line]]&lt;0</f>
        <v>0</v>
      </c>
      <c r="BE4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6" spans="1:57" hidden="1">
      <c r="A476" s="83">
        <v>43643</v>
      </c>
      <c r="B476" s="98">
        <v>25.72</v>
      </c>
      <c r="C476" s="98">
        <v>25.72</v>
      </c>
      <c r="D476" s="98">
        <v>-1.59</v>
      </c>
      <c r="E476" s="98">
        <f>Petrobras_PETR4___Histórico__InfoMoney_1[[#This Row],[Var.Dia (%)]]/100</f>
        <v>-1.5900000000000001E-2</v>
      </c>
      <c r="F476" s="98">
        <v>25.72</v>
      </c>
      <c r="G476" s="98">
        <v>25.51</v>
      </c>
      <c r="H476" s="98">
        <v>26.02</v>
      </c>
      <c r="I476" s="97" t="s">
        <v>209</v>
      </c>
      <c r="J476" s="108">
        <v>4.0000000000000002E-4</v>
      </c>
      <c r="K476" s="97">
        <f ca="1">IF(COUNT($E476:E$1321)&gt;=22,LINEST(OFFSET(E476,0,0,22),OFFSET(J476,0,0,22)),"")</f>
        <v>1.1595415228069585</v>
      </c>
      <c r="L476" s="99">
        <f t="shared" si="285"/>
        <v>0</v>
      </c>
      <c r="M476" s="99">
        <f t="shared" si="286"/>
        <v>0</v>
      </c>
      <c r="N476" s="99">
        <f t="shared" si="287"/>
        <v>0</v>
      </c>
      <c r="O4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-0.57368421052631613</v>
      </c>
      <c r="P476" s="128">
        <f>IF(Petrobras_PETR4___Histórico__InfoMoney_1[[#This Row],[William %R]]&lt;-0.8,1,0)</f>
        <v>0</v>
      </c>
      <c r="Q476" s="128">
        <f>IF(Petrobras_PETR4___Histórico__InfoMoney_1[[#This Row],[William %R]]&gt;-0.1,1,0)</f>
        <v>0</v>
      </c>
      <c r="R476" s="99">
        <f t="shared" si="288"/>
        <v>24.91</v>
      </c>
      <c r="S476" s="99">
        <f t="shared" si="289"/>
        <v>26.81</v>
      </c>
      <c r="T476" s="99">
        <f t="shared" si="290"/>
        <v>25.454730769230771</v>
      </c>
      <c r="U476" s="99">
        <f t="shared" si="291"/>
        <v>25.441000000000003</v>
      </c>
      <c r="V476" s="99">
        <f t="shared" si="292"/>
        <v>25.852156725902759</v>
      </c>
      <c r="W476" s="99">
        <f t="shared" si="293"/>
        <v>25.536410579389155</v>
      </c>
      <c r="X476" s="99">
        <f t="shared" si="294"/>
        <v>0.31574614651360378</v>
      </c>
      <c r="Y476" s="99">
        <f t="shared" si="295"/>
        <v>0.25570308986833329</v>
      </c>
      <c r="Z476" s="99">
        <f t="shared" si="296"/>
        <v>6.0043056645270487E-2</v>
      </c>
      <c r="AA476" s="109">
        <f t="shared" si="297"/>
        <v>0.28991378028648457</v>
      </c>
      <c r="AB476" s="109">
        <f t="shared" si="314"/>
        <v>0.43718417171713847</v>
      </c>
      <c r="AC476" s="99" t="str">
        <f t="shared" si="315"/>
        <v>0</v>
      </c>
      <c r="AD476" s="95" t="str">
        <f t="shared" si="316"/>
        <v>0</v>
      </c>
      <c r="AE476" s="95">
        <f t="shared" si="298"/>
        <v>1</v>
      </c>
      <c r="AF476" s="95">
        <f>IF(Petrobras_PETR4___Histórico__InfoMoney_1[[#This Row],[MACD Line]]&lt;0,1,0)</f>
        <v>0</v>
      </c>
      <c r="AG476" s="99">
        <f>Petrobras_PETR4___Histórico__InfoMoney_1[[#This Row],[9MME]]/Petrobras_PETR4___Histórico__InfoMoney_1[[#This Row],[20MA]]</f>
        <v>1.0005397102798934</v>
      </c>
      <c r="AH476" s="95">
        <f t="shared" si="299"/>
        <v>0</v>
      </c>
      <c r="AI476" s="96">
        <f t="shared" si="300"/>
        <v>0</v>
      </c>
      <c r="AK476" s="104" t="b">
        <f t="shared" si="301"/>
        <v>0</v>
      </c>
      <c r="AL476" s="104" t="b">
        <f t="shared" si="302"/>
        <v>0</v>
      </c>
      <c r="AM476" s="104" t="b">
        <f t="shared" si="303"/>
        <v>0</v>
      </c>
      <c r="AN476" s="104" t="b">
        <f t="shared" si="304"/>
        <v>1</v>
      </c>
      <c r="AO476" s="98">
        <f t="shared" si="305"/>
        <v>24.01</v>
      </c>
      <c r="AP476" s="104">
        <f t="shared" si="306"/>
        <v>26.81</v>
      </c>
      <c r="AQ476" s="98">
        <f t="shared" si="307"/>
        <v>0.2</v>
      </c>
      <c r="AR476" s="98">
        <f t="shared" si="308"/>
        <v>0.15384615384615385</v>
      </c>
      <c r="AS476" s="98">
        <f t="shared" si="309"/>
        <v>7.407407407407407E-2</v>
      </c>
      <c r="AU476" s="97" t="b">
        <f t="shared" si="310"/>
        <v>0</v>
      </c>
      <c r="AV476" s="97" t="b">
        <f t="shared" si="311"/>
        <v>0</v>
      </c>
      <c r="AW476" s="97" t="b">
        <f t="shared" si="317"/>
        <v>1</v>
      </c>
      <c r="AX476" s="97" t="b">
        <f t="shared" si="318"/>
        <v>1</v>
      </c>
      <c r="AY4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6" s="97" t="b">
        <f t="shared" si="312"/>
        <v>0</v>
      </c>
      <c r="BA476" s="97" t="b">
        <f t="shared" si="313"/>
        <v>1</v>
      </c>
      <c r="BB476" s="97" t="b">
        <f t="shared" si="319"/>
        <v>0</v>
      </c>
      <c r="BC476" s="97" t="b">
        <f t="shared" si="320"/>
        <v>0</v>
      </c>
      <c r="BD476" s="97" t="b">
        <f>Petrobras_PETR4___Histórico__InfoMoney_1[[#This Row],[MACD Line]]&lt;0</f>
        <v>0</v>
      </c>
      <c r="BE4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7" spans="1:57" hidden="1">
      <c r="A477" s="83">
        <v>43642</v>
      </c>
      <c r="B477" s="98">
        <v>26.13</v>
      </c>
      <c r="C477" s="98">
        <v>26.13</v>
      </c>
      <c r="D477" s="98">
        <v>0.57999999999999996</v>
      </c>
      <c r="E477" s="98">
        <f>Petrobras_PETR4___Histórico__InfoMoney_1[[#This Row],[Var.Dia (%)]]/100</f>
        <v>5.7999999999999996E-3</v>
      </c>
      <c r="F477" s="98">
        <v>26.13</v>
      </c>
      <c r="G477" s="98">
        <v>25.99</v>
      </c>
      <c r="H477" s="98">
        <v>26.38</v>
      </c>
      <c r="I477" s="97" t="s">
        <v>261</v>
      </c>
      <c r="J477" s="108">
        <v>6.0000000000000001E-3</v>
      </c>
      <c r="K477" s="97">
        <f ca="1">IF(COUNT($E477:E$1321)&gt;=22,LINEST(OFFSET(E477,0,0,22),OFFSET(J477,0,0,22)),"")</f>
        <v>1.1033264812438248</v>
      </c>
      <c r="L477" s="99">
        <f t="shared" si="285"/>
        <v>0</v>
      </c>
      <c r="M477" s="99">
        <f t="shared" si="286"/>
        <v>0</v>
      </c>
      <c r="N477" s="99">
        <f t="shared" si="287"/>
        <v>0</v>
      </c>
      <c r="O4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-0.26984126984126977</v>
      </c>
      <c r="P477" s="128">
        <f>IF(Petrobras_PETR4___Histórico__InfoMoney_1[[#This Row],[William %R]]&lt;-0.8,1,0)</f>
        <v>0</v>
      </c>
      <c r="Q477" s="128">
        <f>IF(Petrobras_PETR4___Histórico__InfoMoney_1[[#This Row],[William %R]]&gt;-0.1,1,0)</f>
        <v>0</v>
      </c>
      <c r="R477" s="99">
        <f t="shared" si="288"/>
        <v>24.29</v>
      </c>
      <c r="S477" s="99">
        <f t="shared" si="289"/>
        <v>26.81</v>
      </c>
      <c r="T477" s="99">
        <f t="shared" si="290"/>
        <v>25.483115384615385</v>
      </c>
      <c r="U477" s="99">
        <f t="shared" si="291"/>
        <v>25.406500000000001</v>
      </c>
      <c r="V477" s="99">
        <f t="shared" si="292"/>
        <v>25.876185221521443</v>
      </c>
      <c r="W477" s="99">
        <f t="shared" si="293"/>
        <v>25.521723425740287</v>
      </c>
      <c r="X477" s="99">
        <f t="shared" si="294"/>
        <v>0.35446179578115533</v>
      </c>
      <c r="Y477" s="99">
        <f t="shared" si="295"/>
        <v>0.24069232570701565</v>
      </c>
      <c r="Z477" s="99">
        <f t="shared" si="296"/>
        <v>0.11376947007413968</v>
      </c>
      <c r="AA477" s="109">
        <f t="shared" si="297"/>
        <v>0.10606601717798111</v>
      </c>
      <c r="AB477" s="109">
        <f t="shared" si="314"/>
        <v>0.36738263432013274</v>
      </c>
      <c r="AC477" s="99" t="str">
        <f t="shared" si="315"/>
        <v>0</v>
      </c>
      <c r="AD477" s="95" t="str">
        <f t="shared" si="316"/>
        <v>0</v>
      </c>
      <c r="AE477" s="95">
        <f t="shared" si="298"/>
        <v>1</v>
      </c>
      <c r="AF477" s="95">
        <f>IF(Petrobras_PETR4___Histórico__InfoMoney_1[[#This Row],[MACD Line]]&lt;0,1,0)</f>
        <v>0</v>
      </c>
      <c r="AG477" s="99">
        <f>Petrobras_PETR4___Histórico__InfoMoney_1[[#This Row],[9MME]]/Petrobras_PETR4___Histórico__InfoMoney_1[[#This Row],[20MA]]</f>
        <v>1.0030155820209545</v>
      </c>
      <c r="AH477" s="95">
        <f t="shared" si="299"/>
        <v>0</v>
      </c>
      <c r="AI477" s="96">
        <f t="shared" si="300"/>
        <v>0</v>
      </c>
      <c r="AK477" s="104" t="b">
        <f t="shared" si="301"/>
        <v>0</v>
      </c>
      <c r="AL477" s="104" t="b">
        <f t="shared" si="302"/>
        <v>0</v>
      </c>
      <c r="AM477" s="104" t="b">
        <f t="shared" si="303"/>
        <v>0</v>
      </c>
      <c r="AN477" s="104" t="b">
        <f t="shared" si="304"/>
        <v>1</v>
      </c>
      <c r="AO477" s="98">
        <f t="shared" si="305"/>
        <v>24.01</v>
      </c>
      <c r="AP477" s="104">
        <f t="shared" si="306"/>
        <v>26.81</v>
      </c>
      <c r="AQ477" s="98">
        <f t="shared" si="307"/>
        <v>0.2</v>
      </c>
      <c r="AR477" s="98">
        <f t="shared" si="308"/>
        <v>0.15384615384615385</v>
      </c>
      <c r="AS477" s="98">
        <f t="shared" si="309"/>
        <v>7.407407407407407E-2</v>
      </c>
      <c r="AU477" s="97" t="b">
        <f t="shared" si="310"/>
        <v>0</v>
      </c>
      <c r="AV477" s="97" t="b">
        <f t="shared" si="311"/>
        <v>0</v>
      </c>
      <c r="AW477" s="97" t="b">
        <f t="shared" si="317"/>
        <v>1</v>
      </c>
      <c r="AX477" s="97" t="b">
        <f t="shared" si="318"/>
        <v>1</v>
      </c>
      <c r="AY4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7" s="97" t="b">
        <f t="shared" si="312"/>
        <v>1</v>
      </c>
      <c r="BA477" s="97" t="b">
        <f t="shared" si="313"/>
        <v>0</v>
      </c>
      <c r="BB477" s="97" t="b">
        <f t="shared" si="319"/>
        <v>0</v>
      </c>
      <c r="BC477" s="97" t="b">
        <f t="shared" si="320"/>
        <v>0</v>
      </c>
      <c r="BD477" s="97" t="b">
        <f>Petrobras_PETR4___Histórico__InfoMoney_1[[#This Row],[MACD Line]]&lt;0</f>
        <v>0</v>
      </c>
      <c r="BE4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8" spans="1:57" hidden="1">
      <c r="A478" s="83">
        <v>43641</v>
      </c>
      <c r="B478" s="98">
        <v>25.98</v>
      </c>
      <c r="C478" s="98">
        <v>25.98</v>
      </c>
      <c r="D478" s="98">
        <v>-2.62</v>
      </c>
      <c r="E478" s="98">
        <f>Petrobras_PETR4___Histórico__InfoMoney_1[[#This Row],[Var.Dia (%)]]/100</f>
        <v>-2.6200000000000001E-2</v>
      </c>
      <c r="F478" s="98">
        <v>25.98</v>
      </c>
      <c r="G478" s="98">
        <v>25.86</v>
      </c>
      <c r="H478" s="98">
        <v>26.59</v>
      </c>
      <c r="I478" s="97" t="s">
        <v>83</v>
      </c>
      <c r="J478" s="108">
        <v>-1.9300000000000001E-2</v>
      </c>
      <c r="K478" s="97">
        <f ca="1">IF(COUNT($E478:E$1321)&gt;=22,LINEST(OFFSET(E478,0,0,22),OFFSET(J478,0,0,22)),"")</f>
        <v>1.0660980671215057</v>
      </c>
      <c r="L478" s="99">
        <f t="shared" si="285"/>
        <v>0</v>
      </c>
      <c r="M478" s="99">
        <f t="shared" si="286"/>
        <v>0</v>
      </c>
      <c r="N478" s="99">
        <f t="shared" si="287"/>
        <v>0</v>
      </c>
      <c r="O4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-0.31203007518796927</v>
      </c>
      <c r="P478" s="128">
        <f>IF(Petrobras_PETR4___Histórico__InfoMoney_1[[#This Row],[William %R]]&lt;-0.8,1,0)</f>
        <v>0</v>
      </c>
      <c r="Q478" s="128">
        <f>IF(Petrobras_PETR4___Histórico__InfoMoney_1[[#This Row],[William %R]]&gt;-0.1,1,0)</f>
        <v>0</v>
      </c>
      <c r="R478" s="99">
        <f t="shared" si="288"/>
        <v>24.15</v>
      </c>
      <c r="S478" s="99">
        <f t="shared" si="289"/>
        <v>26.81</v>
      </c>
      <c r="T478" s="99">
        <f t="shared" si="290"/>
        <v>25.409269230769233</v>
      </c>
      <c r="U478" s="99">
        <f t="shared" si="291"/>
        <v>25.365500000000001</v>
      </c>
      <c r="V478" s="99">
        <f t="shared" si="292"/>
        <v>25.830037079979885</v>
      </c>
      <c r="W478" s="99">
        <f t="shared" si="293"/>
        <v>25.473061299799511</v>
      </c>
      <c r="X478" s="99">
        <f t="shared" si="294"/>
        <v>0.3569757801803739</v>
      </c>
      <c r="Y478" s="99">
        <f t="shared" si="295"/>
        <v>0.21224995818848075</v>
      </c>
      <c r="Z478" s="99">
        <f t="shared" si="296"/>
        <v>0.14472582199189316</v>
      </c>
      <c r="AA478" s="109">
        <f t="shared" si="297"/>
        <v>0.49497474683058273</v>
      </c>
      <c r="AB478" s="109">
        <f t="shared" si="314"/>
        <v>0.39971239660535962</v>
      </c>
      <c r="AC478" s="99" t="str">
        <f t="shared" si="315"/>
        <v>0</v>
      </c>
      <c r="AD478" s="95" t="str">
        <f t="shared" si="316"/>
        <v>0</v>
      </c>
      <c r="AE478" s="95">
        <f t="shared" si="298"/>
        <v>1</v>
      </c>
      <c r="AF478" s="95">
        <f>IF(Petrobras_PETR4___Histórico__InfoMoney_1[[#This Row],[MACD Line]]&lt;0,1,0)</f>
        <v>0</v>
      </c>
      <c r="AG478" s="99">
        <f>Petrobras_PETR4___Histórico__InfoMoney_1[[#This Row],[9MME]]/Petrobras_PETR4___Histórico__InfoMoney_1[[#This Row],[20MA]]</f>
        <v>1.0017255418095141</v>
      </c>
      <c r="AH478" s="95">
        <f t="shared" si="299"/>
        <v>0</v>
      </c>
      <c r="AI478" s="96">
        <f t="shared" si="300"/>
        <v>0</v>
      </c>
      <c r="AK478" s="104" t="b">
        <f t="shared" si="301"/>
        <v>0</v>
      </c>
      <c r="AL478" s="104" t="b">
        <f t="shared" si="302"/>
        <v>0</v>
      </c>
      <c r="AM478" s="104" t="b">
        <f t="shared" si="303"/>
        <v>0</v>
      </c>
      <c r="AN478" s="104" t="b">
        <f t="shared" si="304"/>
        <v>1</v>
      </c>
      <c r="AO478" s="98">
        <f t="shared" si="305"/>
        <v>24.01</v>
      </c>
      <c r="AP478" s="104">
        <f t="shared" si="306"/>
        <v>26.81</v>
      </c>
      <c r="AQ478" s="98">
        <f t="shared" si="307"/>
        <v>0.2</v>
      </c>
      <c r="AR478" s="98">
        <f t="shared" si="308"/>
        <v>0.15384615384615385</v>
      </c>
      <c r="AS478" s="98">
        <f t="shared" si="309"/>
        <v>7.407407407407407E-2</v>
      </c>
      <c r="AU478" s="97" t="b">
        <f t="shared" si="310"/>
        <v>0</v>
      </c>
      <c r="AV478" s="97" t="b">
        <f t="shared" si="311"/>
        <v>0</v>
      </c>
      <c r="AW478" s="97" t="b">
        <f t="shared" si="317"/>
        <v>1</v>
      </c>
      <c r="AX478" s="97" t="b">
        <f t="shared" si="318"/>
        <v>0</v>
      </c>
      <c r="AY4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8" s="97" t="b">
        <f t="shared" si="312"/>
        <v>0</v>
      </c>
      <c r="BA478" s="97" t="b">
        <f t="shared" si="313"/>
        <v>1</v>
      </c>
      <c r="BB478" s="97" t="b">
        <f t="shared" si="319"/>
        <v>1</v>
      </c>
      <c r="BC478" s="97" t="b">
        <f t="shared" si="320"/>
        <v>0</v>
      </c>
      <c r="BD478" s="97" t="b">
        <f>Petrobras_PETR4___Histórico__InfoMoney_1[[#This Row],[MACD Line]]&lt;0</f>
        <v>0</v>
      </c>
      <c r="BE4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79" spans="1:57" hidden="1">
      <c r="A479" s="83">
        <v>43640</v>
      </c>
      <c r="B479" s="98">
        <v>26.68</v>
      </c>
      <c r="C479" s="98">
        <v>26.68</v>
      </c>
      <c r="D479" s="98">
        <v>-0.11</v>
      </c>
      <c r="E479" s="98">
        <f>Petrobras_PETR4___Histórico__InfoMoney_1[[#This Row],[Var.Dia (%)]]/100</f>
        <v>-1.1000000000000001E-3</v>
      </c>
      <c r="F479" s="98">
        <v>26.68</v>
      </c>
      <c r="G479" s="98">
        <v>26.56</v>
      </c>
      <c r="H479" s="98">
        <v>26.81</v>
      </c>
      <c r="I479" s="97" t="s">
        <v>565</v>
      </c>
      <c r="J479" s="108">
        <v>5.0000000000000001E-4</v>
      </c>
      <c r="K479" s="97">
        <f ca="1">IF(COUNT($E479:E$1321)&gt;=22,LINEST(OFFSET(E479,0,0,22),OFFSET(J479,0,0,22)),"")</f>
        <v>1.0518135005037499</v>
      </c>
      <c r="L479" s="99">
        <f t="shared" si="285"/>
        <v>0</v>
      </c>
      <c r="M479" s="99">
        <f t="shared" si="286"/>
        <v>1</v>
      </c>
      <c r="N479" s="99">
        <f t="shared" si="287"/>
        <v>0</v>
      </c>
      <c r="O4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-4.8872180451127442E-2</v>
      </c>
      <c r="P479" s="128">
        <f>IF(Petrobras_PETR4___Histórico__InfoMoney_1[[#This Row],[William %R]]&lt;-0.8,1,0)</f>
        <v>0</v>
      </c>
      <c r="Q479" s="128">
        <f>IF(Petrobras_PETR4___Histórico__InfoMoney_1[[#This Row],[William %R]]&gt;-0.1,1,0)</f>
        <v>1</v>
      </c>
      <c r="R479" s="99">
        <f t="shared" si="288"/>
        <v>24.15</v>
      </c>
      <c r="S479" s="99">
        <f t="shared" si="289"/>
        <v>26.81</v>
      </c>
      <c r="T479" s="99">
        <f t="shared" si="290"/>
        <v>25.430653846153845</v>
      </c>
      <c r="U479" s="99">
        <f t="shared" si="291"/>
        <v>25.305500000000002</v>
      </c>
      <c r="V479" s="99">
        <f t="shared" si="292"/>
        <v>25.802771094521681</v>
      </c>
      <c r="W479" s="99">
        <f t="shared" si="293"/>
        <v>25.432506203783472</v>
      </c>
      <c r="X479" s="99">
        <f t="shared" si="294"/>
        <v>0.37026489073820912</v>
      </c>
      <c r="Y479" s="99">
        <f t="shared" si="295"/>
        <v>0.17606850269050747</v>
      </c>
      <c r="Z479" s="99">
        <f t="shared" si="296"/>
        <v>0.19419638804770165</v>
      </c>
      <c r="AA479" s="109">
        <f t="shared" si="297"/>
        <v>2.1213203435597228E-2</v>
      </c>
      <c r="AB479" s="109">
        <f t="shared" si="314"/>
        <v>0.48844651703129222</v>
      </c>
      <c r="AC479" s="99" t="str">
        <f t="shared" si="315"/>
        <v>0</v>
      </c>
      <c r="AD479" s="95" t="str">
        <f t="shared" si="316"/>
        <v>0</v>
      </c>
      <c r="AE479" s="95">
        <f t="shared" si="298"/>
        <v>1</v>
      </c>
      <c r="AF479" s="95">
        <f>IF(Petrobras_PETR4___Histórico__InfoMoney_1[[#This Row],[MACD Line]]&lt;0,1,0)</f>
        <v>0</v>
      </c>
      <c r="AG479" s="99">
        <f>Petrobras_PETR4___Histórico__InfoMoney_1[[#This Row],[9MME]]/Petrobras_PETR4___Histórico__InfoMoney_1[[#This Row],[20MA]]</f>
        <v>1.0049457171821874</v>
      </c>
      <c r="AH479" s="95">
        <f t="shared" si="299"/>
        <v>0</v>
      </c>
      <c r="AI479" s="96">
        <f t="shared" si="300"/>
        <v>0</v>
      </c>
      <c r="AK479" s="104" t="b">
        <f t="shared" si="301"/>
        <v>0</v>
      </c>
      <c r="AL479" s="104" t="b">
        <f t="shared" si="302"/>
        <v>1</v>
      </c>
      <c r="AM479" s="104" t="b">
        <f t="shared" si="303"/>
        <v>0</v>
      </c>
      <c r="AN479" s="104" t="b">
        <f t="shared" si="304"/>
        <v>1</v>
      </c>
      <c r="AO479" s="98">
        <f t="shared" si="305"/>
        <v>24.01</v>
      </c>
      <c r="AP479" s="104">
        <f t="shared" si="306"/>
        <v>26.81</v>
      </c>
      <c r="AQ479" s="98">
        <f t="shared" si="307"/>
        <v>0.2</v>
      </c>
      <c r="AR479" s="98">
        <f t="shared" si="308"/>
        <v>0.15384615384615385</v>
      </c>
      <c r="AS479" s="98">
        <f t="shared" si="309"/>
        <v>7.407407407407407E-2</v>
      </c>
      <c r="AU479" s="97" t="b">
        <f t="shared" si="310"/>
        <v>0</v>
      </c>
      <c r="AV479" s="97" t="b">
        <f t="shared" si="311"/>
        <v>1</v>
      </c>
      <c r="AW479" s="97" t="b">
        <f t="shared" si="317"/>
        <v>0</v>
      </c>
      <c r="AX479" s="97" t="b">
        <f t="shared" si="318"/>
        <v>0</v>
      </c>
      <c r="AY4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79" s="97" t="b">
        <f t="shared" si="312"/>
        <v>0</v>
      </c>
      <c r="BA479" s="97" t="b">
        <f t="shared" si="313"/>
        <v>0</v>
      </c>
      <c r="BB479" s="97" t="b">
        <f t="shared" si="319"/>
        <v>1</v>
      </c>
      <c r="BC479" s="97" t="b">
        <f t="shared" si="320"/>
        <v>1</v>
      </c>
      <c r="BD479" s="97" t="b">
        <f>Petrobras_PETR4___Histórico__InfoMoney_1[[#This Row],[MACD Line]]&lt;0</f>
        <v>0</v>
      </c>
      <c r="BE4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0" spans="1:57" hidden="1">
      <c r="A480" s="83">
        <v>43637</v>
      </c>
      <c r="B480" s="98">
        <v>26.71</v>
      </c>
      <c r="C480" s="98">
        <v>26.71</v>
      </c>
      <c r="D480" s="98">
        <v>2.76</v>
      </c>
      <c r="E480" s="98">
        <f>Petrobras_PETR4___Histórico__InfoMoney_1[[#This Row],[Var.Dia (%)]]/100</f>
        <v>2.76E-2</v>
      </c>
      <c r="F480" s="98">
        <v>26.71</v>
      </c>
      <c r="G480" s="98">
        <v>26.4</v>
      </c>
      <c r="H480" s="98">
        <v>26.81</v>
      </c>
      <c r="I480" s="97" t="s">
        <v>109</v>
      </c>
      <c r="J480" s="108">
        <v>1.7000000000000001E-2</v>
      </c>
      <c r="K480" s="97">
        <f ca="1">IF(COUNT($E480:E$1321)&gt;=22,LINEST(OFFSET(E480,0,0,22),OFFSET(J480,0,0,22)),"")</f>
        <v>1.0570517603276832</v>
      </c>
      <c r="L480" s="99">
        <f t="shared" si="285"/>
        <v>0</v>
      </c>
      <c r="M480" s="99">
        <f t="shared" si="286"/>
        <v>1</v>
      </c>
      <c r="N480" s="99">
        <f t="shared" si="287"/>
        <v>0</v>
      </c>
      <c r="O4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-3.7593984962405215E-2</v>
      </c>
      <c r="P480" s="128">
        <f>IF(Petrobras_PETR4___Histórico__InfoMoney_1[[#This Row],[William %R]]&lt;-0.8,1,0)</f>
        <v>0</v>
      </c>
      <c r="Q480" s="128">
        <f>IF(Petrobras_PETR4___Histórico__InfoMoney_1[[#This Row],[William %R]]&gt;-0.1,1,0)</f>
        <v>1</v>
      </c>
      <c r="R480" s="99">
        <f t="shared" si="288"/>
        <v>24.15</v>
      </c>
      <c r="S480" s="99">
        <f t="shared" si="289"/>
        <v>26.81</v>
      </c>
      <c r="T480" s="99">
        <f t="shared" si="290"/>
        <v>25.337961538461542</v>
      </c>
      <c r="U480" s="99">
        <f t="shared" si="291"/>
        <v>25.203499999999998</v>
      </c>
      <c r="V480" s="99">
        <f t="shared" si="292"/>
        <v>25.643274929889259</v>
      </c>
      <c r="W480" s="99">
        <f t="shared" si="293"/>
        <v>25.332706700086149</v>
      </c>
      <c r="X480" s="99">
        <f t="shared" si="294"/>
        <v>0.31056822980310983</v>
      </c>
      <c r="Y480" s="99">
        <f t="shared" si="295"/>
        <v>0.12751940567858205</v>
      </c>
      <c r="Z480" s="99">
        <f t="shared" si="296"/>
        <v>0.18304882412452778</v>
      </c>
      <c r="AA480" s="109">
        <f t="shared" si="297"/>
        <v>0.50911688245431597</v>
      </c>
      <c r="AB480" s="109">
        <f t="shared" si="314"/>
        <v>0.46010868281309436</v>
      </c>
      <c r="AC480" s="99" t="str">
        <f t="shared" si="315"/>
        <v>0</v>
      </c>
      <c r="AD480" s="95" t="str">
        <f t="shared" si="316"/>
        <v>0</v>
      </c>
      <c r="AE480" s="95">
        <f t="shared" si="298"/>
        <v>1</v>
      </c>
      <c r="AF480" s="95">
        <f>IF(Petrobras_PETR4___Histórico__InfoMoney_1[[#This Row],[MACD Line]]&lt;0,1,0)</f>
        <v>0</v>
      </c>
      <c r="AG480" s="99">
        <f>Petrobras_PETR4___Histórico__InfoMoney_1[[#This Row],[9MME]]/Petrobras_PETR4___Histórico__InfoMoney_1[[#This Row],[20MA]]</f>
        <v>1.0053350343587812</v>
      </c>
      <c r="AH480" s="95">
        <f t="shared" si="299"/>
        <v>0</v>
      </c>
      <c r="AI480" s="96">
        <f t="shared" si="300"/>
        <v>0</v>
      </c>
      <c r="AK480" s="104" t="b">
        <f t="shared" si="301"/>
        <v>1</v>
      </c>
      <c r="AL480" s="104" t="b">
        <f t="shared" si="302"/>
        <v>0</v>
      </c>
      <c r="AM480" s="104" t="b">
        <f t="shared" si="303"/>
        <v>1</v>
      </c>
      <c r="AN480" s="104" t="b">
        <f t="shared" si="304"/>
        <v>1</v>
      </c>
      <c r="AO480" s="98">
        <f t="shared" si="305"/>
        <v>24.01</v>
      </c>
      <c r="AP480" s="104">
        <f t="shared" si="306"/>
        <v>26.81</v>
      </c>
      <c r="AQ480" s="98">
        <f t="shared" si="307"/>
        <v>0.2</v>
      </c>
      <c r="AR480" s="98">
        <f t="shared" si="308"/>
        <v>0.15384615384615385</v>
      </c>
      <c r="AS480" s="98">
        <f t="shared" si="309"/>
        <v>7.407407407407407E-2</v>
      </c>
      <c r="AU480" s="97" t="b">
        <f t="shared" si="310"/>
        <v>1</v>
      </c>
      <c r="AV480" s="97" t="b">
        <f t="shared" si="311"/>
        <v>1</v>
      </c>
      <c r="AW480" s="97" t="b">
        <f t="shared" si="317"/>
        <v>0</v>
      </c>
      <c r="AX480" s="97" t="b">
        <f t="shared" si="318"/>
        <v>0</v>
      </c>
      <c r="AY4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0" s="97" t="b">
        <f t="shared" si="312"/>
        <v>1</v>
      </c>
      <c r="BA480" s="97" t="b">
        <f t="shared" si="313"/>
        <v>0</v>
      </c>
      <c r="BB480" s="97" t="b">
        <f t="shared" si="319"/>
        <v>1</v>
      </c>
      <c r="BC480" s="97" t="b">
        <f t="shared" si="320"/>
        <v>1</v>
      </c>
      <c r="BD480" s="97" t="b">
        <f>Petrobras_PETR4___Histórico__InfoMoney_1[[#This Row],[MACD Line]]&lt;0</f>
        <v>0</v>
      </c>
      <c r="BE4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1" spans="1:57" hidden="1">
      <c r="A481" s="83">
        <v>43635</v>
      </c>
      <c r="B481" s="98">
        <v>25.99</v>
      </c>
      <c r="C481" s="98">
        <v>25.99</v>
      </c>
      <c r="D481" s="98">
        <v>0.26</v>
      </c>
      <c r="E481" s="98">
        <f>Petrobras_PETR4___Histórico__InfoMoney_1[[#This Row],[Var.Dia (%)]]/100</f>
        <v>2.5999999999999999E-3</v>
      </c>
      <c r="F481" s="98">
        <v>25.83</v>
      </c>
      <c r="G481" s="98">
        <v>25.71</v>
      </c>
      <c r="H481" s="98">
        <v>26</v>
      </c>
      <c r="I481" s="97" t="s">
        <v>566</v>
      </c>
      <c r="J481" s="108">
        <v>8.9999999999999993E-3</v>
      </c>
      <c r="K481" s="97">
        <f ca="1">IF(COUNT($E481:E$1321)&gt;=22,LINEST(OFFSET(E481,0,0,22),OFFSET(J481,0,0,22)),"")</f>
        <v>1.097364534714119</v>
      </c>
      <c r="L481" s="99">
        <f t="shared" si="285"/>
        <v>0</v>
      </c>
      <c r="M481" s="99">
        <f t="shared" si="286"/>
        <v>0</v>
      </c>
      <c r="N481" s="99">
        <f t="shared" si="287"/>
        <v>0</v>
      </c>
      <c r="O4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-5.0251256281414929E-3</v>
      </c>
      <c r="P481" s="128">
        <f>IF(Petrobras_PETR4___Histórico__InfoMoney_1[[#This Row],[William %R]]&lt;-0.8,1,0)</f>
        <v>0</v>
      </c>
      <c r="Q481" s="128">
        <f>IF(Petrobras_PETR4___Histórico__InfoMoney_1[[#This Row],[William %R]]&gt;-0.1,1,0)</f>
        <v>1</v>
      </c>
      <c r="R481" s="99">
        <f t="shared" si="288"/>
        <v>24.01</v>
      </c>
      <c r="S481" s="99">
        <f t="shared" si="289"/>
        <v>26</v>
      </c>
      <c r="T481" s="99">
        <f t="shared" si="290"/>
        <v>25.178115384615385</v>
      </c>
      <c r="U481" s="99">
        <f t="shared" si="291"/>
        <v>25.088500000000003</v>
      </c>
      <c r="V481" s="99">
        <f t="shared" si="292"/>
        <v>25.449324917141851</v>
      </c>
      <c r="W481" s="99">
        <f t="shared" si="293"/>
        <v>25.222523236093039</v>
      </c>
      <c r="X481" s="99">
        <f t="shared" si="294"/>
        <v>0.22680168104881204</v>
      </c>
      <c r="Y481" s="99">
        <f t="shared" si="295"/>
        <v>8.1757199647450124E-2</v>
      </c>
      <c r="Z481" s="99">
        <f t="shared" si="296"/>
        <v>0.14504448140136192</v>
      </c>
      <c r="AA481" s="109">
        <f t="shared" si="297"/>
        <v>4.2426406871191945E-2</v>
      </c>
      <c r="AB481" s="109">
        <f t="shared" si="314"/>
        <v>0.19498717906570134</v>
      </c>
      <c r="AC481" s="99" t="str">
        <f t="shared" si="315"/>
        <v>0</v>
      </c>
      <c r="AD481" s="95" t="str">
        <f t="shared" si="316"/>
        <v>0</v>
      </c>
      <c r="AE481" s="95">
        <f t="shared" si="298"/>
        <v>1</v>
      </c>
      <c r="AF481" s="95">
        <f>IF(Petrobras_PETR4___Histórico__InfoMoney_1[[#This Row],[MACD Line]]&lt;0,1,0)</f>
        <v>0</v>
      </c>
      <c r="AG481" s="99">
        <f>Petrobras_PETR4___Histórico__InfoMoney_1[[#This Row],[9MME]]/Petrobras_PETR4___Histórico__InfoMoney_1[[#This Row],[20MA]]</f>
        <v>1.0035719706086605</v>
      </c>
      <c r="AH481" s="95">
        <f t="shared" si="299"/>
        <v>0</v>
      </c>
      <c r="AI481" s="96">
        <f t="shared" si="300"/>
        <v>0</v>
      </c>
      <c r="AK481" s="104" t="b">
        <f t="shared" si="301"/>
        <v>0</v>
      </c>
      <c r="AL481" s="104" t="b">
        <f t="shared" si="302"/>
        <v>0</v>
      </c>
      <c r="AM481" s="104" t="b">
        <f t="shared" si="303"/>
        <v>0</v>
      </c>
      <c r="AN481" s="104" t="b">
        <f t="shared" si="304"/>
        <v>1</v>
      </c>
      <c r="AO481" s="98">
        <f t="shared" si="305"/>
        <v>24.01</v>
      </c>
      <c r="AP481" s="104">
        <f t="shared" si="306"/>
        <v>26.81</v>
      </c>
      <c r="AQ481" s="98">
        <f t="shared" si="307"/>
        <v>0.2</v>
      </c>
      <c r="AR481" s="98">
        <f t="shared" si="308"/>
        <v>0.15384615384615385</v>
      </c>
      <c r="AS481" s="98">
        <f t="shared" si="309"/>
        <v>7.407407407407407E-2</v>
      </c>
      <c r="AU481" s="97" t="b">
        <f t="shared" si="310"/>
        <v>1</v>
      </c>
      <c r="AV481" s="97" t="b">
        <f t="shared" si="311"/>
        <v>1</v>
      </c>
      <c r="AW481" s="97" t="b">
        <f t="shared" si="317"/>
        <v>0</v>
      </c>
      <c r="AX481" s="97" t="b">
        <f t="shared" si="318"/>
        <v>0</v>
      </c>
      <c r="AY4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1" s="97" t="b">
        <f t="shared" si="312"/>
        <v>0</v>
      </c>
      <c r="BA481" s="97" t="b">
        <f t="shared" si="313"/>
        <v>1</v>
      </c>
      <c r="BB481" s="97" t="b">
        <f t="shared" si="319"/>
        <v>1</v>
      </c>
      <c r="BC481" s="97" t="b">
        <f t="shared" si="320"/>
        <v>1</v>
      </c>
      <c r="BD481" s="97" t="b">
        <f>Petrobras_PETR4___Histórico__InfoMoney_1[[#This Row],[MACD Line]]&lt;0</f>
        <v>0</v>
      </c>
      <c r="BE4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2" spans="1:57" hidden="1">
      <c r="A482" s="83">
        <v>43634</v>
      </c>
      <c r="B482" s="98">
        <v>25.93</v>
      </c>
      <c r="C482" s="98">
        <v>25.93</v>
      </c>
      <c r="D482" s="98">
        <v>1.25</v>
      </c>
      <c r="E482" s="98">
        <f>Petrobras_PETR4___Histórico__InfoMoney_1[[#This Row],[Var.Dia (%)]]/100</f>
        <v>1.2500000000000001E-2</v>
      </c>
      <c r="F482" s="98">
        <v>25.93</v>
      </c>
      <c r="G482" s="98">
        <v>25.74</v>
      </c>
      <c r="H482" s="98">
        <v>25.99</v>
      </c>
      <c r="I482" s="97" t="s">
        <v>567</v>
      </c>
      <c r="J482" s="108">
        <v>1.8200000000000001E-2</v>
      </c>
      <c r="K482" s="97">
        <f ca="1">IF(COUNT($E482:E$1321)&gt;=22,LINEST(OFFSET(E482,0,0,22),OFFSET(J482,0,0,22)),"")</f>
        <v>1.1844567952184253</v>
      </c>
      <c r="L482" s="99">
        <f t="shared" si="285"/>
        <v>0</v>
      </c>
      <c r="M482" s="99">
        <f t="shared" si="286"/>
        <v>0</v>
      </c>
      <c r="N482" s="99">
        <f t="shared" si="287"/>
        <v>0</v>
      </c>
      <c r="O4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-3.0303030303029704E-2</v>
      </c>
      <c r="P482" s="128">
        <f>IF(Petrobras_PETR4___Histórico__InfoMoney_1[[#This Row],[William %R]]&lt;-0.8,1,0)</f>
        <v>0</v>
      </c>
      <c r="Q482" s="128">
        <f>IF(Petrobras_PETR4___Histórico__InfoMoney_1[[#This Row],[William %R]]&gt;-0.1,1,0)</f>
        <v>1</v>
      </c>
      <c r="R482" s="99">
        <f t="shared" si="288"/>
        <v>24.01</v>
      </c>
      <c r="S482" s="99">
        <f t="shared" si="289"/>
        <v>25.99</v>
      </c>
      <c r="T482" s="99">
        <f t="shared" si="290"/>
        <v>25.126999999999999</v>
      </c>
      <c r="U482" s="99">
        <f t="shared" si="291"/>
        <v>25.0305</v>
      </c>
      <c r="V482" s="99">
        <f t="shared" si="292"/>
        <v>25.35102035662219</v>
      </c>
      <c r="W482" s="99">
        <f t="shared" si="293"/>
        <v>25.161125094980484</v>
      </c>
      <c r="X482" s="99">
        <f t="shared" si="294"/>
        <v>0.18989526164170556</v>
      </c>
      <c r="Y482" s="99">
        <f t="shared" si="295"/>
        <v>4.5496079297109637E-2</v>
      </c>
      <c r="Z482" s="99">
        <f t="shared" si="296"/>
        <v>0.14439918234459592</v>
      </c>
      <c r="AA482" s="109">
        <f t="shared" si="297"/>
        <v>0.22627416997969541</v>
      </c>
      <c r="AB482" s="109">
        <f t="shared" si="314"/>
        <v>0.20598543637840058</v>
      </c>
      <c r="AC482" s="99" t="str">
        <f t="shared" si="315"/>
        <v>0</v>
      </c>
      <c r="AD482" s="95" t="str">
        <f t="shared" si="316"/>
        <v>0</v>
      </c>
      <c r="AE482" s="95">
        <f t="shared" si="298"/>
        <v>1</v>
      </c>
      <c r="AF482" s="95">
        <f>IF(Petrobras_PETR4___Histórico__InfoMoney_1[[#This Row],[MACD Line]]&lt;0,1,0)</f>
        <v>0</v>
      </c>
      <c r="AG482" s="99">
        <f>Petrobras_PETR4___Histórico__InfoMoney_1[[#This Row],[9MME]]/Petrobras_PETR4___Histórico__InfoMoney_1[[#This Row],[20MA]]</f>
        <v>1.0038552965382233</v>
      </c>
      <c r="AH482" s="95">
        <f t="shared" si="299"/>
        <v>0</v>
      </c>
      <c r="AI482" s="96">
        <f t="shared" si="300"/>
        <v>0</v>
      </c>
      <c r="AK482" s="104" t="b">
        <f t="shared" si="301"/>
        <v>0</v>
      </c>
      <c r="AL482" s="104" t="b">
        <f t="shared" si="302"/>
        <v>0</v>
      </c>
      <c r="AM482" s="104" t="b">
        <f t="shared" si="303"/>
        <v>1</v>
      </c>
      <c r="AN482" s="104" t="b">
        <f t="shared" si="304"/>
        <v>1</v>
      </c>
      <c r="AO482" s="98">
        <f t="shared" si="305"/>
        <v>24.01</v>
      </c>
      <c r="AP482" s="104">
        <f t="shared" si="306"/>
        <v>26</v>
      </c>
      <c r="AQ482" s="98">
        <f t="shared" si="307"/>
        <v>0.2</v>
      </c>
      <c r="AR482" s="98">
        <f t="shared" si="308"/>
        <v>0.15384615384615385</v>
      </c>
      <c r="AS482" s="98">
        <f t="shared" si="309"/>
        <v>7.407407407407407E-2</v>
      </c>
      <c r="AU482" s="97" t="b">
        <f t="shared" si="310"/>
        <v>1</v>
      </c>
      <c r="AV482" s="97" t="b">
        <f t="shared" si="311"/>
        <v>1</v>
      </c>
      <c r="AW482" s="97" t="b">
        <f t="shared" si="317"/>
        <v>0</v>
      </c>
      <c r="AX482" s="97" t="b">
        <f t="shared" si="318"/>
        <v>1</v>
      </c>
      <c r="AY4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2" s="97" t="b">
        <f t="shared" si="312"/>
        <v>0</v>
      </c>
      <c r="BA482" s="97" t="b">
        <f t="shared" si="313"/>
        <v>0</v>
      </c>
      <c r="BB482" s="97" t="b">
        <f t="shared" si="319"/>
        <v>0</v>
      </c>
      <c r="BC482" s="97" t="b">
        <f t="shared" si="320"/>
        <v>1</v>
      </c>
      <c r="BD482" s="97" t="b">
        <f>Petrobras_PETR4___Histórico__InfoMoney_1[[#This Row],[MACD Line]]&lt;0</f>
        <v>0</v>
      </c>
      <c r="BE4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3" spans="1:57" hidden="1">
      <c r="A483" s="83">
        <v>43633</v>
      </c>
      <c r="B483" s="98">
        <v>25.61</v>
      </c>
      <c r="C483" s="98">
        <v>25.61</v>
      </c>
      <c r="D483" s="98">
        <v>0.18</v>
      </c>
      <c r="E483" s="98">
        <f>Petrobras_PETR4___Histórico__InfoMoney_1[[#This Row],[Var.Dia (%)]]/100</f>
        <v>1.8E-3</v>
      </c>
      <c r="F483" s="98">
        <v>25.61</v>
      </c>
      <c r="G483" s="98">
        <v>25.46</v>
      </c>
      <c r="H483" s="98">
        <v>25.91</v>
      </c>
      <c r="I483" s="97" t="s">
        <v>112</v>
      </c>
      <c r="J483" s="108">
        <v>-4.3E-3</v>
      </c>
      <c r="K483" s="97">
        <f ca="1">IF(COUNT($E483:E$1321)&gt;=22,LINEST(OFFSET(E483,0,0,22),OFFSET(J483,0,0,22)),"")</f>
        <v>1.2801947644206857</v>
      </c>
      <c r="L483" s="99">
        <f t="shared" si="285"/>
        <v>0</v>
      </c>
      <c r="M483" s="99">
        <f t="shared" si="286"/>
        <v>0</v>
      </c>
      <c r="N483" s="99">
        <f t="shared" si="287"/>
        <v>0</v>
      </c>
      <c r="O4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-0.15789473684210575</v>
      </c>
      <c r="P483" s="128">
        <f>IF(Petrobras_PETR4___Histórico__InfoMoney_1[[#This Row],[William %R]]&lt;-0.8,1,0)</f>
        <v>0</v>
      </c>
      <c r="Q483" s="128">
        <f>IF(Petrobras_PETR4___Histórico__InfoMoney_1[[#This Row],[William %R]]&gt;-0.1,1,0)</f>
        <v>0</v>
      </c>
      <c r="R483" s="99">
        <f t="shared" si="288"/>
        <v>24.01</v>
      </c>
      <c r="S483" s="99">
        <f t="shared" si="289"/>
        <v>25.91</v>
      </c>
      <c r="T483" s="99">
        <f t="shared" si="290"/>
        <v>25.010923076923081</v>
      </c>
      <c r="U483" s="99">
        <f t="shared" si="291"/>
        <v>24.980999999999998</v>
      </c>
      <c r="V483" s="99">
        <f t="shared" si="292"/>
        <v>25.245751330553496</v>
      </c>
      <c r="W483" s="99">
        <f t="shared" si="293"/>
        <v>25.099615102578923</v>
      </c>
      <c r="X483" s="99">
        <f t="shared" si="294"/>
        <v>0.14613622797457282</v>
      </c>
      <c r="Y483" s="99">
        <f t="shared" si="295"/>
        <v>9.3962837109606567E-3</v>
      </c>
      <c r="Z483" s="99">
        <f t="shared" si="296"/>
        <v>0.13673994426361216</v>
      </c>
      <c r="AA483" s="109">
        <f t="shared" si="297"/>
        <v>3.5355339059327882E-2</v>
      </c>
      <c r="AB483" s="109">
        <f t="shared" si="314"/>
        <v>0.1246996391333996</v>
      </c>
      <c r="AC483" s="99" t="str">
        <f t="shared" si="315"/>
        <v>0</v>
      </c>
      <c r="AD483" s="95" t="str">
        <f t="shared" si="316"/>
        <v>0</v>
      </c>
      <c r="AE483" s="95">
        <f t="shared" si="298"/>
        <v>1</v>
      </c>
      <c r="AF483" s="95">
        <f>IF(Petrobras_PETR4___Histórico__InfoMoney_1[[#This Row],[MACD Line]]&lt;0,1,0)</f>
        <v>0</v>
      </c>
      <c r="AG483" s="99">
        <f>Petrobras_PETR4___Histórico__InfoMoney_1[[#This Row],[9MME]]/Petrobras_PETR4___Histórico__InfoMoney_1[[#This Row],[20MA]]</f>
        <v>1.0011978334303304</v>
      </c>
      <c r="AH483" s="95">
        <f t="shared" si="299"/>
        <v>0</v>
      </c>
      <c r="AI483" s="96">
        <f t="shared" si="300"/>
        <v>0</v>
      </c>
      <c r="AK483" s="104" t="b">
        <f t="shared" si="301"/>
        <v>0</v>
      </c>
      <c r="AL483" s="104" t="b">
        <f t="shared" si="302"/>
        <v>0</v>
      </c>
      <c r="AM483" s="104" t="b">
        <f t="shared" si="303"/>
        <v>0</v>
      </c>
      <c r="AN483" s="104" t="b">
        <f t="shared" si="304"/>
        <v>1</v>
      </c>
      <c r="AO483" s="98">
        <f t="shared" si="305"/>
        <v>23.94</v>
      </c>
      <c r="AP483" s="104">
        <f t="shared" si="306"/>
        <v>25.99</v>
      </c>
      <c r="AQ483" s="98">
        <f t="shared" si="307"/>
        <v>0.2</v>
      </c>
      <c r="AR483" s="98">
        <f t="shared" si="308"/>
        <v>0.15384615384615385</v>
      </c>
      <c r="AS483" s="98">
        <f t="shared" si="309"/>
        <v>7.407407407407407E-2</v>
      </c>
      <c r="AU483" s="97" t="b">
        <f t="shared" si="310"/>
        <v>1</v>
      </c>
      <c r="AV483" s="97" t="b">
        <f t="shared" si="311"/>
        <v>0</v>
      </c>
      <c r="AW483" s="97" t="b">
        <f t="shared" si="317"/>
        <v>1</v>
      </c>
      <c r="AX483" s="97" t="b">
        <f t="shared" si="318"/>
        <v>1</v>
      </c>
      <c r="AY4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3" s="97" t="b">
        <f t="shared" si="312"/>
        <v>1</v>
      </c>
      <c r="BA483" s="97" t="b">
        <f t="shared" si="313"/>
        <v>0</v>
      </c>
      <c r="BB483" s="97" t="b">
        <f t="shared" si="319"/>
        <v>0</v>
      </c>
      <c r="BC483" s="97" t="b">
        <f t="shared" si="320"/>
        <v>0</v>
      </c>
      <c r="BD483" s="97" t="b">
        <f>Petrobras_PETR4___Histórico__InfoMoney_1[[#This Row],[MACD Line]]&lt;0</f>
        <v>0</v>
      </c>
      <c r="BE4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4" spans="1:57" hidden="1">
      <c r="A484" s="83">
        <v>43630</v>
      </c>
      <c r="B484" s="98">
        <v>25.56</v>
      </c>
      <c r="C484" s="98">
        <v>25.56</v>
      </c>
      <c r="D484" s="98">
        <v>-0.44</v>
      </c>
      <c r="E484" s="98">
        <f>Petrobras_PETR4___Histórico__InfoMoney_1[[#This Row],[Var.Dia (%)]]/100</f>
        <v>-4.4000000000000003E-3</v>
      </c>
      <c r="F484" s="98">
        <v>25.56</v>
      </c>
      <c r="G484" s="98">
        <v>25.41</v>
      </c>
      <c r="H484" s="98">
        <v>25.87</v>
      </c>
      <c r="I484" s="97" t="s">
        <v>103</v>
      </c>
      <c r="J484" s="108">
        <v>-7.4000000000000003E-3</v>
      </c>
      <c r="K484" s="97">
        <f ca="1">IF(COUNT($E484:E$1321)&gt;=22,LINEST(OFFSET(E484,0,0,22),OFFSET(J484,0,0,22)),"")</f>
        <v>1.3033103590452113</v>
      </c>
      <c r="L484" s="99">
        <f t="shared" si="285"/>
        <v>0</v>
      </c>
      <c r="M484" s="99">
        <f t="shared" si="286"/>
        <v>1</v>
      </c>
      <c r="N484" s="99">
        <f t="shared" si="287"/>
        <v>0</v>
      </c>
      <c r="O4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-0.16666666666666793</v>
      </c>
      <c r="P484" s="128">
        <f>IF(Petrobras_PETR4___Histórico__InfoMoney_1[[#This Row],[William %R]]&lt;-0.8,1,0)</f>
        <v>0</v>
      </c>
      <c r="Q484" s="128">
        <f>IF(Petrobras_PETR4___Histórico__InfoMoney_1[[#This Row],[William %R]]&gt;-0.1,1,0)</f>
        <v>0</v>
      </c>
      <c r="R484" s="99">
        <f t="shared" si="288"/>
        <v>24.01</v>
      </c>
      <c r="S484" s="99">
        <f t="shared" si="289"/>
        <v>25.87</v>
      </c>
      <c r="T484" s="99">
        <f t="shared" si="290"/>
        <v>24.90507692307693</v>
      </c>
      <c r="U484" s="99">
        <f t="shared" si="291"/>
        <v>24.902000000000005</v>
      </c>
      <c r="V484" s="99">
        <f t="shared" si="292"/>
        <v>25.17952429974504</v>
      </c>
      <c r="W484" s="99">
        <f t="shared" si="293"/>
        <v>25.058784310785239</v>
      </c>
      <c r="X484" s="99">
        <f t="shared" si="294"/>
        <v>0.12073998895980154</v>
      </c>
      <c r="Y484" s="99">
        <f t="shared" si="295"/>
        <v>-2.4788702354942391E-2</v>
      </c>
      <c r="Z484" s="99">
        <f t="shared" si="296"/>
        <v>0.14552869131474394</v>
      </c>
      <c r="AA484" s="109">
        <f t="shared" si="297"/>
        <v>7.7781745930522339E-2</v>
      </c>
      <c r="AB484" s="109">
        <f t="shared" si="314"/>
        <v>0.21323695739716358</v>
      </c>
      <c r="AC484" s="99" t="str">
        <f t="shared" si="315"/>
        <v>0</v>
      </c>
      <c r="AD484" s="95" t="str">
        <f t="shared" si="316"/>
        <v>0</v>
      </c>
      <c r="AE484" s="95">
        <f t="shared" si="298"/>
        <v>1</v>
      </c>
      <c r="AF484" s="95">
        <f>IF(Petrobras_PETR4___Histórico__InfoMoney_1[[#This Row],[MACD Line]]&lt;0,1,0)</f>
        <v>0</v>
      </c>
      <c r="AG484" s="99">
        <f>Petrobras_PETR4___Histórico__InfoMoney_1[[#This Row],[9MME]]/Petrobras_PETR4___Histórico__InfoMoney_1[[#This Row],[20MA]]</f>
        <v>1.0001235612833075</v>
      </c>
      <c r="AH484" s="95">
        <f t="shared" si="299"/>
        <v>0</v>
      </c>
      <c r="AI484" s="96">
        <f t="shared" si="300"/>
        <v>0</v>
      </c>
      <c r="AK484" s="104" t="b">
        <f t="shared" si="301"/>
        <v>0</v>
      </c>
      <c r="AL484" s="104" t="b">
        <f t="shared" si="302"/>
        <v>0</v>
      </c>
      <c r="AM484" s="104" t="b">
        <f t="shared" si="303"/>
        <v>0</v>
      </c>
      <c r="AN484" s="104" t="b">
        <f t="shared" si="304"/>
        <v>1</v>
      </c>
      <c r="AO484" s="98">
        <f t="shared" si="305"/>
        <v>23.04</v>
      </c>
      <c r="AP484" s="104">
        <f t="shared" si="306"/>
        <v>25.87</v>
      </c>
      <c r="AQ484" s="98">
        <f t="shared" si="307"/>
        <v>0.2</v>
      </c>
      <c r="AR484" s="98">
        <f t="shared" si="308"/>
        <v>0.15384615384615385</v>
      </c>
      <c r="AS484" s="98">
        <f t="shared" si="309"/>
        <v>7.407407407407407E-2</v>
      </c>
      <c r="AU484" s="97" t="b">
        <f t="shared" si="310"/>
        <v>0</v>
      </c>
      <c r="AV484" s="97" t="b">
        <f t="shared" si="311"/>
        <v>1</v>
      </c>
      <c r="AW484" s="97" t="b">
        <f t="shared" si="317"/>
        <v>1</v>
      </c>
      <c r="AX484" s="97" t="b">
        <f t="shared" si="318"/>
        <v>0</v>
      </c>
      <c r="AY4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4" s="97" t="b">
        <f t="shared" si="312"/>
        <v>0</v>
      </c>
      <c r="BA484" s="97" t="b">
        <f t="shared" si="313"/>
        <v>1</v>
      </c>
      <c r="BB484" s="97" t="b">
        <f t="shared" si="319"/>
        <v>1</v>
      </c>
      <c r="BC484" s="97" t="b">
        <f t="shared" si="320"/>
        <v>0</v>
      </c>
      <c r="BD484" s="97" t="b">
        <f>Petrobras_PETR4___Histórico__InfoMoney_1[[#This Row],[MACD Line]]&lt;0</f>
        <v>0</v>
      </c>
      <c r="BE4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5" spans="1:57" hidden="1">
      <c r="A485" s="83">
        <v>43629</v>
      </c>
      <c r="B485" s="98">
        <v>25.67</v>
      </c>
      <c r="C485" s="98">
        <v>25.67</v>
      </c>
      <c r="D485" s="98">
        <v>1.23</v>
      </c>
      <c r="E485" s="98">
        <f>Petrobras_PETR4___Histórico__InfoMoney_1[[#This Row],[Var.Dia (%)]]/100</f>
        <v>1.23E-2</v>
      </c>
      <c r="F485" s="98">
        <v>25.67</v>
      </c>
      <c r="G485" s="98">
        <v>25.58</v>
      </c>
      <c r="H485" s="98">
        <v>25.87</v>
      </c>
      <c r="I485" s="97" t="s">
        <v>112</v>
      </c>
      <c r="J485" s="108">
        <v>4.5999999999999999E-3</v>
      </c>
      <c r="K485" s="97">
        <f ca="1">IF(COUNT($E485:E$1321)&gt;=22,LINEST(OFFSET(E485,0,0,22),OFFSET(J485,0,0,22)),"")</f>
        <v>1.3195462193809244</v>
      </c>
      <c r="L485" s="99">
        <f t="shared" si="285"/>
        <v>0</v>
      </c>
      <c r="M485" s="99">
        <f t="shared" si="286"/>
        <v>1</v>
      </c>
      <c r="N485" s="99">
        <f t="shared" si="287"/>
        <v>0</v>
      </c>
      <c r="O4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-0.10752688172042976</v>
      </c>
      <c r="P485" s="128">
        <f>IF(Petrobras_PETR4___Histórico__InfoMoney_1[[#This Row],[William %R]]&lt;-0.8,1,0)</f>
        <v>0</v>
      </c>
      <c r="Q485" s="128">
        <f>IF(Petrobras_PETR4___Histórico__InfoMoney_1[[#This Row],[William %R]]&gt;-0.1,1,0)</f>
        <v>0</v>
      </c>
      <c r="R485" s="99">
        <f t="shared" si="288"/>
        <v>24.01</v>
      </c>
      <c r="S485" s="99">
        <f t="shared" si="289"/>
        <v>25.87</v>
      </c>
      <c r="T485" s="99">
        <f t="shared" si="290"/>
        <v>24.842884615384619</v>
      </c>
      <c r="U485" s="99">
        <f t="shared" si="291"/>
        <v>24.786000000000008</v>
      </c>
      <c r="V485" s="99">
        <f t="shared" si="292"/>
        <v>25.110346899698683</v>
      </c>
      <c r="W485" s="99">
        <f t="shared" si="293"/>
        <v>25.018687055648059</v>
      </c>
      <c r="X485" s="99">
        <f t="shared" si="294"/>
        <v>9.1659844050624883E-2</v>
      </c>
      <c r="Y485" s="99">
        <f t="shared" si="295"/>
        <v>-6.1170875183628376E-2</v>
      </c>
      <c r="Z485" s="99">
        <f t="shared" si="296"/>
        <v>0.15283071923425326</v>
      </c>
      <c r="AA485" s="109">
        <f t="shared" si="297"/>
        <v>0.21920310216783134</v>
      </c>
      <c r="AB485" s="109">
        <f t="shared" si="314"/>
        <v>0.22412050330123695</v>
      </c>
      <c r="AC485" s="99" t="str">
        <f t="shared" si="315"/>
        <v>0</v>
      </c>
      <c r="AD485" s="95" t="str">
        <f t="shared" si="316"/>
        <v>0</v>
      </c>
      <c r="AE485" s="95">
        <f t="shared" si="298"/>
        <v>1</v>
      </c>
      <c r="AF485" s="95">
        <f>IF(Petrobras_PETR4___Histórico__InfoMoney_1[[#This Row],[MACD Line]]&lt;0,1,0)</f>
        <v>0</v>
      </c>
      <c r="AG485" s="99">
        <f>Petrobras_PETR4___Histórico__InfoMoney_1[[#This Row],[9MME]]/Petrobras_PETR4___Histórico__InfoMoney_1[[#This Row],[20MA]]</f>
        <v>1.0022950300728077</v>
      </c>
      <c r="AH485" s="95">
        <f t="shared" si="299"/>
        <v>0</v>
      </c>
      <c r="AI485" s="96">
        <f t="shared" si="300"/>
        <v>0</v>
      </c>
      <c r="AK485" s="104" t="b">
        <f t="shared" si="301"/>
        <v>0</v>
      </c>
      <c r="AL485" s="104" t="b">
        <f t="shared" si="302"/>
        <v>0</v>
      </c>
      <c r="AM485" s="104" t="b">
        <f t="shared" si="303"/>
        <v>0</v>
      </c>
      <c r="AN485" s="104" t="b">
        <f t="shared" si="304"/>
        <v>1</v>
      </c>
      <c r="AO485" s="98">
        <f t="shared" si="305"/>
        <v>23.04</v>
      </c>
      <c r="AP485" s="104">
        <f t="shared" si="306"/>
        <v>25.87</v>
      </c>
      <c r="AQ485" s="98">
        <f t="shared" si="307"/>
        <v>0.2</v>
      </c>
      <c r="AR485" s="98">
        <f t="shared" si="308"/>
        <v>0.15384615384615385</v>
      </c>
      <c r="AS485" s="98">
        <f t="shared" si="309"/>
        <v>7.407407407407407E-2</v>
      </c>
      <c r="AU485" s="97" t="b">
        <f t="shared" si="310"/>
        <v>1</v>
      </c>
      <c r="AV485" s="97" t="b">
        <f t="shared" si="311"/>
        <v>0</v>
      </c>
      <c r="AW485" s="97" t="b">
        <f t="shared" si="317"/>
        <v>0</v>
      </c>
      <c r="AX485" s="97" t="b">
        <f t="shared" si="318"/>
        <v>1</v>
      </c>
      <c r="AY4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5" s="97" t="b">
        <f t="shared" si="312"/>
        <v>1</v>
      </c>
      <c r="BA485" s="97" t="b">
        <f t="shared" si="313"/>
        <v>0</v>
      </c>
      <c r="BB485" s="97" t="b">
        <f t="shared" si="319"/>
        <v>0</v>
      </c>
      <c r="BC485" s="97" t="b">
        <f t="shared" si="320"/>
        <v>1</v>
      </c>
      <c r="BD485" s="97" t="b">
        <f>Petrobras_PETR4___Histórico__InfoMoney_1[[#This Row],[MACD Line]]&lt;0</f>
        <v>0</v>
      </c>
      <c r="BE4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6" spans="1:57" hidden="1">
      <c r="A486" s="83">
        <v>43628</v>
      </c>
      <c r="B486" s="98">
        <v>25.36</v>
      </c>
      <c r="C486" s="98">
        <v>25.36</v>
      </c>
      <c r="D486" s="98">
        <v>-1.1399999999999999</v>
      </c>
      <c r="E486" s="98">
        <f>Petrobras_PETR4___Histórico__InfoMoney_1[[#This Row],[Var.Dia (%)]]/100</f>
        <v>-1.1399999999999999E-2</v>
      </c>
      <c r="F486" s="98">
        <v>25.36</v>
      </c>
      <c r="G486" s="98">
        <v>25.16</v>
      </c>
      <c r="H486" s="98">
        <v>25.62</v>
      </c>
      <c r="I486" s="97" t="s">
        <v>82</v>
      </c>
      <c r="J486" s="108">
        <v>-6.5000000000000006E-3</v>
      </c>
      <c r="K486" s="97">
        <f ca="1">IF(COUNT($E486:E$1321)&gt;=22,LINEST(OFFSET(E486,0,0,22),OFFSET(J486,0,0,22)),"")</f>
        <v>1.3153946850325711</v>
      </c>
      <c r="L486" s="99">
        <f t="shared" si="285"/>
        <v>0</v>
      </c>
      <c r="M486" s="99">
        <f t="shared" si="286"/>
        <v>0</v>
      </c>
      <c r="N486" s="99">
        <f t="shared" si="287"/>
        <v>0</v>
      </c>
      <c r="O4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-0.23728813559322137</v>
      </c>
      <c r="P486" s="128">
        <f>IF(Petrobras_PETR4___Histórico__InfoMoney_1[[#This Row],[William %R]]&lt;-0.8,1,0)</f>
        <v>0</v>
      </c>
      <c r="Q486" s="128">
        <f>IF(Petrobras_PETR4___Histórico__InfoMoney_1[[#This Row],[William %R]]&gt;-0.1,1,0)</f>
        <v>0</v>
      </c>
      <c r="R486" s="99">
        <f t="shared" si="288"/>
        <v>24.01</v>
      </c>
      <c r="S486" s="99">
        <f t="shared" si="289"/>
        <v>25.78</v>
      </c>
      <c r="T486" s="99">
        <f t="shared" si="290"/>
        <v>24.753307692307697</v>
      </c>
      <c r="U486" s="99">
        <f t="shared" si="291"/>
        <v>24.692500000000003</v>
      </c>
      <c r="V486" s="99">
        <f t="shared" si="292"/>
        <v>25.008591790552988</v>
      </c>
      <c r="W486" s="99">
        <f t="shared" si="293"/>
        <v>24.966582020099903</v>
      </c>
      <c r="X486" s="99">
        <f t="shared" si="294"/>
        <v>4.2009770453084627E-2</v>
      </c>
      <c r="Y486" s="99">
        <f t="shared" si="295"/>
        <v>-9.9378554992191698E-2</v>
      </c>
      <c r="Z486" s="99">
        <f t="shared" si="296"/>
        <v>0.14138832544527632</v>
      </c>
      <c r="AA486" s="109">
        <f t="shared" si="297"/>
        <v>0.20506096654409819</v>
      </c>
      <c r="AB486" s="109">
        <f t="shared" si="314"/>
        <v>0.30171178299827728</v>
      </c>
      <c r="AC486" s="99" t="str">
        <f t="shared" si="315"/>
        <v>0</v>
      </c>
      <c r="AD486" s="95" t="str">
        <f t="shared" si="316"/>
        <v>0</v>
      </c>
      <c r="AE486" s="95">
        <f t="shared" si="298"/>
        <v>1</v>
      </c>
      <c r="AF486" s="95">
        <f>IF(Petrobras_PETR4___Histórico__InfoMoney_1[[#This Row],[MACD Line]]&lt;0,1,0)</f>
        <v>0</v>
      </c>
      <c r="AG486" s="99">
        <f>Petrobras_PETR4___Histórico__InfoMoney_1[[#This Row],[9MME]]/Petrobras_PETR4___Histórico__InfoMoney_1[[#This Row],[20MA]]</f>
        <v>1.0024625976433206</v>
      </c>
      <c r="AH486" s="95">
        <f t="shared" si="299"/>
        <v>0</v>
      </c>
      <c r="AI486" s="96">
        <f t="shared" si="300"/>
        <v>0</v>
      </c>
      <c r="AK486" s="104" t="b">
        <f t="shared" si="301"/>
        <v>0</v>
      </c>
      <c r="AL486" s="104" t="b">
        <f t="shared" si="302"/>
        <v>1</v>
      </c>
      <c r="AM486" s="104" t="b">
        <f t="shared" si="303"/>
        <v>0</v>
      </c>
      <c r="AN486" s="104" t="b">
        <f t="shared" si="304"/>
        <v>1</v>
      </c>
      <c r="AO486" s="98">
        <f t="shared" si="305"/>
        <v>23.04</v>
      </c>
      <c r="AP486" s="104">
        <f t="shared" si="306"/>
        <v>25.78</v>
      </c>
      <c r="AQ486" s="98">
        <f t="shared" si="307"/>
        <v>0.2</v>
      </c>
      <c r="AR486" s="98">
        <f t="shared" si="308"/>
        <v>0.15384615384615385</v>
      </c>
      <c r="AS486" s="98">
        <f t="shared" si="309"/>
        <v>7.407407407407407E-2</v>
      </c>
      <c r="AU486" s="97" t="b">
        <f t="shared" si="310"/>
        <v>0</v>
      </c>
      <c r="AV486" s="97" t="b">
        <f t="shared" si="311"/>
        <v>1</v>
      </c>
      <c r="AW486" s="97" t="b">
        <f t="shared" si="317"/>
        <v>1</v>
      </c>
      <c r="AX486" s="97" t="b">
        <f t="shared" si="318"/>
        <v>0</v>
      </c>
      <c r="AY4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6" s="97" t="b">
        <f t="shared" si="312"/>
        <v>0</v>
      </c>
      <c r="BA486" s="97" t="b">
        <f t="shared" si="313"/>
        <v>1</v>
      </c>
      <c r="BB486" s="97" t="b">
        <f t="shared" si="319"/>
        <v>1</v>
      </c>
      <c r="BC486" s="97" t="b">
        <f t="shared" si="320"/>
        <v>0</v>
      </c>
      <c r="BD486" s="97" t="b">
        <f>Petrobras_PETR4___Histórico__InfoMoney_1[[#This Row],[MACD Line]]&lt;0</f>
        <v>0</v>
      </c>
      <c r="BE4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7" spans="1:57" hidden="1">
      <c r="A487" s="83">
        <v>43627</v>
      </c>
      <c r="B487" s="98">
        <v>25.65</v>
      </c>
      <c r="C487" s="98">
        <v>25.65</v>
      </c>
      <c r="D487" s="98">
        <v>1.91</v>
      </c>
      <c r="E487" s="98">
        <f>Petrobras_PETR4___Histórico__InfoMoney_1[[#This Row],[Var.Dia (%)]]/100</f>
        <v>1.9099999999999999E-2</v>
      </c>
      <c r="F487" s="98">
        <v>25.65</v>
      </c>
      <c r="G487" s="98">
        <v>25.23</v>
      </c>
      <c r="H487" s="98">
        <v>25.78</v>
      </c>
      <c r="I487" s="97" t="s">
        <v>55</v>
      </c>
      <c r="J487" s="108">
        <v>1.5300000000000001E-2</v>
      </c>
      <c r="K487" s="97">
        <f ca="1">IF(COUNT($E487:E$1321)&gt;=22,LINEST(OFFSET(E487,0,0,22),OFFSET(J487,0,0,22)),"")</f>
        <v>1.2417965610844355</v>
      </c>
      <c r="L487" s="99">
        <f t="shared" si="285"/>
        <v>0</v>
      </c>
      <c r="M487" s="99">
        <f t="shared" si="286"/>
        <v>1</v>
      </c>
      <c r="N487" s="99">
        <f t="shared" si="287"/>
        <v>0</v>
      </c>
      <c r="O4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-7.344632768361728E-2</v>
      </c>
      <c r="P487" s="128">
        <f>IF(Petrobras_PETR4___Histórico__InfoMoney_1[[#This Row],[William %R]]&lt;-0.8,1,0)</f>
        <v>0</v>
      </c>
      <c r="Q487" s="128">
        <f>IF(Petrobras_PETR4___Histórico__InfoMoney_1[[#This Row],[William %R]]&gt;-0.1,1,0)</f>
        <v>1</v>
      </c>
      <c r="R487" s="99">
        <f t="shared" si="288"/>
        <v>24.01</v>
      </c>
      <c r="S487" s="99">
        <f t="shared" si="289"/>
        <v>25.78</v>
      </c>
      <c r="T487" s="99">
        <f t="shared" si="290"/>
        <v>24.748423076923082</v>
      </c>
      <c r="U487" s="99">
        <f t="shared" si="291"/>
        <v>24.643000000000004</v>
      </c>
      <c r="V487" s="99">
        <f t="shared" si="292"/>
        <v>24.94469938883535</v>
      </c>
      <c r="W487" s="99">
        <f t="shared" si="293"/>
        <v>24.935108581707894</v>
      </c>
      <c r="X487" s="99">
        <f t="shared" si="294"/>
        <v>9.5908071274557471E-3</v>
      </c>
      <c r="Y487" s="99">
        <f t="shared" si="295"/>
        <v>-0.13472563635351079</v>
      </c>
      <c r="Z487" s="99">
        <f t="shared" si="296"/>
        <v>0.14431644348096653</v>
      </c>
      <c r="AA487" s="109">
        <f t="shared" si="297"/>
        <v>0.33941125496954061</v>
      </c>
      <c r="AB487" s="109">
        <f t="shared" si="314"/>
        <v>0.46438130884005208</v>
      </c>
      <c r="AC487" s="99" t="str">
        <f t="shared" si="315"/>
        <v>0</v>
      </c>
      <c r="AD487" s="95" t="str">
        <f t="shared" si="316"/>
        <v>0</v>
      </c>
      <c r="AE487" s="95">
        <f t="shared" si="298"/>
        <v>1</v>
      </c>
      <c r="AF487" s="95">
        <f>IF(Petrobras_PETR4___Histórico__InfoMoney_1[[#This Row],[MACD Line]]&lt;0,1,0)</f>
        <v>0</v>
      </c>
      <c r="AG487" s="99">
        <f>Petrobras_PETR4___Histórico__InfoMoney_1[[#This Row],[9MME]]/Petrobras_PETR4___Histórico__InfoMoney_1[[#This Row],[20MA]]</f>
        <v>1.004278013104049</v>
      </c>
      <c r="AH487" s="95">
        <f t="shared" si="299"/>
        <v>0</v>
      </c>
      <c r="AI487" s="96">
        <f t="shared" si="300"/>
        <v>0</v>
      </c>
      <c r="AK487" s="104" t="b">
        <f t="shared" si="301"/>
        <v>1</v>
      </c>
      <c r="AL487" s="104" t="b">
        <f t="shared" si="302"/>
        <v>0</v>
      </c>
      <c r="AM487" s="104" t="b">
        <f t="shared" si="303"/>
        <v>1</v>
      </c>
      <c r="AN487" s="104" t="b">
        <f t="shared" si="304"/>
        <v>1</v>
      </c>
      <c r="AO487" s="98">
        <f t="shared" si="305"/>
        <v>23.04</v>
      </c>
      <c r="AP487" s="104">
        <f t="shared" si="306"/>
        <v>25.78</v>
      </c>
      <c r="AQ487" s="98">
        <f t="shared" si="307"/>
        <v>0.2</v>
      </c>
      <c r="AR487" s="98">
        <f t="shared" si="308"/>
        <v>0.15384615384615385</v>
      </c>
      <c r="AS487" s="98">
        <f t="shared" si="309"/>
        <v>7.407407407407407E-2</v>
      </c>
      <c r="AU487" s="97" t="b">
        <f t="shared" si="310"/>
        <v>1</v>
      </c>
      <c r="AV487" s="97" t="b">
        <f t="shared" si="311"/>
        <v>1</v>
      </c>
      <c r="AW487" s="97" t="b">
        <f t="shared" si="317"/>
        <v>0</v>
      </c>
      <c r="AX487" s="97" t="b">
        <f t="shared" si="318"/>
        <v>0</v>
      </c>
      <c r="AY4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7" s="97" t="b">
        <f t="shared" si="312"/>
        <v>0</v>
      </c>
      <c r="BA487" s="97" t="b">
        <f t="shared" si="313"/>
        <v>0</v>
      </c>
      <c r="BB487" s="97" t="b">
        <f t="shared" si="319"/>
        <v>1</v>
      </c>
      <c r="BC487" s="97" t="b">
        <f t="shared" si="320"/>
        <v>1</v>
      </c>
      <c r="BD487" s="97" t="b">
        <f>Petrobras_PETR4___Histórico__InfoMoney_1[[#This Row],[MACD Line]]&lt;0</f>
        <v>0</v>
      </c>
      <c r="BE4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8" spans="1:57" hidden="1">
      <c r="A488" s="83">
        <v>43626</v>
      </c>
      <c r="B488" s="98">
        <v>25.17</v>
      </c>
      <c r="C488" s="98">
        <v>25.17</v>
      </c>
      <c r="D488" s="98">
        <v>-0.41</v>
      </c>
      <c r="E488" s="98">
        <f>Petrobras_PETR4___Histórico__InfoMoney_1[[#This Row],[Var.Dia (%)]]/100</f>
        <v>-4.0999999999999995E-3</v>
      </c>
      <c r="F488" s="98">
        <v>25.12</v>
      </c>
      <c r="G488" s="98">
        <v>25.05</v>
      </c>
      <c r="H488" s="98">
        <v>25.4</v>
      </c>
      <c r="I488" s="97" t="s">
        <v>568</v>
      </c>
      <c r="J488" s="108">
        <v>-3.5999999999999999E-3</v>
      </c>
      <c r="K488" s="97">
        <f ca="1">IF(COUNT($E488:E$1321)&gt;=22,LINEST(OFFSET(E488,0,0,22),OFFSET(J488,0,0,22)),"")</f>
        <v>1.2270067859629807</v>
      </c>
      <c r="L488" s="99">
        <f t="shared" si="285"/>
        <v>0</v>
      </c>
      <c r="M488" s="99">
        <f t="shared" si="286"/>
        <v>0</v>
      </c>
      <c r="N488" s="99">
        <f t="shared" si="287"/>
        <v>0</v>
      </c>
      <c r="O4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-0.16546762589927869</v>
      </c>
      <c r="P488" s="128">
        <f>IF(Petrobras_PETR4___Histórico__InfoMoney_1[[#This Row],[William %R]]&lt;-0.8,1,0)</f>
        <v>0</v>
      </c>
      <c r="Q488" s="128">
        <f>IF(Petrobras_PETR4___Histórico__InfoMoney_1[[#This Row],[William %R]]&gt;-0.1,1,0)</f>
        <v>0</v>
      </c>
      <c r="R488" s="99">
        <f t="shared" si="288"/>
        <v>24.01</v>
      </c>
      <c r="S488" s="99">
        <f t="shared" si="289"/>
        <v>25.4</v>
      </c>
      <c r="T488" s="99">
        <f t="shared" si="290"/>
        <v>24.641576923076922</v>
      </c>
      <c r="U488" s="99">
        <f t="shared" si="291"/>
        <v>24.584500000000006</v>
      </c>
      <c r="V488" s="99">
        <f t="shared" si="292"/>
        <v>24.816462914078141</v>
      </c>
      <c r="W488" s="99">
        <f t="shared" si="293"/>
        <v>24.877917268244527</v>
      </c>
      <c r="X488" s="99">
        <f t="shared" si="294"/>
        <v>-6.1454354166386338E-2</v>
      </c>
      <c r="Y488" s="99">
        <f t="shared" si="295"/>
        <v>-0.17080474722375241</v>
      </c>
      <c r="Z488" s="99">
        <f t="shared" si="296"/>
        <v>0.10935039305736607</v>
      </c>
      <c r="AA488" s="109">
        <f t="shared" si="297"/>
        <v>7.7781745930519827E-2</v>
      </c>
      <c r="AB488" s="109">
        <f t="shared" si="314"/>
        <v>0.3415406271587621</v>
      </c>
      <c r="AC488" s="99" t="str">
        <f t="shared" si="315"/>
        <v>0</v>
      </c>
      <c r="AD488" s="95" t="str">
        <f t="shared" si="316"/>
        <v>0</v>
      </c>
      <c r="AE488" s="95">
        <f t="shared" si="298"/>
        <v>0</v>
      </c>
      <c r="AF488" s="95">
        <f>IF(Petrobras_PETR4___Histórico__InfoMoney_1[[#This Row],[MACD Line]]&lt;0,1,0)</f>
        <v>1</v>
      </c>
      <c r="AG488" s="99">
        <f>Petrobras_PETR4___Histórico__InfoMoney_1[[#This Row],[9MME]]/Petrobras_PETR4___Histórico__InfoMoney_1[[#This Row],[20MA]]</f>
        <v>1.0023216629614968</v>
      </c>
      <c r="AH488" s="95">
        <f t="shared" si="299"/>
        <v>0</v>
      </c>
      <c r="AI488" s="96">
        <f t="shared" si="300"/>
        <v>0</v>
      </c>
      <c r="AK488" s="104" t="b">
        <f t="shared" si="301"/>
        <v>0</v>
      </c>
      <c r="AL488" s="104" t="b">
        <f t="shared" si="302"/>
        <v>0</v>
      </c>
      <c r="AM488" s="104" t="b">
        <f t="shared" si="303"/>
        <v>0</v>
      </c>
      <c r="AN488" s="104" t="b">
        <f t="shared" si="304"/>
        <v>1</v>
      </c>
      <c r="AO488" s="98">
        <f t="shared" si="305"/>
        <v>23.04</v>
      </c>
      <c r="AP488" s="104">
        <f t="shared" si="306"/>
        <v>25.78</v>
      </c>
      <c r="AQ488" s="98">
        <f t="shared" si="307"/>
        <v>0.2</v>
      </c>
      <c r="AR488" s="98">
        <f t="shared" si="308"/>
        <v>0.15384615384615385</v>
      </c>
      <c r="AS488" s="98">
        <f t="shared" si="309"/>
        <v>7.407407407407407E-2</v>
      </c>
      <c r="AU488" s="97" t="b">
        <f t="shared" si="310"/>
        <v>1</v>
      </c>
      <c r="AV488" s="97" t="b">
        <f t="shared" si="311"/>
        <v>1</v>
      </c>
      <c r="AW488" s="97" t="b">
        <f t="shared" si="317"/>
        <v>0</v>
      </c>
      <c r="AX488" s="97" t="b">
        <f t="shared" si="318"/>
        <v>0</v>
      </c>
      <c r="AY4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8" s="97" t="b">
        <f t="shared" si="312"/>
        <v>0</v>
      </c>
      <c r="BA488" s="97" t="b">
        <f t="shared" si="313"/>
        <v>0</v>
      </c>
      <c r="BB488" s="97" t="b">
        <f t="shared" si="319"/>
        <v>1</v>
      </c>
      <c r="BC488" s="97" t="b">
        <f t="shared" si="320"/>
        <v>1</v>
      </c>
      <c r="BD488" s="97" t="b">
        <f>Petrobras_PETR4___Histórico__InfoMoney_1[[#This Row],[MACD Line]]&lt;0</f>
        <v>1</v>
      </c>
      <c r="BE4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89" spans="1:57" hidden="1">
      <c r="A489" s="83">
        <v>43623</v>
      </c>
      <c r="B489" s="98">
        <v>25.28</v>
      </c>
      <c r="C489" s="98">
        <v>25.28</v>
      </c>
      <c r="D489" s="98">
        <v>1.83</v>
      </c>
      <c r="E489" s="98">
        <f>Petrobras_PETR4___Histórico__InfoMoney_1[[#This Row],[Var.Dia (%)]]/100</f>
        <v>1.83E-2</v>
      </c>
      <c r="F489" s="98">
        <v>25.28</v>
      </c>
      <c r="G489" s="98">
        <v>24.91</v>
      </c>
      <c r="H489" s="98">
        <v>25.34</v>
      </c>
      <c r="I489" s="97" t="s">
        <v>62</v>
      </c>
      <c r="J489" s="108">
        <v>6.3E-3</v>
      </c>
      <c r="K489" s="97">
        <f ca="1">IF(COUNT($E489:E$1321)&gt;=22,LINEST(OFFSET(E489,0,0,22),OFFSET(J489,0,0,22)),"")</f>
        <v>1.2517733214509152</v>
      </c>
      <c r="L489" s="99">
        <f t="shared" si="285"/>
        <v>0</v>
      </c>
      <c r="M489" s="99">
        <f t="shared" si="286"/>
        <v>0</v>
      </c>
      <c r="N489" s="99">
        <f t="shared" si="287"/>
        <v>0</v>
      </c>
      <c r="O4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-6.2937062937062846E-2</v>
      </c>
      <c r="P489" s="128">
        <f>IF(Petrobras_PETR4___Histórico__InfoMoney_1[[#This Row],[William %R]]&lt;-0.8,1,0)</f>
        <v>0</v>
      </c>
      <c r="Q489" s="128">
        <f>IF(Petrobras_PETR4___Histórico__InfoMoney_1[[#This Row],[William %R]]&gt;-0.1,1,0)</f>
        <v>1</v>
      </c>
      <c r="R489" s="99">
        <f t="shared" si="288"/>
        <v>23.94</v>
      </c>
      <c r="S489" s="99">
        <f t="shared" si="289"/>
        <v>25.37</v>
      </c>
      <c r="T489" s="99">
        <f t="shared" si="290"/>
        <v>24.65173076923077</v>
      </c>
      <c r="U489" s="99">
        <f t="shared" si="291"/>
        <v>24.545500000000001</v>
      </c>
      <c r="V489" s="99">
        <f t="shared" si="292"/>
        <v>24.752183443910528</v>
      </c>
      <c r="W489" s="99">
        <f t="shared" si="293"/>
        <v>24.854550649704088</v>
      </c>
      <c r="X489" s="99">
        <f t="shared" si="294"/>
        <v>-0.10236720579355918</v>
      </c>
      <c r="Y489" s="99">
        <f t="shared" si="295"/>
        <v>-0.19814234548809392</v>
      </c>
      <c r="Z489" s="99">
        <f t="shared" si="296"/>
        <v>9.5775139694534744E-2</v>
      </c>
      <c r="AA489" s="109">
        <f t="shared" si="297"/>
        <v>0.32526911934581249</v>
      </c>
      <c r="AB489" s="109">
        <f t="shared" si="314"/>
        <v>0.32669557695200013</v>
      </c>
      <c r="AC489" s="99" t="str">
        <f t="shared" si="315"/>
        <v>0</v>
      </c>
      <c r="AD489" s="95" t="str">
        <f t="shared" si="316"/>
        <v>0</v>
      </c>
      <c r="AE489" s="95">
        <f t="shared" si="298"/>
        <v>0</v>
      </c>
      <c r="AF489" s="95">
        <f>IF(Petrobras_PETR4___Histórico__InfoMoney_1[[#This Row],[MACD Line]]&lt;0,1,0)</f>
        <v>1</v>
      </c>
      <c r="AG489" s="99">
        <f>Petrobras_PETR4___Histórico__InfoMoney_1[[#This Row],[9MME]]/Petrobras_PETR4___Histórico__InfoMoney_1[[#This Row],[20MA]]</f>
        <v>1.004327912213268</v>
      </c>
      <c r="AH489" s="95">
        <f t="shared" si="299"/>
        <v>0</v>
      </c>
      <c r="AI489" s="96">
        <f t="shared" si="300"/>
        <v>0</v>
      </c>
      <c r="AK489" s="104" t="b">
        <f t="shared" si="301"/>
        <v>0</v>
      </c>
      <c r="AL489" s="104" t="b">
        <f t="shared" si="302"/>
        <v>0</v>
      </c>
      <c r="AM489" s="104" t="b">
        <f t="shared" si="303"/>
        <v>1</v>
      </c>
      <c r="AN489" s="104" t="b">
        <f t="shared" si="304"/>
        <v>1</v>
      </c>
      <c r="AO489" s="98">
        <f t="shared" si="305"/>
        <v>23.04</v>
      </c>
      <c r="AP489" s="104">
        <f t="shared" si="306"/>
        <v>25.4</v>
      </c>
      <c r="AQ489" s="98">
        <f t="shared" si="307"/>
        <v>0.2</v>
      </c>
      <c r="AR489" s="98">
        <f t="shared" si="308"/>
        <v>0.15384615384615385</v>
      </c>
      <c r="AS489" s="98">
        <f t="shared" si="309"/>
        <v>7.407407407407407E-2</v>
      </c>
      <c r="AU489" s="97" t="b">
        <f t="shared" si="310"/>
        <v>1</v>
      </c>
      <c r="AV489" s="97" t="b">
        <f t="shared" si="311"/>
        <v>1</v>
      </c>
      <c r="AW489" s="97" t="b">
        <f t="shared" si="317"/>
        <v>0</v>
      </c>
      <c r="AX489" s="97" t="b">
        <f t="shared" si="318"/>
        <v>0</v>
      </c>
      <c r="AY4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89" s="97" t="b">
        <f t="shared" si="312"/>
        <v>0</v>
      </c>
      <c r="BA489" s="97" t="b">
        <f t="shared" si="313"/>
        <v>0</v>
      </c>
      <c r="BB489" s="97" t="b">
        <f t="shared" si="319"/>
        <v>1</v>
      </c>
      <c r="BC489" s="97" t="b">
        <f t="shared" si="320"/>
        <v>1</v>
      </c>
      <c r="BD489" s="97" t="b">
        <f>Petrobras_PETR4___Histórico__InfoMoney_1[[#This Row],[MACD Line]]&lt;0</f>
        <v>1</v>
      </c>
      <c r="BE4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0" spans="1:57" hidden="1">
      <c r="A490" s="83">
        <v>43622</v>
      </c>
      <c r="B490" s="98">
        <v>24.82</v>
      </c>
      <c r="C490" s="98">
        <v>24.82</v>
      </c>
      <c r="D490" s="98">
        <v>1.62</v>
      </c>
      <c r="E490" s="98">
        <f>Petrobras_PETR4___Histórico__InfoMoney_1[[#This Row],[Var.Dia (%)]]/100</f>
        <v>1.6200000000000003E-2</v>
      </c>
      <c r="F490" s="98">
        <v>24.82</v>
      </c>
      <c r="G490" s="98">
        <v>24.29</v>
      </c>
      <c r="H490" s="98">
        <v>25.15</v>
      </c>
      <c r="I490" s="97" t="s">
        <v>122</v>
      </c>
      <c r="J490" s="108">
        <v>1.26E-2</v>
      </c>
      <c r="K490" s="97">
        <f ca="1">IF(COUNT($E490:E$1321)&gt;=22,LINEST(OFFSET(E490,0,0,22),OFFSET(J490,0,0,22)),"")</f>
        <v>1.3153609648446638</v>
      </c>
      <c r="L490" s="99">
        <f t="shared" si="285"/>
        <v>0</v>
      </c>
      <c r="M490" s="99">
        <f t="shared" si="286"/>
        <v>0</v>
      </c>
      <c r="N490" s="99">
        <f t="shared" si="287"/>
        <v>0</v>
      </c>
      <c r="O4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-0.25345622119815681</v>
      </c>
      <c r="P490" s="128">
        <f>IF(Petrobras_PETR4___Histórico__InfoMoney_1[[#This Row],[William %R]]&lt;-0.8,1,0)</f>
        <v>0</v>
      </c>
      <c r="Q490" s="128">
        <f>IF(Petrobras_PETR4___Histórico__InfoMoney_1[[#This Row],[William %R]]&gt;-0.1,1,0)</f>
        <v>0</v>
      </c>
      <c r="R490" s="99">
        <f t="shared" si="288"/>
        <v>23.2</v>
      </c>
      <c r="S490" s="99">
        <f t="shared" si="289"/>
        <v>25.37</v>
      </c>
      <c r="T490" s="99">
        <f t="shared" si="290"/>
        <v>24.599576923076924</v>
      </c>
      <c r="U490" s="99">
        <f t="shared" si="291"/>
        <v>24.537500000000001</v>
      </c>
      <c r="V490" s="99">
        <f t="shared" si="292"/>
        <v>24.656216797348804</v>
      </c>
      <c r="W490" s="99">
        <f t="shared" si="293"/>
        <v>24.820514701680413</v>
      </c>
      <c r="X490" s="99">
        <f t="shared" si="294"/>
        <v>-0.16429790433160818</v>
      </c>
      <c r="Y490" s="99">
        <f t="shared" si="295"/>
        <v>-0.22208613041172762</v>
      </c>
      <c r="Z490" s="99">
        <f t="shared" si="296"/>
        <v>5.7788226080119437E-2</v>
      </c>
      <c r="AA490" s="109">
        <f t="shared" si="297"/>
        <v>0.27577164466275395</v>
      </c>
      <c r="AB490" s="109">
        <f t="shared" si="314"/>
        <v>0.2750999818247909</v>
      </c>
      <c r="AC490" s="99" t="str">
        <f t="shared" si="315"/>
        <v>1</v>
      </c>
      <c r="AD490" s="95" t="str">
        <f t="shared" si="316"/>
        <v>0</v>
      </c>
      <c r="AE490" s="95">
        <f t="shared" si="298"/>
        <v>0</v>
      </c>
      <c r="AF490" s="95">
        <f>IF(Petrobras_PETR4___Histórico__InfoMoney_1[[#This Row],[MACD Line]]&lt;0,1,0)</f>
        <v>1</v>
      </c>
      <c r="AG490" s="99">
        <f>Petrobras_PETR4___Histórico__InfoMoney_1[[#This Row],[9MME]]/Petrobras_PETR4___Histórico__InfoMoney_1[[#This Row],[20MA]]</f>
        <v>1.0025298796974802</v>
      </c>
      <c r="AH490" s="95">
        <f t="shared" si="299"/>
        <v>0</v>
      </c>
      <c r="AI490" s="96">
        <f t="shared" si="300"/>
        <v>0</v>
      </c>
      <c r="AK490" s="104" t="b">
        <f t="shared" si="301"/>
        <v>0</v>
      </c>
      <c r="AL490" s="104" t="b">
        <f t="shared" si="302"/>
        <v>0</v>
      </c>
      <c r="AM490" s="104" t="b">
        <f t="shared" si="303"/>
        <v>0</v>
      </c>
      <c r="AN490" s="104" t="b">
        <f t="shared" si="304"/>
        <v>1</v>
      </c>
      <c r="AO490" s="98">
        <f t="shared" si="305"/>
        <v>23.04</v>
      </c>
      <c r="AP490" s="104">
        <f t="shared" si="306"/>
        <v>25.37</v>
      </c>
      <c r="AQ490" s="98">
        <f t="shared" si="307"/>
        <v>0.2</v>
      </c>
      <c r="AR490" s="98">
        <f t="shared" si="308"/>
        <v>0.15384615384615385</v>
      </c>
      <c r="AS490" s="98">
        <f t="shared" si="309"/>
        <v>7.407407407407407E-2</v>
      </c>
      <c r="AU490" s="97" t="b">
        <f t="shared" si="310"/>
        <v>1</v>
      </c>
      <c r="AV490" s="97" t="b">
        <f t="shared" si="311"/>
        <v>0</v>
      </c>
      <c r="AW490" s="97" t="b">
        <f t="shared" si="317"/>
        <v>0</v>
      </c>
      <c r="AX490" s="97" t="b">
        <f t="shared" si="318"/>
        <v>1</v>
      </c>
      <c r="AY4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0" s="97" t="b">
        <f t="shared" si="312"/>
        <v>1</v>
      </c>
      <c r="BA490" s="97" t="b">
        <f t="shared" si="313"/>
        <v>0</v>
      </c>
      <c r="BB490" s="97" t="b">
        <f t="shared" si="319"/>
        <v>0</v>
      </c>
      <c r="BC490" s="97" t="b">
        <f t="shared" si="320"/>
        <v>1</v>
      </c>
      <c r="BD490" s="97" t="b">
        <f>Petrobras_PETR4___Histórico__InfoMoney_1[[#This Row],[MACD Line]]&lt;0</f>
        <v>1</v>
      </c>
      <c r="BE4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1" spans="1:57" hidden="1">
      <c r="A491" s="83">
        <v>43621</v>
      </c>
      <c r="B491" s="98">
        <v>24.43</v>
      </c>
      <c r="C491" s="98">
        <v>24.43</v>
      </c>
      <c r="D491" s="98">
        <v>-1.3</v>
      </c>
      <c r="E491" s="98">
        <f>Petrobras_PETR4___Histórico__InfoMoney_1[[#This Row],[Var.Dia (%)]]/100</f>
        <v>-1.3000000000000001E-2</v>
      </c>
      <c r="F491" s="98">
        <v>24.43</v>
      </c>
      <c r="G491" s="98">
        <v>24.15</v>
      </c>
      <c r="H491" s="98">
        <v>24.83</v>
      </c>
      <c r="I491" s="97" t="s">
        <v>67</v>
      </c>
      <c r="J491" s="108">
        <v>-1.4199999999999999E-2</v>
      </c>
      <c r="K491" s="97">
        <f ca="1">IF(COUNT($E491:E$1321)&gt;=22,LINEST(OFFSET(E491,0,0,22),OFFSET(J491,0,0,22)),"")</f>
        <v>1.3223631598724339</v>
      </c>
      <c r="L491" s="99">
        <f t="shared" si="285"/>
        <v>0</v>
      </c>
      <c r="M491" s="99">
        <f t="shared" si="286"/>
        <v>0</v>
      </c>
      <c r="N491" s="99">
        <f t="shared" si="287"/>
        <v>0</v>
      </c>
      <c r="O4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-0.40343347639485</v>
      </c>
      <c r="P491" s="128">
        <f>IF(Petrobras_PETR4___Histórico__InfoMoney_1[[#This Row],[William %R]]&lt;-0.8,1,0)</f>
        <v>0</v>
      </c>
      <c r="Q491" s="128">
        <f>IF(Petrobras_PETR4___Histórico__InfoMoney_1[[#This Row],[William %R]]&gt;-0.1,1,0)</f>
        <v>0</v>
      </c>
      <c r="R491" s="99">
        <f t="shared" si="288"/>
        <v>23.04</v>
      </c>
      <c r="S491" s="99">
        <f t="shared" si="289"/>
        <v>25.37</v>
      </c>
      <c r="T491" s="99">
        <f t="shared" si="290"/>
        <v>24.596269230769231</v>
      </c>
      <c r="U491" s="99">
        <f t="shared" si="291"/>
        <v>24.5595</v>
      </c>
      <c r="V491" s="99">
        <f t="shared" si="292"/>
        <v>24.626438033230407</v>
      </c>
      <c r="W491" s="99">
        <f t="shared" si="293"/>
        <v>24.820555877814847</v>
      </c>
      <c r="X491" s="99">
        <f t="shared" si="294"/>
        <v>-0.19411784458444004</v>
      </c>
      <c r="Y491" s="99">
        <f t="shared" si="295"/>
        <v>-0.23653318693175748</v>
      </c>
      <c r="Z491" s="99">
        <f t="shared" si="296"/>
        <v>4.2415342347317447E-2</v>
      </c>
      <c r="AA491" s="109">
        <f t="shared" si="297"/>
        <v>0.22627416997969541</v>
      </c>
      <c r="AB491" s="109">
        <f t="shared" si="314"/>
        <v>0.24803225596684023</v>
      </c>
      <c r="AC491" s="99" t="str">
        <f t="shared" si="315"/>
        <v>0</v>
      </c>
      <c r="AD491" s="95">
        <f t="shared" si="316"/>
        <v>1</v>
      </c>
      <c r="AE491" s="95">
        <f t="shared" si="298"/>
        <v>0</v>
      </c>
      <c r="AF491" s="95">
        <f>IF(Petrobras_PETR4___Histórico__InfoMoney_1[[#This Row],[MACD Line]]&lt;0,1,0)</f>
        <v>1</v>
      </c>
      <c r="AG491" s="99">
        <f>Petrobras_PETR4___Histórico__InfoMoney_1[[#This Row],[9MME]]/Petrobras_PETR4___Histórico__InfoMoney_1[[#This Row],[20MA]]</f>
        <v>1.0014971489960802</v>
      </c>
      <c r="AH491" s="95">
        <f t="shared" si="299"/>
        <v>0</v>
      </c>
      <c r="AI491" s="96">
        <f t="shared" si="300"/>
        <v>0</v>
      </c>
      <c r="AK491" s="104" t="b">
        <f t="shared" si="301"/>
        <v>0</v>
      </c>
      <c r="AL491" s="104" t="b">
        <f t="shared" si="302"/>
        <v>0</v>
      </c>
      <c r="AM491" s="104" t="b">
        <f t="shared" si="303"/>
        <v>0</v>
      </c>
      <c r="AN491" s="104" t="b">
        <f t="shared" si="304"/>
        <v>1</v>
      </c>
      <c r="AO491" s="98">
        <f t="shared" si="305"/>
        <v>23.04</v>
      </c>
      <c r="AP491" s="104">
        <f t="shared" si="306"/>
        <v>25.87</v>
      </c>
      <c r="AQ491" s="98">
        <f t="shared" si="307"/>
        <v>0.2</v>
      </c>
      <c r="AR491" s="98">
        <f t="shared" si="308"/>
        <v>0.15384615384615385</v>
      </c>
      <c r="AS491" s="98">
        <f t="shared" si="309"/>
        <v>7.407407407407407E-2</v>
      </c>
      <c r="AU491" s="97" t="b">
        <f t="shared" si="310"/>
        <v>0</v>
      </c>
      <c r="AV491" s="97" t="b">
        <f t="shared" si="311"/>
        <v>1</v>
      </c>
      <c r="AW491" s="97" t="b">
        <f t="shared" si="317"/>
        <v>1</v>
      </c>
      <c r="AX491" s="97" t="b">
        <f t="shared" si="318"/>
        <v>0</v>
      </c>
      <c r="AY4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1" s="97" t="b">
        <f t="shared" si="312"/>
        <v>0</v>
      </c>
      <c r="BA491" s="97" t="b">
        <f t="shared" si="313"/>
        <v>1</v>
      </c>
      <c r="BB491" s="97" t="b">
        <f t="shared" si="319"/>
        <v>1</v>
      </c>
      <c r="BC491" s="97" t="b">
        <f t="shared" si="320"/>
        <v>0</v>
      </c>
      <c r="BD491" s="97" t="b">
        <f>Petrobras_PETR4___Histórico__InfoMoney_1[[#This Row],[MACD Line]]&lt;0</f>
        <v>1</v>
      </c>
      <c r="BE4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2" spans="1:57" hidden="1">
      <c r="A492" s="83">
        <v>43620</v>
      </c>
      <c r="B492" s="98">
        <v>24.75</v>
      </c>
      <c r="C492" s="98">
        <v>24.75</v>
      </c>
      <c r="D492" s="98">
        <v>0.81</v>
      </c>
      <c r="E492" s="98">
        <f>Petrobras_PETR4___Histórico__InfoMoney_1[[#This Row],[Var.Dia (%)]]/100</f>
        <v>8.1000000000000013E-3</v>
      </c>
      <c r="F492" s="98">
        <v>24.75</v>
      </c>
      <c r="G492" s="98">
        <v>24.59</v>
      </c>
      <c r="H492" s="98">
        <v>24.91</v>
      </c>
      <c r="I492" s="97" t="s">
        <v>569</v>
      </c>
      <c r="J492" s="108">
        <v>3.7000000000000002E-3</v>
      </c>
      <c r="K492" s="97">
        <f ca="1">IF(COUNT($E492:E$1321)&gt;=22,LINEST(OFFSET(E492,0,0,22),OFFSET(J492,0,0,22)),"")</f>
        <v>1.3144946628927039</v>
      </c>
      <c r="L492" s="99">
        <f t="shared" si="285"/>
        <v>0</v>
      </c>
      <c r="M492" s="99">
        <f t="shared" si="286"/>
        <v>0</v>
      </c>
      <c r="N492" s="99">
        <f t="shared" si="287"/>
        <v>0</v>
      </c>
      <c r="O4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-0.26609442060085858</v>
      </c>
      <c r="P492" s="128">
        <f>IF(Petrobras_PETR4___Histórico__InfoMoney_1[[#This Row],[William %R]]&lt;-0.8,1,0)</f>
        <v>0</v>
      </c>
      <c r="Q492" s="128">
        <f>IF(Petrobras_PETR4___Histórico__InfoMoney_1[[#This Row],[William %R]]&gt;-0.1,1,0)</f>
        <v>0</v>
      </c>
      <c r="R492" s="99">
        <f t="shared" si="288"/>
        <v>23.04</v>
      </c>
      <c r="S492" s="99">
        <f t="shared" si="289"/>
        <v>25.37</v>
      </c>
      <c r="T492" s="99">
        <f t="shared" si="290"/>
        <v>24.648038461538462</v>
      </c>
      <c r="U492" s="99">
        <f t="shared" si="291"/>
        <v>24.6265</v>
      </c>
      <c r="V492" s="99">
        <f t="shared" si="292"/>
        <v>24.662154039272298</v>
      </c>
      <c r="W492" s="99">
        <f t="shared" si="293"/>
        <v>24.851800348040037</v>
      </c>
      <c r="X492" s="99">
        <f t="shared" si="294"/>
        <v>-0.18964630876773825</v>
      </c>
      <c r="Y492" s="99">
        <f t="shared" si="295"/>
        <v>-0.24713702251858685</v>
      </c>
      <c r="Z492" s="99">
        <f t="shared" si="296"/>
        <v>5.7490713750848604E-2</v>
      </c>
      <c r="AA492" s="109">
        <f t="shared" si="297"/>
        <v>0.141421356237309</v>
      </c>
      <c r="AB492" s="109">
        <f t="shared" si="314"/>
        <v>0.33003030163910774</v>
      </c>
      <c r="AC492" s="99" t="str">
        <f t="shared" si="315"/>
        <v>1</v>
      </c>
      <c r="AD492" s="95" t="str">
        <f t="shared" si="316"/>
        <v>0</v>
      </c>
      <c r="AE492" s="95">
        <f t="shared" si="298"/>
        <v>0</v>
      </c>
      <c r="AF492" s="95">
        <f>IF(Petrobras_PETR4___Histórico__InfoMoney_1[[#This Row],[MACD Line]]&lt;0,1,0)</f>
        <v>1</v>
      </c>
      <c r="AG492" s="99">
        <f>Petrobras_PETR4___Histórico__InfoMoney_1[[#This Row],[9MME]]/Petrobras_PETR4___Histórico__InfoMoney_1[[#This Row],[20MA]]</f>
        <v>1.0008746050611521</v>
      </c>
      <c r="AH492" s="95">
        <f t="shared" si="299"/>
        <v>0</v>
      </c>
      <c r="AI492" s="96">
        <f t="shared" si="300"/>
        <v>0</v>
      </c>
      <c r="AK492" s="104" t="b">
        <f t="shared" si="301"/>
        <v>0</v>
      </c>
      <c r="AL492" s="104" t="b">
        <f t="shared" si="302"/>
        <v>0</v>
      </c>
      <c r="AM492" s="104" t="b">
        <f t="shared" si="303"/>
        <v>0</v>
      </c>
      <c r="AN492" s="104" t="b">
        <f t="shared" si="304"/>
        <v>1</v>
      </c>
      <c r="AO492" s="98">
        <f t="shared" si="305"/>
        <v>23.04</v>
      </c>
      <c r="AP492" s="104">
        <f t="shared" si="306"/>
        <v>25.87</v>
      </c>
      <c r="AQ492" s="98">
        <f t="shared" si="307"/>
        <v>0.2</v>
      </c>
      <c r="AR492" s="98">
        <f t="shared" si="308"/>
        <v>0.15384615384615385</v>
      </c>
      <c r="AS492" s="98">
        <f t="shared" si="309"/>
        <v>7.407407407407407E-2</v>
      </c>
      <c r="AU492" s="97" t="b">
        <f t="shared" si="310"/>
        <v>1</v>
      </c>
      <c r="AV492" s="97" t="b">
        <f t="shared" si="311"/>
        <v>1</v>
      </c>
      <c r="AW492" s="97" t="b">
        <f t="shared" si="317"/>
        <v>0</v>
      </c>
      <c r="AX492" s="97" t="b">
        <f t="shared" si="318"/>
        <v>1</v>
      </c>
      <c r="AY4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2" s="97" t="b">
        <f t="shared" si="312"/>
        <v>0</v>
      </c>
      <c r="BA492" s="97" t="b">
        <f t="shared" si="313"/>
        <v>0</v>
      </c>
      <c r="BB492" s="97" t="b">
        <f t="shared" si="319"/>
        <v>0</v>
      </c>
      <c r="BC492" s="97" t="b">
        <f t="shared" si="320"/>
        <v>1</v>
      </c>
      <c r="BD492" s="97" t="b">
        <f>Petrobras_PETR4___Histórico__InfoMoney_1[[#This Row],[MACD Line]]&lt;0</f>
        <v>1</v>
      </c>
      <c r="BE4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3" spans="1:57" hidden="1">
      <c r="A493" s="83">
        <v>43619</v>
      </c>
      <c r="B493" s="98">
        <v>24.55</v>
      </c>
      <c r="C493" s="98">
        <v>24.55</v>
      </c>
      <c r="D493" s="98">
        <v>1.72</v>
      </c>
      <c r="E493" s="98">
        <f>Petrobras_PETR4___Histórico__InfoMoney_1[[#This Row],[Var.Dia (%)]]/100</f>
        <v>1.72E-2</v>
      </c>
      <c r="F493" s="98">
        <v>24.55</v>
      </c>
      <c r="G493" s="98">
        <v>24.42</v>
      </c>
      <c r="H493" s="98">
        <v>24.86</v>
      </c>
      <c r="I493" s="97" t="s">
        <v>62</v>
      </c>
      <c r="J493" s="108">
        <v>-1E-4</v>
      </c>
      <c r="K493" s="97">
        <f ca="1">IF(COUNT($E493:E$1321)&gt;=22,LINEST(OFFSET(E493,0,0,22),OFFSET(J493,0,0,22)),"")</f>
        <v>1.3096449183684769</v>
      </c>
      <c r="L493" s="99">
        <f t="shared" si="285"/>
        <v>0</v>
      </c>
      <c r="M493" s="99">
        <f t="shared" si="286"/>
        <v>0</v>
      </c>
      <c r="N493" s="99">
        <f t="shared" si="287"/>
        <v>0</v>
      </c>
      <c r="O4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-0.35193133047210284</v>
      </c>
      <c r="P493" s="128">
        <f>IF(Petrobras_PETR4___Histórico__InfoMoney_1[[#This Row],[William %R]]&lt;-0.8,1,0)</f>
        <v>0</v>
      </c>
      <c r="Q493" s="128">
        <f>IF(Petrobras_PETR4___Histórico__InfoMoney_1[[#This Row],[William %R]]&gt;-0.1,1,0)</f>
        <v>0</v>
      </c>
      <c r="R493" s="99">
        <f t="shared" si="288"/>
        <v>23.04</v>
      </c>
      <c r="S493" s="99">
        <f t="shared" si="289"/>
        <v>25.37</v>
      </c>
      <c r="T493" s="99">
        <f t="shared" si="290"/>
        <v>24.645192307692305</v>
      </c>
      <c r="U493" s="99">
        <f t="shared" si="291"/>
        <v>24.6295</v>
      </c>
      <c r="V493" s="99">
        <f t="shared" si="292"/>
        <v>24.646182046412715</v>
      </c>
      <c r="W493" s="99">
        <f t="shared" si="293"/>
        <v>24.859944375883238</v>
      </c>
      <c r="X493" s="99">
        <f t="shared" si="294"/>
        <v>-0.21376232947052287</v>
      </c>
      <c r="Y493" s="99">
        <f t="shared" si="295"/>
        <v>-0.261509700956299</v>
      </c>
      <c r="Z493" s="99">
        <f t="shared" si="296"/>
        <v>4.7747371485776124E-2</v>
      </c>
      <c r="AA493" s="109">
        <f t="shared" si="297"/>
        <v>0.29698484809835118</v>
      </c>
      <c r="AB493" s="109">
        <f t="shared" si="314"/>
        <v>0.45241573801095825</v>
      </c>
      <c r="AC493" s="99" t="str">
        <f t="shared" si="315"/>
        <v>0</v>
      </c>
      <c r="AD493" s="95" t="str">
        <f t="shared" si="316"/>
        <v>0</v>
      </c>
      <c r="AE493" s="95">
        <f t="shared" si="298"/>
        <v>0</v>
      </c>
      <c r="AF493" s="95">
        <f>IF(Petrobras_PETR4___Histórico__InfoMoney_1[[#This Row],[MACD Line]]&lt;0,1,0)</f>
        <v>1</v>
      </c>
      <c r="AG493" s="99">
        <f>Petrobras_PETR4___Histórico__InfoMoney_1[[#This Row],[9MME]]/Petrobras_PETR4___Histórico__InfoMoney_1[[#This Row],[20MA]]</f>
        <v>1.0006371346431029</v>
      </c>
      <c r="AH493" s="95">
        <f t="shared" si="299"/>
        <v>0</v>
      </c>
      <c r="AI493" s="96">
        <f t="shared" si="300"/>
        <v>0</v>
      </c>
      <c r="AK493" s="104" t="b">
        <f t="shared" si="301"/>
        <v>0</v>
      </c>
      <c r="AL493" s="104" t="b">
        <f t="shared" si="302"/>
        <v>0</v>
      </c>
      <c r="AM493" s="104" t="b">
        <f t="shared" si="303"/>
        <v>0</v>
      </c>
      <c r="AN493" s="104" t="b">
        <f t="shared" si="304"/>
        <v>1</v>
      </c>
      <c r="AO493" s="98">
        <f t="shared" si="305"/>
        <v>23.04</v>
      </c>
      <c r="AP493" s="104">
        <f t="shared" si="306"/>
        <v>25.87</v>
      </c>
      <c r="AQ493" s="98">
        <f t="shared" si="307"/>
        <v>0.2</v>
      </c>
      <c r="AR493" s="98">
        <f t="shared" si="308"/>
        <v>0.15384615384615385</v>
      </c>
      <c r="AS493" s="98">
        <f t="shared" si="309"/>
        <v>7.407407407407407E-2</v>
      </c>
      <c r="AU493" s="97" t="b">
        <f t="shared" si="310"/>
        <v>1</v>
      </c>
      <c r="AV493" s="97" t="b">
        <f t="shared" si="311"/>
        <v>0</v>
      </c>
      <c r="AW493" s="97" t="b">
        <f t="shared" si="317"/>
        <v>1</v>
      </c>
      <c r="AX493" s="97" t="b">
        <f t="shared" si="318"/>
        <v>1</v>
      </c>
      <c r="AY4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3" s="97" t="b">
        <f t="shared" si="312"/>
        <v>1</v>
      </c>
      <c r="BA493" s="97" t="b">
        <f t="shared" si="313"/>
        <v>0</v>
      </c>
      <c r="BB493" s="97" t="b">
        <f t="shared" si="319"/>
        <v>0</v>
      </c>
      <c r="BC493" s="97" t="b">
        <f t="shared" si="320"/>
        <v>0</v>
      </c>
      <c r="BD493" s="97" t="b">
        <f>Petrobras_PETR4___Histórico__InfoMoney_1[[#This Row],[MACD Line]]&lt;0</f>
        <v>1</v>
      </c>
      <c r="BE4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4" spans="1:57" hidden="1">
      <c r="A494" s="83">
        <v>43616</v>
      </c>
      <c r="B494" s="98">
        <v>24.13</v>
      </c>
      <c r="C494" s="98">
        <v>24.13</v>
      </c>
      <c r="D494" s="98">
        <v>-2.29</v>
      </c>
      <c r="E494" s="98">
        <f>Petrobras_PETR4___Histórico__InfoMoney_1[[#This Row],[Var.Dia (%)]]/100</f>
        <v>-2.29E-2</v>
      </c>
      <c r="F494" s="98">
        <v>24.13</v>
      </c>
      <c r="G494" s="98">
        <v>24.01</v>
      </c>
      <c r="H494" s="98">
        <v>24.81</v>
      </c>
      <c r="I494" s="97" t="s">
        <v>496</v>
      </c>
      <c r="J494" s="108">
        <v>-4.4000000000000003E-3</v>
      </c>
      <c r="K494" s="97">
        <f ca="1">IF(COUNT($E494:E$1321)&gt;=22,LINEST(OFFSET(E494,0,0,22),OFFSET(J494,0,0,22)),"")</f>
        <v>1.3144873104828025</v>
      </c>
      <c r="L494" s="99">
        <f t="shared" si="285"/>
        <v>0</v>
      </c>
      <c r="M494" s="99">
        <f t="shared" si="286"/>
        <v>0</v>
      </c>
      <c r="N494" s="99">
        <f t="shared" si="287"/>
        <v>0</v>
      </c>
      <c r="O4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-0.53218884120171717</v>
      </c>
      <c r="P494" s="128">
        <f>IF(Petrobras_PETR4___Histórico__InfoMoney_1[[#This Row],[William %R]]&lt;-0.8,1,0)</f>
        <v>0</v>
      </c>
      <c r="Q494" s="128">
        <f>IF(Petrobras_PETR4___Histórico__InfoMoney_1[[#This Row],[William %R]]&gt;-0.1,1,0)</f>
        <v>0</v>
      </c>
      <c r="R494" s="99">
        <f t="shared" si="288"/>
        <v>23.04</v>
      </c>
      <c r="S494" s="99">
        <f t="shared" si="289"/>
        <v>25.37</v>
      </c>
      <c r="T494" s="99">
        <f t="shared" si="290"/>
        <v>24.629230769230769</v>
      </c>
      <c r="U494" s="99">
        <f t="shared" si="291"/>
        <v>24.662499999999998</v>
      </c>
      <c r="V494" s="99">
        <f t="shared" si="292"/>
        <v>24.663669691215027</v>
      </c>
      <c r="W494" s="99">
        <f t="shared" si="293"/>
        <v>24.884739925953898</v>
      </c>
      <c r="X494" s="99">
        <f t="shared" si="294"/>
        <v>-0.22107023473887111</v>
      </c>
      <c r="Y494" s="99">
        <f t="shared" si="295"/>
        <v>-0.27344654382774303</v>
      </c>
      <c r="Z494" s="99">
        <f t="shared" si="296"/>
        <v>5.237630908887192E-2</v>
      </c>
      <c r="AA494" s="109">
        <f t="shared" si="297"/>
        <v>0.40305086527633227</v>
      </c>
      <c r="AB494" s="109">
        <f t="shared" si="314"/>
        <v>0.43926074261194814</v>
      </c>
      <c r="AC494" s="99" t="str">
        <f t="shared" si="315"/>
        <v>0</v>
      </c>
      <c r="AD494" s="95" t="str">
        <f t="shared" si="316"/>
        <v>0</v>
      </c>
      <c r="AE494" s="95">
        <f t="shared" si="298"/>
        <v>0</v>
      </c>
      <c r="AF494" s="95">
        <f>IF(Petrobras_PETR4___Histórico__InfoMoney_1[[#This Row],[MACD Line]]&lt;0,1,0)</f>
        <v>1</v>
      </c>
      <c r="AG494" s="99">
        <f>Petrobras_PETR4___Histórico__InfoMoney_1[[#This Row],[9MME]]/Petrobras_PETR4___Histórico__InfoMoney_1[[#This Row],[20MA]]</f>
        <v>0.99865101953292534</v>
      </c>
      <c r="AH494" s="95">
        <f t="shared" si="299"/>
        <v>0</v>
      </c>
      <c r="AI494" s="96">
        <f t="shared" si="300"/>
        <v>0</v>
      </c>
      <c r="AK494" s="104" t="b">
        <f t="shared" si="301"/>
        <v>0</v>
      </c>
      <c r="AL494" s="104" t="b">
        <f t="shared" si="302"/>
        <v>0</v>
      </c>
      <c r="AM494" s="104" t="b">
        <f t="shared" si="303"/>
        <v>0</v>
      </c>
      <c r="AN494" s="104" t="b">
        <f t="shared" si="304"/>
        <v>1</v>
      </c>
      <c r="AO494" s="98">
        <f t="shared" si="305"/>
        <v>23.04</v>
      </c>
      <c r="AP494" s="104">
        <f t="shared" si="306"/>
        <v>25.87</v>
      </c>
      <c r="AQ494" s="98">
        <f t="shared" si="307"/>
        <v>0.2</v>
      </c>
      <c r="AR494" s="98">
        <f t="shared" si="308"/>
        <v>0.15384615384615385</v>
      </c>
      <c r="AS494" s="98">
        <f t="shared" si="309"/>
        <v>7.407407407407407E-2</v>
      </c>
      <c r="AU494" s="97" t="b">
        <f t="shared" si="310"/>
        <v>0</v>
      </c>
      <c r="AV494" s="97" t="b">
        <f t="shared" si="311"/>
        <v>1</v>
      </c>
      <c r="AW494" s="97" t="b">
        <f t="shared" si="317"/>
        <v>1</v>
      </c>
      <c r="AX494" s="97" t="b">
        <f t="shared" si="318"/>
        <v>1</v>
      </c>
      <c r="AY4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4" s="97" t="b">
        <f t="shared" si="312"/>
        <v>1</v>
      </c>
      <c r="BA494" s="97" t="b">
        <f t="shared" si="313"/>
        <v>1</v>
      </c>
      <c r="BB494" s="97" t="b">
        <f t="shared" si="319"/>
        <v>0</v>
      </c>
      <c r="BC494" s="97" t="b">
        <f t="shared" si="320"/>
        <v>0</v>
      </c>
      <c r="BD494" s="97" t="b">
        <f>Petrobras_PETR4___Histórico__InfoMoney_1[[#This Row],[MACD Line]]&lt;0</f>
        <v>1</v>
      </c>
      <c r="BE4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5" spans="1:57" hidden="1">
      <c r="A495" s="83">
        <v>43615</v>
      </c>
      <c r="B495" s="98">
        <v>24.7</v>
      </c>
      <c r="C495" s="98">
        <v>24.7</v>
      </c>
      <c r="D495" s="98">
        <v>-1.32</v>
      </c>
      <c r="E495" s="98">
        <f>Petrobras_PETR4___Histórico__InfoMoney_1[[#This Row],[Var.Dia (%)]]/100</f>
        <v>-1.32E-2</v>
      </c>
      <c r="F495" s="98">
        <v>24.7</v>
      </c>
      <c r="G495" s="98">
        <v>24.55</v>
      </c>
      <c r="H495" s="98">
        <v>25.37</v>
      </c>
      <c r="I495" s="97" t="s">
        <v>125</v>
      </c>
      <c r="J495" s="108">
        <v>9.1999999999999998E-3</v>
      </c>
      <c r="K495" s="97">
        <f ca="1">IF(COUNT($E495:E$1321)&gt;=22,LINEST(OFFSET(E495,0,0,22),OFFSET(J495,0,0,22)),"")</f>
        <v>1.2903295185288475</v>
      </c>
      <c r="L495" s="99">
        <f t="shared" si="285"/>
        <v>0</v>
      </c>
      <c r="M495" s="99">
        <f t="shared" si="286"/>
        <v>0</v>
      </c>
      <c r="N495" s="99">
        <f t="shared" si="287"/>
        <v>0</v>
      </c>
      <c r="O4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-0.28755364806867001</v>
      </c>
      <c r="P495" s="128">
        <f>IF(Petrobras_PETR4___Histórico__InfoMoney_1[[#This Row],[William %R]]&lt;-0.8,1,0)</f>
        <v>0</v>
      </c>
      <c r="Q495" s="128">
        <f>IF(Petrobras_PETR4___Histórico__InfoMoney_1[[#This Row],[William %R]]&gt;-0.1,1,0)</f>
        <v>0</v>
      </c>
      <c r="R495" s="99">
        <f t="shared" si="288"/>
        <v>23.04</v>
      </c>
      <c r="S495" s="99">
        <f t="shared" si="289"/>
        <v>25.37</v>
      </c>
      <c r="T495" s="99">
        <f t="shared" si="290"/>
        <v>24.736807692307689</v>
      </c>
      <c r="U495" s="99">
        <f t="shared" si="291"/>
        <v>24.72</v>
      </c>
      <c r="V495" s="99">
        <f t="shared" si="292"/>
        <v>24.760700544163214</v>
      </c>
      <c r="W495" s="99">
        <f t="shared" si="293"/>
        <v>24.94511912003021</v>
      </c>
      <c r="X495" s="99">
        <f t="shared" si="294"/>
        <v>-0.18441857586699584</v>
      </c>
      <c r="Y495" s="99">
        <f t="shared" si="295"/>
        <v>-0.28654062109996098</v>
      </c>
      <c r="Z495" s="99">
        <f t="shared" si="296"/>
        <v>0.10212204523296514</v>
      </c>
      <c r="AA495" s="109">
        <f t="shared" si="297"/>
        <v>0.23334523779156199</v>
      </c>
      <c r="AB495" s="109">
        <f t="shared" si="314"/>
        <v>0.27689348132449731</v>
      </c>
      <c r="AC495" s="99" t="str">
        <f t="shared" si="315"/>
        <v>0</v>
      </c>
      <c r="AD495" s="95">
        <f t="shared" si="316"/>
        <v>1</v>
      </c>
      <c r="AE495" s="95">
        <f t="shared" si="298"/>
        <v>0</v>
      </c>
      <c r="AF495" s="95">
        <f>IF(Petrobras_PETR4___Histórico__InfoMoney_1[[#This Row],[MACD Line]]&lt;0,1,0)</f>
        <v>1</v>
      </c>
      <c r="AG495" s="99">
        <f>Petrobras_PETR4___Histórico__InfoMoney_1[[#This Row],[9MME]]/Petrobras_PETR4___Histórico__InfoMoney_1[[#This Row],[20MA]]</f>
        <v>1.000679922827981</v>
      </c>
      <c r="AH495" s="95">
        <f t="shared" si="299"/>
        <v>0</v>
      </c>
      <c r="AI495" s="96">
        <f t="shared" si="300"/>
        <v>0</v>
      </c>
      <c r="AK495" s="104" t="b">
        <f t="shared" si="301"/>
        <v>0</v>
      </c>
      <c r="AL495" s="104" t="b">
        <f t="shared" si="302"/>
        <v>0</v>
      </c>
      <c r="AM495" s="104" t="b">
        <f t="shared" si="303"/>
        <v>0</v>
      </c>
      <c r="AN495" s="104" t="b">
        <f t="shared" si="304"/>
        <v>1</v>
      </c>
      <c r="AO495" s="98">
        <f t="shared" si="305"/>
        <v>23.04</v>
      </c>
      <c r="AP495" s="104">
        <f t="shared" si="306"/>
        <v>25.87</v>
      </c>
      <c r="AQ495" s="98">
        <f t="shared" si="307"/>
        <v>0.2</v>
      </c>
      <c r="AR495" s="98">
        <f t="shared" si="308"/>
        <v>0.15384615384615385</v>
      </c>
      <c r="AS495" s="98">
        <f t="shared" si="309"/>
        <v>7.407407407407407E-2</v>
      </c>
      <c r="AU495" s="97" t="b">
        <f t="shared" si="310"/>
        <v>1</v>
      </c>
      <c r="AV495" s="97" t="b">
        <f t="shared" si="311"/>
        <v>0</v>
      </c>
      <c r="AW495" s="97" t="b">
        <f t="shared" si="317"/>
        <v>1</v>
      </c>
      <c r="AX495" s="97" t="b">
        <f t="shared" si="318"/>
        <v>0</v>
      </c>
      <c r="AY4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5" s="97" t="b">
        <f t="shared" si="312"/>
        <v>0</v>
      </c>
      <c r="BA495" s="97" t="b">
        <f t="shared" si="313"/>
        <v>1</v>
      </c>
      <c r="BB495" s="97" t="b">
        <f t="shared" si="319"/>
        <v>1</v>
      </c>
      <c r="BC495" s="97" t="b">
        <f t="shared" si="320"/>
        <v>0</v>
      </c>
      <c r="BD495" s="97" t="b">
        <f>Petrobras_PETR4___Histórico__InfoMoney_1[[#This Row],[MACD Line]]&lt;0</f>
        <v>1</v>
      </c>
      <c r="BE4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6" spans="1:57" hidden="1">
      <c r="A496" s="83">
        <v>43614</v>
      </c>
      <c r="B496" s="98">
        <v>25.03</v>
      </c>
      <c r="C496" s="98">
        <v>25.03</v>
      </c>
      <c r="D496" s="98">
        <v>-1.1200000000000001</v>
      </c>
      <c r="E496" s="98">
        <f>Petrobras_PETR4___Histórico__InfoMoney_1[[#This Row],[Var.Dia (%)]]/100</f>
        <v>-1.1200000000000002E-2</v>
      </c>
      <c r="F496" s="98">
        <v>25.03</v>
      </c>
      <c r="G496" s="98">
        <v>24.8</v>
      </c>
      <c r="H496" s="98">
        <v>25.23</v>
      </c>
      <c r="I496" s="97" t="s">
        <v>269</v>
      </c>
      <c r="J496" s="108">
        <v>1.8E-3</v>
      </c>
      <c r="K496" s="97">
        <f ca="1">IF(COUNT($E496:E$1321)&gt;=22,LINEST(OFFSET(E496,0,0,22),OFFSET(J496,0,0,22)),"")</f>
        <v>1.3499662914461996</v>
      </c>
      <c r="L496" s="99">
        <f t="shared" si="285"/>
        <v>0</v>
      </c>
      <c r="M496" s="99">
        <f t="shared" si="286"/>
        <v>0</v>
      </c>
      <c r="N496" s="99">
        <f t="shared" si="287"/>
        <v>0</v>
      </c>
      <c r="O4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-0.13852813852813853</v>
      </c>
      <c r="P496" s="128">
        <f>IF(Petrobras_PETR4___Histórico__InfoMoney_1[[#This Row],[William %R]]&lt;-0.8,1,0)</f>
        <v>0</v>
      </c>
      <c r="Q496" s="128">
        <f>IF(Petrobras_PETR4___Histórico__InfoMoney_1[[#This Row],[William %R]]&gt;-0.1,1,0)</f>
        <v>0</v>
      </c>
      <c r="R496" s="99">
        <f t="shared" si="288"/>
        <v>23.04</v>
      </c>
      <c r="S496" s="99">
        <f t="shared" si="289"/>
        <v>25.35</v>
      </c>
      <c r="T496" s="99">
        <f t="shared" si="290"/>
        <v>24.80873076923077</v>
      </c>
      <c r="U496" s="99">
        <f t="shared" si="291"/>
        <v>24.743499999999997</v>
      </c>
      <c r="V496" s="99">
        <f t="shared" si="292"/>
        <v>24.771737006738345</v>
      </c>
      <c r="W496" s="99">
        <f t="shared" si="293"/>
        <v>24.964728649632626</v>
      </c>
      <c r="X496" s="99">
        <f t="shared" si="294"/>
        <v>-0.19299164289428106</v>
      </c>
      <c r="Y496" s="99">
        <f t="shared" si="295"/>
        <v>-0.31207113240820228</v>
      </c>
      <c r="Z496" s="99">
        <f t="shared" si="296"/>
        <v>0.11907948951392122</v>
      </c>
      <c r="AA496" s="109">
        <f t="shared" si="297"/>
        <v>0.19798989873223158</v>
      </c>
      <c r="AB496" s="109">
        <f t="shared" si="314"/>
        <v>0.34832456129305567</v>
      </c>
      <c r="AC496" s="99" t="str">
        <f t="shared" si="315"/>
        <v>0</v>
      </c>
      <c r="AD496" s="95" t="str">
        <f t="shared" si="316"/>
        <v>0</v>
      </c>
      <c r="AE496" s="95">
        <f t="shared" si="298"/>
        <v>0</v>
      </c>
      <c r="AF496" s="95">
        <f>IF(Petrobras_PETR4___Histórico__InfoMoney_1[[#This Row],[MACD Line]]&lt;0,1,0)</f>
        <v>1</v>
      </c>
      <c r="AG496" s="99">
        <f>Petrobras_PETR4___Histórico__InfoMoney_1[[#This Row],[9MME]]/Petrobras_PETR4___Histórico__InfoMoney_1[[#This Row],[20MA]]</f>
        <v>1.0026362789916856</v>
      </c>
      <c r="AH496" s="95">
        <f t="shared" si="299"/>
        <v>0</v>
      </c>
      <c r="AI496" s="96">
        <f t="shared" si="300"/>
        <v>0</v>
      </c>
      <c r="AK496" s="104" t="b">
        <f t="shared" si="301"/>
        <v>0</v>
      </c>
      <c r="AL496" s="104" t="b">
        <f t="shared" si="302"/>
        <v>0</v>
      </c>
      <c r="AM496" s="104" t="b">
        <f t="shared" si="303"/>
        <v>0</v>
      </c>
      <c r="AN496" s="104" t="b">
        <f t="shared" si="304"/>
        <v>1</v>
      </c>
      <c r="AO496" s="98">
        <f t="shared" si="305"/>
        <v>23.04</v>
      </c>
      <c r="AP496" s="104">
        <f t="shared" si="306"/>
        <v>25.87</v>
      </c>
      <c r="AQ496" s="98">
        <f t="shared" si="307"/>
        <v>0.2</v>
      </c>
      <c r="AR496" s="98">
        <f t="shared" si="308"/>
        <v>0.15384615384615385</v>
      </c>
      <c r="AS496" s="98">
        <f t="shared" si="309"/>
        <v>7.407407407407407E-2</v>
      </c>
      <c r="AU496" s="97" t="b">
        <f t="shared" si="310"/>
        <v>0</v>
      </c>
      <c r="AV496" s="97" t="b">
        <f t="shared" si="311"/>
        <v>1</v>
      </c>
      <c r="AW496" s="97" t="b">
        <f t="shared" si="317"/>
        <v>0</v>
      </c>
      <c r="AX496" s="97" t="b">
        <f t="shared" si="318"/>
        <v>0</v>
      </c>
      <c r="AY4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6" s="97" t="b">
        <f t="shared" si="312"/>
        <v>1</v>
      </c>
      <c r="BA496" s="97" t="b">
        <f t="shared" si="313"/>
        <v>0</v>
      </c>
      <c r="BB496" s="97" t="b">
        <f t="shared" si="319"/>
        <v>1</v>
      </c>
      <c r="BC496" s="97" t="b">
        <f t="shared" si="320"/>
        <v>1</v>
      </c>
      <c r="BD496" s="97" t="b">
        <f>Petrobras_PETR4___Histórico__InfoMoney_1[[#This Row],[MACD Line]]&lt;0</f>
        <v>1</v>
      </c>
      <c r="BE4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7" spans="1:57" hidden="1">
      <c r="A497" s="83">
        <v>43613</v>
      </c>
      <c r="B497" s="98">
        <v>25.31</v>
      </c>
      <c r="C497" s="98">
        <v>25.31</v>
      </c>
      <c r="D497" s="98">
        <v>2.13</v>
      </c>
      <c r="E497" s="98">
        <f>Petrobras_PETR4___Histórico__InfoMoney_1[[#This Row],[Var.Dia (%)]]/100</f>
        <v>2.1299999999999999E-2</v>
      </c>
      <c r="F497" s="98">
        <v>25.31</v>
      </c>
      <c r="G497" s="98">
        <v>24.68</v>
      </c>
      <c r="H497" s="98">
        <v>25.31</v>
      </c>
      <c r="I497" s="97" t="s">
        <v>53</v>
      </c>
      <c r="J497" s="108">
        <v>1.61E-2</v>
      </c>
      <c r="K497" s="97">
        <f ca="1">IF(COUNT($E497:E$1321)&gt;=22,LINEST(OFFSET(E497,0,0,22),OFFSET(J497,0,0,22)),"")</f>
        <v>1.3715089686527728</v>
      </c>
      <c r="L497" s="99">
        <f t="shared" si="285"/>
        <v>0</v>
      </c>
      <c r="M497" s="99">
        <f t="shared" si="286"/>
        <v>0</v>
      </c>
      <c r="N497" s="99">
        <f t="shared" si="287"/>
        <v>0</v>
      </c>
      <c r="O4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-9.2000000000000165E-2</v>
      </c>
      <c r="P497" s="128">
        <f>IF(Petrobras_PETR4___Histórico__InfoMoney_1[[#This Row],[William %R]]&lt;-0.8,1,0)</f>
        <v>0</v>
      </c>
      <c r="Q497" s="128">
        <f>IF(Petrobras_PETR4___Histórico__InfoMoney_1[[#This Row],[William %R]]&gt;-0.1,1,0)</f>
        <v>1</v>
      </c>
      <c r="R497" s="99">
        <f t="shared" si="288"/>
        <v>23.04</v>
      </c>
      <c r="S497" s="99">
        <f t="shared" si="289"/>
        <v>25.54</v>
      </c>
      <c r="T497" s="99">
        <f t="shared" si="290"/>
        <v>24.871269230769233</v>
      </c>
      <c r="U497" s="99">
        <f t="shared" si="291"/>
        <v>24.7685</v>
      </c>
      <c r="V497" s="99">
        <f t="shared" si="292"/>
        <v>24.724780098872589</v>
      </c>
      <c r="W497" s="99">
        <f t="shared" si="293"/>
        <v>24.959506941603237</v>
      </c>
      <c r="X497" s="99">
        <f t="shared" si="294"/>
        <v>-0.23472684273064814</v>
      </c>
      <c r="Y497" s="99">
        <f t="shared" si="295"/>
        <v>-0.34184100478668256</v>
      </c>
      <c r="Z497" s="99">
        <f t="shared" si="296"/>
        <v>0.10711416205603441</v>
      </c>
      <c r="AA497" s="109">
        <f t="shared" si="297"/>
        <v>0.37476659402886847</v>
      </c>
      <c r="AB497" s="109">
        <f t="shared" si="314"/>
        <v>0.33125518863860764</v>
      </c>
      <c r="AC497" s="99" t="str">
        <f t="shared" si="315"/>
        <v>1</v>
      </c>
      <c r="AD497" s="95" t="str">
        <f t="shared" si="316"/>
        <v>0</v>
      </c>
      <c r="AE497" s="95">
        <f t="shared" si="298"/>
        <v>0</v>
      </c>
      <c r="AF497" s="95">
        <f>IF(Petrobras_PETR4___Histórico__InfoMoney_1[[#This Row],[MACD Line]]&lt;0,1,0)</f>
        <v>1</v>
      </c>
      <c r="AG497" s="99">
        <f>Petrobras_PETR4___Histórico__InfoMoney_1[[#This Row],[9MME]]/Petrobras_PETR4___Histórico__InfoMoney_1[[#This Row],[20MA]]</f>
        <v>1.0041491907369939</v>
      </c>
      <c r="AH497" s="95">
        <f t="shared" si="299"/>
        <v>0</v>
      </c>
      <c r="AI497" s="96">
        <f t="shared" si="300"/>
        <v>0</v>
      </c>
      <c r="AK497" s="104" t="b">
        <f t="shared" si="301"/>
        <v>0</v>
      </c>
      <c r="AL497" s="104" t="b">
        <f t="shared" si="302"/>
        <v>0</v>
      </c>
      <c r="AM497" s="104" t="b">
        <f t="shared" si="303"/>
        <v>1</v>
      </c>
      <c r="AN497" s="104" t="b">
        <f t="shared" si="304"/>
        <v>1</v>
      </c>
      <c r="AO497" s="98">
        <f t="shared" si="305"/>
        <v>23.04</v>
      </c>
      <c r="AP497" s="104">
        <f t="shared" si="306"/>
        <v>26.15</v>
      </c>
      <c r="AQ497" s="98">
        <f t="shared" si="307"/>
        <v>0.2</v>
      </c>
      <c r="AR497" s="98">
        <f t="shared" si="308"/>
        <v>0.15384615384615385</v>
      </c>
      <c r="AS497" s="98">
        <f t="shared" si="309"/>
        <v>7.407407407407407E-2</v>
      </c>
      <c r="AU497" s="97" t="b">
        <f t="shared" si="310"/>
        <v>1</v>
      </c>
      <c r="AV497" s="97" t="b">
        <f t="shared" si="311"/>
        <v>1</v>
      </c>
      <c r="AW497" s="97" t="b">
        <f t="shared" si="317"/>
        <v>0</v>
      </c>
      <c r="AX497" s="97" t="b">
        <f t="shared" si="318"/>
        <v>0</v>
      </c>
      <c r="AY4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7" s="97" t="b">
        <f t="shared" si="312"/>
        <v>0</v>
      </c>
      <c r="BA497" s="97" t="b">
        <f t="shared" si="313"/>
        <v>1</v>
      </c>
      <c r="BB497" s="97" t="b">
        <f t="shared" si="319"/>
        <v>1</v>
      </c>
      <c r="BC497" s="97" t="b">
        <f t="shared" si="320"/>
        <v>1</v>
      </c>
      <c r="BD497" s="97" t="b">
        <f>Petrobras_PETR4___Histórico__InfoMoney_1[[#This Row],[MACD Line]]&lt;0</f>
        <v>1</v>
      </c>
      <c r="BE4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8" spans="1:57" hidden="1">
      <c r="A498" s="83">
        <v>43612</v>
      </c>
      <c r="B498" s="98">
        <v>24.78</v>
      </c>
      <c r="C498" s="98">
        <v>24.78</v>
      </c>
      <c r="D498" s="98">
        <v>0.57999999999999996</v>
      </c>
      <c r="E498" s="98">
        <f>Petrobras_PETR4___Histórico__InfoMoney_1[[#This Row],[Var.Dia (%)]]/100</f>
        <v>5.7999999999999996E-3</v>
      </c>
      <c r="F498" s="98">
        <v>24.78</v>
      </c>
      <c r="G498" s="98">
        <v>24.72</v>
      </c>
      <c r="H498" s="98">
        <v>25.07</v>
      </c>
      <c r="I498" s="97" t="s">
        <v>570</v>
      </c>
      <c r="J498" s="108">
        <v>1.32E-2</v>
      </c>
      <c r="K498" s="97">
        <f ca="1">IF(COUNT($E498:E$1321)&gt;=22,LINEST(OFFSET(E498,0,0,22),OFFSET(J498,0,0,22)),"")</f>
        <v>1.3085333970804256</v>
      </c>
      <c r="L498" s="99">
        <f t="shared" si="285"/>
        <v>0</v>
      </c>
      <c r="M498" s="99">
        <f t="shared" si="286"/>
        <v>0</v>
      </c>
      <c r="N498" s="99">
        <f t="shared" si="287"/>
        <v>0</v>
      </c>
      <c r="O4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-0.3851590106007064</v>
      </c>
      <c r="P498" s="128">
        <f>IF(Petrobras_PETR4___Histórico__InfoMoney_1[[#This Row],[William %R]]&lt;-0.8,1,0)</f>
        <v>0</v>
      </c>
      <c r="Q498" s="128">
        <f>IF(Petrobras_PETR4___Histórico__InfoMoney_1[[#This Row],[William %R]]&gt;-0.1,1,0)</f>
        <v>0</v>
      </c>
      <c r="R498" s="99">
        <f t="shared" si="288"/>
        <v>23.04</v>
      </c>
      <c r="S498" s="99">
        <f t="shared" si="289"/>
        <v>25.87</v>
      </c>
      <c r="T498" s="99">
        <f t="shared" si="290"/>
        <v>24.826961538461539</v>
      </c>
      <c r="U498" s="99">
        <f t="shared" si="291"/>
        <v>24.791500000000003</v>
      </c>
      <c r="V498" s="99">
        <f t="shared" si="292"/>
        <v>24.618376480485789</v>
      </c>
      <c r="W498" s="99">
        <f t="shared" si="293"/>
        <v>24.931467496931496</v>
      </c>
      <c r="X498" s="99">
        <f t="shared" si="294"/>
        <v>-0.31309101644570703</v>
      </c>
      <c r="Y498" s="99">
        <f t="shared" si="295"/>
        <v>-0.36861954530069119</v>
      </c>
      <c r="Z498" s="99">
        <f t="shared" si="296"/>
        <v>5.552852885498416E-2</v>
      </c>
      <c r="AA498" s="109">
        <f t="shared" si="297"/>
        <v>9.8994949366117052E-2</v>
      </c>
      <c r="AB498" s="109">
        <f t="shared" si="314"/>
        <v>0.20408331631958559</v>
      </c>
      <c r="AC498" s="99" t="str">
        <f t="shared" si="315"/>
        <v>0</v>
      </c>
      <c r="AD498" s="95" t="str">
        <f t="shared" si="316"/>
        <v>0</v>
      </c>
      <c r="AE498" s="95">
        <f t="shared" si="298"/>
        <v>0</v>
      </c>
      <c r="AF498" s="95">
        <f>IF(Petrobras_PETR4___Histórico__InfoMoney_1[[#This Row],[MACD Line]]&lt;0,1,0)</f>
        <v>1</v>
      </c>
      <c r="AG498" s="99">
        <f>Petrobras_PETR4___Histórico__InfoMoney_1[[#This Row],[9MME]]/Petrobras_PETR4___Histórico__InfoMoney_1[[#This Row],[20MA]]</f>
        <v>1.0014303909993965</v>
      </c>
      <c r="AH498" s="95">
        <f t="shared" si="299"/>
        <v>0</v>
      </c>
      <c r="AI498" s="96">
        <f t="shared" si="300"/>
        <v>0</v>
      </c>
      <c r="AK498" s="104" t="b">
        <f t="shared" si="301"/>
        <v>0</v>
      </c>
      <c r="AL498" s="104" t="b">
        <f t="shared" si="302"/>
        <v>0</v>
      </c>
      <c r="AM498" s="104" t="b">
        <f t="shared" si="303"/>
        <v>0</v>
      </c>
      <c r="AN498" s="104" t="b">
        <f t="shared" si="304"/>
        <v>1</v>
      </c>
      <c r="AO498" s="98">
        <f t="shared" si="305"/>
        <v>23.04</v>
      </c>
      <c r="AP498" s="104">
        <f t="shared" si="306"/>
        <v>26.15</v>
      </c>
      <c r="AQ498" s="98">
        <f t="shared" si="307"/>
        <v>0.2</v>
      </c>
      <c r="AR498" s="98">
        <f t="shared" si="308"/>
        <v>0.15384615384615385</v>
      </c>
      <c r="AS498" s="98">
        <f t="shared" si="309"/>
        <v>7.407407407407407E-2</v>
      </c>
      <c r="AU498" s="97" t="b">
        <f t="shared" si="310"/>
        <v>1</v>
      </c>
      <c r="AV498" s="97" t="b">
        <f t="shared" si="311"/>
        <v>1</v>
      </c>
      <c r="AW498" s="97" t="b">
        <f t="shared" si="317"/>
        <v>0</v>
      </c>
      <c r="AX498" s="97" t="b">
        <f t="shared" si="318"/>
        <v>0</v>
      </c>
      <c r="AY4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8" s="97" t="b">
        <f t="shared" si="312"/>
        <v>0</v>
      </c>
      <c r="BA498" s="97" t="b">
        <f t="shared" si="313"/>
        <v>0</v>
      </c>
      <c r="BB498" s="97" t="b">
        <f t="shared" si="319"/>
        <v>1</v>
      </c>
      <c r="BC498" s="97" t="b">
        <f t="shared" si="320"/>
        <v>1</v>
      </c>
      <c r="BD498" s="97" t="b">
        <f>Petrobras_PETR4___Histórico__InfoMoney_1[[#This Row],[MACD Line]]&lt;0</f>
        <v>1</v>
      </c>
      <c r="BE4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499" spans="1:57" hidden="1">
      <c r="A499" s="83">
        <v>43609</v>
      </c>
      <c r="B499" s="98">
        <v>24.64</v>
      </c>
      <c r="C499" s="98">
        <v>24.64</v>
      </c>
      <c r="D499" s="98">
        <v>0.97</v>
      </c>
      <c r="E499" s="98">
        <f>Petrobras_PETR4___Histórico__InfoMoney_1[[#This Row],[Var.Dia (%)]]/100</f>
        <v>9.7000000000000003E-3</v>
      </c>
      <c r="F499" s="98">
        <v>24.64</v>
      </c>
      <c r="G499" s="98">
        <v>24.49</v>
      </c>
      <c r="H499" s="98">
        <v>24.9</v>
      </c>
      <c r="I499" s="97" t="s">
        <v>571</v>
      </c>
      <c r="J499" s="108">
        <v>-3.0000000000000001E-3</v>
      </c>
      <c r="K499" s="97">
        <f ca="1">IF(COUNT($E499:E$1321)&gt;=22,LINEST(OFFSET(E499,0,0,22),OFFSET(J499,0,0,22)),"")</f>
        <v>1.3227693931880891</v>
      </c>
      <c r="L499" s="99">
        <f t="shared" si="285"/>
        <v>0</v>
      </c>
      <c r="M499" s="99">
        <f t="shared" si="286"/>
        <v>0</v>
      </c>
      <c r="N499" s="99">
        <f t="shared" si="287"/>
        <v>0</v>
      </c>
      <c r="O4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-0.43462897526501754</v>
      </c>
      <c r="P499" s="128">
        <f>IF(Petrobras_PETR4___Histórico__InfoMoney_1[[#This Row],[William %R]]&lt;-0.8,1,0)</f>
        <v>0</v>
      </c>
      <c r="Q499" s="128">
        <f>IF(Petrobras_PETR4___Histórico__InfoMoney_1[[#This Row],[William %R]]&gt;-0.1,1,0)</f>
        <v>0</v>
      </c>
      <c r="R499" s="99">
        <f t="shared" si="288"/>
        <v>23.04</v>
      </c>
      <c r="S499" s="99">
        <f t="shared" si="289"/>
        <v>25.87</v>
      </c>
      <c r="T499" s="99">
        <f t="shared" si="290"/>
        <v>24.871423076923076</v>
      </c>
      <c r="U499" s="99">
        <f t="shared" si="291"/>
        <v>24.8355</v>
      </c>
      <c r="V499" s="99">
        <f t="shared" si="292"/>
        <v>24.588990386028659</v>
      </c>
      <c r="W499" s="99">
        <f t="shared" si="293"/>
        <v>24.943584896686016</v>
      </c>
      <c r="X499" s="99">
        <f t="shared" si="294"/>
        <v>-0.35459451065735692</v>
      </c>
      <c r="Y499" s="99">
        <f t="shared" si="295"/>
        <v>-0.38250167751443725</v>
      </c>
      <c r="Z499" s="99">
        <f t="shared" si="296"/>
        <v>2.7907166857080334E-2</v>
      </c>
      <c r="AA499" s="109">
        <f t="shared" si="297"/>
        <v>0.16263455967290624</v>
      </c>
      <c r="AB499" s="109">
        <f t="shared" si="314"/>
        <v>0.3628360511305343</v>
      </c>
      <c r="AC499" s="99" t="str">
        <f t="shared" si="315"/>
        <v>0</v>
      </c>
      <c r="AD499" s="95" t="str">
        <f t="shared" si="316"/>
        <v>0</v>
      </c>
      <c r="AE499" s="95">
        <f t="shared" si="298"/>
        <v>0</v>
      </c>
      <c r="AF499" s="95">
        <f>IF(Petrobras_PETR4___Histórico__InfoMoney_1[[#This Row],[MACD Line]]&lt;0,1,0)</f>
        <v>1</v>
      </c>
      <c r="AG499" s="99">
        <f>Petrobras_PETR4___Histórico__InfoMoney_1[[#This Row],[9MME]]/Petrobras_PETR4___Histórico__InfoMoney_1[[#This Row],[20MA]]</f>
        <v>1.0014464406564425</v>
      </c>
      <c r="AH499" s="95">
        <f t="shared" si="299"/>
        <v>0</v>
      </c>
      <c r="AI499" s="96">
        <f t="shared" si="300"/>
        <v>0</v>
      </c>
      <c r="AK499" s="104" t="b">
        <f t="shared" si="301"/>
        <v>0</v>
      </c>
      <c r="AL499" s="104" t="b">
        <f t="shared" si="302"/>
        <v>0</v>
      </c>
      <c r="AM499" s="104" t="b">
        <f t="shared" si="303"/>
        <v>0</v>
      </c>
      <c r="AN499" s="104" t="b">
        <f t="shared" si="304"/>
        <v>1</v>
      </c>
      <c r="AO499" s="98">
        <f t="shared" si="305"/>
        <v>23.04</v>
      </c>
      <c r="AP499" s="104">
        <f t="shared" si="306"/>
        <v>26.43</v>
      </c>
      <c r="AQ499" s="98">
        <f t="shared" si="307"/>
        <v>0.2</v>
      </c>
      <c r="AR499" s="98">
        <f t="shared" si="308"/>
        <v>0.15384615384615385</v>
      </c>
      <c r="AS499" s="98">
        <f t="shared" si="309"/>
        <v>7.407407407407407E-2</v>
      </c>
      <c r="AU499" s="97" t="b">
        <f t="shared" si="310"/>
        <v>1</v>
      </c>
      <c r="AV499" s="97" t="b">
        <f t="shared" si="311"/>
        <v>0</v>
      </c>
      <c r="AW499" s="97" t="b">
        <f t="shared" si="317"/>
        <v>0</v>
      </c>
      <c r="AX499" s="97" t="b">
        <f t="shared" si="318"/>
        <v>0</v>
      </c>
      <c r="AY4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499" s="97" t="b">
        <f t="shared" si="312"/>
        <v>1</v>
      </c>
      <c r="BA499" s="97" t="b">
        <f t="shared" si="313"/>
        <v>0</v>
      </c>
      <c r="BB499" s="97" t="b">
        <f t="shared" si="319"/>
        <v>1</v>
      </c>
      <c r="BC499" s="97" t="b">
        <f t="shared" si="320"/>
        <v>1</v>
      </c>
      <c r="BD499" s="97" t="b">
        <f>Petrobras_PETR4___Histórico__InfoMoney_1[[#This Row],[MACD Line]]&lt;0</f>
        <v>1</v>
      </c>
      <c r="BE4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0" spans="1:57" hidden="1">
      <c r="A500" s="83">
        <v>43608</v>
      </c>
      <c r="B500" s="98">
        <v>24.41</v>
      </c>
      <c r="C500" s="98">
        <v>24.41</v>
      </c>
      <c r="D500" s="98">
        <v>-1.71</v>
      </c>
      <c r="E500" s="98">
        <f>Petrobras_PETR4___Histórico__InfoMoney_1[[#This Row],[Var.Dia (%)]]/100</f>
        <v>-1.7100000000000001E-2</v>
      </c>
      <c r="F500" s="98">
        <v>24.41</v>
      </c>
      <c r="G500" s="98">
        <v>24.1</v>
      </c>
      <c r="H500" s="98">
        <v>24.48</v>
      </c>
      <c r="I500" s="97" t="s">
        <v>93</v>
      </c>
      <c r="J500" s="108">
        <v>-4.7999999999999996E-3</v>
      </c>
      <c r="K500" s="97">
        <f ca="1">IF(COUNT($E500:E$1321)&gt;=22,LINEST(OFFSET(E500,0,0,22),OFFSET(J500,0,0,22)),"")</f>
        <v>1.2970927613142469</v>
      </c>
      <c r="L500" s="99">
        <f t="shared" si="285"/>
        <v>0</v>
      </c>
      <c r="M500" s="99">
        <f t="shared" si="286"/>
        <v>0</v>
      </c>
      <c r="N500" s="99">
        <f t="shared" si="287"/>
        <v>0</v>
      </c>
      <c r="O5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-0.51590106007067138</v>
      </c>
      <c r="P500" s="128">
        <f>IF(Petrobras_PETR4___Histórico__InfoMoney_1[[#This Row],[William %R]]&lt;-0.8,1,0)</f>
        <v>0</v>
      </c>
      <c r="Q500" s="128">
        <f>IF(Petrobras_PETR4___Histórico__InfoMoney_1[[#This Row],[William %R]]&gt;-0.1,1,0)</f>
        <v>0</v>
      </c>
      <c r="R500" s="99">
        <f t="shared" si="288"/>
        <v>23.04</v>
      </c>
      <c r="S500" s="99">
        <f t="shared" si="289"/>
        <v>25.87</v>
      </c>
      <c r="T500" s="99">
        <f t="shared" si="290"/>
        <v>24.902884615384615</v>
      </c>
      <c r="U500" s="99">
        <f t="shared" si="291"/>
        <v>24.913499999999999</v>
      </c>
      <c r="V500" s="99">
        <f t="shared" si="292"/>
        <v>24.579715910761141</v>
      </c>
      <c r="W500" s="99">
        <f t="shared" si="293"/>
        <v>24.967871688420896</v>
      </c>
      <c r="X500" s="99">
        <f t="shared" si="294"/>
        <v>-0.38815577765975462</v>
      </c>
      <c r="Y500" s="99">
        <f t="shared" si="295"/>
        <v>-0.38947846922870732</v>
      </c>
      <c r="Z500" s="99">
        <f t="shared" si="296"/>
        <v>1.3226915689527052E-3</v>
      </c>
      <c r="AA500" s="109">
        <f t="shared" si="297"/>
        <v>0.29698484809834863</v>
      </c>
      <c r="AB500" s="109">
        <f t="shared" si="314"/>
        <v>0.68894847412560589</v>
      </c>
      <c r="AC500" s="99" t="str">
        <f t="shared" si="315"/>
        <v>0</v>
      </c>
      <c r="AD500" s="95" t="str">
        <f t="shared" si="316"/>
        <v>0</v>
      </c>
      <c r="AE500" s="95">
        <f t="shared" si="298"/>
        <v>0</v>
      </c>
      <c r="AF500" s="95">
        <f>IF(Petrobras_PETR4___Histórico__InfoMoney_1[[#This Row],[MACD Line]]&lt;0,1,0)</f>
        <v>1</v>
      </c>
      <c r="AG500" s="99">
        <f>Petrobras_PETR4___Histórico__InfoMoney_1[[#This Row],[9MME]]/Petrobras_PETR4___Histórico__InfoMoney_1[[#This Row],[20MA]]</f>
        <v>0.99957391034517895</v>
      </c>
      <c r="AH500" s="95">
        <f t="shared" si="299"/>
        <v>1</v>
      </c>
      <c r="AI500" s="96">
        <f t="shared" si="300"/>
        <v>0</v>
      </c>
      <c r="AK500" s="104" t="b">
        <f t="shared" si="301"/>
        <v>0</v>
      </c>
      <c r="AL500" s="104" t="b">
        <f t="shared" si="302"/>
        <v>0</v>
      </c>
      <c r="AM500" s="104" t="b">
        <f t="shared" si="303"/>
        <v>1</v>
      </c>
      <c r="AN500" s="104" t="b">
        <f t="shared" si="304"/>
        <v>1</v>
      </c>
      <c r="AO500" s="98">
        <f t="shared" si="305"/>
        <v>23.04</v>
      </c>
      <c r="AP500" s="104">
        <f t="shared" si="306"/>
        <v>26.43</v>
      </c>
      <c r="AQ500" s="98">
        <f t="shared" si="307"/>
        <v>0.2</v>
      </c>
      <c r="AR500" s="98">
        <f t="shared" si="308"/>
        <v>0.15384615384615385</v>
      </c>
      <c r="AS500" s="98">
        <f t="shared" si="309"/>
        <v>7.407407407407407E-2</v>
      </c>
      <c r="AU500" s="97" t="b">
        <f t="shared" si="310"/>
        <v>0</v>
      </c>
      <c r="AV500" s="97" t="b">
        <f t="shared" si="311"/>
        <v>1</v>
      </c>
      <c r="AW500" s="97" t="b">
        <f t="shared" si="317"/>
        <v>0</v>
      </c>
      <c r="AX500" s="97" t="b">
        <f t="shared" si="318"/>
        <v>0</v>
      </c>
      <c r="AY5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0" s="97" t="b">
        <f t="shared" si="312"/>
        <v>0</v>
      </c>
      <c r="BA500" s="97" t="b">
        <f t="shared" si="313"/>
        <v>1</v>
      </c>
      <c r="BB500" s="97" t="b">
        <f t="shared" si="319"/>
        <v>1</v>
      </c>
      <c r="BC500" s="97" t="b">
        <f t="shared" si="320"/>
        <v>1</v>
      </c>
      <c r="BD500" s="97" t="b">
        <f>Petrobras_PETR4___Histórico__InfoMoney_1[[#This Row],[MACD Line]]&lt;0</f>
        <v>1</v>
      </c>
      <c r="BE5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1" spans="1:57" hidden="1">
      <c r="A501" s="83">
        <v>43607</v>
      </c>
      <c r="B501" s="98">
        <v>24.83</v>
      </c>
      <c r="C501" s="98">
        <v>24.83</v>
      </c>
      <c r="D501" s="98">
        <v>-0.45</v>
      </c>
      <c r="E501" s="98">
        <f>Petrobras_PETR4___Histórico__InfoMoney_1[[#This Row],[Var.Dia (%)]]/100</f>
        <v>-4.5000000000000005E-3</v>
      </c>
      <c r="F501" s="98">
        <v>24.83</v>
      </c>
      <c r="G501" s="98">
        <v>24.52</v>
      </c>
      <c r="H501" s="98">
        <v>25</v>
      </c>
      <c r="I501" s="97" t="s">
        <v>93</v>
      </c>
      <c r="J501" s="108">
        <v>-1.2999999999999999E-3</v>
      </c>
      <c r="K501" s="97">
        <f ca="1">IF(COUNT($E501:E$1321)&gt;=22,LINEST(OFFSET(E501,0,0,22),OFFSET(J501,0,0,22)),"")</f>
        <v>1.2845031843639645</v>
      </c>
      <c r="L501" s="99">
        <f t="shared" si="285"/>
        <v>0</v>
      </c>
      <c r="M501" s="99">
        <f t="shared" si="286"/>
        <v>0</v>
      </c>
      <c r="N501" s="99">
        <f t="shared" si="287"/>
        <v>0</v>
      </c>
      <c r="O5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-0.36749116607773924</v>
      </c>
      <c r="P501" s="128">
        <f>IF(Petrobras_PETR4___Histórico__InfoMoney_1[[#This Row],[William %R]]&lt;-0.8,1,0)</f>
        <v>0</v>
      </c>
      <c r="Q501" s="128">
        <f>IF(Petrobras_PETR4___Histórico__InfoMoney_1[[#This Row],[William %R]]&gt;-0.1,1,0)</f>
        <v>0</v>
      </c>
      <c r="R501" s="99">
        <f t="shared" si="288"/>
        <v>23.04</v>
      </c>
      <c r="S501" s="99">
        <f t="shared" si="289"/>
        <v>25.87</v>
      </c>
      <c r="T501" s="99">
        <f t="shared" si="290"/>
        <v>25.019961538461537</v>
      </c>
      <c r="U501" s="99">
        <f t="shared" si="291"/>
        <v>24.9925</v>
      </c>
      <c r="V501" s="99">
        <f t="shared" si="292"/>
        <v>24.610573349081349</v>
      </c>
      <c r="W501" s="99">
        <f t="shared" si="293"/>
        <v>25.01250142349457</v>
      </c>
      <c r="X501" s="99">
        <f t="shared" si="294"/>
        <v>-0.40192807441322032</v>
      </c>
      <c r="Y501" s="99">
        <f t="shared" si="295"/>
        <v>-0.38980914212094553</v>
      </c>
      <c r="Z501" s="99">
        <f t="shared" si="296"/>
        <v>-1.2118932292274787E-2</v>
      </c>
      <c r="AA501" s="109">
        <f t="shared" si="297"/>
        <v>7.7781745930522339E-2</v>
      </c>
      <c r="AB501" s="109">
        <f t="shared" si="314"/>
        <v>0.71587009994830797</v>
      </c>
      <c r="AC501" s="99" t="str">
        <f t="shared" si="315"/>
        <v>0</v>
      </c>
      <c r="AD501" s="95" t="str">
        <f t="shared" si="316"/>
        <v>0</v>
      </c>
      <c r="AE501" s="95">
        <f t="shared" si="298"/>
        <v>0</v>
      </c>
      <c r="AF501" s="95">
        <f>IF(Petrobras_PETR4___Histórico__InfoMoney_1[[#This Row],[MACD Line]]&lt;0,1,0)</f>
        <v>1</v>
      </c>
      <c r="AG501" s="99">
        <f>Petrobras_PETR4___Histórico__InfoMoney_1[[#This Row],[9MME]]/Petrobras_PETR4___Histórico__InfoMoney_1[[#This Row],[20MA]]</f>
        <v>1.0010987911758142</v>
      </c>
      <c r="AH501" s="95">
        <f t="shared" si="299"/>
        <v>0</v>
      </c>
      <c r="AI501" s="96">
        <f t="shared" si="300"/>
        <v>0</v>
      </c>
      <c r="AK501" s="104" t="b">
        <f t="shared" si="301"/>
        <v>0</v>
      </c>
      <c r="AL501" s="104" t="b">
        <f t="shared" si="302"/>
        <v>0</v>
      </c>
      <c r="AM501" s="104" t="b">
        <f t="shared" si="303"/>
        <v>0</v>
      </c>
      <c r="AN501" s="104" t="b">
        <f t="shared" si="304"/>
        <v>1</v>
      </c>
      <c r="AO501" s="98">
        <f t="shared" si="305"/>
        <v>23.04</v>
      </c>
      <c r="AP501" s="104">
        <f t="shared" si="306"/>
        <v>26.43</v>
      </c>
      <c r="AQ501" s="98">
        <f t="shared" si="307"/>
        <v>0.2</v>
      </c>
      <c r="AR501" s="98">
        <f t="shared" si="308"/>
        <v>0.15384615384615385</v>
      </c>
      <c r="AS501" s="98">
        <f t="shared" si="309"/>
        <v>7.407407407407407E-2</v>
      </c>
      <c r="AU501" s="97" t="b">
        <f t="shared" si="310"/>
        <v>1</v>
      </c>
      <c r="AV501" s="97" t="b">
        <f t="shared" si="311"/>
        <v>1</v>
      </c>
      <c r="AW501" s="97" t="b">
        <f t="shared" si="317"/>
        <v>0</v>
      </c>
      <c r="AX501" s="97" t="b">
        <f t="shared" si="318"/>
        <v>0</v>
      </c>
      <c r="AY5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1" s="97" t="b">
        <f t="shared" si="312"/>
        <v>0</v>
      </c>
      <c r="BA501" s="97" t="b">
        <f t="shared" si="313"/>
        <v>0</v>
      </c>
      <c r="BB501" s="97" t="b">
        <f t="shared" si="319"/>
        <v>1</v>
      </c>
      <c r="BC501" s="97" t="b">
        <f t="shared" si="320"/>
        <v>1</v>
      </c>
      <c r="BD501" s="97" t="b">
        <f>Petrobras_PETR4___Histórico__InfoMoney_1[[#This Row],[MACD Line]]&lt;0</f>
        <v>1</v>
      </c>
      <c r="BE5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2" spans="1:57" hidden="1">
      <c r="A502" s="83">
        <v>43606</v>
      </c>
      <c r="B502" s="98">
        <v>24.94</v>
      </c>
      <c r="C502" s="98">
        <v>24.94</v>
      </c>
      <c r="D502" s="98">
        <v>3.8</v>
      </c>
      <c r="E502" s="98">
        <f>Petrobras_PETR4___Histórico__InfoMoney_1[[#This Row],[Var.Dia (%)]]/100</f>
        <v>3.7999999999999999E-2</v>
      </c>
      <c r="F502" s="98">
        <v>24.94</v>
      </c>
      <c r="G502" s="98">
        <v>23.94</v>
      </c>
      <c r="H502" s="98">
        <v>24.94</v>
      </c>
      <c r="I502" s="97" t="s">
        <v>209</v>
      </c>
      <c r="J502" s="108">
        <v>2.76E-2</v>
      </c>
      <c r="K502" s="97">
        <f ca="1">IF(COUNT($E502:E$1321)&gt;=22,LINEST(OFFSET(E502,0,0,22),OFFSET(J502,0,0,22)),"")</f>
        <v>1.3428129751718532</v>
      </c>
      <c r="L502" s="99">
        <f t="shared" si="285"/>
        <v>0</v>
      </c>
      <c r="M502" s="99">
        <f t="shared" si="286"/>
        <v>0</v>
      </c>
      <c r="N502" s="99">
        <f t="shared" si="287"/>
        <v>0</v>
      </c>
      <c r="O5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-0.32862190812720815</v>
      </c>
      <c r="P502" s="128">
        <f>IF(Petrobras_PETR4___Histórico__InfoMoney_1[[#This Row],[William %R]]&lt;-0.8,1,0)</f>
        <v>0</v>
      </c>
      <c r="Q502" s="128">
        <f>IF(Petrobras_PETR4___Histórico__InfoMoney_1[[#This Row],[William %R]]&gt;-0.1,1,0)</f>
        <v>0</v>
      </c>
      <c r="R502" s="99">
        <f t="shared" si="288"/>
        <v>23.04</v>
      </c>
      <c r="S502" s="99">
        <f t="shared" si="289"/>
        <v>25.87</v>
      </c>
      <c r="T502" s="99">
        <f t="shared" si="290"/>
        <v>25.074961538461537</v>
      </c>
      <c r="U502" s="99">
        <f t="shared" si="291"/>
        <v>25.054499999999997</v>
      </c>
      <c r="V502" s="99">
        <f t="shared" si="292"/>
        <v>24.570677594368867</v>
      </c>
      <c r="W502" s="99">
        <f t="shared" si="293"/>
        <v>25.027101537374136</v>
      </c>
      <c r="X502" s="99">
        <f t="shared" si="294"/>
        <v>-0.45642394300526945</v>
      </c>
      <c r="Y502" s="99">
        <f t="shared" si="295"/>
        <v>-0.38677940904787683</v>
      </c>
      <c r="Z502" s="99">
        <f t="shared" si="296"/>
        <v>-6.9644533957392618E-2</v>
      </c>
      <c r="AA502" s="109">
        <f t="shared" si="297"/>
        <v>0.64346717087975835</v>
      </c>
      <c r="AB502" s="109">
        <f t="shared" si="314"/>
        <v>0.63445251989412199</v>
      </c>
      <c r="AC502" s="99" t="str">
        <f t="shared" si="315"/>
        <v>0</v>
      </c>
      <c r="AD502" s="95" t="str">
        <f t="shared" si="316"/>
        <v>0</v>
      </c>
      <c r="AE502" s="95">
        <f t="shared" si="298"/>
        <v>0</v>
      </c>
      <c r="AF502" s="95">
        <f>IF(Petrobras_PETR4___Histórico__InfoMoney_1[[#This Row],[MACD Line]]&lt;0,1,0)</f>
        <v>1</v>
      </c>
      <c r="AG502" s="99">
        <f>Petrobras_PETR4___Histórico__InfoMoney_1[[#This Row],[9MME]]/Petrobras_PETR4___Histórico__InfoMoney_1[[#This Row],[20MA]]</f>
        <v>1.0008166811735033</v>
      </c>
      <c r="AH502" s="95">
        <f t="shared" si="299"/>
        <v>0</v>
      </c>
      <c r="AI502" s="96">
        <f t="shared" si="300"/>
        <v>0</v>
      </c>
      <c r="AK502" s="104" t="b">
        <f t="shared" si="301"/>
        <v>0</v>
      </c>
      <c r="AL502" s="104" t="b">
        <f t="shared" si="302"/>
        <v>0</v>
      </c>
      <c r="AM502" s="104" t="b">
        <f t="shared" si="303"/>
        <v>1</v>
      </c>
      <c r="AN502" s="104" t="b">
        <f t="shared" si="304"/>
        <v>1</v>
      </c>
      <c r="AO502" s="98">
        <f t="shared" si="305"/>
        <v>23.04</v>
      </c>
      <c r="AP502" s="104">
        <f t="shared" si="306"/>
        <v>26.43</v>
      </c>
      <c r="AQ502" s="98">
        <f t="shared" si="307"/>
        <v>0.2</v>
      </c>
      <c r="AR502" s="98">
        <f t="shared" si="308"/>
        <v>0.15384615384615385</v>
      </c>
      <c r="AS502" s="98">
        <f t="shared" si="309"/>
        <v>7.407407407407407E-2</v>
      </c>
      <c r="AU502" s="97" t="b">
        <f t="shared" si="310"/>
        <v>1</v>
      </c>
      <c r="AV502" s="97" t="b">
        <f t="shared" si="311"/>
        <v>1</v>
      </c>
      <c r="AW502" s="97" t="b">
        <f t="shared" si="317"/>
        <v>0</v>
      </c>
      <c r="AX502" s="97" t="b">
        <f t="shared" si="318"/>
        <v>0</v>
      </c>
      <c r="AY5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2" s="97" t="b">
        <f t="shared" si="312"/>
        <v>0</v>
      </c>
      <c r="BA502" s="97" t="b">
        <f t="shared" si="313"/>
        <v>0</v>
      </c>
      <c r="BB502" s="97" t="b">
        <f t="shared" si="319"/>
        <v>1</v>
      </c>
      <c r="BC502" s="97" t="b">
        <f t="shared" si="320"/>
        <v>1</v>
      </c>
      <c r="BD502" s="97" t="b">
        <f>Petrobras_PETR4___Histórico__InfoMoney_1[[#This Row],[MACD Line]]&lt;0</f>
        <v>1</v>
      </c>
      <c r="BE5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3" spans="1:57" hidden="1">
      <c r="A503" s="83">
        <v>43605</v>
      </c>
      <c r="B503" s="98">
        <v>24.03</v>
      </c>
      <c r="C503" s="98">
        <v>24.03</v>
      </c>
      <c r="D503" s="98">
        <v>3.4</v>
      </c>
      <c r="E503" s="98">
        <f>Petrobras_PETR4___Histórico__InfoMoney_1[[#This Row],[Var.Dia (%)]]/100</f>
        <v>3.4000000000000002E-2</v>
      </c>
      <c r="F503" s="98">
        <v>24.03</v>
      </c>
      <c r="G503" s="98">
        <v>23.2</v>
      </c>
      <c r="H503" s="98">
        <v>24.03</v>
      </c>
      <c r="I503" s="97" t="s">
        <v>137</v>
      </c>
      <c r="J503" s="108">
        <v>2.1700000000000001E-2</v>
      </c>
      <c r="K503" s="97">
        <f ca="1">IF(COUNT($E503:E$1321)&gt;=22,LINEST(OFFSET(E503,0,0,22),OFFSET(J503,0,0,22)),"")</f>
        <v>1.2634138920690676</v>
      </c>
      <c r="L503" s="99">
        <f t="shared" si="285"/>
        <v>0</v>
      </c>
      <c r="M503" s="99">
        <f t="shared" si="286"/>
        <v>0</v>
      </c>
      <c r="N503" s="99">
        <f t="shared" si="287"/>
        <v>0</v>
      </c>
      <c r="O5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-0.67109634551494968</v>
      </c>
      <c r="P503" s="128">
        <f>IF(Petrobras_PETR4___Histórico__InfoMoney_1[[#This Row],[William %R]]&lt;-0.8,1,0)</f>
        <v>0</v>
      </c>
      <c r="Q503" s="128">
        <f>IF(Petrobras_PETR4___Histórico__InfoMoney_1[[#This Row],[William %R]]&gt;-0.1,1,0)</f>
        <v>0</v>
      </c>
      <c r="R503" s="99">
        <f t="shared" si="288"/>
        <v>23.04</v>
      </c>
      <c r="S503" s="99">
        <f t="shared" si="289"/>
        <v>26.05</v>
      </c>
      <c r="T503" s="99">
        <f t="shared" si="290"/>
        <v>25.017884615384617</v>
      </c>
      <c r="U503" s="99">
        <f t="shared" si="291"/>
        <v>25.099499999999999</v>
      </c>
      <c r="V503" s="99">
        <f t="shared" si="292"/>
        <v>24.503528066072299</v>
      </c>
      <c r="W503" s="99">
        <f t="shared" si="293"/>
        <v>25.034069660364068</v>
      </c>
      <c r="X503" s="99">
        <f t="shared" si="294"/>
        <v>-0.53054159429176906</v>
      </c>
      <c r="Y503" s="99">
        <f t="shared" si="295"/>
        <v>-0.36936827555852869</v>
      </c>
      <c r="Z503" s="99">
        <f t="shared" si="296"/>
        <v>-0.16117331873324037</v>
      </c>
      <c r="AA503" s="109">
        <f t="shared" si="297"/>
        <v>0.55861435713737451</v>
      </c>
      <c r="AB503" s="109">
        <f t="shared" si="314"/>
        <v>0.49611490604496139</v>
      </c>
      <c r="AC503" s="99" t="str">
        <f t="shared" si="315"/>
        <v>0</v>
      </c>
      <c r="AD503" s="95" t="str">
        <f t="shared" si="316"/>
        <v>0</v>
      </c>
      <c r="AE503" s="95">
        <f t="shared" si="298"/>
        <v>0</v>
      </c>
      <c r="AF503" s="95">
        <f>IF(Petrobras_PETR4___Histórico__InfoMoney_1[[#This Row],[MACD Line]]&lt;0,1,0)</f>
        <v>1</v>
      </c>
      <c r="AG503" s="99">
        <f>Petrobras_PETR4___Histórico__InfoMoney_1[[#This Row],[9MME]]/Petrobras_PETR4___Histórico__InfoMoney_1[[#This Row],[20MA]]</f>
        <v>0.99674832627680299</v>
      </c>
      <c r="AH503" s="95">
        <f t="shared" si="299"/>
        <v>0</v>
      </c>
      <c r="AI503" s="96">
        <f t="shared" si="300"/>
        <v>0</v>
      </c>
      <c r="AK503" s="104" t="b">
        <f t="shared" si="301"/>
        <v>0</v>
      </c>
      <c r="AL503" s="104" t="b">
        <f t="shared" si="302"/>
        <v>0</v>
      </c>
      <c r="AM503" s="104" t="b">
        <f t="shared" si="303"/>
        <v>1</v>
      </c>
      <c r="AN503" s="104" t="b">
        <f t="shared" si="304"/>
        <v>1</v>
      </c>
      <c r="AO503" s="98">
        <f t="shared" si="305"/>
        <v>23.04</v>
      </c>
      <c r="AP503" s="104">
        <f t="shared" si="306"/>
        <v>26.43</v>
      </c>
      <c r="AQ503" s="98">
        <f t="shared" si="307"/>
        <v>0.2</v>
      </c>
      <c r="AR503" s="98">
        <f t="shared" si="308"/>
        <v>0.15384615384615385</v>
      </c>
      <c r="AS503" s="98">
        <f t="shared" si="309"/>
        <v>7.407407407407407E-2</v>
      </c>
      <c r="AU503" s="97" t="b">
        <f t="shared" si="310"/>
        <v>1</v>
      </c>
      <c r="AV503" s="97" t="b">
        <f t="shared" si="311"/>
        <v>0</v>
      </c>
      <c r="AW503" s="97" t="b">
        <f t="shared" si="317"/>
        <v>0</v>
      </c>
      <c r="AX503" s="97" t="b">
        <f t="shared" si="318"/>
        <v>1</v>
      </c>
      <c r="AY5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3" s="97" t="b">
        <f t="shared" si="312"/>
        <v>1</v>
      </c>
      <c r="BA503" s="97" t="b">
        <f t="shared" si="313"/>
        <v>0</v>
      </c>
      <c r="BB503" s="97" t="b">
        <f t="shared" si="319"/>
        <v>0</v>
      </c>
      <c r="BC503" s="97" t="b">
        <f t="shared" si="320"/>
        <v>1</v>
      </c>
      <c r="BD503" s="97" t="b">
        <f>Petrobras_PETR4___Histórico__InfoMoney_1[[#This Row],[MACD Line]]&lt;0</f>
        <v>1</v>
      </c>
      <c r="BE5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4" spans="1:57" hidden="1">
      <c r="A504" s="83">
        <v>43602</v>
      </c>
      <c r="B504" s="98">
        <v>23.24</v>
      </c>
      <c r="C504" s="98">
        <v>23.24</v>
      </c>
      <c r="D504" s="98">
        <v>-2.34</v>
      </c>
      <c r="E504" s="98">
        <f>Petrobras_PETR4___Histórico__InfoMoney_1[[#This Row],[Var.Dia (%)]]/100</f>
        <v>-2.3399999999999997E-2</v>
      </c>
      <c r="F504" s="98">
        <v>23.24</v>
      </c>
      <c r="G504" s="98">
        <v>23.04</v>
      </c>
      <c r="H504" s="98">
        <v>23.94</v>
      </c>
      <c r="I504" s="97" t="s">
        <v>106</v>
      </c>
      <c r="J504" s="108">
        <v>-4.0000000000000002E-4</v>
      </c>
      <c r="K504" s="97">
        <f ca="1">IF(COUNT($E504:E$1321)&gt;=22,LINEST(OFFSET(E504,0,0,22),OFFSET(J504,0,0,22)),"")</f>
        <v>1.2808291729525823</v>
      </c>
      <c r="L504" s="99">
        <f t="shared" si="285"/>
        <v>1</v>
      </c>
      <c r="M504" s="99">
        <f t="shared" si="286"/>
        <v>0</v>
      </c>
      <c r="N504" s="99">
        <f t="shared" si="287"/>
        <v>0</v>
      </c>
      <c r="O5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-0.93569131832797448</v>
      </c>
      <c r="P504" s="128">
        <f>IF(Petrobras_PETR4___Histórico__InfoMoney_1[[#This Row],[William %R]]&lt;-0.8,1,0)</f>
        <v>1</v>
      </c>
      <c r="Q504" s="128">
        <f>IF(Petrobras_PETR4___Histórico__InfoMoney_1[[#This Row],[William %R]]&gt;-0.1,1,0)</f>
        <v>0</v>
      </c>
      <c r="R504" s="99">
        <f t="shared" si="288"/>
        <v>23.04</v>
      </c>
      <c r="S504" s="99">
        <f t="shared" si="289"/>
        <v>26.15</v>
      </c>
      <c r="T504" s="99">
        <f t="shared" si="290"/>
        <v>24.978846153846156</v>
      </c>
      <c r="U504" s="99">
        <f t="shared" si="291"/>
        <v>25.197500000000002</v>
      </c>
      <c r="V504" s="99">
        <f t="shared" si="292"/>
        <v>24.589624078085443</v>
      </c>
      <c r="W504" s="99">
        <f t="shared" si="293"/>
        <v>25.114395233193193</v>
      </c>
      <c r="X504" s="99">
        <f t="shared" si="294"/>
        <v>-0.52477115510775008</v>
      </c>
      <c r="Y504" s="99">
        <f t="shared" si="295"/>
        <v>-0.32907494587521857</v>
      </c>
      <c r="Z504" s="99">
        <f t="shared" si="296"/>
        <v>-0.1956962092325315</v>
      </c>
      <c r="AA504" s="109">
        <f t="shared" si="297"/>
        <v>0.39597979746446821</v>
      </c>
      <c r="AB504" s="109">
        <f t="shared" si="314"/>
        <v>0.52946199108151371</v>
      </c>
      <c r="AC504" s="99" t="str">
        <f t="shared" si="315"/>
        <v>0</v>
      </c>
      <c r="AD504" s="95" t="str">
        <f t="shared" si="316"/>
        <v>0</v>
      </c>
      <c r="AE504" s="95">
        <f t="shared" si="298"/>
        <v>0</v>
      </c>
      <c r="AF504" s="95">
        <f>IF(Petrobras_PETR4___Histórico__InfoMoney_1[[#This Row],[MACD Line]]&lt;0,1,0)</f>
        <v>1</v>
      </c>
      <c r="AG504" s="99">
        <f>Petrobras_PETR4___Histórico__InfoMoney_1[[#This Row],[9MME]]/Petrobras_PETR4___Histórico__InfoMoney_1[[#This Row],[20MA]]</f>
        <v>0.99132239920016485</v>
      </c>
      <c r="AH504" s="95">
        <f t="shared" si="299"/>
        <v>0</v>
      </c>
      <c r="AI504" s="96">
        <f t="shared" si="300"/>
        <v>0</v>
      </c>
      <c r="AK504" s="104" t="b">
        <f t="shared" si="301"/>
        <v>0</v>
      </c>
      <c r="AL504" s="104" t="b">
        <f t="shared" si="302"/>
        <v>0</v>
      </c>
      <c r="AM504" s="104" t="b">
        <f t="shared" si="303"/>
        <v>0</v>
      </c>
      <c r="AN504" s="104" t="b">
        <f t="shared" si="304"/>
        <v>1</v>
      </c>
      <c r="AO504" s="98">
        <f t="shared" si="305"/>
        <v>23.04</v>
      </c>
      <c r="AP504" s="104">
        <f t="shared" si="306"/>
        <v>26.43</v>
      </c>
      <c r="AQ504" s="98">
        <f t="shared" si="307"/>
        <v>0.2</v>
      </c>
      <c r="AR504" s="98">
        <f t="shared" si="308"/>
        <v>0.15384615384615385</v>
      </c>
      <c r="AS504" s="98">
        <f t="shared" si="309"/>
        <v>7.407407407407407E-2</v>
      </c>
      <c r="AU504" s="97" t="b">
        <f t="shared" si="310"/>
        <v>0</v>
      </c>
      <c r="AV504" s="97" t="b">
        <f t="shared" si="311"/>
        <v>1</v>
      </c>
      <c r="AW504" s="97" t="b">
        <f t="shared" si="317"/>
        <v>1</v>
      </c>
      <c r="AX504" s="97" t="b">
        <f t="shared" si="318"/>
        <v>1</v>
      </c>
      <c r="AY5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4" s="97" t="b">
        <f t="shared" si="312"/>
        <v>1</v>
      </c>
      <c r="BA504" s="97" t="b">
        <f t="shared" si="313"/>
        <v>1</v>
      </c>
      <c r="BB504" s="97" t="b">
        <f t="shared" si="319"/>
        <v>0</v>
      </c>
      <c r="BC504" s="97" t="b">
        <f t="shared" si="320"/>
        <v>0</v>
      </c>
      <c r="BD504" s="97" t="b">
        <f>Petrobras_PETR4___Histórico__InfoMoney_1[[#This Row],[MACD Line]]&lt;0</f>
        <v>1</v>
      </c>
      <c r="BE5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5" spans="1:57" hidden="1">
      <c r="A505" s="83">
        <v>43601</v>
      </c>
      <c r="B505" s="98">
        <v>23.8</v>
      </c>
      <c r="C505" s="98">
        <v>23.8</v>
      </c>
      <c r="D505" s="98">
        <v>-2.36</v>
      </c>
      <c r="E505" s="98">
        <f>Petrobras_PETR4___Histórico__InfoMoney_1[[#This Row],[Var.Dia (%)]]/100</f>
        <v>-2.3599999999999999E-2</v>
      </c>
      <c r="F505" s="98">
        <v>23.8</v>
      </c>
      <c r="G505" s="98">
        <v>23.77</v>
      </c>
      <c r="H505" s="98">
        <v>24.52</v>
      </c>
      <c r="I505" s="97" t="s">
        <v>66</v>
      </c>
      <c r="J505" s="108">
        <v>-1.7500000000000002E-2</v>
      </c>
      <c r="K505" s="97">
        <f ca="1">IF(COUNT($E505:E$1321)&gt;=22,LINEST(OFFSET(E505,0,0,22),OFFSET(J505,0,0,22)),"")</f>
        <v>1.2910248389871211</v>
      </c>
      <c r="L505" s="99">
        <f t="shared" si="285"/>
        <v>0</v>
      </c>
      <c r="M505" s="99">
        <f t="shared" si="286"/>
        <v>0</v>
      </c>
      <c r="N505" s="99">
        <f t="shared" si="287"/>
        <v>0</v>
      </c>
      <c r="O5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-0.98739495798319277</v>
      </c>
      <c r="P505" s="128">
        <f>IF(Petrobras_PETR4___Histórico__InfoMoney_1[[#This Row],[William %R]]&lt;-0.8,1,0)</f>
        <v>1</v>
      </c>
      <c r="Q505" s="128">
        <f>IF(Petrobras_PETR4___Histórico__InfoMoney_1[[#This Row],[William %R]]&gt;-0.1,1,0)</f>
        <v>0</v>
      </c>
      <c r="R505" s="99">
        <f t="shared" si="288"/>
        <v>23.77</v>
      </c>
      <c r="S505" s="99">
        <f t="shared" si="289"/>
        <v>26.15</v>
      </c>
      <c r="T505" s="99">
        <f t="shared" si="290"/>
        <v>25.122538461538461</v>
      </c>
      <c r="U505" s="99">
        <f t="shared" si="291"/>
        <v>25.295000000000002</v>
      </c>
      <c r="V505" s="99">
        <f t="shared" si="292"/>
        <v>24.835010274100977</v>
      </c>
      <c r="W505" s="99">
        <f t="shared" si="293"/>
        <v>25.26434685184865</v>
      </c>
      <c r="X505" s="99">
        <f t="shared" si="294"/>
        <v>-0.42933657774767298</v>
      </c>
      <c r="Y505" s="99">
        <f t="shared" si="295"/>
        <v>-0.28015089356708572</v>
      </c>
      <c r="Z505" s="99">
        <f t="shared" si="296"/>
        <v>-0.14918568418058725</v>
      </c>
      <c r="AA505" s="109">
        <f t="shared" si="297"/>
        <v>0.40305086527633227</v>
      </c>
      <c r="AB505" s="109">
        <f t="shared" si="314"/>
        <v>0.4692227615962381</v>
      </c>
      <c r="AC505" s="99" t="str">
        <f t="shared" si="315"/>
        <v>0</v>
      </c>
      <c r="AD505" s="95" t="str">
        <f t="shared" si="316"/>
        <v>0</v>
      </c>
      <c r="AE505" s="95">
        <f t="shared" si="298"/>
        <v>0</v>
      </c>
      <c r="AF505" s="95">
        <f>IF(Petrobras_PETR4___Histórico__InfoMoney_1[[#This Row],[MACD Line]]&lt;0,1,0)</f>
        <v>1</v>
      </c>
      <c r="AG505" s="99">
        <f>Petrobras_PETR4___Histórico__InfoMoney_1[[#This Row],[9MME]]/Petrobras_PETR4___Histórico__InfoMoney_1[[#This Row],[20MA]]</f>
        <v>0.99318199096811466</v>
      </c>
      <c r="AH505" s="95">
        <f t="shared" si="299"/>
        <v>0</v>
      </c>
      <c r="AI505" s="96">
        <f t="shared" si="300"/>
        <v>0</v>
      </c>
      <c r="AK505" s="104" t="b">
        <f t="shared" si="301"/>
        <v>0</v>
      </c>
      <c r="AL505" s="104" t="b">
        <f t="shared" si="302"/>
        <v>0</v>
      </c>
      <c r="AM505" s="104" t="b">
        <f t="shared" si="303"/>
        <v>0</v>
      </c>
      <c r="AN505" s="104" t="b">
        <f t="shared" si="304"/>
        <v>1</v>
      </c>
      <c r="AO505" s="98">
        <f t="shared" si="305"/>
        <v>23.04</v>
      </c>
      <c r="AP505" s="104">
        <f t="shared" si="306"/>
        <v>26.43</v>
      </c>
      <c r="AQ505" s="98">
        <f t="shared" si="307"/>
        <v>0.2</v>
      </c>
      <c r="AR505" s="98">
        <f t="shared" si="308"/>
        <v>0.15384615384615385</v>
      </c>
      <c r="AS505" s="98">
        <f t="shared" si="309"/>
        <v>7.407407407407407E-2</v>
      </c>
      <c r="AU505" s="97" t="b">
        <f t="shared" si="310"/>
        <v>1</v>
      </c>
      <c r="AV505" s="97" t="b">
        <f t="shared" si="311"/>
        <v>0</v>
      </c>
      <c r="AW505" s="97" t="b">
        <f t="shared" si="317"/>
        <v>1</v>
      </c>
      <c r="AX505" s="97" t="b">
        <f t="shared" si="318"/>
        <v>1</v>
      </c>
      <c r="AY5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5" s="97" t="b">
        <f t="shared" si="312"/>
        <v>1</v>
      </c>
      <c r="BA505" s="97" t="b">
        <f t="shared" si="313"/>
        <v>1</v>
      </c>
      <c r="BB505" s="97" t="b">
        <f t="shared" si="319"/>
        <v>0</v>
      </c>
      <c r="BC505" s="97" t="b">
        <f t="shared" si="320"/>
        <v>0</v>
      </c>
      <c r="BD505" s="97" t="b">
        <f>Petrobras_PETR4___Histórico__InfoMoney_1[[#This Row],[MACD Line]]&lt;0</f>
        <v>1</v>
      </c>
      <c r="BE5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6" spans="1:57" hidden="1">
      <c r="A506" s="83">
        <v>43600</v>
      </c>
      <c r="B506" s="98">
        <v>24.37</v>
      </c>
      <c r="C506" s="98">
        <v>24.37</v>
      </c>
      <c r="D506" s="98">
        <v>-0.46</v>
      </c>
      <c r="E506" s="98">
        <f>Petrobras_PETR4___Histórico__InfoMoney_1[[#This Row],[Var.Dia (%)]]/100</f>
        <v>-4.5999999999999999E-3</v>
      </c>
      <c r="F506" s="98">
        <v>24.37</v>
      </c>
      <c r="G506" s="98">
        <v>24.16</v>
      </c>
      <c r="H506" s="98">
        <v>24.38</v>
      </c>
      <c r="I506" s="97" t="s">
        <v>572</v>
      </c>
      <c r="J506" s="108">
        <v>-5.1000000000000004E-3</v>
      </c>
      <c r="K506" s="97">
        <f ca="1">IF(COUNT($E506:E$1321)&gt;=22,LINEST(OFFSET(E506,0,0,22),OFFSET(J506,0,0,22)),"")</f>
        <v>1.6413921760145416</v>
      </c>
      <c r="L506" s="99">
        <f t="shared" si="285"/>
        <v>0</v>
      </c>
      <c r="M506" s="99">
        <f t="shared" si="286"/>
        <v>0</v>
      </c>
      <c r="N506" s="99">
        <f t="shared" si="287"/>
        <v>0</v>
      </c>
      <c r="O5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-0.90748898678414058</v>
      </c>
      <c r="P506" s="128">
        <f>IF(Petrobras_PETR4___Histórico__InfoMoney_1[[#This Row],[William %R]]&lt;-0.8,1,0)</f>
        <v>1</v>
      </c>
      <c r="Q506" s="128">
        <f>IF(Petrobras_PETR4___Histórico__InfoMoney_1[[#This Row],[William %R]]&gt;-0.1,1,0)</f>
        <v>0</v>
      </c>
      <c r="R506" s="99">
        <f t="shared" si="288"/>
        <v>24.16</v>
      </c>
      <c r="S506" s="99">
        <f t="shared" si="289"/>
        <v>26.43</v>
      </c>
      <c r="T506" s="99">
        <f t="shared" si="290"/>
        <v>25.212346153846159</v>
      </c>
      <c r="U506" s="99">
        <f t="shared" si="291"/>
        <v>25.363</v>
      </c>
      <c r="V506" s="99">
        <f t="shared" si="292"/>
        <v>25.023193960301153</v>
      </c>
      <c r="W506" s="99">
        <f t="shared" si="293"/>
        <v>25.381494599996543</v>
      </c>
      <c r="X506" s="99">
        <f t="shared" si="294"/>
        <v>-0.35830063969538983</v>
      </c>
      <c r="Y506" s="99">
        <f t="shared" si="295"/>
        <v>-0.2428544725219389</v>
      </c>
      <c r="Z506" s="99">
        <f t="shared" si="296"/>
        <v>-0.11544616717345094</v>
      </c>
      <c r="AA506" s="109">
        <f t="shared" si="297"/>
        <v>7.7781745930519827E-2</v>
      </c>
      <c r="AB506" s="109">
        <f t="shared" si="314"/>
        <v>0.43026735874337518</v>
      </c>
      <c r="AC506" s="99" t="str">
        <f t="shared" si="315"/>
        <v>0</v>
      </c>
      <c r="AD506" s="95" t="str">
        <f t="shared" si="316"/>
        <v>0</v>
      </c>
      <c r="AE506" s="95">
        <f t="shared" si="298"/>
        <v>0</v>
      </c>
      <c r="AF506" s="95">
        <f>IF(Petrobras_PETR4___Histórico__InfoMoney_1[[#This Row],[MACD Line]]&lt;0,1,0)</f>
        <v>1</v>
      </c>
      <c r="AG506" s="99">
        <f>Petrobras_PETR4___Histórico__InfoMoney_1[[#This Row],[9MME]]/Petrobras_PETR4___Histórico__InfoMoney_1[[#This Row],[20MA]]</f>
        <v>0.99406009359484915</v>
      </c>
      <c r="AH506" s="95">
        <f t="shared" si="299"/>
        <v>0</v>
      </c>
      <c r="AI506" s="96">
        <f t="shared" si="300"/>
        <v>0</v>
      </c>
      <c r="AK506" s="104" t="b">
        <f t="shared" si="301"/>
        <v>0</v>
      </c>
      <c r="AL506" s="104" t="b">
        <f t="shared" si="302"/>
        <v>0</v>
      </c>
      <c r="AM506" s="104" t="b">
        <f t="shared" si="303"/>
        <v>1</v>
      </c>
      <c r="AN506" s="104" t="b">
        <f t="shared" si="304"/>
        <v>1</v>
      </c>
      <c r="AO506" s="98">
        <f t="shared" si="305"/>
        <v>24.06</v>
      </c>
      <c r="AP506" s="104">
        <f t="shared" si="306"/>
        <v>26.43</v>
      </c>
      <c r="AQ506" s="98">
        <f t="shared" si="307"/>
        <v>0.2</v>
      </c>
      <c r="AR506" s="98">
        <f t="shared" si="308"/>
        <v>0.15384615384615385</v>
      </c>
      <c r="AS506" s="98">
        <f t="shared" si="309"/>
        <v>7.407407407407407E-2</v>
      </c>
      <c r="AU506" s="97" t="b">
        <f t="shared" si="310"/>
        <v>0</v>
      </c>
      <c r="AV506" s="97" t="b">
        <f t="shared" si="311"/>
        <v>0</v>
      </c>
      <c r="AW506" s="97" t="b">
        <f t="shared" si="317"/>
        <v>1</v>
      </c>
      <c r="AX506" s="97" t="b">
        <f t="shared" si="318"/>
        <v>1</v>
      </c>
      <c r="AY5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6" s="97" t="b">
        <f t="shared" si="312"/>
        <v>0</v>
      </c>
      <c r="BA506" s="97" t="b">
        <f t="shared" si="313"/>
        <v>1</v>
      </c>
      <c r="BB506" s="97" t="b">
        <f t="shared" si="319"/>
        <v>0</v>
      </c>
      <c r="BC506" s="97" t="b">
        <f t="shared" si="320"/>
        <v>0</v>
      </c>
      <c r="BD506" s="97" t="b">
        <f>Petrobras_PETR4___Histórico__InfoMoney_1[[#This Row],[MACD Line]]&lt;0</f>
        <v>1</v>
      </c>
      <c r="BE5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7" spans="1:57" hidden="1">
      <c r="A507" s="83">
        <v>43599</v>
      </c>
      <c r="B507" s="98">
        <v>24.48</v>
      </c>
      <c r="C507" s="98">
        <v>24.48</v>
      </c>
      <c r="D507" s="98">
        <v>0.39</v>
      </c>
      <c r="E507" s="98">
        <f>Petrobras_PETR4___Histórico__InfoMoney_1[[#This Row],[Var.Dia (%)]]/100</f>
        <v>3.9000000000000003E-3</v>
      </c>
      <c r="F507" s="98">
        <v>24.48</v>
      </c>
      <c r="G507" s="98">
        <v>24.34</v>
      </c>
      <c r="H507" s="98">
        <v>24.7</v>
      </c>
      <c r="I507" s="97" t="s">
        <v>573</v>
      </c>
      <c r="J507" s="108">
        <v>4.0000000000000001E-3</v>
      </c>
      <c r="K507" s="97">
        <f ca="1">IF(COUNT($E507:E$1321)&gt;=22,LINEST(OFFSET(E507,0,0,22),OFFSET(J507,0,0,22)),"")</f>
        <v>1.6688181183221089</v>
      </c>
      <c r="L507" s="99">
        <f t="shared" si="285"/>
        <v>0</v>
      </c>
      <c r="M507" s="99">
        <f t="shared" si="286"/>
        <v>0</v>
      </c>
      <c r="N507" s="99">
        <f t="shared" si="287"/>
        <v>0</v>
      </c>
      <c r="O5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-0.91981132075471617</v>
      </c>
      <c r="P507" s="128">
        <f>IF(Petrobras_PETR4___Histórico__InfoMoney_1[[#This Row],[William %R]]&lt;-0.8,1,0)</f>
        <v>1</v>
      </c>
      <c r="Q507" s="128">
        <f>IF(Petrobras_PETR4___Histórico__InfoMoney_1[[#This Row],[William %R]]&gt;-0.1,1,0)</f>
        <v>0</v>
      </c>
      <c r="R507" s="99">
        <f t="shared" si="288"/>
        <v>24.31</v>
      </c>
      <c r="S507" s="99">
        <f t="shared" si="289"/>
        <v>26.43</v>
      </c>
      <c r="T507" s="99">
        <f t="shared" si="290"/>
        <v>25.2225</v>
      </c>
      <c r="U507" s="99">
        <f t="shared" si="291"/>
        <v>25.365500000000004</v>
      </c>
      <c r="V507" s="99">
        <f t="shared" si="292"/>
        <v>25.141956498537727</v>
      </c>
      <c r="W507" s="99">
        <f t="shared" si="293"/>
        <v>25.462414167996268</v>
      </c>
      <c r="X507" s="99">
        <f t="shared" si="294"/>
        <v>-0.32045766945854126</v>
      </c>
      <c r="Y507" s="99">
        <f t="shared" si="295"/>
        <v>-0.21399293072857617</v>
      </c>
      <c r="Z507" s="99">
        <f t="shared" si="296"/>
        <v>-0.10646473872996509</v>
      </c>
      <c r="AA507" s="109">
        <f t="shared" si="297"/>
        <v>6.3639610306789177E-2</v>
      </c>
      <c r="AB507" s="109">
        <f t="shared" si="314"/>
        <v>0.57387280820753284</v>
      </c>
      <c r="AC507" s="99" t="str">
        <f t="shared" si="315"/>
        <v>0</v>
      </c>
      <c r="AD507" s="95" t="str">
        <f t="shared" si="316"/>
        <v>0</v>
      </c>
      <c r="AE507" s="95">
        <f t="shared" si="298"/>
        <v>0</v>
      </c>
      <c r="AF507" s="95">
        <f>IF(Petrobras_PETR4___Histórico__InfoMoney_1[[#This Row],[MACD Line]]&lt;0,1,0)</f>
        <v>1</v>
      </c>
      <c r="AG507" s="99">
        <f>Petrobras_PETR4___Histórico__InfoMoney_1[[#This Row],[9MME]]/Petrobras_PETR4___Histórico__InfoMoney_1[[#This Row],[20MA]]</f>
        <v>0.99436242139914433</v>
      </c>
      <c r="AH507" s="95">
        <f t="shared" si="299"/>
        <v>0</v>
      </c>
      <c r="AI507" s="96">
        <f t="shared" si="300"/>
        <v>0</v>
      </c>
      <c r="AK507" s="104" t="b">
        <f t="shared" si="301"/>
        <v>0</v>
      </c>
      <c r="AL507" s="104" t="b">
        <f t="shared" si="302"/>
        <v>0</v>
      </c>
      <c r="AM507" s="104" t="b">
        <f t="shared" si="303"/>
        <v>0</v>
      </c>
      <c r="AN507" s="104" t="b">
        <f t="shared" si="304"/>
        <v>1</v>
      </c>
      <c r="AO507" s="98">
        <f t="shared" si="305"/>
        <v>24.06</v>
      </c>
      <c r="AP507" s="104">
        <f t="shared" si="306"/>
        <v>26.43</v>
      </c>
      <c r="AQ507" s="98">
        <f t="shared" si="307"/>
        <v>0.2</v>
      </c>
      <c r="AR507" s="98">
        <f t="shared" si="308"/>
        <v>0.15384615384615385</v>
      </c>
      <c r="AS507" s="98">
        <f t="shared" si="309"/>
        <v>7.407407407407407E-2</v>
      </c>
      <c r="AU507" s="97" t="b">
        <f t="shared" si="310"/>
        <v>0</v>
      </c>
      <c r="AV507" s="97" t="b">
        <f t="shared" si="311"/>
        <v>0</v>
      </c>
      <c r="AW507" s="97" t="b">
        <f t="shared" si="317"/>
        <v>1</v>
      </c>
      <c r="AX507" s="97" t="b">
        <f t="shared" si="318"/>
        <v>1</v>
      </c>
      <c r="AY5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7" s="97" t="b">
        <f t="shared" si="312"/>
        <v>1</v>
      </c>
      <c r="BA507" s="97" t="b">
        <f t="shared" si="313"/>
        <v>0</v>
      </c>
      <c r="BB507" s="97" t="b">
        <f t="shared" si="319"/>
        <v>0</v>
      </c>
      <c r="BC507" s="97" t="b">
        <f t="shared" si="320"/>
        <v>0</v>
      </c>
      <c r="BD507" s="97" t="b">
        <f>Petrobras_PETR4___Histórico__InfoMoney_1[[#This Row],[MACD Line]]&lt;0</f>
        <v>1</v>
      </c>
      <c r="BE5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8" spans="1:57" hidden="1">
      <c r="A508" s="83">
        <v>43598</v>
      </c>
      <c r="B508" s="98">
        <v>24.39</v>
      </c>
      <c r="C508" s="98">
        <v>24.39</v>
      </c>
      <c r="D508" s="98">
        <v>-2.92</v>
      </c>
      <c r="E508" s="98">
        <f>Petrobras_PETR4___Histórico__InfoMoney_1[[#This Row],[Var.Dia (%)]]/100</f>
        <v>-2.92E-2</v>
      </c>
      <c r="F508" s="98">
        <v>24.39</v>
      </c>
      <c r="G508" s="98">
        <v>24.31</v>
      </c>
      <c r="H508" s="98">
        <v>24.93</v>
      </c>
      <c r="I508" s="97" t="s">
        <v>219</v>
      </c>
      <c r="J508" s="108">
        <v>-2.69E-2</v>
      </c>
      <c r="K508" s="97">
        <f ca="1">IF(COUNT($E508:E$1321)&gt;=22,LINEST(OFFSET(E508,0,0,22),OFFSET(J508,0,0,22)),"")</f>
        <v>1.6750099570256591</v>
      </c>
      <c r="L508" s="99">
        <f t="shared" si="285"/>
        <v>0</v>
      </c>
      <c r="M508" s="99">
        <f t="shared" si="286"/>
        <v>0</v>
      </c>
      <c r="N508" s="99">
        <f t="shared" si="287"/>
        <v>0</v>
      </c>
      <c r="O5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-0.96226415094339535</v>
      </c>
      <c r="P508" s="128">
        <f>IF(Petrobras_PETR4___Histórico__InfoMoney_1[[#This Row],[William %R]]&lt;-0.8,1,0)</f>
        <v>1</v>
      </c>
      <c r="Q508" s="128">
        <f>IF(Petrobras_PETR4___Histórico__InfoMoney_1[[#This Row],[William %R]]&gt;-0.1,1,0)</f>
        <v>0</v>
      </c>
      <c r="R508" s="99">
        <f t="shared" si="288"/>
        <v>24.31</v>
      </c>
      <c r="S508" s="99">
        <f t="shared" si="289"/>
        <v>26.43</v>
      </c>
      <c r="T508" s="99">
        <f t="shared" si="290"/>
        <v>25.292423076923079</v>
      </c>
      <c r="U508" s="99">
        <f t="shared" si="291"/>
        <v>25.357500000000002</v>
      </c>
      <c r="V508" s="99">
        <f t="shared" si="292"/>
        <v>25.262312225544587</v>
      </c>
      <c r="W508" s="99">
        <f t="shared" si="293"/>
        <v>25.541007301435968</v>
      </c>
      <c r="X508" s="99">
        <f t="shared" si="294"/>
        <v>-0.27869507589138109</v>
      </c>
      <c r="Y508" s="99">
        <f t="shared" si="295"/>
        <v>-0.1873767460460849</v>
      </c>
      <c r="Z508" s="99">
        <f t="shared" si="296"/>
        <v>-9.1318329845296198E-2</v>
      </c>
      <c r="AA508" s="109">
        <f t="shared" si="297"/>
        <v>0.51618795026618003</v>
      </c>
      <c r="AB508" s="109">
        <f t="shared" si="314"/>
        <v>0.51444144467567932</v>
      </c>
      <c r="AC508" s="99" t="str">
        <f t="shared" si="315"/>
        <v>0</v>
      </c>
      <c r="AD508" s="95" t="str">
        <f t="shared" si="316"/>
        <v>0</v>
      </c>
      <c r="AE508" s="95">
        <f t="shared" si="298"/>
        <v>0</v>
      </c>
      <c r="AF508" s="95">
        <f>IF(Petrobras_PETR4___Histórico__InfoMoney_1[[#This Row],[MACD Line]]&lt;0,1,0)</f>
        <v>1</v>
      </c>
      <c r="AG508" s="99">
        <f>Petrobras_PETR4___Histórico__InfoMoney_1[[#This Row],[9MME]]/Petrobras_PETR4___Histórico__InfoMoney_1[[#This Row],[20MA]]</f>
        <v>0.99743362227834276</v>
      </c>
      <c r="AH508" s="95">
        <f t="shared" si="299"/>
        <v>0</v>
      </c>
      <c r="AI508" s="96">
        <f t="shared" si="300"/>
        <v>0</v>
      </c>
      <c r="AK508" s="104" t="b">
        <f t="shared" si="301"/>
        <v>0</v>
      </c>
      <c r="AL508" s="104" t="b">
        <f t="shared" si="302"/>
        <v>0</v>
      </c>
      <c r="AM508" s="104" t="b">
        <f t="shared" si="303"/>
        <v>0</v>
      </c>
      <c r="AN508" s="104" t="b">
        <f t="shared" si="304"/>
        <v>1</v>
      </c>
      <c r="AO508" s="98">
        <f t="shared" si="305"/>
        <v>24.06</v>
      </c>
      <c r="AP508" s="104">
        <f t="shared" si="306"/>
        <v>26.43</v>
      </c>
      <c r="AQ508" s="98">
        <f t="shared" si="307"/>
        <v>0.2</v>
      </c>
      <c r="AR508" s="98">
        <f t="shared" si="308"/>
        <v>0.15384615384615385</v>
      </c>
      <c r="AS508" s="98">
        <f t="shared" si="309"/>
        <v>7.407407407407407E-2</v>
      </c>
      <c r="AU508" s="97" t="b">
        <f t="shared" si="310"/>
        <v>0</v>
      </c>
      <c r="AV508" s="97" t="b">
        <f t="shared" si="311"/>
        <v>0</v>
      </c>
      <c r="AW508" s="97" t="b">
        <f t="shared" si="317"/>
        <v>1</v>
      </c>
      <c r="AX508" s="97" t="b">
        <f t="shared" si="318"/>
        <v>1</v>
      </c>
      <c r="AY5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8" s="97" t="b">
        <f t="shared" si="312"/>
        <v>1</v>
      </c>
      <c r="BA508" s="97" t="b">
        <f t="shared" si="313"/>
        <v>1</v>
      </c>
      <c r="BB508" s="97" t="b">
        <f t="shared" si="319"/>
        <v>0</v>
      </c>
      <c r="BC508" s="97" t="b">
        <f t="shared" si="320"/>
        <v>0</v>
      </c>
      <c r="BD508" s="97" t="b">
        <f>Petrobras_PETR4___Histórico__InfoMoney_1[[#This Row],[MACD Line]]&lt;0</f>
        <v>1</v>
      </c>
      <c r="BE5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09" spans="1:57" hidden="1">
      <c r="A509" s="83">
        <v>43595</v>
      </c>
      <c r="B509" s="98">
        <v>25.12</v>
      </c>
      <c r="C509" s="98">
        <v>25.12</v>
      </c>
      <c r="D509" s="98">
        <v>-0.56000000000000005</v>
      </c>
      <c r="E509" s="98">
        <f>Petrobras_PETR4___Histórico__InfoMoney_1[[#This Row],[Var.Dia (%)]]/100</f>
        <v>-5.6000000000000008E-3</v>
      </c>
      <c r="F509" s="98">
        <v>25.12</v>
      </c>
      <c r="G509" s="98">
        <v>24.88</v>
      </c>
      <c r="H509" s="98">
        <v>25.35</v>
      </c>
      <c r="I509" s="97" t="s">
        <v>574</v>
      </c>
      <c r="J509" s="108">
        <v>-5.7999999999999996E-3</v>
      </c>
      <c r="K509" s="97">
        <f ca="1">IF(COUNT($E509:E$1321)&gt;=22,LINEST(OFFSET(E509,0,0,22),OFFSET(J509,0,0,22)),"")</f>
        <v>1.8008203429554563</v>
      </c>
      <c r="L509" s="99">
        <f t="shared" si="285"/>
        <v>0</v>
      </c>
      <c r="M509" s="99">
        <f t="shared" si="286"/>
        <v>0</v>
      </c>
      <c r="N509" s="99">
        <f t="shared" si="287"/>
        <v>0</v>
      </c>
      <c r="O5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-0.71584699453551914</v>
      </c>
      <c r="P509" s="128">
        <f>IF(Petrobras_PETR4___Histórico__InfoMoney_1[[#This Row],[William %R]]&lt;-0.8,1,0)</f>
        <v>0</v>
      </c>
      <c r="Q509" s="128">
        <f>IF(Petrobras_PETR4___Histórico__InfoMoney_1[[#This Row],[William %R]]&gt;-0.1,1,0)</f>
        <v>0</v>
      </c>
      <c r="R509" s="99">
        <f t="shared" si="288"/>
        <v>24.6</v>
      </c>
      <c r="S509" s="99">
        <f t="shared" si="289"/>
        <v>26.43</v>
      </c>
      <c r="T509" s="99">
        <f t="shared" si="290"/>
        <v>25.488500000000002</v>
      </c>
      <c r="U509" s="99">
        <f t="shared" si="291"/>
        <v>25.456500000000002</v>
      </c>
      <c r="V509" s="99">
        <f t="shared" si="292"/>
        <v>25.420914448370876</v>
      </c>
      <c r="W509" s="99">
        <f t="shared" si="293"/>
        <v>25.633087885550847</v>
      </c>
      <c r="X509" s="99">
        <f t="shared" si="294"/>
        <v>-0.21217343717997039</v>
      </c>
      <c r="Y509" s="99">
        <f t="shared" si="295"/>
        <v>-0.16454716358476085</v>
      </c>
      <c r="Z509" s="99">
        <f t="shared" si="296"/>
        <v>-4.7626273595209545E-2</v>
      </c>
      <c r="AA509" s="109">
        <f t="shared" si="297"/>
        <v>9.8994949366117052E-2</v>
      </c>
      <c r="AB509" s="109">
        <f t="shared" si="314"/>
        <v>0.34688614846949439</v>
      </c>
      <c r="AC509" s="99" t="str">
        <f t="shared" si="315"/>
        <v>0</v>
      </c>
      <c r="AD509" s="95" t="str">
        <f t="shared" si="316"/>
        <v>0</v>
      </c>
      <c r="AE509" s="95">
        <f t="shared" si="298"/>
        <v>0</v>
      </c>
      <c r="AF509" s="95">
        <f>IF(Petrobras_PETR4___Histórico__InfoMoney_1[[#This Row],[MACD Line]]&lt;0,1,0)</f>
        <v>1</v>
      </c>
      <c r="AG509" s="99">
        <f>Petrobras_PETR4___Histórico__InfoMoney_1[[#This Row],[9MME]]/Petrobras_PETR4___Histórico__InfoMoney_1[[#This Row],[20MA]]</f>
        <v>1.0012570463339423</v>
      </c>
      <c r="AH509" s="95">
        <f t="shared" si="299"/>
        <v>0</v>
      </c>
      <c r="AI509" s="96">
        <f t="shared" si="300"/>
        <v>0</v>
      </c>
      <c r="AK509" s="104" t="b">
        <f t="shared" si="301"/>
        <v>0</v>
      </c>
      <c r="AL509" s="104" t="b">
        <f t="shared" si="302"/>
        <v>0</v>
      </c>
      <c r="AM509" s="104" t="b">
        <f t="shared" si="303"/>
        <v>0</v>
      </c>
      <c r="AN509" s="104" t="b">
        <f t="shared" si="304"/>
        <v>1</v>
      </c>
      <c r="AO509" s="98">
        <f t="shared" si="305"/>
        <v>24.06</v>
      </c>
      <c r="AP509" s="104">
        <f t="shared" si="306"/>
        <v>27.84</v>
      </c>
      <c r="AQ509" s="98">
        <f t="shared" si="307"/>
        <v>0.2</v>
      </c>
      <c r="AR509" s="98">
        <f t="shared" si="308"/>
        <v>0.15384615384615385</v>
      </c>
      <c r="AS509" s="98">
        <f t="shared" si="309"/>
        <v>7.407407407407407E-2</v>
      </c>
      <c r="AU509" s="97" t="b">
        <f t="shared" si="310"/>
        <v>0</v>
      </c>
      <c r="AV509" s="97" t="b">
        <f t="shared" si="311"/>
        <v>0</v>
      </c>
      <c r="AW509" s="97" t="b">
        <f t="shared" si="317"/>
        <v>1</v>
      </c>
      <c r="AX509" s="97" t="b">
        <f t="shared" si="318"/>
        <v>0</v>
      </c>
      <c r="AY5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09" s="97" t="b">
        <f t="shared" si="312"/>
        <v>0</v>
      </c>
      <c r="BA509" s="97" t="b">
        <f t="shared" si="313"/>
        <v>1</v>
      </c>
      <c r="BB509" s="97" t="b">
        <f t="shared" si="319"/>
        <v>1</v>
      </c>
      <c r="BC509" s="97" t="b">
        <f t="shared" si="320"/>
        <v>0</v>
      </c>
      <c r="BD509" s="97" t="b">
        <f>Petrobras_PETR4___Histórico__InfoMoney_1[[#This Row],[MACD Line]]&lt;0</f>
        <v>1</v>
      </c>
      <c r="BE5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0" spans="1:57" hidden="1">
      <c r="A510" s="83">
        <v>43594</v>
      </c>
      <c r="B510" s="98">
        <v>25.26</v>
      </c>
      <c r="C510" s="98">
        <v>25.26</v>
      </c>
      <c r="D510" s="98">
        <v>-1.97</v>
      </c>
      <c r="E510" s="98">
        <f>Petrobras_PETR4___Histórico__InfoMoney_1[[#This Row],[Var.Dia (%)]]/100</f>
        <v>-1.9699999999999999E-2</v>
      </c>
      <c r="F510" s="98">
        <v>25.26</v>
      </c>
      <c r="G510" s="98">
        <v>25.09</v>
      </c>
      <c r="H510" s="98">
        <v>25.54</v>
      </c>
      <c r="I510" s="97" t="s">
        <v>126</v>
      </c>
      <c r="J510" s="108">
        <v>-8.3000000000000001E-3</v>
      </c>
      <c r="K510" s="97">
        <f ca="1">IF(COUNT($E510:E$1321)&gt;=22,LINEST(OFFSET(E510,0,0,22),OFFSET(J510,0,0,22)),"")</f>
        <v>1.8358482395931635</v>
      </c>
      <c r="L510" s="99">
        <f t="shared" si="285"/>
        <v>0</v>
      </c>
      <c r="M510" s="99">
        <f t="shared" si="286"/>
        <v>0</v>
      </c>
      <c r="N510" s="99">
        <f t="shared" si="287"/>
        <v>0</v>
      </c>
      <c r="O5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-0.63934426229508157</v>
      </c>
      <c r="P510" s="128">
        <f>IF(Petrobras_PETR4___Histórico__InfoMoney_1[[#This Row],[William %R]]&lt;-0.8,1,0)</f>
        <v>0</v>
      </c>
      <c r="Q510" s="128">
        <f>IF(Petrobras_PETR4___Histórico__InfoMoney_1[[#This Row],[William %R]]&gt;-0.1,1,0)</f>
        <v>0</v>
      </c>
      <c r="R510" s="99">
        <f t="shared" si="288"/>
        <v>24.6</v>
      </c>
      <c r="S510" s="99">
        <f t="shared" si="289"/>
        <v>26.43</v>
      </c>
      <c r="T510" s="99">
        <f t="shared" si="290"/>
        <v>25.603115384615386</v>
      </c>
      <c r="U510" s="99">
        <f t="shared" si="291"/>
        <v>25.555500000000002</v>
      </c>
      <c r="V510" s="99">
        <f t="shared" si="292"/>
        <v>25.47562616625649</v>
      </c>
      <c r="W510" s="99">
        <f t="shared" si="293"/>
        <v>25.674134916394916</v>
      </c>
      <c r="X510" s="99">
        <f t="shared" si="294"/>
        <v>-0.19850875013842639</v>
      </c>
      <c r="Y510" s="99">
        <f t="shared" si="295"/>
        <v>-0.15264059518595846</v>
      </c>
      <c r="Z510" s="99">
        <f t="shared" si="296"/>
        <v>-4.5868154952467932E-2</v>
      </c>
      <c r="AA510" s="109">
        <f t="shared" si="297"/>
        <v>0.36062445840513779</v>
      </c>
      <c r="AB510" s="109">
        <f t="shared" si="314"/>
        <v>0.34107183993991669</v>
      </c>
      <c r="AC510" s="99" t="str">
        <f t="shared" si="315"/>
        <v>0</v>
      </c>
      <c r="AD510" s="95">
        <f t="shared" si="316"/>
        <v>1</v>
      </c>
      <c r="AE510" s="95">
        <f t="shared" si="298"/>
        <v>0</v>
      </c>
      <c r="AF510" s="95">
        <f>IF(Petrobras_PETR4___Histórico__InfoMoney_1[[#This Row],[MACD Line]]&lt;0,1,0)</f>
        <v>1</v>
      </c>
      <c r="AG510" s="99">
        <f>Petrobras_PETR4___Histórico__InfoMoney_1[[#This Row],[9MME]]/Petrobras_PETR4___Histórico__InfoMoney_1[[#This Row],[20MA]]</f>
        <v>1.0018632147528079</v>
      </c>
      <c r="AH510" s="95">
        <f t="shared" si="299"/>
        <v>0</v>
      </c>
      <c r="AI510" s="96">
        <f t="shared" si="300"/>
        <v>0</v>
      </c>
      <c r="AK510" s="104" t="b">
        <f t="shared" si="301"/>
        <v>0</v>
      </c>
      <c r="AL510" s="104" t="b">
        <f t="shared" si="302"/>
        <v>0</v>
      </c>
      <c r="AM510" s="104" t="b">
        <f t="shared" si="303"/>
        <v>0</v>
      </c>
      <c r="AN510" s="104" t="b">
        <f t="shared" si="304"/>
        <v>1</v>
      </c>
      <c r="AO510" s="98">
        <f t="shared" si="305"/>
        <v>24.06</v>
      </c>
      <c r="AP510" s="104">
        <f t="shared" si="306"/>
        <v>27.84</v>
      </c>
      <c r="AQ510" s="98">
        <f t="shared" si="307"/>
        <v>0.2</v>
      </c>
      <c r="AR510" s="98">
        <f t="shared" si="308"/>
        <v>0.15384615384615385</v>
      </c>
      <c r="AS510" s="98">
        <f t="shared" si="309"/>
        <v>7.407407407407407E-2</v>
      </c>
      <c r="AU510" s="97" t="b">
        <f t="shared" si="310"/>
        <v>0</v>
      </c>
      <c r="AV510" s="97" t="b">
        <f t="shared" si="311"/>
        <v>1</v>
      </c>
      <c r="AW510" s="97" t="b">
        <f t="shared" si="317"/>
        <v>0</v>
      </c>
      <c r="AX510" s="97" t="b">
        <f t="shared" si="318"/>
        <v>0</v>
      </c>
      <c r="AY5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0" s="97" t="b">
        <f t="shared" si="312"/>
        <v>0</v>
      </c>
      <c r="BA510" s="97" t="b">
        <f t="shared" si="313"/>
        <v>0</v>
      </c>
      <c r="BB510" s="97" t="b">
        <f t="shared" si="319"/>
        <v>1</v>
      </c>
      <c r="BC510" s="97" t="b">
        <f t="shared" si="320"/>
        <v>1</v>
      </c>
      <c r="BD510" s="97" t="b">
        <f>Petrobras_PETR4___Histórico__InfoMoney_1[[#This Row],[MACD Line]]&lt;0</f>
        <v>1</v>
      </c>
      <c r="BE5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1" spans="1:57" hidden="1">
      <c r="A511" s="83">
        <v>43593</v>
      </c>
      <c r="B511" s="98">
        <v>25.77</v>
      </c>
      <c r="C511" s="98">
        <v>25.77</v>
      </c>
      <c r="D511" s="98">
        <v>3.87</v>
      </c>
      <c r="E511" s="98">
        <f>Petrobras_PETR4___Histórico__InfoMoney_1[[#This Row],[Var.Dia (%)]]/100</f>
        <v>3.8699999999999998E-2</v>
      </c>
      <c r="F511" s="98">
        <v>25.77</v>
      </c>
      <c r="G511" s="98">
        <v>24.76</v>
      </c>
      <c r="H511" s="98">
        <v>25.87</v>
      </c>
      <c r="I511" s="97" t="s">
        <v>114</v>
      </c>
      <c r="J511" s="108">
        <v>1.2800000000000001E-2</v>
      </c>
      <c r="K511" s="97">
        <f ca="1">IF(COUNT($E511:E$1321)&gt;=22,LINEST(OFFSET(E511,0,0,22),OFFSET(J511,0,0,22)),"")</f>
        <v>1.8103244733985153</v>
      </c>
      <c r="L511" s="99">
        <f t="shared" si="285"/>
        <v>0</v>
      </c>
      <c r="M511" s="99">
        <f t="shared" si="286"/>
        <v>0</v>
      </c>
      <c r="N511" s="99">
        <f t="shared" si="287"/>
        <v>0</v>
      </c>
      <c r="O5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-0.36065573770491843</v>
      </c>
      <c r="P511" s="128">
        <f>IF(Petrobras_PETR4___Histórico__InfoMoney_1[[#This Row],[William %R]]&lt;-0.8,1,0)</f>
        <v>0</v>
      </c>
      <c r="Q511" s="128">
        <f>IF(Petrobras_PETR4___Histórico__InfoMoney_1[[#This Row],[William %R]]&gt;-0.1,1,0)</f>
        <v>0</v>
      </c>
      <c r="R511" s="99">
        <f t="shared" si="288"/>
        <v>24.6</v>
      </c>
      <c r="S511" s="99">
        <f t="shared" si="289"/>
        <v>26.43</v>
      </c>
      <c r="T511" s="99">
        <f t="shared" si="290"/>
        <v>25.75646153846154</v>
      </c>
      <c r="U511" s="99">
        <f t="shared" si="291"/>
        <v>25.665500000000002</v>
      </c>
      <c r="V511" s="99">
        <f t="shared" si="292"/>
        <v>25.514830923757671</v>
      </c>
      <c r="W511" s="99">
        <f t="shared" si="293"/>
        <v>25.707265709706508</v>
      </c>
      <c r="X511" s="99">
        <f t="shared" si="294"/>
        <v>-0.19243478594883712</v>
      </c>
      <c r="Y511" s="99">
        <f t="shared" si="295"/>
        <v>-0.14117355644784146</v>
      </c>
      <c r="Z511" s="99">
        <f t="shared" si="296"/>
        <v>-5.1261229500995653E-2</v>
      </c>
      <c r="AA511" s="109">
        <f t="shared" si="297"/>
        <v>0.67882250993908622</v>
      </c>
      <c r="AB511" s="109">
        <f t="shared" si="314"/>
        <v>0.34383135400949127</v>
      </c>
      <c r="AC511" s="99" t="str">
        <f t="shared" si="315"/>
        <v>1</v>
      </c>
      <c r="AD511" s="95" t="str">
        <f t="shared" si="316"/>
        <v>0</v>
      </c>
      <c r="AE511" s="95">
        <f t="shared" si="298"/>
        <v>0</v>
      </c>
      <c r="AF511" s="95">
        <f>IF(Petrobras_PETR4___Histórico__InfoMoney_1[[#This Row],[MACD Line]]&lt;0,1,0)</f>
        <v>1</v>
      </c>
      <c r="AG511" s="99">
        <f>Petrobras_PETR4___Histórico__InfoMoney_1[[#This Row],[9MME]]/Petrobras_PETR4___Histórico__InfoMoney_1[[#This Row],[20MA]]</f>
        <v>1.0035441171401898</v>
      </c>
      <c r="AH511" s="95">
        <f t="shared" si="299"/>
        <v>0</v>
      </c>
      <c r="AI511" s="96">
        <f t="shared" si="300"/>
        <v>0</v>
      </c>
      <c r="AK511" s="104" t="b">
        <f t="shared" si="301"/>
        <v>0</v>
      </c>
      <c r="AL511" s="104" t="b">
        <f t="shared" si="302"/>
        <v>0</v>
      </c>
      <c r="AM511" s="104" t="b">
        <f t="shared" si="303"/>
        <v>1</v>
      </c>
      <c r="AN511" s="104" t="b">
        <f t="shared" si="304"/>
        <v>1</v>
      </c>
      <c r="AO511" s="98">
        <f t="shared" si="305"/>
        <v>24.06</v>
      </c>
      <c r="AP511" s="104">
        <f t="shared" si="306"/>
        <v>27.84</v>
      </c>
      <c r="AQ511" s="98">
        <f t="shared" si="307"/>
        <v>0.2</v>
      </c>
      <c r="AR511" s="98">
        <f t="shared" si="308"/>
        <v>0.15384615384615385</v>
      </c>
      <c r="AS511" s="98">
        <f t="shared" si="309"/>
        <v>7.407407407407407E-2</v>
      </c>
      <c r="AU511" s="97" t="b">
        <f t="shared" si="310"/>
        <v>1</v>
      </c>
      <c r="AV511" s="97" t="b">
        <f t="shared" si="311"/>
        <v>0</v>
      </c>
      <c r="AW511" s="97" t="b">
        <f t="shared" si="317"/>
        <v>0</v>
      </c>
      <c r="AX511" s="97" t="b">
        <f t="shared" si="318"/>
        <v>1</v>
      </c>
      <c r="AY5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1" s="97" t="b">
        <f t="shared" si="312"/>
        <v>1</v>
      </c>
      <c r="BA511" s="97" t="b">
        <f t="shared" si="313"/>
        <v>0</v>
      </c>
      <c r="BB511" s="97" t="b">
        <f t="shared" si="319"/>
        <v>0</v>
      </c>
      <c r="BC511" s="97" t="b">
        <f t="shared" si="320"/>
        <v>1</v>
      </c>
      <c r="BD511" s="97" t="b">
        <f>Petrobras_PETR4___Histórico__InfoMoney_1[[#This Row],[MACD Line]]&lt;0</f>
        <v>1</v>
      </c>
      <c r="BE5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2" spans="1:57" hidden="1">
      <c r="A512" s="83">
        <v>43592</v>
      </c>
      <c r="B512" s="98">
        <v>24.81</v>
      </c>
      <c r="C512" s="98">
        <v>24.81</v>
      </c>
      <c r="D512" s="98">
        <v>-1.57</v>
      </c>
      <c r="E512" s="98">
        <f>Petrobras_PETR4___Histórico__InfoMoney_1[[#This Row],[Var.Dia (%)]]/100</f>
        <v>-1.5700000000000002E-2</v>
      </c>
      <c r="F512" s="98">
        <v>25.1</v>
      </c>
      <c r="G512" s="98">
        <v>24.6</v>
      </c>
      <c r="H512" s="98">
        <v>25.1</v>
      </c>
      <c r="I512" s="97" t="s">
        <v>124</v>
      </c>
      <c r="J512" s="108">
        <v>-6.5000000000000006E-3</v>
      </c>
      <c r="K512" s="97">
        <f ca="1">IF(COUNT($E512:E$1321)&gt;=22,LINEST(OFFSET(E512,0,0,22),OFFSET(J512,0,0,22)),"")</f>
        <v>1.7222478285913181</v>
      </c>
      <c r="L512" s="99">
        <f t="shared" si="285"/>
        <v>0</v>
      </c>
      <c r="M512" s="99">
        <f t="shared" si="286"/>
        <v>0</v>
      </c>
      <c r="N512" s="99">
        <f t="shared" si="287"/>
        <v>0</v>
      </c>
      <c r="O5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-0.70434782608695679</v>
      </c>
      <c r="P512" s="128">
        <f>IF(Petrobras_PETR4___Histórico__InfoMoney_1[[#This Row],[William %R]]&lt;-0.8,1,0)</f>
        <v>0</v>
      </c>
      <c r="Q512" s="128">
        <f>IF(Petrobras_PETR4___Histórico__InfoMoney_1[[#This Row],[William %R]]&gt;-0.1,1,0)</f>
        <v>0</v>
      </c>
      <c r="R512" s="99">
        <f t="shared" si="288"/>
        <v>24.13</v>
      </c>
      <c r="S512" s="99">
        <f t="shared" si="289"/>
        <v>26.43</v>
      </c>
      <c r="T512" s="99">
        <f t="shared" si="290"/>
        <v>25.705653846153847</v>
      </c>
      <c r="U512" s="99">
        <f t="shared" si="291"/>
        <v>25.754000000000001</v>
      </c>
      <c r="V512" s="99">
        <f t="shared" si="292"/>
        <v>25.468436546259067</v>
      </c>
      <c r="W512" s="99">
        <f t="shared" si="293"/>
        <v>25.702246966483028</v>
      </c>
      <c r="X512" s="99">
        <f t="shared" si="294"/>
        <v>-0.23381042022396059</v>
      </c>
      <c r="Y512" s="99">
        <f t="shared" si="295"/>
        <v>-0.12835824907259255</v>
      </c>
      <c r="Z512" s="99">
        <f t="shared" si="296"/>
        <v>-0.10545217115136804</v>
      </c>
      <c r="AA512" s="109">
        <f t="shared" si="297"/>
        <v>0.28284271247462051</v>
      </c>
      <c r="AB512" s="109">
        <f t="shared" si="314"/>
        <v>0.25903667693977328</v>
      </c>
      <c r="AC512" s="99" t="str">
        <f t="shared" si="315"/>
        <v>0</v>
      </c>
      <c r="AD512" s="95" t="str">
        <f t="shared" si="316"/>
        <v>0</v>
      </c>
      <c r="AE512" s="95">
        <f t="shared" si="298"/>
        <v>0</v>
      </c>
      <c r="AF512" s="95">
        <f>IF(Petrobras_PETR4___Histórico__InfoMoney_1[[#This Row],[MACD Line]]&lt;0,1,0)</f>
        <v>1</v>
      </c>
      <c r="AG512" s="99">
        <f>Petrobras_PETR4___Histórico__InfoMoney_1[[#This Row],[9MME]]/Petrobras_PETR4___Histórico__InfoMoney_1[[#This Row],[20MA]]</f>
        <v>0.99812277107066261</v>
      </c>
      <c r="AH512" s="95">
        <f t="shared" si="299"/>
        <v>0</v>
      </c>
      <c r="AI512" s="96">
        <f t="shared" si="300"/>
        <v>0</v>
      </c>
      <c r="AK512" s="104" t="b">
        <f t="shared" si="301"/>
        <v>0</v>
      </c>
      <c r="AL512" s="104" t="b">
        <f t="shared" si="302"/>
        <v>0</v>
      </c>
      <c r="AM512" s="104" t="b">
        <f t="shared" si="303"/>
        <v>1</v>
      </c>
      <c r="AN512" s="104" t="b">
        <f t="shared" si="304"/>
        <v>0</v>
      </c>
      <c r="AO512" s="98">
        <f t="shared" si="305"/>
        <v>24.06</v>
      </c>
      <c r="AP512" s="104">
        <f t="shared" si="306"/>
        <v>27.84</v>
      </c>
      <c r="AQ512" s="98">
        <f t="shared" si="307"/>
        <v>0.2</v>
      </c>
      <c r="AR512" s="98">
        <f t="shared" si="308"/>
        <v>0.15384615384615385</v>
      </c>
      <c r="AS512" s="98">
        <f t="shared" si="309"/>
        <v>7.407407407407407E-2</v>
      </c>
      <c r="AU512" s="97" t="b">
        <f t="shared" si="310"/>
        <v>0</v>
      </c>
      <c r="AV512" s="97" t="b">
        <f t="shared" si="311"/>
        <v>0</v>
      </c>
      <c r="AW512" s="97" t="b">
        <f t="shared" si="317"/>
        <v>1</v>
      </c>
      <c r="AX512" s="97" t="b">
        <f t="shared" si="318"/>
        <v>1</v>
      </c>
      <c r="AY5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2" s="97" t="b">
        <f t="shared" si="312"/>
        <v>1</v>
      </c>
      <c r="BA512" s="97" t="b">
        <f t="shared" si="313"/>
        <v>1</v>
      </c>
      <c r="BB512" s="97" t="b">
        <f t="shared" si="319"/>
        <v>0</v>
      </c>
      <c r="BC512" s="97" t="b">
        <f t="shared" si="320"/>
        <v>0</v>
      </c>
      <c r="BD512" s="97" t="b">
        <f>Petrobras_PETR4___Histórico__InfoMoney_1[[#This Row],[MACD Line]]&lt;0</f>
        <v>1</v>
      </c>
      <c r="BE5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3" spans="1:57" hidden="1">
      <c r="A513" s="83">
        <v>43591</v>
      </c>
      <c r="B513" s="98">
        <v>25.21</v>
      </c>
      <c r="C513" s="98">
        <v>25.21</v>
      </c>
      <c r="D513" s="98">
        <v>-0.3</v>
      </c>
      <c r="E513" s="98">
        <f>Petrobras_PETR4___Histórico__InfoMoney_1[[#This Row],[Var.Dia (%)]]/100</f>
        <v>-3.0000000000000001E-3</v>
      </c>
      <c r="F513" s="98">
        <v>25.21</v>
      </c>
      <c r="G513" s="98">
        <v>24.82</v>
      </c>
      <c r="H513" s="98">
        <v>25.21</v>
      </c>
      <c r="I513" s="97" t="s">
        <v>575</v>
      </c>
      <c r="J513" s="108">
        <v>-1.04E-2</v>
      </c>
      <c r="K513" s="97">
        <f ca="1">IF(COUNT($E513:E$1321)&gt;=22,LINEST(OFFSET(E513,0,0,22),OFFSET(J513,0,0,22)),"")</f>
        <v>1.7472021213777218</v>
      </c>
      <c r="L513" s="99">
        <f t="shared" si="285"/>
        <v>0</v>
      </c>
      <c r="M513" s="99">
        <f t="shared" si="286"/>
        <v>0</v>
      </c>
      <c r="N513" s="99">
        <f t="shared" si="287"/>
        <v>0</v>
      </c>
      <c r="O5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-0.51476793248945074</v>
      </c>
      <c r="P513" s="128">
        <f>IF(Petrobras_PETR4___Histórico__InfoMoney_1[[#This Row],[William %R]]&lt;-0.8,1,0)</f>
        <v>0</v>
      </c>
      <c r="Q513" s="128">
        <f>IF(Petrobras_PETR4___Histórico__InfoMoney_1[[#This Row],[William %R]]&gt;-0.1,1,0)</f>
        <v>0</v>
      </c>
      <c r="R513" s="99">
        <f t="shared" si="288"/>
        <v>24.06</v>
      </c>
      <c r="S513" s="99">
        <f t="shared" si="289"/>
        <v>26.43</v>
      </c>
      <c r="T513" s="99">
        <f t="shared" si="290"/>
        <v>25.834884615384617</v>
      </c>
      <c r="U513" s="99">
        <f t="shared" si="291"/>
        <v>25.868500000000001</v>
      </c>
      <c r="V513" s="99">
        <f t="shared" si="292"/>
        <v>25.588152281942534</v>
      </c>
      <c r="W513" s="99">
        <f t="shared" si="293"/>
        <v>25.773626723801669</v>
      </c>
      <c r="X513" s="99">
        <f t="shared" si="294"/>
        <v>-0.1854744418591352</v>
      </c>
      <c r="Y513" s="99">
        <f t="shared" si="295"/>
        <v>-0.10199520628475055</v>
      </c>
      <c r="Z513" s="99">
        <f t="shared" si="296"/>
        <v>-8.347923557438465E-2</v>
      </c>
      <c r="AA513" s="109">
        <f t="shared" si="297"/>
        <v>4.9497474683058526E-2</v>
      </c>
      <c r="AB513" s="109">
        <f t="shared" si="314"/>
        <v>0.25341665296503241</v>
      </c>
      <c r="AC513" s="99" t="str">
        <f t="shared" si="315"/>
        <v>0</v>
      </c>
      <c r="AD513" s="95" t="str">
        <f t="shared" si="316"/>
        <v>0</v>
      </c>
      <c r="AE513" s="95">
        <f t="shared" si="298"/>
        <v>0</v>
      </c>
      <c r="AF513" s="95">
        <f>IF(Petrobras_PETR4___Histórico__InfoMoney_1[[#This Row],[MACD Line]]&lt;0,1,0)</f>
        <v>1</v>
      </c>
      <c r="AG513" s="99">
        <f>Petrobras_PETR4___Histórico__InfoMoney_1[[#This Row],[9MME]]/Petrobras_PETR4___Histórico__InfoMoney_1[[#This Row],[20MA]]</f>
        <v>0.9987005282635103</v>
      </c>
      <c r="AH513" s="95">
        <f t="shared" si="299"/>
        <v>0</v>
      </c>
      <c r="AI513" s="96">
        <f t="shared" si="300"/>
        <v>0</v>
      </c>
      <c r="AK513" s="104" t="b">
        <f t="shared" si="301"/>
        <v>0</v>
      </c>
      <c r="AL513" s="104" t="b">
        <f t="shared" si="302"/>
        <v>0</v>
      </c>
      <c r="AM513" s="104" t="b">
        <f t="shared" si="303"/>
        <v>1</v>
      </c>
      <c r="AN513" s="104" t="b">
        <f t="shared" si="304"/>
        <v>1</v>
      </c>
      <c r="AO513" s="98">
        <f t="shared" si="305"/>
        <v>24.06</v>
      </c>
      <c r="AP513" s="104">
        <f t="shared" si="306"/>
        <v>27.84</v>
      </c>
      <c r="AQ513" s="98">
        <f t="shared" si="307"/>
        <v>0.2</v>
      </c>
      <c r="AR513" s="98">
        <f t="shared" si="308"/>
        <v>0.15384615384615385</v>
      </c>
      <c r="AS513" s="98">
        <f t="shared" si="309"/>
        <v>7.407407407407407E-2</v>
      </c>
      <c r="AU513" s="97" t="b">
        <f t="shared" si="310"/>
        <v>0</v>
      </c>
      <c r="AV513" s="97" t="b">
        <f t="shared" si="311"/>
        <v>1</v>
      </c>
      <c r="AW513" s="97" t="b">
        <f t="shared" si="317"/>
        <v>1</v>
      </c>
      <c r="AX513" s="97" t="b">
        <f t="shared" si="318"/>
        <v>1</v>
      </c>
      <c r="AY5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3" s="97" t="b">
        <f t="shared" si="312"/>
        <v>0</v>
      </c>
      <c r="BA513" s="97" t="b">
        <f t="shared" si="313"/>
        <v>1</v>
      </c>
      <c r="BB513" s="97" t="b">
        <f t="shared" si="319"/>
        <v>0</v>
      </c>
      <c r="BC513" s="97" t="b">
        <f t="shared" si="320"/>
        <v>0</v>
      </c>
      <c r="BD513" s="97" t="b">
        <f>Petrobras_PETR4___Histórico__InfoMoney_1[[#This Row],[MACD Line]]&lt;0</f>
        <v>1</v>
      </c>
      <c r="BE5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4" spans="1:57" hidden="1">
      <c r="A514" s="83">
        <v>43588</v>
      </c>
      <c r="B514" s="98">
        <v>25.28</v>
      </c>
      <c r="C514" s="98">
        <v>25.28</v>
      </c>
      <c r="D514" s="98">
        <v>0.45</v>
      </c>
      <c r="E514" s="98">
        <f>Petrobras_PETR4___Histórico__InfoMoney_1[[#This Row],[Var.Dia (%)]]/100</f>
        <v>4.5000000000000005E-3</v>
      </c>
      <c r="F514" s="98">
        <v>25.28</v>
      </c>
      <c r="G514" s="98">
        <v>25.28</v>
      </c>
      <c r="H514" s="98">
        <v>25.49</v>
      </c>
      <c r="I514" s="97" t="s">
        <v>576</v>
      </c>
      <c r="J514" s="108">
        <v>5.0000000000000001E-3</v>
      </c>
      <c r="K514" s="97">
        <f ca="1">IF(COUNT($E514:E$1321)&gt;=22,LINEST(OFFSET(E514,0,0,22),OFFSET(J514,0,0,22)),"")</f>
        <v>1.7496660189914601</v>
      </c>
      <c r="L514" s="99">
        <f t="shared" si="285"/>
        <v>0</v>
      </c>
      <c r="M514" s="99">
        <f t="shared" si="286"/>
        <v>0</v>
      </c>
      <c r="N514" s="99">
        <f t="shared" si="287"/>
        <v>0</v>
      </c>
      <c r="O5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-0.4852320675105477</v>
      </c>
      <c r="P514" s="128">
        <f>IF(Petrobras_PETR4___Histórico__InfoMoney_1[[#This Row],[William %R]]&lt;-0.8,1,0)</f>
        <v>0</v>
      </c>
      <c r="Q514" s="128">
        <f>IF(Petrobras_PETR4___Histórico__InfoMoney_1[[#This Row],[William %R]]&gt;-0.1,1,0)</f>
        <v>0</v>
      </c>
      <c r="R514" s="99">
        <f t="shared" si="288"/>
        <v>24.06</v>
      </c>
      <c r="S514" s="99">
        <f t="shared" si="289"/>
        <v>26.43</v>
      </c>
      <c r="T514" s="99">
        <f t="shared" si="290"/>
        <v>25.873153846153851</v>
      </c>
      <c r="U514" s="99">
        <f t="shared" si="291"/>
        <v>25.948500000000003</v>
      </c>
      <c r="V514" s="99">
        <f t="shared" si="292"/>
        <v>25.656907242295723</v>
      </c>
      <c r="W514" s="99">
        <f t="shared" si="293"/>
        <v>25.818716861705802</v>
      </c>
      <c r="X514" s="99">
        <f t="shared" si="294"/>
        <v>-0.16180961941007865</v>
      </c>
      <c r="Y514" s="99">
        <f t="shared" si="295"/>
        <v>-8.1125397391154389E-2</v>
      </c>
      <c r="Z514" s="99">
        <f t="shared" si="296"/>
        <v>-8.0684222018924265E-2</v>
      </c>
      <c r="AA514" s="109">
        <f t="shared" si="297"/>
        <v>7.7781745930519827E-2</v>
      </c>
      <c r="AB514" s="109">
        <f t="shared" si="314"/>
        <v>0.2525272262549122</v>
      </c>
      <c r="AC514" s="99" t="str">
        <f t="shared" si="315"/>
        <v>0</v>
      </c>
      <c r="AD514" s="95" t="str">
        <f t="shared" si="316"/>
        <v>0</v>
      </c>
      <c r="AE514" s="95">
        <f t="shared" si="298"/>
        <v>0</v>
      </c>
      <c r="AF514" s="95">
        <f>IF(Petrobras_PETR4___Histórico__InfoMoney_1[[#This Row],[MACD Line]]&lt;0,1,0)</f>
        <v>1</v>
      </c>
      <c r="AG514" s="99">
        <f>Petrobras_PETR4___Histórico__InfoMoney_1[[#This Row],[9MME]]/Petrobras_PETR4___Histórico__InfoMoney_1[[#This Row],[20MA]]</f>
        <v>0.99709631948489696</v>
      </c>
      <c r="AH514" s="95">
        <f t="shared" si="299"/>
        <v>0</v>
      </c>
      <c r="AI514" s="96">
        <f t="shared" si="300"/>
        <v>0</v>
      </c>
      <c r="AK514" s="104" t="b">
        <f t="shared" si="301"/>
        <v>0</v>
      </c>
      <c r="AL514" s="104" t="b">
        <f t="shared" si="302"/>
        <v>0</v>
      </c>
      <c r="AM514" s="104" t="b">
        <f t="shared" si="303"/>
        <v>0</v>
      </c>
      <c r="AN514" s="104" t="b">
        <f t="shared" si="304"/>
        <v>1</v>
      </c>
      <c r="AO514" s="98">
        <f t="shared" si="305"/>
        <v>24.06</v>
      </c>
      <c r="AP514" s="104">
        <f t="shared" si="306"/>
        <v>27.84</v>
      </c>
      <c r="AQ514" s="98">
        <f t="shared" si="307"/>
        <v>0.2</v>
      </c>
      <c r="AR514" s="98">
        <f t="shared" si="308"/>
        <v>0.15384615384615385</v>
      </c>
      <c r="AS514" s="98">
        <f t="shared" si="309"/>
        <v>7.407407407407407E-2</v>
      </c>
      <c r="AU514" s="97" t="b">
        <f t="shared" si="310"/>
        <v>1</v>
      </c>
      <c r="AV514" s="97" t="b">
        <f t="shared" si="311"/>
        <v>0</v>
      </c>
      <c r="AW514" s="97" t="b">
        <f t="shared" si="317"/>
        <v>1</v>
      </c>
      <c r="AX514" s="97" t="b">
        <f t="shared" si="318"/>
        <v>1</v>
      </c>
      <c r="AY5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4" s="97" t="b">
        <f t="shared" si="312"/>
        <v>1</v>
      </c>
      <c r="BA514" s="97" t="b">
        <f t="shared" si="313"/>
        <v>0</v>
      </c>
      <c r="BB514" s="97" t="b">
        <f t="shared" si="319"/>
        <v>0</v>
      </c>
      <c r="BC514" s="97" t="b">
        <f t="shared" si="320"/>
        <v>0</v>
      </c>
      <c r="BD514" s="97" t="b">
        <f>Petrobras_PETR4___Histórico__InfoMoney_1[[#This Row],[MACD Line]]&lt;0</f>
        <v>1</v>
      </c>
      <c r="BE5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5" spans="1:57" hidden="1">
      <c r="A515" s="83">
        <v>43587</v>
      </c>
      <c r="B515" s="98">
        <v>25.17</v>
      </c>
      <c r="C515" s="98">
        <v>25.17</v>
      </c>
      <c r="D515" s="98">
        <v>-1.4</v>
      </c>
      <c r="E515" s="98">
        <f>Petrobras_PETR4___Histórico__InfoMoney_1[[#This Row],[Var.Dia (%)]]/100</f>
        <v>-1.3999999999999999E-2</v>
      </c>
      <c r="F515" s="98">
        <v>25.17</v>
      </c>
      <c r="G515" s="98">
        <v>24.97</v>
      </c>
      <c r="H515" s="98">
        <v>25.26</v>
      </c>
      <c r="I515" s="97" t="s">
        <v>577</v>
      </c>
      <c r="J515" s="108">
        <v>-8.6E-3</v>
      </c>
      <c r="K515" s="97">
        <f ca="1">IF(COUNT($E515:E$1321)&gt;=22,LINEST(OFFSET(E515,0,0,22),OFFSET(J515,0,0,22)),"")</f>
        <v>1.7219778342181673</v>
      </c>
      <c r="L515" s="99">
        <f t="shared" si="285"/>
        <v>0</v>
      </c>
      <c r="M515" s="99">
        <f t="shared" si="286"/>
        <v>0</v>
      </c>
      <c r="N515" s="99">
        <f t="shared" si="287"/>
        <v>0</v>
      </c>
      <c r="O5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-0.62626262626262552</v>
      </c>
      <c r="P515" s="128">
        <f>IF(Petrobras_PETR4___Histórico__InfoMoney_1[[#This Row],[William %R]]&lt;-0.8,1,0)</f>
        <v>0</v>
      </c>
      <c r="Q515" s="128">
        <f>IF(Petrobras_PETR4___Histórico__InfoMoney_1[[#This Row],[William %R]]&gt;-0.1,1,0)</f>
        <v>0</v>
      </c>
      <c r="R515" s="99">
        <f t="shared" si="288"/>
        <v>24.06</v>
      </c>
      <c r="S515" s="99">
        <f t="shared" si="289"/>
        <v>27.03</v>
      </c>
      <c r="T515" s="99">
        <f t="shared" si="290"/>
        <v>25.918423076923084</v>
      </c>
      <c r="U515" s="99">
        <f t="shared" si="291"/>
        <v>25.981000000000005</v>
      </c>
      <c r="V515" s="99">
        <f t="shared" si="292"/>
        <v>25.725435831804035</v>
      </c>
      <c r="W515" s="99">
        <f t="shared" si="293"/>
        <v>25.861814210642265</v>
      </c>
      <c r="X515" s="99">
        <f t="shared" si="294"/>
        <v>-0.13637837883823067</v>
      </c>
      <c r="Y515" s="99">
        <f t="shared" si="295"/>
        <v>-6.0954341886423319E-2</v>
      </c>
      <c r="Z515" s="99">
        <f t="shared" si="296"/>
        <v>-7.5424036951807355E-2</v>
      </c>
      <c r="AA515" s="109">
        <f t="shared" si="297"/>
        <v>0.25455844122715671</v>
      </c>
      <c r="AB515" s="109">
        <f t="shared" si="314"/>
        <v>0.37433941817553662</v>
      </c>
      <c r="AC515" s="99" t="str">
        <f t="shared" si="315"/>
        <v>0</v>
      </c>
      <c r="AD515" s="95" t="str">
        <f t="shared" si="316"/>
        <v>0</v>
      </c>
      <c r="AE515" s="95">
        <f t="shared" si="298"/>
        <v>0</v>
      </c>
      <c r="AF515" s="95">
        <f>IF(Petrobras_PETR4___Histórico__InfoMoney_1[[#This Row],[MACD Line]]&lt;0,1,0)</f>
        <v>1</v>
      </c>
      <c r="AG515" s="99">
        <f>Petrobras_PETR4___Histórico__InfoMoney_1[[#This Row],[9MME]]/Petrobras_PETR4___Histórico__InfoMoney_1[[#This Row],[20MA]]</f>
        <v>0.99759143516119775</v>
      </c>
      <c r="AH515" s="95">
        <f t="shared" si="299"/>
        <v>0</v>
      </c>
      <c r="AI515" s="96">
        <f t="shared" si="300"/>
        <v>0</v>
      </c>
      <c r="AK515" s="104" t="b">
        <f t="shared" si="301"/>
        <v>0</v>
      </c>
      <c r="AL515" s="104" t="b">
        <f t="shared" si="302"/>
        <v>0</v>
      </c>
      <c r="AM515" s="104" t="b">
        <f t="shared" si="303"/>
        <v>1</v>
      </c>
      <c r="AN515" s="104" t="b">
        <f t="shared" si="304"/>
        <v>1</v>
      </c>
      <c r="AO515" s="98">
        <f t="shared" si="305"/>
        <v>24.06</v>
      </c>
      <c r="AP515" s="104">
        <f t="shared" si="306"/>
        <v>27.84</v>
      </c>
      <c r="AQ515" s="98">
        <f t="shared" si="307"/>
        <v>0.2</v>
      </c>
      <c r="AR515" s="98">
        <f t="shared" si="308"/>
        <v>0.15384615384615385</v>
      </c>
      <c r="AS515" s="98">
        <f t="shared" si="309"/>
        <v>7.407407407407407E-2</v>
      </c>
      <c r="AU515" s="97" t="b">
        <f t="shared" si="310"/>
        <v>0</v>
      </c>
      <c r="AV515" s="97" t="b">
        <f t="shared" si="311"/>
        <v>0</v>
      </c>
      <c r="AW515" s="97" t="b">
        <f t="shared" si="317"/>
        <v>1</v>
      </c>
      <c r="AX515" s="97" t="b">
        <f t="shared" si="318"/>
        <v>1</v>
      </c>
      <c r="AY5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5" s="97" t="b">
        <f t="shared" si="312"/>
        <v>1</v>
      </c>
      <c r="BA515" s="97" t="b">
        <f t="shared" si="313"/>
        <v>1</v>
      </c>
      <c r="BB515" s="97" t="b">
        <f t="shared" si="319"/>
        <v>0</v>
      </c>
      <c r="BC515" s="97" t="b">
        <f t="shared" si="320"/>
        <v>0</v>
      </c>
      <c r="BD515" s="97" t="b">
        <f>Petrobras_PETR4___Histórico__InfoMoney_1[[#This Row],[MACD Line]]&lt;0</f>
        <v>1</v>
      </c>
      <c r="BE5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6" spans="1:57" hidden="1">
      <c r="A516" s="83">
        <v>43585</v>
      </c>
      <c r="B516" s="98">
        <v>25.53</v>
      </c>
      <c r="C516" s="98">
        <v>25.53</v>
      </c>
      <c r="D516" s="98">
        <v>-0.95</v>
      </c>
      <c r="E516" s="98">
        <f>Petrobras_PETR4___Histórico__InfoMoney_1[[#This Row],[Var.Dia (%)]]/100</f>
        <v>-9.4999999999999998E-3</v>
      </c>
      <c r="F516" s="98">
        <v>25.53</v>
      </c>
      <c r="G516" s="98">
        <v>25.41</v>
      </c>
      <c r="H516" s="98">
        <v>26.05</v>
      </c>
      <c r="I516" s="97" t="s">
        <v>578</v>
      </c>
      <c r="J516" s="108">
        <v>1.7000000000000001E-3</v>
      </c>
      <c r="K516" s="97">
        <f ca="1">IF(COUNT($E516:E$1321)&gt;=22,LINEST(OFFSET(E516,0,0,22),OFFSET(J516,0,0,22)),"")</f>
        <v>1.6661906516005245</v>
      </c>
      <c r="L516" s="99">
        <f t="shared" si="285"/>
        <v>0</v>
      </c>
      <c r="M516" s="99">
        <f t="shared" si="286"/>
        <v>0</v>
      </c>
      <c r="N516" s="99">
        <f t="shared" si="287"/>
        <v>0</v>
      </c>
      <c r="O5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-0.61111111111111061</v>
      </c>
      <c r="P516" s="128">
        <f>IF(Petrobras_PETR4___Histórico__InfoMoney_1[[#This Row],[William %R]]&lt;-0.8,1,0)</f>
        <v>0</v>
      </c>
      <c r="Q516" s="128">
        <f>IF(Petrobras_PETR4___Histórico__InfoMoney_1[[#This Row],[William %R]]&gt;-0.1,1,0)</f>
        <v>0</v>
      </c>
      <c r="R516" s="99">
        <f t="shared" si="288"/>
        <v>24.06</v>
      </c>
      <c r="S516" s="99">
        <f t="shared" si="289"/>
        <v>27.84</v>
      </c>
      <c r="T516" s="99">
        <f t="shared" si="290"/>
        <v>26.009346153846156</v>
      </c>
      <c r="U516" s="99">
        <f t="shared" si="291"/>
        <v>26.054500000000008</v>
      </c>
      <c r="V516" s="99">
        <f t="shared" si="292"/>
        <v>25.826424164859311</v>
      </c>
      <c r="W516" s="99">
        <f t="shared" si="293"/>
        <v>25.917159347493648</v>
      </c>
      <c r="X516" s="99">
        <f t="shared" si="294"/>
        <v>-9.0735182634336553E-2</v>
      </c>
      <c r="Y516" s="99">
        <f t="shared" si="295"/>
        <v>-4.2098332648471473E-2</v>
      </c>
      <c r="Z516" s="99">
        <f t="shared" si="296"/>
        <v>-4.863684998586508E-2</v>
      </c>
      <c r="AA516" s="109">
        <f t="shared" si="297"/>
        <v>0.16970562748477031</v>
      </c>
      <c r="AB516" s="109">
        <f t="shared" si="314"/>
        <v>0.266926956300782</v>
      </c>
      <c r="AC516" s="99" t="str">
        <f t="shared" si="315"/>
        <v>0</v>
      </c>
      <c r="AD516" s="95" t="str">
        <f t="shared" si="316"/>
        <v>0</v>
      </c>
      <c r="AE516" s="95">
        <f t="shared" si="298"/>
        <v>0</v>
      </c>
      <c r="AF516" s="95">
        <f>IF(Petrobras_PETR4___Histórico__InfoMoney_1[[#This Row],[MACD Line]]&lt;0,1,0)</f>
        <v>1</v>
      </c>
      <c r="AG516" s="99">
        <f>Petrobras_PETR4___Histórico__InfoMoney_1[[#This Row],[9MME]]/Petrobras_PETR4___Histórico__InfoMoney_1[[#This Row],[20MA]]</f>
        <v>0.99826694635652757</v>
      </c>
      <c r="AH516" s="95">
        <f t="shared" si="299"/>
        <v>0</v>
      </c>
      <c r="AI516" s="96">
        <f t="shared" si="300"/>
        <v>0</v>
      </c>
      <c r="AK516" s="104" t="b">
        <f t="shared" si="301"/>
        <v>0</v>
      </c>
      <c r="AL516" s="104" t="b">
        <f t="shared" si="302"/>
        <v>0</v>
      </c>
      <c r="AM516" s="104" t="b">
        <f t="shared" si="303"/>
        <v>0</v>
      </c>
      <c r="AN516" s="104" t="b">
        <f t="shared" si="304"/>
        <v>1</v>
      </c>
      <c r="AO516" s="98">
        <f t="shared" si="305"/>
        <v>24.06</v>
      </c>
      <c r="AP516" s="104">
        <f t="shared" si="306"/>
        <v>27.84</v>
      </c>
      <c r="AQ516" s="98">
        <f t="shared" si="307"/>
        <v>0.2</v>
      </c>
      <c r="AR516" s="98">
        <f t="shared" si="308"/>
        <v>0.15384615384615385</v>
      </c>
      <c r="AS516" s="98">
        <f t="shared" si="309"/>
        <v>7.407407407407407E-2</v>
      </c>
      <c r="AU516" s="97" t="b">
        <f t="shared" si="310"/>
        <v>0</v>
      </c>
      <c r="AV516" s="97" t="b">
        <f t="shared" si="311"/>
        <v>0</v>
      </c>
      <c r="AW516" s="97" t="b">
        <f t="shared" si="317"/>
        <v>1</v>
      </c>
      <c r="AX516" s="97" t="b">
        <f t="shared" si="318"/>
        <v>0</v>
      </c>
      <c r="AY5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6" s="97" t="b">
        <f t="shared" si="312"/>
        <v>0</v>
      </c>
      <c r="BA516" s="97" t="b">
        <f t="shared" si="313"/>
        <v>1</v>
      </c>
      <c r="BB516" s="97" t="b">
        <f t="shared" si="319"/>
        <v>1</v>
      </c>
      <c r="BC516" s="97" t="b">
        <f t="shared" si="320"/>
        <v>0</v>
      </c>
      <c r="BD516" s="97" t="b">
        <f>Petrobras_PETR4___Histórico__InfoMoney_1[[#This Row],[MACD Line]]&lt;0</f>
        <v>1</v>
      </c>
      <c r="BE5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7" spans="1:57" hidden="1">
      <c r="A517" s="83">
        <v>43584</v>
      </c>
      <c r="B517" s="98">
        <v>25.77</v>
      </c>
      <c r="C517" s="98">
        <v>25.77</v>
      </c>
      <c r="D517" s="98">
        <v>0.44</v>
      </c>
      <c r="E517" s="98">
        <f>Petrobras_PETR4___Histórico__InfoMoney_1[[#This Row],[Var.Dia (%)]]/100</f>
        <v>4.4000000000000003E-3</v>
      </c>
      <c r="F517" s="98">
        <v>25.77</v>
      </c>
      <c r="G517" s="98">
        <v>25.48</v>
      </c>
      <c r="H517" s="98">
        <v>26.15</v>
      </c>
      <c r="I517" s="97" t="s">
        <v>579</v>
      </c>
      <c r="J517" s="108">
        <v>-5.0000000000000001E-4</v>
      </c>
      <c r="K517" s="97">
        <f ca="1">IF(COUNT($E517:E$1321)&gt;=22,LINEST(OFFSET(E517,0,0,22),OFFSET(J517,0,0,22)),"")</f>
        <v>1.5388875109055162</v>
      </c>
      <c r="L517" s="99">
        <f t="shared" si="285"/>
        <v>0</v>
      </c>
      <c r="M517" s="99">
        <f t="shared" si="286"/>
        <v>0</v>
      </c>
      <c r="N517" s="99">
        <f t="shared" si="287"/>
        <v>0</v>
      </c>
      <c r="O5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-0.54761904761904756</v>
      </c>
      <c r="P517" s="128">
        <f>IF(Petrobras_PETR4___Histórico__InfoMoney_1[[#This Row],[William %R]]&lt;-0.8,1,0)</f>
        <v>0</v>
      </c>
      <c r="Q517" s="128">
        <f>IF(Petrobras_PETR4___Histórico__InfoMoney_1[[#This Row],[William %R]]&gt;-0.1,1,0)</f>
        <v>0</v>
      </c>
      <c r="R517" s="99">
        <f t="shared" si="288"/>
        <v>24.06</v>
      </c>
      <c r="S517" s="99">
        <f t="shared" si="289"/>
        <v>27.84</v>
      </c>
      <c r="T517" s="99">
        <f t="shared" si="290"/>
        <v>26.073769230769233</v>
      </c>
      <c r="U517" s="99">
        <f t="shared" si="291"/>
        <v>26.096500000000002</v>
      </c>
      <c r="V517" s="99">
        <f t="shared" si="292"/>
        <v>25.880319467561005</v>
      </c>
      <c r="W517" s="99">
        <f t="shared" si="293"/>
        <v>25.94813209529314</v>
      </c>
      <c r="X517" s="99">
        <f t="shared" si="294"/>
        <v>-6.78126277321347E-2</v>
      </c>
      <c r="Y517" s="99">
        <f t="shared" si="295"/>
        <v>-2.99391201520052E-2</v>
      </c>
      <c r="Z517" s="99">
        <f t="shared" si="296"/>
        <v>-3.7873507580129501E-2</v>
      </c>
      <c r="AA517" s="109">
        <f t="shared" si="297"/>
        <v>7.7781745930519827E-2</v>
      </c>
      <c r="AB517" s="109">
        <f t="shared" si="314"/>
        <v>0.22038602496528653</v>
      </c>
      <c r="AC517" s="99" t="str">
        <f t="shared" si="315"/>
        <v>0</v>
      </c>
      <c r="AD517" s="95" t="str">
        <f t="shared" si="316"/>
        <v>0</v>
      </c>
      <c r="AE517" s="95">
        <f t="shared" si="298"/>
        <v>0</v>
      </c>
      <c r="AF517" s="95">
        <f>IF(Petrobras_PETR4___Histórico__InfoMoney_1[[#This Row],[MACD Line]]&lt;0,1,0)</f>
        <v>1</v>
      </c>
      <c r="AG517" s="99">
        <f>Petrobras_PETR4___Histórico__InfoMoney_1[[#This Row],[9MME]]/Petrobras_PETR4___Histórico__InfoMoney_1[[#This Row],[20MA]]</f>
        <v>0.99912897249704868</v>
      </c>
      <c r="AH517" s="95">
        <f t="shared" si="299"/>
        <v>0</v>
      </c>
      <c r="AI517" s="96">
        <f t="shared" si="300"/>
        <v>0</v>
      </c>
      <c r="AK517" s="104" t="b">
        <f t="shared" si="301"/>
        <v>0</v>
      </c>
      <c r="AL517" s="104" t="b">
        <f t="shared" si="302"/>
        <v>1</v>
      </c>
      <c r="AM517" s="104" t="b">
        <f t="shared" si="303"/>
        <v>0</v>
      </c>
      <c r="AN517" s="104" t="b">
        <f t="shared" si="304"/>
        <v>1</v>
      </c>
      <c r="AO517" s="98">
        <f t="shared" si="305"/>
        <v>24.06</v>
      </c>
      <c r="AP517" s="104">
        <f t="shared" si="306"/>
        <v>27.84</v>
      </c>
      <c r="AQ517" s="98">
        <f t="shared" si="307"/>
        <v>0.2</v>
      </c>
      <c r="AR517" s="98">
        <f t="shared" si="308"/>
        <v>0.15384615384615385</v>
      </c>
      <c r="AS517" s="98">
        <f t="shared" si="309"/>
        <v>7.407407407407407E-2</v>
      </c>
      <c r="AU517" s="97" t="b">
        <f t="shared" si="310"/>
        <v>0</v>
      </c>
      <c r="AV517" s="97" t="b">
        <f t="shared" si="311"/>
        <v>0</v>
      </c>
      <c r="AW517" s="97" t="b">
        <f t="shared" si="317"/>
        <v>0</v>
      </c>
      <c r="AX517" s="97" t="b">
        <f t="shared" si="318"/>
        <v>1</v>
      </c>
      <c r="AY5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7" s="97" t="b">
        <f t="shared" si="312"/>
        <v>1</v>
      </c>
      <c r="BA517" s="97" t="b">
        <f t="shared" si="313"/>
        <v>0</v>
      </c>
      <c r="BB517" s="97" t="b">
        <f t="shared" si="319"/>
        <v>0</v>
      </c>
      <c r="BC517" s="97" t="b">
        <f t="shared" si="320"/>
        <v>1</v>
      </c>
      <c r="BD517" s="97" t="b">
        <f>Petrobras_PETR4___Histórico__InfoMoney_1[[#This Row],[MACD Line]]&lt;0</f>
        <v>1</v>
      </c>
      <c r="BE5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8" spans="1:57" hidden="1">
      <c r="A518" s="83">
        <v>43581</v>
      </c>
      <c r="B518" s="98">
        <v>25.66</v>
      </c>
      <c r="C518" s="98">
        <v>25.66</v>
      </c>
      <c r="D518" s="98">
        <v>-2.0499999999999998</v>
      </c>
      <c r="E518" s="98">
        <f>Petrobras_PETR4___Histórico__InfoMoney_1[[#This Row],[Var.Dia (%)]]/100</f>
        <v>-2.0499999999999997E-2</v>
      </c>
      <c r="F518" s="98">
        <v>26.07</v>
      </c>
      <c r="G518" s="98">
        <v>25.48</v>
      </c>
      <c r="H518" s="98">
        <v>26.15</v>
      </c>
      <c r="I518" s="97" t="s">
        <v>187</v>
      </c>
      <c r="J518" s="108">
        <v>-3.3E-3</v>
      </c>
      <c r="K518" s="97">
        <f ca="1">IF(COUNT($E518:E$1321)&gt;=22,LINEST(OFFSET(E518,0,0,22),OFFSET(J518,0,0,22)),"")</f>
        <v>1.4373319310822414</v>
      </c>
      <c r="L518" s="99">
        <f t="shared" si="285"/>
        <v>0</v>
      </c>
      <c r="M518" s="99">
        <f t="shared" si="286"/>
        <v>0</v>
      </c>
      <c r="N518" s="99">
        <f t="shared" si="287"/>
        <v>0</v>
      </c>
      <c r="O5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-0.57671957671957652</v>
      </c>
      <c r="P518" s="128">
        <f>IF(Petrobras_PETR4___Histórico__InfoMoney_1[[#This Row],[William %R]]&lt;-0.8,1,0)</f>
        <v>0</v>
      </c>
      <c r="Q518" s="128">
        <f>IF(Petrobras_PETR4___Histórico__InfoMoney_1[[#This Row],[William %R]]&gt;-0.1,1,0)</f>
        <v>0</v>
      </c>
      <c r="R518" s="99">
        <f t="shared" si="288"/>
        <v>24.06</v>
      </c>
      <c r="S518" s="99">
        <f t="shared" si="289"/>
        <v>27.84</v>
      </c>
      <c r="T518" s="99">
        <f t="shared" si="290"/>
        <v>26.089000000000002</v>
      </c>
      <c r="U518" s="99">
        <f t="shared" si="291"/>
        <v>26.129000000000001</v>
      </c>
      <c r="V518" s="99">
        <f t="shared" si="292"/>
        <v>25.900377552572095</v>
      </c>
      <c r="W518" s="99">
        <f t="shared" si="293"/>
        <v>25.962382662916593</v>
      </c>
      <c r="X518" s="99">
        <f t="shared" si="294"/>
        <v>-6.2005110344497183E-2</v>
      </c>
      <c r="Y518" s="99">
        <f t="shared" si="295"/>
        <v>-2.0470743256972825E-2</v>
      </c>
      <c r="Z518" s="99">
        <f t="shared" si="296"/>
        <v>-4.1534367087524358E-2</v>
      </c>
      <c r="AA518" s="109">
        <f t="shared" si="297"/>
        <v>0.38183766184073509</v>
      </c>
      <c r="AB518" s="109">
        <f t="shared" si="314"/>
        <v>0.20897368255356916</v>
      </c>
      <c r="AC518" s="99" t="str">
        <f t="shared" si="315"/>
        <v>0</v>
      </c>
      <c r="AD518" s="95">
        <f t="shared" si="316"/>
        <v>1</v>
      </c>
      <c r="AE518" s="95">
        <f t="shared" si="298"/>
        <v>0</v>
      </c>
      <c r="AF518" s="95">
        <f>IF(Petrobras_PETR4___Histórico__InfoMoney_1[[#This Row],[MACD Line]]&lt;0,1,0)</f>
        <v>1</v>
      </c>
      <c r="AG518" s="99">
        <f>Petrobras_PETR4___Histórico__InfoMoney_1[[#This Row],[9MME]]/Petrobras_PETR4___Histórico__InfoMoney_1[[#This Row],[20MA]]</f>
        <v>0.99846913391251102</v>
      </c>
      <c r="AH518" s="95">
        <f t="shared" si="299"/>
        <v>0</v>
      </c>
      <c r="AI518" s="96">
        <f t="shared" si="300"/>
        <v>0</v>
      </c>
      <c r="AK518" s="104" t="b">
        <f t="shared" si="301"/>
        <v>1</v>
      </c>
      <c r="AL518" s="104" t="b">
        <f t="shared" si="302"/>
        <v>0</v>
      </c>
      <c r="AM518" s="104" t="b">
        <f t="shared" si="303"/>
        <v>1</v>
      </c>
      <c r="AN518" s="104" t="b">
        <f t="shared" si="304"/>
        <v>0</v>
      </c>
      <c r="AO518" s="98">
        <f t="shared" si="305"/>
        <v>24.06</v>
      </c>
      <c r="AP518" s="104">
        <f t="shared" si="306"/>
        <v>27.84</v>
      </c>
      <c r="AQ518" s="98">
        <f t="shared" si="307"/>
        <v>0.2</v>
      </c>
      <c r="AR518" s="98">
        <f t="shared" si="308"/>
        <v>0.15384615384615385</v>
      </c>
      <c r="AS518" s="98">
        <f t="shared" si="309"/>
        <v>7.407407407407407E-2</v>
      </c>
      <c r="AU518" s="97" t="b">
        <f t="shared" si="310"/>
        <v>0</v>
      </c>
      <c r="AV518" s="97" t="b">
        <f t="shared" si="311"/>
        <v>1</v>
      </c>
      <c r="AW518" s="97" t="b">
        <f t="shared" si="317"/>
        <v>1</v>
      </c>
      <c r="AX518" s="97" t="b">
        <f t="shared" si="318"/>
        <v>0</v>
      </c>
      <c r="AY5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8" s="97" t="b">
        <f t="shared" si="312"/>
        <v>0</v>
      </c>
      <c r="BA518" s="97" t="b">
        <f t="shared" si="313"/>
        <v>1</v>
      </c>
      <c r="BB518" s="97" t="b">
        <f t="shared" si="319"/>
        <v>1</v>
      </c>
      <c r="BC518" s="97" t="b">
        <f t="shared" si="320"/>
        <v>0</v>
      </c>
      <c r="BD518" s="97" t="b">
        <f>Petrobras_PETR4___Histórico__InfoMoney_1[[#This Row],[MACD Line]]&lt;0</f>
        <v>1</v>
      </c>
      <c r="BE5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19" spans="1:57" hidden="1">
      <c r="A519" s="83">
        <v>43580</v>
      </c>
      <c r="B519" s="98">
        <v>26.2</v>
      </c>
      <c r="C519" s="98">
        <v>26.2</v>
      </c>
      <c r="D519" s="98">
        <v>0.8</v>
      </c>
      <c r="E519" s="98">
        <f>Petrobras_PETR4___Histórico__InfoMoney_1[[#This Row],[Var.Dia (%)]]/100</f>
        <v>8.0000000000000002E-3</v>
      </c>
      <c r="F519" s="98">
        <v>25.85</v>
      </c>
      <c r="G519" s="98">
        <v>25.83</v>
      </c>
      <c r="H519" s="98">
        <v>26.43</v>
      </c>
      <c r="I519" s="97" t="s">
        <v>104</v>
      </c>
      <c r="J519" s="108">
        <v>1.5899999999999997E-2</v>
      </c>
      <c r="K519" s="97">
        <f ca="1">IF(COUNT($E519:E$1321)&gt;=22,LINEST(OFFSET(E519,0,0,22),OFFSET(J519,0,0,22)),"")</f>
        <v>1.5077251982850814</v>
      </c>
      <c r="L519" s="99">
        <f t="shared" si="285"/>
        <v>0</v>
      </c>
      <c r="M519" s="99">
        <f t="shared" si="286"/>
        <v>0</v>
      </c>
      <c r="N519" s="99">
        <f t="shared" si="287"/>
        <v>0</v>
      </c>
      <c r="O5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-0.43386243386243389</v>
      </c>
      <c r="P519" s="128">
        <f>IF(Petrobras_PETR4___Histórico__InfoMoney_1[[#This Row],[William %R]]&lt;-0.8,1,0)</f>
        <v>0</v>
      </c>
      <c r="Q519" s="128">
        <f>IF(Petrobras_PETR4___Histórico__InfoMoney_1[[#This Row],[William %R]]&gt;-0.1,1,0)</f>
        <v>0</v>
      </c>
      <c r="R519" s="99">
        <f t="shared" si="288"/>
        <v>24.06</v>
      </c>
      <c r="S519" s="99">
        <f t="shared" si="289"/>
        <v>27.84</v>
      </c>
      <c r="T519" s="99">
        <f t="shared" si="290"/>
        <v>26.152615384615387</v>
      </c>
      <c r="U519" s="99">
        <f t="shared" si="291"/>
        <v>26.167000000000002</v>
      </c>
      <c r="V519" s="99">
        <f t="shared" si="292"/>
        <v>25.94408256213066</v>
      </c>
      <c r="W519" s="99">
        <f t="shared" si="293"/>
        <v>25.986573275949919</v>
      </c>
      <c r="X519" s="99">
        <f t="shared" si="294"/>
        <v>-4.249071381925873E-2</v>
      </c>
      <c r="Y519" s="99">
        <f t="shared" si="295"/>
        <v>-1.0087151485091731E-2</v>
      </c>
      <c r="Z519" s="99">
        <f t="shared" si="296"/>
        <v>-3.2403562334166996E-2</v>
      </c>
      <c r="AA519" s="109">
        <f t="shared" si="297"/>
        <v>0.14849242404917559</v>
      </c>
      <c r="AB519" s="109">
        <f t="shared" si="314"/>
        <v>0.13141537200799608</v>
      </c>
      <c r="AC519" s="99" t="str">
        <f t="shared" si="315"/>
        <v>1</v>
      </c>
      <c r="AD519" s="95" t="str">
        <f t="shared" si="316"/>
        <v>0</v>
      </c>
      <c r="AE519" s="95">
        <f t="shared" si="298"/>
        <v>0</v>
      </c>
      <c r="AF519" s="95">
        <f>IF(Petrobras_PETR4___Histórico__InfoMoney_1[[#This Row],[MACD Line]]&lt;0,1,0)</f>
        <v>1</v>
      </c>
      <c r="AG519" s="99">
        <f>Petrobras_PETR4___Histórico__InfoMoney_1[[#This Row],[9MME]]/Petrobras_PETR4___Histórico__InfoMoney_1[[#This Row],[20MA]]</f>
        <v>0.99945027647859463</v>
      </c>
      <c r="AH519" s="95">
        <f t="shared" si="299"/>
        <v>0</v>
      </c>
      <c r="AI519" s="96">
        <f t="shared" si="300"/>
        <v>0</v>
      </c>
      <c r="AK519" s="104" t="b">
        <f t="shared" si="301"/>
        <v>0</v>
      </c>
      <c r="AL519" s="104" t="b">
        <f t="shared" si="302"/>
        <v>0</v>
      </c>
      <c r="AM519" s="104" t="b">
        <f t="shared" si="303"/>
        <v>0</v>
      </c>
      <c r="AN519" s="104" t="b">
        <f t="shared" si="304"/>
        <v>1</v>
      </c>
      <c r="AO519" s="98">
        <f t="shared" si="305"/>
        <v>24.06</v>
      </c>
      <c r="AP519" s="104">
        <f t="shared" si="306"/>
        <v>27.84</v>
      </c>
      <c r="AQ519" s="98">
        <f t="shared" si="307"/>
        <v>0.2</v>
      </c>
      <c r="AR519" s="98">
        <f t="shared" si="308"/>
        <v>0.15384615384615385</v>
      </c>
      <c r="AS519" s="98">
        <f t="shared" si="309"/>
        <v>7.407407407407407E-2</v>
      </c>
      <c r="AU519" s="97" t="b">
        <f t="shared" si="310"/>
        <v>1</v>
      </c>
      <c r="AV519" s="97" t="b">
        <f t="shared" si="311"/>
        <v>0</v>
      </c>
      <c r="AW519" s="97" t="b">
        <f t="shared" si="317"/>
        <v>0</v>
      </c>
      <c r="AX519" s="97" t="b">
        <f t="shared" si="318"/>
        <v>0</v>
      </c>
      <c r="AY5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19" s="97" t="b">
        <f t="shared" si="312"/>
        <v>1</v>
      </c>
      <c r="BA519" s="97" t="b">
        <f t="shared" si="313"/>
        <v>0</v>
      </c>
      <c r="BB519" s="97" t="b">
        <f t="shared" si="319"/>
        <v>1</v>
      </c>
      <c r="BC519" s="97" t="b">
        <f t="shared" si="320"/>
        <v>1</v>
      </c>
      <c r="BD519" s="97" t="b">
        <f>Petrobras_PETR4___Histórico__InfoMoney_1[[#This Row],[MACD Line]]&lt;0</f>
        <v>1</v>
      </c>
      <c r="BE5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0" spans="1:57" hidden="1">
      <c r="A520" s="83">
        <v>43579</v>
      </c>
      <c r="B520" s="98">
        <v>25.99</v>
      </c>
      <c r="C520" s="98">
        <v>25.99</v>
      </c>
      <c r="D520" s="98">
        <v>-0.28999999999999998</v>
      </c>
      <c r="E520" s="98">
        <f>Petrobras_PETR4___Histórico__InfoMoney_1[[#This Row],[Var.Dia (%)]]/100</f>
        <v>-2.8999999999999998E-3</v>
      </c>
      <c r="F520" s="98">
        <v>25.99</v>
      </c>
      <c r="G520" s="98">
        <v>25.62</v>
      </c>
      <c r="H520" s="98">
        <v>26.26</v>
      </c>
      <c r="I520" s="97" t="s">
        <v>153</v>
      </c>
      <c r="J520" s="108">
        <v>-9.1999999999999998E-3</v>
      </c>
      <c r="K520" s="97">
        <f ca="1">IF(COUNT($E520:E$1321)&gt;=22,LINEST(OFFSET(E520,0,0,22),OFFSET(J520,0,0,22)),"")</f>
        <v>1.5526935673600262</v>
      </c>
      <c r="L520" s="99">
        <f t="shared" si="285"/>
        <v>0</v>
      </c>
      <c r="M520" s="99">
        <f t="shared" si="286"/>
        <v>0</v>
      </c>
      <c r="N520" s="99">
        <f t="shared" si="287"/>
        <v>0</v>
      </c>
      <c r="O5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-0.48941798941798964</v>
      </c>
      <c r="P520" s="128">
        <f>IF(Petrobras_PETR4___Histórico__InfoMoney_1[[#This Row],[William %R]]&lt;-0.8,1,0)</f>
        <v>0</v>
      </c>
      <c r="Q520" s="128">
        <f>IF(Petrobras_PETR4___Histórico__InfoMoney_1[[#This Row],[William %R]]&gt;-0.1,1,0)</f>
        <v>0</v>
      </c>
      <c r="R520" s="99">
        <f t="shared" si="288"/>
        <v>24.06</v>
      </c>
      <c r="S520" s="99">
        <f t="shared" si="289"/>
        <v>27.84</v>
      </c>
      <c r="T520" s="99">
        <f t="shared" si="290"/>
        <v>26.161346153846157</v>
      </c>
      <c r="U520" s="99">
        <f t="shared" si="291"/>
        <v>26.144000000000005</v>
      </c>
      <c r="V520" s="99">
        <f t="shared" si="292"/>
        <v>25.897552118881688</v>
      </c>
      <c r="W520" s="99">
        <f t="shared" si="293"/>
        <v>25.969499138025913</v>
      </c>
      <c r="X520" s="99">
        <f t="shared" si="294"/>
        <v>-7.1947019144225521E-2</v>
      </c>
      <c r="Y520" s="99">
        <f t="shared" si="295"/>
        <v>-1.9862609015499806E-3</v>
      </c>
      <c r="Z520" s="99">
        <f t="shared" si="296"/>
        <v>-6.9960758242675544E-2</v>
      </c>
      <c r="AA520" s="109">
        <f t="shared" si="297"/>
        <v>5.6568542494925107E-2</v>
      </c>
      <c r="AB520" s="109">
        <f t="shared" si="314"/>
        <v>0.3596943146617686</v>
      </c>
      <c r="AC520" s="99" t="str">
        <f t="shared" si="315"/>
        <v>0</v>
      </c>
      <c r="AD520" s="95" t="str">
        <f t="shared" si="316"/>
        <v>0</v>
      </c>
      <c r="AE520" s="95">
        <f t="shared" si="298"/>
        <v>0</v>
      </c>
      <c r="AF520" s="95">
        <f>IF(Petrobras_PETR4___Histórico__InfoMoney_1[[#This Row],[MACD Line]]&lt;0,1,0)</f>
        <v>1</v>
      </c>
      <c r="AG520" s="99">
        <f>Petrobras_PETR4___Histórico__InfoMoney_1[[#This Row],[9MME]]/Petrobras_PETR4___Histórico__InfoMoney_1[[#This Row],[20MA]]</f>
        <v>1.0006634850767346</v>
      </c>
      <c r="AH520" s="95">
        <f t="shared" si="299"/>
        <v>0</v>
      </c>
      <c r="AI520" s="96">
        <f t="shared" si="300"/>
        <v>0</v>
      </c>
      <c r="AK520" s="104" t="b">
        <f t="shared" si="301"/>
        <v>0</v>
      </c>
      <c r="AL520" s="104" t="b">
        <f t="shared" si="302"/>
        <v>0</v>
      </c>
      <c r="AM520" s="104" t="b">
        <f t="shared" si="303"/>
        <v>0</v>
      </c>
      <c r="AN520" s="104" t="b">
        <f t="shared" si="304"/>
        <v>1</v>
      </c>
      <c r="AO520" s="98">
        <f t="shared" si="305"/>
        <v>24.06</v>
      </c>
      <c r="AP520" s="104">
        <f t="shared" si="306"/>
        <v>27.84</v>
      </c>
      <c r="AQ520" s="98">
        <f t="shared" si="307"/>
        <v>0.2</v>
      </c>
      <c r="AR520" s="98">
        <f t="shared" si="308"/>
        <v>0.15384615384615385</v>
      </c>
      <c r="AS520" s="98">
        <f t="shared" si="309"/>
        <v>7.407407407407407E-2</v>
      </c>
      <c r="AU520" s="97" t="b">
        <f t="shared" si="310"/>
        <v>0</v>
      </c>
      <c r="AV520" s="97" t="b">
        <f t="shared" si="311"/>
        <v>1</v>
      </c>
      <c r="AW520" s="97" t="b">
        <f t="shared" si="317"/>
        <v>0</v>
      </c>
      <c r="AX520" s="97" t="b">
        <f t="shared" si="318"/>
        <v>0</v>
      </c>
      <c r="AY5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0" s="97" t="b">
        <f t="shared" si="312"/>
        <v>0</v>
      </c>
      <c r="BA520" s="97" t="b">
        <f t="shared" si="313"/>
        <v>1</v>
      </c>
      <c r="BB520" s="97" t="b">
        <f t="shared" si="319"/>
        <v>1</v>
      </c>
      <c r="BC520" s="97" t="b">
        <f t="shared" si="320"/>
        <v>1</v>
      </c>
      <c r="BD520" s="97" t="b">
        <f>Petrobras_PETR4___Histórico__InfoMoney_1[[#This Row],[MACD Line]]&lt;0</f>
        <v>1</v>
      </c>
      <c r="BE5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1" spans="1:57" hidden="1">
      <c r="A521" s="83">
        <v>43578</v>
      </c>
      <c r="B521" s="98">
        <v>26.07</v>
      </c>
      <c r="C521" s="98">
        <v>26.07</v>
      </c>
      <c r="D521" s="98">
        <v>0.88</v>
      </c>
      <c r="E521" s="98">
        <f>Petrobras_PETR4___Histórico__InfoMoney_1[[#This Row],[Var.Dia (%)]]/100</f>
        <v>8.8000000000000005E-3</v>
      </c>
      <c r="F521" s="98">
        <v>26.07</v>
      </c>
      <c r="G521" s="98">
        <v>26.07</v>
      </c>
      <c r="H521" s="98">
        <v>26.37</v>
      </c>
      <c r="I521" s="97" t="s">
        <v>70</v>
      </c>
      <c r="J521" s="108">
        <v>1.41E-2</v>
      </c>
      <c r="K521" s="97">
        <f ca="1">IF(COUNT($E521:E$1321)&gt;=22,LINEST(OFFSET(E521,0,0,22),OFFSET(J521,0,0,22)),"")</f>
        <v>1.6092969339367444</v>
      </c>
      <c r="L521" s="99">
        <f t="shared" si="285"/>
        <v>0</v>
      </c>
      <c r="M521" s="99">
        <f t="shared" si="286"/>
        <v>0</v>
      </c>
      <c r="N521" s="99">
        <f t="shared" si="287"/>
        <v>0</v>
      </c>
      <c r="O5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-0.46825396825396798</v>
      </c>
      <c r="P521" s="128">
        <f>IF(Petrobras_PETR4___Histórico__InfoMoney_1[[#This Row],[William %R]]&lt;-0.8,1,0)</f>
        <v>0</v>
      </c>
      <c r="Q521" s="128">
        <f>IF(Petrobras_PETR4___Histórico__InfoMoney_1[[#This Row],[William %R]]&gt;-0.1,1,0)</f>
        <v>0</v>
      </c>
      <c r="R521" s="99">
        <f t="shared" si="288"/>
        <v>24.06</v>
      </c>
      <c r="S521" s="99">
        <f t="shared" si="289"/>
        <v>27.84</v>
      </c>
      <c r="T521" s="99">
        <f t="shared" si="290"/>
        <v>26.159692307692307</v>
      </c>
      <c r="U521" s="99">
        <f t="shared" si="291"/>
        <v>26.192500000000006</v>
      </c>
      <c r="V521" s="99">
        <f t="shared" si="292"/>
        <v>25.880743413223815</v>
      </c>
      <c r="W521" s="99">
        <f t="shared" si="293"/>
        <v>25.967859069067988</v>
      </c>
      <c r="X521" s="99">
        <f t="shared" si="294"/>
        <v>-8.7115655844172579E-2</v>
      </c>
      <c r="Y521" s="99">
        <f t="shared" si="295"/>
        <v>1.5503928659118905E-2</v>
      </c>
      <c r="Z521" s="99">
        <f t="shared" si="296"/>
        <v>-0.10261958450329148</v>
      </c>
      <c r="AA521" s="109">
        <f t="shared" si="297"/>
        <v>0.16263455967290624</v>
      </c>
      <c r="AB521" s="109">
        <f t="shared" si="314"/>
        <v>0.44153142583512611</v>
      </c>
      <c r="AC521" s="99" t="str">
        <f t="shared" si="315"/>
        <v>0</v>
      </c>
      <c r="AD521" s="95" t="str">
        <f t="shared" si="316"/>
        <v>0</v>
      </c>
      <c r="AE521" s="95">
        <f t="shared" si="298"/>
        <v>0</v>
      </c>
      <c r="AF521" s="95">
        <f>IF(Petrobras_PETR4___Histórico__InfoMoney_1[[#This Row],[MACD Line]]&lt;0,1,0)</f>
        <v>1</v>
      </c>
      <c r="AG521" s="99">
        <f>Petrobras_PETR4___Histórico__InfoMoney_1[[#This Row],[9MME]]/Petrobras_PETR4___Histórico__InfoMoney_1[[#This Row],[20MA]]</f>
        <v>0.99874743944611244</v>
      </c>
      <c r="AH521" s="95">
        <f t="shared" si="299"/>
        <v>0</v>
      </c>
      <c r="AI521" s="96">
        <f t="shared" si="300"/>
        <v>0</v>
      </c>
      <c r="AK521" s="104" t="b">
        <f t="shared" si="301"/>
        <v>0</v>
      </c>
      <c r="AL521" s="104" t="b">
        <f t="shared" si="302"/>
        <v>0</v>
      </c>
      <c r="AM521" s="104" t="b">
        <f t="shared" si="303"/>
        <v>0</v>
      </c>
      <c r="AN521" s="104" t="b">
        <f t="shared" si="304"/>
        <v>1</v>
      </c>
      <c r="AO521" s="98">
        <f t="shared" si="305"/>
        <v>24.06</v>
      </c>
      <c r="AP521" s="104">
        <f t="shared" si="306"/>
        <v>27.84</v>
      </c>
      <c r="AQ521" s="98">
        <f t="shared" si="307"/>
        <v>0.2</v>
      </c>
      <c r="AR521" s="98">
        <f t="shared" si="308"/>
        <v>0.15384615384615385</v>
      </c>
      <c r="AS521" s="98">
        <f t="shared" si="309"/>
        <v>7.407407407407407E-2</v>
      </c>
      <c r="AU521" s="97" t="b">
        <f t="shared" si="310"/>
        <v>1</v>
      </c>
      <c r="AV521" s="97" t="b">
        <f t="shared" si="311"/>
        <v>0</v>
      </c>
      <c r="AW521" s="97" t="b">
        <f t="shared" si="317"/>
        <v>0</v>
      </c>
      <c r="AX521" s="97" t="b">
        <f t="shared" si="318"/>
        <v>0</v>
      </c>
      <c r="AY5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1" s="97" t="b">
        <f t="shared" si="312"/>
        <v>0</v>
      </c>
      <c r="BA521" s="97" t="b">
        <f t="shared" si="313"/>
        <v>0</v>
      </c>
      <c r="BB521" s="97" t="b">
        <f t="shared" si="319"/>
        <v>1</v>
      </c>
      <c r="BC521" s="97" t="b">
        <f t="shared" si="320"/>
        <v>1</v>
      </c>
      <c r="BD521" s="97" t="b">
        <f>Petrobras_PETR4___Histórico__InfoMoney_1[[#This Row],[MACD Line]]&lt;0</f>
        <v>1</v>
      </c>
      <c r="BE5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2" spans="1:57" hidden="1">
      <c r="A522" s="83">
        <v>43577</v>
      </c>
      <c r="B522" s="98">
        <v>25.84</v>
      </c>
      <c r="C522" s="98">
        <v>25.84</v>
      </c>
      <c r="D522" s="98">
        <v>-0.57999999999999996</v>
      </c>
      <c r="E522" s="98">
        <f>Petrobras_PETR4___Histórico__InfoMoney_1[[#This Row],[Var.Dia (%)]]/100</f>
        <v>-5.7999999999999996E-3</v>
      </c>
      <c r="F522" s="98">
        <v>25.84</v>
      </c>
      <c r="G522" s="98">
        <v>25.73</v>
      </c>
      <c r="H522" s="98">
        <v>26.26</v>
      </c>
      <c r="I522" s="97" t="s">
        <v>98</v>
      </c>
      <c r="J522" s="108">
        <v>1E-4</v>
      </c>
      <c r="K522" s="97">
        <f ca="1">IF(COUNT($E522:E$1321)&gt;=22,LINEST(OFFSET(E522,0,0,22),OFFSET(J522,0,0,22)),"")</f>
        <v>1.6306921861877448</v>
      </c>
      <c r="L522" s="99">
        <f t="shared" si="285"/>
        <v>0</v>
      </c>
      <c r="M522" s="99">
        <f t="shared" si="286"/>
        <v>0</v>
      </c>
      <c r="N522" s="99">
        <f t="shared" si="287"/>
        <v>0</v>
      </c>
      <c r="O5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-0.52910052910052896</v>
      </c>
      <c r="P522" s="128">
        <f>IF(Petrobras_PETR4___Histórico__InfoMoney_1[[#This Row],[William %R]]&lt;-0.8,1,0)</f>
        <v>0</v>
      </c>
      <c r="Q522" s="128">
        <f>IF(Petrobras_PETR4___Histórico__InfoMoney_1[[#This Row],[William %R]]&gt;-0.1,1,0)</f>
        <v>0</v>
      </c>
      <c r="R522" s="99">
        <f t="shared" si="288"/>
        <v>24.06</v>
      </c>
      <c r="S522" s="99">
        <f t="shared" si="289"/>
        <v>27.84</v>
      </c>
      <c r="T522" s="99">
        <f t="shared" si="290"/>
        <v>26.106538461538463</v>
      </c>
      <c r="U522" s="99">
        <f t="shared" si="291"/>
        <v>26.175999999999998</v>
      </c>
      <c r="V522" s="99">
        <f t="shared" si="292"/>
        <v>25.846333124719052</v>
      </c>
      <c r="W522" s="99">
        <f t="shared" si="293"/>
        <v>25.959687794593428</v>
      </c>
      <c r="X522" s="99">
        <f t="shared" si="294"/>
        <v>-0.1133546698743757</v>
      </c>
      <c r="Y522" s="99">
        <f t="shared" si="295"/>
        <v>4.1158824784941775E-2</v>
      </c>
      <c r="Z522" s="99">
        <f t="shared" si="296"/>
        <v>-0.15451349465931746</v>
      </c>
      <c r="AA522" s="109">
        <f t="shared" si="297"/>
        <v>0.10606601717798111</v>
      </c>
      <c r="AB522" s="109">
        <f t="shared" si="314"/>
        <v>0.62685724052610148</v>
      </c>
      <c r="AC522" s="99" t="str">
        <f t="shared" si="315"/>
        <v>0</v>
      </c>
      <c r="AD522" s="95" t="str">
        <f t="shared" si="316"/>
        <v>0</v>
      </c>
      <c r="AE522" s="95">
        <f t="shared" si="298"/>
        <v>0</v>
      </c>
      <c r="AF522" s="95">
        <f>IF(Petrobras_PETR4___Histórico__InfoMoney_1[[#This Row],[MACD Line]]&lt;0,1,0)</f>
        <v>1</v>
      </c>
      <c r="AG522" s="99">
        <f>Petrobras_PETR4___Histórico__InfoMoney_1[[#This Row],[9MME]]/Petrobras_PETR4___Histórico__InfoMoney_1[[#This Row],[20MA]]</f>
        <v>0.99734636543163446</v>
      </c>
      <c r="AH522" s="95">
        <f t="shared" si="299"/>
        <v>0</v>
      </c>
      <c r="AI522" s="96">
        <f t="shared" si="300"/>
        <v>0</v>
      </c>
      <c r="AK522" s="104" t="b">
        <f t="shared" si="301"/>
        <v>0</v>
      </c>
      <c r="AL522" s="104" t="b">
        <f t="shared" si="302"/>
        <v>0</v>
      </c>
      <c r="AM522" s="104" t="b">
        <f t="shared" si="303"/>
        <v>0</v>
      </c>
      <c r="AN522" s="104" t="b">
        <f t="shared" si="304"/>
        <v>1</v>
      </c>
      <c r="AO522" s="98">
        <f t="shared" si="305"/>
        <v>24.06</v>
      </c>
      <c r="AP522" s="104">
        <f t="shared" si="306"/>
        <v>27.84</v>
      </c>
      <c r="AQ522" s="98">
        <f t="shared" si="307"/>
        <v>0.2</v>
      </c>
      <c r="AR522" s="98">
        <f t="shared" si="308"/>
        <v>0.15384615384615385</v>
      </c>
      <c r="AS522" s="98">
        <f t="shared" si="309"/>
        <v>7.407407407407407E-2</v>
      </c>
      <c r="AU522" s="97" t="b">
        <f t="shared" si="310"/>
        <v>0</v>
      </c>
      <c r="AV522" s="97" t="b">
        <f t="shared" si="311"/>
        <v>1</v>
      </c>
      <c r="AW522" s="97" t="b">
        <f t="shared" si="317"/>
        <v>0</v>
      </c>
      <c r="AX522" s="97" t="b">
        <f t="shared" si="318"/>
        <v>0</v>
      </c>
      <c r="AY5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2" s="97" t="b">
        <f t="shared" si="312"/>
        <v>0</v>
      </c>
      <c r="BA522" s="97" t="b">
        <f t="shared" si="313"/>
        <v>0</v>
      </c>
      <c r="BB522" s="97" t="b">
        <f t="shared" si="319"/>
        <v>1</v>
      </c>
      <c r="BC522" s="97" t="b">
        <f t="shared" si="320"/>
        <v>1</v>
      </c>
      <c r="BD522" s="97" t="b">
        <f>Petrobras_PETR4___Histórico__InfoMoney_1[[#This Row],[MACD Line]]&lt;0</f>
        <v>1</v>
      </c>
      <c r="BE5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3" spans="1:57" hidden="1">
      <c r="A523" s="83">
        <v>43573</v>
      </c>
      <c r="B523" s="98">
        <v>25.99</v>
      </c>
      <c r="C523" s="98">
        <v>25.99</v>
      </c>
      <c r="D523" s="98">
        <v>3.18</v>
      </c>
      <c r="E523" s="98">
        <f>Petrobras_PETR4___Histórico__InfoMoney_1[[#This Row],[Var.Dia (%)]]/100</f>
        <v>3.1800000000000002E-2</v>
      </c>
      <c r="F523" s="98">
        <v>25.99</v>
      </c>
      <c r="G523" s="98">
        <v>25.66</v>
      </c>
      <c r="H523" s="98">
        <v>26.26</v>
      </c>
      <c r="I523" s="97" t="s">
        <v>580</v>
      </c>
      <c r="J523" s="108">
        <v>1.3900000000000001E-2</v>
      </c>
      <c r="K523" s="97">
        <f ca="1">IF(COUNT($E523:E$1321)&gt;=22,LINEST(OFFSET(E523,0,0,22),OFFSET(J523,0,0,22)),"")</f>
        <v>1.5926701694828174</v>
      </c>
      <c r="L523" s="99">
        <f t="shared" si="285"/>
        <v>0</v>
      </c>
      <c r="M523" s="99">
        <f t="shared" si="286"/>
        <v>0</v>
      </c>
      <c r="N523" s="99">
        <f t="shared" si="287"/>
        <v>0</v>
      </c>
      <c r="O5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-0.48941798941798964</v>
      </c>
      <c r="P523" s="128">
        <f>IF(Petrobras_PETR4___Histórico__InfoMoney_1[[#This Row],[William %R]]&lt;-0.8,1,0)</f>
        <v>0</v>
      </c>
      <c r="Q523" s="128">
        <f>IF(Petrobras_PETR4___Histórico__InfoMoney_1[[#This Row],[William %R]]&gt;-0.1,1,0)</f>
        <v>0</v>
      </c>
      <c r="R523" s="99">
        <f t="shared" si="288"/>
        <v>24.06</v>
      </c>
      <c r="S523" s="99">
        <f t="shared" si="289"/>
        <v>27.84</v>
      </c>
      <c r="T523" s="99">
        <f t="shared" si="290"/>
        <v>26.167692307692306</v>
      </c>
      <c r="U523" s="99">
        <f t="shared" si="291"/>
        <v>26.155000000000001</v>
      </c>
      <c r="V523" s="99">
        <f t="shared" si="292"/>
        <v>25.8474846019407</v>
      </c>
      <c r="W523" s="99">
        <f t="shared" si="293"/>
        <v>25.969262818160903</v>
      </c>
      <c r="X523" s="99">
        <f t="shared" si="294"/>
        <v>-0.12177821622020346</v>
      </c>
      <c r="Y523" s="99">
        <f t="shared" si="295"/>
        <v>7.9787198449771154E-2</v>
      </c>
      <c r="Z523" s="99">
        <f t="shared" si="296"/>
        <v>-0.20156541466997463</v>
      </c>
      <c r="AA523" s="109">
        <f t="shared" si="297"/>
        <v>0.56568542494923602</v>
      </c>
      <c r="AB523" s="109">
        <f t="shared" si="314"/>
        <v>0.67810766106865272</v>
      </c>
      <c r="AC523" s="99" t="str">
        <f t="shared" si="315"/>
        <v>0</v>
      </c>
      <c r="AD523" s="95" t="str">
        <f t="shared" si="316"/>
        <v>0</v>
      </c>
      <c r="AE523" s="95">
        <f t="shared" si="298"/>
        <v>0</v>
      </c>
      <c r="AF523" s="95">
        <f>IF(Petrobras_PETR4___Histórico__InfoMoney_1[[#This Row],[MACD Line]]&lt;0,1,0)</f>
        <v>1</v>
      </c>
      <c r="AG523" s="99">
        <f>Petrobras_PETR4___Histórico__InfoMoney_1[[#This Row],[9MME]]/Petrobras_PETR4___Histórico__InfoMoney_1[[#This Row],[20MA]]</f>
        <v>1.0004852727085569</v>
      </c>
      <c r="AH523" s="95">
        <f t="shared" si="299"/>
        <v>0</v>
      </c>
      <c r="AI523" s="96">
        <f t="shared" si="300"/>
        <v>0</v>
      </c>
      <c r="AK523" s="104" t="b">
        <f t="shared" si="301"/>
        <v>0</v>
      </c>
      <c r="AL523" s="104" t="b">
        <f t="shared" si="302"/>
        <v>1</v>
      </c>
      <c r="AM523" s="104" t="b">
        <f t="shared" si="303"/>
        <v>0</v>
      </c>
      <c r="AN523" s="104" t="b">
        <f t="shared" si="304"/>
        <v>1</v>
      </c>
      <c r="AO523" s="98">
        <f t="shared" si="305"/>
        <v>24.06</v>
      </c>
      <c r="AP523" s="104">
        <f t="shared" si="306"/>
        <v>27.84</v>
      </c>
      <c r="AQ523" s="98">
        <f t="shared" si="307"/>
        <v>0.2</v>
      </c>
      <c r="AR523" s="98">
        <f t="shared" si="308"/>
        <v>0.15384615384615385</v>
      </c>
      <c r="AS523" s="98">
        <f t="shared" si="309"/>
        <v>7.407407407407407E-2</v>
      </c>
      <c r="AU523" s="97" t="b">
        <f t="shared" si="310"/>
        <v>1</v>
      </c>
      <c r="AV523" s="97" t="b">
        <f t="shared" si="311"/>
        <v>1</v>
      </c>
      <c r="AW523" s="97" t="b">
        <f t="shared" si="317"/>
        <v>0</v>
      </c>
      <c r="AX523" s="97" t="b">
        <f t="shared" si="318"/>
        <v>0</v>
      </c>
      <c r="AY5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3" s="97" t="b">
        <f t="shared" si="312"/>
        <v>0</v>
      </c>
      <c r="BA523" s="97" t="b">
        <f t="shared" si="313"/>
        <v>0</v>
      </c>
      <c r="BB523" s="97" t="b">
        <f t="shared" si="319"/>
        <v>1</v>
      </c>
      <c r="BC523" s="97" t="b">
        <f t="shared" si="320"/>
        <v>1</v>
      </c>
      <c r="BD523" s="97" t="b">
        <f>Petrobras_PETR4___Histórico__InfoMoney_1[[#This Row],[MACD Line]]&lt;0</f>
        <v>1</v>
      </c>
      <c r="BE5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4" spans="1:57" hidden="1">
      <c r="A524" s="83">
        <v>43572</v>
      </c>
      <c r="B524" s="98">
        <v>25.19</v>
      </c>
      <c r="C524" s="98">
        <v>25.19</v>
      </c>
      <c r="D524" s="98">
        <v>0.11</v>
      </c>
      <c r="E524" s="98">
        <f>Petrobras_PETR4___Histórico__InfoMoney_1[[#This Row],[Var.Dia (%)]]/100</f>
        <v>1.1000000000000001E-3</v>
      </c>
      <c r="F524" s="98">
        <v>25.19</v>
      </c>
      <c r="G524" s="98">
        <v>24.69</v>
      </c>
      <c r="H524" s="98">
        <v>25.74</v>
      </c>
      <c r="I524" s="97" t="s">
        <v>581</v>
      </c>
      <c r="J524" s="108">
        <v>-1.11E-2</v>
      </c>
      <c r="K524" s="97">
        <f ca="1">IF(COUNT($E524:E$1321)&gt;=22,LINEST(OFFSET(E524,0,0,22),OFFSET(J524,0,0,22)),"")</f>
        <v>1.5621969997651846</v>
      </c>
      <c r="L524" s="99">
        <f t="shared" si="285"/>
        <v>0</v>
      </c>
      <c r="M524" s="99">
        <f t="shared" si="286"/>
        <v>0</v>
      </c>
      <c r="N524" s="99">
        <f t="shared" si="287"/>
        <v>0</v>
      </c>
      <c r="O5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-0.70105820105820049</v>
      </c>
      <c r="P524" s="128">
        <f>IF(Petrobras_PETR4___Histórico__InfoMoney_1[[#This Row],[William %R]]&lt;-0.8,1,0)</f>
        <v>0</v>
      </c>
      <c r="Q524" s="128">
        <f>IF(Petrobras_PETR4___Histórico__InfoMoney_1[[#This Row],[William %R]]&gt;-0.1,1,0)</f>
        <v>0</v>
      </c>
      <c r="R524" s="99">
        <f t="shared" si="288"/>
        <v>24.06</v>
      </c>
      <c r="S524" s="99">
        <f t="shared" si="289"/>
        <v>27.84</v>
      </c>
      <c r="T524" s="99">
        <f t="shared" si="290"/>
        <v>26.133038461538462</v>
      </c>
      <c r="U524" s="99">
        <f t="shared" si="291"/>
        <v>26.2</v>
      </c>
      <c r="V524" s="99">
        <f t="shared" si="292"/>
        <v>25.821572711384462</v>
      </c>
      <c r="W524" s="99">
        <f t="shared" si="293"/>
        <v>25.967603843613777</v>
      </c>
      <c r="X524" s="99">
        <f t="shared" si="294"/>
        <v>-0.14603113222931441</v>
      </c>
      <c r="Y524" s="99">
        <f t="shared" si="295"/>
        <v>0.13017855211726481</v>
      </c>
      <c r="Z524" s="99">
        <f t="shared" si="296"/>
        <v>-0.27620968434657922</v>
      </c>
      <c r="AA524" s="109">
        <f t="shared" si="297"/>
        <v>2.1213203435597228E-2</v>
      </c>
      <c r="AB524" s="109">
        <f t="shared" si="314"/>
        <v>0.82083494077676789</v>
      </c>
      <c r="AC524" s="99" t="str">
        <f t="shared" si="315"/>
        <v>0</v>
      </c>
      <c r="AD524" s="95" t="str">
        <f t="shared" si="316"/>
        <v>0</v>
      </c>
      <c r="AE524" s="95">
        <f t="shared" si="298"/>
        <v>0</v>
      </c>
      <c r="AF524" s="95">
        <f>IF(Petrobras_PETR4___Histórico__InfoMoney_1[[#This Row],[MACD Line]]&lt;0,1,0)</f>
        <v>1</v>
      </c>
      <c r="AG524" s="99">
        <f>Petrobras_PETR4___Histórico__InfoMoney_1[[#This Row],[9MME]]/Petrobras_PETR4___Histórico__InfoMoney_1[[#This Row],[20MA]]</f>
        <v>0.99744421608925427</v>
      </c>
      <c r="AH524" s="95">
        <f t="shared" si="299"/>
        <v>0</v>
      </c>
      <c r="AI524" s="96">
        <f t="shared" si="300"/>
        <v>0</v>
      </c>
      <c r="AK524" s="104" t="b">
        <f t="shared" si="301"/>
        <v>1</v>
      </c>
      <c r="AL524" s="104" t="b">
        <f t="shared" si="302"/>
        <v>0</v>
      </c>
      <c r="AM524" s="104" t="b">
        <f t="shared" si="303"/>
        <v>0</v>
      </c>
      <c r="AN524" s="104" t="b">
        <f t="shared" si="304"/>
        <v>1</v>
      </c>
      <c r="AO524" s="98">
        <f t="shared" si="305"/>
        <v>24.06</v>
      </c>
      <c r="AP524" s="104">
        <f t="shared" si="306"/>
        <v>27.87</v>
      </c>
      <c r="AQ524" s="98">
        <f t="shared" si="307"/>
        <v>0.2</v>
      </c>
      <c r="AR524" s="98">
        <f t="shared" si="308"/>
        <v>0.15384615384615385</v>
      </c>
      <c r="AS524" s="98">
        <f t="shared" si="309"/>
        <v>7.407407407407407E-2</v>
      </c>
      <c r="AU524" s="97" t="b">
        <f t="shared" si="310"/>
        <v>1</v>
      </c>
      <c r="AV524" s="97" t="b">
        <f t="shared" si="311"/>
        <v>1</v>
      </c>
      <c r="AW524" s="97" t="b">
        <f t="shared" si="317"/>
        <v>0</v>
      </c>
      <c r="AX524" s="97" t="b">
        <f t="shared" si="318"/>
        <v>0</v>
      </c>
      <c r="AY5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4" s="97" t="b">
        <f t="shared" si="312"/>
        <v>0</v>
      </c>
      <c r="BA524" s="97" t="b">
        <f t="shared" si="313"/>
        <v>0</v>
      </c>
      <c r="BB524" s="97" t="b">
        <f t="shared" si="319"/>
        <v>1</v>
      </c>
      <c r="BC524" s="97" t="b">
        <f t="shared" si="320"/>
        <v>1</v>
      </c>
      <c r="BD524" s="97" t="b">
        <f>Petrobras_PETR4___Histórico__InfoMoney_1[[#This Row],[MACD Line]]&lt;0</f>
        <v>1</v>
      </c>
      <c r="BE5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5" spans="1:57" hidden="1">
      <c r="A525" s="83">
        <v>43571</v>
      </c>
      <c r="B525" s="98">
        <v>25.16</v>
      </c>
      <c r="C525" s="98">
        <v>25.16</v>
      </c>
      <c r="D525" s="98">
        <v>3.05</v>
      </c>
      <c r="E525" s="98">
        <f>Petrobras_PETR4___Histórico__InfoMoney_1[[#This Row],[Var.Dia (%)]]/100</f>
        <v>3.0499999999999999E-2</v>
      </c>
      <c r="F525" s="98">
        <v>24.44</v>
      </c>
      <c r="G525" s="98">
        <v>24.13</v>
      </c>
      <c r="H525" s="98">
        <v>25.48</v>
      </c>
      <c r="I525" s="97" t="s">
        <v>582</v>
      </c>
      <c r="J525" s="108">
        <v>1.34E-2</v>
      </c>
      <c r="K525" s="97">
        <f ca="1">IF(COUNT($E525:E$1321)&gt;=22,LINEST(OFFSET(E525,0,0,22),OFFSET(J525,0,0,22)),"")</f>
        <v>1.6002255877123102</v>
      </c>
      <c r="L525" s="99">
        <f t="shared" si="285"/>
        <v>0</v>
      </c>
      <c r="M525" s="99">
        <f t="shared" si="286"/>
        <v>0</v>
      </c>
      <c r="N525" s="99">
        <f t="shared" si="287"/>
        <v>0</v>
      </c>
      <c r="O5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-0.70899470899470873</v>
      </c>
      <c r="P525" s="128">
        <f>IF(Petrobras_PETR4___Histórico__InfoMoney_1[[#This Row],[William %R]]&lt;-0.8,1,0)</f>
        <v>0</v>
      </c>
      <c r="Q525" s="128">
        <f>IF(Petrobras_PETR4___Histórico__InfoMoney_1[[#This Row],[William %R]]&gt;-0.1,1,0)</f>
        <v>0</v>
      </c>
      <c r="R525" s="99">
        <f t="shared" si="288"/>
        <v>24.06</v>
      </c>
      <c r="S525" s="99">
        <f t="shared" si="289"/>
        <v>27.84</v>
      </c>
      <c r="T525" s="99">
        <f t="shared" si="290"/>
        <v>26.227423076923078</v>
      </c>
      <c r="U525" s="99">
        <f t="shared" si="291"/>
        <v>26.304500000000001</v>
      </c>
      <c r="V525" s="99">
        <f t="shared" si="292"/>
        <v>25.936404113454365</v>
      </c>
      <c r="W525" s="99">
        <f t="shared" si="293"/>
        <v>26.029812151102877</v>
      </c>
      <c r="X525" s="99">
        <f t="shared" si="294"/>
        <v>-9.3408037648512021E-2</v>
      </c>
      <c r="Y525" s="99">
        <f t="shared" si="295"/>
        <v>0.19923097320390964</v>
      </c>
      <c r="Z525" s="99">
        <f t="shared" si="296"/>
        <v>-0.29263901085242167</v>
      </c>
      <c r="AA525" s="109">
        <f t="shared" si="297"/>
        <v>0.52325901807804409</v>
      </c>
      <c r="AB525" s="109">
        <f t="shared" si="314"/>
        <v>1.2235113403642814</v>
      </c>
      <c r="AC525" s="99" t="str">
        <f t="shared" si="315"/>
        <v>0</v>
      </c>
      <c r="AD525" s="95" t="str">
        <f t="shared" si="316"/>
        <v>0</v>
      </c>
      <c r="AE525" s="95">
        <f t="shared" si="298"/>
        <v>0</v>
      </c>
      <c r="AF525" s="95">
        <f>IF(Petrobras_PETR4___Histórico__InfoMoney_1[[#This Row],[MACD Line]]&lt;0,1,0)</f>
        <v>1</v>
      </c>
      <c r="AG525" s="99">
        <f>Petrobras_PETR4___Histórico__InfoMoney_1[[#This Row],[9MME]]/Petrobras_PETR4___Histórico__InfoMoney_1[[#This Row],[20MA]]</f>
        <v>0.99706981987580368</v>
      </c>
      <c r="AH525" s="95">
        <f t="shared" si="299"/>
        <v>0</v>
      </c>
      <c r="AI525" s="96">
        <f t="shared" si="300"/>
        <v>0</v>
      </c>
      <c r="AK525" s="104" t="b">
        <f t="shared" si="301"/>
        <v>0</v>
      </c>
      <c r="AL525" s="104" t="b">
        <f t="shared" si="302"/>
        <v>0</v>
      </c>
      <c r="AM525" s="104" t="b">
        <f t="shared" si="303"/>
        <v>0</v>
      </c>
      <c r="AN525" s="104" t="b">
        <f t="shared" si="304"/>
        <v>1</v>
      </c>
      <c r="AO525" s="98">
        <f t="shared" si="305"/>
        <v>24.06</v>
      </c>
      <c r="AP525" s="104">
        <f t="shared" si="306"/>
        <v>27.87</v>
      </c>
      <c r="AQ525" s="98">
        <f t="shared" si="307"/>
        <v>0.2</v>
      </c>
      <c r="AR525" s="98">
        <f t="shared" si="308"/>
        <v>0.15384615384615385</v>
      </c>
      <c r="AS525" s="98">
        <f t="shared" si="309"/>
        <v>7.407407407407407E-2</v>
      </c>
      <c r="AU525" s="97" t="b">
        <f t="shared" si="310"/>
        <v>1</v>
      </c>
      <c r="AV525" s="97" t="b">
        <f t="shared" si="311"/>
        <v>0</v>
      </c>
      <c r="AW525" s="97" t="b">
        <f t="shared" si="317"/>
        <v>0</v>
      </c>
      <c r="AX525" s="97" t="b">
        <f t="shared" si="318"/>
        <v>1</v>
      </c>
      <c r="AY5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5" s="97" t="b">
        <f t="shared" si="312"/>
        <v>1</v>
      </c>
      <c r="BA525" s="97" t="b">
        <f t="shared" si="313"/>
        <v>0</v>
      </c>
      <c r="BB525" s="97" t="b">
        <f t="shared" si="319"/>
        <v>0</v>
      </c>
      <c r="BC525" s="97" t="b">
        <f t="shared" si="320"/>
        <v>1</v>
      </c>
      <c r="BD525" s="97" t="b">
        <f>Petrobras_PETR4___Histórico__InfoMoney_1[[#This Row],[MACD Line]]&lt;0</f>
        <v>1</v>
      </c>
      <c r="BE5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6" spans="1:57" hidden="1">
      <c r="A526" s="83">
        <v>43570</v>
      </c>
      <c r="B526" s="98">
        <v>24.42</v>
      </c>
      <c r="C526" s="98">
        <v>24.42</v>
      </c>
      <c r="D526" s="98">
        <v>0.39</v>
      </c>
      <c r="E526" s="98">
        <f>Petrobras_PETR4___Histórico__InfoMoney_1[[#This Row],[Var.Dia (%)]]/100</f>
        <v>3.9000000000000003E-3</v>
      </c>
      <c r="F526" s="98">
        <v>24.81</v>
      </c>
      <c r="G526" s="98">
        <v>24.06</v>
      </c>
      <c r="H526" s="98">
        <v>25.03</v>
      </c>
      <c r="I526" s="97" t="s">
        <v>231</v>
      </c>
      <c r="J526" s="108">
        <v>2.2000000000000001E-3</v>
      </c>
      <c r="K526" s="97">
        <f ca="1">IF(COUNT($E526:E$1321)&gt;=22,LINEST(OFFSET(E526,0,0,22),OFFSET(J526,0,0,22)),"")</f>
        <v>1.5664463587972826</v>
      </c>
      <c r="L526" s="99">
        <f t="shared" si="285"/>
        <v>1</v>
      </c>
      <c r="M526" s="99">
        <f t="shared" si="286"/>
        <v>0</v>
      </c>
      <c r="N526" s="99">
        <f t="shared" si="287"/>
        <v>1</v>
      </c>
      <c r="O5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-0.90476190476190399</v>
      </c>
      <c r="P526" s="128">
        <f>IF(Petrobras_PETR4___Histórico__InfoMoney_1[[#This Row],[William %R]]&lt;-0.8,1,0)</f>
        <v>1</v>
      </c>
      <c r="Q526" s="128">
        <f>IF(Petrobras_PETR4___Histórico__InfoMoney_1[[#This Row],[William %R]]&gt;-0.1,1,0)</f>
        <v>0</v>
      </c>
      <c r="R526" s="99">
        <f t="shared" si="288"/>
        <v>24.06</v>
      </c>
      <c r="S526" s="99">
        <f t="shared" si="289"/>
        <v>27.84</v>
      </c>
      <c r="T526" s="99">
        <f t="shared" si="290"/>
        <v>26.227384615384615</v>
      </c>
      <c r="U526" s="99">
        <f t="shared" si="291"/>
        <v>26.421500000000002</v>
      </c>
      <c r="V526" s="99">
        <f t="shared" si="292"/>
        <v>26.077568497718794</v>
      </c>
      <c r="W526" s="99">
        <f t="shared" si="293"/>
        <v>26.099397123191107</v>
      </c>
      <c r="X526" s="99">
        <f t="shared" si="294"/>
        <v>-2.1828625472313234E-2</v>
      </c>
      <c r="Y526" s="99">
        <f t="shared" si="295"/>
        <v>0.27239072591701508</v>
      </c>
      <c r="Z526" s="99">
        <f t="shared" si="296"/>
        <v>-0.29421935138932831</v>
      </c>
      <c r="AA526" s="109">
        <f t="shared" si="297"/>
        <v>7.0710678118655765E-2</v>
      </c>
      <c r="AB526" s="109">
        <f t="shared" si="314"/>
        <v>1.4811752090823016</v>
      </c>
      <c r="AC526" s="99" t="str">
        <f t="shared" si="315"/>
        <v>0</v>
      </c>
      <c r="AD526" s="95" t="str">
        <f t="shared" si="316"/>
        <v>0</v>
      </c>
      <c r="AE526" s="95">
        <f t="shared" si="298"/>
        <v>0</v>
      </c>
      <c r="AF526" s="95">
        <f>IF(Petrobras_PETR4___Histórico__InfoMoney_1[[#This Row],[MACD Line]]&lt;0,1,0)</f>
        <v>1</v>
      </c>
      <c r="AG526" s="99">
        <f>Petrobras_PETR4___Histórico__InfoMoney_1[[#This Row],[9MME]]/Petrobras_PETR4___Histórico__InfoMoney_1[[#This Row],[20MA]]</f>
        <v>0.99265312777036174</v>
      </c>
      <c r="AH526" s="95">
        <f t="shared" si="299"/>
        <v>0</v>
      </c>
      <c r="AI526" s="96">
        <f t="shared" si="300"/>
        <v>0</v>
      </c>
      <c r="AK526" s="104" t="b">
        <f t="shared" si="301"/>
        <v>0</v>
      </c>
      <c r="AL526" s="104" t="b">
        <f t="shared" si="302"/>
        <v>0</v>
      </c>
      <c r="AM526" s="104" t="b">
        <f t="shared" si="303"/>
        <v>1</v>
      </c>
      <c r="AN526" s="104" t="b">
        <f t="shared" si="304"/>
        <v>1</v>
      </c>
      <c r="AO526" s="98">
        <f t="shared" si="305"/>
        <v>24.06</v>
      </c>
      <c r="AP526" s="104">
        <f t="shared" si="306"/>
        <v>27.87</v>
      </c>
      <c r="AQ526" s="98">
        <f t="shared" si="307"/>
        <v>0.2</v>
      </c>
      <c r="AR526" s="98">
        <f t="shared" si="308"/>
        <v>0.15384615384615385</v>
      </c>
      <c r="AS526" s="98">
        <f t="shared" si="309"/>
        <v>7.407407407407407E-2</v>
      </c>
      <c r="AU526" s="97" t="b">
        <f t="shared" si="310"/>
        <v>0</v>
      </c>
      <c r="AV526" s="97" t="b">
        <f t="shared" si="311"/>
        <v>0</v>
      </c>
      <c r="AW526" s="97" t="b">
        <f t="shared" si="317"/>
        <v>1</v>
      </c>
      <c r="AX526" s="97" t="b">
        <f t="shared" si="318"/>
        <v>1</v>
      </c>
      <c r="AY5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6" s="97" t="b">
        <f t="shared" si="312"/>
        <v>1</v>
      </c>
      <c r="BA526" s="97" t="b">
        <f t="shared" si="313"/>
        <v>1</v>
      </c>
      <c r="BB526" s="97" t="b">
        <f t="shared" si="319"/>
        <v>0</v>
      </c>
      <c r="BC526" s="97" t="b">
        <f t="shared" si="320"/>
        <v>0</v>
      </c>
      <c r="BD526" s="97" t="b">
        <f>Petrobras_PETR4___Histórico__InfoMoney_1[[#This Row],[MACD Line]]&lt;0</f>
        <v>1</v>
      </c>
      <c r="BE5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7" spans="1:57" hidden="1">
      <c r="A527" s="83">
        <v>43567</v>
      </c>
      <c r="B527" s="98">
        <v>24.32</v>
      </c>
      <c r="C527" s="98">
        <v>24.32</v>
      </c>
      <c r="D527" s="98">
        <v>-7.75</v>
      </c>
      <c r="E527" s="98">
        <f>Petrobras_PETR4___Histórico__InfoMoney_1[[#This Row],[Var.Dia (%)]]/100</f>
        <v>-7.7499999999999999E-2</v>
      </c>
      <c r="F527" s="98">
        <v>24.93</v>
      </c>
      <c r="G527" s="98">
        <v>24.08</v>
      </c>
      <c r="H527" s="98">
        <v>25.4</v>
      </c>
      <c r="I527" s="97" t="s">
        <v>583</v>
      </c>
      <c r="J527" s="108">
        <v>-1.9799999999999998E-2</v>
      </c>
      <c r="K527" s="97">
        <f ca="1">IF(COUNT($E527:E$1321)&gt;=22,LINEST(OFFSET(E527,0,0,22),OFFSET(J527,0,0,22)),"")</f>
        <v>1.5662263269533305</v>
      </c>
      <c r="L527" s="99">
        <f t="shared" si="285"/>
        <v>0</v>
      </c>
      <c r="M527" s="99">
        <f t="shared" si="286"/>
        <v>0</v>
      </c>
      <c r="N527" s="99">
        <f t="shared" si="287"/>
        <v>0</v>
      </c>
      <c r="O5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-0.93617021276595691</v>
      </c>
      <c r="P527" s="128">
        <f>IF(Petrobras_PETR4___Histórico__InfoMoney_1[[#This Row],[William %R]]&lt;-0.8,1,0)</f>
        <v>1</v>
      </c>
      <c r="Q527" s="128">
        <f>IF(Petrobras_PETR4___Histórico__InfoMoney_1[[#This Row],[William %R]]&gt;-0.1,1,0)</f>
        <v>0</v>
      </c>
      <c r="R527" s="99">
        <f t="shared" si="288"/>
        <v>24.08</v>
      </c>
      <c r="S527" s="99">
        <f t="shared" si="289"/>
        <v>27.84</v>
      </c>
      <c r="T527" s="99">
        <f t="shared" si="290"/>
        <v>26.307192307692311</v>
      </c>
      <c r="U527" s="99">
        <f t="shared" si="291"/>
        <v>26.556000000000001</v>
      </c>
      <c r="V527" s="99">
        <f t="shared" si="292"/>
        <v>26.37894458821312</v>
      </c>
      <c r="W527" s="99">
        <f t="shared" si="293"/>
        <v>26.233748893046396</v>
      </c>
      <c r="X527" s="99">
        <f t="shared" si="294"/>
        <v>0.14519569516672348</v>
      </c>
      <c r="Y527" s="99">
        <f t="shared" si="295"/>
        <v>0.34594556376434715</v>
      </c>
      <c r="Z527" s="99">
        <f t="shared" si="296"/>
        <v>-0.20074986859762367</v>
      </c>
      <c r="AA527" s="109">
        <f t="shared" si="297"/>
        <v>1.4495689014324229</v>
      </c>
      <c r="AB527" s="109">
        <f t="shared" si="314"/>
        <v>1.3337615978877184</v>
      </c>
      <c r="AC527" s="99" t="str">
        <f t="shared" si="315"/>
        <v>0</v>
      </c>
      <c r="AD527" s="95" t="str">
        <f t="shared" si="316"/>
        <v>0</v>
      </c>
      <c r="AE527" s="95">
        <f t="shared" si="298"/>
        <v>1</v>
      </c>
      <c r="AF527" s="95">
        <f>IF(Petrobras_PETR4___Histórico__InfoMoney_1[[#This Row],[MACD Line]]&lt;0,1,0)</f>
        <v>0</v>
      </c>
      <c r="AG527" s="99">
        <f>Petrobras_PETR4___Histórico__InfoMoney_1[[#This Row],[9MME]]/Petrobras_PETR4___Histórico__InfoMoney_1[[#This Row],[20MA]]</f>
        <v>0.99063082948080694</v>
      </c>
      <c r="AH527" s="95">
        <f t="shared" si="299"/>
        <v>0</v>
      </c>
      <c r="AI527" s="96">
        <f t="shared" si="300"/>
        <v>0</v>
      </c>
      <c r="AK527" s="104" t="b">
        <f t="shared" si="301"/>
        <v>0</v>
      </c>
      <c r="AL527" s="104" t="b">
        <f t="shared" si="302"/>
        <v>0</v>
      </c>
      <c r="AM527" s="104" t="b">
        <f t="shared" si="303"/>
        <v>0</v>
      </c>
      <c r="AN527" s="104" t="b">
        <f t="shared" si="304"/>
        <v>1</v>
      </c>
      <c r="AO527" s="98">
        <f t="shared" si="305"/>
        <v>24.06</v>
      </c>
      <c r="AP527" s="104">
        <f t="shared" si="306"/>
        <v>27.87</v>
      </c>
      <c r="AQ527" s="98">
        <f t="shared" si="307"/>
        <v>0.2</v>
      </c>
      <c r="AR527" s="98">
        <f t="shared" si="308"/>
        <v>0.15384615384615385</v>
      </c>
      <c r="AS527" s="98">
        <f t="shared" si="309"/>
        <v>7.407407407407407E-2</v>
      </c>
      <c r="AU527" s="97" t="b">
        <f t="shared" si="310"/>
        <v>0</v>
      </c>
      <c r="AV527" s="97" t="b">
        <f t="shared" si="311"/>
        <v>0</v>
      </c>
      <c r="AW527" s="97" t="b">
        <f t="shared" si="317"/>
        <v>1</v>
      </c>
      <c r="AX527" s="97" t="b">
        <f t="shared" si="318"/>
        <v>1</v>
      </c>
      <c r="AY5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7" s="97" t="b">
        <f t="shared" si="312"/>
        <v>1</v>
      </c>
      <c r="BA527" s="97" t="b">
        <f t="shared" si="313"/>
        <v>1</v>
      </c>
      <c r="BB527" s="97" t="b">
        <f t="shared" si="319"/>
        <v>0</v>
      </c>
      <c r="BC527" s="97" t="b">
        <f t="shared" si="320"/>
        <v>0</v>
      </c>
      <c r="BD527" s="97" t="b">
        <f>Petrobras_PETR4___Histórico__InfoMoney_1[[#This Row],[MACD Line]]&lt;0</f>
        <v>0</v>
      </c>
      <c r="BE5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8" spans="1:57" hidden="1">
      <c r="A528" s="83">
        <v>43566</v>
      </c>
      <c r="B528" s="98">
        <v>26.37</v>
      </c>
      <c r="C528" s="98">
        <v>26.37</v>
      </c>
      <c r="D528" s="98">
        <v>-2.71</v>
      </c>
      <c r="E528" s="98">
        <f>Petrobras_PETR4___Histórico__InfoMoney_1[[#This Row],[Var.Dia (%)]]/100</f>
        <v>-2.7099999999999999E-2</v>
      </c>
      <c r="F528" s="98">
        <v>27.03</v>
      </c>
      <c r="G528" s="98">
        <v>26.24</v>
      </c>
      <c r="H528" s="98">
        <v>27.03</v>
      </c>
      <c r="I528" s="97" t="s">
        <v>153</v>
      </c>
      <c r="J528" s="108">
        <v>-1.2500000000000001E-2</v>
      </c>
      <c r="K528" s="97">
        <f ca="1">IF(COUNT($E528:E$1321)&gt;=22,LINEST(OFFSET(E528,0,0,22),OFFSET(J528,0,0,22)),"")</f>
        <v>1.3896141166105158</v>
      </c>
      <c r="L528" s="99">
        <f t="shared" si="285"/>
        <v>0</v>
      </c>
      <c r="M528" s="99">
        <f t="shared" si="286"/>
        <v>0</v>
      </c>
      <c r="N528" s="99">
        <f t="shared" si="287"/>
        <v>0</v>
      </c>
      <c r="O5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-0.56976744186046502</v>
      </c>
      <c r="P528" s="128">
        <f>IF(Petrobras_PETR4___Histórico__InfoMoney_1[[#This Row],[William %R]]&lt;-0.8,1,0)</f>
        <v>0</v>
      </c>
      <c r="Q528" s="128">
        <f>IF(Petrobras_PETR4___Histórico__InfoMoney_1[[#This Row],[William %R]]&gt;-0.1,1,0)</f>
        <v>0</v>
      </c>
      <c r="R528" s="99">
        <f t="shared" si="288"/>
        <v>25.26</v>
      </c>
      <c r="S528" s="99">
        <f t="shared" si="289"/>
        <v>27.84</v>
      </c>
      <c r="T528" s="99">
        <f t="shared" si="290"/>
        <v>26.627230769230771</v>
      </c>
      <c r="U528" s="99">
        <f t="shared" si="291"/>
        <v>26.668500000000005</v>
      </c>
      <c r="V528" s="99">
        <f t="shared" si="292"/>
        <v>26.753298149706414</v>
      </c>
      <c r="W528" s="99">
        <f t="shared" si="293"/>
        <v>26.386848804490107</v>
      </c>
      <c r="X528" s="99">
        <f t="shared" si="294"/>
        <v>0.36644934521630645</v>
      </c>
      <c r="Y528" s="99">
        <f t="shared" si="295"/>
        <v>0.39613303091375307</v>
      </c>
      <c r="Z528" s="99">
        <f t="shared" si="296"/>
        <v>-2.9683685697446616E-2</v>
      </c>
      <c r="AA528" s="109">
        <f t="shared" si="297"/>
        <v>0.51618795026618003</v>
      </c>
      <c r="AB528" s="109">
        <f t="shared" si="314"/>
        <v>0.46236349336858285</v>
      </c>
      <c r="AC528" s="99" t="str">
        <f t="shared" si="315"/>
        <v>0</v>
      </c>
      <c r="AD528" s="95">
        <f t="shared" si="316"/>
        <v>1</v>
      </c>
      <c r="AE528" s="95">
        <f t="shared" si="298"/>
        <v>1</v>
      </c>
      <c r="AF528" s="95">
        <f>IF(Petrobras_PETR4___Histórico__InfoMoney_1[[#This Row],[MACD Line]]&lt;0,1,0)</f>
        <v>0</v>
      </c>
      <c r="AG528" s="99">
        <f>Petrobras_PETR4___Histórico__InfoMoney_1[[#This Row],[9MME]]/Petrobras_PETR4___Histórico__InfoMoney_1[[#This Row],[20MA]]</f>
        <v>0.99845251023607495</v>
      </c>
      <c r="AH528" s="95">
        <f t="shared" si="299"/>
        <v>0</v>
      </c>
      <c r="AI528" s="96">
        <f t="shared" si="300"/>
        <v>1</v>
      </c>
      <c r="AK528" s="104" t="b">
        <f t="shared" si="301"/>
        <v>0</v>
      </c>
      <c r="AL528" s="104" t="b">
        <f t="shared" si="302"/>
        <v>1</v>
      </c>
      <c r="AM528" s="104" t="b">
        <f t="shared" si="303"/>
        <v>1</v>
      </c>
      <c r="AN528" s="104" t="b">
        <f t="shared" si="304"/>
        <v>0</v>
      </c>
      <c r="AO528" s="98">
        <f t="shared" si="305"/>
        <v>25.26</v>
      </c>
      <c r="AP528" s="104">
        <f t="shared" si="306"/>
        <v>27.87</v>
      </c>
      <c r="AQ528" s="98">
        <f t="shared" si="307"/>
        <v>0.2</v>
      </c>
      <c r="AR528" s="98">
        <f t="shared" si="308"/>
        <v>0.15384615384615385</v>
      </c>
      <c r="AS528" s="98">
        <f t="shared" si="309"/>
        <v>7.407407407407407E-2</v>
      </c>
      <c r="AU528" s="97" t="b">
        <f t="shared" si="310"/>
        <v>0</v>
      </c>
      <c r="AV528" s="97" t="b">
        <f t="shared" si="311"/>
        <v>1</v>
      </c>
      <c r="AW528" s="97" t="b">
        <f t="shared" si="317"/>
        <v>1</v>
      </c>
      <c r="AX528" s="97" t="b">
        <f t="shared" si="318"/>
        <v>1</v>
      </c>
      <c r="AY5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8" s="97" t="b">
        <f t="shared" si="312"/>
        <v>0</v>
      </c>
      <c r="BA528" s="97" t="b">
        <f t="shared" si="313"/>
        <v>1</v>
      </c>
      <c r="BB528" s="97" t="b">
        <f t="shared" si="319"/>
        <v>0</v>
      </c>
      <c r="BC528" s="97" t="b">
        <f t="shared" si="320"/>
        <v>0</v>
      </c>
      <c r="BD528" s="97" t="b">
        <f>Petrobras_PETR4___Histórico__InfoMoney_1[[#This Row],[MACD Line]]&lt;0</f>
        <v>0</v>
      </c>
      <c r="BE5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29" spans="1:57" hidden="1">
      <c r="A529" s="83">
        <v>43565</v>
      </c>
      <c r="B529" s="98">
        <v>27.1</v>
      </c>
      <c r="C529" s="98">
        <v>27.1</v>
      </c>
      <c r="D529" s="98">
        <v>-1.3</v>
      </c>
      <c r="E529" s="98">
        <f>Petrobras_PETR4___Histórico__InfoMoney_1[[#This Row],[Var.Dia (%)]]/100</f>
        <v>-1.3000000000000001E-2</v>
      </c>
      <c r="F529" s="98">
        <v>27.1</v>
      </c>
      <c r="G529" s="98">
        <v>27.1</v>
      </c>
      <c r="H529" s="98">
        <v>27.84</v>
      </c>
      <c r="I529" s="97" t="s">
        <v>155</v>
      </c>
      <c r="J529" s="108">
        <v>-3.4999999999999996E-3</v>
      </c>
      <c r="K529" s="97">
        <f ca="1">IF(COUNT($E529:E$1321)&gt;=22,LINEST(OFFSET(E529,0,0,22),OFFSET(J529,0,0,22)),"")</f>
        <v>1.3608015018251978</v>
      </c>
      <c r="L529" s="99">
        <f t="shared" si="285"/>
        <v>0</v>
      </c>
      <c r="M529" s="99">
        <f t="shared" si="286"/>
        <v>0</v>
      </c>
      <c r="N529" s="99">
        <f t="shared" si="287"/>
        <v>0</v>
      </c>
      <c r="O5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-0.28682170542635615</v>
      </c>
      <c r="P529" s="128">
        <f>IF(Petrobras_PETR4___Histórico__InfoMoney_1[[#This Row],[William %R]]&lt;-0.8,1,0)</f>
        <v>0</v>
      </c>
      <c r="Q529" s="128">
        <f>IF(Petrobras_PETR4___Histórico__InfoMoney_1[[#This Row],[William %R]]&gt;-0.1,1,0)</f>
        <v>0</v>
      </c>
      <c r="R529" s="99">
        <f t="shared" si="288"/>
        <v>25.26</v>
      </c>
      <c r="S529" s="99">
        <f t="shared" si="289"/>
        <v>27.84</v>
      </c>
      <c r="T529" s="99">
        <f t="shared" si="290"/>
        <v>26.708653846153847</v>
      </c>
      <c r="U529" s="99">
        <f t="shared" si="291"/>
        <v>26.673999999999999</v>
      </c>
      <c r="V529" s="99">
        <f t="shared" si="292"/>
        <v>26.822988722380305</v>
      </c>
      <c r="W529" s="99">
        <f t="shared" si="293"/>
        <v>26.388196708849314</v>
      </c>
      <c r="X529" s="99">
        <f t="shared" si="294"/>
        <v>0.43479201353099128</v>
      </c>
      <c r="Y529" s="99">
        <f t="shared" si="295"/>
        <v>0.4035539523381147</v>
      </c>
      <c r="Z529" s="99">
        <f t="shared" si="296"/>
        <v>3.1238061192876587E-2</v>
      </c>
      <c r="AA529" s="109">
        <f t="shared" si="297"/>
        <v>0.25455844122715671</v>
      </c>
      <c r="AB529" s="109">
        <f t="shared" si="314"/>
        <v>0.29802684442848443</v>
      </c>
      <c r="AC529" s="99" t="str">
        <f t="shared" si="315"/>
        <v>0</v>
      </c>
      <c r="AD529" s="95" t="str">
        <f t="shared" si="316"/>
        <v>0</v>
      </c>
      <c r="AE529" s="95">
        <f t="shared" si="298"/>
        <v>1</v>
      </c>
      <c r="AF529" s="95">
        <f>IF(Petrobras_PETR4___Histórico__InfoMoney_1[[#This Row],[MACD Line]]&lt;0,1,0)</f>
        <v>0</v>
      </c>
      <c r="AG529" s="99">
        <f>Petrobras_PETR4___Histórico__InfoMoney_1[[#This Row],[9MME]]/Petrobras_PETR4___Histórico__InfoMoney_1[[#This Row],[20MA]]</f>
        <v>1.0012991619612299</v>
      </c>
      <c r="AH529" s="95">
        <f t="shared" si="299"/>
        <v>0</v>
      </c>
      <c r="AI529" s="96">
        <f t="shared" si="300"/>
        <v>0</v>
      </c>
      <c r="AK529" s="104" t="b">
        <f t="shared" si="301"/>
        <v>1</v>
      </c>
      <c r="AL529" s="104" t="b">
        <f t="shared" si="302"/>
        <v>0</v>
      </c>
      <c r="AM529" s="104" t="b">
        <f t="shared" si="303"/>
        <v>0</v>
      </c>
      <c r="AN529" s="104" t="b">
        <f t="shared" si="304"/>
        <v>1</v>
      </c>
      <c r="AO529" s="98">
        <f t="shared" si="305"/>
        <v>25.26</v>
      </c>
      <c r="AP529" s="104">
        <f t="shared" si="306"/>
        <v>27.87</v>
      </c>
      <c r="AQ529" s="98">
        <f t="shared" si="307"/>
        <v>0.2</v>
      </c>
      <c r="AR529" s="98">
        <f t="shared" si="308"/>
        <v>0.15384615384615385</v>
      </c>
      <c r="AS529" s="98">
        <f t="shared" si="309"/>
        <v>7.407407407407407E-2</v>
      </c>
      <c r="AU529" s="97" t="b">
        <f t="shared" si="310"/>
        <v>1</v>
      </c>
      <c r="AV529" s="97" t="b">
        <f t="shared" si="311"/>
        <v>0</v>
      </c>
      <c r="AW529" s="97" t="b">
        <f t="shared" si="317"/>
        <v>1</v>
      </c>
      <c r="AX529" s="97" t="b">
        <f t="shared" si="318"/>
        <v>0</v>
      </c>
      <c r="AY5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29" s="97" t="b">
        <f t="shared" si="312"/>
        <v>1</v>
      </c>
      <c r="BA529" s="97" t="b">
        <f t="shared" si="313"/>
        <v>0</v>
      </c>
      <c r="BB529" s="97" t="b">
        <f t="shared" si="319"/>
        <v>1</v>
      </c>
      <c r="BC529" s="97" t="b">
        <f t="shared" si="320"/>
        <v>0</v>
      </c>
      <c r="BD529" s="97" t="b">
        <f>Petrobras_PETR4___Histórico__InfoMoney_1[[#This Row],[MACD Line]]&lt;0</f>
        <v>0</v>
      </c>
      <c r="BE5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0" spans="1:57" hidden="1">
      <c r="A530" s="83">
        <v>43564</v>
      </c>
      <c r="B530" s="98">
        <v>27.46</v>
      </c>
      <c r="C530" s="98">
        <v>27.46</v>
      </c>
      <c r="D530" s="98">
        <v>-0.31</v>
      </c>
      <c r="E530" s="98">
        <f>Petrobras_PETR4___Histórico__InfoMoney_1[[#This Row],[Var.Dia (%)]]/100</f>
        <v>-3.0999999999999999E-3</v>
      </c>
      <c r="F530" s="98">
        <v>27.34</v>
      </c>
      <c r="G530" s="98">
        <v>27</v>
      </c>
      <c r="H530" s="98">
        <v>27.53</v>
      </c>
      <c r="I530" s="97" t="s">
        <v>79</v>
      </c>
      <c r="J530" s="108">
        <v>-1.11E-2</v>
      </c>
      <c r="K530" s="97">
        <f ca="1">IF(COUNT($E530:E$1321)&gt;=22,LINEST(OFFSET(E530,0,0,22),OFFSET(J530,0,0,22)),"")</f>
        <v>1.3420423939703747</v>
      </c>
      <c r="L530" s="99">
        <f t="shared" si="285"/>
        <v>0</v>
      </c>
      <c r="M530" s="99">
        <f t="shared" si="286"/>
        <v>0</v>
      </c>
      <c r="N530" s="99">
        <f t="shared" si="287"/>
        <v>0</v>
      </c>
      <c r="O5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-9.0909090909090509E-2</v>
      </c>
      <c r="P530" s="128">
        <f>IF(Petrobras_PETR4___Histórico__InfoMoney_1[[#This Row],[William %R]]&lt;-0.8,1,0)</f>
        <v>0</v>
      </c>
      <c r="Q530" s="128">
        <f>IF(Petrobras_PETR4___Histórico__InfoMoney_1[[#This Row],[William %R]]&gt;-0.1,1,0)</f>
        <v>1</v>
      </c>
      <c r="R530" s="99">
        <f t="shared" si="288"/>
        <v>25.26</v>
      </c>
      <c r="S530" s="99">
        <f t="shared" si="289"/>
        <v>27.68</v>
      </c>
      <c r="T530" s="99">
        <f t="shared" si="290"/>
        <v>26.697615384615389</v>
      </c>
      <c r="U530" s="99">
        <f t="shared" si="291"/>
        <v>26.637499999999999</v>
      </c>
      <c r="V530" s="99">
        <f t="shared" si="292"/>
        <v>26.772623035540359</v>
      </c>
      <c r="W530" s="99">
        <f t="shared" si="293"/>
        <v>26.331252445557258</v>
      </c>
      <c r="X530" s="99">
        <f t="shared" si="294"/>
        <v>0.44137058998310152</v>
      </c>
      <c r="Y530" s="99">
        <f t="shared" si="295"/>
        <v>0.39574443703989554</v>
      </c>
      <c r="Z530" s="99">
        <f t="shared" si="296"/>
        <v>4.5626152943205989E-2</v>
      </c>
      <c r="AA530" s="109">
        <f t="shared" si="297"/>
        <v>5.6568542494922595E-2</v>
      </c>
      <c r="AB530" s="109">
        <f t="shared" si="314"/>
        <v>0.6498230528382325</v>
      </c>
      <c r="AC530" s="99" t="str">
        <f t="shared" si="315"/>
        <v>0</v>
      </c>
      <c r="AD530" s="95" t="str">
        <f t="shared" si="316"/>
        <v>0</v>
      </c>
      <c r="AE530" s="95">
        <f t="shared" si="298"/>
        <v>1</v>
      </c>
      <c r="AF530" s="95">
        <f>IF(Petrobras_PETR4___Histórico__InfoMoney_1[[#This Row],[MACD Line]]&lt;0,1,0)</f>
        <v>0</v>
      </c>
      <c r="AG530" s="99">
        <f>Petrobras_PETR4___Histórico__InfoMoney_1[[#This Row],[9MME]]/Petrobras_PETR4___Histórico__InfoMoney_1[[#This Row],[20MA]]</f>
        <v>1.0022567952929287</v>
      </c>
      <c r="AH530" s="95">
        <f t="shared" si="299"/>
        <v>0</v>
      </c>
      <c r="AI530" s="96">
        <f t="shared" si="300"/>
        <v>0</v>
      </c>
      <c r="AK530" s="104" t="b">
        <f t="shared" si="301"/>
        <v>0</v>
      </c>
      <c r="AL530" s="104" t="b">
        <f t="shared" si="302"/>
        <v>0</v>
      </c>
      <c r="AM530" s="104" t="b">
        <f t="shared" si="303"/>
        <v>0</v>
      </c>
      <c r="AN530" s="104" t="b">
        <f t="shared" si="304"/>
        <v>1</v>
      </c>
      <c r="AO530" s="98">
        <f t="shared" si="305"/>
        <v>25.26</v>
      </c>
      <c r="AP530" s="104">
        <f t="shared" si="306"/>
        <v>27.87</v>
      </c>
      <c r="AQ530" s="98">
        <f t="shared" si="307"/>
        <v>0.2</v>
      </c>
      <c r="AR530" s="98">
        <f t="shared" si="308"/>
        <v>0.15384615384615385</v>
      </c>
      <c r="AS530" s="98">
        <f t="shared" si="309"/>
        <v>7.407407407407407E-2</v>
      </c>
      <c r="AU530" s="97" t="b">
        <f t="shared" si="310"/>
        <v>0</v>
      </c>
      <c r="AV530" s="97" t="b">
        <f t="shared" si="311"/>
        <v>1</v>
      </c>
      <c r="AW530" s="97" t="b">
        <f t="shared" si="317"/>
        <v>0</v>
      </c>
      <c r="AX530" s="97" t="b">
        <f t="shared" si="318"/>
        <v>0</v>
      </c>
      <c r="AY5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0" s="97" t="b">
        <f t="shared" si="312"/>
        <v>0</v>
      </c>
      <c r="BA530" s="97" t="b">
        <f t="shared" si="313"/>
        <v>1</v>
      </c>
      <c r="BB530" s="97" t="b">
        <f t="shared" si="319"/>
        <v>1</v>
      </c>
      <c r="BC530" s="97" t="b">
        <f t="shared" si="320"/>
        <v>1</v>
      </c>
      <c r="BD530" s="97" t="b">
        <f>Petrobras_PETR4___Histórico__InfoMoney_1[[#This Row],[MACD Line]]&lt;0</f>
        <v>0</v>
      </c>
      <c r="BE5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1" spans="1:57" hidden="1">
      <c r="A531" s="83">
        <v>43563</v>
      </c>
      <c r="B531" s="98">
        <v>27.54</v>
      </c>
      <c r="C531" s="98">
        <v>27.54</v>
      </c>
      <c r="D531" s="98">
        <v>1.63</v>
      </c>
      <c r="E531" s="98">
        <f>Petrobras_PETR4___Histórico__InfoMoney_1[[#This Row],[Var.Dia (%)]]/100</f>
        <v>1.6299999999999999E-2</v>
      </c>
      <c r="F531" s="98">
        <v>27.54</v>
      </c>
      <c r="G531" s="98">
        <v>27.29</v>
      </c>
      <c r="H531" s="98">
        <v>27.68</v>
      </c>
      <c r="I531" s="97" t="s">
        <v>153</v>
      </c>
      <c r="J531" s="108">
        <v>2.7000000000000001E-3</v>
      </c>
      <c r="K531" s="97">
        <f ca="1">IF(COUNT($E531:E$1321)&gt;=22,LINEST(OFFSET(E531,0,0,22),OFFSET(J531,0,0,22)),"")</f>
        <v>1.3238011341919333</v>
      </c>
      <c r="L531" s="99">
        <f t="shared" si="285"/>
        <v>0</v>
      </c>
      <c r="M531" s="99">
        <f t="shared" si="286"/>
        <v>0</v>
      </c>
      <c r="N531" s="99">
        <f t="shared" si="287"/>
        <v>0</v>
      </c>
      <c r="O5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-0.12643678160919614</v>
      </c>
      <c r="P531" s="128">
        <f>IF(Petrobras_PETR4___Histórico__InfoMoney_1[[#This Row],[William %R]]&lt;-0.8,1,0)</f>
        <v>0</v>
      </c>
      <c r="Q531" s="128">
        <f>IF(Petrobras_PETR4___Histórico__InfoMoney_1[[#This Row],[William %R]]&gt;-0.1,1,0)</f>
        <v>0</v>
      </c>
      <c r="R531" s="99">
        <f t="shared" si="288"/>
        <v>25.26</v>
      </c>
      <c r="S531" s="99">
        <f t="shared" si="289"/>
        <v>27.87</v>
      </c>
      <c r="T531" s="99">
        <f t="shared" si="290"/>
        <v>26.648576923076924</v>
      </c>
      <c r="U531" s="99">
        <f t="shared" si="291"/>
        <v>26.559000000000005</v>
      </c>
      <c r="V531" s="99">
        <f t="shared" si="292"/>
        <v>26.647645405638606</v>
      </c>
      <c r="W531" s="99">
        <f t="shared" si="293"/>
        <v>26.24095264120184</v>
      </c>
      <c r="X531" s="99">
        <f t="shared" si="294"/>
        <v>0.40669276443676594</v>
      </c>
      <c r="Y531" s="99">
        <f t="shared" si="295"/>
        <v>0.38433789880409402</v>
      </c>
      <c r="Z531" s="99">
        <f t="shared" si="296"/>
        <v>2.2354865632671916E-2</v>
      </c>
      <c r="AA531" s="109">
        <f t="shared" si="297"/>
        <v>0.31112698372207931</v>
      </c>
      <c r="AB531" s="109">
        <f t="shared" si="314"/>
        <v>0.59584393929954516</v>
      </c>
      <c r="AC531" s="99" t="str">
        <f t="shared" si="315"/>
        <v>0</v>
      </c>
      <c r="AD531" s="95" t="str">
        <f t="shared" si="316"/>
        <v>0</v>
      </c>
      <c r="AE531" s="95">
        <f t="shared" si="298"/>
        <v>1</v>
      </c>
      <c r="AF531" s="95">
        <f>IF(Petrobras_PETR4___Histórico__InfoMoney_1[[#This Row],[MACD Line]]&lt;0,1,0)</f>
        <v>0</v>
      </c>
      <c r="AG531" s="99">
        <f>Petrobras_PETR4___Histórico__InfoMoney_1[[#This Row],[9MME]]/Petrobras_PETR4___Histórico__InfoMoney_1[[#This Row],[20MA]]</f>
        <v>1.0033727521019962</v>
      </c>
      <c r="AH531" s="95">
        <f t="shared" si="299"/>
        <v>1</v>
      </c>
      <c r="AI531" s="96">
        <f t="shared" si="300"/>
        <v>0</v>
      </c>
      <c r="AK531" s="104" t="b">
        <f t="shared" si="301"/>
        <v>0</v>
      </c>
      <c r="AL531" s="104" t="b">
        <f t="shared" si="302"/>
        <v>0</v>
      </c>
      <c r="AM531" s="104" t="b">
        <f t="shared" si="303"/>
        <v>0</v>
      </c>
      <c r="AN531" s="104" t="b">
        <f t="shared" si="304"/>
        <v>1</v>
      </c>
      <c r="AO531" s="98">
        <f t="shared" si="305"/>
        <v>25.26</v>
      </c>
      <c r="AP531" s="104">
        <f t="shared" si="306"/>
        <v>27.87</v>
      </c>
      <c r="AQ531" s="98">
        <f t="shared" si="307"/>
        <v>0.2</v>
      </c>
      <c r="AR531" s="98">
        <f t="shared" si="308"/>
        <v>0.15384615384615385</v>
      </c>
      <c r="AS531" s="98">
        <f t="shared" si="309"/>
        <v>7.407407407407407E-2</v>
      </c>
      <c r="AU531" s="97" t="b">
        <f t="shared" si="310"/>
        <v>1</v>
      </c>
      <c r="AV531" s="97" t="b">
        <f t="shared" si="311"/>
        <v>1</v>
      </c>
      <c r="AW531" s="97" t="b">
        <f t="shared" si="317"/>
        <v>0</v>
      </c>
      <c r="AX531" s="97" t="b">
        <f t="shared" si="318"/>
        <v>0</v>
      </c>
      <c r="AY5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1" s="97" t="b">
        <f t="shared" si="312"/>
        <v>0</v>
      </c>
      <c r="BA531" s="97" t="b">
        <f t="shared" si="313"/>
        <v>0</v>
      </c>
      <c r="BB531" s="97" t="b">
        <f t="shared" si="319"/>
        <v>1</v>
      </c>
      <c r="BC531" s="97" t="b">
        <f t="shared" si="320"/>
        <v>1</v>
      </c>
      <c r="BD531" s="97" t="b">
        <f>Petrobras_PETR4___Histórico__InfoMoney_1[[#This Row],[MACD Line]]&lt;0</f>
        <v>0</v>
      </c>
      <c r="BE5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2" spans="1:57" hidden="1">
      <c r="A532" s="83">
        <v>43560</v>
      </c>
      <c r="B532" s="98">
        <v>27.1</v>
      </c>
      <c r="C532" s="98">
        <v>27.1</v>
      </c>
      <c r="D532" s="98">
        <v>1.0900000000000001</v>
      </c>
      <c r="E532" s="98">
        <f>Petrobras_PETR4___Histórico__InfoMoney_1[[#This Row],[Var.Dia (%)]]/100</f>
        <v>1.09E-2</v>
      </c>
      <c r="F532" s="98">
        <v>27.1</v>
      </c>
      <c r="G532" s="98">
        <v>26.56</v>
      </c>
      <c r="H532" s="98">
        <v>27.2</v>
      </c>
      <c r="I532" s="97" t="s">
        <v>83</v>
      </c>
      <c r="J532" s="108">
        <v>8.3000000000000001E-3</v>
      </c>
      <c r="K532" s="97">
        <f ca="1">IF(COUNT($E532:E$1321)&gt;=22,LINEST(OFFSET(E532,0,0,22),OFFSET(J532,0,0,22)),"")</f>
        <v>1.3216652708790579</v>
      </c>
      <c r="L532" s="99">
        <f t="shared" ref="L532:L595" si="321">IF($G532=IF(MIN($G532:$G552)=MIN($G533:$G553),MIN($G532:$G552),MIN($G531:$G551)),1,0)</f>
        <v>0</v>
      </c>
      <c r="M532" s="99">
        <f t="shared" ref="M532:M595" si="322">IF($H532=IF(MAX($H532:$H553)=MAX($H533:$H554),MAX($H532:$H553),MAX($H531:$H552)),1,0)</f>
        <v>0</v>
      </c>
      <c r="N532" s="99">
        <f t="shared" ref="N532:N595" si="323">IF(AND(($C533-$F533)&lt;0,($C534-$F534)&lt;0,(($F532-$G532)/($H532-$G532)&gt;0.66),(($H532-$G532)&gt;(2*($F532-$C532))),$G532=IF(MIN($G532:$G552)=MIN($G533:$G553),MIN($G532:$G552),MIN($G531:$G551)))=TRUE,1,0)</f>
        <v>0</v>
      </c>
      <c r="O5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-0.29501915708812249</v>
      </c>
      <c r="P532" s="128">
        <f>IF(Petrobras_PETR4___Histórico__InfoMoney_1[[#This Row],[William %R]]&lt;-0.8,1,0)</f>
        <v>0</v>
      </c>
      <c r="Q532" s="128">
        <f>IF(Petrobras_PETR4___Histórico__InfoMoney_1[[#This Row],[William %R]]&gt;-0.1,1,0)</f>
        <v>0</v>
      </c>
      <c r="R532" s="99">
        <f t="shared" ref="R532:R595" si="324">MIN(G532:G545)</f>
        <v>25.26</v>
      </c>
      <c r="S532" s="99">
        <f t="shared" ref="S532:S595" si="325">MAX(H532:H545)</f>
        <v>27.87</v>
      </c>
      <c r="T532" s="99">
        <f t="shared" ref="T532:T595" si="326">(($C532-$U533)*$AR532)+$U533</f>
        <v>26.496692307692307</v>
      </c>
      <c r="U532" s="99">
        <f t="shared" ref="U532:U595" si="327">AVERAGE(B532:B551)</f>
        <v>26.486499999999999</v>
      </c>
      <c r="V532" s="99">
        <f t="shared" ref="V532:V595" si="328">(($C532-V533)*AR532)+V533</f>
        <v>26.485399115754717</v>
      </c>
      <c r="W532" s="99">
        <f t="shared" ref="W532:W595" si="329">((B532-W533)*AS532)+W533</f>
        <v>26.137028852497988</v>
      </c>
      <c r="X532" s="99">
        <f t="shared" ref="X532:X595" si="330">V532-W532</f>
        <v>0.34837026325672937</v>
      </c>
      <c r="Y532" s="99">
        <f t="shared" ref="Y532:Y595" si="331">((X532-Y533)*AQ532)+Y533</f>
        <v>0.37874918239592603</v>
      </c>
      <c r="Z532" s="99">
        <f t="shared" ref="Z532:Z595" si="332">X532-Y532</f>
        <v>-3.0378919139196658E-2</v>
      </c>
      <c r="AA532" s="109">
        <f t="shared" ref="AA532:AA595" si="333">_xlfn.STDEV.S(C532:C533)</f>
        <v>0.20506096654410069</v>
      </c>
      <c r="AB532" s="109">
        <f t="shared" si="314"/>
        <v>0.44525273721786396</v>
      </c>
      <c r="AC532" s="99" t="str">
        <f t="shared" si="315"/>
        <v>0</v>
      </c>
      <c r="AD532" s="95" t="str">
        <f t="shared" si="316"/>
        <v>0</v>
      </c>
      <c r="AE532" s="95">
        <f t="shared" ref="AE532:AE595" si="334">IF(X532&gt;0,1,0)</f>
        <v>1</v>
      </c>
      <c r="AF532" s="95">
        <f>IF(Petrobras_PETR4___Histórico__InfoMoney_1[[#This Row],[MACD Line]]&lt;0,1,0)</f>
        <v>0</v>
      </c>
      <c r="AG532" s="99">
        <f>Petrobras_PETR4___Histórico__InfoMoney_1[[#This Row],[9MME]]/Petrobras_PETR4___Histórico__InfoMoney_1[[#This Row],[20MA]]</f>
        <v>1.0003848114206222</v>
      </c>
      <c r="AH532" s="95">
        <f t="shared" ref="AH532:AH595" si="335">IF(AND(X533&lt;Y533,X532&gt;Y532),1,0)</f>
        <v>0</v>
      </c>
      <c r="AI532" s="96">
        <f t="shared" ref="AI532:AI595" si="336">IF(AND(X532&lt;Y532,X533&gt;Y533),1,0)</f>
        <v>0</v>
      </c>
      <c r="AK532" s="104" t="b">
        <f t="shared" ref="AK532:AK595" si="337">($F533-$C533)&lt;0</f>
        <v>0</v>
      </c>
      <c r="AL532" s="104" t="b">
        <f t="shared" ref="AL532:AL595" si="338">($F534-$C534)&lt;0</f>
        <v>0</v>
      </c>
      <c r="AM532" s="104" t="b">
        <f t="shared" ref="AM532:AM595" si="339">(($F532-$G532)/($H532-$G532)&gt;0.66)</f>
        <v>1</v>
      </c>
      <c r="AN532" s="104" t="b">
        <f t="shared" ref="AN532:AN595" si="340">(($H532-$G532)&gt;(2*($F532-$C532)))</f>
        <v>1</v>
      </c>
      <c r="AO532" s="98">
        <f t="shared" ref="AO532:AO595" si="341">IF(MIN($G532:$G552)=MIN($G533:$G553),MIN($G532:$G552),MIN($G531:$G551))</f>
        <v>24.69</v>
      </c>
      <c r="AP532" s="104">
        <f t="shared" ref="AP532:AP595" si="342">IF(MAX($H532:$H552)=MAX($H533:$H553),MAX($H532:$H552),MAX($H531:$H551))</f>
        <v>27.87</v>
      </c>
      <c r="AQ532" s="98">
        <f t="shared" ref="AQ532:AQ595" si="343">2/(9+1)</f>
        <v>0.2</v>
      </c>
      <c r="AR532" s="98">
        <f t="shared" ref="AR532:AR595" si="344">2/(12+1)</f>
        <v>0.15384615384615385</v>
      </c>
      <c r="AS532" s="98">
        <f t="shared" ref="AS532:AS595" si="345">2/(26+1)</f>
        <v>7.407407407407407E-2</v>
      </c>
      <c r="AU532" s="97" t="b">
        <f t="shared" ref="AU532:AU595" si="346">H533&lt;H532</f>
        <v>1</v>
      </c>
      <c r="AV532" s="97" t="b">
        <f t="shared" ref="AV532:AV595" si="347">H534&lt;H533</f>
        <v>0</v>
      </c>
      <c r="AW532" s="97" t="b">
        <f t="shared" si="317"/>
        <v>0</v>
      </c>
      <c r="AX532" s="97" t="b">
        <f t="shared" si="318"/>
        <v>0</v>
      </c>
      <c r="AY5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2" s="97" t="b">
        <f t="shared" ref="AZ532:AZ595" si="348">G534&gt;G533</f>
        <v>1</v>
      </c>
      <c r="BA532" s="97" t="b">
        <f t="shared" ref="BA532:BA595" si="349">G533&gt;G532</f>
        <v>0</v>
      </c>
      <c r="BB532" s="97" t="b">
        <f t="shared" si="319"/>
        <v>1</v>
      </c>
      <c r="BC532" s="97" t="b">
        <f t="shared" si="320"/>
        <v>1</v>
      </c>
      <c r="BD532" s="97" t="b">
        <f>Petrobras_PETR4___Histórico__InfoMoney_1[[#This Row],[MACD Line]]&lt;0</f>
        <v>0</v>
      </c>
      <c r="BE5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3" spans="1:57" hidden="1">
      <c r="A533" s="83">
        <v>43559</v>
      </c>
      <c r="B533" s="98">
        <v>26.81</v>
      </c>
      <c r="C533" s="98">
        <v>26.81</v>
      </c>
      <c r="D533" s="98">
        <v>3.38</v>
      </c>
      <c r="E533" s="98">
        <f>Petrobras_PETR4___Histórico__InfoMoney_1[[#This Row],[Var.Dia (%)]]/100</f>
        <v>3.3799999999999997E-2</v>
      </c>
      <c r="F533" s="98">
        <v>26.81</v>
      </c>
      <c r="G533" s="98">
        <v>25.77</v>
      </c>
      <c r="H533" s="98">
        <v>26.81</v>
      </c>
      <c r="I533" s="97" t="s">
        <v>145</v>
      </c>
      <c r="J533" s="108">
        <v>1.9300000000000001E-2</v>
      </c>
      <c r="K533" s="97">
        <f ca="1">IF(COUNT($E533:E$1321)&gt;=22,LINEST(OFFSET(E533,0,0,22),OFFSET(J533,0,0,22)),"")</f>
        <v>1.3184704583103257</v>
      </c>
      <c r="L533" s="99">
        <f t="shared" si="321"/>
        <v>0</v>
      </c>
      <c r="M533" s="99">
        <f t="shared" si="322"/>
        <v>0</v>
      </c>
      <c r="N533" s="99">
        <f t="shared" si="323"/>
        <v>0</v>
      </c>
      <c r="O5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-0.4061302681992347</v>
      </c>
      <c r="P533" s="128">
        <f>IF(Petrobras_PETR4___Histórico__InfoMoney_1[[#This Row],[William %R]]&lt;-0.8,1,0)</f>
        <v>0</v>
      </c>
      <c r="Q533" s="128">
        <f>IF(Petrobras_PETR4___Histórico__InfoMoney_1[[#This Row],[William %R]]&gt;-0.1,1,0)</f>
        <v>0</v>
      </c>
      <c r="R533" s="99">
        <f t="shared" si="324"/>
        <v>25.26</v>
      </c>
      <c r="S533" s="99">
        <f t="shared" si="325"/>
        <v>27.87</v>
      </c>
      <c r="T533" s="99">
        <f t="shared" si="326"/>
        <v>26.384384615384619</v>
      </c>
      <c r="U533" s="99">
        <f t="shared" si="327"/>
        <v>26.387</v>
      </c>
      <c r="V533" s="99">
        <f t="shared" si="328"/>
        <v>26.373653500437392</v>
      </c>
      <c r="W533" s="99">
        <f t="shared" si="329"/>
        <v>26.059991160697827</v>
      </c>
      <c r="X533" s="99">
        <f t="shared" si="330"/>
        <v>0.31366233973956525</v>
      </c>
      <c r="Y533" s="99">
        <f t="shared" si="331"/>
        <v>0.38634391218072517</v>
      </c>
      <c r="Z533" s="99">
        <f t="shared" si="332"/>
        <v>-7.2681572441159914E-2</v>
      </c>
      <c r="AA533" s="109">
        <f t="shared" si="333"/>
        <v>0.62225396744416106</v>
      </c>
      <c r="AB533" s="109">
        <f t="shared" ref="AB533:AB596" si="350">_xlfn.STDEV.S(C533:C537)</f>
        <v>0.33246052397239567</v>
      </c>
      <c r="AC533" s="99" t="str">
        <f t="shared" ref="AC533:AC596" si="351">IF(AND(C533&gt;T533,C534&lt;T534),"1","0")</f>
        <v>1</v>
      </c>
      <c r="AD533" s="95" t="str">
        <f t="shared" ref="AD533:AD596" si="352">IF(AND(C533&lt;T533,C534&gt;T534),1,"0")</f>
        <v>0</v>
      </c>
      <c r="AE533" s="95">
        <f t="shared" si="334"/>
        <v>1</v>
      </c>
      <c r="AF533" s="95">
        <f>IF(Petrobras_PETR4___Histórico__InfoMoney_1[[#This Row],[MACD Line]]&lt;0,1,0)</f>
        <v>0</v>
      </c>
      <c r="AG533" s="99">
        <f>Petrobras_PETR4___Histórico__InfoMoney_1[[#This Row],[9MME]]/Petrobras_PETR4___Histórico__InfoMoney_1[[#This Row],[20MA]]</f>
        <v>0.99990088359361118</v>
      </c>
      <c r="AH533" s="95">
        <f t="shared" si="335"/>
        <v>0</v>
      </c>
      <c r="AI533" s="96">
        <f t="shared" si="336"/>
        <v>0</v>
      </c>
      <c r="AK533" s="104" t="b">
        <f t="shared" si="337"/>
        <v>0</v>
      </c>
      <c r="AL533" s="104" t="b">
        <f t="shared" si="338"/>
        <v>1</v>
      </c>
      <c r="AM533" s="104" t="b">
        <f t="shared" si="339"/>
        <v>1</v>
      </c>
      <c r="AN533" s="104" t="b">
        <f t="shared" si="340"/>
        <v>1</v>
      </c>
      <c r="AO533" s="98">
        <f t="shared" si="341"/>
        <v>24.69</v>
      </c>
      <c r="AP533" s="104">
        <f t="shared" si="342"/>
        <v>27.87</v>
      </c>
      <c r="AQ533" s="98">
        <f t="shared" si="343"/>
        <v>0.2</v>
      </c>
      <c r="AR533" s="98">
        <f t="shared" si="344"/>
        <v>0.15384615384615385</v>
      </c>
      <c r="AS533" s="98">
        <f t="shared" si="345"/>
        <v>7.407407407407407E-2</v>
      </c>
      <c r="AU533" s="97" t="b">
        <f t="shared" si="346"/>
        <v>0</v>
      </c>
      <c r="AV533" s="97" t="b">
        <f t="shared" si="347"/>
        <v>1</v>
      </c>
      <c r="AW533" s="97" t="b">
        <f t="shared" ref="AW533:AW596" si="353">Z534&gt;Z533</f>
        <v>0</v>
      </c>
      <c r="AX533" s="97" t="b">
        <f t="shared" ref="AX533:AX596" si="354">Z535&gt;Z534</f>
        <v>1</v>
      </c>
      <c r="AY5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3" s="97" t="b">
        <f t="shared" si="348"/>
        <v>1</v>
      </c>
      <c r="BA533" s="97" t="b">
        <f t="shared" si="349"/>
        <v>1</v>
      </c>
      <c r="BB533" s="97" t="b">
        <f t="shared" ref="BB533:BB596" si="355">Z535&lt;Z534</f>
        <v>0</v>
      </c>
      <c r="BC533" s="97" t="b">
        <f t="shared" ref="BC533:BC596" si="356">Z534&lt;Z533</f>
        <v>1</v>
      </c>
      <c r="BD533" s="97" t="b">
        <f>Petrobras_PETR4___Histórico__InfoMoney_1[[#This Row],[MACD Line]]&lt;0</f>
        <v>0</v>
      </c>
      <c r="BE5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4" spans="1:57" hidden="1">
      <c r="A534" s="83">
        <v>43558</v>
      </c>
      <c r="B534" s="98">
        <v>25.93</v>
      </c>
      <c r="C534" s="98">
        <v>25.93</v>
      </c>
      <c r="D534" s="98">
        <v>-2.65</v>
      </c>
      <c r="E534" s="98">
        <f>Petrobras_PETR4___Histórico__InfoMoney_1[[#This Row],[Var.Dia (%)]]/100</f>
        <v>-2.6499999999999999E-2</v>
      </c>
      <c r="F534" s="98">
        <v>26.87</v>
      </c>
      <c r="G534" s="98">
        <v>25.93</v>
      </c>
      <c r="H534" s="98">
        <v>26.89</v>
      </c>
      <c r="I534" s="97" t="s">
        <v>97</v>
      </c>
      <c r="J534" s="108">
        <v>-9.3999999999999986E-3</v>
      </c>
      <c r="K534" s="97">
        <f ca="1">IF(COUNT($E534:E$1321)&gt;=22,LINEST(OFFSET(E534,0,0,22),OFFSET(J534,0,0,22)),"")</f>
        <v>1.2978362613467707</v>
      </c>
      <c r="L534" s="99">
        <f t="shared" si="321"/>
        <v>0</v>
      </c>
      <c r="M534" s="99">
        <f t="shared" si="322"/>
        <v>0</v>
      </c>
      <c r="N534" s="99">
        <f t="shared" si="323"/>
        <v>0</v>
      </c>
      <c r="O5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-0.74329501915708873</v>
      </c>
      <c r="P534" s="128">
        <f>IF(Petrobras_PETR4___Histórico__InfoMoney_1[[#This Row],[William %R]]&lt;-0.8,1,0)</f>
        <v>0</v>
      </c>
      <c r="Q534" s="128">
        <f>IF(Petrobras_PETR4___Histórico__InfoMoney_1[[#This Row],[William %R]]&gt;-0.1,1,0)</f>
        <v>0</v>
      </c>
      <c r="R534" s="99">
        <f t="shared" si="324"/>
        <v>25.26</v>
      </c>
      <c r="S534" s="99">
        <f t="shared" si="325"/>
        <v>27.87</v>
      </c>
      <c r="T534" s="99">
        <f t="shared" si="326"/>
        <v>26.218115384615384</v>
      </c>
      <c r="U534" s="99">
        <f t="shared" si="327"/>
        <v>26.307000000000006</v>
      </c>
      <c r="V534" s="99">
        <f t="shared" si="328"/>
        <v>26.294317773244192</v>
      </c>
      <c r="W534" s="99">
        <f t="shared" si="329"/>
        <v>25.999990453553654</v>
      </c>
      <c r="X534" s="99">
        <f t="shared" si="330"/>
        <v>0.29432731969053805</v>
      </c>
      <c r="Y534" s="99">
        <f t="shared" si="331"/>
        <v>0.40451430529101517</v>
      </c>
      <c r="Z534" s="99">
        <f t="shared" si="332"/>
        <v>-0.11018698560047713</v>
      </c>
      <c r="AA534" s="109">
        <f t="shared" si="333"/>
        <v>0.50204581464244935</v>
      </c>
      <c r="AB534" s="109">
        <f t="shared" si="350"/>
        <v>0.26005768590833889</v>
      </c>
      <c r="AC534" s="99" t="str">
        <f t="shared" si="351"/>
        <v>0</v>
      </c>
      <c r="AD534" s="95">
        <f t="shared" si="352"/>
        <v>1</v>
      </c>
      <c r="AE534" s="95">
        <f t="shared" si="334"/>
        <v>1</v>
      </c>
      <c r="AF534" s="95">
        <f>IF(Petrobras_PETR4___Histórico__InfoMoney_1[[#This Row],[MACD Line]]&lt;0,1,0)</f>
        <v>0</v>
      </c>
      <c r="AG534" s="99">
        <f>Petrobras_PETR4___Histórico__InfoMoney_1[[#This Row],[9MME]]/Petrobras_PETR4___Histórico__InfoMoney_1[[#This Row],[20MA]]</f>
        <v>0.9966212561149268</v>
      </c>
      <c r="AH534" s="95">
        <f t="shared" si="335"/>
        <v>0</v>
      </c>
      <c r="AI534" s="96">
        <f t="shared" si="336"/>
        <v>0</v>
      </c>
      <c r="AK534" s="104" t="b">
        <f t="shared" si="337"/>
        <v>1</v>
      </c>
      <c r="AL534" s="104" t="b">
        <f t="shared" si="338"/>
        <v>0</v>
      </c>
      <c r="AM534" s="104" t="b">
        <f t="shared" si="339"/>
        <v>1</v>
      </c>
      <c r="AN534" s="104" t="b">
        <f t="shared" si="340"/>
        <v>0</v>
      </c>
      <c r="AO534" s="98">
        <f t="shared" si="341"/>
        <v>24.69</v>
      </c>
      <c r="AP534" s="104">
        <f t="shared" si="342"/>
        <v>27.87</v>
      </c>
      <c r="AQ534" s="98">
        <f t="shared" si="343"/>
        <v>0.2</v>
      </c>
      <c r="AR534" s="98">
        <f t="shared" si="344"/>
        <v>0.15384615384615385</v>
      </c>
      <c r="AS534" s="98">
        <f t="shared" si="345"/>
        <v>7.407407407407407E-2</v>
      </c>
      <c r="AU534" s="97" t="b">
        <f t="shared" si="346"/>
        <v>1</v>
      </c>
      <c r="AV534" s="97" t="b">
        <f t="shared" si="347"/>
        <v>0</v>
      </c>
      <c r="AW534" s="97" t="b">
        <f t="shared" si="353"/>
        <v>1</v>
      </c>
      <c r="AX534" s="97" t="b">
        <f t="shared" si="354"/>
        <v>0</v>
      </c>
      <c r="AY5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4" s="97" t="b">
        <f t="shared" si="348"/>
        <v>1</v>
      </c>
      <c r="BA534" s="97" t="b">
        <f t="shared" si="349"/>
        <v>1</v>
      </c>
      <c r="BB534" s="97" t="b">
        <f t="shared" si="355"/>
        <v>1</v>
      </c>
      <c r="BC534" s="97" t="b">
        <f t="shared" si="356"/>
        <v>0</v>
      </c>
      <c r="BD534" s="97" t="b">
        <f>Petrobras_PETR4___Histórico__InfoMoney_1[[#This Row],[MACD Line]]&lt;0</f>
        <v>0</v>
      </c>
      <c r="BE5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5" spans="1:57" hidden="1">
      <c r="A535" s="83">
        <v>43557</v>
      </c>
      <c r="B535" s="98">
        <v>26.64</v>
      </c>
      <c r="C535" s="98">
        <v>26.64</v>
      </c>
      <c r="D535" s="98">
        <v>1.04</v>
      </c>
      <c r="E535" s="98">
        <f>Petrobras_PETR4___Histórico__InfoMoney_1[[#This Row],[Var.Dia (%)]]/100</f>
        <v>1.04E-2</v>
      </c>
      <c r="F535" s="98">
        <v>26.5</v>
      </c>
      <c r="G535" s="98">
        <v>26.23</v>
      </c>
      <c r="H535" s="98">
        <v>26.65</v>
      </c>
      <c r="I535" s="97" t="s">
        <v>584</v>
      </c>
      <c r="J535" s="108">
        <v>-6.9999999999999993E-3</v>
      </c>
      <c r="K535" s="97">
        <f ca="1">IF(COUNT($E535:E$1321)&gt;=22,LINEST(OFFSET(E535,0,0,22),OFFSET(J535,0,0,22)),"")</f>
        <v>1.2091000352588586</v>
      </c>
      <c r="L535" s="99">
        <f t="shared" si="321"/>
        <v>0</v>
      </c>
      <c r="M535" s="99">
        <f t="shared" si="322"/>
        <v>0</v>
      </c>
      <c r="N535" s="99">
        <f t="shared" si="323"/>
        <v>0</v>
      </c>
      <c r="O5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-0.47126436781609221</v>
      </c>
      <c r="P535" s="128">
        <f>IF(Petrobras_PETR4___Histórico__InfoMoney_1[[#This Row],[William %R]]&lt;-0.8,1,0)</f>
        <v>0</v>
      </c>
      <c r="Q535" s="128">
        <f>IF(Petrobras_PETR4___Histórico__InfoMoney_1[[#This Row],[William %R]]&gt;-0.1,1,0)</f>
        <v>0</v>
      </c>
      <c r="R535" s="99">
        <f t="shared" si="324"/>
        <v>25.26</v>
      </c>
      <c r="S535" s="99">
        <f t="shared" si="325"/>
        <v>27.87</v>
      </c>
      <c r="T535" s="99">
        <f t="shared" si="326"/>
        <v>26.263884615384615</v>
      </c>
      <c r="U535" s="99">
        <f t="shared" si="327"/>
        <v>26.270499999999998</v>
      </c>
      <c r="V535" s="99">
        <f t="shared" si="328"/>
        <v>26.360557368379499</v>
      </c>
      <c r="W535" s="99">
        <f t="shared" si="329"/>
        <v>26.005589689837947</v>
      </c>
      <c r="X535" s="99">
        <f t="shared" si="330"/>
        <v>0.35496767854155209</v>
      </c>
      <c r="Y535" s="99">
        <f t="shared" si="331"/>
        <v>0.43206105169113446</v>
      </c>
      <c r="Z535" s="99">
        <f t="shared" si="332"/>
        <v>-7.7093373149582367E-2</v>
      </c>
      <c r="AA535" s="109">
        <f t="shared" si="333"/>
        <v>0.19091883092036754</v>
      </c>
      <c r="AB535" s="109">
        <f t="shared" si="350"/>
        <v>0.33958798565320408</v>
      </c>
      <c r="AC535" s="99" t="str">
        <f t="shared" si="351"/>
        <v>0</v>
      </c>
      <c r="AD535" s="95" t="str">
        <f t="shared" si="352"/>
        <v>0</v>
      </c>
      <c r="AE535" s="95">
        <f t="shared" si="334"/>
        <v>1</v>
      </c>
      <c r="AF535" s="95">
        <f>IF(Petrobras_PETR4___Histórico__InfoMoney_1[[#This Row],[MACD Line]]&lt;0,1,0)</f>
        <v>0</v>
      </c>
      <c r="AG535" s="99">
        <f>Petrobras_PETR4___Histórico__InfoMoney_1[[#This Row],[9MME]]/Petrobras_PETR4___Histórico__InfoMoney_1[[#This Row],[20MA]]</f>
        <v>0.99974818200584747</v>
      </c>
      <c r="AH535" s="95">
        <f t="shared" si="335"/>
        <v>0</v>
      </c>
      <c r="AI535" s="96">
        <f t="shared" si="336"/>
        <v>0</v>
      </c>
      <c r="AK535" s="104" t="b">
        <f t="shared" si="337"/>
        <v>0</v>
      </c>
      <c r="AL535" s="104" t="b">
        <f t="shared" si="338"/>
        <v>0</v>
      </c>
      <c r="AM535" s="104" t="b">
        <f t="shared" si="339"/>
        <v>0</v>
      </c>
      <c r="AN535" s="104" t="b">
        <f t="shared" si="340"/>
        <v>1</v>
      </c>
      <c r="AO535" s="98">
        <f t="shared" si="341"/>
        <v>24.69</v>
      </c>
      <c r="AP535" s="104">
        <f t="shared" si="342"/>
        <v>27.87</v>
      </c>
      <c r="AQ535" s="98">
        <f t="shared" si="343"/>
        <v>0.2</v>
      </c>
      <c r="AR535" s="98">
        <f t="shared" si="344"/>
        <v>0.15384615384615385</v>
      </c>
      <c r="AS535" s="98">
        <f t="shared" si="345"/>
        <v>7.407407407407407E-2</v>
      </c>
      <c r="AU535" s="97" t="b">
        <f t="shared" si="346"/>
        <v>0</v>
      </c>
      <c r="AV535" s="97" t="b">
        <f t="shared" si="347"/>
        <v>0</v>
      </c>
      <c r="AW535" s="97" t="b">
        <f t="shared" si="353"/>
        <v>0</v>
      </c>
      <c r="AX535" s="97" t="b">
        <f t="shared" si="354"/>
        <v>0</v>
      </c>
      <c r="AY5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5" s="97" t="b">
        <f t="shared" si="348"/>
        <v>0</v>
      </c>
      <c r="BA535" s="97" t="b">
        <f t="shared" si="349"/>
        <v>1</v>
      </c>
      <c r="BB535" s="97" t="b">
        <f t="shared" si="355"/>
        <v>1</v>
      </c>
      <c r="BC535" s="97" t="b">
        <f t="shared" si="356"/>
        <v>1</v>
      </c>
      <c r="BD535" s="97" t="b">
        <f>Petrobras_PETR4___Histórico__InfoMoney_1[[#This Row],[MACD Line]]&lt;0</f>
        <v>0</v>
      </c>
      <c r="BE5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6" spans="1:57" hidden="1">
      <c r="A536" s="83">
        <v>43556</v>
      </c>
      <c r="B536" s="98">
        <v>26.37</v>
      </c>
      <c r="C536" s="98">
        <v>26.37</v>
      </c>
      <c r="D536" s="98">
        <v>-0.21</v>
      </c>
      <c r="E536" s="98">
        <f>Petrobras_PETR4___Histórico__InfoMoney_1[[#This Row],[Var.Dia (%)]]/100</f>
        <v>-2.0999999999999999E-3</v>
      </c>
      <c r="F536" s="98">
        <v>26.74</v>
      </c>
      <c r="G536" s="98">
        <v>26.24</v>
      </c>
      <c r="H536" s="98">
        <v>26.76</v>
      </c>
      <c r="I536" s="97" t="s">
        <v>61</v>
      </c>
      <c r="J536" s="108">
        <v>6.7000000000000002E-3</v>
      </c>
      <c r="K536" s="97">
        <f ca="1">IF(COUNT($E536:E$1321)&gt;=22,LINEST(OFFSET(E536,0,0,22),OFFSET(J536,0,0,22)),"")</f>
        <v>1.2190323629409421</v>
      </c>
      <c r="L536" s="99">
        <f t="shared" si="321"/>
        <v>0</v>
      </c>
      <c r="M536" s="99">
        <f t="shared" si="322"/>
        <v>0</v>
      </c>
      <c r="N536" s="99">
        <f t="shared" si="323"/>
        <v>0</v>
      </c>
      <c r="O5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-0.57471264367816099</v>
      </c>
      <c r="P536" s="128">
        <f>IF(Petrobras_PETR4___Histórico__InfoMoney_1[[#This Row],[William %R]]&lt;-0.8,1,0)</f>
        <v>0</v>
      </c>
      <c r="Q536" s="128">
        <f>IF(Petrobras_PETR4___Histórico__InfoMoney_1[[#This Row],[William %R]]&gt;-0.1,1,0)</f>
        <v>0</v>
      </c>
      <c r="R536" s="99">
        <f t="shared" si="324"/>
        <v>25.26</v>
      </c>
      <c r="S536" s="99">
        <f t="shared" si="325"/>
        <v>27.87</v>
      </c>
      <c r="T536" s="99">
        <f t="shared" si="326"/>
        <v>26.184692307692302</v>
      </c>
      <c r="U536" s="99">
        <f t="shared" si="327"/>
        <v>26.195499999999999</v>
      </c>
      <c r="V536" s="99">
        <f t="shared" si="328"/>
        <v>26.309749617175772</v>
      </c>
      <c r="W536" s="99">
        <f t="shared" si="329"/>
        <v>25.954836865024983</v>
      </c>
      <c r="X536" s="99">
        <f t="shared" si="330"/>
        <v>0.35491275215078844</v>
      </c>
      <c r="Y536" s="99">
        <f t="shared" si="331"/>
        <v>0.45133439497853006</v>
      </c>
      <c r="Z536" s="99">
        <f t="shared" si="332"/>
        <v>-9.6421642827741627E-2</v>
      </c>
      <c r="AA536" s="109">
        <f t="shared" si="333"/>
        <v>3.5355339059327882E-2</v>
      </c>
      <c r="AB536" s="109">
        <f t="shared" si="350"/>
        <v>0.43280480588829051</v>
      </c>
      <c r="AC536" s="99" t="str">
        <f t="shared" si="351"/>
        <v>0</v>
      </c>
      <c r="AD536" s="95" t="str">
        <f t="shared" si="352"/>
        <v>0</v>
      </c>
      <c r="AE536" s="95">
        <f t="shared" si="334"/>
        <v>1</v>
      </c>
      <c r="AF536" s="95">
        <f>IF(Petrobras_PETR4___Histórico__InfoMoney_1[[#This Row],[MACD Line]]&lt;0,1,0)</f>
        <v>0</v>
      </c>
      <c r="AG536" s="99">
        <f>Petrobras_PETR4___Histórico__InfoMoney_1[[#This Row],[9MME]]/Petrobras_PETR4___Histórico__InfoMoney_1[[#This Row],[20MA]]</f>
        <v>0.99958742179734317</v>
      </c>
      <c r="AH536" s="95">
        <f t="shared" si="335"/>
        <v>0</v>
      </c>
      <c r="AI536" s="96">
        <f t="shared" si="336"/>
        <v>0</v>
      </c>
      <c r="AK536" s="104" t="b">
        <f t="shared" si="337"/>
        <v>0</v>
      </c>
      <c r="AL536" s="104" t="b">
        <f t="shared" si="338"/>
        <v>0</v>
      </c>
      <c r="AM536" s="104" t="b">
        <f t="shared" si="339"/>
        <v>1</v>
      </c>
      <c r="AN536" s="104" t="b">
        <f t="shared" si="340"/>
        <v>0</v>
      </c>
      <c r="AO536" s="98">
        <f t="shared" si="341"/>
        <v>24.69</v>
      </c>
      <c r="AP536" s="104">
        <f t="shared" si="342"/>
        <v>27.87</v>
      </c>
      <c r="AQ536" s="98">
        <f t="shared" si="343"/>
        <v>0.2</v>
      </c>
      <c r="AR536" s="98">
        <f t="shared" si="344"/>
        <v>0.15384615384615385</v>
      </c>
      <c r="AS536" s="98">
        <f t="shared" si="345"/>
        <v>7.407407407407407E-2</v>
      </c>
      <c r="AU536" s="97" t="b">
        <f t="shared" si="346"/>
        <v>0</v>
      </c>
      <c r="AV536" s="97" t="b">
        <f t="shared" si="347"/>
        <v>1</v>
      </c>
      <c r="AW536" s="97" t="b">
        <f t="shared" si="353"/>
        <v>0</v>
      </c>
      <c r="AX536" s="97" t="b">
        <f t="shared" si="354"/>
        <v>0</v>
      </c>
      <c r="AY5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6" s="97" t="b">
        <f t="shared" si="348"/>
        <v>0</v>
      </c>
      <c r="BA536" s="97" t="b">
        <f t="shared" si="349"/>
        <v>0</v>
      </c>
      <c r="BB536" s="97" t="b">
        <f t="shared" si="355"/>
        <v>1</v>
      </c>
      <c r="BC536" s="97" t="b">
        <f t="shared" si="356"/>
        <v>1</v>
      </c>
      <c r="BD536" s="97" t="b">
        <f>Petrobras_PETR4___Histórico__InfoMoney_1[[#This Row],[MACD Line]]&lt;0</f>
        <v>0</v>
      </c>
      <c r="BE5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7" spans="1:57" hidden="1">
      <c r="A537" s="83">
        <v>43553</v>
      </c>
      <c r="B537" s="98">
        <v>26.42</v>
      </c>
      <c r="C537" s="98">
        <v>26.42</v>
      </c>
      <c r="D537" s="98">
        <v>0</v>
      </c>
      <c r="E537" s="98">
        <f>Petrobras_PETR4___Histórico__InfoMoney_1[[#This Row],[Var.Dia (%)]]/100</f>
        <v>0</v>
      </c>
      <c r="F537" s="98">
        <v>26.42</v>
      </c>
      <c r="G537" s="98">
        <v>26.12</v>
      </c>
      <c r="H537" s="98">
        <v>26.87</v>
      </c>
      <c r="I537" s="97" t="s">
        <v>186</v>
      </c>
      <c r="J537" s="108">
        <v>1.09E-2</v>
      </c>
      <c r="K537" s="97">
        <f ca="1">IF(COUNT($E537:E$1321)&gt;=22,LINEST(OFFSET(E537,0,0,22),OFFSET(J537,0,0,22)),"")</f>
        <v>1.2276209874987154</v>
      </c>
      <c r="L537" s="99">
        <f t="shared" si="321"/>
        <v>0</v>
      </c>
      <c r="M537" s="99">
        <f t="shared" si="322"/>
        <v>0</v>
      </c>
      <c r="N537" s="99">
        <f t="shared" si="323"/>
        <v>0</v>
      </c>
      <c r="O5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-0.55555555555555536</v>
      </c>
      <c r="P537" s="128">
        <f>IF(Petrobras_PETR4___Histórico__InfoMoney_1[[#This Row],[William %R]]&lt;-0.8,1,0)</f>
        <v>0</v>
      </c>
      <c r="Q537" s="128">
        <f>IF(Petrobras_PETR4___Histórico__InfoMoney_1[[#This Row],[William %R]]&gt;-0.1,1,0)</f>
        <v>0</v>
      </c>
      <c r="R537" s="99">
        <f t="shared" si="324"/>
        <v>25.26</v>
      </c>
      <c r="S537" s="99">
        <f t="shared" si="325"/>
        <v>27.87</v>
      </c>
      <c r="T537" s="99">
        <f t="shared" si="326"/>
        <v>26.153461538461535</v>
      </c>
      <c r="U537" s="99">
        <f t="shared" si="327"/>
        <v>26.150999999999993</v>
      </c>
      <c r="V537" s="99">
        <f t="shared" si="328"/>
        <v>26.298795002116822</v>
      </c>
      <c r="W537" s="99">
        <f t="shared" si="329"/>
        <v>25.921623814226983</v>
      </c>
      <c r="X537" s="99">
        <f t="shared" si="330"/>
        <v>0.37717118788983939</v>
      </c>
      <c r="Y537" s="99">
        <f t="shared" si="331"/>
        <v>0.47543980568546546</v>
      </c>
      <c r="Z537" s="99">
        <f t="shared" si="332"/>
        <v>-9.8268617795626068E-2</v>
      </c>
      <c r="AA537" s="109">
        <f t="shared" si="333"/>
        <v>0</v>
      </c>
      <c r="AB537" s="109">
        <f t="shared" si="350"/>
        <v>0.52007691738818917</v>
      </c>
      <c r="AC537" s="99" t="str">
        <f t="shared" si="351"/>
        <v>0</v>
      </c>
      <c r="AD537" s="95" t="str">
        <f t="shared" si="352"/>
        <v>0</v>
      </c>
      <c r="AE537" s="95">
        <f t="shared" si="334"/>
        <v>1</v>
      </c>
      <c r="AF537" s="95">
        <f>IF(Petrobras_PETR4___Histórico__InfoMoney_1[[#This Row],[MACD Line]]&lt;0,1,0)</f>
        <v>0</v>
      </c>
      <c r="AG537" s="99">
        <f>Petrobras_PETR4___Histórico__InfoMoney_1[[#This Row],[9MME]]/Petrobras_PETR4___Histórico__InfoMoney_1[[#This Row],[20MA]]</f>
        <v>1.0000941278903883</v>
      </c>
      <c r="AH537" s="95">
        <f t="shared" si="335"/>
        <v>0</v>
      </c>
      <c r="AI537" s="96">
        <f t="shared" si="336"/>
        <v>0</v>
      </c>
      <c r="AK537" s="104" t="b">
        <f t="shared" si="337"/>
        <v>0</v>
      </c>
      <c r="AL537" s="104" t="b">
        <f t="shared" si="338"/>
        <v>0</v>
      </c>
      <c r="AM537" s="104" t="b">
        <f t="shared" si="339"/>
        <v>0</v>
      </c>
      <c r="AN537" s="104" t="b">
        <f t="shared" si="340"/>
        <v>1</v>
      </c>
      <c r="AO537" s="98">
        <f t="shared" si="341"/>
        <v>24.69</v>
      </c>
      <c r="AP537" s="104">
        <f t="shared" si="342"/>
        <v>27.87</v>
      </c>
      <c r="AQ537" s="98">
        <f t="shared" si="343"/>
        <v>0.2</v>
      </c>
      <c r="AR537" s="98">
        <f t="shared" si="344"/>
        <v>0.15384615384615385</v>
      </c>
      <c r="AS537" s="98">
        <f t="shared" si="345"/>
        <v>7.407407407407407E-2</v>
      </c>
      <c r="AU537" s="97" t="b">
        <f t="shared" si="346"/>
        <v>1</v>
      </c>
      <c r="AV537" s="97" t="b">
        <f t="shared" si="347"/>
        <v>0</v>
      </c>
      <c r="AW537" s="97" t="b">
        <f t="shared" si="353"/>
        <v>0</v>
      </c>
      <c r="AX537" s="97" t="b">
        <f t="shared" si="354"/>
        <v>0</v>
      </c>
      <c r="AY5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7" s="97" t="b">
        <f t="shared" si="348"/>
        <v>1</v>
      </c>
      <c r="BA537" s="97" t="b">
        <f t="shared" si="349"/>
        <v>0</v>
      </c>
      <c r="BB537" s="97" t="b">
        <f t="shared" si="355"/>
        <v>1</v>
      </c>
      <c r="BC537" s="97" t="b">
        <f t="shared" si="356"/>
        <v>1</v>
      </c>
      <c r="BD537" s="97" t="b">
        <f>Petrobras_PETR4___Histórico__InfoMoney_1[[#This Row],[MACD Line]]&lt;0</f>
        <v>0</v>
      </c>
      <c r="BE5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8" spans="1:57" hidden="1">
      <c r="A538" s="83">
        <v>43552</v>
      </c>
      <c r="B538" s="98">
        <v>26.42</v>
      </c>
      <c r="C538" s="98">
        <v>26.42</v>
      </c>
      <c r="D538" s="98">
        <v>2.63</v>
      </c>
      <c r="E538" s="98">
        <f>Petrobras_PETR4___Histórico__InfoMoney_1[[#This Row],[Var.Dia (%)]]/100</f>
        <v>2.63E-2</v>
      </c>
      <c r="F538" s="98">
        <v>26.42</v>
      </c>
      <c r="G538" s="98">
        <v>25.38</v>
      </c>
      <c r="H538" s="98">
        <v>26.42</v>
      </c>
      <c r="I538" s="97" t="s">
        <v>46</v>
      </c>
      <c r="J538" s="108">
        <v>2.7000000000000003E-2</v>
      </c>
      <c r="K538" s="97">
        <f ca="1">IF(COUNT($E538:E$1321)&gt;=22,LINEST(OFFSET(E538,0,0,22),OFFSET(J538,0,0,22)),"")</f>
        <v>1.2777252903983896</v>
      </c>
      <c r="L538" s="99">
        <f t="shared" si="321"/>
        <v>0</v>
      </c>
      <c r="M538" s="99">
        <f t="shared" si="322"/>
        <v>0</v>
      </c>
      <c r="N538" s="99">
        <f t="shared" si="323"/>
        <v>0</v>
      </c>
      <c r="O5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-0.55555555555555536</v>
      </c>
      <c r="P538" s="128">
        <f>IF(Petrobras_PETR4___Histórico__InfoMoney_1[[#This Row],[William %R]]&lt;-0.8,1,0)</f>
        <v>0</v>
      </c>
      <c r="Q538" s="128">
        <f>IF(Petrobras_PETR4___Histórico__InfoMoney_1[[#This Row],[William %R]]&gt;-0.1,1,0)</f>
        <v>0</v>
      </c>
      <c r="R538" s="99">
        <f t="shared" si="324"/>
        <v>25.26</v>
      </c>
      <c r="S538" s="99">
        <f t="shared" si="325"/>
        <v>27.87</v>
      </c>
      <c r="T538" s="99">
        <f t="shared" si="326"/>
        <v>26.094653846153843</v>
      </c>
      <c r="U538" s="99">
        <f t="shared" si="327"/>
        <v>26.104999999999997</v>
      </c>
      <c r="V538" s="99">
        <f t="shared" si="328"/>
        <v>26.276757729774427</v>
      </c>
      <c r="W538" s="99">
        <f t="shared" si="329"/>
        <v>25.881753719365143</v>
      </c>
      <c r="X538" s="99">
        <f t="shared" si="330"/>
        <v>0.39500401040928423</v>
      </c>
      <c r="Y538" s="99">
        <f t="shared" si="331"/>
        <v>0.50000696013437196</v>
      </c>
      <c r="Z538" s="99">
        <f t="shared" si="332"/>
        <v>-0.10500294972508772</v>
      </c>
      <c r="AA538" s="109">
        <f t="shared" si="333"/>
        <v>0.48083261120685467</v>
      </c>
      <c r="AB538" s="109">
        <f t="shared" si="350"/>
        <v>0.62328163778503909</v>
      </c>
      <c r="AC538" s="99" t="str">
        <f t="shared" si="351"/>
        <v>1</v>
      </c>
      <c r="AD538" s="95" t="str">
        <f t="shared" si="352"/>
        <v>0</v>
      </c>
      <c r="AE538" s="95">
        <f t="shared" si="334"/>
        <v>1</v>
      </c>
      <c r="AF538" s="95">
        <f>IF(Petrobras_PETR4___Histórico__InfoMoney_1[[#This Row],[MACD Line]]&lt;0,1,0)</f>
        <v>0</v>
      </c>
      <c r="AG538" s="99">
        <f>Petrobras_PETR4___Histórico__InfoMoney_1[[#This Row],[9MME]]/Petrobras_PETR4___Histórico__InfoMoney_1[[#This Row],[20MA]]</f>
        <v>0.99960367156306629</v>
      </c>
      <c r="AH538" s="95">
        <f t="shared" si="335"/>
        <v>0</v>
      </c>
      <c r="AI538" s="96">
        <f t="shared" si="336"/>
        <v>0</v>
      </c>
      <c r="AK538" s="104" t="b">
        <f t="shared" si="337"/>
        <v>0</v>
      </c>
      <c r="AL538" s="104" t="b">
        <f t="shared" si="338"/>
        <v>0</v>
      </c>
      <c r="AM538" s="104" t="b">
        <f t="shared" si="339"/>
        <v>1</v>
      </c>
      <c r="AN538" s="104" t="b">
        <f t="shared" si="340"/>
        <v>1</v>
      </c>
      <c r="AO538" s="98">
        <f t="shared" si="341"/>
        <v>24.69</v>
      </c>
      <c r="AP538" s="104">
        <f t="shared" si="342"/>
        <v>27.87</v>
      </c>
      <c r="AQ538" s="98">
        <f t="shared" si="343"/>
        <v>0.2</v>
      </c>
      <c r="AR538" s="98">
        <f t="shared" si="344"/>
        <v>0.15384615384615385</v>
      </c>
      <c r="AS538" s="98">
        <f t="shared" si="345"/>
        <v>7.407407407407407E-2</v>
      </c>
      <c r="AU538" s="97" t="b">
        <f t="shared" si="346"/>
        <v>0</v>
      </c>
      <c r="AV538" s="97" t="b">
        <f t="shared" si="347"/>
        <v>0</v>
      </c>
      <c r="AW538" s="97" t="b">
        <f t="shared" si="353"/>
        <v>0</v>
      </c>
      <c r="AX538" s="97" t="b">
        <f t="shared" si="354"/>
        <v>1</v>
      </c>
      <c r="AY5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8" s="97" t="b">
        <f t="shared" si="348"/>
        <v>1</v>
      </c>
      <c r="BA538" s="97" t="b">
        <f t="shared" si="349"/>
        <v>1</v>
      </c>
      <c r="BB538" s="97" t="b">
        <f t="shared" si="355"/>
        <v>0</v>
      </c>
      <c r="BC538" s="97" t="b">
        <f t="shared" si="356"/>
        <v>1</v>
      </c>
      <c r="BD538" s="97" t="b">
        <f>Petrobras_PETR4___Histórico__InfoMoney_1[[#This Row],[MACD Line]]&lt;0</f>
        <v>0</v>
      </c>
      <c r="BE5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39" spans="1:57" hidden="1">
      <c r="A539" s="83">
        <v>43551</v>
      </c>
      <c r="B539" s="98">
        <v>25.74</v>
      </c>
      <c r="C539" s="98">
        <v>25.74</v>
      </c>
      <c r="D539" s="98">
        <v>-4.51</v>
      </c>
      <c r="E539" s="98">
        <f>Petrobras_PETR4___Histórico__InfoMoney_1[[#This Row],[Var.Dia (%)]]/100</f>
        <v>-4.5100000000000001E-2</v>
      </c>
      <c r="F539" s="98">
        <v>26.56</v>
      </c>
      <c r="G539" s="98">
        <v>25.74</v>
      </c>
      <c r="H539" s="98">
        <v>26.56</v>
      </c>
      <c r="I539" s="97" t="s">
        <v>485</v>
      </c>
      <c r="J539" s="108">
        <v>-3.5699999999999996E-2</v>
      </c>
      <c r="K539" s="97">
        <f ca="1">IF(COUNT($E539:E$1321)&gt;=22,LINEST(OFFSET(E539,0,0,22),OFFSET(J539,0,0,22)),"")</f>
        <v>1.2850010832882621</v>
      </c>
      <c r="L539" s="99">
        <f t="shared" si="321"/>
        <v>0</v>
      </c>
      <c r="M539" s="99">
        <f t="shared" si="322"/>
        <v>0</v>
      </c>
      <c r="N539" s="99">
        <f t="shared" si="323"/>
        <v>0</v>
      </c>
      <c r="O5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-0.66981132075471783</v>
      </c>
      <c r="P539" s="128">
        <f>IF(Petrobras_PETR4___Histórico__InfoMoney_1[[#This Row],[William %R]]&lt;-0.8,1,0)</f>
        <v>0</v>
      </c>
      <c r="Q539" s="128">
        <f>IF(Petrobras_PETR4___Histórico__InfoMoney_1[[#This Row],[William %R]]&gt;-0.1,1,0)</f>
        <v>0</v>
      </c>
      <c r="R539" s="99">
        <f t="shared" si="324"/>
        <v>24.69</v>
      </c>
      <c r="S539" s="99">
        <f t="shared" si="325"/>
        <v>27.87</v>
      </c>
      <c r="T539" s="99">
        <f t="shared" si="326"/>
        <v>25.964653846153841</v>
      </c>
      <c r="U539" s="99">
        <f t="shared" si="327"/>
        <v>26.035499999999995</v>
      </c>
      <c r="V539" s="99">
        <f t="shared" si="328"/>
        <v>26.250713680642505</v>
      </c>
      <c r="W539" s="99">
        <f t="shared" si="329"/>
        <v>25.838694016914353</v>
      </c>
      <c r="X539" s="99">
        <f t="shared" si="330"/>
        <v>0.41201966372815235</v>
      </c>
      <c r="Y539" s="99">
        <f t="shared" si="331"/>
        <v>0.52625769756564389</v>
      </c>
      <c r="Z539" s="99">
        <f t="shared" si="332"/>
        <v>-0.11423803383749154</v>
      </c>
      <c r="AA539" s="109">
        <f t="shared" si="333"/>
        <v>0.8626702730475897</v>
      </c>
      <c r="AB539" s="109">
        <f t="shared" si="350"/>
        <v>0.71986109771260776</v>
      </c>
      <c r="AC539" s="99" t="str">
        <f t="shared" si="351"/>
        <v>0</v>
      </c>
      <c r="AD539" s="95">
        <f t="shared" si="352"/>
        <v>1</v>
      </c>
      <c r="AE539" s="95">
        <f t="shared" si="334"/>
        <v>1</v>
      </c>
      <c r="AF539" s="95">
        <f>IF(Petrobras_PETR4___Histórico__InfoMoney_1[[#This Row],[MACD Line]]&lt;0,1,0)</f>
        <v>0</v>
      </c>
      <c r="AG539" s="99">
        <f>Petrobras_PETR4___Histórico__InfoMoney_1[[#This Row],[9MME]]/Petrobras_PETR4___Histórico__InfoMoney_1[[#This Row],[20MA]]</f>
        <v>0.99727886332714355</v>
      </c>
      <c r="AH539" s="95">
        <f t="shared" si="335"/>
        <v>0</v>
      </c>
      <c r="AI539" s="96">
        <f t="shared" si="336"/>
        <v>0</v>
      </c>
      <c r="AK539" s="104" t="b">
        <f t="shared" si="337"/>
        <v>0</v>
      </c>
      <c r="AL539" s="104" t="b">
        <f t="shared" si="338"/>
        <v>0</v>
      </c>
      <c r="AM539" s="104" t="b">
        <f t="shared" si="339"/>
        <v>1</v>
      </c>
      <c r="AN539" s="104" t="b">
        <f t="shared" si="340"/>
        <v>0</v>
      </c>
      <c r="AO539" s="98">
        <f t="shared" si="341"/>
        <v>24.69</v>
      </c>
      <c r="AP539" s="104">
        <f t="shared" si="342"/>
        <v>27.87</v>
      </c>
      <c r="AQ539" s="98">
        <f t="shared" si="343"/>
        <v>0.2</v>
      </c>
      <c r="AR539" s="98">
        <f t="shared" si="344"/>
        <v>0.15384615384615385</v>
      </c>
      <c r="AS539" s="98">
        <f t="shared" si="345"/>
        <v>7.407407407407407E-2</v>
      </c>
      <c r="AU539" s="97" t="b">
        <f t="shared" si="346"/>
        <v>0</v>
      </c>
      <c r="AV539" s="97" t="b">
        <f t="shared" si="347"/>
        <v>1</v>
      </c>
      <c r="AW539" s="97" t="b">
        <f t="shared" si="353"/>
        <v>1</v>
      </c>
      <c r="AX539" s="97" t="b">
        <f t="shared" si="354"/>
        <v>0</v>
      </c>
      <c r="AY5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39" s="97" t="b">
        <f t="shared" si="348"/>
        <v>0</v>
      </c>
      <c r="BA539" s="97" t="b">
        <f t="shared" si="349"/>
        <v>1</v>
      </c>
      <c r="BB539" s="97" t="b">
        <f t="shared" si="355"/>
        <v>1</v>
      </c>
      <c r="BC539" s="97" t="b">
        <f t="shared" si="356"/>
        <v>0</v>
      </c>
      <c r="BD539" s="97" t="b">
        <f>Petrobras_PETR4___Histórico__InfoMoney_1[[#This Row],[MACD Line]]&lt;0</f>
        <v>0</v>
      </c>
      <c r="BE5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0" spans="1:57" hidden="1">
      <c r="A540" s="83">
        <v>43550</v>
      </c>
      <c r="B540" s="98">
        <v>26.96</v>
      </c>
      <c r="C540" s="98">
        <v>26.96</v>
      </c>
      <c r="D540" s="98">
        <v>4.72</v>
      </c>
      <c r="E540" s="98">
        <f>Petrobras_PETR4___Histórico__InfoMoney_1[[#This Row],[Var.Dia (%)]]/100</f>
        <v>4.7199999999999999E-2</v>
      </c>
      <c r="F540" s="98">
        <v>26.96</v>
      </c>
      <c r="G540" s="98">
        <v>26.1</v>
      </c>
      <c r="H540" s="98">
        <v>27.01</v>
      </c>
      <c r="I540" s="97" t="s">
        <v>582</v>
      </c>
      <c r="J540" s="108">
        <v>1.7600000000000001E-2</v>
      </c>
      <c r="K540" s="97">
        <f ca="1">IF(COUNT($E540:E$1321)&gt;=22,LINEST(OFFSET(E540,0,0,22),OFFSET(J540,0,0,22)),"")</f>
        <v>1.2674808849977166</v>
      </c>
      <c r="L540" s="99">
        <f t="shared" si="321"/>
        <v>0</v>
      </c>
      <c r="M540" s="99">
        <f t="shared" si="322"/>
        <v>0</v>
      </c>
      <c r="N540" s="99">
        <f t="shared" si="323"/>
        <v>0</v>
      </c>
      <c r="O5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-0.28616352201257866</v>
      </c>
      <c r="P540" s="128">
        <f>IF(Petrobras_PETR4___Histórico__InfoMoney_1[[#This Row],[William %R]]&lt;-0.8,1,0)</f>
        <v>0</v>
      </c>
      <c r="Q540" s="128">
        <f>IF(Petrobras_PETR4___Histórico__InfoMoney_1[[#This Row],[William %R]]&gt;-0.1,1,0)</f>
        <v>0</v>
      </c>
      <c r="R540" s="99">
        <f t="shared" si="324"/>
        <v>24.69</v>
      </c>
      <c r="S540" s="99">
        <f t="shared" si="325"/>
        <v>27.87</v>
      </c>
      <c r="T540" s="99">
        <f t="shared" si="326"/>
        <v>26.092692307692303</v>
      </c>
      <c r="U540" s="99">
        <f t="shared" si="327"/>
        <v>26.005499999999994</v>
      </c>
      <c r="V540" s="99">
        <f t="shared" si="328"/>
        <v>26.343570713486599</v>
      </c>
      <c r="W540" s="99">
        <f t="shared" si="329"/>
        <v>25.846589538267501</v>
      </c>
      <c r="X540" s="99">
        <f t="shared" si="330"/>
        <v>0.49698117521909779</v>
      </c>
      <c r="Y540" s="99">
        <f t="shared" si="331"/>
        <v>0.55481720602501683</v>
      </c>
      <c r="Z540" s="99">
        <f t="shared" si="332"/>
        <v>-5.7836030805919036E-2</v>
      </c>
      <c r="AA540" s="109">
        <f t="shared" si="333"/>
        <v>0.8626702730475897</v>
      </c>
      <c r="AB540" s="109">
        <f t="shared" si="350"/>
        <v>0.8226907073742844</v>
      </c>
      <c r="AC540" s="99" t="str">
        <f t="shared" si="351"/>
        <v>1</v>
      </c>
      <c r="AD540" s="95" t="str">
        <f t="shared" si="352"/>
        <v>0</v>
      </c>
      <c r="AE540" s="95">
        <f t="shared" si="334"/>
        <v>1</v>
      </c>
      <c r="AF540" s="95">
        <f>IF(Petrobras_PETR4___Histórico__InfoMoney_1[[#This Row],[MACD Line]]&lt;0,1,0)</f>
        <v>0</v>
      </c>
      <c r="AG540" s="99">
        <f>Petrobras_PETR4___Histórico__InfoMoney_1[[#This Row],[9MME]]/Petrobras_PETR4___Histórico__InfoMoney_1[[#This Row],[20MA]]</f>
        <v>1.0033528410410224</v>
      </c>
      <c r="AH540" s="95">
        <f t="shared" si="335"/>
        <v>0</v>
      </c>
      <c r="AI540" s="96">
        <f t="shared" si="336"/>
        <v>0</v>
      </c>
      <c r="AK540" s="104" t="b">
        <f t="shared" si="337"/>
        <v>0</v>
      </c>
      <c r="AL540" s="104" t="b">
        <f t="shared" si="338"/>
        <v>0</v>
      </c>
      <c r="AM540" s="104" t="b">
        <f t="shared" si="339"/>
        <v>1</v>
      </c>
      <c r="AN540" s="104" t="b">
        <f t="shared" si="340"/>
        <v>1</v>
      </c>
      <c r="AO540" s="98">
        <f t="shared" si="341"/>
        <v>24.69</v>
      </c>
      <c r="AP540" s="104">
        <f t="shared" si="342"/>
        <v>27.87</v>
      </c>
      <c r="AQ540" s="98">
        <f t="shared" si="343"/>
        <v>0.2</v>
      </c>
      <c r="AR540" s="98">
        <f t="shared" si="344"/>
        <v>0.15384615384615385</v>
      </c>
      <c r="AS540" s="98">
        <f t="shared" si="345"/>
        <v>7.407407407407407E-2</v>
      </c>
      <c r="AU540" s="97" t="b">
        <f t="shared" si="346"/>
        <v>1</v>
      </c>
      <c r="AV540" s="97" t="b">
        <f t="shared" si="347"/>
        <v>0</v>
      </c>
      <c r="AW540" s="97" t="b">
        <f t="shared" si="353"/>
        <v>0</v>
      </c>
      <c r="AX540" s="97" t="b">
        <f t="shared" si="354"/>
        <v>1</v>
      </c>
      <c r="AY5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0" s="97" t="b">
        <f t="shared" si="348"/>
        <v>1</v>
      </c>
      <c r="BA540" s="97" t="b">
        <f t="shared" si="349"/>
        <v>0</v>
      </c>
      <c r="BB540" s="97" t="b">
        <f t="shared" si="355"/>
        <v>0</v>
      </c>
      <c r="BC540" s="97" t="b">
        <f t="shared" si="356"/>
        <v>1</v>
      </c>
      <c r="BD540" s="97" t="b">
        <f>Petrobras_PETR4___Histórico__InfoMoney_1[[#This Row],[MACD Line]]&lt;0</f>
        <v>0</v>
      </c>
      <c r="BE5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1" spans="1:57" hidden="1">
      <c r="A541" s="83">
        <v>43549</v>
      </c>
      <c r="B541" s="98">
        <v>25.74</v>
      </c>
      <c r="C541" s="98">
        <v>25.74</v>
      </c>
      <c r="D541" s="98">
        <v>1.26</v>
      </c>
      <c r="E541" s="98">
        <f>Petrobras_PETR4___Histórico__InfoMoney_1[[#This Row],[Var.Dia (%)]]/100</f>
        <v>1.26E-2</v>
      </c>
      <c r="F541" s="98">
        <v>25.74</v>
      </c>
      <c r="G541" s="98">
        <v>25.26</v>
      </c>
      <c r="H541" s="98">
        <v>25.98</v>
      </c>
      <c r="I541" s="97" t="s">
        <v>611</v>
      </c>
      <c r="J541" s="108">
        <v>-8.0000000000000004E-4</v>
      </c>
      <c r="K541" s="97">
        <f ca="1">IF(COUNT($E541:E$1321)&gt;=22,LINEST(OFFSET(E541,0,0,22),OFFSET(J541,0,0,22)),"")</f>
        <v>1.1417873752428285</v>
      </c>
      <c r="L541" s="99">
        <f t="shared" si="321"/>
        <v>0</v>
      </c>
      <c r="M541" s="99">
        <f t="shared" si="322"/>
        <v>0</v>
      </c>
      <c r="N541" s="99">
        <f t="shared" si="323"/>
        <v>0</v>
      </c>
      <c r="O5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-0.66981132075471783</v>
      </c>
      <c r="P541" s="128">
        <f>IF(Petrobras_PETR4___Histórico__InfoMoney_1[[#This Row],[William %R]]&lt;-0.8,1,0)</f>
        <v>0</v>
      </c>
      <c r="Q541" s="128">
        <f>IF(Petrobras_PETR4___Histórico__InfoMoney_1[[#This Row],[William %R]]&gt;-0.1,1,0)</f>
        <v>0</v>
      </c>
      <c r="R541" s="99">
        <f t="shared" si="324"/>
        <v>24.69</v>
      </c>
      <c r="S541" s="99">
        <f t="shared" si="325"/>
        <v>27.87</v>
      </c>
      <c r="T541" s="99">
        <f t="shared" si="326"/>
        <v>25.907538461538461</v>
      </c>
      <c r="U541" s="99">
        <f t="shared" si="327"/>
        <v>25.934999999999995</v>
      </c>
      <c r="V541" s="99">
        <f t="shared" si="328"/>
        <v>26.231492661393254</v>
      </c>
      <c r="W541" s="99">
        <f t="shared" si="329"/>
        <v>25.7575167013289</v>
      </c>
      <c r="X541" s="99">
        <f t="shared" si="330"/>
        <v>0.4739759600643545</v>
      </c>
      <c r="Y541" s="99">
        <f t="shared" si="331"/>
        <v>0.56927621372649662</v>
      </c>
      <c r="Z541" s="99">
        <f t="shared" si="332"/>
        <v>-9.530025366214212E-2</v>
      </c>
      <c r="AA541" s="109">
        <f t="shared" si="333"/>
        <v>0.22627416997969291</v>
      </c>
      <c r="AB541" s="109">
        <f t="shared" si="350"/>
        <v>0.9331023523708426</v>
      </c>
      <c r="AC541" s="99" t="str">
        <f t="shared" si="351"/>
        <v>0</v>
      </c>
      <c r="AD541" s="95" t="str">
        <f t="shared" si="352"/>
        <v>0</v>
      </c>
      <c r="AE541" s="95">
        <f t="shared" si="334"/>
        <v>1</v>
      </c>
      <c r="AF541" s="95">
        <f>IF(Petrobras_PETR4___Histórico__InfoMoney_1[[#This Row],[MACD Line]]&lt;0,1,0)</f>
        <v>0</v>
      </c>
      <c r="AG541" s="99">
        <f>Petrobras_PETR4___Histórico__InfoMoney_1[[#This Row],[9MME]]/Petrobras_PETR4___Histórico__InfoMoney_1[[#This Row],[20MA]]</f>
        <v>0.99894113983182831</v>
      </c>
      <c r="AH541" s="95">
        <f t="shared" si="335"/>
        <v>0</v>
      </c>
      <c r="AI541" s="96">
        <f t="shared" si="336"/>
        <v>0</v>
      </c>
      <c r="AK541" s="104" t="b">
        <f t="shared" si="337"/>
        <v>0</v>
      </c>
      <c r="AL541" s="104" t="b">
        <f t="shared" si="338"/>
        <v>0</v>
      </c>
      <c r="AM541" s="104" t="b">
        <f t="shared" si="339"/>
        <v>1</v>
      </c>
      <c r="AN541" s="104" t="b">
        <f t="shared" si="340"/>
        <v>1</v>
      </c>
      <c r="AO541" s="98">
        <f t="shared" si="341"/>
        <v>24.69</v>
      </c>
      <c r="AP541" s="104">
        <f t="shared" si="342"/>
        <v>27.87</v>
      </c>
      <c r="AQ541" s="98">
        <f t="shared" si="343"/>
        <v>0.2</v>
      </c>
      <c r="AR541" s="98">
        <f t="shared" si="344"/>
        <v>0.15384615384615385</v>
      </c>
      <c r="AS541" s="98">
        <f t="shared" si="345"/>
        <v>7.407407407407407E-2</v>
      </c>
      <c r="AU541" s="97" t="b">
        <f t="shared" si="346"/>
        <v>0</v>
      </c>
      <c r="AV541" s="97" t="b">
        <f t="shared" si="347"/>
        <v>0</v>
      </c>
      <c r="AW541" s="97" t="b">
        <f t="shared" si="353"/>
        <v>1</v>
      </c>
      <c r="AX541" s="97" t="b">
        <f t="shared" si="354"/>
        <v>1</v>
      </c>
      <c r="AY5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1" s="97" t="b">
        <f t="shared" si="348"/>
        <v>1</v>
      </c>
      <c r="BA541" s="97" t="b">
        <f t="shared" si="349"/>
        <v>1</v>
      </c>
      <c r="BB541" s="97" t="b">
        <f t="shared" si="355"/>
        <v>0</v>
      </c>
      <c r="BC541" s="97" t="b">
        <f t="shared" si="356"/>
        <v>0</v>
      </c>
      <c r="BD541" s="97" t="b">
        <f>Petrobras_PETR4___Histórico__InfoMoney_1[[#This Row],[MACD Line]]&lt;0</f>
        <v>0</v>
      </c>
      <c r="BE5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2" spans="1:57" hidden="1">
      <c r="A542" s="83">
        <v>43546</v>
      </c>
      <c r="B542" s="98">
        <v>25.42</v>
      </c>
      <c r="C542" s="98">
        <v>25.42</v>
      </c>
      <c r="D542" s="98">
        <v>-5.46</v>
      </c>
      <c r="E542" s="98">
        <f>Petrobras_PETR4___Histórico__InfoMoney_1[[#This Row],[Var.Dia (%)]]/100</f>
        <v>-5.4600000000000003E-2</v>
      </c>
      <c r="F542" s="98">
        <v>25.42</v>
      </c>
      <c r="G542" s="98">
        <v>25.42</v>
      </c>
      <c r="H542" s="98">
        <v>26.5</v>
      </c>
      <c r="I542" s="97" t="s">
        <v>444</v>
      </c>
      <c r="J542" s="108">
        <v>-3.1E-2</v>
      </c>
      <c r="K542" s="97">
        <f ca="1">IF(COUNT($E542:E$1321)&gt;=22,LINEST(OFFSET(E542,0,0,22),OFFSET(J542,0,0,22)),"")</f>
        <v>1.1690890653139903</v>
      </c>
      <c r="L542" s="99">
        <f t="shared" si="321"/>
        <v>0</v>
      </c>
      <c r="M542" s="99">
        <f t="shared" si="322"/>
        <v>0</v>
      </c>
      <c r="N542" s="99">
        <f t="shared" si="323"/>
        <v>0</v>
      </c>
      <c r="O5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-0.77044025157232687</v>
      </c>
      <c r="P542" s="128">
        <f>IF(Petrobras_PETR4___Histórico__InfoMoney_1[[#This Row],[William %R]]&lt;-0.8,1,0)</f>
        <v>0</v>
      </c>
      <c r="Q542" s="128">
        <f>IF(Petrobras_PETR4___Histórico__InfoMoney_1[[#This Row],[William %R]]&gt;-0.1,1,0)</f>
        <v>0</v>
      </c>
      <c r="R542" s="99">
        <f t="shared" si="324"/>
        <v>24.69</v>
      </c>
      <c r="S542" s="99">
        <f t="shared" si="325"/>
        <v>27.87</v>
      </c>
      <c r="T542" s="99">
        <f t="shared" si="326"/>
        <v>25.86</v>
      </c>
      <c r="U542" s="99">
        <f t="shared" si="327"/>
        <v>25.937999999999999</v>
      </c>
      <c r="V542" s="99">
        <f t="shared" si="328"/>
        <v>26.320854963464754</v>
      </c>
      <c r="W542" s="99">
        <f t="shared" si="329"/>
        <v>25.758918037435212</v>
      </c>
      <c r="X542" s="99">
        <f t="shared" si="330"/>
        <v>0.56193692602954215</v>
      </c>
      <c r="Y542" s="99">
        <f t="shared" si="331"/>
        <v>0.5931012771420322</v>
      </c>
      <c r="Z542" s="99">
        <f t="shared" si="332"/>
        <v>-3.1164351112490052E-2</v>
      </c>
      <c r="AA542" s="109">
        <f t="shared" si="333"/>
        <v>1.039446968344224</v>
      </c>
      <c r="AB542" s="109">
        <f t="shared" si="350"/>
        <v>0.82477269595931646</v>
      </c>
      <c r="AC542" s="99" t="str">
        <f t="shared" si="351"/>
        <v>0</v>
      </c>
      <c r="AD542" s="95">
        <f t="shared" si="352"/>
        <v>1</v>
      </c>
      <c r="AE542" s="95">
        <f t="shared" si="334"/>
        <v>1</v>
      </c>
      <c r="AF542" s="95">
        <f>IF(Petrobras_PETR4___Histórico__InfoMoney_1[[#This Row],[MACD Line]]&lt;0,1,0)</f>
        <v>0</v>
      </c>
      <c r="AG542" s="99">
        <f>Petrobras_PETR4___Histórico__InfoMoney_1[[#This Row],[9MME]]/Petrobras_PETR4___Histórico__InfoMoney_1[[#This Row],[20MA]]</f>
        <v>0.99699282905389774</v>
      </c>
      <c r="AH542" s="95">
        <f t="shared" si="335"/>
        <v>0</v>
      </c>
      <c r="AI542" s="96">
        <f t="shared" si="336"/>
        <v>1</v>
      </c>
      <c r="AK542" s="104" t="b">
        <f t="shared" si="337"/>
        <v>0</v>
      </c>
      <c r="AL542" s="104" t="b">
        <f t="shared" si="338"/>
        <v>0</v>
      </c>
      <c r="AM542" s="104" t="b">
        <f t="shared" si="339"/>
        <v>0</v>
      </c>
      <c r="AN542" s="104" t="b">
        <f t="shared" si="340"/>
        <v>1</v>
      </c>
      <c r="AO542" s="98">
        <f t="shared" si="341"/>
        <v>24.69</v>
      </c>
      <c r="AP542" s="104">
        <f t="shared" si="342"/>
        <v>27.87</v>
      </c>
      <c r="AQ542" s="98">
        <f t="shared" si="343"/>
        <v>0.2</v>
      </c>
      <c r="AR542" s="98">
        <f t="shared" si="344"/>
        <v>0.15384615384615385</v>
      </c>
      <c r="AS542" s="98">
        <f t="shared" si="345"/>
        <v>7.407407407407407E-2</v>
      </c>
      <c r="AU542" s="97" t="b">
        <f t="shared" si="346"/>
        <v>0</v>
      </c>
      <c r="AV542" s="97" t="b">
        <f t="shared" si="347"/>
        <v>0</v>
      </c>
      <c r="AW542" s="97" t="b">
        <f t="shared" si="353"/>
        <v>1</v>
      </c>
      <c r="AX542" s="97" t="b">
        <f t="shared" si="354"/>
        <v>1</v>
      </c>
      <c r="AY5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2" s="97" t="b">
        <f t="shared" si="348"/>
        <v>1</v>
      </c>
      <c r="BA542" s="97" t="b">
        <f t="shared" si="349"/>
        <v>1</v>
      </c>
      <c r="BB542" s="97" t="b">
        <f t="shared" si="355"/>
        <v>0</v>
      </c>
      <c r="BC542" s="97" t="b">
        <f t="shared" si="356"/>
        <v>0</v>
      </c>
      <c r="BD542" s="97" t="b">
        <f>Petrobras_PETR4___Histórico__InfoMoney_1[[#This Row],[MACD Line]]&lt;0</f>
        <v>0</v>
      </c>
      <c r="BE5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3" spans="1:57" hidden="1">
      <c r="A543" s="83">
        <v>43545</v>
      </c>
      <c r="B543" s="98">
        <v>26.89</v>
      </c>
      <c r="C543" s="98">
        <v>26.89</v>
      </c>
      <c r="D543" s="98">
        <v>-1.42</v>
      </c>
      <c r="E543" s="98">
        <f>Petrobras_PETR4___Histórico__InfoMoney_1[[#This Row],[Var.Dia (%)]]/100</f>
        <v>-1.4199999999999999E-2</v>
      </c>
      <c r="F543" s="98">
        <v>26.89</v>
      </c>
      <c r="G543" s="98">
        <v>26.29</v>
      </c>
      <c r="H543" s="98">
        <v>27.28</v>
      </c>
      <c r="I543" s="97" t="s">
        <v>122</v>
      </c>
      <c r="J543" s="108">
        <v>-1.34E-2</v>
      </c>
      <c r="K543" s="97">
        <f ca="1">IF(COUNT($E543:E$1321)&gt;=22,LINEST(OFFSET(E543,0,0,22),OFFSET(J543,0,0,22)),"")</f>
        <v>0.8969677033323219</v>
      </c>
      <c r="L543" s="99">
        <f t="shared" si="321"/>
        <v>0</v>
      </c>
      <c r="M543" s="99">
        <f t="shared" si="322"/>
        <v>0</v>
      </c>
      <c r="N543" s="99">
        <f t="shared" si="323"/>
        <v>0</v>
      </c>
      <c r="O5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-0.30817610062893097</v>
      </c>
      <c r="P543" s="128">
        <f>IF(Petrobras_PETR4___Histórico__InfoMoney_1[[#This Row],[William %R]]&lt;-0.8,1,0)</f>
        <v>0</v>
      </c>
      <c r="Q543" s="128">
        <f>IF(Petrobras_PETR4___Histórico__InfoMoney_1[[#This Row],[William %R]]&gt;-0.1,1,0)</f>
        <v>0</v>
      </c>
      <c r="R543" s="99">
        <f t="shared" si="324"/>
        <v>24.69</v>
      </c>
      <c r="S543" s="99">
        <f t="shared" si="325"/>
        <v>27.87</v>
      </c>
      <c r="T543" s="99">
        <f t="shared" si="326"/>
        <v>26.039192307692304</v>
      </c>
      <c r="U543" s="99">
        <f t="shared" si="327"/>
        <v>25.939999999999998</v>
      </c>
      <c r="V543" s="99">
        <f t="shared" si="328"/>
        <v>26.484646775003799</v>
      </c>
      <c r="W543" s="99">
        <f t="shared" si="329"/>
        <v>25.786031480430029</v>
      </c>
      <c r="X543" s="99">
        <f t="shared" si="330"/>
        <v>0.69861529457377003</v>
      </c>
      <c r="Y543" s="99">
        <f t="shared" si="331"/>
        <v>0.60089236492015474</v>
      </c>
      <c r="Z543" s="99">
        <f t="shared" si="332"/>
        <v>9.7722929653615287E-2</v>
      </c>
      <c r="AA543" s="109">
        <f t="shared" si="333"/>
        <v>0.27577164466275395</v>
      </c>
      <c r="AB543" s="109">
        <f t="shared" si="350"/>
        <v>0.35812009158939961</v>
      </c>
      <c r="AC543" s="99" t="str">
        <f t="shared" si="351"/>
        <v>0</v>
      </c>
      <c r="AD543" s="95" t="str">
        <f t="shared" si="352"/>
        <v>0</v>
      </c>
      <c r="AE543" s="95">
        <f t="shared" si="334"/>
        <v>1</v>
      </c>
      <c r="AF543" s="95">
        <f>IF(Petrobras_PETR4___Histórico__InfoMoney_1[[#This Row],[MACD Line]]&lt;0,1,0)</f>
        <v>0</v>
      </c>
      <c r="AG543" s="99">
        <f>Petrobras_PETR4___Histórico__InfoMoney_1[[#This Row],[9MME]]/Petrobras_PETR4___Histórico__InfoMoney_1[[#This Row],[20MA]]</f>
        <v>1.0038239131724096</v>
      </c>
      <c r="AH543" s="95">
        <f t="shared" si="335"/>
        <v>0</v>
      </c>
      <c r="AI543" s="96">
        <f t="shared" si="336"/>
        <v>0</v>
      </c>
      <c r="AK543" s="104" t="b">
        <f t="shared" si="337"/>
        <v>0</v>
      </c>
      <c r="AL543" s="104" t="b">
        <f t="shared" si="338"/>
        <v>0</v>
      </c>
      <c r="AM543" s="104" t="b">
        <f t="shared" si="339"/>
        <v>0</v>
      </c>
      <c r="AN543" s="104" t="b">
        <f t="shared" si="340"/>
        <v>1</v>
      </c>
      <c r="AO543" s="98">
        <f t="shared" si="341"/>
        <v>24.69</v>
      </c>
      <c r="AP543" s="104">
        <f t="shared" si="342"/>
        <v>27.87</v>
      </c>
      <c r="AQ543" s="98">
        <f t="shared" si="343"/>
        <v>0.2</v>
      </c>
      <c r="AR543" s="98">
        <f t="shared" si="344"/>
        <v>0.15384615384615385</v>
      </c>
      <c r="AS543" s="98">
        <f t="shared" si="345"/>
        <v>7.407407407407407E-2</v>
      </c>
      <c r="AU543" s="97" t="b">
        <f t="shared" si="346"/>
        <v>0</v>
      </c>
      <c r="AV543" s="97" t="b">
        <f t="shared" si="347"/>
        <v>1</v>
      </c>
      <c r="AW543" s="97" t="b">
        <f t="shared" si="353"/>
        <v>1</v>
      </c>
      <c r="AX543" s="97" t="b">
        <f t="shared" si="354"/>
        <v>1</v>
      </c>
      <c r="AY5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3" s="97" t="b">
        <f t="shared" si="348"/>
        <v>0</v>
      </c>
      <c r="BA543" s="97" t="b">
        <f t="shared" si="349"/>
        <v>1</v>
      </c>
      <c r="BB543" s="97" t="b">
        <f t="shared" si="355"/>
        <v>0</v>
      </c>
      <c r="BC543" s="97" t="b">
        <f t="shared" si="356"/>
        <v>0</v>
      </c>
      <c r="BD543" s="97" t="b">
        <f>Petrobras_PETR4___Histórico__InfoMoney_1[[#This Row],[MACD Line]]&lt;0</f>
        <v>0</v>
      </c>
      <c r="BE5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4" spans="1:57" hidden="1">
      <c r="A544" s="83">
        <v>43544</v>
      </c>
      <c r="B544" s="98">
        <v>27.28</v>
      </c>
      <c r="C544" s="98">
        <v>27.28</v>
      </c>
      <c r="D544" s="98">
        <v>-0.79</v>
      </c>
      <c r="E544" s="98">
        <f>Petrobras_PETR4___Histórico__InfoMoney_1[[#This Row],[Var.Dia (%)]]/100</f>
        <v>-7.9000000000000008E-3</v>
      </c>
      <c r="F544" s="98">
        <v>27.5</v>
      </c>
      <c r="G544" s="98">
        <v>27.21</v>
      </c>
      <c r="H544" s="98">
        <v>27.87</v>
      </c>
      <c r="I544" s="97" t="s">
        <v>49</v>
      </c>
      <c r="J544" s="108">
        <v>-1.55E-2</v>
      </c>
      <c r="K544" s="97">
        <f ca="1">IF(COUNT($E544:E$1321)&gt;=22,LINEST(OFFSET(E544,0,0,22),OFFSET(J544,0,0,22)),"")</f>
        <v>0.87278550948356681</v>
      </c>
      <c r="L544" s="99">
        <f t="shared" si="321"/>
        <v>0</v>
      </c>
      <c r="M544" s="99">
        <f t="shared" si="322"/>
        <v>1</v>
      </c>
      <c r="N544" s="99">
        <f t="shared" si="323"/>
        <v>0</v>
      </c>
      <c r="O5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-0.18553459119496851</v>
      </c>
      <c r="P544" s="128">
        <f>IF(Petrobras_PETR4___Histórico__InfoMoney_1[[#This Row],[William %R]]&lt;-0.8,1,0)</f>
        <v>0</v>
      </c>
      <c r="Q544" s="128">
        <f>IF(Petrobras_PETR4___Histórico__InfoMoney_1[[#This Row],[William %R]]&gt;-0.1,1,0)</f>
        <v>0</v>
      </c>
      <c r="R544" s="99">
        <f t="shared" si="324"/>
        <v>24.69</v>
      </c>
      <c r="S544" s="99">
        <f t="shared" si="325"/>
        <v>27.87</v>
      </c>
      <c r="T544" s="99">
        <f t="shared" si="326"/>
        <v>26.011192307692315</v>
      </c>
      <c r="U544" s="99">
        <f t="shared" si="327"/>
        <v>25.884499999999996</v>
      </c>
      <c r="V544" s="99">
        <f t="shared" si="328"/>
        <v>26.410946188640853</v>
      </c>
      <c r="W544" s="99">
        <f t="shared" si="329"/>
        <v>25.697713998864433</v>
      </c>
      <c r="X544" s="99">
        <f t="shared" si="330"/>
        <v>0.71323218977642</v>
      </c>
      <c r="Y544" s="99">
        <f t="shared" si="331"/>
        <v>0.57646163250675087</v>
      </c>
      <c r="Z544" s="99">
        <f t="shared" si="332"/>
        <v>0.13677055726966914</v>
      </c>
      <c r="AA544" s="109">
        <f t="shared" si="333"/>
        <v>0.15556349186103965</v>
      </c>
      <c r="AB544" s="109">
        <f t="shared" si="350"/>
        <v>0.44583629282506826</v>
      </c>
      <c r="AC544" s="99" t="str">
        <f t="shared" si="351"/>
        <v>0</v>
      </c>
      <c r="AD544" s="95" t="str">
        <f t="shared" si="352"/>
        <v>0</v>
      </c>
      <c r="AE544" s="95">
        <f t="shared" si="334"/>
        <v>1</v>
      </c>
      <c r="AF544" s="95">
        <f>IF(Petrobras_PETR4___Histórico__InfoMoney_1[[#This Row],[MACD Line]]&lt;0,1,0)</f>
        <v>0</v>
      </c>
      <c r="AG544" s="99">
        <f>Petrobras_PETR4___Histórico__InfoMoney_1[[#This Row],[9MME]]/Petrobras_PETR4___Histórico__InfoMoney_1[[#This Row],[20MA]]</f>
        <v>1.0048945240469129</v>
      </c>
      <c r="AH544" s="95">
        <f t="shared" si="335"/>
        <v>0</v>
      </c>
      <c r="AI544" s="96">
        <f t="shared" si="336"/>
        <v>0</v>
      </c>
      <c r="AK544" s="104" t="b">
        <f t="shared" si="337"/>
        <v>0</v>
      </c>
      <c r="AL544" s="104" t="b">
        <f t="shared" si="338"/>
        <v>1</v>
      </c>
      <c r="AM544" s="104" t="b">
        <f t="shared" si="339"/>
        <v>0</v>
      </c>
      <c r="AN544" s="104" t="b">
        <f t="shared" si="340"/>
        <v>1</v>
      </c>
      <c r="AO544" s="98">
        <f t="shared" si="341"/>
        <v>24.69</v>
      </c>
      <c r="AP544" s="104">
        <f t="shared" si="342"/>
        <v>27.87</v>
      </c>
      <c r="AQ544" s="98">
        <f t="shared" si="343"/>
        <v>0.2</v>
      </c>
      <c r="AR544" s="98">
        <f t="shared" si="344"/>
        <v>0.15384615384615385</v>
      </c>
      <c r="AS544" s="98">
        <f t="shared" si="345"/>
        <v>7.407407407407407E-2</v>
      </c>
      <c r="AU544" s="97" t="b">
        <f t="shared" si="346"/>
        <v>1</v>
      </c>
      <c r="AV544" s="97" t="b">
        <f t="shared" si="347"/>
        <v>1</v>
      </c>
      <c r="AW544" s="97" t="b">
        <f t="shared" si="353"/>
        <v>1</v>
      </c>
      <c r="AX544" s="97" t="b">
        <f t="shared" si="354"/>
        <v>0</v>
      </c>
      <c r="AY5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4" s="97" t="b">
        <f t="shared" si="348"/>
        <v>0</v>
      </c>
      <c r="BA544" s="97" t="b">
        <f t="shared" si="349"/>
        <v>0</v>
      </c>
      <c r="BB544" s="97" t="b">
        <f t="shared" si="355"/>
        <v>1</v>
      </c>
      <c r="BC544" s="97" t="b">
        <f t="shared" si="356"/>
        <v>0</v>
      </c>
      <c r="BD544" s="97" t="b">
        <f>Petrobras_PETR4___Histórico__InfoMoney_1[[#This Row],[MACD Line]]&lt;0</f>
        <v>0</v>
      </c>
      <c r="BE5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5" spans="1:57" hidden="1">
      <c r="A545" s="83">
        <v>43543</v>
      </c>
      <c r="B545" s="98">
        <v>27.5</v>
      </c>
      <c r="C545" s="98">
        <v>27.5</v>
      </c>
      <c r="D545" s="98">
        <v>1.42</v>
      </c>
      <c r="E545" s="98">
        <f>Petrobras_PETR4___Histórico__InfoMoney_1[[#This Row],[Var.Dia (%)]]/100</f>
        <v>1.4199999999999999E-2</v>
      </c>
      <c r="F545" s="98">
        <v>27.5</v>
      </c>
      <c r="G545" s="98">
        <v>26.93</v>
      </c>
      <c r="H545" s="98">
        <v>27.78</v>
      </c>
      <c r="I545" s="97" t="s">
        <v>41</v>
      </c>
      <c r="J545" s="108">
        <v>-4.0999999999999995E-3</v>
      </c>
      <c r="K545" s="97">
        <f ca="1">IF(COUNT($E545:E$1321)&gt;=22,LINEST(OFFSET(E545,0,0,22),OFFSET(J545,0,0,22)),"")</f>
        <v>0.97864345618984261</v>
      </c>
      <c r="L545" s="99">
        <f t="shared" si="321"/>
        <v>0</v>
      </c>
      <c r="M545" s="99">
        <f t="shared" si="322"/>
        <v>0</v>
      </c>
      <c r="N545" s="99">
        <f t="shared" si="323"/>
        <v>0</v>
      </c>
      <c r="O5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-9.0614886731391953E-2</v>
      </c>
      <c r="P545" s="128">
        <f>IF(Petrobras_PETR4___Histórico__InfoMoney_1[[#This Row],[William %R]]&lt;-0.8,1,0)</f>
        <v>0</v>
      </c>
      <c r="Q545" s="128">
        <f>IF(Petrobras_PETR4___Histórico__InfoMoney_1[[#This Row],[William %R]]&gt;-0.1,1,0)</f>
        <v>1</v>
      </c>
      <c r="R545" s="99">
        <f t="shared" si="324"/>
        <v>24.69</v>
      </c>
      <c r="S545" s="99">
        <f t="shared" si="325"/>
        <v>27.78</v>
      </c>
      <c r="T545" s="99">
        <f t="shared" si="326"/>
        <v>25.950692307692311</v>
      </c>
      <c r="U545" s="99">
        <f t="shared" si="327"/>
        <v>25.780500000000007</v>
      </c>
      <c r="V545" s="99">
        <f t="shared" si="328"/>
        <v>26.252936404757371</v>
      </c>
      <c r="W545" s="99">
        <f t="shared" si="329"/>
        <v>25.571131118773586</v>
      </c>
      <c r="X545" s="99">
        <f t="shared" si="330"/>
        <v>0.68180528598378487</v>
      </c>
      <c r="Y545" s="99">
        <f t="shared" si="331"/>
        <v>0.54226899318933364</v>
      </c>
      <c r="Z545" s="99">
        <f t="shared" si="332"/>
        <v>0.13953629279445123</v>
      </c>
      <c r="AA545" s="109">
        <f t="shared" si="333"/>
        <v>0.27577164466275395</v>
      </c>
      <c r="AB545" s="109">
        <f t="shared" si="350"/>
        <v>0.481175643606365</v>
      </c>
      <c r="AC545" s="99" t="str">
        <f t="shared" si="351"/>
        <v>0</v>
      </c>
      <c r="AD545" s="95" t="str">
        <f t="shared" si="352"/>
        <v>0</v>
      </c>
      <c r="AE545" s="95">
        <f t="shared" si="334"/>
        <v>1</v>
      </c>
      <c r="AF545" s="95">
        <f>IF(Petrobras_PETR4___Histórico__InfoMoney_1[[#This Row],[MACD Line]]&lt;0,1,0)</f>
        <v>0</v>
      </c>
      <c r="AG545" s="99">
        <f>Petrobras_PETR4___Histórico__InfoMoney_1[[#This Row],[9MME]]/Petrobras_PETR4___Histórico__InfoMoney_1[[#This Row],[20MA]]</f>
        <v>1.0066015906476717</v>
      </c>
      <c r="AH545" s="95">
        <f t="shared" si="335"/>
        <v>0</v>
      </c>
      <c r="AI545" s="96">
        <f t="shared" si="336"/>
        <v>0</v>
      </c>
      <c r="AK545" s="104" t="b">
        <f t="shared" si="337"/>
        <v>1</v>
      </c>
      <c r="AL545" s="104" t="b">
        <f t="shared" si="338"/>
        <v>0</v>
      </c>
      <c r="AM545" s="104" t="b">
        <f t="shared" si="339"/>
        <v>1</v>
      </c>
      <c r="AN545" s="104" t="b">
        <f t="shared" si="340"/>
        <v>1</v>
      </c>
      <c r="AO545" s="98">
        <f t="shared" si="341"/>
        <v>24.69</v>
      </c>
      <c r="AP545" s="104">
        <f t="shared" si="342"/>
        <v>27.87</v>
      </c>
      <c r="AQ545" s="98">
        <f t="shared" si="343"/>
        <v>0.2</v>
      </c>
      <c r="AR545" s="98">
        <f t="shared" si="344"/>
        <v>0.15384615384615385</v>
      </c>
      <c r="AS545" s="98">
        <f t="shared" si="345"/>
        <v>7.407407407407407E-2</v>
      </c>
      <c r="AU545" s="97" t="b">
        <f t="shared" si="346"/>
        <v>1</v>
      </c>
      <c r="AV545" s="97" t="b">
        <f t="shared" si="347"/>
        <v>1</v>
      </c>
      <c r="AW545" s="97" t="b">
        <f t="shared" si="353"/>
        <v>0</v>
      </c>
      <c r="AX545" s="97" t="b">
        <f t="shared" si="354"/>
        <v>0</v>
      </c>
      <c r="AY5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5" s="97" t="b">
        <f t="shared" si="348"/>
        <v>0</v>
      </c>
      <c r="BA545" s="97" t="b">
        <f t="shared" si="349"/>
        <v>0</v>
      </c>
      <c r="BB545" s="97" t="b">
        <f t="shared" si="355"/>
        <v>1</v>
      </c>
      <c r="BC545" s="97" t="b">
        <f t="shared" si="356"/>
        <v>1</v>
      </c>
      <c r="BD545" s="97" t="b">
        <f>Petrobras_PETR4___Histórico__InfoMoney_1[[#This Row],[MACD Line]]&lt;0</f>
        <v>0</v>
      </c>
      <c r="BE5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6" spans="1:57" hidden="1">
      <c r="A546" s="83">
        <v>43542</v>
      </c>
      <c r="B546" s="98">
        <v>27.11</v>
      </c>
      <c r="C546" s="98">
        <v>27.11</v>
      </c>
      <c r="D546" s="98">
        <v>2.02</v>
      </c>
      <c r="E546" s="98">
        <f>Petrobras_PETR4___Histórico__InfoMoney_1[[#This Row],[Var.Dia (%)]]/100</f>
        <v>2.0199999999999999E-2</v>
      </c>
      <c r="F546" s="98">
        <v>27.06</v>
      </c>
      <c r="G546" s="98">
        <v>26.61</v>
      </c>
      <c r="H546" s="98">
        <v>27.11</v>
      </c>
      <c r="I546" s="97" t="s">
        <v>612</v>
      </c>
      <c r="J546" s="108">
        <v>8.6E-3</v>
      </c>
      <c r="K546" s="97">
        <f ca="1">IF(COUNT($E546:E$1321)&gt;=22,LINEST(OFFSET(E546,0,0,22),OFFSET(J546,0,0,22)),"")</f>
        <v>0.986759062833239</v>
      </c>
      <c r="L546" s="99">
        <f t="shared" si="321"/>
        <v>0</v>
      </c>
      <c r="M546" s="99">
        <f t="shared" si="322"/>
        <v>0</v>
      </c>
      <c r="N546" s="99">
        <f t="shared" si="323"/>
        <v>0</v>
      </c>
      <c r="O5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546" s="128">
        <f>IF(Petrobras_PETR4___Histórico__InfoMoney_1[[#This Row],[William %R]]&lt;-0.8,1,0)</f>
        <v>0</v>
      </c>
      <c r="Q546" s="128">
        <f>IF(Petrobras_PETR4___Histórico__InfoMoney_1[[#This Row],[William %R]]&gt;-0.1,1,0)</f>
        <v>1</v>
      </c>
      <c r="R546" s="99">
        <f t="shared" si="324"/>
        <v>24.69</v>
      </c>
      <c r="S546" s="99">
        <f t="shared" si="325"/>
        <v>27.11</v>
      </c>
      <c r="T546" s="99">
        <f t="shared" si="326"/>
        <v>25.817500000000003</v>
      </c>
      <c r="U546" s="99">
        <f t="shared" si="327"/>
        <v>25.669000000000004</v>
      </c>
      <c r="V546" s="99">
        <f t="shared" si="328"/>
        <v>26.026197569258713</v>
      </c>
      <c r="W546" s="99">
        <f t="shared" si="329"/>
        <v>25.416821608275473</v>
      </c>
      <c r="X546" s="99">
        <f t="shared" si="330"/>
        <v>0.60937596098323965</v>
      </c>
      <c r="Y546" s="99">
        <f t="shared" si="331"/>
        <v>0.50738491999072088</v>
      </c>
      <c r="Z546" s="99">
        <f t="shared" si="332"/>
        <v>0.10199104099251877</v>
      </c>
      <c r="AA546" s="109">
        <f t="shared" si="333"/>
        <v>0.38183766184073509</v>
      </c>
      <c r="AB546" s="109">
        <f t="shared" si="350"/>
        <v>0.43735569048544415</v>
      </c>
      <c r="AC546" s="99" t="str">
        <f t="shared" si="351"/>
        <v>0</v>
      </c>
      <c r="AD546" s="95" t="str">
        <f t="shared" si="352"/>
        <v>0</v>
      </c>
      <c r="AE546" s="95">
        <f t="shared" si="334"/>
        <v>1</v>
      </c>
      <c r="AF546" s="95">
        <f>IF(Petrobras_PETR4___Histórico__InfoMoney_1[[#This Row],[MACD Line]]&lt;0,1,0)</f>
        <v>0</v>
      </c>
      <c r="AG546" s="99">
        <f>Petrobras_PETR4___Histórico__InfoMoney_1[[#This Row],[9MME]]/Petrobras_PETR4___Histórico__InfoMoney_1[[#This Row],[20MA]]</f>
        <v>1.0057851883594997</v>
      </c>
      <c r="AH546" s="95">
        <f t="shared" si="335"/>
        <v>0</v>
      </c>
      <c r="AI546" s="96">
        <f t="shared" si="336"/>
        <v>0</v>
      </c>
      <c r="AK546" s="104" t="b">
        <f t="shared" si="337"/>
        <v>0</v>
      </c>
      <c r="AL546" s="104" t="b">
        <f t="shared" si="338"/>
        <v>0</v>
      </c>
      <c r="AM546" s="104" t="b">
        <f t="shared" si="339"/>
        <v>1</v>
      </c>
      <c r="AN546" s="104" t="b">
        <f t="shared" si="340"/>
        <v>1</v>
      </c>
      <c r="AO546" s="98">
        <f t="shared" si="341"/>
        <v>24.69</v>
      </c>
      <c r="AP546" s="104">
        <f t="shared" si="342"/>
        <v>27.78</v>
      </c>
      <c r="AQ546" s="98">
        <f t="shared" si="343"/>
        <v>0.2</v>
      </c>
      <c r="AR546" s="98">
        <f t="shared" si="344"/>
        <v>0.15384615384615385</v>
      </c>
      <c r="AS546" s="98">
        <f t="shared" si="345"/>
        <v>7.407407407407407E-2</v>
      </c>
      <c r="AU546" s="97" t="b">
        <f t="shared" si="346"/>
        <v>1</v>
      </c>
      <c r="AV546" s="97" t="b">
        <f t="shared" si="347"/>
        <v>1</v>
      </c>
      <c r="AW546" s="97" t="b">
        <f t="shared" si="353"/>
        <v>0</v>
      </c>
      <c r="AX546" s="97" t="b">
        <f t="shared" si="354"/>
        <v>0</v>
      </c>
      <c r="AY5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6" s="97" t="b">
        <f t="shared" si="348"/>
        <v>0</v>
      </c>
      <c r="BA546" s="97" t="b">
        <f t="shared" si="349"/>
        <v>0</v>
      </c>
      <c r="BB546" s="97" t="b">
        <f t="shared" si="355"/>
        <v>1</v>
      </c>
      <c r="BC546" s="97" t="b">
        <f t="shared" si="356"/>
        <v>1</v>
      </c>
      <c r="BD546" s="97" t="b">
        <f>Petrobras_PETR4___Histórico__InfoMoney_1[[#This Row],[MACD Line]]&lt;0</f>
        <v>0</v>
      </c>
      <c r="BE5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7" spans="1:57" hidden="1">
      <c r="A547" s="83">
        <v>43539</v>
      </c>
      <c r="B547" s="98">
        <v>26.57</v>
      </c>
      <c r="C547" s="98">
        <v>26.57</v>
      </c>
      <c r="D547" s="98">
        <v>0.36</v>
      </c>
      <c r="E547" s="98">
        <f>Petrobras_PETR4___Histórico__InfoMoney_1[[#This Row],[Var.Dia (%)]]/100</f>
        <v>3.5999999999999999E-3</v>
      </c>
      <c r="F547" s="98">
        <v>26.6</v>
      </c>
      <c r="G547" s="98">
        <v>26.47</v>
      </c>
      <c r="H547" s="98">
        <v>26.73</v>
      </c>
      <c r="I547" s="97" t="s">
        <v>236</v>
      </c>
      <c r="J547" s="108">
        <v>5.4000000000000003E-3</v>
      </c>
      <c r="K547" s="97">
        <f ca="1">IF(COUNT($E547:E$1321)&gt;=22,LINEST(OFFSET(E547,0,0,22),OFFSET(J547,0,0,22)),"")</f>
        <v>1.0465176931947846</v>
      </c>
      <c r="L547" s="99">
        <f t="shared" si="321"/>
        <v>0</v>
      </c>
      <c r="M547" s="99">
        <f t="shared" si="322"/>
        <v>0</v>
      </c>
      <c r="N547" s="99">
        <f t="shared" si="323"/>
        <v>0</v>
      </c>
      <c r="O5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-7.8431372549019704E-2</v>
      </c>
      <c r="P547" s="128">
        <f>IF(Petrobras_PETR4___Histórico__InfoMoney_1[[#This Row],[William %R]]&lt;-0.8,1,0)</f>
        <v>0</v>
      </c>
      <c r="Q547" s="128">
        <f>IF(Petrobras_PETR4___Histórico__InfoMoney_1[[#This Row],[William %R]]&gt;-0.1,1,0)</f>
        <v>1</v>
      </c>
      <c r="R547" s="99">
        <f t="shared" si="324"/>
        <v>24.69</v>
      </c>
      <c r="S547" s="99">
        <f t="shared" si="325"/>
        <v>26.73</v>
      </c>
      <c r="T547" s="99">
        <f t="shared" si="326"/>
        <v>25.648115384615384</v>
      </c>
      <c r="U547" s="99">
        <f t="shared" si="327"/>
        <v>25.582500000000003</v>
      </c>
      <c r="V547" s="99">
        <f t="shared" si="328"/>
        <v>25.829142581851205</v>
      </c>
      <c r="W547" s="99">
        <f t="shared" si="329"/>
        <v>25.28136733693751</v>
      </c>
      <c r="X547" s="99">
        <f t="shared" si="330"/>
        <v>0.54777524491369434</v>
      </c>
      <c r="Y547" s="99">
        <f t="shared" si="331"/>
        <v>0.48188715974259122</v>
      </c>
      <c r="Z547" s="99">
        <f t="shared" si="332"/>
        <v>6.5888085171103117E-2</v>
      </c>
      <c r="AA547" s="109">
        <f t="shared" si="333"/>
        <v>6.3639610306789177E-2</v>
      </c>
      <c r="AB547" s="109">
        <f t="shared" si="350"/>
        <v>0.28301943396169815</v>
      </c>
      <c r="AC547" s="99" t="str">
        <f t="shared" si="351"/>
        <v>0</v>
      </c>
      <c r="AD547" s="95" t="str">
        <f t="shared" si="352"/>
        <v>0</v>
      </c>
      <c r="AE547" s="95">
        <f t="shared" si="334"/>
        <v>1</v>
      </c>
      <c r="AF547" s="95">
        <f>IF(Petrobras_PETR4___Histórico__InfoMoney_1[[#This Row],[MACD Line]]&lt;0,1,0)</f>
        <v>0</v>
      </c>
      <c r="AG547" s="99">
        <f>Petrobras_PETR4___Histórico__InfoMoney_1[[#This Row],[9MME]]/Petrobras_PETR4___Histórico__InfoMoney_1[[#This Row],[20MA]]</f>
        <v>1.0025648542798937</v>
      </c>
      <c r="AH547" s="95">
        <f t="shared" si="335"/>
        <v>0</v>
      </c>
      <c r="AI547" s="96">
        <f t="shared" si="336"/>
        <v>0</v>
      </c>
      <c r="AK547" s="104" t="b">
        <f t="shared" si="337"/>
        <v>0</v>
      </c>
      <c r="AL547" s="104" t="b">
        <f t="shared" si="338"/>
        <v>1</v>
      </c>
      <c r="AM547" s="104" t="b">
        <f t="shared" si="339"/>
        <v>0</v>
      </c>
      <c r="AN547" s="104" t="b">
        <f t="shared" si="340"/>
        <v>1</v>
      </c>
      <c r="AO547" s="98">
        <f t="shared" si="341"/>
        <v>24.48</v>
      </c>
      <c r="AP547" s="104">
        <f t="shared" si="342"/>
        <v>27.11</v>
      </c>
      <c r="AQ547" s="98">
        <f t="shared" si="343"/>
        <v>0.2</v>
      </c>
      <c r="AR547" s="98">
        <f t="shared" si="344"/>
        <v>0.15384615384615385</v>
      </c>
      <c r="AS547" s="98">
        <f t="shared" si="345"/>
        <v>7.407407407407407E-2</v>
      </c>
      <c r="AU547" s="97" t="b">
        <f t="shared" si="346"/>
        <v>1</v>
      </c>
      <c r="AV547" s="97" t="b">
        <f t="shared" si="347"/>
        <v>1</v>
      </c>
      <c r="AW547" s="97" t="b">
        <f t="shared" si="353"/>
        <v>0</v>
      </c>
      <c r="AX547" s="97" t="b">
        <f t="shared" si="354"/>
        <v>0</v>
      </c>
      <c r="AY5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7" s="97" t="b">
        <f t="shared" si="348"/>
        <v>0</v>
      </c>
      <c r="BA547" s="97" t="b">
        <f t="shared" si="349"/>
        <v>0</v>
      </c>
      <c r="BB547" s="97" t="b">
        <f t="shared" si="355"/>
        <v>1</v>
      </c>
      <c r="BC547" s="97" t="b">
        <f t="shared" si="356"/>
        <v>1</v>
      </c>
      <c r="BD547" s="97" t="b">
        <f>Petrobras_PETR4___Histórico__InfoMoney_1[[#This Row],[MACD Line]]&lt;0</f>
        <v>0</v>
      </c>
      <c r="BE5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8" spans="1:57" hidden="1">
      <c r="A548" s="83">
        <v>43538</v>
      </c>
      <c r="B548" s="98">
        <v>26.48</v>
      </c>
      <c r="C548" s="98">
        <v>26.48</v>
      </c>
      <c r="D548" s="98">
        <v>0.43</v>
      </c>
      <c r="E548" s="98">
        <f>Petrobras_PETR4___Histórico__InfoMoney_1[[#This Row],[Var.Dia (%)]]/100</f>
        <v>4.3E-3</v>
      </c>
      <c r="F548" s="98">
        <v>26.55</v>
      </c>
      <c r="G548" s="98">
        <v>26.28</v>
      </c>
      <c r="H548" s="98">
        <v>26.55</v>
      </c>
      <c r="I548" s="97" t="s">
        <v>47</v>
      </c>
      <c r="J548" s="108">
        <v>-3.0000000000000001E-3</v>
      </c>
      <c r="K548" s="97">
        <f ca="1">IF(COUNT($E548:E$1321)&gt;=22,LINEST(OFFSET(E548,0,0,22),OFFSET(J548,0,0,22)),"")</f>
        <v>1.0721445398871945</v>
      </c>
      <c r="L548" s="99">
        <f t="shared" si="321"/>
        <v>0</v>
      </c>
      <c r="M548" s="99">
        <f t="shared" si="322"/>
        <v>0</v>
      </c>
      <c r="N548" s="99">
        <f t="shared" si="323"/>
        <v>0</v>
      </c>
      <c r="O5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-3.7634408602150698E-2</v>
      </c>
      <c r="P548" s="128">
        <f>IF(Petrobras_PETR4___Histórico__InfoMoney_1[[#This Row],[William %R]]&lt;-0.8,1,0)</f>
        <v>0</v>
      </c>
      <c r="Q548" s="128">
        <f>IF(Petrobras_PETR4___Histórico__InfoMoney_1[[#This Row],[William %R]]&gt;-0.1,1,0)</f>
        <v>1</v>
      </c>
      <c r="R548" s="99">
        <f t="shared" si="324"/>
        <v>24.69</v>
      </c>
      <c r="S548" s="99">
        <f t="shared" si="325"/>
        <v>26.55</v>
      </c>
      <c r="T548" s="99">
        <f t="shared" si="326"/>
        <v>25.538653846153846</v>
      </c>
      <c r="U548" s="99">
        <f t="shared" si="327"/>
        <v>25.480499999999999</v>
      </c>
      <c r="V548" s="99">
        <f t="shared" si="328"/>
        <v>25.694441233096878</v>
      </c>
      <c r="W548" s="99">
        <f t="shared" si="329"/>
        <v>25.178276723892512</v>
      </c>
      <c r="X548" s="99">
        <f t="shared" si="330"/>
        <v>0.51616450920436563</v>
      </c>
      <c r="Y548" s="99">
        <f t="shared" si="331"/>
        <v>0.46541513844981541</v>
      </c>
      <c r="Z548" s="99">
        <f t="shared" si="332"/>
        <v>5.0749370754550216E-2</v>
      </c>
      <c r="AA548" s="109">
        <f t="shared" si="333"/>
        <v>7.7781745930519827E-2</v>
      </c>
      <c r="AB548" s="109">
        <f t="shared" si="350"/>
        <v>0.54288120247435401</v>
      </c>
      <c r="AC548" s="99" t="str">
        <f t="shared" si="351"/>
        <v>0</v>
      </c>
      <c r="AD548" s="95" t="str">
        <f t="shared" si="352"/>
        <v>0</v>
      </c>
      <c r="AE548" s="95">
        <f t="shared" si="334"/>
        <v>1</v>
      </c>
      <c r="AF548" s="95">
        <f>IF(Petrobras_PETR4___Histórico__InfoMoney_1[[#This Row],[MACD Line]]&lt;0,1,0)</f>
        <v>0</v>
      </c>
      <c r="AG548" s="99">
        <f>Petrobras_PETR4___Histórico__InfoMoney_1[[#This Row],[9MME]]/Petrobras_PETR4___Histórico__InfoMoney_1[[#This Row],[20MA]]</f>
        <v>1.0022822882656874</v>
      </c>
      <c r="AH548" s="95">
        <f t="shared" si="335"/>
        <v>0</v>
      </c>
      <c r="AI548" s="96">
        <f t="shared" si="336"/>
        <v>0</v>
      </c>
      <c r="AK548" s="104" t="b">
        <f t="shared" si="337"/>
        <v>1</v>
      </c>
      <c r="AL548" s="104" t="b">
        <f t="shared" si="338"/>
        <v>0</v>
      </c>
      <c r="AM548" s="104" t="b">
        <f t="shared" si="339"/>
        <v>1</v>
      </c>
      <c r="AN548" s="104" t="b">
        <f t="shared" si="340"/>
        <v>1</v>
      </c>
      <c r="AO548" s="98">
        <f t="shared" si="341"/>
        <v>24.34</v>
      </c>
      <c r="AP548" s="104">
        <f t="shared" si="342"/>
        <v>26.73</v>
      </c>
      <c r="AQ548" s="98">
        <f t="shared" si="343"/>
        <v>0.2</v>
      </c>
      <c r="AR548" s="98">
        <f t="shared" si="344"/>
        <v>0.15384615384615385</v>
      </c>
      <c r="AS548" s="98">
        <f t="shared" si="345"/>
        <v>7.407407407407407E-2</v>
      </c>
      <c r="AU548" s="97" t="b">
        <f t="shared" si="346"/>
        <v>1</v>
      </c>
      <c r="AV548" s="97" t="b">
        <f t="shared" si="347"/>
        <v>1</v>
      </c>
      <c r="AW548" s="97" t="b">
        <f t="shared" si="353"/>
        <v>0</v>
      </c>
      <c r="AX548" s="97" t="b">
        <f t="shared" si="354"/>
        <v>0</v>
      </c>
      <c r="AY5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8" s="97" t="b">
        <f t="shared" si="348"/>
        <v>0</v>
      </c>
      <c r="BA548" s="97" t="b">
        <f t="shared" si="349"/>
        <v>0</v>
      </c>
      <c r="BB548" s="97" t="b">
        <f t="shared" si="355"/>
        <v>1</v>
      </c>
      <c r="BC548" s="97" t="b">
        <f t="shared" si="356"/>
        <v>1</v>
      </c>
      <c r="BD548" s="97" t="b">
        <f>Petrobras_PETR4___Histórico__InfoMoney_1[[#This Row],[MACD Line]]&lt;0</f>
        <v>0</v>
      </c>
      <c r="BE5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49" spans="1:57" hidden="1">
      <c r="A549" s="83">
        <v>43537</v>
      </c>
      <c r="B549" s="98">
        <v>26.37</v>
      </c>
      <c r="C549" s="98">
        <v>26.37</v>
      </c>
      <c r="D549" s="98">
        <v>1.86</v>
      </c>
      <c r="E549" s="98">
        <f>Petrobras_PETR4___Histórico__InfoMoney_1[[#This Row],[Var.Dia (%)]]/100</f>
        <v>1.8600000000000002E-2</v>
      </c>
      <c r="F549" s="98">
        <v>25.98</v>
      </c>
      <c r="G549" s="98">
        <v>25.91</v>
      </c>
      <c r="H549" s="98">
        <v>26.49</v>
      </c>
      <c r="I549" s="97" t="s">
        <v>162</v>
      </c>
      <c r="J549" s="108">
        <v>1.1000000000000001E-2</v>
      </c>
      <c r="K549" s="97">
        <f ca="1">IF(COUNT($E549:E$1321)&gt;=22,LINEST(OFFSET(E549,0,0,22),OFFSET(J549,0,0,22)),"")</f>
        <v>1.0467221331861969</v>
      </c>
      <c r="L549" s="99">
        <f t="shared" si="321"/>
        <v>0</v>
      </c>
      <c r="M549" s="99">
        <f t="shared" si="322"/>
        <v>0</v>
      </c>
      <c r="N549" s="99">
        <f t="shared" si="323"/>
        <v>0</v>
      </c>
      <c r="O5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-6.6666666666665347E-2</v>
      </c>
      <c r="P549" s="128">
        <f>IF(Petrobras_PETR4___Histórico__InfoMoney_1[[#This Row],[William %R]]&lt;-0.8,1,0)</f>
        <v>0</v>
      </c>
      <c r="Q549" s="128">
        <f>IF(Petrobras_PETR4___Histórico__InfoMoney_1[[#This Row],[William %R]]&gt;-0.1,1,0)</f>
        <v>1</v>
      </c>
      <c r="R549" s="99">
        <f t="shared" si="324"/>
        <v>24.69</v>
      </c>
      <c r="S549" s="99">
        <f t="shared" si="325"/>
        <v>26.49</v>
      </c>
      <c r="T549" s="99">
        <f t="shared" si="326"/>
        <v>25.395653846153845</v>
      </c>
      <c r="U549" s="99">
        <f t="shared" si="327"/>
        <v>25.3675</v>
      </c>
      <c r="V549" s="99">
        <f t="shared" si="328"/>
        <v>25.551612366387218</v>
      </c>
      <c r="W549" s="99">
        <f t="shared" si="329"/>
        <v>25.074138861803913</v>
      </c>
      <c r="X549" s="99">
        <f t="shared" si="330"/>
        <v>0.47747350458330473</v>
      </c>
      <c r="Y549" s="99">
        <f t="shared" si="331"/>
        <v>0.45272779576117783</v>
      </c>
      <c r="Z549" s="99">
        <f t="shared" si="332"/>
        <v>2.4745708822126899E-2</v>
      </c>
      <c r="AA549" s="109">
        <f t="shared" si="333"/>
        <v>0.33941125496954311</v>
      </c>
      <c r="AB549" s="109">
        <f t="shared" si="350"/>
        <v>0.55215939727582308</v>
      </c>
      <c r="AC549" s="99" t="str">
        <f t="shared" si="351"/>
        <v>0</v>
      </c>
      <c r="AD549" s="95" t="str">
        <f t="shared" si="352"/>
        <v>0</v>
      </c>
      <c r="AE549" s="95">
        <f t="shared" si="334"/>
        <v>1</v>
      </c>
      <c r="AF549" s="95">
        <f>IF(Petrobras_PETR4___Histórico__InfoMoney_1[[#This Row],[MACD Line]]&lt;0,1,0)</f>
        <v>0</v>
      </c>
      <c r="AG549" s="99">
        <f>Petrobras_PETR4___Histórico__InfoMoney_1[[#This Row],[9MME]]/Petrobras_PETR4___Histórico__InfoMoney_1[[#This Row],[20MA]]</f>
        <v>1.0011098392097701</v>
      </c>
      <c r="AH549" s="95">
        <f t="shared" si="335"/>
        <v>1</v>
      </c>
      <c r="AI549" s="96">
        <f t="shared" si="336"/>
        <v>0</v>
      </c>
      <c r="AK549" s="104" t="b">
        <f t="shared" si="337"/>
        <v>0</v>
      </c>
      <c r="AL549" s="104" t="b">
        <f t="shared" si="338"/>
        <v>0</v>
      </c>
      <c r="AM549" s="104" t="b">
        <f t="shared" si="339"/>
        <v>0</v>
      </c>
      <c r="AN549" s="104" t="b">
        <f t="shared" si="340"/>
        <v>1</v>
      </c>
      <c r="AO549" s="98">
        <f t="shared" si="341"/>
        <v>23.11</v>
      </c>
      <c r="AP549" s="104">
        <f t="shared" si="342"/>
        <v>26.55</v>
      </c>
      <c r="AQ549" s="98">
        <f t="shared" si="343"/>
        <v>0.2</v>
      </c>
      <c r="AR549" s="98">
        <f t="shared" si="344"/>
        <v>0.15384615384615385</v>
      </c>
      <c r="AS549" s="98">
        <f t="shared" si="345"/>
        <v>7.407407407407407E-2</v>
      </c>
      <c r="AU549" s="97" t="b">
        <f t="shared" si="346"/>
        <v>1</v>
      </c>
      <c r="AV549" s="97" t="b">
        <f t="shared" si="347"/>
        <v>1</v>
      </c>
      <c r="AW549" s="97" t="b">
        <f t="shared" si="353"/>
        <v>0</v>
      </c>
      <c r="AX549" s="97" t="b">
        <f t="shared" si="354"/>
        <v>0</v>
      </c>
      <c r="AY5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49" s="97" t="b">
        <f t="shared" si="348"/>
        <v>0</v>
      </c>
      <c r="BA549" s="97" t="b">
        <f t="shared" si="349"/>
        <v>0</v>
      </c>
      <c r="BB549" s="97" t="b">
        <f t="shared" si="355"/>
        <v>1</v>
      </c>
      <c r="BC549" s="97" t="b">
        <f t="shared" si="356"/>
        <v>1</v>
      </c>
      <c r="BD549" s="97" t="b">
        <f>Petrobras_PETR4___Histórico__InfoMoney_1[[#This Row],[MACD Line]]&lt;0</f>
        <v>0</v>
      </c>
      <c r="BE5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0" spans="1:57" hidden="1">
      <c r="A550" s="83">
        <v>43536</v>
      </c>
      <c r="B550" s="98">
        <v>25.89</v>
      </c>
      <c r="C550" s="98">
        <v>25.89</v>
      </c>
      <c r="D550" s="98">
        <v>-0.79</v>
      </c>
      <c r="E550" s="98">
        <f>Petrobras_PETR4___Histórico__InfoMoney_1[[#This Row],[Var.Dia (%)]]/100</f>
        <v>-7.9000000000000008E-3</v>
      </c>
      <c r="F550" s="98">
        <v>25.9</v>
      </c>
      <c r="G550" s="98">
        <v>25.66</v>
      </c>
      <c r="H550" s="98">
        <v>26.33</v>
      </c>
      <c r="I550" s="97" t="s">
        <v>155</v>
      </c>
      <c r="J550" s="108">
        <v>-2E-3</v>
      </c>
      <c r="K550" s="97">
        <f ca="1">IF(COUNT($E550:E$1321)&gt;=22,LINEST(OFFSET(E550,0,0,22),OFFSET(J550,0,0,22)),"")</f>
        <v>1.0548214234920337</v>
      </c>
      <c r="L550" s="99">
        <f t="shared" si="321"/>
        <v>0</v>
      </c>
      <c r="M550" s="99">
        <f t="shared" si="322"/>
        <v>0</v>
      </c>
      <c r="N550" s="99">
        <f t="shared" si="323"/>
        <v>0</v>
      </c>
      <c r="O5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-0.2682926829268284</v>
      </c>
      <c r="P550" s="128">
        <f>IF(Petrobras_PETR4___Histórico__InfoMoney_1[[#This Row],[William %R]]&lt;-0.8,1,0)</f>
        <v>0</v>
      </c>
      <c r="Q550" s="128">
        <f>IF(Petrobras_PETR4___Histórico__InfoMoney_1[[#This Row],[William %R]]&gt;-0.1,1,0)</f>
        <v>0</v>
      </c>
      <c r="R550" s="99">
        <f t="shared" si="324"/>
        <v>24.69</v>
      </c>
      <c r="S550" s="99">
        <f t="shared" si="325"/>
        <v>26.33</v>
      </c>
      <c r="T550" s="99">
        <f t="shared" si="326"/>
        <v>25.22746153846154</v>
      </c>
      <c r="U550" s="99">
        <f t="shared" si="327"/>
        <v>25.218499999999999</v>
      </c>
      <c r="V550" s="99">
        <f t="shared" si="328"/>
        <v>25.402814614821256</v>
      </c>
      <c r="W550" s="99">
        <f t="shared" si="329"/>
        <v>24.970469970748226</v>
      </c>
      <c r="X550" s="99">
        <f t="shared" si="330"/>
        <v>0.43234464407303008</v>
      </c>
      <c r="Y550" s="99">
        <f t="shared" si="331"/>
        <v>0.44654136855564608</v>
      </c>
      <c r="Z550" s="99">
        <f t="shared" si="332"/>
        <v>-1.4196724482615997E-2</v>
      </c>
      <c r="AA550" s="109">
        <f t="shared" si="333"/>
        <v>0.141421356237309</v>
      </c>
      <c r="AB550" s="109">
        <f t="shared" si="350"/>
        <v>0.45453272709454068</v>
      </c>
      <c r="AC550" s="99" t="str">
        <f t="shared" si="351"/>
        <v>0</v>
      </c>
      <c r="AD550" s="95" t="str">
        <f t="shared" si="352"/>
        <v>0</v>
      </c>
      <c r="AE550" s="95">
        <f t="shared" si="334"/>
        <v>1</v>
      </c>
      <c r="AF550" s="95">
        <f>IF(Petrobras_PETR4___Histórico__InfoMoney_1[[#This Row],[MACD Line]]&lt;0,1,0)</f>
        <v>0</v>
      </c>
      <c r="AG550" s="99">
        <f>Petrobras_PETR4___Histórico__InfoMoney_1[[#This Row],[9MME]]/Petrobras_PETR4___Histórico__InfoMoney_1[[#This Row],[20MA]]</f>
        <v>1.0003553557293867</v>
      </c>
      <c r="AH550" s="95">
        <f t="shared" si="335"/>
        <v>0</v>
      </c>
      <c r="AI550" s="96">
        <f t="shared" si="336"/>
        <v>0</v>
      </c>
      <c r="AK550" s="104" t="b">
        <f t="shared" si="337"/>
        <v>0</v>
      </c>
      <c r="AL550" s="104" t="b">
        <f t="shared" si="338"/>
        <v>0</v>
      </c>
      <c r="AM550" s="104" t="b">
        <f t="shared" si="339"/>
        <v>0</v>
      </c>
      <c r="AN550" s="104" t="b">
        <f t="shared" si="340"/>
        <v>1</v>
      </c>
      <c r="AO550" s="98">
        <f t="shared" si="341"/>
        <v>23.11</v>
      </c>
      <c r="AP550" s="104">
        <f t="shared" si="342"/>
        <v>26.49</v>
      </c>
      <c r="AQ550" s="98">
        <f t="shared" si="343"/>
        <v>0.2</v>
      </c>
      <c r="AR550" s="98">
        <f t="shared" si="344"/>
        <v>0.15384615384615385</v>
      </c>
      <c r="AS550" s="98">
        <f t="shared" si="345"/>
        <v>7.407407407407407E-2</v>
      </c>
      <c r="AU550" s="97" t="b">
        <f t="shared" si="346"/>
        <v>1</v>
      </c>
      <c r="AV550" s="97" t="b">
        <f t="shared" si="347"/>
        <v>1</v>
      </c>
      <c r="AW550" s="97" t="b">
        <f t="shared" si="353"/>
        <v>0</v>
      </c>
      <c r="AX550" s="97" t="b">
        <f t="shared" si="354"/>
        <v>0</v>
      </c>
      <c r="AY5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0" s="97" t="b">
        <f t="shared" si="348"/>
        <v>0</v>
      </c>
      <c r="BA550" s="97" t="b">
        <f t="shared" si="349"/>
        <v>0</v>
      </c>
      <c r="BB550" s="97" t="b">
        <f t="shared" si="355"/>
        <v>1</v>
      </c>
      <c r="BC550" s="97" t="b">
        <f t="shared" si="356"/>
        <v>1</v>
      </c>
      <c r="BD550" s="97" t="b">
        <f>Petrobras_PETR4___Histórico__InfoMoney_1[[#This Row],[MACD Line]]&lt;0</f>
        <v>0</v>
      </c>
      <c r="BE5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1" spans="1:57" hidden="1">
      <c r="A551" s="83">
        <v>43535</v>
      </c>
      <c r="B551" s="98">
        <v>26.09</v>
      </c>
      <c r="C551" s="98">
        <v>26.09</v>
      </c>
      <c r="D551" s="98">
        <v>3.9</v>
      </c>
      <c r="E551" s="98">
        <f>Petrobras_PETR4___Histórico__InfoMoney_1[[#This Row],[Var.Dia (%)]]/100</f>
        <v>3.9E-2</v>
      </c>
      <c r="F551" s="98">
        <v>26.13</v>
      </c>
      <c r="G551" s="98">
        <v>25.43</v>
      </c>
      <c r="H551" s="98">
        <v>26.17</v>
      </c>
      <c r="I551" s="97" t="s">
        <v>214</v>
      </c>
      <c r="J551" s="108">
        <v>2.7900000000000001E-2</v>
      </c>
      <c r="K551" s="97">
        <f ca="1">IF(COUNT($E551:E$1321)&gt;=22,LINEST(OFFSET(E551,0,0,22),OFFSET(J551,0,0,22)),"")</f>
        <v>0.91490691153914183</v>
      </c>
      <c r="L551" s="99">
        <f t="shared" si="321"/>
        <v>0</v>
      </c>
      <c r="M551" s="99">
        <f t="shared" si="322"/>
        <v>0</v>
      </c>
      <c r="N551" s="99">
        <f t="shared" si="323"/>
        <v>0</v>
      </c>
      <c r="O5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-5.4054054054055285E-2</v>
      </c>
      <c r="P551" s="128">
        <f>IF(Petrobras_PETR4___Histórico__InfoMoney_1[[#This Row],[William %R]]&lt;-0.8,1,0)</f>
        <v>0</v>
      </c>
      <c r="Q551" s="128">
        <f>IF(Petrobras_PETR4___Histórico__InfoMoney_1[[#This Row],[William %R]]&gt;-0.1,1,0)</f>
        <v>1</v>
      </c>
      <c r="R551" s="99">
        <f t="shared" si="324"/>
        <v>24.69</v>
      </c>
      <c r="S551" s="99">
        <f t="shared" si="325"/>
        <v>26.17</v>
      </c>
      <c r="T551" s="99">
        <f t="shared" si="326"/>
        <v>25.154153846153847</v>
      </c>
      <c r="U551" s="99">
        <f t="shared" si="327"/>
        <v>25.107000000000003</v>
      </c>
      <c r="V551" s="99">
        <f t="shared" si="328"/>
        <v>25.314235453879668</v>
      </c>
      <c r="W551" s="99">
        <f t="shared" si="329"/>
        <v>24.896907568408086</v>
      </c>
      <c r="X551" s="99">
        <f t="shared" si="330"/>
        <v>0.4173278854715825</v>
      </c>
      <c r="Y551" s="99">
        <f t="shared" si="331"/>
        <v>0.45009054967630008</v>
      </c>
      <c r="Z551" s="99">
        <f t="shared" si="332"/>
        <v>-3.2762664204717573E-2</v>
      </c>
      <c r="AA551" s="109">
        <f t="shared" si="333"/>
        <v>0.69296464556281689</v>
      </c>
      <c r="AB551" s="109">
        <f t="shared" si="350"/>
        <v>0.41575233011974805</v>
      </c>
      <c r="AC551" s="99" t="str">
        <f t="shared" si="351"/>
        <v>0</v>
      </c>
      <c r="AD551" s="95" t="str">
        <f t="shared" si="352"/>
        <v>0</v>
      </c>
      <c r="AE551" s="95">
        <f t="shared" si="334"/>
        <v>1</v>
      </c>
      <c r="AF551" s="95">
        <f>IF(Petrobras_PETR4___Histórico__InfoMoney_1[[#This Row],[MACD Line]]&lt;0,1,0)</f>
        <v>0</v>
      </c>
      <c r="AG551" s="99">
        <f>Petrobras_PETR4___Histórico__InfoMoney_1[[#This Row],[9MME]]/Petrobras_PETR4___Histórico__InfoMoney_1[[#This Row],[20MA]]</f>
        <v>1.0018781155117633</v>
      </c>
      <c r="AH551" s="95">
        <f t="shared" si="335"/>
        <v>0</v>
      </c>
      <c r="AI551" s="96">
        <f t="shared" si="336"/>
        <v>0</v>
      </c>
      <c r="AK551" s="104" t="b">
        <f t="shared" si="337"/>
        <v>0</v>
      </c>
      <c r="AL551" s="104" t="b">
        <f t="shared" si="338"/>
        <v>0</v>
      </c>
      <c r="AM551" s="104" t="b">
        <f t="shared" si="339"/>
        <v>1</v>
      </c>
      <c r="AN551" s="104" t="b">
        <f t="shared" si="340"/>
        <v>1</v>
      </c>
      <c r="AO551" s="98">
        <f t="shared" si="341"/>
        <v>23.11</v>
      </c>
      <c r="AP551" s="104">
        <f t="shared" si="342"/>
        <v>26.33</v>
      </c>
      <c r="AQ551" s="98">
        <f t="shared" si="343"/>
        <v>0.2</v>
      </c>
      <c r="AR551" s="98">
        <f t="shared" si="344"/>
        <v>0.15384615384615385</v>
      </c>
      <c r="AS551" s="98">
        <f t="shared" si="345"/>
        <v>7.407407407407407E-2</v>
      </c>
      <c r="AU551" s="97" t="b">
        <f t="shared" si="346"/>
        <v>1</v>
      </c>
      <c r="AV551" s="97" t="b">
        <f t="shared" si="347"/>
        <v>0</v>
      </c>
      <c r="AW551" s="97" t="b">
        <f t="shared" si="353"/>
        <v>0</v>
      </c>
      <c r="AX551" s="97" t="b">
        <f t="shared" si="354"/>
        <v>1</v>
      </c>
      <c r="AY5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1" s="97" t="b">
        <f t="shared" si="348"/>
        <v>1</v>
      </c>
      <c r="BA551" s="97" t="b">
        <f t="shared" si="349"/>
        <v>0</v>
      </c>
      <c r="BB551" s="97" t="b">
        <f t="shared" si="355"/>
        <v>0</v>
      </c>
      <c r="BC551" s="97" t="b">
        <f t="shared" si="356"/>
        <v>1</v>
      </c>
      <c r="BD551" s="97" t="b">
        <f>Petrobras_PETR4___Histórico__InfoMoney_1[[#This Row],[MACD Line]]&lt;0</f>
        <v>0</v>
      </c>
      <c r="BE5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2" spans="1:57" hidden="1">
      <c r="A552" s="83">
        <v>43532</v>
      </c>
      <c r="B552" s="98">
        <v>25.11</v>
      </c>
      <c r="C552" s="98">
        <v>25.11</v>
      </c>
      <c r="D552" s="98">
        <v>-0.37</v>
      </c>
      <c r="E552" s="98">
        <f>Petrobras_PETR4___Histórico__InfoMoney_1[[#This Row],[Var.Dia (%)]]/100</f>
        <v>-3.7000000000000002E-3</v>
      </c>
      <c r="F552" s="98">
        <v>25.11</v>
      </c>
      <c r="G552" s="98">
        <v>24.69</v>
      </c>
      <c r="H552" s="98">
        <v>25.19</v>
      </c>
      <c r="I552" s="97" t="s">
        <v>137</v>
      </c>
      <c r="J552" s="108">
        <v>1.09E-2</v>
      </c>
      <c r="K552" s="97">
        <f ca="1">IF(COUNT($E552:E$1321)&gt;=22,LINEST(OFFSET(E552,0,0,22),OFFSET(J552,0,0,22)),"")</f>
        <v>0.82873773866853484</v>
      </c>
      <c r="L552" s="99">
        <f t="shared" si="321"/>
        <v>0</v>
      </c>
      <c r="M552" s="99">
        <f t="shared" si="322"/>
        <v>0</v>
      </c>
      <c r="N552" s="99">
        <f t="shared" si="323"/>
        <v>0</v>
      </c>
      <c r="O5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-0.70833333333333415</v>
      </c>
      <c r="P552" s="128">
        <f>IF(Petrobras_PETR4___Histórico__InfoMoney_1[[#This Row],[William %R]]&lt;-0.8,1,0)</f>
        <v>0</v>
      </c>
      <c r="Q552" s="128">
        <f>IF(Petrobras_PETR4___Histórico__InfoMoney_1[[#This Row],[William %R]]&gt;-0.1,1,0)</f>
        <v>0</v>
      </c>
      <c r="R552" s="99">
        <f t="shared" si="324"/>
        <v>24.69</v>
      </c>
      <c r="S552" s="99">
        <f t="shared" si="325"/>
        <v>26.13</v>
      </c>
      <c r="T552" s="99">
        <f t="shared" si="326"/>
        <v>24.956423076923077</v>
      </c>
      <c r="U552" s="99">
        <f t="shared" si="327"/>
        <v>24.984000000000002</v>
      </c>
      <c r="V552" s="99">
        <f t="shared" si="328"/>
        <v>25.173187354585064</v>
      </c>
      <c r="W552" s="99">
        <f t="shared" si="329"/>
        <v>24.801460173880734</v>
      </c>
      <c r="X552" s="99">
        <f t="shared" si="330"/>
        <v>0.37172718070432964</v>
      </c>
      <c r="Y552" s="99">
        <f t="shared" si="331"/>
        <v>0.45828121572747949</v>
      </c>
      <c r="Z552" s="99">
        <f t="shared" si="332"/>
        <v>-8.6554035023149845E-2</v>
      </c>
      <c r="AA552" s="109">
        <f t="shared" si="333"/>
        <v>7.0710678118655765E-2</v>
      </c>
      <c r="AB552" s="109">
        <f t="shared" si="350"/>
        <v>0.14686728703152402</v>
      </c>
      <c r="AC552" s="99" t="str">
        <f t="shared" si="351"/>
        <v>0</v>
      </c>
      <c r="AD552" s="95" t="str">
        <f t="shared" si="352"/>
        <v>0</v>
      </c>
      <c r="AE552" s="95">
        <f t="shared" si="334"/>
        <v>1</v>
      </c>
      <c r="AF552" s="95">
        <f>IF(Petrobras_PETR4___Histórico__InfoMoney_1[[#This Row],[MACD Line]]&lt;0,1,0)</f>
        <v>0</v>
      </c>
      <c r="AG552" s="99">
        <f>Petrobras_PETR4___Histórico__InfoMoney_1[[#This Row],[9MME]]/Petrobras_PETR4___Histórico__InfoMoney_1[[#This Row],[20MA]]</f>
        <v>0.99889621665558259</v>
      </c>
      <c r="AH552" s="95">
        <f t="shared" si="335"/>
        <v>0</v>
      </c>
      <c r="AI552" s="96">
        <f t="shared" si="336"/>
        <v>0</v>
      </c>
      <c r="AK552" s="104" t="b">
        <f t="shared" si="337"/>
        <v>0</v>
      </c>
      <c r="AL552" s="104" t="b">
        <f t="shared" si="338"/>
        <v>0</v>
      </c>
      <c r="AM552" s="104" t="b">
        <f t="shared" si="339"/>
        <v>1</v>
      </c>
      <c r="AN552" s="104" t="b">
        <f t="shared" si="340"/>
        <v>1</v>
      </c>
      <c r="AO552" s="98">
        <f t="shared" si="341"/>
        <v>23.11</v>
      </c>
      <c r="AP552" s="104">
        <f t="shared" si="342"/>
        <v>26.13</v>
      </c>
      <c r="AQ552" s="98">
        <f t="shared" si="343"/>
        <v>0.2</v>
      </c>
      <c r="AR552" s="98">
        <f t="shared" si="344"/>
        <v>0.15384615384615385</v>
      </c>
      <c r="AS552" s="98">
        <f t="shared" si="345"/>
        <v>7.407407407407407E-2</v>
      </c>
      <c r="AU552" s="97" t="b">
        <f t="shared" si="346"/>
        <v>0</v>
      </c>
      <c r="AV552" s="97" t="b">
        <f t="shared" si="347"/>
        <v>1</v>
      </c>
      <c r="AW552" s="97" t="b">
        <f t="shared" si="353"/>
        <v>1</v>
      </c>
      <c r="AX552" s="97" t="b">
        <f t="shared" si="354"/>
        <v>1</v>
      </c>
      <c r="AY5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2" s="97" t="b">
        <f t="shared" si="348"/>
        <v>0</v>
      </c>
      <c r="BA552" s="97" t="b">
        <f t="shared" si="349"/>
        <v>1</v>
      </c>
      <c r="BB552" s="97" t="b">
        <f t="shared" si="355"/>
        <v>0</v>
      </c>
      <c r="BC552" s="97" t="b">
        <f t="shared" si="356"/>
        <v>0</v>
      </c>
      <c r="BD552" s="97" t="b">
        <f>Petrobras_PETR4___Histórico__InfoMoney_1[[#This Row],[MACD Line]]&lt;0</f>
        <v>0</v>
      </c>
      <c r="BE5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3" spans="1:57" hidden="1">
      <c r="A553" s="83">
        <v>43531</v>
      </c>
      <c r="B553" s="98">
        <v>25.21</v>
      </c>
      <c r="C553" s="98">
        <v>25.21</v>
      </c>
      <c r="D553" s="98">
        <v>0.04</v>
      </c>
      <c r="E553" s="98">
        <f>Petrobras_PETR4___Histórico__InfoMoney_1[[#This Row],[Var.Dia (%)]]/100</f>
        <v>4.0000000000000002E-4</v>
      </c>
      <c r="F553" s="98">
        <v>25.21</v>
      </c>
      <c r="G553" s="98">
        <v>24.94</v>
      </c>
      <c r="H553" s="98">
        <v>25.34</v>
      </c>
      <c r="I553" s="97" t="s">
        <v>613</v>
      </c>
      <c r="J553" s="108">
        <v>1.2999999999999999E-3</v>
      </c>
      <c r="K553" s="97">
        <f ca="1">IF(COUNT($E553:E$1321)&gt;=22,LINEST(OFFSET(E553,0,0,22),OFFSET(J553,0,0,22)),"")</f>
        <v>0.88371128138965849</v>
      </c>
      <c r="L553" s="99">
        <f t="shared" si="321"/>
        <v>0</v>
      </c>
      <c r="M553" s="99">
        <f t="shared" si="322"/>
        <v>0</v>
      </c>
      <c r="N553" s="99">
        <f t="shared" si="323"/>
        <v>0</v>
      </c>
      <c r="O5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-0.55757575757575695</v>
      </c>
      <c r="P553" s="128">
        <f>IF(Petrobras_PETR4___Histórico__InfoMoney_1[[#This Row],[William %R]]&lt;-0.8,1,0)</f>
        <v>0</v>
      </c>
      <c r="Q553" s="128">
        <f>IF(Petrobras_PETR4___Histórico__InfoMoney_1[[#This Row],[William %R]]&gt;-0.1,1,0)</f>
        <v>0</v>
      </c>
      <c r="R553" s="99">
        <f t="shared" si="324"/>
        <v>24.48</v>
      </c>
      <c r="S553" s="99">
        <f t="shared" si="325"/>
        <v>26.13</v>
      </c>
      <c r="T553" s="99">
        <f t="shared" si="326"/>
        <v>24.943038461538464</v>
      </c>
      <c r="U553" s="99">
        <f t="shared" si="327"/>
        <v>24.9285</v>
      </c>
      <c r="V553" s="99">
        <f t="shared" si="328"/>
        <v>25.184675964509623</v>
      </c>
      <c r="W553" s="99">
        <f t="shared" si="329"/>
        <v>24.776776987791195</v>
      </c>
      <c r="X553" s="99">
        <f t="shared" si="330"/>
        <v>0.40789897671842823</v>
      </c>
      <c r="Y553" s="99">
        <f t="shared" si="331"/>
        <v>0.47991972448326692</v>
      </c>
      <c r="Z553" s="99">
        <f t="shared" si="332"/>
        <v>-7.2020747764838688E-2</v>
      </c>
      <c r="AA553" s="109">
        <f t="shared" si="333"/>
        <v>7.0710678118665812E-3</v>
      </c>
      <c r="AB553" s="109">
        <f t="shared" si="350"/>
        <v>0.17023513150933325</v>
      </c>
      <c r="AC553" s="99" t="str">
        <f t="shared" si="351"/>
        <v>0</v>
      </c>
      <c r="AD553" s="95" t="str">
        <f t="shared" si="352"/>
        <v>0</v>
      </c>
      <c r="AE553" s="95">
        <f t="shared" si="334"/>
        <v>1</v>
      </c>
      <c r="AF553" s="95">
        <f>IF(Petrobras_PETR4___Histórico__InfoMoney_1[[#This Row],[MACD Line]]&lt;0,1,0)</f>
        <v>0</v>
      </c>
      <c r="AG553" s="99">
        <f>Petrobras_PETR4___Histórico__InfoMoney_1[[#This Row],[9MME]]/Petrobras_PETR4___Histórico__InfoMoney_1[[#This Row],[20MA]]</f>
        <v>1.000583206431934</v>
      </c>
      <c r="AH553" s="95">
        <f t="shared" si="335"/>
        <v>0</v>
      </c>
      <c r="AI553" s="96">
        <f t="shared" si="336"/>
        <v>0</v>
      </c>
      <c r="AK553" s="104" t="b">
        <f t="shared" si="337"/>
        <v>0</v>
      </c>
      <c r="AL553" s="104" t="b">
        <f t="shared" si="338"/>
        <v>0</v>
      </c>
      <c r="AM553" s="104" t="b">
        <f t="shared" si="339"/>
        <v>1</v>
      </c>
      <c r="AN553" s="104" t="b">
        <f t="shared" si="340"/>
        <v>1</v>
      </c>
      <c r="AO553" s="98">
        <f t="shared" si="341"/>
        <v>23.11</v>
      </c>
      <c r="AP553" s="104">
        <f t="shared" si="342"/>
        <v>26.13</v>
      </c>
      <c r="AQ553" s="98">
        <f t="shared" si="343"/>
        <v>0.2</v>
      </c>
      <c r="AR553" s="98">
        <f t="shared" si="344"/>
        <v>0.15384615384615385</v>
      </c>
      <c r="AS553" s="98">
        <f t="shared" si="345"/>
        <v>7.407407407407407E-2</v>
      </c>
      <c r="AU553" s="97" t="b">
        <f t="shared" si="346"/>
        <v>1</v>
      </c>
      <c r="AV553" s="97" t="b">
        <f t="shared" si="347"/>
        <v>0</v>
      </c>
      <c r="AW553" s="97" t="b">
        <f t="shared" si="353"/>
        <v>1</v>
      </c>
      <c r="AX553" s="97" t="b">
        <f t="shared" si="354"/>
        <v>1</v>
      </c>
      <c r="AY5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3" s="97" t="b">
        <f t="shared" si="348"/>
        <v>1</v>
      </c>
      <c r="BA553" s="97" t="b">
        <f t="shared" si="349"/>
        <v>0</v>
      </c>
      <c r="BB553" s="97" t="b">
        <f t="shared" si="355"/>
        <v>0</v>
      </c>
      <c r="BC553" s="97" t="b">
        <f t="shared" si="356"/>
        <v>0</v>
      </c>
      <c r="BD553" s="97" t="b">
        <f>Petrobras_PETR4___Histórico__InfoMoney_1[[#This Row],[MACD Line]]&lt;0</f>
        <v>0</v>
      </c>
      <c r="BE5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4" spans="1:57" hidden="1">
      <c r="A554" s="83">
        <v>43530</v>
      </c>
      <c r="B554" s="98">
        <v>25.2</v>
      </c>
      <c r="C554" s="98">
        <v>25.2</v>
      </c>
      <c r="D554" s="98">
        <v>0.22</v>
      </c>
      <c r="E554" s="98">
        <f>Petrobras_PETR4___Histórico__InfoMoney_1[[#This Row],[Var.Dia (%)]]/100</f>
        <v>2.2000000000000001E-3</v>
      </c>
      <c r="F554" s="98">
        <v>25.2</v>
      </c>
      <c r="G554" s="98">
        <v>24.93</v>
      </c>
      <c r="H554" s="98">
        <v>25.2</v>
      </c>
      <c r="I554" s="97" t="s">
        <v>614</v>
      </c>
      <c r="J554" s="108">
        <v>-4.0999999999999995E-3</v>
      </c>
      <c r="K554" s="97">
        <f ca="1">IF(COUNT($E554:E$1321)&gt;=22,LINEST(OFFSET(E554,0,0,22),OFFSET(J554,0,0,22)),"")</f>
        <v>0.88880889327012569</v>
      </c>
      <c r="L554" s="99">
        <f t="shared" si="321"/>
        <v>0</v>
      </c>
      <c r="M554" s="99">
        <f t="shared" si="322"/>
        <v>0</v>
      </c>
      <c r="N554" s="99">
        <f t="shared" si="323"/>
        <v>0</v>
      </c>
      <c r="O5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-0.51955307262569839</v>
      </c>
      <c r="P554" s="128">
        <f>IF(Petrobras_PETR4___Histórico__InfoMoney_1[[#This Row],[William %R]]&lt;-0.8,1,0)</f>
        <v>0</v>
      </c>
      <c r="Q554" s="128">
        <f>IF(Petrobras_PETR4___Histórico__InfoMoney_1[[#This Row],[William %R]]&gt;-0.1,1,0)</f>
        <v>0</v>
      </c>
      <c r="R554" s="99">
        <f t="shared" si="324"/>
        <v>24.34</v>
      </c>
      <c r="S554" s="99">
        <f t="shared" si="325"/>
        <v>26.13</v>
      </c>
      <c r="T554" s="99">
        <f t="shared" si="326"/>
        <v>24.912307692307696</v>
      </c>
      <c r="U554" s="99">
        <f t="shared" si="327"/>
        <v>24.894500000000004</v>
      </c>
      <c r="V554" s="99">
        <f t="shared" si="328"/>
        <v>25.180071594420461</v>
      </c>
      <c r="W554" s="99">
        <f t="shared" si="329"/>
        <v>24.742119146814492</v>
      </c>
      <c r="X554" s="99">
        <f t="shared" si="330"/>
        <v>0.4379524476059693</v>
      </c>
      <c r="Y554" s="99">
        <f t="shared" si="331"/>
        <v>0.49792491142447659</v>
      </c>
      <c r="Z554" s="99">
        <f t="shared" si="332"/>
        <v>-5.9972463818507293E-2</v>
      </c>
      <c r="AA554" s="109">
        <f t="shared" si="333"/>
        <v>4.2426406871191945E-2</v>
      </c>
      <c r="AB554" s="109">
        <f t="shared" si="350"/>
        <v>0.20999999999999974</v>
      </c>
      <c r="AC554" s="99" t="str">
        <f t="shared" si="351"/>
        <v>0</v>
      </c>
      <c r="AD554" s="95" t="str">
        <f t="shared" si="352"/>
        <v>0</v>
      </c>
      <c r="AE554" s="95">
        <f t="shared" si="334"/>
        <v>1</v>
      </c>
      <c r="AF554" s="95">
        <f>IF(Petrobras_PETR4___Histórico__InfoMoney_1[[#This Row],[MACD Line]]&lt;0,1,0)</f>
        <v>0</v>
      </c>
      <c r="AG554" s="99">
        <f>Petrobras_PETR4___Histórico__InfoMoney_1[[#This Row],[9MME]]/Petrobras_PETR4___Histórico__InfoMoney_1[[#This Row],[20MA]]</f>
        <v>1.0007153263695874</v>
      </c>
      <c r="AH554" s="95">
        <f t="shared" si="335"/>
        <v>0</v>
      </c>
      <c r="AI554" s="96">
        <f t="shared" si="336"/>
        <v>0</v>
      </c>
      <c r="AK554" s="104" t="b">
        <f t="shared" si="337"/>
        <v>0</v>
      </c>
      <c r="AL554" s="104" t="b">
        <f t="shared" si="338"/>
        <v>0</v>
      </c>
      <c r="AM554" s="104" t="b">
        <f t="shared" si="339"/>
        <v>1</v>
      </c>
      <c r="AN554" s="104" t="b">
        <f t="shared" si="340"/>
        <v>1</v>
      </c>
      <c r="AO554" s="98">
        <f t="shared" si="341"/>
        <v>23.11</v>
      </c>
      <c r="AP554" s="104">
        <f t="shared" si="342"/>
        <v>26.13</v>
      </c>
      <c r="AQ554" s="98">
        <f t="shared" si="343"/>
        <v>0.2</v>
      </c>
      <c r="AR554" s="98">
        <f t="shared" si="344"/>
        <v>0.15384615384615385</v>
      </c>
      <c r="AS554" s="98">
        <f t="shared" si="345"/>
        <v>7.407407407407407E-2</v>
      </c>
      <c r="AU554" s="97" t="b">
        <f t="shared" si="346"/>
        <v>0</v>
      </c>
      <c r="AV554" s="97" t="b">
        <f t="shared" si="347"/>
        <v>0</v>
      </c>
      <c r="AW554" s="97" t="b">
        <f t="shared" si="353"/>
        <v>1</v>
      </c>
      <c r="AX554" s="97" t="b">
        <f t="shared" si="354"/>
        <v>1</v>
      </c>
      <c r="AY5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4" s="97" t="b">
        <f t="shared" si="348"/>
        <v>0</v>
      </c>
      <c r="BA554" s="97" t="b">
        <f t="shared" si="349"/>
        <v>1</v>
      </c>
      <c r="BB554" s="97" t="b">
        <f t="shared" si="355"/>
        <v>0</v>
      </c>
      <c r="BC554" s="97" t="b">
        <f t="shared" si="356"/>
        <v>0</v>
      </c>
      <c r="BD554" s="97" t="b">
        <f>Petrobras_PETR4___Histórico__InfoMoney_1[[#This Row],[MACD Line]]&lt;0</f>
        <v>0</v>
      </c>
      <c r="BE5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5" spans="1:57" hidden="1">
      <c r="A555" s="83">
        <v>43525</v>
      </c>
      <c r="B555" s="98">
        <v>25.14</v>
      </c>
      <c r="C555" s="98">
        <v>25.14</v>
      </c>
      <c r="D555" s="98">
        <v>-1.33</v>
      </c>
      <c r="E555" s="98">
        <f>Petrobras_PETR4___Histórico__InfoMoney_1[[#This Row],[Var.Dia (%)]]/100</f>
        <v>-1.3300000000000001E-2</v>
      </c>
      <c r="F555" s="98">
        <v>25.14</v>
      </c>
      <c r="G555" s="98">
        <v>25.08</v>
      </c>
      <c r="H555" s="98">
        <v>25.66</v>
      </c>
      <c r="I555" s="97" t="s">
        <v>179</v>
      </c>
      <c r="J555" s="108">
        <v>-1.03E-2</v>
      </c>
      <c r="K555" s="97">
        <f ca="1">IF(COUNT($E555:E$1321)&gt;=22,LINEST(OFFSET(E555,0,0,22),OFFSET(J555,0,0,22)),"")</f>
        <v>0.87825070644508019</v>
      </c>
      <c r="L555" s="99">
        <f t="shared" si="321"/>
        <v>0</v>
      </c>
      <c r="M555" s="99">
        <f t="shared" si="322"/>
        <v>0</v>
      </c>
      <c r="N555" s="99">
        <f t="shared" si="323"/>
        <v>0</v>
      </c>
      <c r="O5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-0.41772151898734156</v>
      </c>
      <c r="P555" s="128">
        <f>IF(Petrobras_PETR4___Histórico__InfoMoney_1[[#This Row],[William %R]]&lt;-0.8,1,0)</f>
        <v>0</v>
      </c>
      <c r="Q555" s="128">
        <f>IF(Petrobras_PETR4___Histórico__InfoMoney_1[[#This Row],[William %R]]&gt;-0.1,1,0)</f>
        <v>0</v>
      </c>
      <c r="R555" s="99">
        <f t="shared" si="324"/>
        <v>23.76</v>
      </c>
      <c r="S555" s="99">
        <f t="shared" si="325"/>
        <v>26.13</v>
      </c>
      <c r="T555" s="99">
        <f t="shared" si="326"/>
        <v>24.867115384615389</v>
      </c>
      <c r="U555" s="99">
        <f t="shared" si="327"/>
        <v>24.860000000000003</v>
      </c>
      <c r="V555" s="99">
        <f t="shared" si="328"/>
        <v>25.176448247951456</v>
      </c>
      <c r="W555" s="99">
        <f t="shared" si="329"/>
        <v>24.70548867855965</v>
      </c>
      <c r="X555" s="99">
        <f t="shared" si="330"/>
        <v>0.47095956939180539</v>
      </c>
      <c r="Y555" s="99">
        <f t="shared" si="331"/>
        <v>0.51291802737910341</v>
      </c>
      <c r="Z555" s="99">
        <f t="shared" si="332"/>
        <v>-4.1958457987298026E-2</v>
      </c>
      <c r="AA555" s="109">
        <f t="shared" si="333"/>
        <v>0.24041630560342606</v>
      </c>
      <c r="AB555" s="109">
        <f t="shared" si="350"/>
        <v>0.21661024906499657</v>
      </c>
      <c r="AC555" s="99" t="str">
        <f t="shared" si="351"/>
        <v>0</v>
      </c>
      <c r="AD555" s="95" t="str">
        <f t="shared" si="352"/>
        <v>0</v>
      </c>
      <c r="AE555" s="95">
        <f t="shared" si="334"/>
        <v>1</v>
      </c>
      <c r="AF555" s="95">
        <f>IF(Petrobras_PETR4___Histórico__InfoMoney_1[[#This Row],[MACD Line]]&lt;0,1,0)</f>
        <v>0</v>
      </c>
      <c r="AG555" s="99">
        <f>Petrobras_PETR4___Histórico__InfoMoney_1[[#This Row],[9MME]]/Petrobras_PETR4___Histórico__InfoMoney_1[[#This Row],[20MA]]</f>
        <v>1.0002862182065722</v>
      </c>
      <c r="AH555" s="95">
        <f t="shared" si="335"/>
        <v>0</v>
      </c>
      <c r="AI555" s="96">
        <f t="shared" si="336"/>
        <v>0</v>
      </c>
      <c r="AK555" s="104" t="b">
        <f t="shared" si="337"/>
        <v>0</v>
      </c>
      <c r="AL555" s="104" t="b">
        <f t="shared" si="338"/>
        <v>0</v>
      </c>
      <c r="AM555" s="104" t="b">
        <f t="shared" si="339"/>
        <v>0</v>
      </c>
      <c r="AN555" s="104" t="b">
        <f t="shared" si="340"/>
        <v>1</v>
      </c>
      <c r="AO555" s="98">
        <f t="shared" si="341"/>
        <v>23.11</v>
      </c>
      <c r="AP555" s="104">
        <f t="shared" si="342"/>
        <v>26.13</v>
      </c>
      <c r="AQ555" s="98">
        <f t="shared" si="343"/>
        <v>0.2</v>
      </c>
      <c r="AR555" s="98">
        <f t="shared" si="344"/>
        <v>0.15384615384615385</v>
      </c>
      <c r="AS555" s="98">
        <f t="shared" si="345"/>
        <v>7.407407407407407E-2</v>
      </c>
      <c r="AU555" s="97" t="b">
        <f t="shared" si="346"/>
        <v>0</v>
      </c>
      <c r="AV555" s="97" t="b">
        <f t="shared" si="347"/>
        <v>1</v>
      </c>
      <c r="AW555" s="97" t="b">
        <f t="shared" si="353"/>
        <v>1</v>
      </c>
      <c r="AX555" s="97" t="b">
        <f t="shared" si="354"/>
        <v>1</v>
      </c>
      <c r="AY5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5" s="97" t="b">
        <f t="shared" si="348"/>
        <v>1</v>
      </c>
      <c r="BA555" s="97" t="b">
        <f t="shared" si="349"/>
        <v>0</v>
      </c>
      <c r="BB555" s="97" t="b">
        <f t="shared" si="355"/>
        <v>0</v>
      </c>
      <c r="BC555" s="97" t="b">
        <f t="shared" si="356"/>
        <v>0</v>
      </c>
      <c r="BD555" s="97" t="b">
        <f>Petrobras_PETR4___Histórico__InfoMoney_1[[#This Row],[MACD Line]]&lt;0</f>
        <v>0</v>
      </c>
      <c r="BE5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6" spans="1:57" hidden="1">
      <c r="A556" s="83">
        <v>43524</v>
      </c>
      <c r="B556" s="98">
        <v>25.48</v>
      </c>
      <c r="C556" s="98">
        <v>25.48</v>
      </c>
      <c r="D556" s="98">
        <v>-7.0000000000000007E-2</v>
      </c>
      <c r="E556" s="98">
        <f>Petrobras_PETR4___Histórico__InfoMoney_1[[#This Row],[Var.Dia (%)]]/100</f>
        <v>-7.000000000000001E-4</v>
      </c>
      <c r="F556" s="98">
        <v>25.48</v>
      </c>
      <c r="G556" s="98">
        <v>25.05</v>
      </c>
      <c r="H556" s="98">
        <v>26.13</v>
      </c>
      <c r="I556" s="97" t="s">
        <v>582</v>
      </c>
      <c r="J556" s="108">
        <v>-1.77E-2</v>
      </c>
      <c r="K556" s="97">
        <f ca="1">IF(COUNT($E556:E$1321)&gt;=22,LINEST(OFFSET(E556,0,0,22),OFFSET(J556,0,0,22)),"")</f>
        <v>0.83682703596981933</v>
      </c>
      <c r="L556" s="99">
        <f t="shared" si="321"/>
        <v>0</v>
      </c>
      <c r="M556" s="99">
        <f t="shared" si="322"/>
        <v>1</v>
      </c>
      <c r="N556" s="99">
        <f t="shared" si="323"/>
        <v>0</v>
      </c>
      <c r="O5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-0.21523178807946977</v>
      </c>
      <c r="P556" s="128">
        <f>IF(Petrobras_PETR4___Histórico__InfoMoney_1[[#This Row],[William %R]]&lt;-0.8,1,0)</f>
        <v>0</v>
      </c>
      <c r="Q556" s="128">
        <f>IF(Petrobras_PETR4___Histórico__InfoMoney_1[[#This Row],[William %R]]&gt;-0.1,1,0)</f>
        <v>0</v>
      </c>
      <c r="R556" s="99">
        <f t="shared" si="324"/>
        <v>23.11</v>
      </c>
      <c r="S556" s="99">
        <f t="shared" si="325"/>
        <v>26.13</v>
      </c>
      <c r="T556" s="99">
        <f t="shared" si="326"/>
        <v>24.860615384615386</v>
      </c>
      <c r="U556" s="99">
        <f t="shared" si="327"/>
        <v>24.817500000000003</v>
      </c>
      <c r="V556" s="99">
        <f t="shared" si="328"/>
        <v>25.183075202124449</v>
      </c>
      <c r="W556" s="99">
        <f t="shared" si="329"/>
        <v>24.670727772844423</v>
      </c>
      <c r="X556" s="99">
        <f t="shared" si="330"/>
        <v>0.51234742928002674</v>
      </c>
      <c r="Y556" s="99">
        <f t="shared" si="331"/>
        <v>0.52340764187592792</v>
      </c>
      <c r="Z556" s="99">
        <f t="shared" si="332"/>
        <v>-1.1060212595901175E-2</v>
      </c>
      <c r="AA556" s="109">
        <f t="shared" si="333"/>
        <v>1.4142135623730649E-2</v>
      </c>
      <c r="AB556" s="109">
        <f t="shared" si="350"/>
        <v>0.23738154940938411</v>
      </c>
      <c r="AC556" s="99" t="str">
        <f t="shared" si="351"/>
        <v>0</v>
      </c>
      <c r="AD556" s="95" t="str">
        <f t="shared" si="352"/>
        <v>0</v>
      </c>
      <c r="AE556" s="95">
        <f t="shared" si="334"/>
        <v>1</v>
      </c>
      <c r="AF556" s="95">
        <f>IF(Petrobras_PETR4___Histórico__InfoMoney_1[[#This Row],[MACD Line]]&lt;0,1,0)</f>
        <v>0</v>
      </c>
      <c r="AG556" s="99">
        <f>Petrobras_PETR4___Histórico__InfoMoney_1[[#This Row],[9MME]]/Petrobras_PETR4___Histórico__InfoMoney_1[[#This Row],[20MA]]</f>
        <v>1.0017372976575152</v>
      </c>
      <c r="AH556" s="95">
        <f t="shared" si="335"/>
        <v>0</v>
      </c>
      <c r="AI556" s="96">
        <f t="shared" si="336"/>
        <v>0</v>
      </c>
      <c r="AK556" s="104" t="b">
        <f t="shared" si="337"/>
        <v>0</v>
      </c>
      <c r="AL556" s="104" t="b">
        <f t="shared" si="338"/>
        <v>0</v>
      </c>
      <c r="AM556" s="104" t="b">
        <f t="shared" si="339"/>
        <v>0</v>
      </c>
      <c r="AN556" s="104" t="b">
        <f t="shared" si="340"/>
        <v>1</v>
      </c>
      <c r="AO556" s="98">
        <f t="shared" si="341"/>
        <v>23.11</v>
      </c>
      <c r="AP556" s="104">
        <f t="shared" si="342"/>
        <v>26.13</v>
      </c>
      <c r="AQ556" s="98">
        <f t="shared" si="343"/>
        <v>0.2</v>
      </c>
      <c r="AR556" s="98">
        <f t="shared" si="344"/>
        <v>0.15384615384615385</v>
      </c>
      <c r="AS556" s="98">
        <f t="shared" si="345"/>
        <v>7.407407407407407E-2</v>
      </c>
      <c r="AU556" s="97" t="b">
        <f t="shared" si="346"/>
        <v>1</v>
      </c>
      <c r="AV556" s="97" t="b">
        <f t="shared" si="347"/>
        <v>1</v>
      </c>
      <c r="AW556" s="97" t="b">
        <f t="shared" si="353"/>
        <v>1</v>
      </c>
      <c r="AX556" s="97" t="b">
        <f t="shared" si="354"/>
        <v>1</v>
      </c>
      <c r="AY5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556" s="97" t="b">
        <f t="shared" si="348"/>
        <v>0</v>
      </c>
      <c r="BA556" s="97" t="b">
        <f t="shared" si="349"/>
        <v>1</v>
      </c>
      <c r="BB556" s="97" t="b">
        <f t="shared" si="355"/>
        <v>0</v>
      </c>
      <c r="BC556" s="97" t="b">
        <f t="shared" si="356"/>
        <v>0</v>
      </c>
      <c r="BD556" s="97" t="b">
        <f>Petrobras_PETR4___Histórico__InfoMoney_1[[#This Row],[MACD Line]]&lt;0</f>
        <v>0</v>
      </c>
      <c r="BE5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7" spans="1:57" hidden="1">
      <c r="A557" s="83">
        <v>43523</v>
      </c>
      <c r="B557" s="98">
        <v>25.5</v>
      </c>
      <c r="C557" s="98">
        <v>25.5</v>
      </c>
      <c r="D557" s="98">
        <v>1.88</v>
      </c>
      <c r="E557" s="98">
        <f>Petrobras_PETR4___Histórico__InfoMoney_1[[#This Row],[Var.Dia (%)]]/100</f>
        <v>1.8799999999999997E-2</v>
      </c>
      <c r="F557" s="98">
        <v>25.5</v>
      </c>
      <c r="G557" s="98">
        <v>25.08</v>
      </c>
      <c r="H557" s="98">
        <v>25.66</v>
      </c>
      <c r="I557" s="97" t="s">
        <v>112</v>
      </c>
      <c r="J557" s="108">
        <v>-3.0000000000000001E-3</v>
      </c>
      <c r="K557" s="97">
        <f ca="1">IF(COUNT($E557:E$1321)&gt;=22,LINEST(OFFSET(E557,0,0,22),OFFSET(J557,0,0,22)),"")</f>
        <v>0.76112177880408227</v>
      </c>
      <c r="L557" s="99">
        <f t="shared" si="321"/>
        <v>0</v>
      </c>
      <c r="M557" s="99">
        <f t="shared" si="322"/>
        <v>0</v>
      </c>
      <c r="N557" s="99">
        <f t="shared" si="323"/>
        <v>0</v>
      </c>
      <c r="O5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-0.19528619528619479</v>
      </c>
      <c r="P557" s="128">
        <f>IF(Petrobras_PETR4___Histórico__InfoMoney_1[[#This Row],[William %R]]&lt;-0.8,1,0)</f>
        <v>0</v>
      </c>
      <c r="Q557" s="128">
        <f>IF(Petrobras_PETR4___Histórico__InfoMoney_1[[#This Row],[William %R]]&gt;-0.1,1,0)</f>
        <v>0</v>
      </c>
      <c r="R557" s="99">
        <f t="shared" si="324"/>
        <v>23.11</v>
      </c>
      <c r="S557" s="99">
        <f t="shared" si="325"/>
        <v>26.08</v>
      </c>
      <c r="T557" s="99">
        <f t="shared" si="326"/>
        <v>24.80573076923077</v>
      </c>
      <c r="U557" s="99">
        <f t="shared" si="327"/>
        <v>24.748000000000001</v>
      </c>
      <c r="V557" s="99">
        <f t="shared" si="328"/>
        <v>25.129088875237986</v>
      </c>
      <c r="W557" s="99">
        <f t="shared" si="329"/>
        <v>24.605985994671975</v>
      </c>
      <c r="X557" s="99">
        <f t="shared" si="330"/>
        <v>0.52310288056601095</v>
      </c>
      <c r="Y557" s="99">
        <f t="shared" si="331"/>
        <v>0.52617269502490327</v>
      </c>
      <c r="Z557" s="99">
        <f t="shared" si="332"/>
        <v>-3.0698144588923171E-3</v>
      </c>
      <c r="AA557" s="109">
        <f t="shared" si="333"/>
        <v>0.33234018715767655</v>
      </c>
      <c r="AB557" s="109">
        <f t="shared" si="350"/>
        <v>0.31500793640795766</v>
      </c>
      <c r="AC557" s="99" t="str">
        <f t="shared" si="351"/>
        <v>0</v>
      </c>
      <c r="AD557" s="95" t="str">
        <f t="shared" si="352"/>
        <v>0</v>
      </c>
      <c r="AE557" s="95">
        <f t="shared" si="334"/>
        <v>1</v>
      </c>
      <c r="AF557" s="95">
        <f>IF(Petrobras_PETR4___Histórico__InfoMoney_1[[#This Row],[MACD Line]]&lt;0,1,0)</f>
        <v>0</v>
      </c>
      <c r="AG557" s="99">
        <f>Petrobras_PETR4___Histórico__InfoMoney_1[[#This Row],[9MME]]/Petrobras_PETR4___Histórico__InfoMoney_1[[#This Row],[20MA]]</f>
        <v>1.0023327448371897</v>
      </c>
      <c r="AH557" s="95">
        <f t="shared" si="335"/>
        <v>0</v>
      </c>
      <c r="AI557" s="96">
        <f t="shared" si="336"/>
        <v>1</v>
      </c>
      <c r="AK557" s="104" t="b">
        <f t="shared" si="337"/>
        <v>0</v>
      </c>
      <c r="AL557" s="104" t="b">
        <f t="shared" si="338"/>
        <v>0</v>
      </c>
      <c r="AM557" s="104" t="b">
        <f t="shared" si="339"/>
        <v>1</v>
      </c>
      <c r="AN557" s="104" t="b">
        <f t="shared" si="340"/>
        <v>1</v>
      </c>
      <c r="AO557" s="98">
        <f t="shared" si="341"/>
        <v>23.11</v>
      </c>
      <c r="AP557" s="104">
        <f t="shared" si="342"/>
        <v>26.08</v>
      </c>
      <c r="AQ557" s="98">
        <f t="shared" si="343"/>
        <v>0.2</v>
      </c>
      <c r="AR557" s="98">
        <f t="shared" si="344"/>
        <v>0.15384615384615385</v>
      </c>
      <c r="AS557" s="98">
        <f t="shared" si="345"/>
        <v>7.407407407407407E-2</v>
      </c>
      <c r="AU557" s="97" t="b">
        <f t="shared" si="346"/>
        <v>1</v>
      </c>
      <c r="AV557" s="97" t="b">
        <f t="shared" si="347"/>
        <v>1</v>
      </c>
      <c r="AW557" s="97" t="b">
        <f t="shared" si="353"/>
        <v>1</v>
      </c>
      <c r="AX557" s="97" t="b">
        <f t="shared" si="354"/>
        <v>1</v>
      </c>
      <c r="AY5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557" s="97" t="b">
        <f t="shared" si="348"/>
        <v>1</v>
      </c>
      <c r="BA557" s="97" t="b">
        <f t="shared" si="349"/>
        <v>0</v>
      </c>
      <c r="BB557" s="97" t="b">
        <f t="shared" si="355"/>
        <v>0</v>
      </c>
      <c r="BC557" s="97" t="b">
        <f t="shared" si="356"/>
        <v>0</v>
      </c>
      <c r="BD557" s="97" t="b">
        <f>Petrobras_PETR4___Histórico__InfoMoney_1[[#This Row],[MACD Line]]&lt;0</f>
        <v>0</v>
      </c>
      <c r="BE5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8" spans="1:57" hidden="1">
      <c r="A558" s="83">
        <v>43522</v>
      </c>
      <c r="B558" s="98">
        <v>25.03</v>
      </c>
      <c r="C558" s="98">
        <v>25.03</v>
      </c>
      <c r="D558" s="98">
        <v>-0.45</v>
      </c>
      <c r="E558" s="98">
        <f>Petrobras_PETR4___Histórico__InfoMoney_1[[#This Row],[Var.Dia (%)]]/100</f>
        <v>-4.5000000000000005E-3</v>
      </c>
      <c r="F558" s="98">
        <v>25.03</v>
      </c>
      <c r="G558" s="98">
        <v>25.02</v>
      </c>
      <c r="H558" s="98">
        <v>25.56</v>
      </c>
      <c r="I558" s="97" t="s">
        <v>126</v>
      </c>
      <c r="J558" s="108">
        <v>3.7000000000000002E-3</v>
      </c>
      <c r="K558" s="97">
        <f ca="1">IF(COUNT($E558:E$1321)&gt;=22,LINEST(OFFSET(E558,0,0,22),OFFSET(J558,0,0,22)),"")</f>
        <v>0.79774571363890923</v>
      </c>
      <c r="L558" s="99">
        <f t="shared" si="321"/>
        <v>0</v>
      </c>
      <c r="M558" s="99">
        <f t="shared" si="322"/>
        <v>0</v>
      </c>
      <c r="N558" s="99">
        <f t="shared" si="323"/>
        <v>0</v>
      </c>
      <c r="O5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-0.3535353535353527</v>
      </c>
      <c r="P558" s="128">
        <f>IF(Petrobras_PETR4___Histórico__InfoMoney_1[[#This Row],[William %R]]&lt;-0.8,1,0)</f>
        <v>0</v>
      </c>
      <c r="Q558" s="128">
        <f>IF(Petrobras_PETR4___Histórico__InfoMoney_1[[#This Row],[William %R]]&gt;-0.1,1,0)</f>
        <v>0</v>
      </c>
      <c r="R558" s="99">
        <f t="shared" si="324"/>
        <v>23.11</v>
      </c>
      <c r="S558" s="99">
        <f t="shared" si="325"/>
        <v>26.08</v>
      </c>
      <c r="T558" s="99">
        <f t="shared" si="326"/>
        <v>24.685192307692304</v>
      </c>
      <c r="U558" s="99">
        <f t="shared" si="327"/>
        <v>24.679500000000001</v>
      </c>
      <c r="V558" s="99">
        <f t="shared" si="328"/>
        <v>25.061650488917621</v>
      </c>
      <c r="W558" s="99">
        <f t="shared" si="329"/>
        <v>24.534464874245735</v>
      </c>
      <c r="X558" s="99">
        <f t="shared" si="330"/>
        <v>0.52718561467188607</v>
      </c>
      <c r="Y558" s="99">
        <f t="shared" si="331"/>
        <v>0.52694014863962635</v>
      </c>
      <c r="Z558" s="99">
        <f t="shared" si="332"/>
        <v>2.4546603225972241E-4</v>
      </c>
      <c r="AA558" s="109">
        <f t="shared" si="333"/>
        <v>7.7781745930519827E-2</v>
      </c>
      <c r="AB558" s="109">
        <f t="shared" si="350"/>
        <v>0.3124579971772205</v>
      </c>
      <c r="AC558" s="99" t="str">
        <f t="shared" si="351"/>
        <v>0</v>
      </c>
      <c r="AD558" s="95" t="str">
        <f t="shared" si="352"/>
        <v>0</v>
      </c>
      <c r="AE558" s="95">
        <f t="shared" si="334"/>
        <v>1</v>
      </c>
      <c r="AF558" s="95">
        <f>IF(Petrobras_PETR4___Histórico__InfoMoney_1[[#This Row],[MACD Line]]&lt;0,1,0)</f>
        <v>0</v>
      </c>
      <c r="AG558" s="99">
        <f>Petrobras_PETR4___Histórico__InfoMoney_1[[#This Row],[9MME]]/Petrobras_PETR4___Histórico__InfoMoney_1[[#This Row],[20MA]]</f>
        <v>1.0002306492308315</v>
      </c>
      <c r="AH558" s="95">
        <f t="shared" si="335"/>
        <v>0</v>
      </c>
      <c r="AI558" s="96">
        <f t="shared" si="336"/>
        <v>0</v>
      </c>
      <c r="AK558" s="104" t="b">
        <f t="shared" si="337"/>
        <v>0</v>
      </c>
      <c r="AL558" s="104" t="b">
        <f t="shared" si="338"/>
        <v>0</v>
      </c>
      <c r="AM558" s="104" t="b">
        <f t="shared" si="339"/>
        <v>0</v>
      </c>
      <c r="AN558" s="104" t="b">
        <f t="shared" si="340"/>
        <v>1</v>
      </c>
      <c r="AO558" s="98">
        <f t="shared" si="341"/>
        <v>23.11</v>
      </c>
      <c r="AP558" s="104">
        <f t="shared" si="342"/>
        <v>26.08</v>
      </c>
      <c r="AQ558" s="98">
        <f t="shared" si="343"/>
        <v>0.2</v>
      </c>
      <c r="AR558" s="98">
        <f t="shared" si="344"/>
        <v>0.15384615384615385</v>
      </c>
      <c r="AS558" s="98">
        <f t="shared" si="345"/>
        <v>7.407407407407407E-2</v>
      </c>
      <c r="AU558" s="97" t="b">
        <f t="shared" si="346"/>
        <v>1</v>
      </c>
      <c r="AV558" s="97" t="b">
        <f t="shared" si="347"/>
        <v>0</v>
      </c>
      <c r="AW558" s="97" t="b">
        <f t="shared" si="353"/>
        <v>1</v>
      </c>
      <c r="AX558" s="97" t="b">
        <f t="shared" si="354"/>
        <v>1</v>
      </c>
      <c r="AY5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8" s="97" t="b">
        <f t="shared" si="348"/>
        <v>1</v>
      </c>
      <c r="BA558" s="97" t="b">
        <f t="shared" si="349"/>
        <v>1</v>
      </c>
      <c r="BB558" s="97" t="b">
        <f t="shared" si="355"/>
        <v>0</v>
      </c>
      <c r="BC558" s="97" t="b">
        <f t="shared" si="356"/>
        <v>0</v>
      </c>
      <c r="BD558" s="97" t="b">
        <f>Petrobras_PETR4___Histórico__InfoMoney_1[[#This Row],[MACD Line]]&lt;0</f>
        <v>0</v>
      </c>
      <c r="BE5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59" spans="1:57" hidden="1">
      <c r="A559" s="83">
        <v>43521</v>
      </c>
      <c r="B559" s="98">
        <v>25.14</v>
      </c>
      <c r="C559" s="98">
        <v>25.14</v>
      </c>
      <c r="D559" s="98">
        <v>-1.58</v>
      </c>
      <c r="E559" s="98">
        <f>Petrobras_PETR4___Histórico__InfoMoney_1[[#This Row],[Var.Dia (%)]]/100</f>
        <v>-1.5800000000000002E-2</v>
      </c>
      <c r="F559" s="98">
        <v>25.14</v>
      </c>
      <c r="G559" s="98">
        <v>25.08</v>
      </c>
      <c r="H559" s="98">
        <v>25.45</v>
      </c>
      <c r="I559" s="97" t="s">
        <v>186</v>
      </c>
      <c r="J559" s="108">
        <v>-6.6E-3</v>
      </c>
      <c r="K559" s="97">
        <f ca="1">IF(COUNT($E559:E$1321)&gt;=22,LINEST(OFFSET(E559,0,0,22),OFFSET(J559,0,0,22)),"")</f>
        <v>0.7151357904859641</v>
      </c>
      <c r="L559" s="99">
        <f t="shared" si="321"/>
        <v>0</v>
      </c>
      <c r="M559" s="99">
        <f t="shared" si="322"/>
        <v>0</v>
      </c>
      <c r="N559" s="99">
        <f t="shared" si="323"/>
        <v>0</v>
      </c>
      <c r="O5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-0.31649831649831583</v>
      </c>
      <c r="P559" s="128">
        <f>IF(Petrobras_PETR4___Histórico__InfoMoney_1[[#This Row],[William %R]]&lt;-0.8,1,0)</f>
        <v>0</v>
      </c>
      <c r="Q559" s="128">
        <f>IF(Petrobras_PETR4___Histórico__InfoMoney_1[[#This Row],[William %R]]&gt;-0.1,1,0)</f>
        <v>0</v>
      </c>
      <c r="R559" s="99">
        <f t="shared" si="324"/>
        <v>23.11</v>
      </c>
      <c r="S559" s="99">
        <f t="shared" si="325"/>
        <v>26.08</v>
      </c>
      <c r="T559" s="99">
        <f t="shared" si="326"/>
        <v>24.625115384615384</v>
      </c>
      <c r="U559" s="99">
        <f t="shared" si="327"/>
        <v>24.622499999999995</v>
      </c>
      <c r="V559" s="99">
        <f t="shared" si="328"/>
        <v>25.06740512326628</v>
      </c>
      <c r="W559" s="99">
        <f t="shared" si="329"/>
        <v>24.494822064185396</v>
      </c>
      <c r="X559" s="99">
        <f t="shared" si="330"/>
        <v>0.57258305908088403</v>
      </c>
      <c r="Y559" s="99">
        <f t="shared" si="331"/>
        <v>0.52687878213156136</v>
      </c>
      <c r="Z559" s="99">
        <f t="shared" si="332"/>
        <v>4.5704276949322664E-2</v>
      </c>
      <c r="AA559" s="109">
        <f t="shared" si="333"/>
        <v>0.28991378028648457</v>
      </c>
      <c r="AB559" s="109">
        <f t="shared" si="350"/>
        <v>0.26996296042235141</v>
      </c>
      <c r="AC559" s="99" t="str">
        <f t="shared" si="351"/>
        <v>0</v>
      </c>
      <c r="AD559" s="95" t="str">
        <f t="shared" si="352"/>
        <v>0</v>
      </c>
      <c r="AE559" s="95">
        <f t="shared" si="334"/>
        <v>1</v>
      </c>
      <c r="AF559" s="95">
        <f>IF(Petrobras_PETR4___Histórico__InfoMoney_1[[#This Row],[MACD Line]]&lt;0,1,0)</f>
        <v>0</v>
      </c>
      <c r="AG559" s="99">
        <f>Petrobras_PETR4___Histórico__InfoMoney_1[[#This Row],[9MME]]/Petrobras_PETR4___Histórico__InfoMoney_1[[#This Row],[20MA]]</f>
        <v>1.0001062192959849</v>
      </c>
      <c r="AH559" s="95">
        <f t="shared" si="335"/>
        <v>0</v>
      </c>
      <c r="AI559" s="96">
        <f t="shared" si="336"/>
        <v>0</v>
      </c>
      <c r="AK559" s="104" t="b">
        <f t="shared" si="337"/>
        <v>0</v>
      </c>
      <c r="AL559" s="104" t="b">
        <f t="shared" si="338"/>
        <v>0</v>
      </c>
      <c r="AM559" s="104" t="b">
        <f t="shared" si="339"/>
        <v>0</v>
      </c>
      <c r="AN559" s="104" t="b">
        <f t="shared" si="340"/>
        <v>1</v>
      </c>
      <c r="AO559" s="98">
        <f t="shared" si="341"/>
        <v>23.11</v>
      </c>
      <c r="AP559" s="104">
        <f t="shared" si="342"/>
        <v>26.08</v>
      </c>
      <c r="AQ559" s="98">
        <f t="shared" si="343"/>
        <v>0.2</v>
      </c>
      <c r="AR559" s="98">
        <f t="shared" si="344"/>
        <v>0.15384615384615385</v>
      </c>
      <c r="AS559" s="98">
        <f t="shared" si="345"/>
        <v>7.407407407407407E-2</v>
      </c>
      <c r="AU559" s="97" t="b">
        <f t="shared" si="346"/>
        <v>0</v>
      </c>
      <c r="AV559" s="97" t="b">
        <f t="shared" si="347"/>
        <v>1</v>
      </c>
      <c r="AW559" s="97" t="b">
        <f t="shared" si="353"/>
        <v>1</v>
      </c>
      <c r="AX559" s="97" t="b">
        <f t="shared" si="354"/>
        <v>1</v>
      </c>
      <c r="AY5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59" s="97" t="b">
        <f t="shared" si="348"/>
        <v>0</v>
      </c>
      <c r="BA559" s="97" t="b">
        <f t="shared" si="349"/>
        <v>1</v>
      </c>
      <c r="BB559" s="97" t="b">
        <f t="shared" si="355"/>
        <v>0</v>
      </c>
      <c r="BC559" s="97" t="b">
        <f t="shared" si="356"/>
        <v>0</v>
      </c>
      <c r="BD559" s="97" t="b">
        <f>Petrobras_PETR4___Histórico__InfoMoney_1[[#This Row],[MACD Line]]&lt;0</f>
        <v>0</v>
      </c>
      <c r="BE5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0" spans="1:57" hidden="1">
      <c r="A560" s="83">
        <v>43518</v>
      </c>
      <c r="B560" s="98">
        <v>25.55</v>
      </c>
      <c r="C560" s="98">
        <v>25.55</v>
      </c>
      <c r="D560" s="98">
        <v>-0.99</v>
      </c>
      <c r="E560" s="98">
        <f>Petrobras_PETR4___Histórico__InfoMoney_1[[#This Row],[Var.Dia (%)]]/100</f>
        <v>-9.8999999999999991E-3</v>
      </c>
      <c r="F560" s="98">
        <v>25.55</v>
      </c>
      <c r="G560" s="98">
        <v>25.55</v>
      </c>
      <c r="H560" s="98">
        <v>26.08</v>
      </c>
      <c r="I560" s="97" t="s">
        <v>615</v>
      </c>
      <c r="J560" s="108">
        <v>9.7999999999999997E-3</v>
      </c>
      <c r="K560" s="97">
        <f ca="1">IF(COUNT($E560:E$1321)&gt;=22,LINEST(OFFSET(E560,0,0,22),OFFSET(J560,0,0,22)),"")</f>
        <v>0.63652044444293621</v>
      </c>
      <c r="L560" s="99">
        <f t="shared" si="321"/>
        <v>0</v>
      </c>
      <c r="M560" s="99">
        <f t="shared" si="322"/>
        <v>1</v>
      </c>
      <c r="N560" s="99">
        <f t="shared" si="323"/>
        <v>0</v>
      </c>
      <c r="O5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-0.17845117845117769</v>
      </c>
      <c r="P560" s="128">
        <f>IF(Petrobras_PETR4___Histórico__InfoMoney_1[[#This Row],[William %R]]&lt;-0.8,1,0)</f>
        <v>0</v>
      </c>
      <c r="Q560" s="128">
        <f>IF(Petrobras_PETR4___Histórico__InfoMoney_1[[#This Row],[William %R]]&gt;-0.1,1,0)</f>
        <v>0</v>
      </c>
      <c r="R560" s="99">
        <f t="shared" si="324"/>
        <v>23.11</v>
      </c>
      <c r="S560" s="99">
        <f t="shared" si="325"/>
        <v>26.08</v>
      </c>
      <c r="T560" s="99">
        <f t="shared" si="326"/>
        <v>24.624730769230769</v>
      </c>
      <c r="U560" s="99">
        <f t="shared" si="327"/>
        <v>24.531499999999998</v>
      </c>
      <c r="V560" s="99">
        <f t="shared" si="328"/>
        <v>25.054206054769239</v>
      </c>
      <c r="W560" s="99">
        <f t="shared" si="329"/>
        <v>24.443207829320226</v>
      </c>
      <c r="X560" s="99">
        <f t="shared" si="330"/>
        <v>0.61099822544901272</v>
      </c>
      <c r="Y560" s="99">
        <f t="shared" si="331"/>
        <v>0.51545271289423067</v>
      </c>
      <c r="Z560" s="99">
        <f t="shared" si="332"/>
        <v>9.5545512554782053E-2</v>
      </c>
      <c r="AA560" s="109">
        <f t="shared" si="333"/>
        <v>0.17677669529663689</v>
      </c>
      <c r="AB560" s="109">
        <f t="shared" si="350"/>
        <v>0.24783058729704913</v>
      </c>
      <c r="AC560" s="99" t="str">
        <f t="shared" si="351"/>
        <v>0</v>
      </c>
      <c r="AD560" s="95" t="str">
        <f t="shared" si="352"/>
        <v>0</v>
      </c>
      <c r="AE560" s="95">
        <f t="shared" si="334"/>
        <v>1</v>
      </c>
      <c r="AF560" s="95">
        <f>IF(Petrobras_PETR4___Histórico__InfoMoney_1[[#This Row],[MACD Line]]&lt;0,1,0)</f>
        <v>0</v>
      </c>
      <c r="AG560" s="99">
        <f>Petrobras_PETR4___Histórico__InfoMoney_1[[#This Row],[9MME]]/Petrobras_PETR4___Histórico__InfoMoney_1[[#This Row],[20MA]]</f>
        <v>1.003800451225191</v>
      </c>
      <c r="AH560" s="95">
        <f t="shared" si="335"/>
        <v>0</v>
      </c>
      <c r="AI560" s="96">
        <f t="shared" si="336"/>
        <v>0</v>
      </c>
      <c r="AK560" s="104" t="b">
        <f t="shared" si="337"/>
        <v>0</v>
      </c>
      <c r="AL560" s="104" t="b">
        <f t="shared" si="338"/>
        <v>0</v>
      </c>
      <c r="AM560" s="104" t="b">
        <f t="shared" si="339"/>
        <v>0</v>
      </c>
      <c r="AN560" s="104" t="b">
        <f t="shared" si="340"/>
        <v>1</v>
      </c>
      <c r="AO560" s="98">
        <f t="shared" si="341"/>
        <v>23.11</v>
      </c>
      <c r="AP560" s="104">
        <f t="shared" si="342"/>
        <v>26.08</v>
      </c>
      <c r="AQ560" s="98">
        <f t="shared" si="343"/>
        <v>0.2</v>
      </c>
      <c r="AR560" s="98">
        <f t="shared" si="344"/>
        <v>0.15384615384615385</v>
      </c>
      <c r="AS560" s="98">
        <f t="shared" si="345"/>
        <v>7.407407407407407E-2</v>
      </c>
      <c r="AU560" s="97" t="b">
        <f t="shared" si="346"/>
        <v>1</v>
      </c>
      <c r="AV560" s="97" t="b">
        <f t="shared" si="347"/>
        <v>0</v>
      </c>
      <c r="AW560" s="97" t="b">
        <f t="shared" si="353"/>
        <v>1</v>
      </c>
      <c r="AX560" s="97" t="b">
        <f t="shared" si="354"/>
        <v>0</v>
      </c>
      <c r="AY5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0" s="97" t="b">
        <f t="shared" si="348"/>
        <v>1</v>
      </c>
      <c r="BA560" s="97" t="b">
        <f t="shared" si="349"/>
        <v>0</v>
      </c>
      <c r="BB560" s="97" t="b">
        <f t="shared" si="355"/>
        <v>1</v>
      </c>
      <c r="BC560" s="97" t="b">
        <f t="shared" si="356"/>
        <v>0</v>
      </c>
      <c r="BD560" s="97" t="b">
        <f>Petrobras_PETR4___Histórico__InfoMoney_1[[#This Row],[MACD Line]]&lt;0</f>
        <v>0</v>
      </c>
      <c r="BE5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1" spans="1:57" hidden="1">
      <c r="A561" s="83">
        <v>43517</v>
      </c>
      <c r="B561" s="98">
        <v>25.8</v>
      </c>
      <c r="C561" s="98">
        <v>25.8</v>
      </c>
      <c r="D561" s="98">
        <v>1.33</v>
      </c>
      <c r="E561" s="98">
        <f>Petrobras_PETR4___Histórico__InfoMoney_1[[#This Row],[Var.Dia (%)]]/100</f>
        <v>1.3300000000000001E-2</v>
      </c>
      <c r="F561" s="98">
        <v>25.8</v>
      </c>
      <c r="G561" s="98">
        <v>25.26</v>
      </c>
      <c r="H561" s="98">
        <v>25.89</v>
      </c>
      <c r="I561" s="97" t="s">
        <v>79</v>
      </c>
      <c r="J561" s="108">
        <v>4.0000000000000001E-3</v>
      </c>
      <c r="K561" s="97">
        <f ca="1">IF(COUNT($E561:E$1321)&gt;=22,LINEST(OFFSET(E561,0,0,22),OFFSET(J561,0,0,22)),"")</f>
        <v>0.7125271995166409</v>
      </c>
      <c r="L561" s="99">
        <f t="shared" si="321"/>
        <v>0</v>
      </c>
      <c r="M561" s="99">
        <f t="shared" si="322"/>
        <v>0</v>
      </c>
      <c r="N561" s="99">
        <f t="shared" si="323"/>
        <v>0</v>
      </c>
      <c r="O5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-8.5034013605442146E-2</v>
      </c>
      <c r="P561" s="128">
        <f>IF(Petrobras_PETR4___Histórico__InfoMoney_1[[#This Row],[William %R]]&lt;-0.8,1,0)</f>
        <v>0</v>
      </c>
      <c r="Q561" s="128">
        <f>IF(Petrobras_PETR4___Histórico__InfoMoney_1[[#This Row],[William %R]]&gt;-0.1,1,0)</f>
        <v>1</v>
      </c>
      <c r="R561" s="99">
        <f t="shared" si="324"/>
        <v>23.11</v>
      </c>
      <c r="S561" s="99">
        <f t="shared" si="325"/>
        <v>26.05</v>
      </c>
      <c r="T561" s="99">
        <f t="shared" si="326"/>
        <v>24.584923076923076</v>
      </c>
      <c r="U561" s="99">
        <f t="shared" si="327"/>
        <v>24.456499999999998</v>
      </c>
      <c r="V561" s="99">
        <f t="shared" si="328"/>
        <v>24.96406170109092</v>
      </c>
      <c r="W561" s="99">
        <f t="shared" si="329"/>
        <v>24.354664455665844</v>
      </c>
      <c r="X561" s="99">
        <f t="shared" si="330"/>
        <v>0.60939724542507534</v>
      </c>
      <c r="Y561" s="99">
        <f t="shared" si="331"/>
        <v>0.49156633475553513</v>
      </c>
      <c r="Z561" s="99">
        <f t="shared" si="332"/>
        <v>0.11783091066954021</v>
      </c>
      <c r="AA561" s="109">
        <f t="shared" si="333"/>
        <v>0.24041630560342606</v>
      </c>
      <c r="AB561" s="109">
        <f t="shared" si="350"/>
        <v>0.27967838672303658</v>
      </c>
      <c r="AC561" s="99" t="str">
        <f t="shared" si="351"/>
        <v>0</v>
      </c>
      <c r="AD561" s="95" t="str">
        <f t="shared" si="352"/>
        <v>0</v>
      </c>
      <c r="AE561" s="95">
        <f t="shared" si="334"/>
        <v>1</v>
      </c>
      <c r="AF561" s="95">
        <f>IF(Petrobras_PETR4___Histórico__InfoMoney_1[[#This Row],[MACD Line]]&lt;0,1,0)</f>
        <v>0</v>
      </c>
      <c r="AG561" s="99">
        <f>Petrobras_PETR4___Histórico__InfoMoney_1[[#This Row],[9MME]]/Petrobras_PETR4___Histórico__InfoMoney_1[[#This Row],[20MA]]</f>
        <v>1.005251081590705</v>
      </c>
      <c r="AH561" s="95">
        <f t="shared" si="335"/>
        <v>0</v>
      </c>
      <c r="AI561" s="96">
        <f t="shared" si="336"/>
        <v>0</v>
      </c>
      <c r="AK561" s="104" t="b">
        <f t="shared" si="337"/>
        <v>0</v>
      </c>
      <c r="AL561" s="104" t="b">
        <f t="shared" si="338"/>
        <v>0</v>
      </c>
      <c r="AM561" s="104" t="b">
        <f t="shared" si="339"/>
        <v>1</v>
      </c>
      <c r="AN561" s="104" t="b">
        <f t="shared" si="340"/>
        <v>1</v>
      </c>
      <c r="AO561" s="98">
        <f t="shared" si="341"/>
        <v>23.11</v>
      </c>
      <c r="AP561" s="104">
        <f t="shared" si="342"/>
        <v>26.05</v>
      </c>
      <c r="AQ561" s="98">
        <f t="shared" si="343"/>
        <v>0.2</v>
      </c>
      <c r="AR561" s="98">
        <f t="shared" si="344"/>
        <v>0.15384615384615385</v>
      </c>
      <c r="AS561" s="98">
        <f t="shared" si="345"/>
        <v>7.407407407407407E-2</v>
      </c>
      <c r="AU561" s="97" t="b">
        <f t="shared" si="346"/>
        <v>0</v>
      </c>
      <c r="AV561" s="97" t="b">
        <f t="shared" si="347"/>
        <v>1</v>
      </c>
      <c r="AW561" s="97" t="b">
        <f t="shared" si="353"/>
        <v>0</v>
      </c>
      <c r="AX561" s="97" t="b">
        <f t="shared" si="354"/>
        <v>1</v>
      </c>
      <c r="AY5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1" s="97" t="b">
        <f t="shared" si="348"/>
        <v>0</v>
      </c>
      <c r="BA561" s="97" t="b">
        <f t="shared" si="349"/>
        <v>1</v>
      </c>
      <c r="BB561" s="97" t="b">
        <f t="shared" si="355"/>
        <v>0</v>
      </c>
      <c r="BC561" s="97" t="b">
        <f t="shared" si="356"/>
        <v>1</v>
      </c>
      <c r="BD561" s="97" t="b">
        <f>Petrobras_PETR4___Histórico__InfoMoney_1[[#This Row],[MACD Line]]&lt;0</f>
        <v>0</v>
      </c>
      <c r="BE5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2" spans="1:57" hidden="1">
      <c r="A562" s="83">
        <v>43516</v>
      </c>
      <c r="B562" s="98">
        <v>25.46</v>
      </c>
      <c r="C562" s="98">
        <v>25.46</v>
      </c>
      <c r="D562" s="98">
        <v>-1.24</v>
      </c>
      <c r="E562" s="98">
        <f>Petrobras_PETR4___Histórico__InfoMoney_1[[#This Row],[Var.Dia (%)]]/100</f>
        <v>-1.24E-2</v>
      </c>
      <c r="F562" s="98">
        <v>25.9</v>
      </c>
      <c r="G562" s="98">
        <v>25.3</v>
      </c>
      <c r="H562" s="98">
        <v>26.05</v>
      </c>
      <c r="I562" s="97" t="s">
        <v>208</v>
      </c>
      <c r="J562" s="108">
        <v>-1.14E-2</v>
      </c>
      <c r="K562" s="97">
        <f ca="1">IF(COUNT($E562:E$1321)&gt;=22,LINEST(OFFSET(E562,0,0,22),OFFSET(J562,0,0,22)),"")</f>
        <v>0.6951428178394472</v>
      </c>
      <c r="L562" s="99">
        <f t="shared" si="321"/>
        <v>0</v>
      </c>
      <c r="M562" s="99">
        <f t="shared" si="322"/>
        <v>1</v>
      </c>
      <c r="N562" s="99">
        <f t="shared" si="323"/>
        <v>0</v>
      </c>
      <c r="O5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-0.2006802721088434</v>
      </c>
      <c r="P562" s="128">
        <f>IF(Petrobras_PETR4___Histórico__InfoMoney_1[[#This Row],[William %R]]&lt;-0.8,1,0)</f>
        <v>0</v>
      </c>
      <c r="Q562" s="128">
        <f>IF(Petrobras_PETR4___Histórico__InfoMoney_1[[#This Row],[William %R]]&gt;-0.1,1,0)</f>
        <v>0</v>
      </c>
      <c r="R562" s="99">
        <f t="shared" si="324"/>
        <v>23.11</v>
      </c>
      <c r="S562" s="99">
        <f t="shared" si="325"/>
        <v>26.05</v>
      </c>
      <c r="T562" s="99">
        <f t="shared" si="326"/>
        <v>24.456461538461536</v>
      </c>
      <c r="U562" s="99">
        <f t="shared" si="327"/>
        <v>24.363999999999997</v>
      </c>
      <c r="V562" s="99">
        <f t="shared" si="328"/>
        <v>24.812072919471085</v>
      </c>
      <c r="W562" s="99">
        <f t="shared" si="329"/>
        <v>24.239037612119112</v>
      </c>
      <c r="X562" s="99">
        <f t="shared" si="330"/>
        <v>0.57303530735197228</v>
      </c>
      <c r="Y562" s="99">
        <f t="shared" si="331"/>
        <v>0.46210860708815005</v>
      </c>
      <c r="Z562" s="99">
        <f t="shared" si="332"/>
        <v>0.11092670026382223</v>
      </c>
      <c r="AA562" s="109">
        <f t="shared" si="333"/>
        <v>0.22627416997969541</v>
      </c>
      <c r="AB562" s="109">
        <f t="shared" si="350"/>
        <v>0.22565460332109413</v>
      </c>
      <c r="AC562" s="99" t="str">
        <f t="shared" si="351"/>
        <v>0</v>
      </c>
      <c r="AD562" s="95" t="str">
        <f t="shared" si="352"/>
        <v>0</v>
      </c>
      <c r="AE562" s="95">
        <f t="shared" si="334"/>
        <v>1</v>
      </c>
      <c r="AF562" s="95">
        <f>IF(Petrobras_PETR4___Histórico__InfoMoney_1[[#This Row],[MACD Line]]&lt;0,1,0)</f>
        <v>0</v>
      </c>
      <c r="AG562" s="99">
        <f>Petrobras_PETR4___Histórico__InfoMoney_1[[#This Row],[9MME]]/Petrobras_PETR4___Histórico__InfoMoney_1[[#This Row],[20MA]]</f>
        <v>1.0037950065039214</v>
      </c>
      <c r="AH562" s="95">
        <f t="shared" si="335"/>
        <v>0</v>
      </c>
      <c r="AI562" s="96">
        <f t="shared" si="336"/>
        <v>0</v>
      </c>
      <c r="AK562" s="104" t="b">
        <f t="shared" si="337"/>
        <v>0</v>
      </c>
      <c r="AL562" s="104" t="b">
        <f t="shared" si="338"/>
        <v>0</v>
      </c>
      <c r="AM562" s="104" t="b">
        <f t="shared" si="339"/>
        <v>1</v>
      </c>
      <c r="AN562" s="104" t="b">
        <f t="shared" si="340"/>
        <v>0</v>
      </c>
      <c r="AO562" s="98">
        <f t="shared" si="341"/>
        <v>23.11</v>
      </c>
      <c r="AP562" s="104">
        <f t="shared" si="342"/>
        <v>26.05</v>
      </c>
      <c r="AQ562" s="98">
        <f t="shared" si="343"/>
        <v>0.2</v>
      </c>
      <c r="AR562" s="98">
        <f t="shared" si="344"/>
        <v>0.15384615384615385</v>
      </c>
      <c r="AS562" s="98">
        <f t="shared" si="345"/>
        <v>7.407407407407407E-2</v>
      </c>
      <c r="AU562" s="97" t="b">
        <f t="shared" si="346"/>
        <v>1</v>
      </c>
      <c r="AV562" s="97" t="b">
        <f t="shared" si="347"/>
        <v>1</v>
      </c>
      <c r="AW562" s="97" t="b">
        <f t="shared" si="353"/>
        <v>1</v>
      </c>
      <c r="AX562" s="97" t="b">
        <f t="shared" si="354"/>
        <v>0</v>
      </c>
      <c r="AY5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2" s="97" t="b">
        <f t="shared" si="348"/>
        <v>0</v>
      </c>
      <c r="BA562" s="97" t="b">
        <f t="shared" si="349"/>
        <v>0</v>
      </c>
      <c r="BB562" s="97" t="b">
        <f t="shared" si="355"/>
        <v>1</v>
      </c>
      <c r="BC562" s="97" t="b">
        <f t="shared" si="356"/>
        <v>0</v>
      </c>
      <c r="BD562" s="97" t="b">
        <f>Petrobras_PETR4___Histórico__InfoMoney_1[[#This Row],[MACD Line]]&lt;0</f>
        <v>0</v>
      </c>
      <c r="BE5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3" spans="1:57" hidden="1">
      <c r="A563" s="83">
        <v>43515</v>
      </c>
      <c r="B563" s="98">
        <v>25.78</v>
      </c>
      <c r="C563" s="98">
        <v>25.78</v>
      </c>
      <c r="D563" s="98">
        <v>2.3199999999999998</v>
      </c>
      <c r="E563" s="98">
        <f>Petrobras_PETR4___Histórico__InfoMoney_1[[#This Row],[Var.Dia (%)]]/100</f>
        <v>2.3199999999999998E-2</v>
      </c>
      <c r="F563" s="98">
        <v>25.78</v>
      </c>
      <c r="G563" s="98">
        <v>25.27</v>
      </c>
      <c r="H563" s="98">
        <v>25.8</v>
      </c>
      <c r="I563" s="97" t="s">
        <v>153</v>
      </c>
      <c r="J563" s="108">
        <v>1.1900000000000001E-2</v>
      </c>
      <c r="K563" s="97">
        <f ca="1">IF(COUNT($E563:E$1321)&gt;=22,LINEST(OFFSET(E563,0,0,22),OFFSET(J563,0,0,22)),"")</f>
        <v>0.67453305447797796</v>
      </c>
      <c r="L563" s="99">
        <f t="shared" si="321"/>
        <v>0</v>
      </c>
      <c r="M563" s="99">
        <f t="shared" si="322"/>
        <v>0</v>
      </c>
      <c r="N563" s="99">
        <f t="shared" si="323"/>
        <v>0</v>
      </c>
      <c r="O5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-7.4349442379180539E-3</v>
      </c>
      <c r="P563" s="128">
        <f>IF(Petrobras_PETR4___Histórico__InfoMoney_1[[#This Row],[William %R]]&lt;-0.8,1,0)</f>
        <v>0</v>
      </c>
      <c r="Q563" s="128">
        <f>IF(Petrobras_PETR4___Histórico__InfoMoney_1[[#This Row],[William %R]]&gt;-0.1,1,0)</f>
        <v>1</v>
      </c>
      <c r="R563" s="99">
        <f t="shared" si="324"/>
        <v>23.11</v>
      </c>
      <c r="S563" s="99">
        <f t="shared" si="325"/>
        <v>25.8</v>
      </c>
      <c r="T563" s="99">
        <f t="shared" si="326"/>
        <v>24.432076923076924</v>
      </c>
      <c r="U563" s="99">
        <f t="shared" si="327"/>
        <v>24.273999999999997</v>
      </c>
      <c r="V563" s="99">
        <f t="shared" si="328"/>
        <v>24.694267995738553</v>
      </c>
      <c r="W563" s="99">
        <f t="shared" si="329"/>
        <v>24.141360621088641</v>
      </c>
      <c r="X563" s="99">
        <f t="shared" si="330"/>
        <v>0.55290737464991224</v>
      </c>
      <c r="Y563" s="99">
        <f t="shared" si="331"/>
        <v>0.43437693202219452</v>
      </c>
      <c r="Z563" s="99">
        <f t="shared" si="332"/>
        <v>0.11853044262771772</v>
      </c>
      <c r="AA563" s="109">
        <f t="shared" si="333"/>
        <v>0.41012193308819889</v>
      </c>
      <c r="AB563" s="109">
        <f t="shared" si="350"/>
        <v>0.45207300295416875</v>
      </c>
      <c r="AC563" s="99" t="str">
        <f t="shared" si="351"/>
        <v>0</v>
      </c>
      <c r="AD563" s="95" t="str">
        <f t="shared" si="352"/>
        <v>0</v>
      </c>
      <c r="AE563" s="95">
        <f t="shared" si="334"/>
        <v>1</v>
      </c>
      <c r="AF563" s="95">
        <f>IF(Petrobras_PETR4___Histórico__InfoMoney_1[[#This Row],[MACD Line]]&lt;0,1,0)</f>
        <v>0</v>
      </c>
      <c r="AG563" s="99">
        <f>Petrobras_PETR4___Histórico__InfoMoney_1[[#This Row],[9MME]]/Petrobras_PETR4___Histórico__InfoMoney_1[[#This Row],[20MA]]</f>
        <v>1.0065121909482131</v>
      </c>
      <c r="AH563" s="95">
        <f t="shared" si="335"/>
        <v>0</v>
      </c>
      <c r="AI563" s="96">
        <f t="shared" si="336"/>
        <v>0</v>
      </c>
      <c r="AK563" s="104" t="b">
        <f t="shared" si="337"/>
        <v>0</v>
      </c>
      <c r="AL563" s="104" t="b">
        <f t="shared" si="338"/>
        <v>0</v>
      </c>
      <c r="AM563" s="104" t="b">
        <f t="shared" si="339"/>
        <v>1</v>
      </c>
      <c r="AN563" s="104" t="b">
        <f t="shared" si="340"/>
        <v>1</v>
      </c>
      <c r="AO563" s="98">
        <f t="shared" si="341"/>
        <v>23.11</v>
      </c>
      <c r="AP563" s="104">
        <f t="shared" si="342"/>
        <v>26.05</v>
      </c>
      <c r="AQ563" s="98">
        <f t="shared" si="343"/>
        <v>0.2</v>
      </c>
      <c r="AR563" s="98">
        <f t="shared" si="344"/>
        <v>0.15384615384615385</v>
      </c>
      <c r="AS563" s="98">
        <f t="shared" si="345"/>
        <v>7.407407407407407E-2</v>
      </c>
      <c r="AU563" s="97" t="b">
        <f t="shared" si="346"/>
        <v>1</v>
      </c>
      <c r="AV563" s="97" t="b">
        <f t="shared" si="347"/>
        <v>0</v>
      </c>
      <c r="AW563" s="97" t="b">
        <f t="shared" si="353"/>
        <v>0</v>
      </c>
      <c r="AX563" s="97" t="b">
        <f t="shared" si="354"/>
        <v>0</v>
      </c>
      <c r="AY5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3" s="97" t="b">
        <f t="shared" si="348"/>
        <v>1</v>
      </c>
      <c r="BA563" s="97" t="b">
        <f t="shared" si="349"/>
        <v>0</v>
      </c>
      <c r="BB563" s="97" t="b">
        <f t="shared" si="355"/>
        <v>1</v>
      </c>
      <c r="BC563" s="97" t="b">
        <f t="shared" si="356"/>
        <v>1</v>
      </c>
      <c r="BD563" s="97" t="b">
        <f>Petrobras_PETR4___Histórico__InfoMoney_1[[#This Row],[MACD Line]]&lt;0</f>
        <v>0</v>
      </c>
      <c r="BE5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4" spans="1:57" hidden="1">
      <c r="A564" s="83">
        <v>43514</v>
      </c>
      <c r="B564" s="98">
        <v>25.2</v>
      </c>
      <c r="C564" s="98">
        <v>25.2</v>
      </c>
      <c r="D564" s="98">
        <v>-0.3</v>
      </c>
      <c r="E564" s="98">
        <f>Petrobras_PETR4___Histórico__InfoMoney_1[[#This Row],[Var.Dia (%)]]/100</f>
        <v>-3.0000000000000001E-3</v>
      </c>
      <c r="F564" s="98">
        <v>25.2</v>
      </c>
      <c r="G564" s="98">
        <v>24.87</v>
      </c>
      <c r="H564" s="98">
        <v>25.23</v>
      </c>
      <c r="I564" s="97" t="s">
        <v>78</v>
      </c>
      <c r="J564" s="108">
        <v>-1.04E-2</v>
      </c>
      <c r="K564" s="97">
        <f ca="1">IF(COUNT($E564:E$1321)&gt;=22,LINEST(OFFSET(E564,0,0,22),OFFSET(J564,0,0,22)),"")</f>
        <v>0.61276667187758593</v>
      </c>
      <c r="L564" s="99">
        <f t="shared" si="321"/>
        <v>0</v>
      </c>
      <c r="M564" s="99">
        <f t="shared" si="322"/>
        <v>0</v>
      </c>
      <c r="N564" s="99">
        <f t="shared" si="323"/>
        <v>0</v>
      </c>
      <c r="O5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-0.10300429184549434</v>
      </c>
      <c r="P564" s="128">
        <f>IF(Petrobras_PETR4___Histórico__InfoMoney_1[[#This Row],[William %R]]&lt;-0.8,1,0)</f>
        <v>0</v>
      </c>
      <c r="Q564" s="128">
        <f>IF(Petrobras_PETR4___Histórico__InfoMoney_1[[#This Row],[William %R]]&gt;-0.1,1,0)</f>
        <v>0</v>
      </c>
      <c r="R564" s="99">
        <f t="shared" si="324"/>
        <v>23.11</v>
      </c>
      <c r="S564" s="99">
        <f t="shared" si="325"/>
        <v>25.44</v>
      </c>
      <c r="T564" s="99">
        <f t="shared" si="326"/>
        <v>24.288692307692308</v>
      </c>
      <c r="U564" s="99">
        <f t="shared" si="327"/>
        <v>24.187000000000001</v>
      </c>
      <c r="V564" s="99">
        <f t="shared" si="328"/>
        <v>24.496862176781928</v>
      </c>
      <c r="W564" s="99">
        <f t="shared" si="329"/>
        <v>24.010269470775732</v>
      </c>
      <c r="X564" s="99">
        <f t="shared" si="330"/>
        <v>0.48659270600619564</v>
      </c>
      <c r="Y564" s="99">
        <f t="shared" si="331"/>
        <v>0.40474432136526511</v>
      </c>
      <c r="Z564" s="99">
        <f t="shared" si="332"/>
        <v>8.1848384640930527E-2</v>
      </c>
      <c r="AA564" s="109">
        <f t="shared" si="333"/>
        <v>4.9497474683058526E-2</v>
      </c>
      <c r="AB564" s="109">
        <f t="shared" si="350"/>
        <v>0.51346859689760949</v>
      </c>
      <c r="AC564" s="99" t="str">
        <f t="shared" si="351"/>
        <v>0</v>
      </c>
      <c r="AD564" s="95" t="str">
        <f t="shared" si="352"/>
        <v>0</v>
      </c>
      <c r="AE564" s="95">
        <f t="shared" si="334"/>
        <v>1</v>
      </c>
      <c r="AF564" s="95">
        <f>IF(Petrobras_PETR4___Histórico__InfoMoney_1[[#This Row],[MACD Line]]&lt;0,1,0)</f>
        <v>0</v>
      </c>
      <c r="AG564" s="99">
        <f>Petrobras_PETR4___Histórico__InfoMoney_1[[#This Row],[9MME]]/Petrobras_PETR4___Histórico__InfoMoney_1[[#This Row],[20MA]]</f>
        <v>1.0042044200476417</v>
      </c>
      <c r="AH564" s="95">
        <f t="shared" si="335"/>
        <v>0</v>
      </c>
      <c r="AI564" s="96">
        <f t="shared" si="336"/>
        <v>0</v>
      </c>
      <c r="AK564" s="104" t="b">
        <f t="shared" si="337"/>
        <v>0</v>
      </c>
      <c r="AL564" s="104" t="b">
        <f t="shared" si="338"/>
        <v>1</v>
      </c>
      <c r="AM564" s="104" t="b">
        <f t="shared" si="339"/>
        <v>1</v>
      </c>
      <c r="AN564" s="104" t="b">
        <f t="shared" si="340"/>
        <v>1</v>
      </c>
      <c r="AO564" s="98">
        <f t="shared" si="341"/>
        <v>23.11</v>
      </c>
      <c r="AP564" s="104">
        <f t="shared" si="342"/>
        <v>25.44</v>
      </c>
      <c r="AQ564" s="98">
        <f t="shared" si="343"/>
        <v>0.2</v>
      </c>
      <c r="AR564" s="98">
        <f t="shared" si="344"/>
        <v>0.15384615384615385</v>
      </c>
      <c r="AS564" s="98">
        <f t="shared" si="345"/>
        <v>7.407407407407407E-2</v>
      </c>
      <c r="AU564" s="97" t="b">
        <f t="shared" si="346"/>
        <v>0</v>
      </c>
      <c r="AV564" s="97" t="b">
        <f t="shared" si="347"/>
        <v>1</v>
      </c>
      <c r="AW564" s="97" t="b">
        <f t="shared" si="353"/>
        <v>0</v>
      </c>
      <c r="AX564" s="97" t="b">
        <f t="shared" si="354"/>
        <v>0</v>
      </c>
      <c r="AY5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4" s="97" t="b">
        <f t="shared" si="348"/>
        <v>0</v>
      </c>
      <c r="BA564" s="97" t="b">
        <f t="shared" si="349"/>
        <v>1</v>
      </c>
      <c r="BB564" s="97" t="b">
        <f t="shared" si="355"/>
        <v>1</v>
      </c>
      <c r="BC564" s="97" t="b">
        <f t="shared" si="356"/>
        <v>1</v>
      </c>
      <c r="BD564" s="97" t="b">
        <f>Petrobras_PETR4___Histórico__InfoMoney_1[[#This Row],[MACD Line]]&lt;0</f>
        <v>0</v>
      </c>
      <c r="BE5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5" spans="1:57" hidden="1">
      <c r="A565" s="83">
        <v>43511</v>
      </c>
      <c r="B565" s="98">
        <v>25.27</v>
      </c>
      <c r="C565" s="98">
        <v>25.27</v>
      </c>
      <c r="D565" s="98">
        <v>-0.41</v>
      </c>
      <c r="E565" s="98">
        <f>Petrobras_PETR4___Histórico__InfoMoney_1[[#This Row],[Var.Dia (%)]]/100</f>
        <v>-4.0999999999999995E-3</v>
      </c>
      <c r="F565" s="98">
        <v>25.29</v>
      </c>
      <c r="G565" s="98">
        <v>25.15</v>
      </c>
      <c r="H565" s="98">
        <v>25.44</v>
      </c>
      <c r="I565" s="97" t="s">
        <v>236</v>
      </c>
      <c r="J565" s="108">
        <v>-5.0000000000000001E-3</v>
      </c>
      <c r="K565" s="97">
        <f ca="1">IF(COUNT($E565:E$1321)&gt;=22,LINEST(OFFSET(E565,0,0,22),OFFSET(J565,0,0,22)),"")</f>
        <v>0.60721831676734794</v>
      </c>
      <c r="L565" s="99">
        <f t="shared" si="321"/>
        <v>0</v>
      </c>
      <c r="M565" s="99">
        <f t="shared" si="322"/>
        <v>1</v>
      </c>
      <c r="N565" s="99">
        <f t="shared" si="323"/>
        <v>0</v>
      </c>
      <c r="O5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-7.2961373390558609E-2</v>
      </c>
      <c r="P565" s="128">
        <f>IF(Petrobras_PETR4___Histórico__InfoMoney_1[[#This Row],[William %R]]&lt;-0.8,1,0)</f>
        <v>0</v>
      </c>
      <c r="Q565" s="128">
        <f>IF(Petrobras_PETR4___Histórico__InfoMoney_1[[#This Row],[William %R]]&gt;-0.1,1,0)</f>
        <v>1</v>
      </c>
      <c r="R565" s="99">
        <f t="shared" si="324"/>
        <v>23.11</v>
      </c>
      <c r="S565" s="99">
        <f t="shared" si="325"/>
        <v>25.44</v>
      </c>
      <c r="T565" s="99">
        <f t="shared" si="326"/>
        <v>24.232615384615386</v>
      </c>
      <c r="U565" s="99">
        <f t="shared" si="327"/>
        <v>24.123000000000001</v>
      </c>
      <c r="V565" s="99">
        <f t="shared" si="328"/>
        <v>24.369018936196824</v>
      </c>
      <c r="W565" s="99">
        <f t="shared" si="329"/>
        <v>23.915091028437789</v>
      </c>
      <c r="X565" s="99">
        <f t="shared" si="330"/>
        <v>0.45392790775903435</v>
      </c>
      <c r="Y565" s="99">
        <f t="shared" si="331"/>
        <v>0.38428222520503247</v>
      </c>
      <c r="Z565" s="99">
        <f t="shared" si="332"/>
        <v>6.9645682554001886E-2</v>
      </c>
      <c r="AA565" s="109">
        <f t="shared" si="333"/>
        <v>7.7781745930519827E-2</v>
      </c>
      <c r="AB565" s="109">
        <f t="shared" si="350"/>
        <v>0.81576344610432217</v>
      </c>
      <c r="AC565" s="99" t="str">
        <f t="shared" si="351"/>
        <v>0</v>
      </c>
      <c r="AD565" s="95" t="str">
        <f t="shared" si="352"/>
        <v>0</v>
      </c>
      <c r="AE565" s="95">
        <f t="shared" si="334"/>
        <v>1</v>
      </c>
      <c r="AF565" s="95">
        <f>IF(Petrobras_PETR4___Histórico__InfoMoney_1[[#This Row],[MACD Line]]&lt;0,1,0)</f>
        <v>0</v>
      </c>
      <c r="AG565" s="99">
        <f>Petrobras_PETR4___Histórico__InfoMoney_1[[#This Row],[9MME]]/Petrobras_PETR4___Histórico__InfoMoney_1[[#This Row],[20MA]]</f>
        <v>1.0045440195918993</v>
      </c>
      <c r="AH565" s="95">
        <f t="shared" si="335"/>
        <v>0</v>
      </c>
      <c r="AI565" s="96">
        <f t="shared" si="336"/>
        <v>0</v>
      </c>
      <c r="AK565" s="104" t="b">
        <f t="shared" si="337"/>
        <v>1</v>
      </c>
      <c r="AL565" s="104" t="b">
        <f t="shared" si="338"/>
        <v>1</v>
      </c>
      <c r="AM565" s="104" t="b">
        <f t="shared" si="339"/>
        <v>0</v>
      </c>
      <c r="AN565" s="104" t="b">
        <f t="shared" si="340"/>
        <v>1</v>
      </c>
      <c r="AO565" s="98">
        <f t="shared" si="341"/>
        <v>23.11</v>
      </c>
      <c r="AP565" s="104">
        <f t="shared" si="342"/>
        <v>25.44</v>
      </c>
      <c r="AQ565" s="98">
        <f t="shared" si="343"/>
        <v>0.2</v>
      </c>
      <c r="AR565" s="98">
        <f t="shared" si="344"/>
        <v>0.15384615384615385</v>
      </c>
      <c r="AS565" s="98">
        <f t="shared" si="345"/>
        <v>7.407407407407407E-2</v>
      </c>
      <c r="AU565" s="97" t="b">
        <f t="shared" si="346"/>
        <v>1</v>
      </c>
      <c r="AV565" s="97" t="b">
        <f t="shared" si="347"/>
        <v>1</v>
      </c>
      <c r="AW565" s="97" t="b">
        <f t="shared" si="353"/>
        <v>0</v>
      </c>
      <c r="AX565" s="97" t="b">
        <f t="shared" si="354"/>
        <v>0</v>
      </c>
      <c r="AY5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5" s="97" t="b">
        <f t="shared" si="348"/>
        <v>0</v>
      </c>
      <c r="BA565" s="97" t="b">
        <f t="shared" si="349"/>
        <v>0</v>
      </c>
      <c r="BB565" s="97" t="b">
        <f t="shared" si="355"/>
        <v>1</v>
      </c>
      <c r="BC565" s="97" t="b">
        <f t="shared" si="356"/>
        <v>1</v>
      </c>
      <c r="BD565" s="97" t="b">
        <f>Petrobras_PETR4___Histórico__InfoMoney_1[[#This Row],[MACD Line]]&lt;0</f>
        <v>0</v>
      </c>
      <c r="BE5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6" spans="1:57" hidden="1">
      <c r="A566" s="83">
        <v>43510</v>
      </c>
      <c r="B566" s="98">
        <v>25.38</v>
      </c>
      <c r="C566" s="98">
        <v>25.38</v>
      </c>
      <c r="D566" s="98">
        <v>3.45</v>
      </c>
      <c r="E566" s="98">
        <f>Petrobras_PETR4___Histórico__InfoMoney_1[[#This Row],[Var.Dia (%)]]/100</f>
        <v>3.4500000000000003E-2</v>
      </c>
      <c r="F566" s="98">
        <v>24.64</v>
      </c>
      <c r="G566" s="98">
        <v>24.48</v>
      </c>
      <c r="H566" s="98">
        <v>25.38</v>
      </c>
      <c r="I566" s="97" t="s">
        <v>304</v>
      </c>
      <c r="J566" s="108">
        <v>2.2700000000000001E-2</v>
      </c>
      <c r="K566" s="97">
        <f ca="1">IF(COUNT($E566:E$1321)&gt;=22,LINEST(OFFSET(E566,0,0,22),OFFSET(J566,0,0,22)),"")</f>
        <v>0.60355974481155938</v>
      </c>
      <c r="L566" s="99">
        <f t="shared" si="321"/>
        <v>0</v>
      </c>
      <c r="M566" s="99">
        <f t="shared" si="322"/>
        <v>0</v>
      </c>
      <c r="N566" s="99">
        <f t="shared" si="323"/>
        <v>0</v>
      </c>
      <c r="O5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566" s="128">
        <f>IF(Petrobras_PETR4___Histórico__InfoMoney_1[[#This Row],[William %R]]&lt;-0.8,1,0)</f>
        <v>0</v>
      </c>
      <c r="Q566" s="128">
        <f>IF(Petrobras_PETR4___Histórico__InfoMoney_1[[#This Row],[William %R]]&gt;-0.1,1,0)</f>
        <v>1</v>
      </c>
      <c r="R566" s="99">
        <f t="shared" si="324"/>
        <v>23.11</v>
      </c>
      <c r="S566" s="99">
        <f t="shared" si="325"/>
        <v>25.38</v>
      </c>
      <c r="T566" s="99">
        <f t="shared" si="326"/>
        <v>24.164500000000004</v>
      </c>
      <c r="U566" s="99">
        <f t="shared" si="327"/>
        <v>24.044</v>
      </c>
      <c r="V566" s="99">
        <f t="shared" si="328"/>
        <v>24.205204197323518</v>
      </c>
      <c r="W566" s="99">
        <f t="shared" si="329"/>
        <v>23.806698310712811</v>
      </c>
      <c r="X566" s="99">
        <f t="shared" si="330"/>
        <v>0.39850588661070674</v>
      </c>
      <c r="Y566" s="99">
        <f t="shared" si="331"/>
        <v>0.36687080456653198</v>
      </c>
      <c r="Z566" s="99">
        <f t="shared" si="332"/>
        <v>3.1635082044174756E-2</v>
      </c>
      <c r="AA566" s="109">
        <f t="shared" si="333"/>
        <v>0.60104076400856388</v>
      </c>
      <c r="AB566" s="109">
        <f t="shared" si="350"/>
        <v>0.78149216246869635</v>
      </c>
      <c r="AC566" s="99" t="str">
        <f t="shared" si="351"/>
        <v>0</v>
      </c>
      <c r="AD566" s="95" t="str">
        <f t="shared" si="352"/>
        <v>0</v>
      </c>
      <c r="AE566" s="95">
        <f t="shared" si="334"/>
        <v>1</v>
      </c>
      <c r="AF566" s="95">
        <f>IF(Petrobras_PETR4___Histórico__InfoMoney_1[[#This Row],[MACD Line]]&lt;0,1,0)</f>
        <v>0</v>
      </c>
      <c r="AG566" s="99">
        <f>Petrobras_PETR4___Histórico__InfoMoney_1[[#This Row],[9MME]]/Petrobras_PETR4___Histórico__InfoMoney_1[[#This Row],[20MA]]</f>
        <v>1.0050116453169191</v>
      </c>
      <c r="AH566" s="95">
        <f t="shared" si="335"/>
        <v>1</v>
      </c>
      <c r="AI566" s="96">
        <f t="shared" si="336"/>
        <v>0</v>
      </c>
      <c r="AK566" s="104" t="b">
        <f t="shared" si="337"/>
        <v>1</v>
      </c>
      <c r="AL566" s="104" t="b">
        <f t="shared" si="338"/>
        <v>1</v>
      </c>
      <c r="AM566" s="104" t="b">
        <f t="shared" si="339"/>
        <v>0</v>
      </c>
      <c r="AN566" s="104" t="b">
        <f t="shared" si="340"/>
        <v>1</v>
      </c>
      <c r="AO566" s="98">
        <f t="shared" si="341"/>
        <v>23.11</v>
      </c>
      <c r="AP566" s="104">
        <f t="shared" si="342"/>
        <v>25.44</v>
      </c>
      <c r="AQ566" s="98">
        <f t="shared" si="343"/>
        <v>0.2</v>
      </c>
      <c r="AR566" s="98">
        <f t="shared" si="344"/>
        <v>0.15384615384615385</v>
      </c>
      <c r="AS566" s="98">
        <f t="shared" si="345"/>
        <v>7.407407407407407E-2</v>
      </c>
      <c r="AU566" s="97" t="b">
        <f t="shared" si="346"/>
        <v>1</v>
      </c>
      <c r="AV566" s="97" t="b">
        <f t="shared" si="347"/>
        <v>1</v>
      </c>
      <c r="AW566" s="97" t="b">
        <f t="shared" si="353"/>
        <v>0</v>
      </c>
      <c r="AX566" s="97" t="b">
        <f t="shared" si="354"/>
        <v>0</v>
      </c>
      <c r="AY5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6" s="97" t="b">
        <f t="shared" si="348"/>
        <v>0</v>
      </c>
      <c r="BA566" s="97" t="b">
        <f t="shared" si="349"/>
        <v>0</v>
      </c>
      <c r="BB566" s="97" t="b">
        <f t="shared" si="355"/>
        <v>1</v>
      </c>
      <c r="BC566" s="97" t="b">
        <f t="shared" si="356"/>
        <v>1</v>
      </c>
      <c r="BD566" s="97" t="b">
        <f>Petrobras_PETR4___Histórico__InfoMoney_1[[#This Row],[MACD Line]]&lt;0</f>
        <v>0</v>
      </c>
      <c r="BE5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7" spans="1:57" hidden="1">
      <c r="A567" s="83">
        <v>43509</v>
      </c>
      <c r="B567" s="98">
        <v>24.53</v>
      </c>
      <c r="C567" s="98">
        <v>24.53</v>
      </c>
      <c r="D567" s="98">
        <v>1.28</v>
      </c>
      <c r="E567" s="98">
        <f>Petrobras_PETR4___Histórico__InfoMoney_1[[#This Row],[Var.Dia (%)]]/100</f>
        <v>1.2800000000000001E-2</v>
      </c>
      <c r="F567" s="98">
        <v>24.5</v>
      </c>
      <c r="G567" s="98">
        <v>24.34</v>
      </c>
      <c r="H567" s="98">
        <v>24.68</v>
      </c>
      <c r="I567" s="97" t="s">
        <v>123</v>
      </c>
      <c r="J567" s="108">
        <v>-3.3999999999999998E-3</v>
      </c>
      <c r="K567" s="97">
        <f ca="1">IF(COUNT($E567:E$1321)&gt;=22,LINEST(OFFSET(E567,0,0,22),OFFSET(J567,0,0,22)),"")</f>
        <v>0.47502620303494275</v>
      </c>
      <c r="L567" s="99">
        <f t="shared" si="321"/>
        <v>0</v>
      </c>
      <c r="M567" s="99">
        <f t="shared" si="322"/>
        <v>0</v>
      </c>
      <c r="N567" s="99">
        <f t="shared" si="323"/>
        <v>0</v>
      </c>
      <c r="O5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-9.5541401273884427E-2</v>
      </c>
      <c r="P567" s="128">
        <f>IF(Petrobras_PETR4___Histórico__InfoMoney_1[[#This Row],[William %R]]&lt;-0.8,1,0)</f>
        <v>0</v>
      </c>
      <c r="Q567" s="128">
        <f>IF(Petrobras_PETR4___Histórico__InfoMoney_1[[#This Row],[William %R]]&gt;-0.1,1,0)</f>
        <v>1</v>
      </c>
      <c r="R567" s="99">
        <f t="shared" si="324"/>
        <v>23.11</v>
      </c>
      <c r="S567" s="99">
        <f t="shared" si="325"/>
        <v>24.68</v>
      </c>
      <c r="T567" s="99">
        <f t="shared" si="326"/>
        <v>23.985076923076925</v>
      </c>
      <c r="U567" s="99">
        <f t="shared" si="327"/>
        <v>23.943500000000004</v>
      </c>
      <c r="V567" s="99">
        <f t="shared" si="328"/>
        <v>23.99160496047325</v>
      </c>
      <c r="W567" s="99">
        <f t="shared" si="329"/>
        <v>23.680834175569835</v>
      </c>
      <c r="X567" s="99">
        <f t="shared" si="330"/>
        <v>0.31077078490341492</v>
      </c>
      <c r="Y567" s="99">
        <f t="shared" si="331"/>
        <v>0.35896203405548827</v>
      </c>
      <c r="Z567" s="99">
        <f t="shared" si="332"/>
        <v>-4.8191249152073345E-2</v>
      </c>
      <c r="AA567" s="109">
        <f t="shared" si="333"/>
        <v>0.21920310216783134</v>
      </c>
      <c r="AB567" s="109">
        <f t="shared" si="350"/>
        <v>0.47141277029796314</v>
      </c>
      <c r="AC567" s="99" t="str">
        <f t="shared" si="351"/>
        <v>0</v>
      </c>
      <c r="AD567" s="95" t="str">
        <f t="shared" si="352"/>
        <v>0</v>
      </c>
      <c r="AE567" s="95">
        <f t="shared" si="334"/>
        <v>1</v>
      </c>
      <c r="AF567" s="95">
        <f>IF(Petrobras_PETR4___Histórico__InfoMoney_1[[#This Row],[MACD Line]]&lt;0,1,0)</f>
        <v>0</v>
      </c>
      <c r="AG567" s="99">
        <f>Petrobras_PETR4___Histórico__InfoMoney_1[[#This Row],[9MME]]/Petrobras_PETR4___Histórico__InfoMoney_1[[#This Row],[20MA]]</f>
        <v>1.0017364597104401</v>
      </c>
      <c r="AH567" s="95">
        <f t="shared" si="335"/>
        <v>0</v>
      </c>
      <c r="AI567" s="96">
        <f t="shared" si="336"/>
        <v>0</v>
      </c>
      <c r="AK567" s="104" t="b">
        <f t="shared" si="337"/>
        <v>1</v>
      </c>
      <c r="AL567" s="104" t="b">
        <f t="shared" si="338"/>
        <v>0</v>
      </c>
      <c r="AM567" s="104" t="b">
        <f t="shared" si="339"/>
        <v>0</v>
      </c>
      <c r="AN567" s="104" t="b">
        <f t="shared" si="340"/>
        <v>1</v>
      </c>
      <c r="AO567" s="98">
        <f t="shared" si="341"/>
        <v>23.11</v>
      </c>
      <c r="AP567" s="104">
        <f t="shared" si="342"/>
        <v>25.38</v>
      </c>
      <c r="AQ567" s="98">
        <f t="shared" si="343"/>
        <v>0.2</v>
      </c>
      <c r="AR567" s="98">
        <f t="shared" si="344"/>
        <v>0.15384615384615385</v>
      </c>
      <c r="AS567" s="98">
        <f t="shared" si="345"/>
        <v>7.407407407407407E-2</v>
      </c>
      <c r="AU567" s="97" t="b">
        <f t="shared" si="346"/>
        <v>1</v>
      </c>
      <c r="AV567" s="97" t="b">
        <f t="shared" si="347"/>
        <v>1</v>
      </c>
      <c r="AW567" s="97" t="b">
        <f t="shared" si="353"/>
        <v>0</v>
      </c>
      <c r="AX567" s="97" t="b">
        <f t="shared" si="354"/>
        <v>0</v>
      </c>
      <c r="AY5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7" s="97" t="b">
        <f t="shared" si="348"/>
        <v>0</v>
      </c>
      <c r="BA567" s="97" t="b">
        <f t="shared" si="349"/>
        <v>0</v>
      </c>
      <c r="BB567" s="97" t="b">
        <f t="shared" si="355"/>
        <v>1</v>
      </c>
      <c r="BC567" s="97" t="b">
        <f t="shared" si="356"/>
        <v>1</v>
      </c>
      <c r="BD567" s="97" t="b">
        <f>Petrobras_PETR4___Histórico__InfoMoney_1[[#This Row],[MACD Line]]&lt;0</f>
        <v>0</v>
      </c>
      <c r="BE5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8" spans="1:57" hidden="1">
      <c r="A568" s="83">
        <v>43508</v>
      </c>
      <c r="B568" s="98">
        <v>24.22</v>
      </c>
      <c r="C568" s="98">
        <v>24.22</v>
      </c>
      <c r="D568" s="98">
        <v>3.54</v>
      </c>
      <c r="E568" s="98">
        <f>Petrobras_PETR4___Histórico__InfoMoney_1[[#This Row],[Var.Dia (%)]]/100</f>
        <v>3.5400000000000001E-2</v>
      </c>
      <c r="F568" s="98">
        <v>23.84</v>
      </c>
      <c r="G568" s="98">
        <v>23.76</v>
      </c>
      <c r="H568" s="98">
        <v>24.34</v>
      </c>
      <c r="I568" s="97" t="s">
        <v>210</v>
      </c>
      <c r="J568" s="108">
        <v>1.8599999999999998E-2</v>
      </c>
      <c r="K568" s="97">
        <f ca="1">IF(COUNT($E568:E$1321)&gt;=22,LINEST(OFFSET(E568,0,0,22),OFFSET(J568,0,0,22)),"")</f>
        <v>0.50008153301840164</v>
      </c>
      <c r="L568" s="99">
        <f t="shared" si="321"/>
        <v>0</v>
      </c>
      <c r="M568" s="99">
        <f t="shared" si="322"/>
        <v>0</v>
      </c>
      <c r="N568" s="99">
        <f t="shared" si="323"/>
        <v>0</v>
      </c>
      <c r="O5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-0.25503355704698122</v>
      </c>
      <c r="P568" s="128">
        <f>IF(Petrobras_PETR4___Histórico__InfoMoney_1[[#This Row],[William %R]]&lt;-0.8,1,0)</f>
        <v>0</v>
      </c>
      <c r="Q568" s="128">
        <f>IF(Petrobras_PETR4___Histórico__InfoMoney_1[[#This Row],[William %R]]&gt;-0.1,1,0)</f>
        <v>0</v>
      </c>
      <c r="R568" s="99">
        <f t="shared" si="324"/>
        <v>23.11</v>
      </c>
      <c r="S568" s="99">
        <f t="shared" si="325"/>
        <v>24.6</v>
      </c>
      <c r="T568" s="99">
        <f t="shared" si="326"/>
        <v>23.902692307692309</v>
      </c>
      <c r="U568" s="99">
        <f t="shared" si="327"/>
        <v>23.886000000000003</v>
      </c>
      <c r="V568" s="99">
        <f t="shared" si="328"/>
        <v>23.893714953286569</v>
      </c>
      <c r="W568" s="99">
        <f t="shared" si="329"/>
        <v>23.612900909615423</v>
      </c>
      <c r="X568" s="99">
        <f t="shared" si="330"/>
        <v>0.28081404367114615</v>
      </c>
      <c r="Y568" s="99">
        <f t="shared" si="331"/>
        <v>0.37100984634350659</v>
      </c>
      <c r="Z568" s="99">
        <f t="shared" si="332"/>
        <v>-9.0195802672360437E-2</v>
      </c>
      <c r="AA568" s="109">
        <f t="shared" si="333"/>
        <v>0.5868986283848332</v>
      </c>
      <c r="AB568" s="109">
        <f t="shared" si="350"/>
        <v>0.3282529512433966</v>
      </c>
      <c r="AC568" s="99" t="str">
        <f t="shared" si="351"/>
        <v>1</v>
      </c>
      <c r="AD568" s="95" t="str">
        <f t="shared" si="352"/>
        <v>0</v>
      </c>
      <c r="AE568" s="95">
        <f t="shared" si="334"/>
        <v>1</v>
      </c>
      <c r="AF568" s="95">
        <f>IF(Petrobras_PETR4___Histórico__InfoMoney_1[[#This Row],[MACD Line]]&lt;0,1,0)</f>
        <v>0</v>
      </c>
      <c r="AG568" s="99">
        <f>Petrobras_PETR4___Histórico__InfoMoney_1[[#This Row],[9MME]]/Petrobras_PETR4___Histórico__InfoMoney_1[[#This Row],[20MA]]</f>
        <v>1.0006988322738133</v>
      </c>
      <c r="AH568" s="95">
        <f t="shared" si="335"/>
        <v>0</v>
      </c>
      <c r="AI568" s="96">
        <f t="shared" si="336"/>
        <v>0</v>
      </c>
      <c r="AK568" s="104" t="b">
        <f t="shared" si="337"/>
        <v>0</v>
      </c>
      <c r="AL568" s="104" t="b">
        <f t="shared" si="338"/>
        <v>1</v>
      </c>
      <c r="AM568" s="104" t="b">
        <f t="shared" si="339"/>
        <v>0</v>
      </c>
      <c r="AN568" s="104" t="b">
        <f t="shared" si="340"/>
        <v>1</v>
      </c>
      <c r="AO568" s="98">
        <f t="shared" si="341"/>
        <v>23.11</v>
      </c>
      <c r="AP568" s="104">
        <f t="shared" si="342"/>
        <v>24.6</v>
      </c>
      <c r="AQ568" s="98">
        <f t="shared" si="343"/>
        <v>0.2</v>
      </c>
      <c r="AR568" s="98">
        <f t="shared" si="344"/>
        <v>0.15384615384615385</v>
      </c>
      <c r="AS568" s="98">
        <f t="shared" si="345"/>
        <v>7.407407407407407E-2</v>
      </c>
      <c r="AU568" s="97" t="b">
        <f t="shared" si="346"/>
        <v>1</v>
      </c>
      <c r="AV568" s="97" t="b">
        <f t="shared" si="347"/>
        <v>0</v>
      </c>
      <c r="AW568" s="97" t="b">
        <f t="shared" si="353"/>
        <v>0</v>
      </c>
      <c r="AX568" s="97" t="b">
        <f t="shared" si="354"/>
        <v>1</v>
      </c>
      <c r="AY5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8" s="97" t="b">
        <f t="shared" si="348"/>
        <v>1</v>
      </c>
      <c r="BA568" s="97" t="b">
        <f t="shared" si="349"/>
        <v>0</v>
      </c>
      <c r="BB568" s="97" t="b">
        <f t="shared" si="355"/>
        <v>0</v>
      </c>
      <c r="BC568" s="97" t="b">
        <f t="shared" si="356"/>
        <v>1</v>
      </c>
      <c r="BD568" s="97" t="b">
        <f>Petrobras_PETR4___Histórico__InfoMoney_1[[#This Row],[MACD Line]]&lt;0</f>
        <v>0</v>
      </c>
      <c r="BE5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69" spans="1:57" hidden="1">
      <c r="A569" s="83">
        <v>43507</v>
      </c>
      <c r="B569" s="98">
        <v>23.39</v>
      </c>
      <c r="C569" s="98">
        <v>23.39</v>
      </c>
      <c r="D569" s="98">
        <v>-1.1499999999999999</v>
      </c>
      <c r="E569" s="98">
        <f>Petrobras_PETR4___Histórico__InfoMoney_1[[#This Row],[Var.Dia (%)]]/100</f>
        <v>-1.15E-2</v>
      </c>
      <c r="F569" s="98">
        <v>23.7</v>
      </c>
      <c r="G569" s="98">
        <v>23.11</v>
      </c>
      <c r="H569" s="98">
        <v>23.7</v>
      </c>
      <c r="I569" s="97" t="s">
        <v>616</v>
      </c>
      <c r="J569" s="108">
        <v>-9.7999999999999997E-3</v>
      </c>
      <c r="K569" s="97">
        <f ca="1">IF(COUNT($E569:E$1321)&gt;=22,LINEST(OFFSET(E569,0,0,22),OFFSET(J569,0,0,22)),"")</f>
        <v>0.33349316378371341</v>
      </c>
      <c r="L569" s="99">
        <f t="shared" si="321"/>
        <v>1</v>
      </c>
      <c r="M569" s="99">
        <f t="shared" si="322"/>
        <v>0</v>
      </c>
      <c r="N569" s="99">
        <f t="shared" si="323"/>
        <v>0</v>
      </c>
      <c r="O5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-0.81208053691275117</v>
      </c>
      <c r="P569" s="128">
        <f>IF(Petrobras_PETR4___Histórico__InfoMoney_1[[#This Row],[William %R]]&lt;-0.8,1,0)</f>
        <v>1</v>
      </c>
      <c r="Q569" s="128">
        <f>IF(Petrobras_PETR4___Histórico__InfoMoney_1[[#This Row],[William %R]]&gt;-0.1,1,0)</f>
        <v>0</v>
      </c>
      <c r="R569" s="99">
        <f t="shared" si="324"/>
        <v>23.11</v>
      </c>
      <c r="S569" s="99">
        <f t="shared" si="325"/>
        <v>24.6</v>
      </c>
      <c r="T569" s="99">
        <f t="shared" si="326"/>
        <v>23.780923076923081</v>
      </c>
      <c r="U569" s="99">
        <f t="shared" si="327"/>
        <v>23.845000000000002</v>
      </c>
      <c r="V569" s="99">
        <f t="shared" si="328"/>
        <v>23.834390399338673</v>
      </c>
      <c r="W569" s="99">
        <f t="shared" si="329"/>
        <v>23.564332982384656</v>
      </c>
      <c r="X569" s="99">
        <f t="shared" si="330"/>
        <v>0.27005741695401753</v>
      </c>
      <c r="Y569" s="99">
        <f t="shared" si="331"/>
        <v>0.39355879701159668</v>
      </c>
      <c r="Z569" s="99">
        <f t="shared" si="332"/>
        <v>-0.12350138005757916</v>
      </c>
      <c r="AA569" s="109">
        <f t="shared" si="333"/>
        <v>0.19091883092036754</v>
      </c>
      <c r="AB569" s="109">
        <f t="shared" si="350"/>
        <v>0.44178048847815848</v>
      </c>
      <c r="AC569" s="99" t="str">
        <f t="shared" si="351"/>
        <v>0</v>
      </c>
      <c r="AD569" s="95" t="str">
        <f t="shared" si="352"/>
        <v>0</v>
      </c>
      <c r="AE569" s="95">
        <f t="shared" si="334"/>
        <v>1</v>
      </c>
      <c r="AF569" s="95">
        <f>IF(Petrobras_PETR4___Histórico__InfoMoney_1[[#This Row],[MACD Line]]&lt;0,1,0)</f>
        <v>0</v>
      </c>
      <c r="AG569" s="99">
        <f>Petrobras_PETR4___Histórico__InfoMoney_1[[#This Row],[9MME]]/Petrobras_PETR4___Histórico__InfoMoney_1[[#This Row],[20MA]]</f>
        <v>0.99731277319870326</v>
      </c>
      <c r="AH569" s="95">
        <f t="shared" si="335"/>
        <v>0</v>
      </c>
      <c r="AI569" s="96">
        <f t="shared" si="336"/>
        <v>0</v>
      </c>
      <c r="AK569" s="104" t="b">
        <f t="shared" si="337"/>
        <v>1</v>
      </c>
      <c r="AL569" s="104" t="b">
        <f t="shared" si="338"/>
        <v>0</v>
      </c>
      <c r="AM569" s="104" t="b">
        <f t="shared" si="339"/>
        <v>1</v>
      </c>
      <c r="AN569" s="104" t="b">
        <f t="shared" si="340"/>
        <v>0</v>
      </c>
      <c r="AO569" s="98">
        <f t="shared" si="341"/>
        <v>23.11</v>
      </c>
      <c r="AP569" s="104">
        <f t="shared" si="342"/>
        <v>24.6</v>
      </c>
      <c r="AQ569" s="98">
        <f t="shared" si="343"/>
        <v>0.2</v>
      </c>
      <c r="AR569" s="98">
        <f t="shared" si="344"/>
        <v>0.15384615384615385</v>
      </c>
      <c r="AS569" s="98">
        <f t="shared" si="345"/>
        <v>7.407407407407407E-2</v>
      </c>
      <c r="AU569" s="97" t="b">
        <f t="shared" si="346"/>
        <v>0</v>
      </c>
      <c r="AV569" s="97" t="b">
        <f t="shared" si="347"/>
        <v>0</v>
      </c>
      <c r="AW569" s="97" t="b">
        <f t="shared" si="353"/>
        <v>1</v>
      </c>
      <c r="AX569" s="97" t="b">
        <f t="shared" si="354"/>
        <v>1</v>
      </c>
      <c r="AY5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69" s="97" t="b">
        <f t="shared" si="348"/>
        <v>0</v>
      </c>
      <c r="BA569" s="97" t="b">
        <f t="shared" si="349"/>
        <v>1</v>
      </c>
      <c r="BB569" s="97" t="b">
        <f t="shared" si="355"/>
        <v>0</v>
      </c>
      <c r="BC569" s="97" t="b">
        <f t="shared" si="356"/>
        <v>0</v>
      </c>
      <c r="BD569" s="97" t="b">
        <f>Petrobras_PETR4___Histórico__InfoMoney_1[[#This Row],[MACD Line]]&lt;0</f>
        <v>0</v>
      </c>
      <c r="BE5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0" spans="1:57" hidden="1">
      <c r="A570" s="83">
        <v>43504</v>
      </c>
      <c r="B570" s="98">
        <v>23.66</v>
      </c>
      <c r="C570" s="98">
        <v>23.66</v>
      </c>
      <c r="D570" s="98">
        <v>0.16</v>
      </c>
      <c r="E570" s="98">
        <f>Petrobras_PETR4___Histórico__InfoMoney_1[[#This Row],[Var.Dia (%)]]/100</f>
        <v>1.6000000000000001E-3</v>
      </c>
      <c r="F570" s="98">
        <v>23.35</v>
      </c>
      <c r="G570" s="98">
        <v>23.29</v>
      </c>
      <c r="H570" s="98">
        <v>23.81</v>
      </c>
      <c r="I570" s="97" t="s">
        <v>617</v>
      </c>
      <c r="J570" s="108">
        <v>9.9000000000000008E-3</v>
      </c>
      <c r="K570" s="97">
        <f ca="1">IF(COUNT($E570:E$1321)&gt;=22,LINEST(OFFSET(E570,0,0,22),OFFSET(J570,0,0,22)),"")</f>
        <v>0.31093131332341556</v>
      </c>
      <c r="L570" s="99">
        <f t="shared" si="321"/>
        <v>0</v>
      </c>
      <c r="M570" s="99">
        <f t="shared" si="322"/>
        <v>0</v>
      </c>
      <c r="N570" s="99">
        <f t="shared" si="323"/>
        <v>0</v>
      </c>
      <c r="O5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-0.68115942028985477</v>
      </c>
      <c r="P570" s="128">
        <f>IF(Petrobras_PETR4___Histórico__InfoMoney_1[[#This Row],[William %R]]&lt;-0.8,1,0)</f>
        <v>0</v>
      </c>
      <c r="Q570" s="128">
        <f>IF(Petrobras_PETR4___Histórico__InfoMoney_1[[#This Row],[William %R]]&gt;-0.1,1,0)</f>
        <v>0</v>
      </c>
      <c r="R570" s="99">
        <f t="shared" si="324"/>
        <v>23.22</v>
      </c>
      <c r="S570" s="99">
        <f t="shared" si="325"/>
        <v>24.6</v>
      </c>
      <c r="T570" s="99">
        <f t="shared" si="326"/>
        <v>23.827961538461537</v>
      </c>
      <c r="U570" s="99">
        <f t="shared" si="327"/>
        <v>23.852000000000004</v>
      </c>
      <c r="V570" s="99">
        <f t="shared" si="328"/>
        <v>23.915188653763888</v>
      </c>
      <c r="W570" s="99">
        <f t="shared" si="329"/>
        <v>23.57827962097543</v>
      </c>
      <c r="X570" s="99">
        <f t="shared" si="330"/>
        <v>0.33690903278845852</v>
      </c>
      <c r="Y570" s="99">
        <f t="shared" si="331"/>
        <v>0.4244341420259915</v>
      </c>
      <c r="Z570" s="99">
        <f t="shared" si="332"/>
        <v>-8.7525109237532983E-2</v>
      </c>
      <c r="AA570" s="109">
        <f t="shared" si="333"/>
        <v>2.1213203435597228E-2</v>
      </c>
      <c r="AB570" s="109">
        <f t="shared" si="350"/>
        <v>0.43923797650021201</v>
      </c>
      <c r="AC570" s="99" t="str">
        <f t="shared" si="351"/>
        <v>0</v>
      </c>
      <c r="AD570" s="95" t="str">
        <f t="shared" si="352"/>
        <v>0</v>
      </c>
      <c r="AE570" s="95">
        <f t="shared" si="334"/>
        <v>1</v>
      </c>
      <c r="AF570" s="95">
        <f>IF(Petrobras_PETR4___Histórico__InfoMoney_1[[#This Row],[MACD Line]]&lt;0,1,0)</f>
        <v>0</v>
      </c>
      <c r="AG570" s="99">
        <f>Petrobras_PETR4___Histórico__InfoMoney_1[[#This Row],[9MME]]/Petrobras_PETR4___Histórico__InfoMoney_1[[#This Row],[20MA]]</f>
        <v>0.99899218256169431</v>
      </c>
      <c r="AH570" s="95">
        <f t="shared" si="335"/>
        <v>0</v>
      </c>
      <c r="AI570" s="96">
        <f t="shared" si="336"/>
        <v>0</v>
      </c>
      <c r="AK570" s="104" t="b">
        <f t="shared" si="337"/>
        <v>0</v>
      </c>
      <c r="AL570" s="104" t="b">
        <f t="shared" si="338"/>
        <v>0</v>
      </c>
      <c r="AM570" s="104" t="b">
        <f t="shared" si="339"/>
        <v>0</v>
      </c>
      <c r="AN570" s="104" t="b">
        <f t="shared" si="340"/>
        <v>1</v>
      </c>
      <c r="AO570" s="98">
        <f t="shared" si="341"/>
        <v>23.22</v>
      </c>
      <c r="AP570" s="104">
        <f t="shared" si="342"/>
        <v>24.6</v>
      </c>
      <c r="AQ570" s="98">
        <f t="shared" si="343"/>
        <v>0.2</v>
      </c>
      <c r="AR570" s="98">
        <f t="shared" si="344"/>
        <v>0.15384615384615385</v>
      </c>
      <c r="AS570" s="98">
        <f t="shared" si="345"/>
        <v>7.407407407407407E-2</v>
      </c>
      <c r="AU570" s="97" t="b">
        <f t="shared" si="346"/>
        <v>0</v>
      </c>
      <c r="AV570" s="97" t="b">
        <f t="shared" si="347"/>
        <v>1</v>
      </c>
      <c r="AW570" s="97" t="b">
        <f t="shared" si="353"/>
        <v>1</v>
      </c>
      <c r="AX570" s="97" t="b">
        <f t="shared" si="354"/>
        <v>1</v>
      </c>
      <c r="AY5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0" s="97" t="b">
        <f t="shared" si="348"/>
        <v>1</v>
      </c>
      <c r="BA570" s="97" t="b">
        <f t="shared" si="349"/>
        <v>0</v>
      </c>
      <c r="BB570" s="97" t="b">
        <f t="shared" si="355"/>
        <v>0</v>
      </c>
      <c r="BC570" s="97" t="b">
        <f t="shared" si="356"/>
        <v>0</v>
      </c>
      <c r="BD570" s="97" t="b">
        <f>Petrobras_PETR4___Histórico__InfoMoney_1[[#This Row],[MACD Line]]&lt;0</f>
        <v>0</v>
      </c>
      <c r="BE5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1" spans="1:57" hidden="1">
      <c r="A571" s="83">
        <v>43503</v>
      </c>
      <c r="B571" s="98">
        <v>23.63</v>
      </c>
      <c r="C571" s="98">
        <v>23.63</v>
      </c>
      <c r="D571" s="98">
        <v>-1.57</v>
      </c>
      <c r="E571" s="98">
        <f>Petrobras_PETR4___Histórico__InfoMoney_1[[#This Row],[Var.Dia (%)]]/100</f>
        <v>-1.5700000000000002E-2</v>
      </c>
      <c r="F571" s="98">
        <v>24.11</v>
      </c>
      <c r="G571" s="98">
        <v>23.22</v>
      </c>
      <c r="H571" s="98">
        <v>24.34</v>
      </c>
      <c r="I571" s="97" t="s">
        <v>172</v>
      </c>
      <c r="J571" s="108">
        <v>-2.3999999999999998E-3</v>
      </c>
      <c r="K571" s="97">
        <f ca="1">IF(COUNT($E571:E$1321)&gt;=22,LINEST(OFFSET(E571,0,0,22),OFFSET(J571,0,0,22)),"")</f>
        <v>0.32731518553162364</v>
      </c>
      <c r="L571" s="99">
        <f t="shared" si="321"/>
        <v>1</v>
      </c>
      <c r="M571" s="99">
        <f t="shared" si="322"/>
        <v>0</v>
      </c>
      <c r="N571" s="99">
        <f t="shared" si="323"/>
        <v>0</v>
      </c>
      <c r="O5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-0.70289855072463814</v>
      </c>
      <c r="P571" s="128">
        <f>IF(Petrobras_PETR4___Histórico__InfoMoney_1[[#This Row],[William %R]]&lt;-0.8,1,0)</f>
        <v>0</v>
      </c>
      <c r="Q571" s="128">
        <f>IF(Petrobras_PETR4___Histórico__InfoMoney_1[[#This Row],[William %R]]&gt;-0.1,1,0)</f>
        <v>0</v>
      </c>
      <c r="R571" s="99">
        <f t="shared" si="324"/>
        <v>23.22</v>
      </c>
      <c r="S571" s="99">
        <f t="shared" si="325"/>
        <v>24.6</v>
      </c>
      <c r="T571" s="99">
        <f t="shared" si="326"/>
        <v>23.838576923076921</v>
      </c>
      <c r="U571" s="99">
        <f t="shared" si="327"/>
        <v>23.858499999999999</v>
      </c>
      <c r="V571" s="99">
        <f t="shared" si="328"/>
        <v>23.961586590811869</v>
      </c>
      <c r="W571" s="99">
        <f t="shared" si="329"/>
        <v>23.571741990653464</v>
      </c>
      <c r="X571" s="99">
        <f t="shared" si="330"/>
        <v>0.38984460015840483</v>
      </c>
      <c r="Y571" s="99">
        <f t="shared" si="331"/>
        <v>0.44631541933537477</v>
      </c>
      <c r="Z571" s="99">
        <f t="shared" si="332"/>
        <v>-5.6470819176969944E-2</v>
      </c>
      <c r="AA571" s="109">
        <f t="shared" si="333"/>
        <v>0.26162950903902327</v>
      </c>
      <c r="AB571" s="109">
        <f t="shared" si="350"/>
        <v>0.38002631487832617</v>
      </c>
      <c r="AC571" s="99" t="str">
        <f t="shared" si="351"/>
        <v>0</v>
      </c>
      <c r="AD571" s="95">
        <f t="shared" si="352"/>
        <v>1</v>
      </c>
      <c r="AE571" s="95">
        <f t="shared" si="334"/>
        <v>1</v>
      </c>
      <c r="AF571" s="95">
        <f>IF(Petrobras_PETR4___Histórico__InfoMoney_1[[#This Row],[MACD Line]]&lt;0,1,0)</f>
        <v>0</v>
      </c>
      <c r="AG571" s="99">
        <f>Petrobras_PETR4___Histórico__InfoMoney_1[[#This Row],[9MME]]/Petrobras_PETR4___Histórico__InfoMoney_1[[#This Row],[20MA]]</f>
        <v>0.99916494847022741</v>
      </c>
      <c r="AH571" s="95">
        <f t="shared" si="335"/>
        <v>0</v>
      </c>
      <c r="AI571" s="96">
        <f t="shared" si="336"/>
        <v>0</v>
      </c>
      <c r="AK571" s="104" t="b">
        <f t="shared" si="337"/>
        <v>0</v>
      </c>
      <c r="AL571" s="104" t="b">
        <f t="shared" si="338"/>
        <v>1</v>
      </c>
      <c r="AM571" s="104" t="b">
        <f t="shared" si="339"/>
        <v>1</v>
      </c>
      <c r="AN571" s="104" t="b">
        <f t="shared" si="340"/>
        <v>1</v>
      </c>
      <c r="AO571" s="98">
        <f t="shared" si="341"/>
        <v>23.22</v>
      </c>
      <c r="AP571" s="104">
        <f t="shared" si="342"/>
        <v>24.6</v>
      </c>
      <c r="AQ571" s="98">
        <f t="shared" si="343"/>
        <v>0.2</v>
      </c>
      <c r="AR571" s="98">
        <f t="shared" si="344"/>
        <v>0.15384615384615385</v>
      </c>
      <c r="AS571" s="98">
        <f t="shared" si="345"/>
        <v>7.407407407407407E-2</v>
      </c>
      <c r="AU571" s="97" t="b">
        <f t="shared" si="346"/>
        <v>1</v>
      </c>
      <c r="AV571" s="97" t="b">
        <f t="shared" si="347"/>
        <v>0</v>
      </c>
      <c r="AW571" s="97" t="b">
        <f t="shared" si="353"/>
        <v>1</v>
      </c>
      <c r="AX571" s="97" t="b">
        <f t="shared" si="354"/>
        <v>1</v>
      </c>
      <c r="AY5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1" s="97" t="b">
        <f t="shared" si="348"/>
        <v>1</v>
      </c>
      <c r="BA571" s="97" t="b">
        <f t="shared" si="349"/>
        <v>1</v>
      </c>
      <c r="BB571" s="97" t="b">
        <f t="shared" si="355"/>
        <v>0</v>
      </c>
      <c r="BC571" s="97" t="b">
        <f t="shared" si="356"/>
        <v>0</v>
      </c>
      <c r="BD571" s="97" t="b">
        <f>Petrobras_PETR4___Histórico__InfoMoney_1[[#This Row],[MACD Line]]&lt;0</f>
        <v>0</v>
      </c>
      <c r="BE5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2" spans="1:57" hidden="1">
      <c r="A572" s="83">
        <v>43502</v>
      </c>
      <c r="B572" s="98">
        <v>24</v>
      </c>
      <c r="C572" s="98">
        <v>24</v>
      </c>
      <c r="D572" s="98">
        <v>-2.15</v>
      </c>
      <c r="E572" s="98">
        <f>Petrobras_PETR4___Histórico__InfoMoney_1[[#This Row],[Var.Dia (%)]]/100</f>
        <v>-2.1499999999999998E-2</v>
      </c>
      <c r="F572" s="98">
        <v>24.29</v>
      </c>
      <c r="G572" s="98">
        <v>23.84</v>
      </c>
      <c r="H572" s="98">
        <v>24.33</v>
      </c>
      <c r="I572" s="97" t="s">
        <v>230</v>
      </c>
      <c r="J572" s="108">
        <v>-3.7400000000000003E-2</v>
      </c>
      <c r="K572" s="97">
        <f ca="1">IF(COUNT($E572:E$1321)&gt;=22,LINEST(OFFSET(E572,0,0,22),OFFSET(J572,0,0,22)),"")</f>
        <v>0.32690287356106917</v>
      </c>
      <c r="L572" s="99">
        <f t="shared" si="321"/>
        <v>0</v>
      </c>
      <c r="M572" s="99">
        <f t="shared" si="322"/>
        <v>0</v>
      </c>
      <c r="N572" s="99">
        <f t="shared" si="323"/>
        <v>0</v>
      </c>
      <c r="O5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-0.44117647058823539</v>
      </c>
      <c r="P572" s="128">
        <f>IF(Petrobras_PETR4___Histórico__InfoMoney_1[[#This Row],[William %R]]&lt;-0.8,1,0)</f>
        <v>0</v>
      </c>
      <c r="Q572" s="128">
        <f>IF(Petrobras_PETR4___Histórico__InfoMoney_1[[#This Row],[William %R]]&gt;-0.1,1,0)</f>
        <v>0</v>
      </c>
      <c r="R572" s="99">
        <f t="shared" si="324"/>
        <v>23.24</v>
      </c>
      <c r="S572" s="99">
        <f t="shared" si="325"/>
        <v>24.6</v>
      </c>
      <c r="T572" s="99">
        <f t="shared" si="326"/>
        <v>23.874346153846155</v>
      </c>
      <c r="U572" s="99">
        <f t="shared" si="327"/>
        <v>23.8765</v>
      </c>
      <c r="V572" s="99">
        <f t="shared" si="328"/>
        <v>24.021875061868574</v>
      </c>
      <c r="W572" s="99">
        <f t="shared" si="329"/>
        <v>23.567081349905742</v>
      </c>
      <c r="X572" s="99">
        <f t="shared" si="330"/>
        <v>0.45479371196283225</v>
      </c>
      <c r="Y572" s="99">
        <f t="shared" si="331"/>
        <v>0.46043312412961723</v>
      </c>
      <c r="Z572" s="99">
        <f t="shared" si="332"/>
        <v>-5.639412166784985E-3</v>
      </c>
      <c r="AA572" s="109">
        <f t="shared" si="333"/>
        <v>0.37476659402887097</v>
      </c>
      <c r="AB572" s="109">
        <f t="shared" si="350"/>
        <v>0.23974986965585679</v>
      </c>
      <c r="AC572" s="99" t="str">
        <f t="shared" si="351"/>
        <v>0</v>
      </c>
      <c r="AD572" s="95" t="str">
        <f t="shared" si="352"/>
        <v>0</v>
      </c>
      <c r="AE572" s="95">
        <f t="shared" si="334"/>
        <v>1</v>
      </c>
      <c r="AF572" s="95">
        <f>IF(Petrobras_PETR4___Histórico__InfoMoney_1[[#This Row],[MACD Line]]&lt;0,1,0)</f>
        <v>0</v>
      </c>
      <c r="AG572" s="99">
        <f>Petrobras_PETR4___Histórico__InfoMoney_1[[#This Row],[9MME]]/Petrobras_PETR4___Histórico__InfoMoney_1[[#This Row],[20MA]]</f>
        <v>0.99990979221603482</v>
      </c>
      <c r="AH572" s="95">
        <f t="shared" si="335"/>
        <v>0</v>
      </c>
      <c r="AI572" s="96">
        <f t="shared" si="336"/>
        <v>1</v>
      </c>
      <c r="AK572" s="104" t="b">
        <f t="shared" si="337"/>
        <v>1</v>
      </c>
      <c r="AL572" s="104" t="b">
        <f t="shared" si="338"/>
        <v>1</v>
      </c>
      <c r="AM572" s="104" t="b">
        <f t="shared" si="339"/>
        <v>1</v>
      </c>
      <c r="AN572" s="104" t="b">
        <f t="shared" si="340"/>
        <v>0</v>
      </c>
      <c r="AO572" s="98">
        <f t="shared" si="341"/>
        <v>23.22</v>
      </c>
      <c r="AP572" s="104">
        <f t="shared" si="342"/>
        <v>24.6</v>
      </c>
      <c r="AQ572" s="98">
        <f t="shared" si="343"/>
        <v>0.2</v>
      </c>
      <c r="AR572" s="98">
        <f t="shared" si="344"/>
        <v>0.15384615384615385</v>
      </c>
      <c r="AS572" s="98">
        <f t="shared" si="345"/>
        <v>7.407407407407407E-2</v>
      </c>
      <c r="AU572" s="97" t="b">
        <f t="shared" si="346"/>
        <v>0</v>
      </c>
      <c r="AV572" s="97" t="b">
        <f t="shared" si="347"/>
        <v>0</v>
      </c>
      <c r="AW572" s="97" t="b">
        <f t="shared" si="353"/>
        <v>1</v>
      </c>
      <c r="AX572" s="97" t="b">
        <f t="shared" si="354"/>
        <v>0</v>
      </c>
      <c r="AY5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2" s="97" t="b">
        <f t="shared" si="348"/>
        <v>0</v>
      </c>
      <c r="BA572" s="97" t="b">
        <f t="shared" si="349"/>
        <v>1</v>
      </c>
      <c r="BB572" s="97" t="b">
        <f t="shared" si="355"/>
        <v>1</v>
      </c>
      <c r="BC572" s="97" t="b">
        <f t="shared" si="356"/>
        <v>0</v>
      </c>
      <c r="BD572" s="97" t="b">
        <f>Petrobras_PETR4___Histórico__InfoMoney_1[[#This Row],[MACD Line]]&lt;0</f>
        <v>0</v>
      </c>
      <c r="BE5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3" spans="1:57" hidden="1">
      <c r="A573" s="83">
        <v>43501</v>
      </c>
      <c r="B573" s="98">
        <v>24.53</v>
      </c>
      <c r="C573" s="98">
        <v>24.53</v>
      </c>
      <c r="D573" s="98">
        <v>0.08</v>
      </c>
      <c r="E573" s="98">
        <f>Petrobras_PETR4___Histórico__InfoMoney_1[[#This Row],[Var.Dia (%)]]/100</f>
        <v>8.0000000000000004E-4</v>
      </c>
      <c r="F573" s="98">
        <v>24.4</v>
      </c>
      <c r="G573" s="98">
        <v>24.3</v>
      </c>
      <c r="H573" s="98">
        <v>24.58</v>
      </c>
      <c r="I573" s="97" t="s">
        <v>298</v>
      </c>
      <c r="J573" s="108">
        <v>-2.8E-3</v>
      </c>
      <c r="K573" s="97">
        <f ca="1">IF(COUNT($E573:E$1321)&gt;=22,LINEST(OFFSET(E573,0,0,22),OFFSET(J573,0,0,22)),"")</f>
        <v>0.11949340527844235</v>
      </c>
      <c r="L573" s="99">
        <f t="shared" si="321"/>
        <v>0</v>
      </c>
      <c r="M573" s="99">
        <f t="shared" si="322"/>
        <v>0</v>
      </c>
      <c r="N573" s="99">
        <f t="shared" si="323"/>
        <v>0</v>
      </c>
      <c r="O5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-5.0724637681159535E-2</v>
      </c>
      <c r="P573" s="128">
        <f>IF(Petrobras_PETR4___Histórico__InfoMoney_1[[#This Row],[William %R]]&lt;-0.8,1,0)</f>
        <v>0</v>
      </c>
      <c r="Q573" s="128">
        <f>IF(Petrobras_PETR4___Histórico__InfoMoney_1[[#This Row],[William %R]]&gt;-0.1,1,0)</f>
        <v>1</v>
      </c>
      <c r="R573" s="99">
        <f t="shared" si="324"/>
        <v>23.22</v>
      </c>
      <c r="S573" s="99">
        <f t="shared" si="325"/>
        <v>24.6</v>
      </c>
      <c r="T573" s="99">
        <f t="shared" si="326"/>
        <v>23.918653846153845</v>
      </c>
      <c r="U573" s="99">
        <f t="shared" si="327"/>
        <v>23.851500000000001</v>
      </c>
      <c r="V573" s="99">
        <f t="shared" si="328"/>
        <v>24.02585234584468</v>
      </c>
      <c r="W573" s="99">
        <f t="shared" si="329"/>
        <v>23.532447857898202</v>
      </c>
      <c r="X573" s="99">
        <f t="shared" si="330"/>
        <v>0.49340448794647784</v>
      </c>
      <c r="Y573" s="99">
        <f t="shared" si="331"/>
        <v>0.46184297717131351</v>
      </c>
      <c r="Z573" s="99">
        <f t="shared" si="332"/>
        <v>3.1561510775164336E-2</v>
      </c>
      <c r="AA573" s="109">
        <f t="shared" si="333"/>
        <v>1.4142135623730649E-2</v>
      </c>
      <c r="AB573" s="109">
        <f t="shared" si="350"/>
        <v>0.20591260281974097</v>
      </c>
      <c r="AC573" s="99" t="str">
        <f t="shared" si="351"/>
        <v>0</v>
      </c>
      <c r="AD573" s="95" t="str">
        <f t="shared" si="352"/>
        <v>0</v>
      </c>
      <c r="AE573" s="95">
        <f t="shared" si="334"/>
        <v>1</v>
      </c>
      <c r="AF573" s="95">
        <f>IF(Petrobras_PETR4___Histórico__InfoMoney_1[[#This Row],[MACD Line]]&lt;0,1,0)</f>
        <v>0</v>
      </c>
      <c r="AG573" s="99">
        <f>Petrobras_PETR4___Histórico__InfoMoney_1[[#This Row],[9MME]]/Petrobras_PETR4___Histórico__InfoMoney_1[[#This Row],[20MA]]</f>
        <v>1.0028154978158121</v>
      </c>
      <c r="AH573" s="95">
        <f t="shared" si="335"/>
        <v>0</v>
      </c>
      <c r="AI573" s="96">
        <f t="shared" si="336"/>
        <v>0</v>
      </c>
      <c r="AK573" s="104" t="b">
        <f t="shared" si="337"/>
        <v>1</v>
      </c>
      <c r="AL573" s="104" t="b">
        <f t="shared" si="338"/>
        <v>1</v>
      </c>
      <c r="AM573" s="104" t="b">
        <f t="shared" si="339"/>
        <v>0</v>
      </c>
      <c r="AN573" s="104" t="b">
        <f t="shared" si="340"/>
        <v>1</v>
      </c>
      <c r="AO573" s="98">
        <f t="shared" si="341"/>
        <v>23.22</v>
      </c>
      <c r="AP573" s="104">
        <f t="shared" si="342"/>
        <v>24.6</v>
      </c>
      <c r="AQ573" s="98">
        <f t="shared" si="343"/>
        <v>0.2</v>
      </c>
      <c r="AR573" s="98">
        <f t="shared" si="344"/>
        <v>0.15384615384615385</v>
      </c>
      <c r="AS573" s="98">
        <f t="shared" si="345"/>
        <v>7.407407407407407E-2</v>
      </c>
      <c r="AU573" s="97" t="b">
        <f t="shared" si="346"/>
        <v>0</v>
      </c>
      <c r="AV573" s="97" t="b">
        <f t="shared" si="347"/>
        <v>1</v>
      </c>
      <c r="AW573" s="97" t="b">
        <f t="shared" si="353"/>
        <v>0</v>
      </c>
      <c r="AX573" s="97" t="b">
        <f t="shared" si="354"/>
        <v>0</v>
      </c>
      <c r="AY5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3" s="97" t="b">
        <f t="shared" si="348"/>
        <v>0</v>
      </c>
      <c r="BA573" s="97" t="b">
        <f t="shared" si="349"/>
        <v>0</v>
      </c>
      <c r="BB573" s="97" t="b">
        <f t="shared" si="355"/>
        <v>1</v>
      </c>
      <c r="BC573" s="97" t="b">
        <f t="shared" si="356"/>
        <v>1</v>
      </c>
      <c r="BD573" s="97" t="b">
        <f>Petrobras_PETR4___Histórico__InfoMoney_1[[#This Row],[MACD Line]]&lt;0</f>
        <v>0</v>
      </c>
      <c r="BE5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4" spans="1:57" hidden="1">
      <c r="A574" s="83">
        <v>43500</v>
      </c>
      <c r="B574" s="98">
        <v>24.51</v>
      </c>
      <c r="C574" s="98">
        <v>24.51</v>
      </c>
      <c r="D574" s="98">
        <v>0.89</v>
      </c>
      <c r="E574" s="98">
        <f>Petrobras_PETR4___Histórico__InfoMoney_1[[#This Row],[Var.Dia (%)]]/100</f>
        <v>8.8999999999999999E-3</v>
      </c>
      <c r="F574" s="98">
        <v>24.33</v>
      </c>
      <c r="G574" s="98">
        <v>24.11</v>
      </c>
      <c r="H574" s="98">
        <v>24.6</v>
      </c>
      <c r="I574" s="97" t="s">
        <v>62</v>
      </c>
      <c r="J574" s="108">
        <v>7.4000000000000003E-3</v>
      </c>
      <c r="K574" s="97">
        <f ca="1">IF(COUNT($E574:E$1321)&gt;=22,LINEST(OFFSET(E574,0,0,22),OFFSET(J574,0,0,22)),"")</f>
        <v>9.879063769928105E-2</v>
      </c>
      <c r="L574" s="99">
        <f t="shared" si="321"/>
        <v>0</v>
      </c>
      <c r="M574" s="99">
        <f t="shared" si="322"/>
        <v>1</v>
      </c>
      <c r="N574" s="99">
        <f t="shared" si="323"/>
        <v>0</v>
      </c>
      <c r="O5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-6.5217391304347602E-2</v>
      </c>
      <c r="P574" s="128">
        <f>IF(Petrobras_PETR4___Histórico__InfoMoney_1[[#This Row],[William %R]]&lt;-0.8,1,0)</f>
        <v>0</v>
      </c>
      <c r="Q574" s="128">
        <f>IF(Petrobras_PETR4___Histórico__InfoMoney_1[[#This Row],[William %R]]&gt;-0.1,1,0)</f>
        <v>1</v>
      </c>
      <c r="R574" s="99">
        <f t="shared" si="324"/>
        <v>23.22</v>
      </c>
      <c r="S574" s="99">
        <f t="shared" si="325"/>
        <v>24.6</v>
      </c>
      <c r="T574" s="99">
        <f t="shared" si="326"/>
        <v>23.863538461538461</v>
      </c>
      <c r="U574" s="99">
        <f t="shared" si="327"/>
        <v>23.807499999999997</v>
      </c>
      <c r="V574" s="99">
        <f t="shared" si="328"/>
        <v>23.934189135998256</v>
      </c>
      <c r="W574" s="99">
        <f t="shared" si="329"/>
        <v>23.452643686530056</v>
      </c>
      <c r="X574" s="99">
        <f t="shared" si="330"/>
        <v>0.4815454494682001</v>
      </c>
      <c r="Y574" s="99">
        <f t="shared" si="331"/>
        <v>0.45395259947752242</v>
      </c>
      <c r="Z574" s="99">
        <f t="shared" si="332"/>
        <v>2.7592849990677681E-2</v>
      </c>
      <c r="AA574" s="109">
        <f t="shared" si="333"/>
        <v>0.15556349186104218</v>
      </c>
      <c r="AB574" s="109">
        <f t="shared" si="350"/>
        <v>0.23220680437920022</v>
      </c>
      <c r="AC574" s="99" t="str">
        <f t="shared" si="351"/>
        <v>0</v>
      </c>
      <c r="AD574" s="95" t="str">
        <f t="shared" si="352"/>
        <v>0</v>
      </c>
      <c r="AE574" s="95">
        <f t="shared" si="334"/>
        <v>1</v>
      </c>
      <c r="AF574" s="95">
        <f>IF(Petrobras_PETR4___Histórico__InfoMoney_1[[#This Row],[MACD Line]]&lt;0,1,0)</f>
        <v>0</v>
      </c>
      <c r="AG574" s="99">
        <f>Petrobras_PETR4___Histórico__InfoMoney_1[[#This Row],[9MME]]/Petrobras_PETR4___Histórico__InfoMoney_1[[#This Row],[20MA]]</f>
        <v>1.0023538154589295</v>
      </c>
      <c r="AH574" s="95">
        <f t="shared" si="335"/>
        <v>0</v>
      </c>
      <c r="AI574" s="96">
        <f t="shared" si="336"/>
        <v>0</v>
      </c>
      <c r="AK574" s="104" t="b">
        <f t="shared" si="337"/>
        <v>1</v>
      </c>
      <c r="AL574" s="104" t="b">
        <f t="shared" si="338"/>
        <v>0</v>
      </c>
      <c r="AM574" s="104" t="b">
        <f t="shared" si="339"/>
        <v>0</v>
      </c>
      <c r="AN574" s="104" t="b">
        <f t="shared" si="340"/>
        <v>1</v>
      </c>
      <c r="AO574" s="98">
        <f t="shared" si="341"/>
        <v>23.22</v>
      </c>
      <c r="AP574" s="104">
        <f t="shared" si="342"/>
        <v>24.6</v>
      </c>
      <c r="AQ574" s="98">
        <f t="shared" si="343"/>
        <v>0.2</v>
      </c>
      <c r="AR574" s="98">
        <f t="shared" si="344"/>
        <v>0.15384615384615385</v>
      </c>
      <c r="AS574" s="98">
        <f t="shared" si="345"/>
        <v>7.407407407407407E-2</v>
      </c>
      <c r="AU574" s="97" t="b">
        <f t="shared" si="346"/>
        <v>1</v>
      </c>
      <c r="AV574" s="97" t="b">
        <f t="shared" si="347"/>
        <v>0</v>
      </c>
      <c r="AW574" s="97" t="b">
        <f t="shared" si="353"/>
        <v>0</v>
      </c>
      <c r="AX574" s="97" t="b">
        <f t="shared" si="354"/>
        <v>0</v>
      </c>
      <c r="AY5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4" s="97" t="b">
        <f t="shared" si="348"/>
        <v>1</v>
      </c>
      <c r="BA574" s="97" t="b">
        <f t="shared" si="349"/>
        <v>0</v>
      </c>
      <c r="BB574" s="97" t="b">
        <f t="shared" si="355"/>
        <v>1</v>
      </c>
      <c r="BC574" s="97" t="b">
        <f t="shared" si="356"/>
        <v>1</v>
      </c>
      <c r="BD574" s="97" t="b">
        <f>Petrobras_PETR4___Histórico__InfoMoney_1[[#This Row],[MACD Line]]&lt;0</f>
        <v>0</v>
      </c>
      <c r="BE5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5" spans="1:57" hidden="1">
      <c r="A575" s="83">
        <v>43497</v>
      </c>
      <c r="B575" s="98">
        <v>24.29</v>
      </c>
      <c r="C575" s="98">
        <v>24.29</v>
      </c>
      <c r="D575" s="98">
        <v>0.86</v>
      </c>
      <c r="E575" s="98">
        <f>Petrobras_PETR4___Histórico__InfoMoney_1[[#This Row],[Var.Dia (%)]]/100</f>
        <v>8.6E-3</v>
      </c>
      <c r="F575" s="98">
        <v>24.01</v>
      </c>
      <c r="G575" s="98">
        <v>23.89</v>
      </c>
      <c r="H575" s="98">
        <v>24.34</v>
      </c>
      <c r="I575" s="97" t="s">
        <v>98</v>
      </c>
      <c r="J575" s="108">
        <v>4.7999999999999996E-3</v>
      </c>
      <c r="K575" s="97">
        <f ca="1">IF(COUNT($E575:E$1321)&gt;=22,LINEST(OFFSET(E575,0,0,22),OFFSET(J575,0,0,22)),"")</f>
        <v>-4.3020777227989866E-2</v>
      </c>
      <c r="L575" s="99">
        <f t="shared" si="321"/>
        <v>0</v>
      </c>
      <c r="M575" s="99">
        <f t="shared" si="322"/>
        <v>0</v>
      </c>
      <c r="N575" s="99">
        <f t="shared" si="323"/>
        <v>0</v>
      </c>
      <c r="O5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-0.1300813008130082</v>
      </c>
      <c r="P575" s="128">
        <f>IF(Petrobras_PETR4___Histórico__InfoMoney_1[[#This Row],[William %R]]&lt;-0.8,1,0)</f>
        <v>0</v>
      </c>
      <c r="Q575" s="128">
        <f>IF(Petrobras_PETR4___Histórico__InfoMoney_1[[#This Row],[William %R]]&gt;-0.1,1,0)</f>
        <v>0</v>
      </c>
      <c r="R575" s="99">
        <f t="shared" si="324"/>
        <v>23.22</v>
      </c>
      <c r="S575" s="99">
        <f t="shared" si="325"/>
        <v>24.45</v>
      </c>
      <c r="T575" s="99">
        <f t="shared" si="326"/>
        <v>23.783999999999999</v>
      </c>
      <c r="U575" s="99">
        <f t="shared" si="327"/>
        <v>23.745999999999999</v>
      </c>
      <c r="V575" s="99">
        <f t="shared" si="328"/>
        <v>23.829496251634303</v>
      </c>
      <c r="W575" s="99">
        <f t="shared" si="329"/>
        <v>23.368055181452462</v>
      </c>
      <c r="X575" s="99">
        <f t="shared" si="330"/>
        <v>0.46144107018184144</v>
      </c>
      <c r="Y575" s="99">
        <f t="shared" si="331"/>
        <v>0.447054386979853</v>
      </c>
      <c r="Z575" s="99">
        <f t="shared" si="332"/>
        <v>1.4386683201988437E-2</v>
      </c>
      <c r="AA575" s="109">
        <f t="shared" si="333"/>
        <v>0.141421356237309</v>
      </c>
      <c r="AB575" s="109">
        <f t="shared" si="350"/>
        <v>0.37680233544923747</v>
      </c>
      <c r="AC575" s="99" t="str">
        <f t="shared" si="351"/>
        <v>0</v>
      </c>
      <c r="AD575" s="95" t="str">
        <f t="shared" si="352"/>
        <v>0</v>
      </c>
      <c r="AE575" s="95">
        <f t="shared" si="334"/>
        <v>1</v>
      </c>
      <c r="AF575" s="95">
        <f>IF(Petrobras_PETR4___Histórico__InfoMoney_1[[#This Row],[MACD Line]]&lt;0,1,0)</f>
        <v>0</v>
      </c>
      <c r="AG575" s="99">
        <f>Petrobras_PETR4___Histórico__InfoMoney_1[[#This Row],[9MME]]/Petrobras_PETR4___Histórico__InfoMoney_1[[#This Row],[20MA]]</f>
        <v>1.0016002695190769</v>
      </c>
      <c r="AH575" s="95">
        <f t="shared" si="335"/>
        <v>0</v>
      </c>
      <c r="AI575" s="96">
        <f t="shared" si="336"/>
        <v>0</v>
      </c>
      <c r="AK575" s="104" t="b">
        <f t="shared" si="337"/>
        <v>0</v>
      </c>
      <c r="AL575" s="104" t="b">
        <f t="shared" si="338"/>
        <v>0</v>
      </c>
      <c r="AM575" s="104" t="b">
        <f t="shared" si="339"/>
        <v>0</v>
      </c>
      <c r="AN575" s="104" t="b">
        <f t="shared" si="340"/>
        <v>1</v>
      </c>
      <c r="AO575" s="98">
        <f t="shared" si="341"/>
        <v>23.04</v>
      </c>
      <c r="AP575" s="104">
        <f t="shared" si="342"/>
        <v>24.45</v>
      </c>
      <c r="AQ575" s="98">
        <f t="shared" si="343"/>
        <v>0.2</v>
      </c>
      <c r="AR575" s="98">
        <f t="shared" si="344"/>
        <v>0.15384615384615385</v>
      </c>
      <c r="AS575" s="98">
        <f t="shared" si="345"/>
        <v>7.407407407407407E-2</v>
      </c>
      <c r="AU575" s="97" t="b">
        <f t="shared" si="346"/>
        <v>0</v>
      </c>
      <c r="AV575" s="97" t="b">
        <f t="shared" si="347"/>
        <v>1</v>
      </c>
      <c r="AW575" s="97" t="b">
        <f t="shared" si="353"/>
        <v>0</v>
      </c>
      <c r="AX575" s="97" t="b">
        <f t="shared" si="354"/>
        <v>1</v>
      </c>
      <c r="AY5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5" s="97" t="b">
        <f t="shared" si="348"/>
        <v>0</v>
      </c>
      <c r="BA575" s="97" t="b">
        <f t="shared" si="349"/>
        <v>1</v>
      </c>
      <c r="BB575" s="97" t="b">
        <f t="shared" si="355"/>
        <v>0</v>
      </c>
      <c r="BC575" s="97" t="b">
        <f t="shared" si="356"/>
        <v>1</v>
      </c>
      <c r="BD575" s="97" t="b">
        <f>Petrobras_PETR4___Histórico__InfoMoney_1[[#This Row],[MACD Line]]&lt;0</f>
        <v>0</v>
      </c>
      <c r="BE5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6" spans="1:57" hidden="1">
      <c r="A576" s="83">
        <v>43496</v>
      </c>
      <c r="B576" s="98">
        <v>24.09</v>
      </c>
      <c r="C576" s="98">
        <v>24.09</v>
      </c>
      <c r="D576" s="98">
        <v>-0.16</v>
      </c>
      <c r="E576" s="98">
        <f>Petrobras_PETR4___Histórico__InfoMoney_1[[#This Row],[Var.Dia (%)]]/100</f>
        <v>-1.6000000000000001E-3</v>
      </c>
      <c r="F576" s="98">
        <v>24.36</v>
      </c>
      <c r="G576" s="98">
        <v>24.07</v>
      </c>
      <c r="H576" s="98">
        <v>24.45</v>
      </c>
      <c r="I576" s="97" t="s">
        <v>109</v>
      </c>
      <c r="J576" s="108">
        <v>4.1000000000000003E-3</v>
      </c>
      <c r="K576" s="97">
        <f ca="1">IF(COUNT($E576:E$1321)&gt;=22,LINEST(OFFSET(E576,0,0,22),OFFSET(J576,0,0,22)),"")</f>
        <v>-0.46192098404310999</v>
      </c>
      <c r="L576" s="99">
        <f t="shared" si="321"/>
        <v>0</v>
      </c>
      <c r="M576" s="99">
        <f t="shared" si="322"/>
        <v>1</v>
      </c>
      <c r="N576" s="99">
        <f t="shared" si="323"/>
        <v>0</v>
      </c>
      <c r="O5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-0.29268292682926772</v>
      </c>
      <c r="P576" s="128">
        <f>IF(Petrobras_PETR4___Histórico__InfoMoney_1[[#This Row],[William %R]]&lt;-0.8,1,0)</f>
        <v>0</v>
      </c>
      <c r="Q576" s="128">
        <f>IF(Petrobras_PETR4___Histórico__InfoMoney_1[[#This Row],[William %R]]&gt;-0.1,1,0)</f>
        <v>0</v>
      </c>
      <c r="R576" s="99">
        <f t="shared" si="324"/>
        <v>23.22</v>
      </c>
      <c r="S576" s="99">
        <f t="shared" si="325"/>
        <v>24.45</v>
      </c>
      <c r="T576" s="99">
        <f t="shared" si="326"/>
        <v>23.692730769230771</v>
      </c>
      <c r="U576" s="99">
        <f t="shared" si="327"/>
        <v>23.692</v>
      </c>
      <c r="V576" s="99">
        <f t="shared" si="328"/>
        <v>23.745768297385997</v>
      </c>
      <c r="W576" s="99">
        <f t="shared" si="329"/>
        <v>23.29429959596866</v>
      </c>
      <c r="X576" s="99">
        <f t="shared" si="330"/>
        <v>0.45146870141733686</v>
      </c>
      <c r="Y576" s="99">
        <f t="shared" si="331"/>
        <v>0.44345771617935592</v>
      </c>
      <c r="Z576" s="99">
        <f t="shared" si="332"/>
        <v>8.0109852379809388E-3</v>
      </c>
      <c r="AA576" s="109">
        <f t="shared" si="333"/>
        <v>2.8284271247461298E-2</v>
      </c>
      <c r="AB576" s="109">
        <f t="shared" si="350"/>
        <v>0.33463412856431701</v>
      </c>
      <c r="AC576" s="99" t="str">
        <f t="shared" si="351"/>
        <v>0</v>
      </c>
      <c r="AD576" s="95" t="str">
        <f t="shared" si="352"/>
        <v>0</v>
      </c>
      <c r="AE576" s="95">
        <f t="shared" si="334"/>
        <v>1</v>
      </c>
      <c r="AF576" s="95">
        <f>IF(Petrobras_PETR4___Histórico__InfoMoney_1[[#This Row],[MACD Line]]&lt;0,1,0)</f>
        <v>0</v>
      </c>
      <c r="AG576" s="99">
        <f>Petrobras_PETR4___Histórico__InfoMoney_1[[#This Row],[9MME]]/Petrobras_PETR4___Histórico__InfoMoney_1[[#This Row],[20MA]]</f>
        <v>1.0000308445564228</v>
      </c>
      <c r="AH576" s="95">
        <f t="shared" si="335"/>
        <v>0</v>
      </c>
      <c r="AI576" s="96">
        <f t="shared" si="336"/>
        <v>0</v>
      </c>
      <c r="AK576" s="104" t="b">
        <f t="shared" si="337"/>
        <v>0</v>
      </c>
      <c r="AL576" s="104" t="b">
        <f t="shared" si="338"/>
        <v>1</v>
      </c>
      <c r="AM576" s="104" t="b">
        <f t="shared" si="339"/>
        <v>1</v>
      </c>
      <c r="AN576" s="104" t="b">
        <f t="shared" si="340"/>
        <v>0</v>
      </c>
      <c r="AO576" s="98">
        <f t="shared" si="341"/>
        <v>22.41</v>
      </c>
      <c r="AP576" s="104">
        <f t="shared" si="342"/>
        <v>24.45</v>
      </c>
      <c r="AQ576" s="98">
        <f t="shared" si="343"/>
        <v>0.2</v>
      </c>
      <c r="AR576" s="98">
        <f t="shared" si="344"/>
        <v>0.15384615384615385</v>
      </c>
      <c r="AS576" s="98">
        <f t="shared" si="345"/>
        <v>7.407407407407407E-2</v>
      </c>
      <c r="AU576" s="97" t="b">
        <f t="shared" si="346"/>
        <v>1</v>
      </c>
      <c r="AV576" s="97" t="b">
        <f t="shared" si="347"/>
        <v>1</v>
      </c>
      <c r="AW576" s="97" t="b">
        <f t="shared" si="353"/>
        <v>1</v>
      </c>
      <c r="AX576" s="97" t="b">
        <f t="shared" si="354"/>
        <v>0</v>
      </c>
      <c r="AY5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6" s="97" t="b">
        <f t="shared" si="348"/>
        <v>0</v>
      </c>
      <c r="BA576" s="97" t="b">
        <f t="shared" si="349"/>
        <v>0</v>
      </c>
      <c r="BB576" s="97" t="b">
        <f t="shared" si="355"/>
        <v>1</v>
      </c>
      <c r="BC576" s="97" t="b">
        <f t="shared" si="356"/>
        <v>0</v>
      </c>
      <c r="BD576" s="97" t="b">
        <f>Petrobras_PETR4___Histórico__InfoMoney_1[[#This Row],[MACD Line]]&lt;0</f>
        <v>0</v>
      </c>
      <c r="BE5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7" spans="1:57" hidden="1">
      <c r="A577" s="83">
        <v>43495</v>
      </c>
      <c r="B577" s="98">
        <v>24.13</v>
      </c>
      <c r="C577" s="98">
        <v>24.13</v>
      </c>
      <c r="D577" s="98">
        <v>0.99</v>
      </c>
      <c r="E577" s="98">
        <f>Petrobras_PETR4___Histórico__InfoMoney_1[[#This Row],[Var.Dia (%)]]/100</f>
        <v>9.8999999999999991E-3</v>
      </c>
      <c r="F577" s="98">
        <v>24.3</v>
      </c>
      <c r="G577" s="98">
        <v>23.98</v>
      </c>
      <c r="H577" s="98">
        <v>24.42</v>
      </c>
      <c r="I577" s="97" t="s">
        <v>178</v>
      </c>
      <c r="J577" s="108">
        <v>1.4200000000000001E-2</v>
      </c>
      <c r="K577" s="97">
        <f ca="1">IF(COUNT($E577:E$1321)&gt;=22,LINEST(OFFSET(E577,0,0,22),OFFSET(J577,0,0,22)),"")</f>
        <v>-0.31813472333172155</v>
      </c>
      <c r="L577" s="99">
        <f t="shared" si="321"/>
        <v>0</v>
      </c>
      <c r="M577" s="99">
        <f t="shared" si="322"/>
        <v>0</v>
      </c>
      <c r="N577" s="99">
        <f t="shared" si="323"/>
        <v>0</v>
      </c>
      <c r="O5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-0.24166666666666833</v>
      </c>
      <c r="P577" s="128">
        <f>IF(Petrobras_PETR4___Histórico__InfoMoney_1[[#This Row],[William %R]]&lt;-0.8,1,0)</f>
        <v>0</v>
      </c>
      <c r="Q577" s="128">
        <f>IF(Petrobras_PETR4___Histórico__InfoMoney_1[[#This Row],[William %R]]&gt;-0.1,1,0)</f>
        <v>0</v>
      </c>
      <c r="R577" s="99">
        <f t="shared" si="324"/>
        <v>23.22</v>
      </c>
      <c r="S577" s="99">
        <f t="shared" si="325"/>
        <v>24.42</v>
      </c>
      <c r="T577" s="99">
        <f t="shared" si="326"/>
        <v>23.581692307692308</v>
      </c>
      <c r="U577" s="99">
        <f t="shared" si="327"/>
        <v>23.6205</v>
      </c>
      <c r="V577" s="99">
        <f t="shared" si="328"/>
        <v>23.68318071509254</v>
      </c>
      <c r="W577" s="99">
        <f t="shared" si="329"/>
        <v>23.230643563646151</v>
      </c>
      <c r="X577" s="99">
        <f t="shared" si="330"/>
        <v>0.45253715144638917</v>
      </c>
      <c r="Y577" s="99">
        <f t="shared" si="331"/>
        <v>0.44145496986986066</v>
      </c>
      <c r="Z577" s="99">
        <f t="shared" si="332"/>
        <v>1.1082181576528516E-2</v>
      </c>
      <c r="AA577" s="109">
        <f t="shared" si="333"/>
        <v>0.16970562748477031</v>
      </c>
      <c r="AB577" s="109">
        <f t="shared" si="350"/>
        <v>0.31987497557639583</v>
      </c>
      <c r="AC577" s="99" t="str">
        <f t="shared" si="351"/>
        <v>0</v>
      </c>
      <c r="AD577" s="95" t="str">
        <f t="shared" si="352"/>
        <v>0</v>
      </c>
      <c r="AE577" s="95">
        <f t="shared" si="334"/>
        <v>1</v>
      </c>
      <c r="AF577" s="95">
        <f>IF(Petrobras_PETR4___Histórico__InfoMoney_1[[#This Row],[MACD Line]]&lt;0,1,0)</f>
        <v>0</v>
      </c>
      <c r="AG577" s="99">
        <f>Petrobras_PETR4___Histórico__InfoMoney_1[[#This Row],[9MME]]/Petrobras_PETR4___Histórico__InfoMoney_1[[#This Row],[20MA]]</f>
        <v>0.99835703341132942</v>
      </c>
      <c r="AH577" s="95">
        <f t="shared" si="335"/>
        <v>0</v>
      </c>
      <c r="AI577" s="96">
        <f t="shared" si="336"/>
        <v>0</v>
      </c>
      <c r="AK577" s="104" t="b">
        <f t="shared" si="337"/>
        <v>1</v>
      </c>
      <c r="AL577" s="104" t="b">
        <f t="shared" si="338"/>
        <v>0</v>
      </c>
      <c r="AM577" s="104" t="b">
        <f t="shared" si="339"/>
        <v>1</v>
      </c>
      <c r="AN577" s="104" t="b">
        <f t="shared" si="340"/>
        <v>1</v>
      </c>
      <c r="AO577" s="98">
        <f t="shared" si="341"/>
        <v>20.98</v>
      </c>
      <c r="AP577" s="104">
        <f t="shared" si="342"/>
        <v>24.45</v>
      </c>
      <c r="AQ577" s="98">
        <f t="shared" si="343"/>
        <v>0.2</v>
      </c>
      <c r="AR577" s="98">
        <f t="shared" si="344"/>
        <v>0.15384615384615385</v>
      </c>
      <c r="AS577" s="98">
        <f t="shared" si="345"/>
        <v>7.407407407407407E-2</v>
      </c>
      <c r="AU577" s="97" t="b">
        <f t="shared" si="346"/>
        <v>1</v>
      </c>
      <c r="AV577" s="97" t="b">
        <f t="shared" si="347"/>
        <v>1</v>
      </c>
      <c r="AW577" s="97" t="b">
        <f t="shared" si="353"/>
        <v>0</v>
      </c>
      <c r="AX577" s="97" t="b">
        <f t="shared" si="354"/>
        <v>1</v>
      </c>
      <c r="AY5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7" s="97" t="b">
        <f t="shared" si="348"/>
        <v>0</v>
      </c>
      <c r="BA577" s="97" t="b">
        <f t="shared" si="349"/>
        <v>0</v>
      </c>
      <c r="BB577" s="97" t="b">
        <f t="shared" si="355"/>
        <v>0</v>
      </c>
      <c r="BC577" s="97" t="b">
        <f t="shared" si="356"/>
        <v>1</v>
      </c>
      <c r="BD577" s="97" t="b">
        <f>Petrobras_PETR4___Histórico__InfoMoney_1[[#This Row],[MACD Line]]&lt;0</f>
        <v>0</v>
      </c>
      <c r="BE5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8" spans="1:57" hidden="1">
      <c r="A578" s="83">
        <v>43494</v>
      </c>
      <c r="B578" s="98">
        <v>23.89</v>
      </c>
      <c r="C578" s="98">
        <v>23.89</v>
      </c>
      <c r="D578" s="98">
        <v>2.42</v>
      </c>
      <c r="E578" s="98">
        <f>Petrobras_PETR4___Histórico__InfoMoney_1[[#This Row],[Var.Dia (%)]]/100</f>
        <v>2.4199999999999999E-2</v>
      </c>
      <c r="F578" s="98">
        <v>23.78</v>
      </c>
      <c r="G578" s="98">
        <v>23.65</v>
      </c>
      <c r="H578" s="98">
        <v>24.07</v>
      </c>
      <c r="I578" s="97" t="s">
        <v>208</v>
      </c>
      <c r="J578" s="108">
        <v>-1.4E-2</v>
      </c>
      <c r="K578" s="97">
        <f ca="1">IF(COUNT($E578:E$1321)&gt;=22,LINEST(OFFSET(E578,0,0,22),OFFSET(J578,0,0,22)),"")</f>
        <v>-0.35079341186670776</v>
      </c>
      <c r="L578" s="99">
        <f t="shared" si="321"/>
        <v>0</v>
      </c>
      <c r="M578" s="99">
        <f t="shared" si="322"/>
        <v>0</v>
      </c>
      <c r="N578" s="99">
        <f t="shared" si="323"/>
        <v>0</v>
      </c>
      <c r="O5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-0.21176470588235224</v>
      </c>
      <c r="P578" s="128">
        <f>IF(Petrobras_PETR4___Histórico__InfoMoney_1[[#This Row],[William %R]]&lt;-0.8,1,0)</f>
        <v>0</v>
      </c>
      <c r="Q578" s="128">
        <f>IF(Petrobras_PETR4___Histórico__InfoMoney_1[[#This Row],[William %R]]&gt;-0.1,1,0)</f>
        <v>0</v>
      </c>
      <c r="R578" s="99">
        <f t="shared" si="324"/>
        <v>23.22</v>
      </c>
      <c r="S578" s="99">
        <f t="shared" si="325"/>
        <v>24.07</v>
      </c>
      <c r="T578" s="99">
        <f t="shared" si="326"/>
        <v>23.39753846153846</v>
      </c>
      <c r="U578" s="99">
        <f t="shared" si="327"/>
        <v>23.481999999999999</v>
      </c>
      <c r="V578" s="99">
        <f t="shared" si="328"/>
        <v>23.601940845109365</v>
      </c>
      <c r="W578" s="99">
        <f t="shared" si="329"/>
        <v>23.158695048737844</v>
      </c>
      <c r="X578" s="99">
        <f t="shared" si="330"/>
        <v>0.44324579637152084</v>
      </c>
      <c r="Y578" s="99">
        <f t="shared" si="331"/>
        <v>0.43868442447572853</v>
      </c>
      <c r="Z578" s="99">
        <f t="shared" si="332"/>
        <v>4.5613718957923099E-3</v>
      </c>
      <c r="AA578" s="109">
        <f t="shared" si="333"/>
        <v>0.40305086527633227</v>
      </c>
      <c r="AB578" s="109">
        <f t="shared" si="350"/>
        <v>0.29142752100651031</v>
      </c>
      <c r="AC578" s="99" t="str">
        <f t="shared" si="351"/>
        <v>0</v>
      </c>
      <c r="AD578" s="95" t="str">
        <f t="shared" si="352"/>
        <v>0</v>
      </c>
      <c r="AE578" s="95">
        <f t="shared" si="334"/>
        <v>1</v>
      </c>
      <c r="AF578" s="95">
        <f>IF(Petrobras_PETR4___Histórico__InfoMoney_1[[#This Row],[MACD Line]]&lt;0,1,0)</f>
        <v>0</v>
      </c>
      <c r="AG578" s="99">
        <f>Petrobras_PETR4___Histórico__InfoMoney_1[[#This Row],[9MME]]/Petrobras_PETR4___Histórico__InfoMoney_1[[#This Row],[20MA]]</f>
        <v>0.99640313693631122</v>
      </c>
      <c r="AH578" s="95">
        <f t="shared" si="335"/>
        <v>0</v>
      </c>
      <c r="AI578" s="96">
        <f t="shared" si="336"/>
        <v>0</v>
      </c>
      <c r="AK578" s="104" t="b">
        <f t="shared" si="337"/>
        <v>0</v>
      </c>
      <c r="AL578" s="104" t="b">
        <f t="shared" si="338"/>
        <v>1</v>
      </c>
      <c r="AM578" s="104" t="b">
        <f t="shared" si="339"/>
        <v>0</v>
      </c>
      <c r="AN578" s="104" t="b">
        <f t="shared" si="340"/>
        <v>1</v>
      </c>
      <c r="AO578" s="98">
        <f t="shared" si="341"/>
        <v>20.79</v>
      </c>
      <c r="AP578" s="104">
        <f t="shared" si="342"/>
        <v>24.41</v>
      </c>
      <c r="AQ578" s="98">
        <f t="shared" si="343"/>
        <v>0.2</v>
      </c>
      <c r="AR578" s="98">
        <f t="shared" si="344"/>
        <v>0.15384615384615385</v>
      </c>
      <c r="AS578" s="98">
        <f t="shared" si="345"/>
        <v>7.407407407407407E-2</v>
      </c>
      <c r="AU578" s="97" t="b">
        <f t="shared" si="346"/>
        <v>1</v>
      </c>
      <c r="AV578" s="97" t="b">
        <f t="shared" si="347"/>
        <v>0</v>
      </c>
      <c r="AW578" s="97" t="b">
        <f t="shared" si="353"/>
        <v>1</v>
      </c>
      <c r="AX578" s="97" t="b">
        <f t="shared" si="354"/>
        <v>1</v>
      </c>
      <c r="AY5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8" s="97" t="b">
        <f t="shared" si="348"/>
        <v>1</v>
      </c>
      <c r="BA578" s="97" t="b">
        <f t="shared" si="349"/>
        <v>0</v>
      </c>
      <c r="BB578" s="97" t="b">
        <f t="shared" si="355"/>
        <v>0</v>
      </c>
      <c r="BC578" s="97" t="b">
        <f t="shared" si="356"/>
        <v>0</v>
      </c>
      <c r="BD578" s="97" t="b">
        <f>Petrobras_PETR4___Histórico__InfoMoney_1[[#This Row],[MACD Line]]&lt;0</f>
        <v>0</v>
      </c>
      <c r="BE5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79" spans="1:57" hidden="1">
      <c r="A579" s="83">
        <v>43493</v>
      </c>
      <c r="B579" s="98">
        <v>23.32</v>
      </c>
      <c r="C579" s="98">
        <v>23.32</v>
      </c>
      <c r="D579" s="98">
        <v>-3.02</v>
      </c>
      <c r="E579" s="98">
        <f>Petrobras_PETR4___Histórico__InfoMoney_1[[#This Row],[Var.Dia (%)]]/100</f>
        <v>-3.0200000000000001E-2</v>
      </c>
      <c r="F579" s="98">
        <v>23.81</v>
      </c>
      <c r="G579" s="98">
        <v>23.3</v>
      </c>
      <c r="H579" s="98">
        <v>24.04</v>
      </c>
      <c r="I579" s="97" t="s">
        <v>496</v>
      </c>
      <c r="J579" s="108">
        <v>-2E-3</v>
      </c>
      <c r="K579" s="97">
        <f ca="1">IF(COUNT($E579:E$1321)&gt;=22,LINEST(OFFSET(E579,0,0,22),OFFSET(J579,0,0,22)),"")</f>
        <v>-0.3223115102256085</v>
      </c>
      <c r="L579" s="99">
        <f t="shared" si="321"/>
        <v>0</v>
      </c>
      <c r="M579" s="99">
        <f t="shared" si="322"/>
        <v>0</v>
      </c>
      <c r="N579" s="99">
        <f t="shared" si="323"/>
        <v>0</v>
      </c>
      <c r="O5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-0.88235294117646912</v>
      </c>
      <c r="P579" s="128">
        <f>IF(Petrobras_PETR4___Histórico__InfoMoney_1[[#This Row],[William %R]]&lt;-0.8,1,0)</f>
        <v>1</v>
      </c>
      <c r="Q579" s="128">
        <f>IF(Petrobras_PETR4___Histórico__InfoMoney_1[[#This Row],[William %R]]&gt;-0.1,1,0)</f>
        <v>0</v>
      </c>
      <c r="R579" s="99">
        <f t="shared" si="324"/>
        <v>23.22</v>
      </c>
      <c r="S579" s="99">
        <f t="shared" si="325"/>
        <v>24.07</v>
      </c>
      <c r="T579" s="99">
        <f t="shared" si="326"/>
        <v>23.187153846153848</v>
      </c>
      <c r="U579" s="99">
        <f t="shared" si="327"/>
        <v>23.308</v>
      </c>
      <c r="V579" s="99">
        <f t="shared" si="328"/>
        <v>23.549566453311069</v>
      </c>
      <c r="W579" s="99">
        <f t="shared" si="329"/>
        <v>23.100190652636872</v>
      </c>
      <c r="X579" s="99">
        <f t="shared" si="330"/>
        <v>0.44937580067419702</v>
      </c>
      <c r="Y579" s="99">
        <f t="shared" si="331"/>
        <v>0.43754408150178042</v>
      </c>
      <c r="Z579" s="99">
        <f t="shared" si="332"/>
        <v>1.1831719172416599E-2</v>
      </c>
      <c r="AA579" s="109">
        <f t="shared" si="333"/>
        <v>0.51618795026618003</v>
      </c>
      <c r="AB579" s="109">
        <f t="shared" si="350"/>
        <v>0.31325708292072163</v>
      </c>
      <c r="AC579" s="99" t="str">
        <f t="shared" si="351"/>
        <v>0</v>
      </c>
      <c r="AD579" s="95" t="str">
        <f t="shared" si="352"/>
        <v>0</v>
      </c>
      <c r="AE579" s="95">
        <f t="shared" si="334"/>
        <v>1</v>
      </c>
      <c r="AF579" s="95">
        <f>IF(Petrobras_PETR4___Histórico__InfoMoney_1[[#This Row],[MACD Line]]&lt;0,1,0)</f>
        <v>0</v>
      </c>
      <c r="AG579" s="99">
        <f>Petrobras_PETR4___Histórico__InfoMoney_1[[#This Row],[9MME]]/Petrobras_PETR4___Histórico__InfoMoney_1[[#This Row],[20MA]]</f>
        <v>0.99481524996369697</v>
      </c>
      <c r="AH579" s="95">
        <f t="shared" si="335"/>
        <v>0</v>
      </c>
      <c r="AI579" s="96">
        <f t="shared" si="336"/>
        <v>0</v>
      </c>
      <c r="AK579" s="104" t="b">
        <f t="shared" si="337"/>
        <v>1</v>
      </c>
      <c r="AL579" s="104" t="b">
        <f t="shared" si="338"/>
        <v>1</v>
      </c>
      <c r="AM579" s="104" t="b">
        <f t="shared" si="339"/>
        <v>1</v>
      </c>
      <c r="AN579" s="104" t="b">
        <f t="shared" si="340"/>
        <v>0</v>
      </c>
      <c r="AO579" s="98">
        <f t="shared" si="341"/>
        <v>19.23</v>
      </c>
      <c r="AP579" s="104">
        <f t="shared" si="342"/>
        <v>24.41</v>
      </c>
      <c r="AQ579" s="98">
        <f t="shared" si="343"/>
        <v>0.2</v>
      </c>
      <c r="AR579" s="98">
        <f t="shared" si="344"/>
        <v>0.15384615384615385</v>
      </c>
      <c r="AS579" s="98">
        <f t="shared" si="345"/>
        <v>7.407407407407407E-2</v>
      </c>
      <c r="AU579" s="97" t="b">
        <f t="shared" si="346"/>
        <v>0</v>
      </c>
      <c r="AV579" s="97" t="b">
        <f t="shared" si="347"/>
        <v>0</v>
      </c>
      <c r="AW579" s="97" t="b">
        <f t="shared" si="353"/>
        <v>1</v>
      </c>
      <c r="AX579" s="97" t="b">
        <f t="shared" si="354"/>
        <v>1</v>
      </c>
      <c r="AY5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79" s="97" t="b">
        <f t="shared" si="348"/>
        <v>0</v>
      </c>
      <c r="BA579" s="97" t="b">
        <f t="shared" si="349"/>
        <v>1</v>
      </c>
      <c r="BB579" s="97" t="b">
        <f t="shared" si="355"/>
        <v>0</v>
      </c>
      <c r="BC579" s="97" t="b">
        <f t="shared" si="356"/>
        <v>0</v>
      </c>
      <c r="BD579" s="97" t="b">
        <f>Petrobras_PETR4___Histórico__InfoMoney_1[[#This Row],[MACD Line]]&lt;0</f>
        <v>0</v>
      </c>
      <c r="BE5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0" spans="1:57" hidden="1">
      <c r="A580" s="83">
        <v>43489</v>
      </c>
      <c r="B580" s="98">
        <v>24.05</v>
      </c>
      <c r="C580" s="98">
        <v>24.05</v>
      </c>
      <c r="D580" s="98">
        <v>0.43</v>
      </c>
      <c r="E580" s="98">
        <f>Petrobras_PETR4___Histórico__InfoMoney_1[[#This Row],[Var.Dia (%)]]/100</f>
        <v>4.3E-3</v>
      </c>
      <c r="F580" s="98">
        <v>23.92</v>
      </c>
      <c r="G580" s="98">
        <v>23.84</v>
      </c>
      <c r="H580" s="98">
        <v>24.05</v>
      </c>
      <c r="I580" s="97" t="s">
        <v>618</v>
      </c>
      <c r="J580" s="108">
        <v>2.3400000000000001E-2</v>
      </c>
      <c r="K580" s="97">
        <f ca="1">IF(COUNT($E580:E$1321)&gt;=22,LINEST(OFFSET(E580,0,0,22),OFFSET(J580,0,0,22)),"")</f>
        <v>-0.28591756656003536</v>
      </c>
      <c r="L580" s="99">
        <f t="shared" si="321"/>
        <v>0</v>
      </c>
      <c r="M580" s="99">
        <f t="shared" si="322"/>
        <v>0</v>
      </c>
      <c r="N580" s="99">
        <f t="shared" si="323"/>
        <v>0</v>
      </c>
      <c r="O5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-0.30252100840336055</v>
      </c>
      <c r="P580" s="128">
        <f>IF(Petrobras_PETR4___Histórico__InfoMoney_1[[#This Row],[William %R]]&lt;-0.8,1,0)</f>
        <v>0</v>
      </c>
      <c r="Q580" s="128">
        <f>IF(Petrobras_PETR4___Histórico__InfoMoney_1[[#This Row],[William %R]]&gt;-0.1,1,0)</f>
        <v>0</v>
      </c>
      <c r="R580" s="99">
        <f t="shared" si="324"/>
        <v>23.22</v>
      </c>
      <c r="S580" s="99">
        <f t="shared" si="325"/>
        <v>24.41</v>
      </c>
      <c r="T580" s="99">
        <f t="shared" si="326"/>
        <v>23.112461538461538</v>
      </c>
      <c r="U580" s="99">
        <f t="shared" si="327"/>
        <v>23.163000000000004</v>
      </c>
      <c r="V580" s="99">
        <f t="shared" si="328"/>
        <v>23.591305808458536</v>
      </c>
      <c r="W580" s="99">
        <f t="shared" si="329"/>
        <v>23.082605904847821</v>
      </c>
      <c r="X580" s="99">
        <f t="shared" si="330"/>
        <v>0.50869990361071515</v>
      </c>
      <c r="Y580" s="99">
        <f t="shared" si="331"/>
        <v>0.43458615170867626</v>
      </c>
      <c r="Z580" s="99">
        <f t="shared" si="332"/>
        <v>7.4113751902038894E-2</v>
      </c>
      <c r="AA580" s="109">
        <f t="shared" si="333"/>
        <v>7.0710678118655765E-2</v>
      </c>
      <c r="AB580" s="109">
        <f t="shared" si="350"/>
        <v>0.1578923684032891</v>
      </c>
      <c r="AC580" s="99" t="str">
        <f t="shared" si="351"/>
        <v>0</v>
      </c>
      <c r="AD580" s="95" t="str">
        <f t="shared" si="352"/>
        <v>0</v>
      </c>
      <c r="AE580" s="95">
        <f t="shared" si="334"/>
        <v>1</v>
      </c>
      <c r="AF580" s="95">
        <f>IF(Petrobras_PETR4___Histórico__InfoMoney_1[[#This Row],[MACD Line]]&lt;0,1,0)</f>
        <v>0</v>
      </c>
      <c r="AG580" s="99">
        <f>Petrobras_PETR4___Histórico__InfoMoney_1[[#This Row],[9MME]]/Petrobras_PETR4___Histórico__InfoMoney_1[[#This Row],[20MA]]</f>
        <v>0.99781813834397681</v>
      </c>
      <c r="AH580" s="95">
        <f t="shared" si="335"/>
        <v>0</v>
      </c>
      <c r="AI580" s="96">
        <f t="shared" si="336"/>
        <v>0</v>
      </c>
      <c r="AK580" s="104" t="b">
        <f t="shared" si="337"/>
        <v>1</v>
      </c>
      <c r="AL580" s="104" t="b">
        <f t="shared" si="338"/>
        <v>0</v>
      </c>
      <c r="AM580" s="104" t="b">
        <f t="shared" si="339"/>
        <v>0</v>
      </c>
      <c r="AN580" s="104" t="b">
        <f t="shared" si="340"/>
        <v>1</v>
      </c>
      <c r="AO580" s="98">
        <f t="shared" si="341"/>
        <v>19.23</v>
      </c>
      <c r="AP580" s="104">
        <f t="shared" si="342"/>
        <v>24.41</v>
      </c>
      <c r="AQ580" s="98">
        <f t="shared" si="343"/>
        <v>0.2</v>
      </c>
      <c r="AR580" s="98">
        <f t="shared" si="344"/>
        <v>0.15384615384615385</v>
      </c>
      <c r="AS580" s="98">
        <f t="shared" si="345"/>
        <v>7.407407407407407E-2</v>
      </c>
      <c r="AU580" s="97" t="b">
        <f t="shared" si="346"/>
        <v>0</v>
      </c>
      <c r="AV580" s="97" t="b">
        <f t="shared" si="347"/>
        <v>1</v>
      </c>
      <c r="AW580" s="97" t="b">
        <f t="shared" si="353"/>
        <v>1</v>
      </c>
      <c r="AX580" s="97" t="b">
        <f t="shared" si="354"/>
        <v>1</v>
      </c>
      <c r="AY5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0" s="97" t="b">
        <f t="shared" si="348"/>
        <v>0</v>
      </c>
      <c r="BA580" s="97" t="b">
        <f t="shared" si="349"/>
        <v>0</v>
      </c>
      <c r="BB580" s="97" t="b">
        <f t="shared" si="355"/>
        <v>0</v>
      </c>
      <c r="BC580" s="97" t="b">
        <f t="shared" si="356"/>
        <v>0</v>
      </c>
      <c r="BD580" s="97" t="b">
        <f>Petrobras_PETR4___Histórico__InfoMoney_1[[#This Row],[MACD Line]]&lt;0</f>
        <v>0</v>
      </c>
      <c r="BE5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1" spans="1:57" hidden="1">
      <c r="A581" s="83">
        <v>43488</v>
      </c>
      <c r="B581" s="98">
        <v>23.95</v>
      </c>
      <c r="C581" s="98">
        <v>23.95</v>
      </c>
      <c r="D581" s="98">
        <v>1.19</v>
      </c>
      <c r="E581" s="98">
        <f>Petrobras_PETR4___Histórico__InfoMoney_1[[#This Row],[Var.Dia (%)]]/100</f>
        <v>1.1899999999999999E-2</v>
      </c>
      <c r="F581" s="98">
        <v>23.85</v>
      </c>
      <c r="G581" s="98">
        <v>23.69</v>
      </c>
      <c r="H581" s="98">
        <v>24.05</v>
      </c>
      <c r="I581" s="97" t="s">
        <v>261</v>
      </c>
      <c r="J581" s="108">
        <v>-1.15E-2</v>
      </c>
      <c r="K581" s="97">
        <f ca="1">IF(COUNT($E581:E$1321)&gt;=22,LINEST(OFFSET(E581,0,0,22),OFFSET(J581,0,0,22)),"")</f>
        <v>-0.31332506100279583</v>
      </c>
      <c r="L581" s="99">
        <f t="shared" si="321"/>
        <v>0</v>
      </c>
      <c r="M581" s="99">
        <f t="shared" si="322"/>
        <v>0</v>
      </c>
      <c r="N581" s="99">
        <f t="shared" si="323"/>
        <v>0</v>
      </c>
      <c r="O5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-0.3357664233576646</v>
      </c>
      <c r="P581" s="128">
        <f>IF(Petrobras_PETR4___Histórico__InfoMoney_1[[#This Row],[William %R]]&lt;-0.8,1,0)</f>
        <v>0</v>
      </c>
      <c r="Q581" s="128">
        <f>IF(Petrobras_PETR4___Histórico__InfoMoney_1[[#This Row],[William %R]]&gt;-0.1,1,0)</f>
        <v>0</v>
      </c>
      <c r="R581" s="99">
        <f t="shared" si="324"/>
        <v>23.04</v>
      </c>
      <c r="S581" s="99">
        <f t="shared" si="325"/>
        <v>24.41</v>
      </c>
      <c r="T581" s="99">
        <f t="shared" si="326"/>
        <v>22.912192307692305</v>
      </c>
      <c r="U581" s="99">
        <f t="shared" si="327"/>
        <v>22.942</v>
      </c>
      <c r="V581" s="99">
        <f t="shared" si="328"/>
        <v>23.507906864541905</v>
      </c>
      <c r="W581" s="99">
        <f t="shared" si="329"/>
        <v>23.005214377235646</v>
      </c>
      <c r="X581" s="99">
        <f t="shared" si="330"/>
        <v>0.50269248730625904</v>
      </c>
      <c r="Y581" s="99">
        <f t="shared" si="331"/>
        <v>0.41605771373316652</v>
      </c>
      <c r="Z581" s="99">
        <f t="shared" si="332"/>
        <v>8.6634773573092516E-2</v>
      </c>
      <c r="AA581" s="109">
        <f t="shared" si="333"/>
        <v>0.20506096654409819</v>
      </c>
      <c r="AB581" s="109">
        <f t="shared" si="350"/>
        <v>0.16783920876839184</v>
      </c>
      <c r="AC581" s="99" t="str">
        <f t="shared" si="351"/>
        <v>0</v>
      </c>
      <c r="AD581" s="95" t="str">
        <f t="shared" si="352"/>
        <v>0</v>
      </c>
      <c r="AE581" s="95">
        <f t="shared" si="334"/>
        <v>1</v>
      </c>
      <c r="AF581" s="95">
        <f>IF(Petrobras_PETR4___Histórico__InfoMoney_1[[#This Row],[MACD Line]]&lt;0,1,0)</f>
        <v>0</v>
      </c>
      <c r="AG581" s="99">
        <f>Petrobras_PETR4___Histórico__InfoMoney_1[[#This Row],[9MME]]/Petrobras_PETR4___Histórico__InfoMoney_1[[#This Row],[20MA]]</f>
        <v>0.99870073697551676</v>
      </c>
      <c r="AH581" s="95">
        <f t="shared" si="335"/>
        <v>0</v>
      </c>
      <c r="AI581" s="96">
        <f t="shared" si="336"/>
        <v>0</v>
      </c>
      <c r="AK581" s="104" t="b">
        <f t="shared" si="337"/>
        <v>0</v>
      </c>
      <c r="AL581" s="104" t="b">
        <f t="shared" si="338"/>
        <v>1</v>
      </c>
      <c r="AM581" s="104" t="b">
        <f t="shared" si="339"/>
        <v>0</v>
      </c>
      <c r="AN581" s="104" t="b">
        <f t="shared" si="340"/>
        <v>1</v>
      </c>
      <c r="AO581" s="98">
        <f t="shared" si="341"/>
        <v>19.23</v>
      </c>
      <c r="AP581" s="104">
        <f t="shared" si="342"/>
        <v>24.41</v>
      </c>
      <c r="AQ581" s="98">
        <f t="shared" si="343"/>
        <v>0.2</v>
      </c>
      <c r="AR581" s="98">
        <f t="shared" si="344"/>
        <v>0.15384615384615385</v>
      </c>
      <c r="AS581" s="98">
        <f t="shared" si="345"/>
        <v>7.407407407407407E-2</v>
      </c>
      <c r="AU581" s="97" t="b">
        <f t="shared" si="346"/>
        <v>1</v>
      </c>
      <c r="AV581" s="97" t="b">
        <f t="shared" si="347"/>
        <v>0</v>
      </c>
      <c r="AW581" s="97" t="b">
        <f t="shared" si="353"/>
        <v>1</v>
      </c>
      <c r="AX581" s="97" t="b">
        <f t="shared" si="354"/>
        <v>1</v>
      </c>
      <c r="AY5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1" s="97" t="b">
        <f t="shared" si="348"/>
        <v>1</v>
      </c>
      <c r="BA581" s="97" t="b">
        <f t="shared" si="349"/>
        <v>0</v>
      </c>
      <c r="BB581" s="97" t="b">
        <f t="shared" si="355"/>
        <v>0</v>
      </c>
      <c r="BC581" s="97" t="b">
        <f t="shared" si="356"/>
        <v>0</v>
      </c>
      <c r="BD581" s="97" t="b">
        <f>Petrobras_PETR4___Histórico__InfoMoney_1[[#This Row],[MACD Line]]&lt;0</f>
        <v>0</v>
      </c>
      <c r="BE5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2" spans="1:57" hidden="1">
      <c r="A582" s="83">
        <v>43487</v>
      </c>
      <c r="B582" s="98">
        <v>23.66</v>
      </c>
      <c r="C582" s="98">
        <v>23.66</v>
      </c>
      <c r="D582" s="98">
        <v>-1.57</v>
      </c>
      <c r="E582" s="98">
        <f>Petrobras_PETR4___Histórico__InfoMoney_1[[#This Row],[Var.Dia (%)]]/100</f>
        <v>-1.5700000000000002E-2</v>
      </c>
      <c r="F582" s="98">
        <v>23.79</v>
      </c>
      <c r="G582" s="98">
        <v>23.56</v>
      </c>
      <c r="H582" s="98">
        <v>24.01</v>
      </c>
      <c r="I582" s="97" t="s">
        <v>180</v>
      </c>
      <c r="J582" s="108">
        <v>-1.5100000000000001E-2</v>
      </c>
      <c r="K582" s="97">
        <f ca="1">IF(COUNT($E582:E$1321)&gt;=22,LINEST(OFFSET(E582,0,0,22),OFFSET(J582,0,0,22)),"")</f>
        <v>-0.55991378831515315</v>
      </c>
      <c r="L582" s="99">
        <f t="shared" si="321"/>
        <v>0</v>
      </c>
      <c r="M582" s="99">
        <f t="shared" si="322"/>
        <v>0</v>
      </c>
      <c r="N582" s="99">
        <f t="shared" si="323"/>
        <v>0</v>
      </c>
      <c r="O5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-0.375</v>
      </c>
      <c r="P582" s="128">
        <f>IF(Petrobras_PETR4___Histórico__InfoMoney_1[[#This Row],[William %R]]&lt;-0.8,1,0)</f>
        <v>0</v>
      </c>
      <c r="Q582" s="128">
        <f>IF(Petrobras_PETR4___Histórico__InfoMoney_1[[#This Row],[William %R]]&gt;-0.1,1,0)</f>
        <v>0</v>
      </c>
      <c r="R582" s="99">
        <f t="shared" si="324"/>
        <v>22.41</v>
      </c>
      <c r="S582" s="99">
        <f t="shared" si="325"/>
        <v>24.41</v>
      </c>
      <c r="T582" s="99">
        <f t="shared" si="326"/>
        <v>22.724153846153843</v>
      </c>
      <c r="U582" s="99">
        <f t="shared" si="327"/>
        <v>22.723499999999998</v>
      </c>
      <c r="V582" s="99">
        <f t="shared" si="328"/>
        <v>23.427526294458616</v>
      </c>
      <c r="W582" s="99">
        <f t="shared" si="329"/>
        <v>22.929631527414497</v>
      </c>
      <c r="X582" s="99">
        <f t="shared" si="330"/>
        <v>0.49789476704411939</v>
      </c>
      <c r="Y582" s="99">
        <f t="shared" si="331"/>
        <v>0.39439902033989338</v>
      </c>
      <c r="Z582" s="99">
        <f t="shared" si="332"/>
        <v>0.10349574670422601</v>
      </c>
      <c r="AA582" s="109">
        <f t="shared" si="333"/>
        <v>0.26870057685088738</v>
      </c>
      <c r="AB582" s="109">
        <f t="shared" si="350"/>
        <v>0.25890152568109714</v>
      </c>
      <c r="AC582" s="99" t="str">
        <f t="shared" si="351"/>
        <v>0</v>
      </c>
      <c r="AD582" s="95" t="str">
        <f t="shared" si="352"/>
        <v>0</v>
      </c>
      <c r="AE582" s="95">
        <f t="shared" si="334"/>
        <v>1</v>
      </c>
      <c r="AF582" s="95">
        <f>IF(Petrobras_PETR4___Histórico__InfoMoney_1[[#This Row],[MACD Line]]&lt;0,1,0)</f>
        <v>0</v>
      </c>
      <c r="AG582" s="99">
        <f>Petrobras_PETR4___Histórico__InfoMoney_1[[#This Row],[9MME]]/Petrobras_PETR4___Histórico__InfoMoney_1[[#This Row],[20MA]]</f>
        <v>1.0000287740072544</v>
      </c>
      <c r="AH582" s="95">
        <f t="shared" si="335"/>
        <v>0</v>
      </c>
      <c r="AI582" s="96">
        <f t="shared" si="336"/>
        <v>0</v>
      </c>
      <c r="AK582" s="104" t="b">
        <f t="shared" si="337"/>
        <v>1</v>
      </c>
      <c r="AL582" s="104" t="b">
        <f t="shared" si="338"/>
        <v>0</v>
      </c>
      <c r="AM582" s="104" t="b">
        <f t="shared" si="339"/>
        <v>0</v>
      </c>
      <c r="AN582" s="104" t="b">
        <f t="shared" si="340"/>
        <v>1</v>
      </c>
      <c r="AO582" s="98">
        <f t="shared" si="341"/>
        <v>19.23</v>
      </c>
      <c r="AP582" s="104">
        <f t="shared" si="342"/>
        <v>24.41</v>
      </c>
      <c r="AQ582" s="98">
        <f t="shared" si="343"/>
        <v>0.2</v>
      </c>
      <c r="AR582" s="98">
        <f t="shared" si="344"/>
        <v>0.15384615384615385</v>
      </c>
      <c r="AS582" s="98">
        <f t="shared" si="345"/>
        <v>7.407407407407407E-2</v>
      </c>
      <c r="AU582" s="97" t="b">
        <f t="shared" si="346"/>
        <v>0</v>
      </c>
      <c r="AV582" s="97" t="b">
        <f t="shared" si="347"/>
        <v>0</v>
      </c>
      <c r="AW582" s="97" t="b">
        <f t="shared" si="353"/>
        <v>1</v>
      </c>
      <c r="AX582" s="97" t="b">
        <f t="shared" si="354"/>
        <v>1</v>
      </c>
      <c r="AY5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2" s="97" t="b">
        <f t="shared" si="348"/>
        <v>1</v>
      </c>
      <c r="BA582" s="97" t="b">
        <f t="shared" si="349"/>
        <v>1</v>
      </c>
      <c r="BB582" s="97" t="b">
        <f t="shared" si="355"/>
        <v>0</v>
      </c>
      <c r="BC582" s="97" t="b">
        <f t="shared" si="356"/>
        <v>0</v>
      </c>
      <c r="BD582" s="97" t="b">
        <f>Petrobras_PETR4___Histórico__InfoMoney_1[[#This Row],[MACD Line]]&lt;0</f>
        <v>0</v>
      </c>
      <c r="BE5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3" spans="1:57" hidden="1">
      <c r="A583" s="83">
        <v>43486</v>
      </c>
      <c r="B583" s="98">
        <v>24.04</v>
      </c>
      <c r="C583" s="98">
        <v>24.04</v>
      </c>
      <c r="D583" s="98">
        <v>0.51</v>
      </c>
      <c r="E583" s="98">
        <f>Petrobras_PETR4___Histórico__InfoMoney_1[[#This Row],[Var.Dia (%)]]/100</f>
        <v>5.1000000000000004E-3</v>
      </c>
      <c r="F583" s="98">
        <v>23.83</v>
      </c>
      <c r="G583" s="98">
        <v>23.64</v>
      </c>
      <c r="H583" s="98">
        <v>24.04</v>
      </c>
      <c r="I583" s="97" t="s">
        <v>72</v>
      </c>
      <c r="J583" s="108">
        <v>9.4999999999999998E-3</v>
      </c>
      <c r="K583" s="97">
        <f ca="1">IF(COUNT($E583:E$1321)&gt;=22,LINEST(OFFSET(E583,0,0,22),OFFSET(J583,0,0,22)),"")</f>
        <v>-0.68951903240160184</v>
      </c>
      <c r="L583" s="99">
        <f t="shared" si="321"/>
        <v>0</v>
      </c>
      <c r="M583" s="99">
        <f t="shared" si="322"/>
        <v>0</v>
      </c>
      <c r="N583" s="99">
        <f t="shared" si="323"/>
        <v>0</v>
      </c>
      <c r="O5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-0.10787172011661837</v>
      </c>
      <c r="P583" s="128">
        <f>IF(Petrobras_PETR4___Histórico__InfoMoney_1[[#This Row],[William %R]]&lt;-0.8,1,0)</f>
        <v>0</v>
      </c>
      <c r="Q583" s="128">
        <f>IF(Petrobras_PETR4___Histórico__InfoMoney_1[[#This Row],[William %R]]&gt;-0.1,1,0)</f>
        <v>0</v>
      </c>
      <c r="R583" s="99">
        <f t="shared" si="324"/>
        <v>20.98</v>
      </c>
      <c r="S583" s="99">
        <f t="shared" si="325"/>
        <v>24.41</v>
      </c>
      <c r="T583" s="99">
        <f t="shared" si="326"/>
        <v>22.613384615384618</v>
      </c>
      <c r="U583" s="99">
        <f t="shared" si="327"/>
        <v>22.553999999999998</v>
      </c>
      <c r="V583" s="99">
        <f t="shared" si="328"/>
        <v>23.385258347996547</v>
      </c>
      <c r="W583" s="99">
        <f t="shared" si="329"/>
        <v>22.871202049607657</v>
      </c>
      <c r="X583" s="99">
        <f t="shared" si="330"/>
        <v>0.51405629838889055</v>
      </c>
      <c r="Y583" s="99">
        <f t="shared" si="331"/>
        <v>0.36852508366383691</v>
      </c>
      <c r="Z583" s="99">
        <f t="shared" si="332"/>
        <v>0.14553121472505365</v>
      </c>
      <c r="AA583" s="109">
        <f t="shared" si="333"/>
        <v>8.485281374238389E-2</v>
      </c>
      <c r="AB583" s="109">
        <f t="shared" si="350"/>
        <v>0.30553232234904387</v>
      </c>
      <c r="AC583" s="99" t="str">
        <f t="shared" si="351"/>
        <v>0</v>
      </c>
      <c r="AD583" s="95" t="str">
        <f t="shared" si="352"/>
        <v>0</v>
      </c>
      <c r="AE583" s="95">
        <f t="shared" si="334"/>
        <v>1</v>
      </c>
      <c r="AF583" s="95">
        <f>IF(Petrobras_PETR4___Histórico__InfoMoney_1[[#This Row],[MACD Line]]&lt;0,1,0)</f>
        <v>0</v>
      </c>
      <c r="AG583" s="99">
        <f>Petrobras_PETR4___Histórico__InfoMoney_1[[#This Row],[9MME]]/Petrobras_PETR4___Histórico__InfoMoney_1[[#This Row],[20MA]]</f>
        <v>1.002632997046405</v>
      </c>
      <c r="AH583" s="95">
        <f t="shared" si="335"/>
        <v>0</v>
      </c>
      <c r="AI583" s="96">
        <f t="shared" si="336"/>
        <v>0</v>
      </c>
      <c r="AK583" s="104" t="b">
        <f t="shared" si="337"/>
        <v>0</v>
      </c>
      <c r="AL583" s="104" t="b">
        <f t="shared" si="338"/>
        <v>1</v>
      </c>
      <c r="AM583" s="104" t="b">
        <f t="shared" si="339"/>
        <v>0</v>
      </c>
      <c r="AN583" s="104" t="b">
        <f t="shared" si="340"/>
        <v>1</v>
      </c>
      <c r="AO583" s="98">
        <f t="shared" si="341"/>
        <v>19.23</v>
      </c>
      <c r="AP583" s="104">
        <f t="shared" si="342"/>
        <v>24.41</v>
      </c>
      <c r="AQ583" s="98">
        <f t="shared" si="343"/>
        <v>0.2</v>
      </c>
      <c r="AR583" s="98">
        <f t="shared" si="344"/>
        <v>0.15384615384615385</v>
      </c>
      <c r="AS583" s="98">
        <f t="shared" si="345"/>
        <v>7.407407407407407E-2</v>
      </c>
      <c r="AU583" s="97" t="b">
        <f t="shared" si="346"/>
        <v>0</v>
      </c>
      <c r="AV583" s="97" t="b">
        <f t="shared" si="347"/>
        <v>1</v>
      </c>
      <c r="AW583" s="97" t="b">
        <f t="shared" si="353"/>
        <v>1</v>
      </c>
      <c r="AX583" s="97" t="b">
        <f t="shared" si="354"/>
        <v>1</v>
      </c>
      <c r="AY5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3" s="97" t="b">
        <f t="shared" si="348"/>
        <v>0</v>
      </c>
      <c r="BA583" s="97" t="b">
        <f t="shared" si="349"/>
        <v>1</v>
      </c>
      <c r="BB583" s="97" t="b">
        <f t="shared" si="355"/>
        <v>0</v>
      </c>
      <c r="BC583" s="97" t="b">
        <f t="shared" si="356"/>
        <v>0</v>
      </c>
      <c r="BD583" s="97" t="b">
        <f>Petrobras_PETR4___Histórico__InfoMoney_1[[#This Row],[MACD Line]]&lt;0</f>
        <v>0</v>
      </c>
      <c r="BE5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4" spans="1:57" hidden="1">
      <c r="A584" s="83">
        <v>43483</v>
      </c>
      <c r="B584" s="98">
        <v>23.92</v>
      </c>
      <c r="C584" s="98">
        <v>23.92</v>
      </c>
      <c r="D584" s="98">
        <v>0.95</v>
      </c>
      <c r="E584" s="98">
        <f>Petrobras_PETR4___Histórico__InfoMoney_1[[#This Row],[Var.Dia (%)]]/100</f>
        <v>9.4999999999999998E-3</v>
      </c>
      <c r="F584" s="98">
        <v>23.96</v>
      </c>
      <c r="G584" s="98">
        <v>23.81</v>
      </c>
      <c r="H584" s="98">
        <v>24.07</v>
      </c>
      <c r="I584" s="97" t="s">
        <v>224</v>
      </c>
      <c r="J584" s="108">
        <v>8.9999999999999998E-4</v>
      </c>
      <c r="K584" s="97">
        <f ca="1">IF(COUNT($E584:E$1321)&gt;=22,LINEST(OFFSET(E584,0,0,22),OFFSET(J584,0,0,22)),"")</f>
        <v>-0.78690992124599524</v>
      </c>
      <c r="L584" s="99">
        <f t="shared" si="321"/>
        <v>0</v>
      </c>
      <c r="M584" s="99">
        <f t="shared" si="322"/>
        <v>0</v>
      </c>
      <c r="N584" s="99">
        <f t="shared" si="323"/>
        <v>0</v>
      </c>
      <c r="O5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-0.13535911602209899</v>
      </c>
      <c r="P584" s="128">
        <f>IF(Petrobras_PETR4___Histórico__InfoMoney_1[[#This Row],[William %R]]&lt;-0.8,1,0)</f>
        <v>0</v>
      </c>
      <c r="Q584" s="128">
        <f>IF(Petrobras_PETR4___Histórico__InfoMoney_1[[#This Row],[William %R]]&gt;-0.1,1,0)</f>
        <v>0</v>
      </c>
      <c r="R584" s="99">
        <f t="shared" si="324"/>
        <v>20.79</v>
      </c>
      <c r="S584" s="99">
        <f t="shared" si="325"/>
        <v>24.41</v>
      </c>
      <c r="T584" s="99">
        <f t="shared" si="326"/>
        <v>22.464615384615389</v>
      </c>
      <c r="U584" s="99">
        <f t="shared" si="327"/>
        <v>22.354000000000003</v>
      </c>
      <c r="V584" s="99">
        <f t="shared" si="328"/>
        <v>23.266214411268646</v>
      </c>
      <c r="W584" s="99">
        <f t="shared" si="329"/>
        <v>22.777698213576269</v>
      </c>
      <c r="X584" s="99">
        <f t="shared" si="330"/>
        <v>0.48851619769237686</v>
      </c>
      <c r="Y584" s="99">
        <f t="shared" si="331"/>
        <v>0.33214227998257351</v>
      </c>
      <c r="Z584" s="99">
        <f t="shared" si="332"/>
        <v>0.15637391770980336</v>
      </c>
      <c r="AA584" s="109">
        <f t="shared" si="333"/>
        <v>0.16263455967290624</v>
      </c>
      <c r="AB584" s="109">
        <f t="shared" si="350"/>
        <v>0.24509181952892778</v>
      </c>
      <c r="AC584" s="99" t="str">
        <f t="shared" si="351"/>
        <v>0</v>
      </c>
      <c r="AD584" s="95" t="str">
        <f t="shared" si="352"/>
        <v>0</v>
      </c>
      <c r="AE584" s="95">
        <f t="shared" si="334"/>
        <v>1</v>
      </c>
      <c r="AF584" s="95">
        <f>IF(Petrobras_PETR4___Histórico__InfoMoney_1[[#This Row],[MACD Line]]&lt;0,1,0)</f>
        <v>0</v>
      </c>
      <c r="AG584" s="99">
        <f>Petrobras_PETR4___Histórico__InfoMoney_1[[#This Row],[9MME]]/Petrobras_PETR4___Histórico__InfoMoney_1[[#This Row],[20MA]]</f>
        <v>1.0049483486004915</v>
      </c>
      <c r="AH584" s="95">
        <f t="shared" si="335"/>
        <v>0</v>
      </c>
      <c r="AI584" s="96">
        <f t="shared" si="336"/>
        <v>0</v>
      </c>
      <c r="AK584" s="104" t="b">
        <f t="shared" si="337"/>
        <v>1</v>
      </c>
      <c r="AL584" s="104" t="b">
        <f t="shared" si="338"/>
        <v>1</v>
      </c>
      <c r="AM584" s="104" t="b">
        <f t="shared" si="339"/>
        <v>0</v>
      </c>
      <c r="AN584" s="104" t="b">
        <f t="shared" si="340"/>
        <v>1</v>
      </c>
      <c r="AO584" s="98">
        <f t="shared" si="341"/>
        <v>19.23</v>
      </c>
      <c r="AP584" s="104">
        <f t="shared" si="342"/>
        <v>24.41</v>
      </c>
      <c r="AQ584" s="98">
        <f t="shared" si="343"/>
        <v>0.2</v>
      </c>
      <c r="AR584" s="98">
        <f t="shared" si="344"/>
        <v>0.15384615384615385</v>
      </c>
      <c r="AS584" s="98">
        <f t="shared" si="345"/>
        <v>7.407407407407407E-2</v>
      </c>
      <c r="AU584" s="97" t="b">
        <f t="shared" si="346"/>
        <v>1</v>
      </c>
      <c r="AV584" s="97" t="b">
        <f t="shared" si="347"/>
        <v>1</v>
      </c>
      <c r="AW584" s="97" t="b">
        <f t="shared" si="353"/>
        <v>1</v>
      </c>
      <c r="AX584" s="97" t="b">
        <f t="shared" si="354"/>
        <v>1</v>
      </c>
      <c r="AY5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584" s="97" t="b">
        <f t="shared" si="348"/>
        <v>0</v>
      </c>
      <c r="BA584" s="97" t="b">
        <f t="shared" si="349"/>
        <v>0</v>
      </c>
      <c r="BB584" s="97" t="b">
        <f t="shared" si="355"/>
        <v>0</v>
      </c>
      <c r="BC584" s="97" t="b">
        <f t="shared" si="356"/>
        <v>0</v>
      </c>
      <c r="BD584" s="97" t="b">
        <f>Petrobras_PETR4___Histórico__InfoMoney_1[[#This Row],[MACD Line]]&lt;0</f>
        <v>0</v>
      </c>
      <c r="BE5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5" spans="1:57" hidden="1">
      <c r="A585" s="83">
        <v>43482</v>
      </c>
      <c r="B585" s="98">
        <v>23.69</v>
      </c>
      <c r="C585" s="98">
        <v>23.69</v>
      </c>
      <c r="D585" s="98">
        <v>1.37</v>
      </c>
      <c r="E585" s="98">
        <f>Petrobras_PETR4___Histórico__InfoMoney_1[[#This Row],[Var.Dia (%)]]/100</f>
        <v>1.37E-2</v>
      </c>
      <c r="F585" s="98">
        <v>23.31</v>
      </c>
      <c r="G585" s="98">
        <v>23.24</v>
      </c>
      <c r="H585" s="98">
        <v>23.82</v>
      </c>
      <c r="I585" s="97" t="s">
        <v>79</v>
      </c>
      <c r="J585" s="108">
        <v>-7.7999999999999996E-3</v>
      </c>
      <c r="K585" s="97">
        <f ca="1">IF(COUNT($E585:E$1321)&gt;=22,LINEST(OFFSET(E585,0,0,22),OFFSET(J585,0,0,22)),"")</f>
        <v>-0.78966714600401144</v>
      </c>
      <c r="L585" s="99">
        <f t="shared" si="321"/>
        <v>0</v>
      </c>
      <c r="M585" s="99">
        <f t="shared" si="322"/>
        <v>0</v>
      </c>
      <c r="N585" s="99">
        <f t="shared" si="323"/>
        <v>0</v>
      </c>
      <c r="O5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-0.16475972540045736</v>
      </c>
      <c r="P585" s="128">
        <f>IF(Petrobras_PETR4___Histórico__InfoMoney_1[[#This Row],[William %R]]&lt;-0.8,1,0)</f>
        <v>0</v>
      </c>
      <c r="Q585" s="128">
        <f>IF(Petrobras_PETR4___Histórico__InfoMoney_1[[#This Row],[William %R]]&gt;-0.1,1,0)</f>
        <v>0</v>
      </c>
      <c r="R585" s="99">
        <f t="shared" si="324"/>
        <v>20.04</v>
      </c>
      <c r="S585" s="99">
        <f t="shared" si="325"/>
        <v>24.41</v>
      </c>
      <c r="T585" s="99">
        <f t="shared" si="326"/>
        <v>22.315423076923079</v>
      </c>
      <c r="U585" s="99">
        <f t="shared" si="327"/>
        <v>22.200000000000003</v>
      </c>
      <c r="V585" s="99">
        <f t="shared" si="328"/>
        <v>23.147344304226582</v>
      </c>
      <c r="W585" s="99">
        <f t="shared" si="329"/>
        <v>22.68631407066237</v>
      </c>
      <c r="X585" s="99">
        <f t="shared" si="330"/>
        <v>0.46103023356421247</v>
      </c>
      <c r="Y585" s="99">
        <f t="shared" si="331"/>
        <v>0.29304880055512267</v>
      </c>
      <c r="Z585" s="99">
        <f t="shared" si="332"/>
        <v>0.1679814330090898</v>
      </c>
      <c r="AA585" s="109">
        <f t="shared" si="333"/>
        <v>0.22627416997969541</v>
      </c>
      <c r="AB585" s="109">
        <f t="shared" si="350"/>
        <v>0.1368575902169851</v>
      </c>
      <c r="AC585" s="99" t="str">
        <f t="shared" si="351"/>
        <v>0</v>
      </c>
      <c r="AD585" s="95" t="str">
        <f t="shared" si="352"/>
        <v>0</v>
      </c>
      <c r="AE585" s="95">
        <f t="shared" si="334"/>
        <v>1</v>
      </c>
      <c r="AF585" s="95">
        <f>IF(Petrobras_PETR4___Histórico__InfoMoney_1[[#This Row],[MACD Line]]&lt;0,1,0)</f>
        <v>0</v>
      </c>
      <c r="AG585" s="99">
        <f>Petrobras_PETR4___Histórico__InfoMoney_1[[#This Row],[9MME]]/Petrobras_PETR4___Histórico__InfoMoney_1[[#This Row],[20MA]]</f>
        <v>1.0051992376992376</v>
      </c>
      <c r="AH585" s="95">
        <f t="shared" si="335"/>
        <v>0</v>
      </c>
      <c r="AI585" s="96">
        <f t="shared" si="336"/>
        <v>0</v>
      </c>
      <c r="AK585" s="104" t="b">
        <f t="shared" si="337"/>
        <v>1</v>
      </c>
      <c r="AL585" s="104" t="b">
        <f t="shared" si="338"/>
        <v>0</v>
      </c>
      <c r="AM585" s="104" t="b">
        <f t="shared" si="339"/>
        <v>0</v>
      </c>
      <c r="AN585" s="104" t="b">
        <f t="shared" si="340"/>
        <v>1</v>
      </c>
      <c r="AO585" s="98">
        <f t="shared" si="341"/>
        <v>19.23</v>
      </c>
      <c r="AP585" s="104">
        <f t="shared" si="342"/>
        <v>24.41</v>
      </c>
      <c r="AQ585" s="98">
        <f t="shared" si="343"/>
        <v>0.2</v>
      </c>
      <c r="AR585" s="98">
        <f t="shared" si="344"/>
        <v>0.15384615384615385</v>
      </c>
      <c r="AS585" s="98">
        <f t="shared" si="345"/>
        <v>7.407407407407407E-2</v>
      </c>
      <c r="AU585" s="97" t="b">
        <f t="shared" si="346"/>
        <v>1</v>
      </c>
      <c r="AV585" s="97" t="b">
        <f t="shared" si="347"/>
        <v>0</v>
      </c>
      <c r="AW585" s="97" t="b">
        <f t="shared" si="353"/>
        <v>1</v>
      </c>
      <c r="AX585" s="97" t="b">
        <f t="shared" si="354"/>
        <v>1</v>
      </c>
      <c r="AY5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5" s="97" t="b">
        <f t="shared" si="348"/>
        <v>1</v>
      </c>
      <c r="BA585" s="97" t="b">
        <f t="shared" si="349"/>
        <v>0</v>
      </c>
      <c r="BB585" s="97" t="b">
        <f t="shared" si="355"/>
        <v>0</v>
      </c>
      <c r="BC585" s="97" t="b">
        <f t="shared" si="356"/>
        <v>0</v>
      </c>
      <c r="BD585" s="97" t="b">
        <f>Petrobras_PETR4___Histórico__InfoMoney_1[[#This Row],[MACD Line]]&lt;0</f>
        <v>0</v>
      </c>
      <c r="BE5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6" spans="1:57" hidden="1">
      <c r="A586" s="83">
        <v>43481</v>
      </c>
      <c r="B586" s="98">
        <v>23.37</v>
      </c>
      <c r="C586" s="98">
        <v>23.37</v>
      </c>
      <c r="D586" s="98">
        <v>-0.04</v>
      </c>
      <c r="E586" s="98">
        <f>Petrobras_PETR4___Histórico__InfoMoney_1[[#This Row],[Var.Dia (%)]]/100</f>
        <v>-4.0000000000000002E-4</v>
      </c>
      <c r="F586" s="98">
        <v>23.35</v>
      </c>
      <c r="G586" s="98">
        <v>23.22</v>
      </c>
      <c r="H586" s="98">
        <v>23.45</v>
      </c>
      <c r="I586" s="97" t="s">
        <v>619</v>
      </c>
      <c r="J586" s="108">
        <v>-0.01</v>
      </c>
      <c r="K586" s="97">
        <f ca="1">IF(COUNT($E586:E$1321)&gt;=22,LINEST(OFFSET(E586,0,0,22),OFFSET(J586,0,0,22)),"")</f>
        <v>-0.76150886931271278</v>
      </c>
      <c r="L586" s="99">
        <f t="shared" si="321"/>
        <v>0</v>
      </c>
      <c r="M586" s="99">
        <f t="shared" si="322"/>
        <v>0</v>
      </c>
      <c r="N586" s="99">
        <f t="shared" si="323"/>
        <v>0</v>
      </c>
      <c r="O5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-0.20077220077220062</v>
      </c>
      <c r="P586" s="128">
        <f>IF(Petrobras_PETR4___Histórico__InfoMoney_1[[#This Row],[William %R]]&lt;-0.8,1,0)</f>
        <v>0</v>
      </c>
      <c r="Q586" s="128">
        <f>IF(Petrobras_PETR4___Histórico__InfoMoney_1[[#This Row],[William %R]]&gt;-0.1,1,0)</f>
        <v>0</v>
      </c>
      <c r="R586" s="99">
        <f t="shared" si="324"/>
        <v>19.23</v>
      </c>
      <c r="S586" s="99">
        <f t="shared" si="325"/>
        <v>24.41</v>
      </c>
      <c r="T586" s="99">
        <f t="shared" si="326"/>
        <v>22.177769230769233</v>
      </c>
      <c r="U586" s="99">
        <f t="shared" si="327"/>
        <v>22.065500000000004</v>
      </c>
      <c r="V586" s="99">
        <f t="shared" si="328"/>
        <v>23.048679632267778</v>
      </c>
      <c r="W586" s="99">
        <f t="shared" si="329"/>
        <v>22.606019196315358</v>
      </c>
      <c r="X586" s="99">
        <f t="shared" si="330"/>
        <v>0.44266043595241911</v>
      </c>
      <c r="Y586" s="99">
        <f t="shared" si="331"/>
        <v>0.2510534423028502</v>
      </c>
      <c r="Z586" s="99">
        <f t="shared" si="332"/>
        <v>0.1916069936495689</v>
      </c>
      <c r="AA586" s="109">
        <f t="shared" si="333"/>
        <v>7.0710678118640685E-3</v>
      </c>
      <c r="AB586" s="109">
        <f t="shared" si="350"/>
        <v>0.1775668888053174</v>
      </c>
      <c r="AC586" s="99" t="str">
        <f t="shared" si="351"/>
        <v>0</v>
      </c>
      <c r="AD586" s="95" t="str">
        <f t="shared" si="352"/>
        <v>0</v>
      </c>
      <c r="AE586" s="95">
        <f t="shared" si="334"/>
        <v>1</v>
      </c>
      <c r="AF586" s="95">
        <f>IF(Petrobras_PETR4___Histórico__InfoMoney_1[[#This Row],[MACD Line]]&lt;0,1,0)</f>
        <v>0</v>
      </c>
      <c r="AG586" s="99">
        <f>Petrobras_PETR4___Histórico__InfoMoney_1[[#This Row],[9MME]]/Petrobras_PETR4___Histórico__InfoMoney_1[[#This Row],[20MA]]</f>
        <v>1.0050879984939942</v>
      </c>
      <c r="AH586" s="95">
        <f t="shared" si="335"/>
        <v>0</v>
      </c>
      <c r="AI586" s="96">
        <f t="shared" si="336"/>
        <v>0</v>
      </c>
      <c r="AK586" s="104" t="b">
        <f t="shared" si="337"/>
        <v>0</v>
      </c>
      <c r="AL586" s="104" t="b">
        <f t="shared" si="338"/>
        <v>1</v>
      </c>
      <c r="AM586" s="104" t="b">
        <f t="shared" si="339"/>
        <v>0</v>
      </c>
      <c r="AN586" s="104" t="b">
        <f t="shared" si="340"/>
        <v>1</v>
      </c>
      <c r="AO586" s="98">
        <f t="shared" si="341"/>
        <v>19.23</v>
      </c>
      <c r="AP586" s="104">
        <f t="shared" si="342"/>
        <v>24.41</v>
      </c>
      <c r="AQ586" s="98">
        <f t="shared" si="343"/>
        <v>0.2</v>
      </c>
      <c r="AR586" s="98">
        <f t="shared" si="344"/>
        <v>0.15384615384615385</v>
      </c>
      <c r="AS586" s="98">
        <f t="shared" si="345"/>
        <v>7.407407407407407E-2</v>
      </c>
      <c r="AU586" s="97" t="b">
        <f t="shared" si="346"/>
        <v>0</v>
      </c>
      <c r="AV586" s="97" t="b">
        <f t="shared" si="347"/>
        <v>1</v>
      </c>
      <c r="AW586" s="97" t="b">
        <f t="shared" si="353"/>
        <v>1</v>
      </c>
      <c r="AX586" s="97" t="b">
        <f t="shared" si="354"/>
        <v>1</v>
      </c>
      <c r="AY5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6" s="97" t="b">
        <f t="shared" si="348"/>
        <v>0</v>
      </c>
      <c r="BA586" s="97" t="b">
        <f t="shared" si="349"/>
        <v>1</v>
      </c>
      <c r="BB586" s="97" t="b">
        <f t="shared" si="355"/>
        <v>0</v>
      </c>
      <c r="BC586" s="97" t="b">
        <f t="shared" si="356"/>
        <v>0</v>
      </c>
      <c r="BD586" s="97" t="b">
        <f>Petrobras_PETR4___Histórico__InfoMoney_1[[#This Row],[MACD Line]]&lt;0</f>
        <v>0</v>
      </c>
      <c r="BE5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7" spans="1:57" hidden="1">
      <c r="A587" s="83">
        <v>43480</v>
      </c>
      <c r="B587" s="98">
        <v>23.38</v>
      </c>
      <c r="C587" s="98">
        <v>23.38</v>
      </c>
      <c r="D587" s="98">
        <v>-0.08</v>
      </c>
      <c r="E587" s="98">
        <f>Petrobras_PETR4___Histórico__InfoMoney_1[[#This Row],[Var.Dia (%)]]/100</f>
        <v>-8.0000000000000004E-4</v>
      </c>
      <c r="F587" s="98">
        <v>23.38</v>
      </c>
      <c r="G587" s="98">
        <v>23.26</v>
      </c>
      <c r="H587" s="98">
        <v>23.65</v>
      </c>
      <c r="I587" s="97" t="s">
        <v>68</v>
      </c>
      <c r="J587" s="108">
        <v>-3.5999999999999999E-3</v>
      </c>
      <c r="K587" s="97">
        <f ca="1">IF(COUNT($E587:E$1321)&gt;=22,LINEST(OFFSET(E587,0,0,22),OFFSET(J587,0,0,22)),"")</f>
        <v>-0.77168280393135658</v>
      </c>
      <c r="L587" s="99">
        <f t="shared" si="321"/>
        <v>0</v>
      </c>
      <c r="M587" s="99">
        <f t="shared" si="322"/>
        <v>0</v>
      </c>
      <c r="N587" s="99">
        <f t="shared" si="323"/>
        <v>0</v>
      </c>
      <c r="O5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-0.19884169884169908</v>
      </c>
      <c r="P587" s="128">
        <f>IF(Petrobras_PETR4___Histórico__InfoMoney_1[[#This Row],[William %R]]&lt;-0.8,1,0)</f>
        <v>0</v>
      </c>
      <c r="Q587" s="128">
        <f>IF(Petrobras_PETR4___Histórico__InfoMoney_1[[#This Row],[William %R]]&gt;-0.1,1,0)</f>
        <v>0</v>
      </c>
      <c r="R587" s="99">
        <f t="shared" si="324"/>
        <v>19.23</v>
      </c>
      <c r="S587" s="99">
        <f t="shared" si="325"/>
        <v>24.41</v>
      </c>
      <c r="T587" s="99">
        <f t="shared" si="326"/>
        <v>22.08834615384615</v>
      </c>
      <c r="U587" s="99">
        <f t="shared" si="327"/>
        <v>21.961000000000002</v>
      </c>
      <c r="V587" s="99">
        <f t="shared" si="328"/>
        <v>22.990257747225556</v>
      </c>
      <c r="W587" s="99">
        <f t="shared" si="329"/>
        <v>22.544900732020587</v>
      </c>
      <c r="X587" s="99">
        <f t="shared" si="330"/>
        <v>0.44535701520496929</v>
      </c>
      <c r="Y587" s="99">
        <f t="shared" si="331"/>
        <v>0.20315169389045798</v>
      </c>
      <c r="Z587" s="99">
        <f t="shared" si="332"/>
        <v>0.24220532131451131</v>
      </c>
      <c r="AA587" s="109">
        <f t="shared" si="333"/>
        <v>1.4142135623730649E-2</v>
      </c>
      <c r="AB587" s="109">
        <f t="shared" si="350"/>
        <v>0.2645184303597764</v>
      </c>
      <c r="AC587" s="99" t="str">
        <f t="shared" si="351"/>
        <v>0</v>
      </c>
      <c r="AD587" s="95" t="str">
        <f t="shared" si="352"/>
        <v>0</v>
      </c>
      <c r="AE587" s="95">
        <f t="shared" si="334"/>
        <v>1</v>
      </c>
      <c r="AF587" s="95">
        <f>IF(Petrobras_PETR4___Histórico__InfoMoney_1[[#This Row],[MACD Line]]&lt;0,1,0)</f>
        <v>0</v>
      </c>
      <c r="AG587" s="99">
        <f>Petrobras_PETR4___Histórico__InfoMoney_1[[#This Row],[9MME]]/Petrobras_PETR4___Histórico__InfoMoney_1[[#This Row],[20MA]]</f>
        <v>1.0057987411250011</v>
      </c>
      <c r="AH587" s="95">
        <f t="shared" si="335"/>
        <v>0</v>
      </c>
      <c r="AI587" s="96">
        <f t="shared" si="336"/>
        <v>0</v>
      </c>
      <c r="AK587" s="104" t="b">
        <f t="shared" si="337"/>
        <v>1</v>
      </c>
      <c r="AL587" s="104" t="b">
        <f t="shared" si="338"/>
        <v>0</v>
      </c>
      <c r="AM587" s="104" t="b">
        <f t="shared" si="339"/>
        <v>0</v>
      </c>
      <c r="AN587" s="104" t="b">
        <f t="shared" si="340"/>
        <v>1</v>
      </c>
      <c r="AO587" s="98">
        <f t="shared" si="341"/>
        <v>19.23</v>
      </c>
      <c r="AP587" s="104">
        <f t="shared" si="342"/>
        <v>24.41</v>
      </c>
      <c r="AQ587" s="98">
        <f t="shared" si="343"/>
        <v>0.2</v>
      </c>
      <c r="AR587" s="98">
        <f t="shared" si="344"/>
        <v>0.15384615384615385</v>
      </c>
      <c r="AS587" s="98">
        <f t="shared" si="345"/>
        <v>7.407407407407407E-2</v>
      </c>
      <c r="AU587" s="97" t="b">
        <f t="shared" si="346"/>
        <v>1</v>
      </c>
      <c r="AV587" s="97" t="b">
        <f t="shared" si="347"/>
        <v>0</v>
      </c>
      <c r="AW587" s="97" t="b">
        <f t="shared" si="353"/>
        <v>1</v>
      </c>
      <c r="AX587" s="97" t="b">
        <f t="shared" si="354"/>
        <v>1</v>
      </c>
      <c r="AY5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7" s="97" t="b">
        <f t="shared" si="348"/>
        <v>1</v>
      </c>
      <c r="BA587" s="97" t="b">
        <f t="shared" si="349"/>
        <v>0</v>
      </c>
      <c r="BB587" s="97" t="b">
        <f t="shared" si="355"/>
        <v>0</v>
      </c>
      <c r="BC587" s="97" t="b">
        <f t="shared" si="356"/>
        <v>0</v>
      </c>
      <c r="BD587" s="97" t="b">
        <f>Petrobras_PETR4___Histórico__InfoMoney_1[[#This Row],[MACD Line]]&lt;0</f>
        <v>0</v>
      </c>
      <c r="BE5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8" spans="1:57" hidden="1">
      <c r="A588" s="83">
        <v>43479</v>
      </c>
      <c r="B588" s="98">
        <v>23.4</v>
      </c>
      <c r="C588" s="98">
        <v>23.4</v>
      </c>
      <c r="D588" s="98">
        <v>-0.56000000000000005</v>
      </c>
      <c r="E588" s="98">
        <f>Petrobras_PETR4___Histórico__InfoMoney_1[[#This Row],[Var.Dia (%)]]/100</f>
        <v>-5.6000000000000008E-3</v>
      </c>
      <c r="F588" s="98">
        <v>23.37</v>
      </c>
      <c r="G588" s="98">
        <v>23.22</v>
      </c>
      <c r="H588" s="98">
        <v>23.63</v>
      </c>
      <c r="I588" s="97" t="s">
        <v>103</v>
      </c>
      <c r="J588" s="108">
        <v>4.4000000000000003E-3</v>
      </c>
      <c r="K588" s="97">
        <f ca="1">IF(COUNT($E588:E$1321)&gt;=22,LINEST(OFFSET(E588,0,0,22),OFFSET(J588,0,0,22)),"")</f>
        <v>-0.7305662221748499</v>
      </c>
      <c r="L588" s="99">
        <f t="shared" si="321"/>
        <v>0</v>
      </c>
      <c r="M588" s="99">
        <f t="shared" si="322"/>
        <v>0</v>
      </c>
      <c r="N588" s="99">
        <f t="shared" si="323"/>
        <v>0</v>
      </c>
      <c r="O5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-0.19498069498069528</v>
      </c>
      <c r="P588" s="128">
        <f>IF(Petrobras_PETR4___Histórico__InfoMoney_1[[#This Row],[William %R]]&lt;-0.8,1,0)</f>
        <v>0</v>
      </c>
      <c r="Q588" s="128">
        <f>IF(Petrobras_PETR4___Histórico__InfoMoney_1[[#This Row],[William %R]]&gt;-0.1,1,0)</f>
        <v>0</v>
      </c>
      <c r="R588" s="99">
        <f t="shared" si="324"/>
        <v>19.23</v>
      </c>
      <c r="S588" s="99">
        <f t="shared" si="325"/>
        <v>24.41</v>
      </c>
      <c r="T588" s="99">
        <f t="shared" si="326"/>
        <v>21.999192307692308</v>
      </c>
      <c r="U588" s="99">
        <f t="shared" si="327"/>
        <v>21.853499999999997</v>
      </c>
      <c r="V588" s="99">
        <f t="shared" si="328"/>
        <v>22.919395519448386</v>
      </c>
      <c r="W588" s="99">
        <f t="shared" si="329"/>
        <v>22.478092790582235</v>
      </c>
      <c r="X588" s="99">
        <f t="shared" si="330"/>
        <v>0.44130272886615174</v>
      </c>
      <c r="Y588" s="99">
        <f t="shared" si="331"/>
        <v>0.14260036356183015</v>
      </c>
      <c r="Z588" s="99">
        <f t="shared" si="332"/>
        <v>0.29870236530432159</v>
      </c>
      <c r="AA588" s="109">
        <f t="shared" si="333"/>
        <v>9.192388155425299E-2</v>
      </c>
      <c r="AB588" s="109">
        <f t="shared" si="350"/>
        <v>0.2420123963767141</v>
      </c>
      <c r="AC588" s="99" t="str">
        <f t="shared" si="351"/>
        <v>0</v>
      </c>
      <c r="AD588" s="95" t="str">
        <f t="shared" si="352"/>
        <v>0</v>
      </c>
      <c r="AE588" s="95">
        <f t="shared" si="334"/>
        <v>1</v>
      </c>
      <c r="AF588" s="95">
        <f>IF(Petrobras_PETR4___Histórico__InfoMoney_1[[#This Row],[MACD Line]]&lt;0,1,0)</f>
        <v>0</v>
      </c>
      <c r="AG588" s="99">
        <f>Petrobras_PETR4___Histórico__InfoMoney_1[[#This Row],[9MME]]/Petrobras_PETR4___Histórico__InfoMoney_1[[#This Row],[20MA]]</f>
        <v>1.0066667722649603</v>
      </c>
      <c r="AH588" s="95">
        <f t="shared" si="335"/>
        <v>0</v>
      </c>
      <c r="AI588" s="96">
        <f t="shared" si="336"/>
        <v>0</v>
      </c>
      <c r="AK588" s="104" t="b">
        <f t="shared" si="337"/>
        <v>0</v>
      </c>
      <c r="AL588" s="104" t="b">
        <f t="shared" si="338"/>
        <v>0</v>
      </c>
      <c r="AM588" s="104" t="b">
        <f t="shared" si="339"/>
        <v>0</v>
      </c>
      <c r="AN588" s="104" t="b">
        <f t="shared" si="340"/>
        <v>1</v>
      </c>
      <c r="AO588" s="98">
        <f t="shared" si="341"/>
        <v>19.23</v>
      </c>
      <c r="AP588" s="104">
        <f t="shared" si="342"/>
        <v>24.41</v>
      </c>
      <c r="AQ588" s="98">
        <f t="shared" si="343"/>
        <v>0.2</v>
      </c>
      <c r="AR588" s="98">
        <f t="shared" si="344"/>
        <v>0.15384615384615385</v>
      </c>
      <c r="AS588" s="98">
        <f t="shared" si="345"/>
        <v>7.407407407407407E-2</v>
      </c>
      <c r="AU588" s="97" t="b">
        <f t="shared" si="346"/>
        <v>0</v>
      </c>
      <c r="AV588" s="97" t="b">
        <f t="shared" si="347"/>
        <v>0</v>
      </c>
      <c r="AW588" s="97" t="b">
        <f t="shared" si="353"/>
        <v>1</v>
      </c>
      <c r="AX588" s="97" t="b">
        <f t="shared" si="354"/>
        <v>1</v>
      </c>
      <c r="AY5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8" s="97" t="b">
        <f t="shared" si="348"/>
        <v>1</v>
      </c>
      <c r="BA588" s="97" t="b">
        <f t="shared" si="349"/>
        <v>1</v>
      </c>
      <c r="BB588" s="97" t="b">
        <f t="shared" si="355"/>
        <v>0</v>
      </c>
      <c r="BC588" s="97" t="b">
        <f t="shared" si="356"/>
        <v>0</v>
      </c>
      <c r="BD588" s="97" t="b">
        <f>Petrobras_PETR4___Histórico__InfoMoney_1[[#This Row],[MACD Line]]&lt;0</f>
        <v>0</v>
      </c>
      <c r="BE5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89" spans="1:57" hidden="1">
      <c r="A589" s="83">
        <v>43476</v>
      </c>
      <c r="B589" s="98">
        <v>23.53</v>
      </c>
      <c r="C589" s="98">
        <v>23.53</v>
      </c>
      <c r="D589" s="98">
        <v>-1.07</v>
      </c>
      <c r="E589" s="98">
        <f>Petrobras_PETR4___Histórico__InfoMoney_1[[#This Row],[Var.Dia (%)]]/100</f>
        <v>-1.0700000000000001E-2</v>
      </c>
      <c r="F589" s="98">
        <v>23.68</v>
      </c>
      <c r="G589" s="98">
        <v>23.39</v>
      </c>
      <c r="H589" s="98">
        <v>23.72</v>
      </c>
      <c r="I589" s="97" t="s">
        <v>261</v>
      </c>
      <c r="J589" s="108">
        <v>-8.6E-3</v>
      </c>
      <c r="K589" s="97">
        <f ca="1">IF(COUNT($E589:E$1321)&gt;=22,LINEST(OFFSET(E589,0,0,22),OFFSET(J589,0,0,22)),"")</f>
        <v>-0.49849377498719705</v>
      </c>
      <c r="L589" s="99">
        <f t="shared" si="321"/>
        <v>0</v>
      </c>
      <c r="M589" s="99">
        <f t="shared" si="322"/>
        <v>0</v>
      </c>
      <c r="N589" s="99">
        <f t="shared" si="323"/>
        <v>0</v>
      </c>
      <c r="O5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-0.16988416988416971</v>
      </c>
      <c r="P589" s="128">
        <f>IF(Petrobras_PETR4___Histórico__InfoMoney_1[[#This Row],[William %R]]&lt;-0.8,1,0)</f>
        <v>0</v>
      </c>
      <c r="Q589" s="128">
        <f>IF(Petrobras_PETR4___Histórico__InfoMoney_1[[#This Row],[William %R]]&gt;-0.1,1,0)</f>
        <v>0</v>
      </c>
      <c r="R589" s="99">
        <f t="shared" si="324"/>
        <v>19.23</v>
      </c>
      <c r="S589" s="99">
        <f t="shared" si="325"/>
        <v>24.41</v>
      </c>
      <c r="T589" s="99">
        <f t="shared" si="326"/>
        <v>21.927384615384618</v>
      </c>
      <c r="U589" s="99">
        <f t="shared" si="327"/>
        <v>21.744499999999999</v>
      </c>
      <c r="V589" s="99">
        <f t="shared" si="328"/>
        <v>22.83201288662082</v>
      </c>
      <c r="W589" s="99">
        <f t="shared" si="329"/>
        <v>22.404340213828814</v>
      </c>
      <c r="X589" s="99">
        <f t="shared" si="330"/>
        <v>0.42767267279200638</v>
      </c>
      <c r="Y589" s="99">
        <f t="shared" si="331"/>
        <v>6.7924772235749734E-2</v>
      </c>
      <c r="Z589" s="99">
        <f t="shared" si="332"/>
        <v>0.35974790055625666</v>
      </c>
      <c r="AA589" s="109">
        <f t="shared" si="333"/>
        <v>0.18384776310850096</v>
      </c>
      <c r="AB589" s="109">
        <f t="shared" si="350"/>
        <v>0.20203960007879559</v>
      </c>
      <c r="AC589" s="99" t="str">
        <f t="shared" si="351"/>
        <v>0</v>
      </c>
      <c r="AD589" s="95" t="str">
        <f t="shared" si="352"/>
        <v>0</v>
      </c>
      <c r="AE589" s="95">
        <f t="shared" si="334"/>
        <v>1</v>
      </c>
      <c r="AF589" s="95">
        <f>IF(Petrobras_PETR4___Histórico__InfoMoney_1[[#This Row],[MACD Line]]&lt;0,1,0)</f>
        <v>0</v>
      </c>
      <c r="AG589" s="99">
        <f>Petrobras_PETR4___Histórico__InfoMoney_1[[#This Row],[9MME]]/Petrobras_PETR4___Histórico__InfoMoney_1[[#This Row],[20MA]]</f>
        <v>1.0084106148858156</v>
      </c>
      <c r="AH589" s="95">
        <f t="shared" si="335"/>
        <v>0</v>
      </c>
      <c r="AI589" s="96">
        <f t="shared" si="336"/>
        <v>0</v>
      </c>
      <c r="AK589" s="104" t="b">
        <f t="shared" si="337"/>
        <v>0</v>
      </c>
      <c r="AL589" s="104" t="b">
        <f t="shared" si="338"/>
        <v>1</v>
      </c>
      <c r="AM589" s="104" t="b">
        <f t="shared" si="339"/>
        <v>1</v>
      </c>
      <c r="AN589" s="104" t="b">
        <f t="shared" si="340"/>
        <v>1</v>
      </c>
      <c r="AO589" s="98">
        <f t="shared" si="341"/>
        <v>19.23</v>
      </c>
      <c r="AP589" s="104">
        <f t="shared" si="342"/>
        <v>24.41</v>
      </c>
      <c r="AQ589" s="98">
        <f t="shared" si="343"/>
        <v>0.2</v>
      </c>
      <c r="AR589" s="98">
        <f t="shared" si="344"/>
        <v>0.15384615384615385</v>
      </c>
      <c r="AS589" s="98">
        <f t="shared" si="345"/>
        <v>7.407407407407407E-2</v>
      </c>
      <c r="AU589" s="97" t="b">
        <f t="shared" si="346"/>
        <v>0</v>
      </c>
      <c r="AV589" s="97" t="b">
        <f t="shared" si="347"/>
        <v>0</v>
      </c>
      <c r="AW589" s="97" t="b">
        <f t="shared" si="353"/>
        <v>1</v>
      </c>
      <c r="AX589" s="97" t="b">
        <f t="shared" si="354"/>
        <v>1</v>
      </c>
      <c r="AY5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89" s="97" t="b">
        <f t="shared" si="348"/>
        <v>1</v>
      </c>
      <c r="BA589" s="97" t="b">
        <f t="shared" si="349"/>
        <v>1</v>
      </c>
      <c r="BB589" s="97" t="b">
        <f t="shared" si="355"/>
        <v>0</v>
      </c>
      <c r="BC589" s="97" t="b">
        <f t="shared" si="356"/>
        <v>0</v>
      </c>
      <c r="BD589" s="97" t="b">
        <f>Petrobras_PETR4___Histórico__InfoMoney_1[[#This Row],[MACD Line]]&lt;0</f>
        <v>0</v>
      </c>
      <c r="BE5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0" spans="1:57" hidden="1">
      <c r="A590" s="83">
        <v>43475</v>
      </c>
      <c r="B590" s="98">
        <v>23.79</v>
      </c>
      <c r="C590" s="98">
        <v>23.79</v>
      </c>
      <c r="D590" s="98">
        <v>-0.86</v>
      </c>
      <c r="E590" s="98">
        <f>Petrobras_PETR4___Histórico__InfoMoney_1[[#This Row],[Var.Dia (%)]]/100</f>
        <v>-8.6E-3</v>
      </c>
      <c r="F590" s="98">
        <v>23.79</v>
      </c>
      <c r="G590" s="98">
        <v>23.61</v>
      </c>
      <c r="H590" s="98">
        <v>23.93</v>
      </c>
      <c r="I590" s="97" t="s">
        <v>124</v>
      </c>
      <c r="J590" s="108">
        <v>1.6000000000000001E-3</v>
      </c>
      <c r="K590" s="97">
        <f ca="1">IF(COUNT($E590:E$1321)&gt;=22,LINEST(OFFSET(E590,0,0,22),OFFSET(J590,0,0,22)),"")</f>
        <v>-0.63407253027668442</v>
      </c>
      <c r="L590" s="99">
        <f t="shared" si="321"/>
        <v>0</v>
      </c>
      <c r="M590" s="99">
        <f t="shared" si="322"/>
        <v>0</v>
      </c>
      <c r="N590" s="99">
        <f t="shared" si="323"/>
        <v>0</v>
      </c>
      <c r="O5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-0.1196911196911199</v>
      </c>
      <c r="P590" s="128">
        <f>IF(Petrobras_PETR4___Histórico__InfoMoney_1[[#This Row],[William %R]]&lt;-0.8,1,0)</f>
        <v>0</v>
      </c>
      <c r="Q590" s="128">
        <f>IF(Petrobras_PETR4___Histórico__InfoMoney_1[[#This Row],[William %R]]&gt;-0.1,1,0)</f>
        <v>0</v>
      </c>
      <c r="R590" s="99">
        <f t="shared" si="324"/>
        <v>19.23</v>
      </c>
      <c r="S590" s="99">
        <f t="shared" si="325"/>
        <v>24.41</v>
      </c>
      <c r="T590" s="99">
        <f t="shared" si="326"/>
        <v>21.915769230769229</v>
      </c>
      <c r="U590" s="99">
        <f t="shared" si="327"/>
        <v>21.636000000000003</v>
      </c>
      <c r="V590" s="99">
        <f t="shared" si="328"/>
        <v>22.705106138733697</v>
      </c>
      <c r="W590" s="99">
        <f t="shared" si="329"/>
        <v>22.314287430935117</v>
      </c>
      <c r="X590" s="99">
        <f t="shared" si="330"/>
        <v>0.39081870779858008</v>
      </c>
      <c r="Y590" s="99">
        <f t="shared" si="331"/>
        <v>-2.2012202903314432E-2</v>
      </c>
      <c r="Z590" s="99">
        <f t="shared" si="332"/>
        <v>0.41283091070189448</v>
      </c>
      <c r="AA590" s="109">
        <f t="shared" si="333"/>
        <v>0.141421356237309</v>
      </c>
      <c r="AB590" s="109">
        <f t="shared" si="350"/>
        <v>0.2712379029560571</v>
      </c>
      <c r="AC590" s="99" t="str">
        <f t="shared" si="351"/>
        <v>0</v>
      </c>
      <c r="AD590" s="95" t="str">
        <f t="shared" si="352"/>
        <v>0</v>
      </c>
      <c r="AE590" s="95">
        <f t="shared" si="334"/>
        <v>1</v>
      </c>
      <c r="AF590" s="95">
        <f>IF(Petrobras_PETR4___Histórico__InfoMoney_1[[#This Row],[MACD Line]]&lt;0,1,0)</f>
        <v>0</v>
      </c>
      <c r="AG590" s="99">
        <f>Petrobras_PETR4___Histórico__InfoMoney_1[[#This Row],[9MME]]/Petrobras_PETR4___Histórico__InfoMoney_1[[#This Row],[20MA]]</f>
        <v>1.0129307279889641</v>
      </c>
      <c r="AH590" s="95">
        <f t="shared" si="335"/>
        <v>0</v>
      </c>
      <c r="AI590" s="96">
        <f t="shared" si="336"/>
        <v>0</v>
      </c>
      <c r="AK590" s="104" t="b">
        <f t="shared" si="337"/>
        <v>1</v>
      </c>
      <c r="AL590" s="104" t="b">
        <f t="shared" si="338"/>
        <v>0</v>
      </c>
      <c r="AM590" s="104" t="b">
        <f t="shared" si="339"/>
        <v>0</v>
      </c>
      <c r="AN590" s="104" t="b">
        <f t="shared" si="340"/>
        <v>1</v>
      </c>
      <c r="AO590" s="98">
        <f t="shared" si="341"/>
        <v>19.23</v>
      </c>
      <c r="AP590" s="104">
        <f t="shared" si="342"/>
        <v>24.41</v>
      </c>
      <c r="AQ590" s="98">
        <f t="shared" si="343"/>
        <v>0.2</v>
      </c>
      <c r="AR590" s="98">
        <f t="shared" si="344"/>
        <v>0.15384615384615385</v>
      </c>
      <c r="AS590" s="98">
        <f t="shared" si="345"/>
        <v>7.407407407407407E-2</v>
      </c>
      <c r="AU590" s="97" t="b">
        <f t="shared" si="346"/>
        <v>0</v>
      </c>
      <c r="AV590" s="97" t="b">
        <f t="shared" si="347"/>
        <v>1</v>
      </c>
      <c r="AW590" s="97" t="b">
        <f t="shared" si="353"/>
        <v>1</v>
      </c>
      <c r="AX590" s="97" t="b">
        <f t="shared" si="354"/>
        <v>0</v>
      </c>
      <c r="AY5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0" s="97" t="b">
        <f t="shared" si="348"/>
        <v>0</v>
      </c>
      <c r="BA590" s="97" t="b">
        <f t="shared" si="349"/>
        <v>1</v>
      </c>
      <c r="BB590" s="97" t="b">
        <f t="shared" si="355"/>
        <v>1</v>
      </c>
      <c r="BC590" s="97" t="b">
        <f t="shared" si="356"/>
        <v>0</v>
      </c>
      <c r="BD590" s="97" t="b">
        <f>Petrobras_PETR4___Histórico__InfoMoney_1[[#This Row],[MACD Line]]&lt;0</f>
        <v>0</v>
      </c>
      <c r="BE5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1" spans="1:57" hidden="1">
      <c r="A591" s="83">
        <v>43474</v>
      </c>
      <c r="B591" s="98">
        <v>23.99</v>
      </c>
      <c r="C591" s="98">
        <v>23.99</v>
      </c>
      <c r="D591" s="98">
        <v>2.08</v>
      </c>
      <c r="E591" s="98">
        <f>Petrobras_PETR4___Histórico__InfoMoney_1[[#This Row],[Var.Dia (%)]]/100</f>
        <v>2.0799999999999999E-2</v>
      </c>
      <c r="F591" s="98">
        <v>23.82</v>
      </c>
      <c r="G591" s="98">
        <v>23.68</v>
      </c>
      <c r="H591" s="98">
        <v>24.01</v>
      </c>
      <c r="I591" s="97" t="s">
        <v>155</v>
      </c>
      <c r="J591" s="108">
        <v>-2.0999999999999999E-3</v>
      </c>
      <c r="K591" s="97">
        <f ca="1">IF(COUNT($E591:E$1321)&gt;=22,LINEST(OFFSET(E591,0,0,22),OFFSET(J591,0,0,22)),"")</f>
        <v>-0.61250755433391213</v>
      </c>
      <c r="L591" s="99">
        <f t="shared" si="321"/>
        <v>0</v>
      </c>
      <c r="M591" s="99">
        <f t="shared" si="322"/>
        <v>0</v>
      </c>
      <c r="N591" s="99">
        <f t="shared" si="323"/>
        <v>0</v>
      </c>
      <c r="O5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-8.1081081081081419E-2</v>
      </c>
      <c r="P591" s="128">
        <f>IF(Petrobras_PETR4___Histórico__InfoMoney_1[[#This Row],[William %R]]&lt;-0.8,1,0)</f>
        <v>0</v>
      </c>
      <c r="Q591" s="128">
        <f>IF(Petrobras_PETR4___Histórico__InfoMoney_1[[#This Row],[William %R]]&gt;-0.1,1,0)</f>
        <v>1</v>
      </c>
      <c r="R591" s="99">
        <f t="shared" si="324"/>
        <v>19.23</v>
      </c>
      <c r="S591" s="99">
        <f t="shared" si="325"/>
        <v>24.41</v>
      </c>
      <c r="T591" s="99">
        <f t="shared" si="326"/>
        <v>21.879269230769232</v>
      </c>
      <c r="U591" s="99">
        <f t="shared" si="327"/>
        <v>21.574999999999996</v>
      </c>
      <c r="V591" s="99">
        <f t="shared" si="328"/>
        <v>22.50785270941255</v>
      </c>
      <c r="W591" s="99">
        <f t="shared" si="329"/>
        <v>22.196230425409926</v>
      </c>
      <c r="X591" s="99">
        <f t="shared" si="330"/>
        <v>0.31162228400262393</v>
      </c>
      <c r="Y591" s="99">
        <f t="shared" si="331"/>
        <v>-0.12521993057878805</v>
      </c>
      <c r="Z591" s="99">
        <f t="shared" si="332"/>
        <v>0.43684221458141198</v>
      </c>
      <c r="AA591" s="109">
        <f t="shared" si="333"/>
        <v>0.34648232278140717</v>
      </c>
      <c r="AB591" s="109">
        <f t="shared" si="350"/>
        <v>0.31293769347906825</v>
      </c>
      <c r="AC591" s="99" t="str">
        <f t="shared" si="351"/>
        <v>0</v>
      </c>
      <c r="AD591" s="95" t="str">
        <f t="shared" si="352"/>
        <v>0</v>
      </c>
      <c r="AE591" s="95">
        <f t="shared" si="334"/>
        <v>1</v>
      </c>
      <c r="AF591" s="95">
        <f>IF(Petrobras_PETR4___Histórico__InfoMoney_1[[#This Row],[MACD Line]]&lt;0,1,0)</f>
        <v>0</v>
      </c>
      <c r="AG591" s="99">
        <f>Petrobras_PETR4___Histórico__InfoMoney_1[[#This Row],[9MME]]/Petrobras_PETR4___Histórico__InfoMoney_1[[#This Row],[20MA]]</f>
        <v>1.0141028612175775</v>
      </c>
      <c r="AH591" s="95">
        <f t="shared" si="335"/>
        <v>0</v>
      </c>
      <c r="AI591" s="96">
        <f t="shared" si="336"/>
        <v>0</v>
      </c>
      <c r="AK591" s="104" t="b">
        <f t="shared" si="337"/>
        <v>0</v>
      </c>
      <c r="AL591" s="104" t="b">
        <f t="shared" si="338"/>
        <v>1</v>
      </c>
      <c r="AM591" s="104" t="b">
        <f t="shared" si="339"/>
        <v>0</v>
      </c>
      <c r="AN591" s="104" t="b">
        <f t="shared" si="340"/>
        <v>1</v>
      </c>
      <c r="AO591" s="98">
        <f t="shared" si="341"/>
        <v>19.23</v>
      </c>
      <c r="AP591" s="104">
        <f t="shared" si="342"/>
        <v>24.41</v>
      </c>
      <c r="AQ591" s="98">
        <f t="shared" si="343"/>
        <v>0.2</v>
      </c>
      <c r="AR591" s="98">
        <f t="shared" si="344"/>
        <v>0.15384615384615385</v>
      </c>
      <c r="AS591" s="98">
        <f t="shared" si="345"/>
        <v>7.407407407407407E-2</v>
      </c>
      <c r="AU591" s="97" t="b">
        <f t="shared" si="346"/>
        <v>1</v>
      </c>
      <c r="AV591" s="97" t="b">
        <f t="shared" si="347"/>
        <v>0</v>
      </c>
      <c r="AW591" s="97" t="b">
        <f t="shared" si="353"/>
        <v>0</v>
      </c>
      <c r="AX591" s="97" t="b">
        <f t="shared" si="354"/>
        <v>0</v>
      </c>
      <c r="AY5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1" s="97" t="b">
        <f t="shared" si="348"/>
        <v>0</v>
      </c>
      <c r="BA591" s="97" t="b">
        <f t="shared" si="349"/>
        <v>0</v>
      </c>
      <c r="BB591" s="97" t="b">
        <f t="shared" si="355"/>
        <v>1</v>
      </c>
      <c r="BC591" s="97" t="b">
        <f t="shared" si="356"/>
        <v>1</v>
      </c>
      <c r="BD591" s="97" t="b">
        <f>Petrobras_PETR4___Histórico__InfoMoney_1[[#This Row],[MACD Line]]&lt;0</f>
        <v>0</v>
      </c>
      <c r="BE5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2" spans="1:57" hidden="1">
      <c r="A592" s="83">
        <v>43473</v>
      </c>
      <c r="B592" s="98">
        <v>23.5</v>
      </c>
      <c r="C592" s="98">
        <v>23.5</v>
      </c>
      <c r="D592" s="98">
        <v>-0.6</v>
      </c>
      <c r="E592" s="98">
        <f>Petrobras_PETR4___Histórico__InfoMoney_1[[#This Row],[Var.Dia (%)]]/100</f>
        <v>-6.0000000000000001E-3</v>
      </c>
      <c r="F592" s="98">
        <v>23.92</v>
      </c>
      <c r="G592" s="98">
        <v>23.32</v>
      </c>
      <c r="H592" s="98">
        <v>23.94</v>
      </c>
      <c r="I592" s="97" t="s">
        <v>193</v>
      </c>
      <c r="J592" s="108">
        <v>-1.6899999999999998E-2</v>
      </c>
      <c r="K592" s="97">
        <f ca="1">IF(COUNT($E592:E$1321)&gt;=22,LINEST(OFFSET(E592,0,0,22),OFFSET(J592,0,0,22)),"")</f>
        <v>-0.59653059871667424</v>
      </c>
      <c r="L592" s="99">
        <f t="shared" si="321"/>
        <v>0</v>
      </c>
      <c r="M592" s="99">
        <f t="shared" si="322"/>
        <v>0</v>
      </c>
      <c r="N592" s="99">
        <f t="shared" si="323"/>
        <v>0</v>
      </c>
      <c r="O5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-0.17567567567567571</v>
      </c>
      <c r="P592" s="128">
        <f>IF(Petrobras_PETR4___Histórico__InfoMoney_1[[#This Row],[William %R]]&lt;-0.8,1,0)</f>
        <v>0</v>
      </c>
      <c r="Q592" s="128">
        <f>IF(Petrobras_PETR4___Histórico__InfoMoney_1[[#This Row],[William %R]]&gt;-0.1,1,0)</f>
        <v>0</v>
      </c>
      <c r="R592" s="99">
        <f t="shared" si="324"/>
        <v>19.23</v>
      </c>
      <c r="S592" s="99">
        <f t="shared" si="325"/>
        <v>24.41</v>
      </c>
      <c r="T592" s="99">
        <f t="shared" si="326"/>
        <v>21.795000000000002</v>
      </c>
      <c r="U592" s="99">
        <f t="shared" si="327"/>
        <v>21.4955</v>
      </c>
      <c r="V592" s="99">
        <f t="shared" si="328"/>
        <v>22.238371383851195</v>
      </c>
      <c r="W592" s="99">
        <f t="shared" si="329"/>
        <v>22.05272885944272</v>
      </c>
      <c r="X592" s="99">
        <f t="shared" si="330"/>
        <v>0.1856425244084754</v>
      </c>
      <c r="Y592" s="99">
        <f t="shared" si="331"/>
        <v>-0.23443048422414109</v>
      </c>
      <c r="Z592" s="99">
        <f t="shared" si="332"/>
        <v>0.42007300863261648</v>
      </c>
      <c r="AA592" s="109">
        <f t="shared" si="333"/>
        <v>0.10606601717798111</v>
      </c>
      <c r="AB592" s="109">
        <f t="shared" si="350"/>
        <v>0.37835168824785181</v>
      </c>
      <c r="AC592" s="99" t="str">
        <f t="shared" si="351"/>
        <v>0</v>
      </c>
      <c r="AD592" s="95" t="str">
        <f t="shared" si="352"/>
        <v>0</v>
      </c>
      <c r="AE592" s="95">
        <f t="shared" si="334"/>
        <v>1</v>
      </c>
      <c r="AF592" s="95">
        <f>IF(Petrobras_PETR4___Histórico__InfoMoney_1[[#This Row],[MACD Line]]&lt;0,1,0)</f>
        <v>0</v>
      </c>
      <c r="AG592" s="99">
        <f>Petrobras_PETR4___Histórico__InfoMoney_1[[#This Row],[9MME]]/Petrobras_PETR4___Histórico__InfoMoney_1[[#This Row],[20MA]]</f>
        <v>1.0139331487985859</v>
      </c>
      <c r="AH592" s="95">
        <f t="shared" si="335"/>
        <v>0</v>
      </c>
      <c r="AI592" s="96">
        <f t="shared" si="336"/>
        <v>0</v>
      </c>
      <c r="AK592" s="104" t="b">
        <f t="shared" si="337"/>
        <v>1</v>
      </c>
      <c r="AL592" s="104" t="b">
        <f t="shared" si="338"/>
        <v>0</v>
      </c>
      <c r="AM592" s="104" t="b">
        <f t="shared" si="339"/>
        <v>1</v>
      </c>
      <c r="AN592" s="104" t="b">
        <f t="shared" si="340"/>
        <v>0</v>
      </c>
      <c r="AO592" s="98">
        <f t="shared" si="341"/>
        <v>19.23</v>
      </c>
      <c r="AP592" s="104">
        <f t="shared" si="342"/>
        <v>24.41</v>
      </c>
      <c r="AQ592" s="98">
        <f t="shared" si="343"/>
        <v>0.2</v>
      </c>
      <c r="AR592" s="98">
        <f t="shared" si="344"/>
        <v>0.15384615384615385</v>
      </c>
      <c r="AS592" s="98">
        <f t="shared" si="345"/>
        <v>7.407407407407407E-2</v>
      </c>
      <c r="AU592" s="97" t="b">
        <f t="shared" si="346"/>
        <v>0</v>
      </c>
      <c r="AV592" s="97" t="b">
        <f t="shared" si="347"/>
        <v>1</v>
      </c>
      <c r="AW592" s="97" t="b">
        <f t="shared" si="353"/>
        <v>0</v>
      </c>
      <c r="AX592" s="97" t="b">
        <f t="shared" si="354"/>
        <v>0</v>
      </c>
      <c r="AY5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2" s="97" t="b">
        <f t="shared" si="348"/>
        <v>0</v>
      </c>
      <c r="BA592" s="97" t="b">
        <f t="shared" si="349"/>
        <v>0</v>
      </c>
      <c r="BB592" s="97" t="b">
        <f t="shared" si="355"/>
        <v>1</v>
      </c>
      <c r="BC592" s="97" t="b">
        <f t="shared" si="356"/>
        <v>1</v>
      </c>
      <c r="BD592" s="97" t="b">
        <f>Petrobras_PETR4___Histórico__InfoMoney_1[[#This Row],[MACD Line]]&lt;0</f>
        <v>0</v>
      </c>
      <c r="BE5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3" spans="1:57" hidden="1">
      <c r="A593" s="83">
        <v>43472</v>
      </c>
      <c r="B593" s="98">
        <v>23.65</v>
      </c>
      <c r="C593" s="98">
        <v>23.65</v>
      </c>
      <c r="D593" s="98">
        <v>1.58</v>
      </c>
      <c r="E593" s="98">
        <f>Petrobras_PETR4___Histórico__InfoMoney_1[[#This Row],[Var.Dia (%)]]/100</f>
        <v>1.5800000000000002E-2</v>
      </c>
      <c r="F593" s="98">
        <v>23.4</v>
      </c>
      <c r="G593" s="98">
        <v>23.26</v>
      </c>
      <c r="H593" s="98">
        <v>24.41</v>
      </c>
      <c r="I593" s="97" t="s">
        <v>115</v>
      </c>
      <c r="J593" s="108">
        <v>-3.5999999999999999E-3</v>
      </c>
      <c r="K593" s="97">
        <f ca="1">IF(COUNT($E593:E$1321)&gt;=22,LINEST(OFFSET(E593,0,0,22),OFFSET(J593,0,0,22)),"")</f>
        <v>-0.54630153094683531</v>
      </c>
      <c r="L593" s="99">
        <f t="shared" si="321"/>
        <v>0</v>
      </c>
      <c r="M593" s="99">
        <f t="shared" si="322"/>
        <v>1</v>
      </c>
      <c r="N593" s="99">
        <f t="shared" si="323"/>
        <v>0</v>
      </c>
      <c r="O5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-0.14671814671814704</v>
      </c>
      <c r="P593" s="128">
        <f>IF(Petrobras_PETR4___Histórico__InfoMoney_1[[#This Row],[William %R]]&lt;-0.8,1,0)</f>
        <v>0</v>
      </c>
      <c r="Q593" s="128">
        <f>IF(Petrobras_PETR4___Histórico__InfoMoney_1[[#This Row],[William %R]]&gt;-0.1,1,0)</f>
        <v>0</v>
      </c>
      <c r="R593" s="99">
        <f t="shared" si="324"/>
        <v>19.23</v>
      </c>
      <c r="S593" s="99">
        <f t="shared" si="325"/>
        <v>24.41</v>
      </c>
      <c r="T593" s="99">
        <f t="shared" si="326"/>
        <v>21.794384615384615</v>
      </c>
      <c r="U593" s="99">
        <f t="shared" si="327"/>
        <v>21.485000000000003</v>
      </c>
      <c r="V593" s="99">
        <f t="shared" si="328"/>
        <v>22.00898436273323</v>
      </c>
      <c r="W593" s="99">
        <f t="shared" si="329"/>
        <v>21.936947168198138</v>
      </c>
      <c r="X593" s="99">
        <f t="shared" si="330"/>
        <v>7.2037194535091942E-2</v>
      </c>
      <c r="Y593" s="99">
        <f t="shared" si="331"/>
        <v>-0.33944873638229522</v>
      </c>
      <c r="Z593" s="99">
        <f t="shared" si="332"/>
        <v>0.41148593091738717</v>
      </c>
      <c r="AA593" s="109">
        <f t="shared" si="333"/>
        <v>0.26162950903902077</v>
      </c>
      <c r="AB593" s="109">
        <f t="shared" si="350"/>
        <v>0.895695260677425</v>
      </c>
      <c r="AC593" s="99" t="str">
        <f t="shared" si="351"/>
        <v>0</v>
      </c>
      <c r="AD593" s="95" t="str">
        <f t="shared" si="352"/>
        <v>0</v>
      </c>
      <c r="AE593" s="95">
        <f t="shared" si="334"/>
        <v>1</v>
      </c>
      <c r="AF593" s="95">
        <f>IF(Petrobras_PETR4___Histórico__InfoMoney_1[[#This Row],[MACD Line]]&lt;0,1,0)</f>
        <v>0</v>
      </c>
      <c r="AG593" s="99">
        <f>Petrobras_PETR4___Histórico__InfoMoney_1[[#This Row],[9MME]]/Petrobras_PETR4___Histórico__InfoMoney_1[[#This Row],[20MA]]</f>
        <v>1.0144000286425232</v>
      </c>
      <c r="AH593" s="95">
        <f t="shared" si="335"/>
        <v>0</v>
      </c>
      <c r="AI593" s="96">
        <f t="shared" si="336"/>
        <v>0</v>
      </c>
      <c r="AK593" s="104" t="b">
        <f t="shared" si="337"/>
        <v>0</v>
      </c>
      <c r="AL593" s="104" t="b">
        <f t="shared" si="338"/>
        <v>1</v>
      </c>
      <c r="AM593" s="104" t="b">
        <f t="shared" si="339"/>
        <v>0</v>
      </c>
      <c r="AN593" s="104" t="b">
        <f t="shared" si="340"/>
        <v>1</v>
      </c>
      <c r="AO593" s="98">
        <f t="shared" si="341"/>
        <v>19.23</v>
      </c>
      <c r="AP593" s="104">
        <f t="shared" si="342"/>
        <v>24.41</v>
      </c>
      <c r="AQ593" s="98">
        <f t="shared" si="343"/>
        <v>0.2</v>
      </c>
      <c r="AR593" s="98">
        <f t="shared" si="344"/>
        <v>0.15384615384615385</v>
      </c>
      <c r="AS593" s="98">
        <f t="shared" si="345"/>
        <v>7.407407407407407E-2</v>
      </c>
      <c r="AU593" s="97" t="b">
        <f t="shared" si="346"/>
        <v>1</v>
      </c>
      <c r="AV593" s="97" t="b">
        <f t="shared" si="347"/>
        <v>1</v>
      </c>
      <c r="AW593" s="97" t="b">
        <f t="shared" si="353"/>
        <v>0</v>
      </c>
      <c r="AX593" s="97" t="b">
        <f t="shared" si="354"/>
        <v>0</v>
      </c>
      <c r="AY5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3" s="97" t="b">
        <f t="shared" si="348"/>
        <v>0</v>
      </c>
      <c r="BA593" s="97" t="b">
        <f t="shared" si="349"/>
        <v>0</v>
      </c>
      <c r="BB593" s="97" t="b">
        <f t="shared" si="355"/>
        <v>1</v>
      </c>
      <c r="BC593" s="97" t="b">
        <f t="shared" si="356"/>
        <v>1</v>
      </c>
      <c r="BD593" s="97" t="b">
        <f>Petrobras_PETR4___Histórico__InfoMoney_1[[#This Row],[MACD Line]]&lt;0</f>
        <v>0</v>
      </c>
      <c r="BE5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4" spans="1:57" hidden="1">
      <c r="A594" s="83">
        <v>43469</v>
      </c>
      <c r="B594" s="98">
        <v>23.28</v>
      </c>
      <c r="C594" s="98">
        <v>23.28</v>
      </c>
      <c r="D594" s="98">
        <v>0.28000000000000003</v>
      </c>
      <c r="E594" s="98">
        <f>Petrobras_PETR4___Histórico__InfoMoney_1[[#This Row],[Var.Dia (%)]]/100</f>
        <v>2.8000000000000004E-3</v>
      </c>
      <c r="F594" s="98">
        <v>23.4</v>
      </c>
      <c r="G594" s="98">
        <v>23.04</v>
      </c>
      <c r="H594" s="98">
        <v>23.49</v>
      </c>
      <c r="I594" s="97" t="s">
        <v>155</v>
      </c>
      <c r="J594" s="108">
        <v>1.5E-3</v>
      </c>
      <c r="K594" s="97">
        <f ca="1">IF(COUNT($E594:E$1321)&gt;=22,LINEST(OFFSET(E594,0,0,22),OFFSET(J594,0,0,22)),"")</f>
        <v>-0.54289303867634431</v>
      </c>
      <c r="L594" s="99">
        <f t="shared" si="321"/>
        <v>0</v>
      </c>
      <c r="M594" s="99">
        <f t="shared" si="322"/>
        <v>0</v>
      </c>
      <c r="N594" s="99">
        <f t="shared" si="323"/>
        <v>0</v>
      </c>
      <c r="O5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-4.929577464788671E-2</v>
      </c>
      <c r="P594" s="128">
        <f>IF(Petrobras_PETR4___Histórico__InfoMoney_1[[#This Row],[William %R]]&lt;-0.8,1,0)</f>
        <v>0</v>
      </c>
      <c r="Q594" s="128">
        <f>IF(Petrobras_PETR4___Histórico__InfoMoney_1[[#This Row],[William %R]]&gt;-0.1,1,0)</f>
        <v>1</v>
      </c>
      <c r="R594" s="99">
        <f t="shared" si="324"/>
        <v>19.23</v>
      </c>
      <c r="S594" s="99">
        <f t="shared" si="325"/>
        <v>23.49</v>
      </c>
      <c r="T594" s="99">
        <f t="shared" si="326"/>
        <v>21.75226923076923</v>
      </c>
      <c r="U594" s="99">
        <f t="shared" si="327"/>
        <v>21.457000000000001</v>
      </c>
      <c r="V594" s="99">
        <f t="shared" si="328"/>
        <v>21.710617883230181</v>
      </c>
      <c r="W594" s="99">
        <f t="shared" si="329"/>
        <v>21.79990294165399</v>
      </c>
      <c r="X594" s="99">
        <f t="shared" si="330"/>
        <v>-8.9285058423808294E-2</v>
      </c>
      <c r="Y594" s="99">
        <f t="shared" si="331"/>
        <v>-0.44232021911164204</v>
      </c>
      <c r="Z594" s="99">
        <f t="shared" si="332"/>
        <v>0.35303516068783375</v>
      </c>
      <c r="AA594" s="109">
        <f t="shared" si="333"/>
        <v>4.9497474683058526E-2</v>
      </c>
      <c r="AB594" s="109">
        <f t="shared" si="350"/>
        <v>1.25563927941109</v>
      </c>
      <c r="AC594" s="99" t="str">
        <f t="shared" si="351"/>
        <v>0</v>
      </c>
      <c r="AD594" s="95" t="str">
        <f t="shared" si="352"/>
        <v>0</v>
      </c>
      <c r="AE594" s="95">
        <f t="shared" si="334"/>
        <v>0</v>
      </c>
      <c r="AF594" s="95">
        <f>IF(Petrobras_PETR4___Histórico__InfoMoney_1[[#This Row],[MACD Line]]&lt;0,1,0)</f>
        <v>1</v>
      </c>
      <c r="AG594" s="99">
        <f>Petrobras_PETR4___Histórico__InfoMoney_1[[#This Row],[9MME]]/Petrobras_PETR4___Histórico__InfoMoney_1[[#This Row],[20MA]]</f>
        <v>1.0137609745430036</v>
      </c>
      <c r="AH594" s="95">
        <f t="shared" si="335"/>
        <v>0</v>
      </c>
      <c r="AI594" s="96">
        <f t="shared" si="336"/>
        <v>0</v>
      </c>
      <c r="AK594" s="104" t="b">
        <f t="shared" si="337"/>
        <v>1</v>
      </c>
      <c r="AL594" s="104" t="b">
        <f t="shared" si="338"/>
        <v>1</v>
      </c>
      <c r="AM594" s="104" t="b">
        <f t="shared" si="339"/>
        <v>1</v>
      </c>
      <c r="AN594" s="104" t="b">
        <f t="shared" si="340"/>
        <v>1</v>
      </c>
      <c r="AO594" s="98">
        <f t="shared" si="341"/>
        <v>19.23</v>
      </c>
      <c r="AP594" s="104">
        <f t="shared" si="342"/>
        <v>24.17</v>
      </c>
      <c r="AQ594" s="98">
        <f t="shared" si="343"/>
        <v>0.2</v>
      </c>
      <c r="AR594" s="98">
        <f t="shared" si="344"/>
        <v>0.15384615384615385</v>
      </c>
      <c r="AS594" s="98">
        <f t="shared" si="345"/>
        <v>7.407407407407407E-2</v>
      </c>
      <c r="AU594" s="97" t="b">
        <f t="shared" si="346"/>
        <v>1</v>
      </c>
      <c r="AV594" s="97" t="b">
        <f t="shared" si="347"/>
        <v>1</v>
      </c>
      <c r="AW594" s="97" t="b">
        <f t="shared" si="353"/>
        <v>0</v>
      </c>
      <c r="AX594" s="97" t="b">
        <f t="shared" si="354"/>
        <v>0</v>
      </c>
      <c r="AY5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4" s="97" t="b">
        <f t="shared" si="348"/>
        <v>0</v>
      </c>
      <c r="BA594" s="97" t="b">
        <f t="shared" si="349"/>
        <v>0</v>
      </c>
      <c r="BB594" s="97" t="b">
        <f t="shared" si="355"/>
        <v>1</v>
      </c>
      <c r="BC594" s="97" t="b">
        <f t="shared" si="356"/>
        <v>1</v>
      </c>
      <c r="BD594" s="97" t="b">
        <f>Petrobras_PETR4___Histórico__InfoMoney_1[[#This Row],[MACD Line]]&lt;0</f>
        <v>1</v>
      </c>
      <c r="BE5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5" spans="1:57" hidden="1">
      <c r="A595" s="83">
        <v>43468</v>
      </c>
      <c r="B595" s="98">
        <v>23.21</v>
      </c>
      <c r="C595" s="98">
        <v>23.21</v>
      </c>
      <c r="D595" s="98">
        <v>2.4500000000000002</v>
      </c>
      <c r="E595" s="98">
        <f>Petrobras_PETR4___Histórico__InfoMoney_1[[#This Row],[Var.Dia (%)]]/100</f>
        <v>2.4500000000000001E-2</v>
      </c>
      <c r="F595" s="98">
        <v>22.56</v>
      </c>
      <c r="G595" s="98">
        <v>22.41</v>
      </c>
      <c r="H595" s="98">
        <v>23.37</v>
      </c>
      <c r="I595" s="97" t="s">
        <v>620</v>
      </c>
      <c r="J595" s="108">
        <v>-3.0000000000000001E-3</v>
      </c>
      <c r="K595" s="97">
        <f ca="1">IF(COUNT($E595:E$1321)&gt;=22,LINEST(OFFSET(E595,0,0,22),OFFSET(J595,0,0,22)),"")</f>
        <v>-0.55223069177870387</v>
      </c>
      <c r="L595" s="99">
        <f t="shared" si="321"/>
        <v>0</v>
      </c>
      <c r="M595" s="99">
        <f t="shared" si="322"/>
        <v>0</v>
      </c>
      <c r="N595" s="99">
        <f t="shared" si="323"/>
        <v>0</v>
      </c>
      <c r="O5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-3.8647342995169108E-2</v>
      </c>
      <c r="P595" s="128">
        <f>IF(Petrobras_PETR4___Histórico__InfoMoney_1[[#This Row],[William %R]]&lt;-0.8,1,0)</f>
        <v>0</v>
      </c>
      <c r="Q595" s="128">
        <f>IF(Petrobras_PETR4___Histórico__InfoMoney_1[[#This Row],[William %R]]&gt;-0.1,1,0)</f>
        <v>1</v>
      </c>
      <c r="R595" s="99">
        <f t="shared" si="324"/>
        <v>19.23</v>
      </c>
      <c r="S595" s="99">
        <f t="shared" si="325"/>
        <v>23.37</v>
      </c>
      <c r="T595" s="99">
        <f t="shared" si="326"/>
        <v>21.741076923076921</v>
      </c>
      <c r="U595" s="99">
        <f t="shared" si="327"/>
        <v>21.474499999999999</v>
      </c>
      <c r="V595" s="99">
        <f t="shared" si="328"/>
        <v>21.425275680181123</v>
      </c>
      <c r="W595" s="99">
        <f t="shared" si="329"/>
        <v>21.68149517698631</v>
      </c>
      <c r="X595" s="99">
        <f t="shared" si="330"/>
        <v>-0.25621949680518696</v>
      </c>
      <c r="Y595" s="99">
        <f t="shared" si="331"/>
        <v>-0.53057900928360047</v>
      </c>
      <c r="Z595" s="99">
        <f t="shared" si="332"/>
        <v>0.2743595124784135</v>
      </c>
      <c r="AA595" s="109">
        <f t="shared" si="333"/>
        <v>0.38890872965260165</v>
      </c>
      <c r="AB595" s="109">
        <f t="shared" si="350"/>
        <v>1.2826807864780698</v>
      </c>
      <c r="AC595" s="99" t="str">
        <f t="shared" si="351"/>
        <v>0</v>
      </c>
      <c r="AD595" s="95" t="str">
        <f t="shared" si="352"/>
        <v>0</v>
      </c>
      <c r="AE595" s="95">
        <f t="shared" si="334"/>
        <v>0</v>
      </c>
      <c r="AF595" s="95">
        <f>IF(Petrobras_PETR4___Histórico__InfoMoney_1[[#This Row],[MACD Line]]&lt;0,1,0)</f>
        <v>1</v>
      </c>
      <c r="AG595" s="99">
        <f>Petrobras_PETR4___Histórico__InfoMoney_1[[#This Row],[9MME]]/Petrobras_PETR4___Histórico__InfoMoney_1[[#This Row],[20MA]]</f>
        <v>1.0124136498208072</v>
      </c>
      <c r="AH595" s="95">
        <f t="shared" si="335"/>
        <v>0</v>
      </c>
      <c r="AI595" s="96">
        <f t="shared" si="336"/>
        <v>0</v>
      </c>
      <c r="AK595" s="104" t="b">
        <f t="shared" si="337"/>
        <v>1</v>
      </c>
      <c r="AL595" s="104" t="b">
        <f t="shared" si="338"/>
        <v>1</v>
      </c>
      <c r="AM595" s="104" t="b">
        <f t="shared" si="339"/>
        <v>0</v>
      </c>
      <c r="AN595" s="104" t="b">
        <f t="shared" si="340"/>
        <v>1</v>
      </c>
      <c r="AO595" s="98">
        <f t="shared" si="341"/>
        <v>19.23</v>
      </c>
      <c r="AP595" s="104">
        <f t="shared" si="342"/>
        <v>24.17</v>
      </c>
      <c r="AQ595" s="98">
        <f t="shared" si="343"/>
        <v>0.2</v>
      </c>
      <c r="AR595" s="98">
        <f t="shared" si="344"/>
        <v>0.15384615384615385</v>
      </c>
      <c r="AS595" s="98">
        <f t="shared" si="345"/>
        <v>7.407407407407407E-2</v>
      </c>
      <c r="AU595" s="97" t="b">
        <f t="shared" si="346"/>
        <v>1</v>
      </c>
      <c r="AV595" s="97" t="b">
        <f t="shared" si="347"/>
        <v>1</v>
      </c>
      <c r="AW595" s="97" t="b">
        <f t="shared" si="353"/>
        <v>0</v>
      </c>
      <c r="AX595" s="97" t="b">
        <f t="shared" si="354"/>
        <v>0</v>
      </c>
      <c r="AY5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5" s="97" t="b">
        <f t="shared" si="348"/>
        <v>0</v>
      </c>
      <c r="BA595" s="97" t="b">
        <f t="shared" si="349"/>
        <v>0</v>
      </c>
      <c r="BB595" s="97" t="b">
        <f t="shared" si="355"/>
        <v>1</v>
      </c>
      <c r="BC595" s="97" t="b">
        <f t="shared" si="356"/>
        <v>1</v>
      </c>
      <c r="BD595" s="97" t="b">
        <f>Petrobras_PETR4___Histórico__InfoMoney_1[[#This Row],[MACD Line]]&lt;0</f>
        <v>1</v>
      </c>
      <c r="BE5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6" spans="1:57" hidden="1">
      <c r="A596" s="83">
        <v>43467</v>
      </c>
      <c r="B596" s="98">
        <v>22.66</v>
      </c>
      <c r="C596" s="98">
        <v>22.66</v>
      </c>
      <c r="D596" s="98">
        <v>6.08</v>
      </c>
      <c r="E596" s="98">
        <f>Petrobras_PETR4___Histórico__InfoMoney_1[[#This Row],[Var.Dia (%)]]/100</f>
        <v>6.08E-2</v>
      </c>
      <c r="F596" s="98">
        <v>21.23</v>
      </c>
      <c r="G596" s="98">
        <v>20.98</v>
      </c>
      <c r="H596" s="98">
        <v>22.79</v>
      </c>
      <c r="I596" s="97" t="s">
        <v>621</v>
      </c>
      <c r="J596" s="108">
        <v>-6.0000000000000001E-3</v>
      </c>
      <c r="K596" s="97">
        <f ca="1">IF(COUNT($E596:E$1321)&gt;=22,LINEST(OFFSET(E596,0,0,22),OFFSET(J596,0,0,22)),"")</f>
        <v>-0.52962410291239859</v>
      </c>
      <c r="L596" s="99">
        <f t="shared" ref="L596:L659" si="357">IF($G596=IF(MIN($G596:$G616)=MIN($G597:$G617),MIN($G596:$G616),MIN($G595:$G615)),1,0)</f>
        <v>0</v>
      </c>
      <c r="M596" s="99">
        <f t="shared" ref="M596:M659" si="358">IF($H596=IF(MAX($H596:$H617)=MAX($H597:$H618),MAX($H596:$H617),MAX($H595:$H616)),1,0)</f>
        <v>0</v>
      </c>
      <c r="N596" s="99">
        <f t="shared" ref="N596:N659" si="359">IF(AND(($C597-$F597)&lt;0,($C598-$F598)&lt;0,(($F596-$G596)/($H596-$G596)&gt;0.66),(($H596-$G596)&gt;(2*($F596-$C596))),$G596=IF(MIN($G596:$G616)=MIN($G597:$G617),MIN($G596:$G616),MIN($G595:$G615)))=TRUE,1,0)</f>
        <v>0</v>
      </c>
      <c r="O5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-3.6516853932584005E-2</v>
      </c>
      <c r="P596" s="128">
        <f>IF(Petrobras_PETR4___Histórico__InfoMoney_1[[#This Row],[William %R]]&lt;-0.8,1,0)</f>
        <v>0</v>
      </c>
      <c r="Q596" s="128">
        <f>IF(Petrobras_PETR4___Histórico__InfoMoney_1[[#This Row],[William %R]]&gt;-0.1,1,0)</f>
        <v>1</v>
      </c>
      <c r="R596" s="99">
        <f t="shared" ref="R596:R659" si="360">MIN(G596:G609)</f>
        <v>19.23</v>
      </c>
      <c r="S596" s="99">
        <f t="shared" ref="S596:S659" si="361">MAX(H596:H609)</f>
        <v>22.79</v>
      </c>
      <c r="T596" s="99">
        <f t="shared" ref="T596:T659" si="362">(($C596-$U597)*$AR596)+$U597</f>
        <v>21.667884615384612</v>
      </c>
      <c r="U596" s="99">
        <f t="shared" ref="U596:U659" si="363">AVERAGE(B596:B615)</f>
        <v>21.473999999999997</v>
      </c>
      <c r="V596" s="99">
        <f t="shared" ref="V596:V659" si="364">(($C596-V597)*AR596)+V597</f>
        <v>21.100780349304962</v>
      </c>
      <c r="W596" s="99">
        <f t="shared" ref="W596:W659" si="365">((B596-W597)*AS596)+W597</f>
        <v>21.559214791145216</v>
      </c>
      <c r="X596" s="99">
        <f t="shared" ref="X596:X659" si="366">V596-W596</f>
        <v>-0.45843444184025373</v>
      </c>
      <c r="Y596" s="99">
        <f t="shared" ref="Y596:Y659" si="367">((X596-Y597)*AQ596)+Y597</f>
        <v>-0.59916888740320384</v>
      </c>
      <c r="Z596" s="99">
        <f t="shared" ref="Z596:Z659" si="368">X596-Y596</f>
        <v>0.14073444556295012</v>
      </c>
      <c r="AA596" s="109">
        <f t="shared" ref="AA596:AA659" si="369">_xlfn.STDEV.S(C596:C597)</f>
        <v>0.9192388155425123</v>
      </c>
      <c r="AB596" s="109">
        <f t="shared" si="350"/>
        <v>1.161090005124495</v>
      </c>
      <c r="AC596" s="99" t="str">
        <f t="shared" si="351"/>
        <v>1</v>
      </c>
      <c r="AD596" s="95" t="str">
        <f t="shared" si="352"/>
        <v>0</v>
      </c>
      <c r="AE596" s="95">
        <f t="shared" ref="AE596:AE659" si="370">IF(X596&gt;0,1,0)</f>
        <v>0</v>
      </c>
      <c r="AF596" s="95">
        <f>IF(Petrobras_PETR4___Histórico__InfoMoney_1[[#This Row],[MACD Line]]&lt;0,1,0)</f>
        <v>1</v>
      </c>
      <c r="AG596" s="99">
        <f>Petrobras_PETR4___Histórico__InfoMoney_1[[#This Row],[9MME]]/Petrobras_PETR4___Histórico__InfoMoney_1[[#This Row],[20MA]]</f>
        <v>1.0090288076457397</v>
      </c>
      <c r="AH596" s="95">
        <f t="shared" ref="AH596:AH659" si="371">IF(AND(X597&lt;Y597,X596&gt;Y596),1,0)</f>
        <v>1</v>
      </c>
      <c r="AI596" s="96">
        <f t="shared" ref="AI596:AI659" si="372">IF(AND(X596&lt;Y596,X597&gt;Y597),1,0)</f>
        <v>0</v>
      </c>
      <c r="AK596" s="104" t="b">
        <f t="shared" ref="AK596:AK659" si="373">($F597-$C597)&lt;0</f>
        <v>1</v>
      </c>
      <c r="AL596" s="104" t="b">
        <f t="shared" ref="AL596:AL659" si="374">($F598-$C598)&lt;0</f>
        <v>1</v>
      </c>
      <c r="AM596" s="104" t="b">
        <f t="shared" ref="AM596:AM659" si="375">(($F596-$G596)/($H596-$G596)&gt;0.66)</f>
        <v>0</v>
      </c>
      <c r="AN596" s="104" t="b">
        <f t="shared" ref="AN596:AN659" si="376">(($H596-$G596)&gt;(2*($F596-$C596)))</f>
        <v>1</v>
      </c>
      <c r="AO596" s="98">
        <f t="shared" ref="AO596:AO659" si="377">IF(MIN($G596:$G616)=MIN($G597:$G617),MIN($G596:$G616),MIN($G595:$G615))</f>
        <v>19.23</v>
      </c>
      <c r="AP596" s="104">
        <f t="shared" ref="AP596:AP659" si="378">IF(MAX($H596:$H616)=MAX($H597:$H617),MAX($H596:$H616),MAX($H595:$H615))</f>
        <v>24.17</v>
      </c>
      <c r="AQ596" s="98">
        <f t="shared" ref="AQ596:AQ659" si="379">2/(9+1)</f>
        <v>0.2</v>
      </c>
      <c r="AR596" s="98">
        <f t="shared" ref="AR596:AR659" si="380">2/(12+1)</f>
        <v>0.15384615384615385</v>
      </c>
      <c r="AS596" s="98">
        <f t="shared" ref="AS596:AS659" si="381">2/(26+1)</f>
        <v>7.407407407407407E-2</v>
      </c>
      <c r="AU596" s="97" t="b">
        <f t="shared" ref="AU596:AU659" si="382">H597&lt;H596</f>
        <v>1</v>
      </c>
      <c r="AV596" s="97" t="b">
        <f t="shared" ref="AV596:AV659" si="383">H598&lt;H597</f>
        <v>1</v>
      </c>
      <c r="AW596" s="97" t="b">
        <f t="shared" si="353"/>
        <v>0</v>
      </c>
      <c r="AX596" s="97" t="b">
        <f t="shared" si="354"/>
        <v>0</v>
      </c>
      <c r="AY5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6" s="97" t="b">
        <f t="shared" ref="AZ596:AZ659" si="384">G598&gt;G597</f>
        <v>0</v>
      </c>
      <c r="BA596" s="97" t="b">
        <f t="shared" ref="BA596:BA659" si="385">G597&gt;G596</f>
        <v>0</v>
      </c>
      <c r="BB596" s="97" t="b">
        <f t="shared" si="355"/>
        <v>1</v>
      </c>
      <c r="BC596" s="97" t="b">
        <f t="shared" si="356"/>
        <v>1</v>
      </c>
      <c r="BD596" s="97" t="b">
        <f>Petrobras_PETR4___Histórico__InfoMoney_1[[#This Row],[MACD Line]]&lt;0</f>
        <v>1</v>
      </c>
      <c r="BE5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7" spans="1:57" hidden="1">
      <c r="A597" s="83">
        <v>43462</v>
      </c>
      <c r="B597" s="98">
        <v>21.36</v>
      </c>
      <c r="C597" s="98">
        <v>21.36</v>
      </c>
      <c r="D597" s="98">
        <v>4.66</v>
      </c>
      <c r="E597" s="98">
        <f>Petrobras_PETR4___Histórico__InfoMoney_1[[#This Row],[Var.Dia (%)]]/100</f>
        <v>4.6600000000000003E-2</v>
      </c>
      <c r="F597" s="98">
        <v>20.82</v>
      </c>
      <c r="G597" s="98">
        <v>20.79</v>
      </c>
      <c r="H597" s="98">
        <v>21.5</v>
      </c>
      <c r="I597" s="97" t="s">
        <v>124</v>
      </c>
      <c r="J597" s="108">
        <v>-3.4299999999999997E-2</v>
      </c>
      <c r="K597" s="97">
        <f ca="1">IF(COUNT($E597:E$1321)&gt;=22,LINEST(OFFSET(E597,0,0,22),OFFSET(J597,0,0,22)),"")</f>
        <v>-0.62965112825701253</v>
      </c>
      <c r="L597" s="99">
        <f t="shared" si="357"/>
        <v>0</v>
      </c>
      <c r="M597" s="99">
        <f t="shared" si="358"/>
        <v>0</v>
      </c>
      <c r="N597" s="99">
        <f t="shared" si="359"/>
        <v>0</v>
      </c>
      <c r="O5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-0.46482412060301537</v>
      </c>
      <c r="P597" s="128">
        <f>IF(Petrobras_PETR4___Histórico__InfoMoney_1[[#This Row],[William %R]]&lt;-0.8,1,0)</f>
        <v>0</v>
      </c>
      <c r="Q597" s="128">
        <f>IF(Petrobras_PETR4___Histórico__InfoMoney_1[[#This Row],[William %R]]&gt;-0.1,1,0)</f>
        <v>0</v>
      </c>
      <c r="R597" s="99">
        <f t="shared" si="360"/>
        <v>19.23</v>
      </c>
      <c r="S597" s="99">
        <f t="shared" si="361"/>
        <v>23.21</v>
      </c>
      <c r="T597" s="99">
        <f t="shared" si="362"/>
        <v>21.542346153846154</v>
      </c>
      <c r="U597" s="99">
        <f t="shared" si="363"/>
        <v>21.487499999999997</v>
      </c>
      <c r="V597" s="99">
        <f t="shared" si="364"/>
        <v>20.817285867360411</v>
      </c>
      <c r="W597" s="99">
        <f t="shared" si="365"/>
        <v>21.471151974436832</v>
      </c>
      <c r="X597" s="99">
        <f t="shared" si="366"/>
        <v>-0.65386610707642134</v>
      </c>
      <c r="Y597" s="99">
        <f t="shared" si="367"/>
        <v>-0.6343524987939414</v>
      </c>
      <c r="Z597" s="99">
        <f t="shared" si="368"/>
        <v>-1.9513608282479944E-2</v>
      </c>
      <c r="AA597" s="109">
        <f t="shared" si="369"/>
        <v>0.6717514421272196</v>
      </c>
      <c r="AB597" s="109">
        <f t="shared" ref="AB597:AB660" si="386">_xlfn.STDEV.S(C597:C601)</f>
        <v>0.72722073677804366</v>
      </c>
      <c r="AC597" s="99" t="str">
        <f t="shared" ref="AC597:AC660" si="387">IF(AND(C597&gt;T597,C598&lt;T598),"1","0")</f>
        <v>0</v>
      </c>
      <c r="AD597" s="95" t="str">
        <f t="shared" ref="AD597:AD660" si="388">IF(AND(C597&lt;T597,C598&gt;T598),1,"0")</f>
        <v>0</v>
      </c>
      <c r="AE597" s="95">
        <f t="shared" si="370"/>
        <v>0</v>
      </c>
      <c r="AF597" s="95">
        <f>IF(Petrobras_PETR4___Histórico__InfoMoney_1[[#This Row],[MACD Line]]&lt;0,1,0)</f>
        <v>1</v>
      </c>
      <c r="AG597" s="99">
        <f>Petrobras_PETR4___Histórico__InfoMoney_1[[#This Row],[9MME]]/Petrobras_PETR4___Histórico__InfoMoney_1[[#This Row],[20MA]]</f>
        <v>1.0025524678927822</v>
      </c>
      <c r="AH597" s="95">
        <f t="shared" si="371"/>
        <v>0</v>
      </c>
      <c r="AI597" s="96">
        <f t="shared" si="372"/>
        <v>0</v>
      </c>
      <c r="AK597" s="104" t="b">
        <f t="shared" si="373"/>
        <v>1</v>
      </c>
      <c r="AL597" s="104" t="b">
        <f t="shared" si="374"/>
        <v>1</v>
      </c>
      <c r="AM597" s="104" t="b">
        <f t="shared" si="375"/>
        <v>0</v>
      </c>
      <c r="AN597" s="104" t="b">
        <f t="shared" si="376"/>
        <v>1</v>
      </c>
      <c r="AO597" s="98">
        <f t="shared" si="377"/>
        <v>19.23</v>
      </c>
      <c r="AP597" s="104">
        <f t="shared" si="378"/>
        <v>24.17</v>
      </c>
      <c r="AQ597" s="98">
        <f t="shared" si="379"/>
        <v>0.2</v>
      </c>
      <c r="AR597" s="98">
        <f t="shared" si="380"/>
        <v>0.15384615384615385</v>
      </c>
      <c r="AS597" s="98">
        <f t="shared" si="381"/>
        <v>7.407407407407407E-2</v>
      </c>
      <c r="AU597" s="97" t="b">
        <f t="shared" si="382"/>
        <v>1</v>
      </c>
      <c r="AV597" s="97" t="b">
        <f t="shared" si="383"/>
        <v>1</v>
      </c>
      <c r="AW597" s="97" t="b">
        <f t="shared" ref="AW597:AW660" si="389">Z598&gt;Z597</f>
        <v>0</v>
      </c>
      <c r="AX597" s="97" t="b">
        <f t="shared" ref="AX597:AX660" si="390">Z599&gt;Z598</f>
        <v>0</v>
      </c>
      <c r="AY5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7" s="97" t="b">
        <f t="shared" si="384"/>
        <v>0</v>
      </c>
      <c r="BA597" s="97" t="b">
        <f t="shared" si="385"/>
        <v>0</v>
      </c>
      <c r="BB597" s="97" t="b">
        <f t="shared" ref="BB597:BB660" si="391">Z599&lt;Z598</f>
        <v>1</v>
      </c>
      <c r="BC597" s="97" t="b">
        <f t="shared" ref="BC597:BC660" si="392">Z598&lt;Z597</f>
        <v>1</v>
      </c>
      <c r="BD597" s="97" t="b">
        <f>Petrobras_PETR4___Histórico__InfoMoney_1[[#This Row],[MACD Line]]&lt;0</f>
        <v>1</v>
      </c>
      <c r="BE5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8" spans="1:57" hidden="1">
      <c r="A598" s="83">
        <v>43461</v>
      </c>
      <c r="B598" s="98">
        <v>20.41</v>
      </c>
      <c r="C598" s="98">
        <v>20.41</v>
      </c>
      <c r="D598" s="98">
        <v>-0.05</v>
      </c>
      <c r="E598" s="98">
        <f>Petrobras_PETR4___Histórico__InfoMoney_1[[#This Row],[Var.Dia (%)]]/100</f>
        <v>-5.0000000000000001E-4</v>
      </c>
      <c r="F598" s="98">
        <v>20.260000000000002</v>
      </c>
      <c r="G598" s="98">
        <v>20.04</v>
      </c>
      <c r="H598" s="98">
        <v>20.7</v>
      </c>
      <c r="I598" s="97" t="s">
        <v>178</v>
      </c>
      <c r="J598" s="108">
        <v>-2.76E-2</v>
      </c>
      <c r="K598" s="97">
        <f ca="1">IF(COUNT($E598:E$1321)&gt;=22,LINEST(OFFSET(E598,0,0,22),OFFSET(J598,0,0,22)),"")</f>
        <v>-0.19519253896945285</v>
      </c>
      <c r="L598" s="99">
        <f t="shared" si="357"/>
        <v>0</v>
      </c>
      <c r="M598" s="99">
        <f t="shared" si="358"/>
        <v>0</v>
      </c>
      <c r="N598" s="99">
        <f t="shared" si="359"/>
        <v>0</v>
      </c>
      <c r="O5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-0.70351758793969854</v>
      </c>
      <c r="P598" s="128">
        <f>IF(Petrobras_PETR4___Histórico__InfoMoney_1[[#This Row],[William %R]]&lt;-0.8,1,0)</f>
        <v>0</v>
      </c>
      <c r="Q598" s="128">
        <f>IF(Petrobras_PETR4___Histórico__InfoMoney_1[[#This Row],[William %R]]&gt;-0.1,1,0)</f>
        <v>0</v>
      </c>
      <c r="R598" s="99">
        <f t="shared" si="360"/>
        <v>19.23</v>
      </c>
      <c r="S598" s="99">
        <f t="shared" si="361"/>
        <v>23.21</v>
      </c>
      <c r="T598" s="99">
        <f t="shared" si="362"/>
        <v>21.516769230769228</v>
      </c>
      <c r="U598" s="99">
        <f t="shared" si="363"/>
        <v>21.575499999999998</v>
      </c>
      <c r="V598" s="99">
        <f t="shared" si="364"/>
        <v>20.718610570516852</v>
      </c>
      <c r="W598" s="99">
        <f t="shared" si="365"/>
        <v>21.480044132391779</v>
      </c>
      <c r="X598" s="99">
        <f t="shared" si="366"/>
        <v>-0.76143356187492728</v>
      </c>
      <c r="Y598" s="99">
        <f t="shared" si="367"/>
        <v>-0.62947409672332144</v>
      </c>
      <c r="Z598" s="99">
        <f t="shared" si="368"/>
        <v>-0.13195946515160584</v>
      </c>
      <c r="AA598" s="109">
        <f t="shared" si="369"/>
        <v>7.0710678118665812E-3</v>
      </c>
      <c r="AB598" s="109">
        <f t="shared" si="386"/>
        <v>0.42174636927897902</v>
      </c>
      <c r="AC598" s="99" t="str">
        <f t="shared" si="387"/>
        <v>0</v>
      </c>
      <c r="AD598" s="95" t="str">
        <f t="shared" si="388"/>
        <v>0</v>
      </c>
      <c r="AE598" s="95">
        <f t="shared" si="370"/>
        <v>0</v>
      </c>
      <c r="AF598" s="95">
        <f>IF(Petrobras_PETR4___Histórico__InfoMoney_1[[#This Row],[MACD Line]]&lt;0,1,0)</f>
        <v>1</v>
      </c>
      <c r="AG598" s="99">
        <f>Petrobras_PETR4___Histórico__InfoMoney_1[[#This Row],[9MME]]/Petrobras_PETR4___Histórico__InfoMoney_1[[#This Row],[20MA]]</f>
        <v>0.99727789533356026</v>
      </c>
      <c r="AH598" s="95">
        <f t="shared" si="371"/>
        <v>0</v>
      </c>
      <c r="AI598" s="96">
        <f t="shared" si="372"/>
        <v>0</v>
      </c>
      <c r="AK598" s="104" t="b">
        <f t="shared" si="373"/>
        <v>1</v>
      </c>
      <c r="AL598" s="104" t="b">
        <f t="shared" si="374"/>
        <v>1</v>
      </c>
      <c r="AM598" s="104" t="b">
        <f t="shared" si="375"/>
        <v>0</v>
      </c>
      <c r="AN598" s="104" t="b">
        <f t="shared" si="376"/>
        <v>1</v>
      </c>
      <c r="AO598" s="98">
        <f t="shared" si="377"/>
        <v>19.23</v>
      </c>
      <c r="AP598" s="104">
        <f t="shared" si="378"/>
        <v>24.17</v>
      </c>
      <c r="AQ598" s="98">
        <f t="shared" si="379"/>
        <v>0.2</v>
      </c>
      <c r="AR598" s="98">
        <f t="shared" si="380"/>
        <v>0.15384615384615385</v>
      </c>
      <c r="AS598" s="98">
        <f t="shared" si="381"/>
        <v>7.407407407407407E-2</v>
      </c>
      <c r="AU598" s="97" t="b">
        <f t="shared" si="382"/>
        <v>1</v>
      </c>
      <c r="AV598" s="97" t="b">
        <f t="shared" si="383"/>
        <v>1</v>
      </c>
      <c r="AW598" s="97" t="b">
        <f t="shared" si="389"/>
        <v>0</v>
      </c>
      <c r="AX598" s="97" t="b">
        <f t="shared" si="390"/>
        <v>0</v>
      </c>
      <c r="AY5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8" s="97" t="b">
        <f t="shared" si="384"/>
        <v>1</v>
      </c>
      <c r="BA598" s="97" t="b">
        <f t="shared" si="385"/>
        <v>0</v>
      </c>
      <c r="BB598" s="97" t="b">
        <f t="shared" si="391"/>
        <v>1</v>
      </c>
      <c r="BC598" s="97" t="b">
        <f t="shared" si="392"/>
        <v>1</v>
      </c>
      <c r="BD598" s="97" t="b">
        <f>Petrobras_PETR4___Histórico__InfoMoney_1[[#This Row],[MACD Line]]&lt;0</f>
        <v>1</v>
      </c>
      <c r="BE5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599" spans="1:57" hidden="1">
      <c r="A599" s="83">
        <v>43460</v>
      </c>
      <c r="B599" s="98">
        <v>20.420000000000002</v>
      </c>
      <c r="C599" s="98">
        <v>20.420000000000002</v>
      </c>
      <c r="D599" s="98">
        <v>3.98</v>
      </c>
      <c r="E599" s="98">
        <f>Petrobras_PETR4___Histórico__InfoMoney_1[[#This Row],[Var.Dia (%)]]/100</f>
        <v>3.9800000000000002E-2</v>
      </c>
      <c r="F599" s="98">
        <v>19.39</v>
      </c>
      <c r="G599" s="98">
        <v>19.23</v>
      </c>
      <c r="H599" s="98">
        <v>20.420000000000002</v>
      </c>
      <c r="I599" s="97" t="s">
        <v>496</v>
      </c>
      <c r="J599" s="108">
        <v>-3.8E-3</v>
      </c>
      <c r="K599" s="97">
        <f ca="1">IF(COUNT($E599:E$1321)&gt;=22,LINEST(OFFSET(E599,0,0,22),OFFSET(J599,0,0,22)),"")</f>
        <v>-0.29443329844175742</v>
      </c>
      <c r="L599" s="99">
        <f t="shared" si="357"/>
        <v>1</v>
      </c>
      <c r="M599" s="99">
        <f t="shared" si="358"/>
        <v>0</v>
      </c>
      <c r="N599" s="99">
        <f t="shared" si="359"/>
        <v>0</v>
      </c>
      <c r="O5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-0.71666666666666634</v>
      </c>
      <c r="P599" s="128">
        <f>IF(Petrobras_PETR4___Histórico__InfoMoney_1[[#This Row],[William %R]]&lt;-0.8,1,0)</f>
        <v>0</v>
      </c>
      <c r="Q599" s="128">
        <f>IF(Petrobras_PETR4___Histórico__InfoMoney_1[[#This Row],[William %R]]&gt;-0.1,1,0)</f>
        <v>0</v>
      </c>
      <c r="R599" s="99">
        <f t="shared" si="360"/>
        <v>19.23</v>
      </c>
      <c r="S599" s="99">
        <f t="shared" si="361"/>
        <v>23.43</v>
      </c>
      <c r="T599" s="99">
        <f t="shared" si="362"/>
        <v>21.588961538461536</v>
      </c>
      <c r="U599" s="99">
        <f t="shared" si="363"/>
        <v>21.717999999999996</v>
      </c>
      <c r="V599" s="99">
        <f t="shared" si="364"/>
        <v>20.774721583338099</v>
      </c>
      <c r="W599" s="99">
        <f t="shared" si="365"/>
        <v>21.565647662983121</v>
      </c>
      <c r="X599" s="99">
        <f t="shared" si="366"/>
        <v>-0.79092607964502193</v>
      </c>
      <c r="Y599" s="99">
        <f t="shared" si="367"/>
        <v>-0.59648423043541998</v>
      </c>
      <c r="Z599" s="99">
        <f t="shared" si="368"/>
        <v>-0.19444184920960195</v>
      </c>
      <c r="AA599" s="109">
        <f t="shared" si="369"/>
        <v>0.55861435713737451</v>
      </c>
      <c r="AB599" s="109">
        <f t="shared" si="386"/>
        <v>0.37532652450899445</v>
      </c>
      <c r="AC599" s="99" t="str">
        <f t="shared" si="387"/>
        <v>0</v>
      </c>
      <c r="AD599" s="95" t="str">
        <f t="shared" si="388"/>
        <v>0</v>
      </c>
      <c r="AE599" s="95">
        <f t="shared" si="370"/>
        <v>0</v>
      </c>
      <c r="AF599" s="95">
        <f>IF(Petrobras_PETR4___Histórico__InfoMoney_1[[#This Row],[MACD Line]]&lt;0,1,0)</f>
        <v>1</v>
      </c>
      <c r="AG599" s="99">
        <f>Petrobras_PETR4___Histórico__InfoMoney_1[[#This Row],[9MME]]/Petrobras_PETR4___Histórico__InfoMoney_1[[#This Row],[20MA]]</f>
        <v>0.99405845558806238</v>
      </c>
      <c r="AH599" s="95">
        <f t="shared" si="371"/>
        <v>0</v>
      </c>
      <c r="AI599" s="96">
        <f t="shared" si="372"/>
        <v>0</v>
      </c>
      <c r="AK599" s="104" t="b">
        <f t="shared" si="373"/>
        <v>1</v>
      </c>
      <c r="AL599" s="104" t="b">
        <f t="shared" si="374"/>
        <v>0</v>
      </c>
      <c r="AM599" s="104" t="b">
        <f t="shared" si="375"/>
        <v>0</v>
      </c>
      <c r="AN599" s="104" t="b">
        <f t="shared" si="376"/>
        <v>1</v>
      </c>
      <c r="AO599" s="98">
        <f t="shared" si="377"/>
        <v>19.23</v>
      </c>
      <c r="AP599" s="104">
        <f t="shared" si="378"/>
        <v>24.17</v>
      </c>
      <c r="AQ599" s="98">
        <f t="shared" si="379"/>
        <v>0.2</v>
      </c>
      <c r="AR599" s="98">
        <f t="shared" si="380"/>
        <v>0.15384615384615385</v>
      </c>
      <c r="AS599" s="98">
        <f t="shared" si="381"/>
        <v>7.407407407407407E-2</v>
      </c>
      <c r="AU599" s="97" t="b">
        <f t="shared" si="382"/>
        <v>1</v>
      </c>
      <c r="AV599" s="97" t="b">
        <f t="shared" si="383"/>
        <v>0</v>
      </c>
      <c r="AW599" s="97" t="b">
        <f t="shared" si="389"/>
        <v>0</v>
      </c>
      <c r="AX599" s="97" t="b">
        <f t="shared" si="390"/>
        <v>0</v>
      </c>
      <c r="AY5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599" s="97" t="b">
        <f t="shared" si="384"/>
        <v>1</v>
      </c>
      <c r="BA599" s="97" t="b">
        <f t="shared" si="385"/>
        <v>1</v>
      </c>
      <c r="BB599" s="97" t="b">
        <f t="shared" si="391"/>
        <v>1</v>
      </c>
      <c r="BC599" s="97" t="b">
        <f t="shared" si="392"/>
        <v>1</v>
      </c>
      <c r="BD599" s="97" t="b">
        <f>Petrobras_PETR4___Histórico__InfoMoney_1[[#This Row],[MACD Line]]&lt;0</f>
        <v>1</v>
      </c>
      <c r="BE5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1</v>
      </c>
    </row>
    <row r="600" spans="1:57" hidden="1">
      <c r="A600" s="83">
        <v>43455</v>
      </c>
      <c r="B600" s="98">
        <v>19.63</v>
      </c>
      <c r="C600" s="98">
        <v>19.63</v>
      </c>
      <c r="D600" s="98">
        <v>0.28000000000000003</v>
      </c>
      <c r="E600" s="98">
        <f>Petrobras_PETR4___Histórico__InfoMoney_1[[#This Row],[Var.Dia (%)]]/100</f>
        <v>2.8000000000000004E-3</v>
      </c>
      <c r="F600" s="98">
        <v>19.5</v>
      </c>
      <c r="G600" s="98">
        <v>19.36</v>
      </c>
      <c r="H600" s="98">
        <v>20.03</v>
      </c>
      <c r="I600" s="97" t="s">
        <v>125</v>
      </c>
      <c r="J600" s="108">
        <v>6.6E-3</v>
      </c>
      <c r="K600" s="97">
        <f ca="1">IF(COUNT($E600:E$1321)&gt;=22,LINEST(OFFSET(E600,0,0,22),OFFSET(J600,0,0,22)),"")</f>
        <v>-0.15302134186811442</v>
      </c>
      <c r="L600" s="99">
        <f t="shared" si="357"/>
        <v>0</v>
      </c>
      <c r="M600" s="99">
        <f t="shared" si="358"/>
        <v>0</v>
      </c>
      <c r="N600" s="99">
        <f t="shared" si="359"/>
        <v>0</v>
      </c>
      <c r="O6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-0.94168466522678196</v>
      </c>
      <c r="P600" s="128">
        <f>IF(Petrobras_PETR4___Histórico__InfoMoney_1[[#This Row],[William %R]]&lt;-0.8,1,0)</f>
        <v>1</v>
      </c>
      <c r="Q600" s="128">
        <f>IF(Petrobras_PETR4___Histórico__InfoMoney_1[[#This Row],[William %R]]&gt;-0.1,1,0)</f>
        <v>0</v>
      </c>
      <c r="R600" s="99">
        <f t="shared" si="360"/>
        <v>19.36</v>
      </c>
      <c r="S600" s="99">
        <f t="shared" si="361"/>
        <v>23.99</v>
      </c>
      <c r="T600" s="99">
        <f t="shared" si="362"/>
        <v>21.576153846153844</v>
      </c>
      <c r="U600" s="99">
        <f t="shared" si="363"/>
        <v>21.801499999999997</v>
      </c>
      <c r="V600" s="99">
        <f t="shared" si="364"/>
        <v>20.839216416672301</v>
      </c>
      <c r="W600" s="99">
        <f t="shared" si="365"/>
        <v>21.65729947602177</v>
      </c>
      <c r="X600" s="99">
        <f t="shared" si="366"/>
        <v>-0.81808305934946901</v>
      </c>
      <c r="Y600" s="99">
        <f t="shared" si="367"/>
        <v>-0.54787376813301947</v>
      </c>
      <c r="Z600" s="99">
        <f t="shared" si="368"/>
        <v>-0.27020929121644954</v>
      </c>
      <c r="AA600" s="109">
        <f t="shared" si="369"/>
        <v>3.5355339059327882E-2</v>
      </c>
      <c r="AB600" s="109">
        <f t="shared" si="386"/>
        <v>0.51659461863244427</v>
      </c>
      <c r="AC600" s="99" t="str">
        <f t="shared" si="387"/>
        <v>0</v>
      </c>
      <c r="AD600" s="95" t="str">
        <f t="shared" si="388"/>
        <v>0</v>
      </c>
      <c r="AE600" s="95">
        <f t="shared" si="370"/>
        <v>0</v>
      </c>
      <c r="AF600" s="95">
        <f>IF(Petrobras_PETR4___Histórico__InfoMoney_1[[#This Row],[MACD Line]]&lt;0,1,0)</f>
        <v>1</v>
      </c>
      <c r="AG600" s="99">
        <f>Petrobras_PETR4___Histórico__InfoMoney_1[[#This Row],[9MME]]/Petrobras_PETR4___Histórico__InfoMoney_1[[#This Row],[20MA]]</f>
        <v>0.98966373167689592</v>
      </c>
      <c r="AH600" s="95">
        <f t="shared" si="371"/>
        <v>0</v>
      </c>
      <c r="AI600" s="96">
        <f t="shared" si="372"/>
        <v>0</v>
      </c>
      <c r="AK600" s="104" t="b">
        <f t="shared" si="373"/>
        <v>0</v>
      </c>
      <c r="AL600" s="104" t="b">
        <f t="shared" si="374"/>
        <v>0</v>
      </c>
      <c r="AM600" s="104" t="b">
        <f t="shared" si="375"/>
        <v>0</v>
      </c>
      <c r="AN600" s="104" t="b">
        <f t="shared" si="376"/>
        <v>1</v>
      </c>
      <c r="AO600" s="98">
        <f t="shared" si="377"/>
        <v>19.23</v>
      </c>
      <c r="AP600" s="104">
        <f t="shared" si="378"/>
        <v>24.17</v>
      </c>
      <c r="AQ600" s="98">
        <f t="shared" si="379"/>
        <v>0.2</v>
      </c>
      <c r="AR600" s="98">
        <f t="shared" si="380"/>
        <v>0.15384615384615385</v>
      </c>
      <c r="AS600" s="98">
        <f t="shared" si="381"/>
        <v>7.407407407407407E-2</v>
      </c>
      <c r="AU600" s="97" t="b">
        <f t="shared" si="382"/>
        <v>0</v>
      </c>
      <c r="AV600" s="97" t="b">
        <f t="shared" si="383"/>
        <v>0</v>
      </c>
      <c r="AW600" s="97" t="b">
        <f t="shared" si="389"/>
        <v>0</v>
      </c>
      <c r="AX600" s="97" t="b">
        <f t="shared" si="390"/>
        <v>1</v>
      </c>
      <c r="AY6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0" s="97" t="b">
        <f t="shared" si="384"/>
        <v>1</v>
      </c>
      <c r="BA600" s="97" t="b">
        <f t="shared" si="385"/>
        <v>1</v>
      </c>
      <c r="BB600" s="97" t="b">
        <f t="shared" si="391"/>
        <v>0</v>
      </c>
      <c r="BC600" s="97" t="b">
        <f t="shared" si="392"/>
        <v>1</v>
      </c>
      <c r="BD600" s="97" t="b">
        <f>Petrobras_PETR4___Histórico__InfoMoney_1[[#This Row],[MACD Line]]&lt;0</f>
        <v>1</v>
      </c>
      <c r="BE6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1" spans="1:57" hidden="1">
      <c r="A601" s="83">
        <v>43454</v>
      </c>
      <c r="B601" s="98">
        <v>19.579999999999998</v>
      </c>
      <c r="C601" s="98">
        <v>19.579999999999998</v>
      </c>
      <c r="D601" s="98">
        <v>-3.42</v>
      </c>
      <c r="E601" s="98">
        <f>Petrobras_PETR4___Histórico__InfoMoney_1[[#This Row],[Var.Dia (%)]]/100</f>
        <v>-3.4200000000000001E-2</v>
      </c>
      <c r="F601" s="98">
        <v>20.329999999999998</v>
      </c>
      <c r="G601" s="98">
        <v>19.45</v>
      </c>
      <c r="H601" s="98">
        <v>20.34</v>
      </c>
      <c r="I601" s="97" t="s">
        <v>622</v>
      </c>
      <c r="J601" s="108">
        <v>-5.0000000000000001E-3</v>
      </c>
      <c r="K601" s="97">
        <f ca="1">IF(COUNT($E601:E$1321)&gt;=22,LINEST(OFFSET(E601,0,0,22),OFFSET(J601,0,0,22)),"")</f>
        <v>-0.1430325232827396</v>
      </c>
      <c r="L601" s="99">
        <f t="shared" si="357"/>
        <v>0</v>
      </c>
      <c r="M601" s="99">
        <f t="shared" si="358"/>
        <v>0</v>
      </c>
      <c r="N601" s="99">
        <f t="shared" si="359"/>
        <v>0</v>
      </c>
      <c r="O6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-0.97245762711864425</v>
      </c>
      <c r="P601" s="128">
        <f>IF(Petrobras_PETR4___Histórico__InfoMoney_1[[#This Row],[William %R]]&lt;-0.8,1,0)</f>
        <v>1</v>
      </c>
      <c r="Q601" s="128">
        <f>IF(Petrobras_PETR4___Histórico__InfoMoney_1[[#This Row],[William %R]]&gt;-0.1,1,0)</f>
        <v>0</v>
      </c>
      <c r="R601" s="99">
        <f t="shared" si="360"/>
        <v>19.45</v>
      </c>
      <c r="S601" s="99">
        <f t="shared" si="361"/>
        <v>24.17</v>
      </c>
      <c r="T601" s="99">
        <f t="shared" si="362"/>
        <v>21.709346153846152</v>
      </c>
      <c r="U601" s="99">
        <f t="shared" si="363"/>
        <v>21.929999999999996</v>
      </c>
      <c r="V601" s="99">
        <f t="shared" si="364"/>
        <v>21.059073946976355</v>
      </c>
      <c r="W601" s="99">
        <f t="shared" si="365"/>
        <v>21.81948343410351</v>
      </c>
      <c r="X601" s="99">
        <f t="shared" si="366"/>
        <v>-0.76040948712715561</v>
      </c>
      <c r="Y601" s="99">
        <f t="shared" si="367"/>
        <v>-0.48032144532890703</v>
      </c>
      <c r="Z601" s="99">
        <f t="shared" si="368"/>
        <v>-0.28008804179824859</v>
      </c>
      <c r="AA601" s="109">
        <f t="shared" si="369"/>
        <v>0.48790367901871867</v>
      </c>
      <c r="AB601" s="109">
        <f t="shared" si="386"/>
        <v>0.58264912254289092</v>
      </c>
      <c r="AC601" s="99" t="str">
        <f t="shared" si="387"/>
        <v>0</v>
      </c>
      <c r="AD601" s="95" t="str">
        <f t="shared" si="388"/>
        <v>0</v>
      </c>
      <c r="AE601" s="95">
        <f t="shared" si="370"/>
        <v>0</v>
      </c>
      <c r="AF601" s="95">
        <f>IF(Petrobras_PETR4___Histórico__InfoMoney_1[[#This Row],[MACD Line]]&lt;0,1,0)</f>
        <v>1</v>
      </c>
      <c r="AG601" s="99">
        <f>Petrobras_PETR4___Histórico__InfoMoney_1[[#This Row],[9MME]]/Petrobras_PETR4___Histórico__InfoMoney_1[[#This Row],[20MA]]</f>
        <v>0.98993826510926386</v>
      </c>
      <c r="AH601" s="95">
        <f t="shared" si="371"/>
        <v>0</v>
      </c>
      <c r="AI601" s="96">
        <f t="shared" si="372"/>
        <v>0</v>
      </c>
      <c r="AK601" s="104" t="b">
        <f t="shared" si="373"/>
        <v>0</v>
      </c>
      <c r="AL601" s="104" t="b">
        <f t="shared" si="374"/>
        <v>0</v>
      </c>
      <c r="AM601" s="104" t="b">
        <f t="shared" si="375"/>
        <v>1</v>
      </c>
      <c r="AN601" s="104" t="b">
        <f t="shared" si="376"/>
        <v>0</v>
      </c>
      <c r="AO601" s="98">
        <f t="shared" si="377"/>
        <v>19.36</v>
      </c>
      <c r="AP601" s="104">
        <f t="shared" si="378"/>
        <v>24.17</v>
      </c>
      <c r="AQ601" s="98">
        <f t="shared" si="379"/>
        <v>0.2</v>
      </c>
      <c r="AR601" s="98">
        <f t="shared" si="380"/>
        <v>0.15384615384615385</v>
      </c>
      <c r="AS601" s="98">
        <f t="shared" si="381"/>
        <v>7.407407407407407E-2</v>
      </c>
      <c r="AU601" s="97" t="b">
        <f t="shared" si="382"/>
        <v>0</v>
      </c>
      <c r="AV601" s="97" t="b">
        <f t="shared" si="383"/>
        <v>1</v>
      </c>
      <c r="AW601" s="97" t="b">
        <f t="shared" si="389"/>
        <v>1</v>
      </c>
      <c r="AX601" s="97" t="b">
        <f t="shared" si="390"/>
        <v>0</v>
      </c>
      <c r="AY6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1" s="97" t="b">
        <f t="shared" si="384"/>
        <v>0</v>
      </c>
      <c r="BA601" s="97" t="b">
        <f t="shared" si="385"/>
        <v>1</v>
      </c>
      <c r="BB601" s="97" t="b">
        <f t="shared" si="391"/>
        <v>1</v>
      </c>
      <c r="BC601" s="97" t="b">
        <f t="shared" si="392"/>
        <v>0</v>
      </c>
      <c r="BD601" s="97" t="b">
        <f>Petrobras_PETR4___Histórico__InfoMoney_1[[#This Row],[MACD Line]]&lt;0</f>
        <v>1</v>
      </c>
      <c r="BE6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2" spans="1:57" hidden="1">
      <c r="A602" s="83">
        <v>43453</v>
      </c>
      <c r="B602" s="98">
        <v>20.27</v>
      </c>
      <c r="C602" s="98">
        <v>20.27</v>
      </c>
      <c r="D602" s="98">
        <v>1.1399999999999999</v>
      </c>
      <c r="E602" s="98">
        <f>Petrobras_PETR4___Histórico__InfoMoney_1[[#This Row],[Var.Dia (%)]]/100</f>
        <v>1.1399999999999999E-2</v>
      </c>
      <c r="F602" s="98">
        <v>20.5</v>
      </c>
      <c r="G602" s="98">
        <v>20.100000000000001</v>
      </c>
      <c r="H602" s="98">
        <v>21</v>
      </c>
      <c r="I602" s="97" t="s">
        <v>623</v>
      </c>
      <c r="J602" s="108">
        <v>4.7000000000000002E-3</v>
      </c>
      <c r="K602" s="97">
        <f ca="1">IF(COUNT($E602:E$1321)&gt;=22,LINEST(OFFSET(E602,0,0,22),OFFSET(J602,0,0,22)),"")</f>
        <v>-0.17131145991050592</v>
      </c>
      <c r="L602" s="99">
        <f t="shared" si="357"/>
        <v>0</v>
      </c>
      <c r="M602" s="99">
        <f t="shared" si="358"/>
        <v>0</v>
      </c>
      <c r="N602" s="99">
        <f t="shared" si="359"/>
        <v>0</v>
      </c>
      <c r="O6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-0.94430992736077479</v>
      </c>
      <c r="P602" s="128">
        <f>IF(Petrobras_PETR4___Histórico__InfoMoney_1[[#This Row],[William %R]]&lt;-0.8,1,0)</f>
        <v>1</v>
      </c>
      <c r="Q602" s="128">
        <f>IF(Petrobras_PETR4___Histórico__InfoMoney_1[[#This Row],[William %R]]&gt;-0.1,1,0)</f>
        <v>0</v>
      </c>
      <c r="R602" s="99">
        <f t="shared" si="360"/>
        <v>20.04</v>
      </c>
      <c r="S602" s="99">
        <f t="shared" si="361"/>
        <v>24.17</v>
      </c>
      <c r="T602" s="99">
        <f t="shared" si="362"/>
        <v>21.924230769230768</v>
      </c>
      <c r="U602" s="99">
        <f t="shared" si="363"/>
        <v>22.096499999999999</v>
      </c>
      <c r="V602" s="99">
        <f t="shared" si="364"/>
        <v>21.327996482790237</v>
      </c>
      <c r="W602" s="99">
        <f t="shared" si="365"/>
        <v>21.998642108831792</v>
      </c>
      <c r="X602" s="99">
        <f t="shared" si="366"/>
        <v>-0.67064562604155498</v>
      </c>
      <c r="Y602" s="99">
        <f t="shared" si="367"/>
        <v>-0.41029943487934489</v>
      </c>
      <c r="Z602" s="99">
        <f t="shared" si="368"/>
        <v>-0.26034619116221008</v>
      </c>
      <c r="AA602" s="109">
        <f t="shared" si="369"/>
        <v>0.16263455967290624</v>
      </c>
      <c r="AB602" s="109">
        <f t="shared" si="386"/>
        <v>0.51612014105244974</v>
      </c>
      <c r="AC602" s="99" t="str">
        <f t="shared" si="387"/>
        <v>0</v>
      </c>
      <c r="AD602" s="95" t="str">
        <f t="shared" si="388"/>
        <v>0</v>
      </c>
      <c r="AE602" s="95">
        <f t="shared" si="370"/>
        <v>0</v>
      </c>
      <c r="AF602" s="95">
        <f>IF(Petrobras_PETR4___Histórico__InfoMoney_1[[#This Row],[MACD Line]]&lt;0,1,0)</f>
        <v>1</v>
      </c>
      <c r="AG602" s="99">
        <f>Petrobras_PETR4___Histórico__InfoMoney_1[[#This Row],[9MME]]/Petrobras_PETR4___Histórico__InfoMoney_1[[#This Row],[20MA]]</f>
        <v>0.99220377748651456</v>
      </c>
      <c r="AH602" s="95">
        <f t="shared" si="371"/>
        <v>0</v>
      </c>
      <c r="AI602" s="96">
        <f t="shared" si="372"/>
        <v>0</v>
      </c>
      <c r="AK602" s="104" t="b">
        <f t="shared" si="373"/>
        <v>0</v>
      </c>
      <c r="AL602" s="104" t="b">
        <f t="shared" si="374"/>
        <v>0</v>
      </c>
      <c r="AM602" s="104" t="b">
        <f t="shared" si="375"/>
        <v>0</v>
      </c>
      <c r="AN602" s="104" t="b">
        <f t="shared" si="376"/>
        <v>1</v>
      </c>
      <c r="AO602" s="98">
        <f t="shared" si="377"/>
        <v>20.04</v>
      </c>
      <c r="AP602" s="104">
        <f t="shared" si="378"/>
        <v>24.17</v>
      </c>
      <c r="AQ602" s="98">
        <f t="shared" si="379"/>
        <v>0.2</v>
      </c>
      <c r="AR602" s="98">
        <f t="shared" si="380"/>
        <v>0.15384615384615385</v>
      </c>
      <c r="AS602" s="98">
        <f t="shared" si="381"/>
        <v>7.407407407407407E-2</v>
      </c>
      <c r="AU602" s="97" t="b">
        <f t="shared" si="382"/>
        <v>1</v>
      </c>
      <c r="AV602" s="97" t="b">
        <f t="shared" si="383"/>
        <v>0</v>
      </c>
      <c r="AW602" s="97" t="b">
        <f t="shared" si="389"/>
        <v>0</v>
      </c>
      <c r="AX602" s="97" t="b">
        <f t="shared" si="390"/>
        <v>1</v>
      </c>
      <c r="AY6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2" s="97" t="b">
        <f t="shared" si="384"/>
        <v>1</v>
      </c>
      <c r="BA602" s="97" t="b">
        <f t="shared" si="385"/>
        <v>0</v>
      </c>
      <c r="BB602" s="97" t="b">
        <f t="shared" si="391"/>
        <v>0</v>
      </c>
      <c r="BC602" s="97" t="b">
        <f t="shared" si="392"/>
        <v>1</v>
      </c>
      <c r="BD602" s="97" t="b">
        <f>Petrobras_PETR4___Histórico__InfoMoney_1[[#This Row],[MACD Line]]&lt;0</f>
        <v>1</v>
      </c>
      <c r="BE6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3" spans="1:57" hidden="1">
      <c r="A603" s="83">
        <v>43452</v>
      </c>
      <c r="B603" s="98">
        <v>20.04</v>
      </c>
      <c r="C603" s="98">
        <v>20.04</v>
      </c>
      <c r="D603" s="98">
        <v>-3.8</v>
      </c>
      <c r="E603" s="98">
        <f>Petrobras_PETR4___Histórico__InfoMoney_1[[#This Row],[Var.Dia (%)]]/100</f>
        <v>-3.7999999999999999E-2</v>
      </c>
      <c r="F603" s="98">
        <v>20.75</v>
      </c>
      <c r="G603" s="98">
        <v>20.04</v>
      </c>
      <c r="H603" s="98">
        <v>20.77</v>
      </c>
      <c r="I603" s="97" t="s">
        <v>496</v>
      </c>
      <c r="J603" s="108">
        <v>1.09E-2</v>
      </c>
      <c r="K603" s="97">
        <f ca="1">IF(COUNT($E603:E$1321)&gt;=22,LINEST(OFFSET(E603,0,0,22),OFFSET(J603,0,0,22)),"")</f>
        <v>-0.12191799256354829</v>
      </c>
      <c r="L603" s="99">
        <f t="shared" si="357"/>
        <v>1</v>
      </c>
      <c r="M603" s="99">
        <f t="shared" si="358"/>
        <v>0</v>
      </c>
      <c r="N603" s="99">
        <f t="shared" si="359"/>
        <v>0</v>
      </c>
      <c r="O6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603" s="128">
        <f>IF(Petrobras_PETR4___Histórico__InfoMoney_1[[#This Row],[William %R]]&lt;-0.8,1,0)</f>
        <v>1</v>
      </c>
      <c r="Q603" s="128">
        <f>IF(Petrobras_PETR4___Histórico__InfoMoney_1[[#This Row],[William %R]]&gt;-0.1,1,0)</f>
        <v>0</v>
      </c>
      <c r="R603" s="99">
        <f t="shared" si="360"/>
        <v>20.04</v>
      </c>
      <c r="S603" s="99">
        <f t="shared" si="361"/>
        <v>24.17</v>
      </c>
      <c r="T603" s="99">
        <f t="shared" si="362"/>
        <v>22.039038461538457</v>
      </c>
      <c r="U603" s="99">
        <f t="shared" si="363"/>
        <v>22.224999999999998</v>
      </c>
      <c r="V603" s="99">
        <f t="shared" si="364"/>
        <v>21.520359479661188</v>
      </c>
      <c r="W603" s="99">
        <f t="shared" si="365"/>
        <v>22.136933477538335</v>
      </c>
      <c r="X603" s="99">
        <f t="shared" si="366"/>
        <v>-0.61657399787714695</v>
      </c>
      <c r="Y603" s="99">
        <f t="shared" si="367"/>
        <v>-0.34521288708879239</v>
      </c>
      <c r="Z603" s="99">
        <f t="shared" si="368"/>
        <v>-0.27136111078835456</v>
      </c>
      <c r="AA603" s="109">
        <f t="shared" si="369"/>
        <v>0.56568542494923857</v>
      </c>
      <c r="AB603" s="109">
        <f t="shared" si="386"/>
        <v>0.50101896171701998</v>
      </c>
      <c r="AC603" s="99" t="str">
        <f t="shared" si="387"/>
        <v>0</v>
      </c>
      <c r="AD603" s="95" t="str">
        <f t="shared" si="388"/>
        <v>0</v>
      </c>
      <c r="AE603" s="95">
        <f t="shared" si="370"/>
        <v>0</v>
      </c>
      <c r="AF603" s="95">
        <f>IF(Petrobras_PETR4___Histórico__InfoMoney_1[[#This Row],[MACD Line]]&lt;0,1,0)</f>
        <v>1</v>
      </c>
      <c r="AG603" s="99">
        <f>Petrobras_PETR4___Histórico__InfoMoney_1[[#This Row],[9MME]]/Petrobras_PETR4___Histórico__InfoMoney_1[[#This Row],[20MA]]</f>
        <v>0.99163277667214667</v>
      </c>
      <c r="AH603" s="95">
        <f t="shared" si="371"/>
        <v>0</v>
      </c>
      <c r="AI603" s="96">
        <f t="shared" si="372"/>
        <v>0</v>
      </c>
      <c r="AK603" s="104" t="b">
        <f t="shared" si="373"/>
        <v>0</v>
      </c>
      <c r="AL603" s="104" t="b">
        <f t="shared" si="374"/>
        <v>0</v>
      </c>
      <c r="AM603" s="104" t="b">
        <f t="shared" si="375"/>
        <v>1</v>
      </c>
      <c r="AN603" s="104" t="b">
        <f t="shared" si="376"/>
        <v>0</v>
      </c>
      <c r="AO603" s="98">
        <f t="shared" si="377"/>
        <v>20.04</v>
      </c>
      <c r="AP603" s="104">
        <f t="shared" si="378"/>
        <v>24.17</v>
      </c>
      <c r="AQ603" s="98">
        <f t="shared" si="379"/>
        <v>0.2</v>
      </c>
      <c r="AR603" s="98">
        <f t="shared" si="380"/>
        <v>0.15384615384615385</v>
      </c>
      <c r="AS603" s="98">
        <f t="shared" si="381"/>
        <v>7.407407407407407E-2</v>
      </c>
      <c r="AU603" s="97" t="b">
        <f t="shared" si="382"/>
        <v>0</v>
      </c>
      <c r="AV603" s="97" t="b">
        <f t="shared" si="383"/>
        <v>0</v>
      </c>
      <c r="AW603" s="97" t="b">
        <f t="shared" si="389"/>
        <v>1</v>
      </c>
      <c r="AX603" s="97" t="b">
        <f t="shared" si="390"/>
        <v>0</v>
      </c>
      <c r="AY6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3" s="97" t="b">
        <f t="shared" si="384"/>
        <v>1</v>
      </c>
      <c r="BA603" s="97" t="b">
        <f t="shared" si="385"/>
        <v>1</v>
      </c>
      <c r="BB603" s="97" t="b">
        <f t="shared" si="391"/>
        <v>1</v>
      </c>
      <c r="BC603" s="97" t="b">
        <f t="shared" si="392"/>
        <v>0</v>
      </c>
      <c r="BD603" s="97" t="b">
        <f>Petrobras_PETR4___Histórico__InfoMoney_1[[#This Row],[MACD Line]]&lt;0</f>
        <v>1</v>
      </c>
      <c r="BE6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4" spans="1:57" hidden="1">
      <c r="A604" s="83">
        <v>43451</v>
      </c>
      <c r="B604" s="98">
        <v>20.84</v>
      </c>
      <c r="C604" s="98">
        <v>20.84</v>
      </c>
      <c r="D604" s="98">
        <v>-0.78</v>
      </c>
      <c r="E604" s="98">
        <f>Petrobras_PETR4___Histórico__InfoMoney_1[[#This Row],[Var.Dia (%)]]/100</f>
        <v>-7.8000000000000005E-3</v>
      </c>
      <c r="F604" s="98">
        <v>21.16</v>
      </c>
      <c r="G604" s="98">
        <v>20.77</v>
      </c>
      <c r="H604" s="98">
        <v>21.2</v>
      </c>
      <c r="I604" s="97" t="s">
        <v>47</v>
      </c>
      <c r="J604" s="108">
        <v>-2.3999999999999998E-3</v>
      </c>
      <c r="K604" s="97">
        <f ca="1">IF(COUNT($E604:E$1321)&gt;=22,LINEST(OFFSET(E604,0,0,22),OFFSET(J604,0,0,22)),"")</f>
        <v>-0.32724743598059791</v>
      </c>
      <c r="L604" s="99">
        <f t="shared" si="357"/>
        <v>0</v>
      </c>
      <c r="M604" s="99">
        <f t="shared" si="358"/>
        <v>0</v>
      </c>
      <c r="N604" s="99">
        <f t="shared" si="359"/>
        <v>0</v>
      </c>
      <c r="O6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-0.97941176470588232</v>
      </c>
      <c r="P604" s="128">
        <f>IF(Petrobras_PETR4___Histórico__InfoMoney_1[[#This Row],[William %R]]&lt;-0.8,1,0)</f>
        <v>1</v>
      </c>
      <c r="Q604" s="128">
        <f>IF(Petrobras_PETR4___Histórico__InfoMoney_1[[#This Row],[William %R]]&gt;-0.1,1,0)</f>
        <v>0</v>
      </c>
      <c r="R604" s="99">
        <f t="shared" si="360"/>
        <v>20.77</v>
      </c>
      <c r="S604" s="99">
        <f t="shared" si="361"/>
        <v>24.17</v>
      </c>
      <c r="T604" s="99">
        <f t="shared" si="362"/>
        <v>22.270846153846154</v>
      </c>
      <c r="U604" s="99">
        <f t="shared" si="363"/>
        <v>22.402499999999996</v>
      </c>
      <c r="V604" s="99">
        <f t="shared" si="364"/>
        <v>21.789515748690494</v>
      </c>
      <c r="W604" s="99">
        <f t="shared" si="365"/>
        <v>22.304688155741403</v>
      </c>
      <c r="X604" s="99">
        <f t="shared" si="366"/>
        <v>-0.51517240705090828</v>
      </c>
      <c r="Y604" s="99">
        <f t="shared" si="367"/>
        <v>-0.27737260939170372</v>
      </c>
      <c r="Z604" s="99">
        <f t="shared" si="368"/>
        <v>-0.23779979765920456</v>
      </c>
      <c r="AA604" s="109">
        <f t="shared" si="369"/>
        <v>0.1131370849898477</v>
      </c>
      <c r="AB604" s="109">
        <f t="shared" si="386"/>
        <v>0.1872965562950907</v>
      </c>
      <c r="AC604" s="99" t="str">
        <f t="shared" si="387"/>
        <v>0</v>
      </c>
      <c r="AD604" s="95" t="str">
        <f t="shared" si="388"/>
        <v>0</v>
      </c>
      <c r="AE604" s="95">
        <f t="shared" si="370"/>
        <v>0</v>
      </c>
      <c r="AF604" s="95">
        <f>IF(Petrobras_PETR4___Histórico__InfoMoney_1[[#This Row],[MACD Line]]&lt;0,1,0)</f>
        <v>1</v>
      </c>
      <c r="AG604" s="99">
        <f>Petrobras_PETR4___Histórico__InfoMoney_1[[#This Row],[9MME]]/Petrobras_PETR4___Histórico__InfoMoney_1[[#This Row],[20MA]]</f>
        <v>0.99412325204089536</v>
      </c>
      <c r="AH604" s="95">
        <f t="shared" si="371"/>
        <v>0</v>
      </c>
      <c r="AI604" s="96">
        <f t="shared" si="372"/>
        <v>0</v>
      </c>
      <c r="AK604" s="104" t="b">
        <f t="shared" si="373"/>
        <v>0</v>
      </c>
      <c r="AL604" s="104" t="b">
        <f t="shared" si="374"/>
        <v>1</v>
      </c>
      <c r="AM604" s="104" t="b">
        <f t="shared" si="375"/>
        <v>1</v>
      </c>
      <c r="AN604" s="104" t="b">
        <f t="shared" si="376"/>
        <v>0</v>
      </c>
      <c r="AO604" s="98">
        <f t="shared" si="377"/>
        <v>20.04</v>
      </c>
      <c r="AP604" s="104">
        <f t="shared" si="378"/>
        <v>24.17</v>
      </c>
      <c r="AQ604" s="98">
        <f t="shared" si="379"/>
        <v>0.2</v>
      </c>
      <c r="AR604" s="98">
        <f t="shared" si="380"/>
        <v>0.15384615384615385</v>
      </c>
      <c r="AS604" s="98">
        <f t="shared" si="381"/>
        <v>7.407407407407407E-2</v>
      </c>
      <c r="AU604" s="97" t="b">
        <f t="shared" si="382"/>
        <v>0</v>
      </c>
      <c r="AV604" s="97" t="b">
        <f t="shared" si="383"/>
        <v>0</v>
      </c>
      <c r="AW604" s="97" t="b">
        <f t="shared" si="389"/>
        <v>0</v>
      </c>
      <c r="AX604" s="97" t="b">
        <f t="shared" si="390"/>
        <v>1</v>
      </c>
      <c r="AY6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4" s="97" t="b">
        <f t="shared" si="384"/>
        <v>0</v>
      </c>
      <c r="BA604" s="97" t="b">
        <f t="shared" si="385"/>
        <v>1</v>
      </c>
      <c r="BB604" s="97" t="b">
        <f t="shared" si="391"/>
        <v>0</v>
      </c>
      <c r="BC604" s="97" t="b">
        <f t="shared" si="392"/>
        <v>1</v>
      </c>
      <c r="BD604" s="97" t="b">
        <f>Petrobras_PETR4___Histórico__InfoMoney_1[[#This Row],[MACD Line]]&lt;0</f>
        <v>1</v>
      </c>
      <c r="BE6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5" spans="1:57" hidden="1">
      <c r="A605" s="83">
        <v>43448</v>
      </c>
      <c r="B605" s="98">
        <v>21</v>
      </c>
      <c r="C605" s="98">
        <v>21</v>
      </c>
      <c r="D605" s="98">
        <v>-1.33</v>
      </c>
      <c r="E605" s="98">
        <f>Petrobras_PETR4___Histórico__InfoMoney_1[[#This Row],[Var.Dia (%)]]/100</f>
        <v>-1.3300000000000001E-2</v>
      </c>
      <c r="F605" s="98">
        <v>21.03</v>
      </c>
      <c r="G605" s="98">
        <v>20.92</v>
      </c>
      <c r="H605" s="98">
        <v>21.26</v>
      </c>
      <c r="I605" s="97" t="s">
        <v>624</v>
      </c>
      <c r="J605" s="108">
        <v>1.2200000000000001E-2</v>
      </c>
      <c r="K605" s="97">
        <f ca="1">IF(COUNT($E605:E$1321)&gt;=22,LINEST(OFFSET(E605,0,0,22),OFFSET(J605,0,0,22)),"")</f>
        <v>-0.18615179760319575</v>
      </c>
      <c r="L605" s="99">
        <f t="shared" si="357"/>
        <v>1</v>
      </c>
      <c r="M605" s="99">
        <f t="shared" si="358"/>
        <v>0</v>
      </c>
      <c r="N605" s="99">
        <f t="shared" si="359"/>
        <v>0</v>
      </c>
      <c r="O6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-0.97538461538461596</v>
      </c>
      <c r="P605" s="128">
        <f>IF(Petrobras_PETR4___Histórico__InfoMoney_1[[#This Row],[William %R]]&lt;-0.8,1,0)</f>
        <v>1</v>
      </c>
      <c r="Q605" s="128">
        <f>IF(Petrobras_PETR4___Histórico__InfoMoney_1[[#This Row],[William %R]]&gt;-0.1,1,0)</f>
        <v>0</v>
      </c>
      <c r="R605" s="99">
        <f t="shared" si="360"/>
        <v>20.92</v>
      </c>
      <c r="S605" s="99">
        <f t="shared" si="361"/>
        <v>24.17</v>
      </c>
      <c r="T605" s="99">
        <f t="shared" si="362"/>
        <v>22.370769230769227</v>
      </c>
      <c r="U605" s="99">
        <f t="shared" si="363"/>
        <v>22.530999999999999</v>
      </c>
      <c r="V605" s="99">
        <f t="shared" si="364"/>
        <v>21.962154975725131</v>
      </c>
      <c r="W605" s="99">
        <f t="shared" si="365"/>
        <v>22.421863208200715</v>
      </c>
      <c r="X605" s="99">
        <f t="shared" si="366"/>
        <v>-0.45970823247558457</v>
      </c>
      <c r="Y605" s="99">
        <f t="shared" si="367"/>
        <v>-0.21792265997690255</v>
      </c>
      <c r="Z605" s="99">
        <f t="shared" si="368"/>
        <v>-0.24178557249868202</v>
      </c>
      <c r="AA605" s="109">
        <f t="shared" si="369"/>
        <v>0.1979898987322341</v>
      </c>
      <c r="AB605" s="109">
        <f t="shared" si="386"/>
        <v>0.13386560424545207</v>
      </c>
      <c r="AC605" s="99" t="str">
        <f t="shared" si="387"/>
        <v>0</v>
      </c>
      <c r="AD605" s="95" t="str">
        <f t="shared" si="388"/>
        <v>0</v>
      </c>
      <c r="AE605" s="95">
        <f t="shared" si="370"/>
        <v>0</v>
      </c>
      <c r="AF605" s="95">
        <f>IF(Petrobras_PETR4___Histórico__InfoMoney_1[[#This Row],[MACD Line]]&lt;0,1,0)</f>
        <v>1</v>
      </c>
      <c r="AG605" s="99">
        <f>Petrobras_PETR4___Histórico__InfoMoney_1[[#This Row],[9MME]]/Petrobras_PETR4___Histórico__InfoMoney_1[[#This Row],[20MA]]</f>
        <v>0.99288843064086052</v>
      </c>
      <c r="AH605" s="95">
        <f t="shared" si="371"/>
        <v>0</v>
      </c>
      <c r="AI605" s="96">
        <f t="shared" si="372"/>
        <v>0</v>
      </c>
      <c r="AK605" s="104" t="b">
        <f t="shared" si="373"/>
        <v>1</v>
      </c>
      <c r="AL605" s="104" t="b">
        <f t="shared" si="374"/>
        <v>0</v>
      </c>
      <c r="AM605" s="104" t="b">
        <f t="shared" si="375"/>
        <v>0</v>
      </c>
      <c r="AN605" s="104" t="b">
        <f t="shared" si="376"/>
        <v>1</v>
      </c>
      <c r="AO605" s="98">
        <f t="shared" si="377"/>
        <v>20.92</v>
      </c>
      <c r="AP605" s="104">
        <f t="shared" si="378"/>
        <v>24.17</v>
      </c>
      <c r="AQ605" s="98">
        <f t="shared" si="379"/>
        <v>0.2</v>
      </c>
      <c r="AR605" s="98">
        <f t="shared" si="380"/>
        <v>0.15384615384615385</v>
      </c>
      <c r="AS605" s="98">
        <f t="shared" si="381"/>
        <v>7.407407407407407E-2</v>
      </c>
      <c r="AU605" s="97" t="b">
        <f t="shared" si="382"/>
        <v>0</v>
      </c>
      <c r="AV605" s="97" t="b">
        <f t="shared" si="383"/>
        <v>0</v>
      </c>
      <c r="AW605" s="97" t="b">
        <f t="shared" si="389"/>
        <v>1</v>
      </c>
      <c r="AX605" s="97" t="b">
        <f t="shared" si="390"/>
        <v>0</v>
      </c>
      <c r="AY6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5" s="97" t="b">
        <f t="shared" si="384"/>
        <v>1</v>
      </c>
      <c r="BA605" s="97" t="b">
        <f t="shared" si="385"/>
        <v>0</v>
      </c>
      <c r="BB605" s="97" t="b">
        <f t="shared" si="391"/>
        <v>1</v>
      </c>
      <c r="BC605" s="97" t="b">
        <f t="shared" si="392"/>
        <v>0</v>
      </c>
      <c r="BD605" s="97" t="b">
        <f>Petrobras_PETR4___Histórico__InfoMoney_1[[#This Row],[MACD Line]]&lt;0</f>
        <v>1</v>
      </c>
      <c r="BE6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6" spans="1:57" hidden="1">
      <c r="A606" s="83">
        <v>43447</v>
      </c>
      <c r="B606" s="98">
        <v>21.28</v>
      </c>
      <c r="C606" s="98">
        <v>21.28</v>
      </c>
      <c r="D606" s="98">
        <v>0.26</v>
      </c>
      <c r="E606" s="98">
        <f>Petrobras_PETR4___Histórico__InfoMoney_1[[#This Row],[Var.Dia (%)]]/100</f>
        <v>2.5999999999999999E-3</v>
      </c>
      <c r="F606" s="98">
        <v>21.22</v>
      </c>
      <c r="G606" s="98">
        <v>20.92</v>
      </c>
      <c r="H606" s="98">
        <v>21.36</v>
      </c>
      <c r="I606" s="97" t="s">
        <v>62</v>
      </c>
      <c r="J606" s="108">
        <v>4.4000000000000003E-3</v>
      </c>
      <c r="K606" s="97">
        <f ca="1">IF(COUNT($E606:E$1321)&gt;=22,LINEST(OFFSET(E606,0,0,22),OFFSET(J606,0,0,22)),"")</f>
        <v>-0.15908308071165286</v>
      </c>
      <c r="L606" s="99">
        <f t="shared" si="357"/>
        <v>1</v>
      </c>
      <c r="M606" s="99">
        <f t="shared" si="358"/>
        <v>0</v>
      </c>
      <c r="N606" s="99">
        <f t="shared" si="359"/>
        <v>1</v>
      </c>
      <c r="O6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-0.88923076923076938</v>
      </c>
      <c r="P606" s="128">
        <f>IF(Petrobras_PETR4___Histórico__InfoMoney_1[[#This Row],[William %R]]&lt;-0.8,1,0)</f>
        <v>1</v>
      </c>
      <c r="Q606" s="128">
        <f>IF(Petrobras_PETR4___Histórico__InfoMoney_1[[#This Row],[William %R]]&gt;-0.1,1,0)</f>
        <v>0</v>
      </c>
      <c r="R606" s="99">
        <f t="shared" si="360"/>
        <v>20.92</v>
      </c>
      <c r="S606" s="99">
        <f t="shared" si="361"/>
        <v>24.17</v>
      </c>
      <c r="T606" s="99">
        <f t="shared" si="362"/>
        <v>22.444307692307692</v>
      </c>
      <c r="U606" s="99">
        <f t="shared" si="363"/>
        <v>22.619999999999997</v>
      </c>
      <c r="V606" s="99">
        <f t="shared" si="364"/>
        <v>22.13709224403879</v>
      </c>
      <c r="W606" s="99">
        <f t="shared" si="365"/>
        <v>22.535612264856773</v>
      </c>
      <c r="X606" s="99">
        <f t="shared" si="366"/>
        <v>-0.39852002081798332</v>
      </c>
      <c r="Y606" s="99">
        <f t="shared" si="367"/>
        <v>-0.15747626685223204</v>
      </c>
      <c r="Z606" s="99">
        <f t="shared" si="368"/>
        <v>-0.24104375396575128</v>
      </c>
      <c r="AA606" s="109">
        <f t="shared" si="369"/>
        <v>3.5355339059327882E-2</v>
      </c>
      <c r="AB606" s="109">
        <f t="shared" si="386"/>
        <v>0.58289793274637725</v>
      </c>
      <c r="AC606" s="99" t="str">
        <f t="shared" si="387"/>
        <v>0</v>
      </c>
      <c r="AD606" s="95" t="str">
        <f t="shared" si="388"/>
        <v>0</v>
      </c>
      <c r="AE606" s="95">
        <f t="shared" si="370"/>
        <v>0</v>
      </c>
      <c r="AF606" s="95">
        <f>IF(Petrobras_PETR4___Histórico__InfoMoney_1[[#This Row],[MACD Line]]&lt;0,1,0)</f>
        <v>1</v>
      </c>
      <c r="AG606" s="99">
        <f>Petrobras_PETR4___Histórico__InfoMoney_1[[#This Row],[9MME]]/Petrobras_PETR4___Histórico__InfoMoney_1[[#This Row],[20MA]]</f>
        <v>0.99223287764401835</v>
      </c>
      <c r="AH606" s="95">
        <f t="shared" si="371"/>
        <v>0</v>
      </c>
      <c r="AI606" s="96">
        <f t="shared" si="372"/>
        <v>0</v>
      </c>
      <c r="AK606" s="104" t="b">
        <f t="shared" si="373"/>
        <v>0</v>
      </c>
      <c r="AL606" s="104" t="b">
        <f t="shared" si="374"/>
        <v>0</v>
      </c>
      <c r="AM606" s="104" t="b">
        <f t="shared" si="375"/>
        <v>1</v>
      </c>
      <c r="AN606" s="104" t="b">
        <f t="shared" si="376"/>
        <v>1</v>
      </c>
      <c r="AO606" s="98">
        <f t="shared" si="377"/>
        <v>20.92</v>
      </c>
      <c r="AP606" s="104">
        <f t="shared" si="378"/>
        <v>24.17</v>
      </c>
      <c r="AQ606" s="98">
        <f t="shared" si="379"/>
        <v>0.2</v>
      </c>
      <c r="AR606" s="98">
        <f t="shared" si="380"/>
        <v>0.15384615384615385</v>
      </c>
      <c r="AS606" s="98">
        <f t="shared" si="381"/>
        <v>7.407407407407407E-2</v>
      </c>
      <c r="AU606" s="97" t="b">
        <f t="shared" si="382"/>
        <v>0</v>
      </c>
      <c r="AV606" s="97" t="b">
        <f t="shared" si="383"/>
        <v>0</v>
      </c>
      <c r="AW606" s="97" t="b">
        <f t="shared" si="389"/>
        <v>0</v>
      </c>
      <c r="AX606" s="97" t="b">
        <f t="shared" si="390"/>
        <v>1</v>
      </c>
      <c r="AY6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6" s="97" t="b">
        <f t="shared" si="384"/>
        <v>0</v>
      </c>
      <c r="BA606" s="97" t="b">
        <f t="shared" si="385"/>
        <v>1</v>
      </c>
      <c r="BB606" s="97" t="b">
        <f t="shared" si="391"/>
        <v>0</v>
      </c>
      <c r="BC606" s="97" t="b">
        <f t="shared" si="392"/>
        <v>1</v>
      </c>
      <c r="BD606" s="97" t="b">
        <f>Petrobras_PETR4___Histórico__InfoMoney_1[[#This Row],[MACD Line]]&lt;0</f>
        <v>1</v>
      </c>
      <c r="BE6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7" spans="1:57" hidden="1">
      <c r="A607" s="83">
        <v>43446</v>
      </c>
      <c r="B607" s="98">
        <v>21.23</v>
      </c>
      <c r="C607" s="98">
        <v>21.23</v>
      </c>
      <c r="D607" s="98">
        <v>0.04</v>
      </c>
      <c r="E607" s="98">
        <f>Petrobras_PETR4___Histórico__InfoMoney_1[[#This Row],[Var.Dia (%)]]/100</f>
        <v>4.0000000000000002E-4</v>
      </c>
      <c r="F607" s="98">
        <v>21.63</v>
      </c>
      <c r="G607" s="98">
        <v>21.14</v>
      </c>
      <c r="H607" s="98">
        <v>21.77</v>
      </c>
      <c r="I607" s="97" t="s">
        <v>70</v>
      </c>
      <c r="J607" s="108">
        <v>-9.7999999999999997E-3</v>
      </c>
      <c r="K607" s="97">
        <f ca="1">IF(COUNT($E607:E$1321)&gt;=22,LINEST(OFFSET(E607,0,0,22),OFFSET(J607,0,0,22)),"")</f>
        <v>-0.16412189585556175</v>
      </c>
      <c r="L607" s="99">
        <f t="shared" si="357"/>
        <v>0</v>
      </c>
      <c r="M607" s="99">
        <f t="shared" si="358"/>
        <v>0</v>
      </c>
      <c r="N607" s="99">
        <f t="shared" si="359"/>
        <v>0</v>
      </c>
      <c r="O6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-0.93333333333333313</v>
      </c>
      <c r="P607" s="128">
        <f>IF(Petrobras_PETR4___Histórico__InfoMoney_1[[#This Row],[William %R]]&lt;-0.8,1,0)</f>
        <v>1</v>
      </c>
      <c r="Q607" s="128">
        <f>IF(Petrobras_PETR4___Histórico__InfoMoney_1[[#This Row],[William %R]]&gt;-0.1,1,0)</f>
        <v>0</v>
      </c>
      <c r="R607" s="99">
        <f t="shared" si="360"/>
        <v>21.02</v>
      </c>
      <c r="S607" s="99">
        <f t="shared" si="361"/>
        <v>24.17</v>
      </c>
      <c r="T607" s="99">
        <f t="shared" si="362"/>
        <v>22.511076923076924</v>
      </c>
      <c r="U607" s="99">
        <f t="shared" si="363"/>
        <v>22.655999999999999</v>
      </c>
      <c r="V607" s="99">
        <f t="shared" si="364"/>
        <v>22.29292719750039</v>
      </c>
      <c r="W607" s="99">
        <f t="shared" si="365"/>
        <v>22.636061246045315</v>
      </c>
      <c r="X607" s="99">
        <f t="shared" si="366"/>
        <v>-0.34313404854492546</v>
      </c>
      <c r="Y607" s="99">
        <f t="shared" si="367"/>
        <v>-9.7215328360794218E-2</v>
      </c>
      <c r="Z607" s="99">
        <f t="shared" si="368"/>
        <v>-0.24591872018413125</v>
      </c>
      <c r="AA607" s="109">
        <f t="shared" si="369"/>
        <v>7.0710678118665812E-3</v>
      </c>
      <c r="AB607" s="109">
        <f t="shared" si="386"/>
        <v>0.67046998441391836</v>
      </c>
      <c r="AC607" s="99" t="str">
        <f t="shared" si="387"/>
        <v>0</v>
      </c>
      <c r="AD607" s="95" t="str">
        <f t="shared" si="388"/>
        <v>0</v>
      </c>
      <c r="AE607" s="95">
        <f t="shared" si="370"/>
        <v>0</v>
      </c>
      <c r="AF607" s="95">
        <f>IF(Petrobras_PETR4___Histórico__InfoMoney_1[[#This Row],[MACD Line]]&lt;0,1,0)</f>
        <v>1</v>
      </c>
      <c r="AG607" s="99">
        <f>Petrobras_PETR4___Histórico__InfoMoney_1[[#This Row],[9MME]]/Petrobras_PETR4___Histórico__InfoMoney_1[[#This Row],[20MA]]</f>
        <v>0.99360332464146039</v>
      </c>
      <c r="AH607" s="95">
        <f t="shared" si="371"/>
        <v>0</v>
      </c>
      <c r="AI607" s="96">
        <f t="shared" si="372"/>
        <v>0</v>
      </c>
      <c r="AK607" s="104" t="b">
        <f t="shared" si="373"/>
        <v>0</v>
      </c>
      <c r="AL607" s="104" t="b">
        <f t="shared" si="374"/>
        <v>0</v>
      </c>
      <c r="AM607" s="104" t="b">
        <f t="shared" si="375"/>
        <v>1</v>
      </c>
      <c r="AN607" s="104" t="b">
        <f t="shared" si="376"/>
        <v>0</v>
      </c>
      <c r="AO607" s="98">
        <f t="shared" si="377"/>
        <v>21.02</v>
      </c>
      <c r="AP607" s="104">
        <f t="shared" si="378"/>
        <v>24.17</v>
      </c>
      <c r="AQ607" s="98">
        <f t="shared" si="379"/>
        <v>0.2</v>
      </c>
      <c r="AR607" s="98">
        <f t="shared" si="380"/>
        <v>0.15384615384615385</v>
      </c>
      <c r="AS607" s="98">
        <f t="shared" si="381"/>
        <v>7.407407407407407E-2</v>
      </c>
      <c r="AU607" s="97" t="b">
        <f t="shared" si="382"/>
        <v>0</v>
      </c>
      <c r="AV607" s="97" t="b">
        <f t="shared" si="383"/>
        <v>0</v>
      </c>
      <c r="AW607" s="97" t="b">
        <f t="shared" si="389"/>
        <v>1</v>
      </c>
      <c r="AX607" s="97" t="b">
        <f t="shared" si="390"/>
        <v>1</v>
      </c>
      <c r="AY6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7" s="97" t="b">
        <f t="shared" si="384"/>
        <v>1</v>
      </c>
      <c r="BA607" s="97" t="b">
        <f t="shared" si="385"/>
        <v>0</v>
      </c>
      <c r="BB607" s="97" t="b">
        <f t="shared" si="391"/>
        <v>0</v>
      </c>
      <c r="BC607" s="97" t="b">
        <f t="shared" si="392"/>
        <v>0</v>
      </c>
      <c r="BD607" s="97" t="b">
        <f>Petrobras_PETR4___Histórico__InfoMoney_1[[#This Row],[MACD Line]]&lt;0</f>
        <v>1</v>
      </c>
      <c r="BE6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8" spans="1:57" hidden="1">
      <c r="A608" s="83">
        <v>43445</v>
      </c>
      <c r="B608" s="98">
        <v>21.22</v>
      </c>
      <c r="C608" s="98">
        <v>21.22</v>
      </c>
      <c r="D608" s="98">
        <v>-0.64</v>
      </c>
      <c r="E608" s="98">
        <f>Petrobras_PETR4___Histórico__InfoMoney_1[[#This Row],[Var.Dia (%)]]/100</f>
        <v>-6.4000000000000003E-3</v>
      </c>
      <c r="F608" s="98">
        <v>21.79</v>
      </c>
      <c r="G608" s="98">
        <v>21.02</v>
      </c>
      <c r="H608" s="98">
        <v>21.93</v>
      </c>
      <c r="I608" s="97" t="s">
        <v>145</v>
      </c>
      <c r="J608" s="108">
        <v>-6.4000000000000003E-3</v>
      </c>
      <c r="K608" s="97">
        <f ca="1">IF(COUNT($E608:E$1321)&gt;=22,LINEST(OFFSET(E608,0,0,22),OFFSET(J608,0,0,22)),"")</f>
        <v>-0.1620587466971577</v>
      </c>
      <c r="L608" s="99">
        <f t="shared" si="357"/>
        <v>1</v>
      </c>
      <c r="M608" s="99">
        <f t="shared" si="358"/>
        <v>0</v>
      </c>
      <c r="N608" s="99">
        <f t="shared" si="359"/>
        <v>0</v>
      </c>
      <c r="O6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-0.93650793650793673</v>
      </c>
      <c r="P608" s="128">
        <f>IF(Petrobras_PETR4___Histórico__InfoMoney_1[[#This Row],[William %R]]&lt;-0.8,1,0)</f>
        <v>1</v>
      </c>
      <c r="Q608" s="128">
        <f>IF(Petrobras_PETR4___Histórico__InfoMoney_1[[#This Row],[William %R]]&gt;-0.1,1,0)</f>
        <v>0</v>
      </c>
      <c r="R608" s="99">
        <f t="shared" si="360"/>
        <v>21.02</v>
      </c>
      <c r="S608" s="99">
        <f t="shared" si="361"/>
        <v>24.17</v>
      </c>
      <c r="T608" s="99">
        <f t="shared" si="362"/>
        <v>22.589076923076924</v>
      </c>
      <c r="U608" s="99">
        <f t="shared" si="363"/>
        <v>22.744</v>
      </c>
      <c r="V608" s="99">
        <f t="shared" si="364"/>
        <v>22.486186687955005</v>
      </c>
      <c r="W608" s="99">
        <f t="shared" si="365"/>
        <v>22.748546145728941</v>
      </c>
      <c r="X608" s="99">
        <f t="shared" si="366"/>
        <v>-0.2623594577739361</v>
      </c>
      <c r="Y608" s="99">
        <f t="shared" si="367"/>
        <v>-3.5735648314761399E-2</v>
      </c>
      <c r="Z608" s="99">
        <f t="shared" si="368"/>
        <v>-0.22662380945917471</v>
      </c>
      <c r="AA608" s="109">
        <f t="shared" si="369"/>
        <v>9.8994949366117052E-2</v>
      </c>
      <c r="AB608" s="109">
        <f t="shared" si="386"/>
        <v>0.86975283845469586</v>
      </c>
      <c r="AC608" s="99" t="str">
        <f t="shared" si="387"/>
        <v>0</v>
      </c>
      <c r="AD608" s="95" t="str">
        <f t="shared" si="388"/>
        <v>0</v>
      </c>
      <c r="AE608" s="95">
        <f t="shared" si="370"/>
        <v>0</v>
      </c>
      <c r="AF608" s="95">
        <f>IF(Petrobras_PETR4___Histórico__InfoMoney_1[[#This Row],[MACD Line]]&lt;0,1,0)</f>
        <v>1</v>
      </c>
      <c r="AG608" s="99">
        <f>Petrobras_PETR4___Histórico__InfoMoney_1[[#This Row],[9MME]]/Petrobras_PETR4___Histórico__InfoMoney_1[[#This Row],[20MA]]</f>
        <v>0.9931883979544901</v>
      </c>
      <c r="AH608" s="95">
        <f t="shared" si="371"/>
        <v>0</v>
      </c>
      <c r="AI608" s="96">
        <f t="shared" si="372"/>
        <v>0</v>
      </c>
      <c r="AK608" s="104" t="b">
        <f t="shared" si="373"/>
        <v>0</v>
      </c>
      <c r="AL608" s="104" t="b">
        <f t="shared" si="374"/>
        <v>1</v>
      </c>
      <c r="AM608" s="104" t="b">
        <f t="shared" si="375"/>
        <v>1</v>
      </c>
      <c r="AN608" s="104" t="b">
        <f t="shared" si="376"/>
        <v>0</v>
      </c>
      <c r="AO608" s="98">
        <f t="shared" si="377"/>
        <v>21.02</v>
      </c>
      <c r="AP608" s="104">
        <f t="shared" si="378"/>
        <v>24.17</v>
      </c>
      <c r="AQ608" s="98">
        <f t="shared" si="379"/>
        <v>0.2</v>
      </c>
      <c r="AR608" s="98">
        <f t="shared" si="380"/>
        <v>0.15384615384615385</v>
      </c>
      <c r="AS608" s="98">
        <f t="shared" si="381"/>
        <v>7.407407407407407E-2</v>
      </c>
      <c r="AU608" s="97" t="b">
        <f t="shared" si="382"/>
        <v>0</v>
      </c>
      <c r="AV608" s="97" t="b">
        <f t="shared" si="383"/>
        <v>0</v>
      </c>
      <c r="AW608" s="97" t="b">
        <f t="shared" si="389"/>
        <v>1</v>
      </c>
      <c r="AX608" s="97" t="b">
        <f t="shared" si="390"/>
        <v>1</v>
      </c>
      <c r="AY6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8" s="97" t="b">
        <f t="shared" si="384"/>
        <v>1</v>
      </c>
      <c r="BA608" s="97" t="b">
        <f t="shared" si="385"/>
        <v>1</v>
      </c>
      <c r="BB608" s="97" t="b">
        <f t="shared" si="391"/>
        <v>0</v>
      </c>
      <c r="BC608" s="97" t="b">
        <f t="shared" si="392"/>
        <v>0</v>
      </c>
      <c r="BD608" s="97" t="b">
        <f>Petrobras_PETR4___Histórico__InfoMoney_1[[#This Row],[MACD Line]]&lt;0</f>
        <v>1</v>
      </c>
      <c r="BE6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09" spans="1:57" hidden="1">
      <c r="A609" s="83">
        <v>43444</v>
      </c>
      <c r="B609" s="98">
        <v>21.36</v>
      </c>
      <c r="C609" s="98">
        <v>21.36</v>
      </c>
      <c r="D609" s="98">
        <v>-5.37</v>
      </c>
      <c r="E609" s="98">
        <f>Petrobras_PETR4___Histórico__InfoMoney_1[[#This Row],[Var.Dia (%)]]/100</f>
        <v>-5.3699999999999998E-2</v>
      </c>
      <c r="F609" s="98">
        <v>22.57</v>
      </c>
      <c r="G609" s="98">
        <v>21.36</v>
      </c>
      <c r="H609" s="98">
        <v>22.69</v>
      </c>
      <c r="I609" s="97" t="s">
        <v>224</v>
      </c>
      <c r="J609" s="108">
        <v>-5.7999999999999996E-3</v>
      </c>
      <c r="K609" s="97">
        <f ca="1">IF(COUNT($E609:E$1321)&gt;=22,LINEST(OFFSET(E609,0,0,22),OFFSET(J609,0,0,22)),"")</f>
        <v>-0.30833998554861608</v>
      </c>
      <c r="L609" s="99">
        <f t="shared" si="357"/>
        <v>0</v>
      </c>
      <c r="M609" s="99">
        <f t="shared" si="358"/>
        <v>0</v>
      </c>
      <c r="N609" s="99">
        <f t="shared" si="359"/>
        <v>0</v>
      </c>
      <c r="O6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609" s="128">
        <f>IF(Petrobras_PETR4___Histórico__InfoMoney_1[[#This Row],[William %R]]&lt;-0.8,1,0)</f>
        <v>1</v>
      </c>
      <c r="Q609" s="128">
        <f>IF(Petrobras_PETR4___Histórico__InfoMoney_1[[#This Row],[William %R]]&gt;-0.1,1,0)</f>
        <v>0</v>
      </c>
      <c r="R609" s="99">
        <f t="shared" si="360"/>
        <v>21.36</v>
      </c>
      <c r="S609" s="99">
        <f t="shared" si="361"/>
        <v>24.17</v>
      </c>
      <c r="T609" s="99">
        <f t="shared" si="362"/>
        <v>22.68</v>
      </c>
      <c r="U609" s="99">
        <f t="shared" si="363"/>
        <v>22.838000000000001</v>
      </c>
      <c r="V609" s="99">
        <f t="shared" si="364"/>
        <v>22.716402449401372</v>
      </c>
      <c r="W609" s="99">
        <f t="shared" si="365"/>
        <v>22.870829837387255</v>
      </c>
      <c r="X609" s="99">
        <f t="shared" si="366"/>
        <v>-0.15442738798588351</v>
      </c>
      <c r="Y609" s="99">
        <f t="shared" si="367"/>
        <v>2.0920304050032285E-2</v>
      </c>
      <c r="Z609" s="99">
        <f t="shared" si="368"/>
        <v>-0.1753476920359158</v>
      </c>
      <c r="AA609" s="109">
        <f t="shared" si="369"/>
        <v>0.85559920523572308</v>
      </c>
      <c r="AB609" s="109">
        <f t="shared" si="386"/>
        <v>0.75463236082214236</v>
      </c>
      <c r="AC609" s="99" t="str">
        <f t="shared" si="387"/>
        <v>0</v>
      </c>
      <c r="AD609" s="95" t="str">
        <f t="shared" si="388"/>
        <v>0</v>
      </c>
      <c r="AE609" s="95">
        <f t="shared" si="370"/>
        <v>0</v>
      </c>
      <c r="AF609" s="95">
        <f>IF(Petrobras_PETR4___Histórico__InfoMoney_1[[#This Row],[MACD Line]]&lt;0,1,0)</f>
        <v>1</v>
      </c>
      <c r="AG609" s="99">
        <f>Petrobras_PETR4___Histórico__InfoMoney_1[[#This Row],[9MME]]/Petrobras_PETR4___Histórico__InfoMoney_1[[#This Row],[20MA]]</f>
        <v>0.99308170592871525</v>
      </c>
      <c r="AH609" s="95">
        <f t="shared" si="371"/>
        <v>0</v>
      </c>
      <c r="AI609" s="96">
        <f t="shared" si="372"/>
        <v>0</v>
      </c>
      <c r="AK609" s="104" t="b">
        <f t="shared" si="373"/>
        <v>1</v>
      </c>
      <c r="AL609" s="104" t="b">
        <f t="shared" si="374"/>
        <v>0</v>
      </c>
      <c r="AM609" s="104" t="b">
        <f t="shared" si="375"/>
        <v>1</v>
      </c>
      <c r="AN609" s="104" t="b">
        <f t="shared" si="376"/>
        <v>0</v>
      </c>
      <c r="AO609" s="98">
        <f t="shared" si="377"/>
        <v>21.02</v>
      </c>
      <c r="AP609" s="104">
        <f t="shared" si="378"/>
        <v>24.17</v>
      </c>
      <c r="AQ609" s="98">
        <f t="shared" si="379"/>
        <v>0.2</v>
      </c>
      <c r="AR609" s="98">
        <f t="shared" si="380"/>
        <v>0.15384615384615385</v>
      </c>
      <c r="AS609" s="98">
        <f t="shared" si="381"/>
        <v>7.407407407407407E-2</v>
      </c>
      <c r="AU609" s="97" t="b">
        <f t="shared" si="382"/>
        <v>0</v>
      </c>
      <c r="AV609" s="97" t="b">
        <f t="shared" si="383"/>
        <v>1</v>
      </c>
      <c r="AW609" s="97" t="b">
        <f t="shared" si="389"/>
        <v>1</v>
      </c>
      <c r="AX609" s="97" t="b">
        <f t="shared" si="390"/>
        <v>1</v>
      </c>
      <c r="AY6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09" s="97" t="b">
        <f t="shared" si="384"/>
        <v>0</v>
      </c>
      <c r="BA609" s="97" t="b">
        <f t="shared" si="385"/>
        <v>1</v>
      </c>
      <c r="BB609" s="97" t="b">
        <f t="shared" si="391"/>
        <v>0</v>
      </c>
      <c r="BC609" s="97" t="b">
        <f t="shared" si="392"/>
        <v>0</v>
      </c>
      <c r="BD609" s="97" t="b">
        <f>Petrobras_PETR4___Histórico__InfoMoney_1[[#This Row],[MACD Line]]&lt;0</f>
        <v>1</v>
      </c>
      <c r="BE6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0" spans="1:57" hidden="1">
      <c r="A610" s="83">
        <v>43441</v>
      </c>
      <c r="B610" s="98">
        <v>22.57</v>
      </c>
      <c r="C610" s="98">
        <v>22.57</v>
      </c>
      <c r="D610" s="98">
        <v>0.73</v>
      </c>
      <c r="E610" s="98">
        <f>Petrobras_PETR4___Histórico__InfoMoney_1[[#This Row],[Var.Dia (%)]]/100</f>
        <v>7.3000000000000001E-3</v>
      </c>
      <c r="F610" s="98">
        <v>22.34</v>
      </c>
      <c r="G610" s="98">
        <v>22.28</v>
      </c>
      <c r="H610" s="98">
        <v>23.21</v>
      </c>
      <c r="I610" s="97" t="s">
        <v>625</v>
      </c>
      <c r="J610" s="108">
        <v>2.5600000000000001E-2</v>
      </c>
      <c r="K610" s="97">
        <f ca="1">IF(COUNT($E610:E$1321)&gt;=22,LINEST(OFFSET(E610,0,0,22),OFFSET(J610,0,0,22)),"")</f>
        <v>-0.45808555896306091</v>
      </c>
      <c r="L610" s="99">
        <f t="shared" si="357"/>
        <v>0</v>
      </c>
      <c r="M610" s="99">
        <f t="shared" si="358"/>
        <v>0</v>
      </c>
      <c r="N610" s="99">
        <f t="shared" si="359"/>
        <v>0</v>
      </c>
      <c r="O6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-0.6956521739130439</v>
      </c>
      <c r="P610" s="128">
        <f>IF(Petrobras_PETR4___Histórico__InfoMoney_1[[#This Row],[William %R]]&lt;-0.8,1,0)</f>
        <v>0</v>
      </c>
      <c r="Q610" s="128">
        <f>IF(Petrobras_PETR4___Histórico__InfoMoney_1[[#This Row],[William %R]]&gt;-0.1,1,0)</f>
        <v>0</v>
      </c>
      <c r="R610" s="99">
        <f t="shared" si="360"/>
        <v>21.87</v>
      </c>
      <c r="S610" s="99">
        <f t="shared" si="361"/>
        <v>24.17</v>
      </c>
      <c r="T610" s="99">
        <f t="shared" si="362"/>
        <v>22.92115384615385</v>
      </c>
      <c r="U610" s="99">
        <f t="shared" si="363"/>
        <v>22.919999999999998</v>
      </c>
      <c r="V610" s="99">
        <f t="shared" si="364"/>
        <v>22.963021076565258</v>
      </c>
      <c r="W610" s="99">
        <f t="shared" si="365"/>
        <v>22.991696224378234</v>
      </c>
      <c r="X610" s="99">
        <f t="shared" si="366"/>
        <v>-2.8675147812975865E-2</v>
      </c>
      <c r="Y610" s="99">
        <f t="shared" si="367"/>
        <v>6.4757227059011241E-2</v>
      </c>
      <c r="Z610" s="99">
        <f t="shared" si="368"/>
        <v>-9.3432374871987106E-2</v>
      </c>
      <c r="AA610" s="109">
        <f t="shared" si="369"/>
        <v>0.12020815280171429</v>
      </c>
      <c r="AB610" s="109">
        <f t="shared" si="386"/>
        <v>0.50840928394355656</v>
      </c>
      <c r="AC610" s="99" t="str">
        <f t="shared" si="387"/>
        <v>0</v>
      </c>
      <c r="AD610" s="95" t="str">
        <f t="shared" si="388"/>
        <v>0</v>
      </c>
      <c r="AE610" s="95">
        <f t="shared" si="370"/>
        <v>0</v>
      </c>
      <c r="AF610" s="95">
        <f>IF(Petrobras_PETR4___Histórico__InfoMoney_1[[#This Row],[MACD Line]]&lt;0,1,0)</f>
        <v>1</v>
      </c>
      <c r="AG610" s="99">
        <f>Petrobras_PETR4___Histórico__InfoMoney_1[[#This Row],[9MME]]/Petrobras_PETR4___Histórico__InfoMoney_1[[#This Row],[20MA]]</f>
        <v>1.0000503423278295</v>
      </c>
      <c r="AH610" s="95">
        <f t="shared" si="371"/>
        <v>0</v>
      </c>
      <c r="AI610" s="96">
        <f t="shared" si="372"/>
        <v>0</v>
      </c>
      <c r="AK610" s="104" t="b">
        <f t="shared" si="373"/>
        <v>0</v>
      </c>
      <c r="AL610" s="104" t="b">
        <f t="shared" si="374"/>
        <v>1</v>
      </c>
      <c r="AM610" s="104" t="b">
        <f t="shared" si="375"/>
        <v>0</v>
      </c>
      <c r="AN610" s="104" t="b">
        <f t="shared" si="376"/>
        <v>1</v>
      </c>
      <c r="AO610" s="98">
        <f t="shared" si="377"/>
        <v>21.7</v>
      </c>
      <c r="AP610" s="104">
        <f t="shared" si="378"/>
        <v>24.53</v>
      </c>
      <c r="AQ610" s="98">
        <f t="shared" si="379"/>
        <v>0.2</v>
      </c>
      <c r="AR610" s="98">
        <f t="shared" si="380"/>
        <v>0.15384615384615385</v>
      </c>
      <c r="AS610" s="98">
        <f t="shared" si="381"/>
        <v>7.407407407407407E-2</v>
      </c>
      <c r="AU610" s="97" t="b">
        <f t="shared" si="382"/>
        <v>1</v>
      </c>
      <c r="AV610" s="97" t="b">
        <f t="shared" si="383"/>
        <v>0</v>
      </c>
      <c r="AW610" s="97" t="b">
        <f t="shared" si="389"/>
        <v>1</v>
      </c>
      <c r="AX610" s="97" t="b">
        <f t="shared" si="390"/>
        <v>1</v>
      </c>
      <c r="AY6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0" s="97" t="b">
        <f t="shared" si="384"/>
        <v>1</v>
      </c>
      <c r="BA610" s="97" t="b">
        <f t="shared" si="385"/>
        <v>0</v>
      </c>
      <c r="BB610" s="97" t="b">
        <f t="shared" si="391"/>
        <v>0</v>
      </c>
      <c r="BC610" s="97" t="b">
        <f t="shared" si="392"/>
        <v>0</v>
      </c>
      <c r="BD610" s="97" t="b">
        <f>Petrobras_PETR4___Histórico__InfoMoney_1[[#This Row],[MACD Line]]&lt;0</f>
        <v>1</v>
      </c>
      <c r="BE6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1" spans="1:57" hidden="1">
      <c r="A611" s="83">
        <v>43440</v>
      </c>
      <c r="B611" s="98">
        <v>22.4</v>
      </c>
      <c r="C611" s="98">
        <v>22.4</v>
      </c>
      <c r="D611" s="98">
        <v>-3.79</v>
      </c>
      <c r="E611" s="98">
        <f>Petrobras_PETR4___Histórico__InfoMoney_1[[#This Row],[Var.Dia (%)]]/100</f>
        <v>-3.7900000000000003E-2</v>
      </c>
      <c r="F611" s="98">
        <v>22.77</v>
      </c>
      <c r="G611" s="98">
        <v>22.15</v>
      </c>
      <c r="H611" s="98">
        <v>22.89</v>
      </c>
      <c r="I611" s="97" t="s">
        <v>54</v>
      </c>
      <c r="J611" s="108">
        <v>8.3000000000000001E-3</v>
      </c>
      <c r="K611" s="97">
        <f ca="1">IF(COUNT($E611:E$1321)&gt;=22,LINEST(OFFSET(E611,0,0,22),OFFSET(J611,0,0,22)),"")</f>
        <v>-0.51472137383245897</v>
      </c>
      <c r="L611" s="99">
        <f t="shared" si="357"/>
        <v>0</v>
      </c>
      <c r="M611" s="99">
        <f t="shared" si="358"/>
        <v>0</v>
      </c>
      <c r="N611" s="99">
        <f t="shared" si="359"/>
        <v>0</v>
      </c>
      <c r="O6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-0.76956521739130546</v>
      </c>
      <c r="P611" s="128">
        <f>IF(Petrobras_PETR4___Histórico__InfoMoney_1[[#This Row],[William %R]]&lt;-0.8,1,0)</f>
        <v>0</v>
      </c>
      <c r="Q611" s="128">
        <f>IF(Petrobras_PETR4___Histórico__InfoMoney_1[[#This Row],[William %R]]&gt;-0.1,1,0)</f>
        <v>0</v>
      </c>
      <c r="R611" s="99">
        <f t="shared" si="360"/>
        <v>21.87</v>
      </c>
      <c r="S611" s="99">
        <f t="shared" si="361"/>
        <v>24.17</v>
      </c>
      <c r="T611" s="99">
        <f t="shared" si="362"/>
        <v>22.991038461538466</v>
      </c>
      <c r="U611" s="99">
        <f t="shared" si="363"/>
        <v>22.985000000000003</v>
      </c>
      <c r="V611" s="99">
        <f t="shared" si="364"/>
        <v>23.034479454122579</v>
      </c>
      <c r="W611" s="99">
        <f t="shared" si="365"/>
        <v>23.025431922328494</v>
      </c>
      <c r="X611" s="99">
        <f t="shared" si="366"/>
        <v>9.0475317940850175E-3</v>
      </c>
      <c r="Y611" s="99">
        <f t="shared" si="367"/>
        <v>8.811532077700801E-2</v>
      </c>
      <c r="Z611" s="99">
        <f t="shared" si="368"/>
        <v>-7.9067788982922993E-2</v>
      </c>
      <c r="AA611" s="109">
        <f t="shared" si="369"/>
        <v>0.62932503525602768</v>
      </c>
      <c r="AB611" s="109">
        <f t="shared" si="386"/>
        <v>0.45129812762740346</v>
      </c>
      <c r="AC611" s="99" t="str">
        <f t="shared" si="387"/>
        <v>0</v>
      </c>
      <c r="AD611" s="95">
        <f t="shared" si="388"/>
        <v>1</v>
      </c>
      <c r="AE611" s="95">
        <f t="shared" si="370"/>
        <v>1</v>
      </c>
      <c r="AF611" s="95">
        <f>IF(Petrobras_PETR4___Histórico__InfoMoney_1[[#This Row],[MACD Line]]&lt;0,1,0)</f>
        <v>0</v>
      </c>
      <c r="AG611" s="99">
        <f>Petrobras_PETR4___Histórico__InfoMoney_1[[#This Row],[9MME]]/Petrobras_PETR4___Histórico__InfoMoney_1[[#This Row],[20MA]]</f>
        <v>1.0002627131406772</v>
      </c>
      <c r="AH611" s="95">
        <f t="shared" si="371"/>
        <v>0</v>
      </c>
      <c r="AI611" s="96">
        <f t="shared" si="372"/>
        <v>0</v>
      </c>
      <c r="AK611" s="104" t="b">
        <f t="shared" si="373"/>
        <v>1</v>
      </c>
      <c r="AL611" s="104" t="b">
        <f t="shared" si="374"/>
        <v>0</v>
      </c>
      <c r="AM611" s="104" t="b">
        <f t="shared" si="375"/>
        <v>1</v>
      </c>
      <c r="AN611" s="104" t="b">
        <f t="shared" si="376"/>
        <v>0</v>
      </c>
      <c r="AO611" s="98">
        <f t="shared" si="377"/>
        <v>21.7</v>
      </c>
      <c r="AP611" s="104">
        <f t="shared" si="378"/>
        <v>25.68</v>
      </c>
      <c r="AQ611" s="98">
        <f t="shared" si="379"/>
        <v>0.2</v>
      </c>
      <c r="AR611" s="98">
        <f t="shared" si="380"/>
        <v>0.15384615384615385</v>
      </c>
      <c r="AS611" s="98">
        <f t="shared" si="381"/>
        <v>7.407407407407407E-2</v>
      </c>
      <c r="AU611" s="97" t="b">
        <f t="shared" si="382"/>
        <v>0</v>
      </c>
      <c r="AV611" s="97" t="b">
        <f t="shared" si="383"/>
        <v>0</v>
      </c>
      <c r="AW611" s="97" t="b">
        <f t="shared" si="389"/>
        <v>1</v>
      </c>
      <c r="AX611" s="97" t="b">
        <f t="shared" si="390"/>
        <v>0</v>
      </c>
      <c r="AY6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1" s="97" t="b">
        <f t="shared" si="384"/>
        <v>1</v>
      </c>
      <c r="BA611" s="97" t="b">
        <f t="shared" si="385"/>
        <v>1</v>
      </c>
      <c r="BB611" s="97" t="b">
        <f t="shared" si="391"/>
        <v>1</v>
      </c>
      <c r="BC611" s="97" t="b">
        <f t="shared" si="392"/>
        <v>0</v>
      </c>
      <c r="BD611" s="97" t="b">
        <f>Petrobras_PETR4___Histórico__InfoMoney_1[[#This Row],[MACD Line]]&lt;0</f>
        <v>0</v>
      </c>
      <c r="BE6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2" spans="1:57" hidden="1">
      <c r="A612" s="83">
        <v>43439</v>
      </c>
      <c r="B612" s="98">
        <v>23.29</v>
      </c>
      <c r="C612" s="98">
        <v>23.29</v>
      </c>
      <c r="D612" s="98">
        <v>0.87</v>
      </c>
      <c r="E612" s="98">
        <f>Petrobras_PETR4___Histórico__InfoMoney_1[[#This Row],[Var.Dia (%)]]/100</f>
        <v>8.6999999999999994E-3</v>
      </c>
      <c r="F612" s="98">
        <v>23.21</v>
      </c>
      <c r="G612" s="98">
        <v>22.73</v>
      </c>
      <c r="H612" s="98">
        <v>23.43</v>
      </c>
      <c r="I612" s="97" t="s">
        <v>112</v>
      </c>
      <c r="J612" s="108">
        <v>2.2000000000000001E-3</v>
      </c>
      <c r="K612" s="97">
        <f ca="1">IF(COUNT($E612:E$1321)&gt;=22,LINEST(OFFSET(E612,0,0,22),OFFSET(J612,0,0,22)),"")</f>
        <v>-0.39472597240230145</v>
      </c>
      <c r="L612" s="99">
        <f t="shared" si="357"/>
        <v>0</v>
      </c>
      <c r="M612" s="99">
        <f t="shared" si="358"/>
        <v>0</v>
      </c>
      <c r="N612" s="99">
        <f t="shared" si="359"/>
        <v>0</v>
      </c>
      <c r="O6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-0.35627530364372539</v>
      </c>
      <c r="P612" s="128">
        <f>IF(Petrobras_PETR4___Histórico__InfoMoney_1[[#This Row],[William %R]]&lt;-0.8,1,0)</f>
        <v>0</v>
      </c>
      <c r="Q612" s="128">
        <f>IF(Petrobras_PETR4___Histórico__InfoMoney_1[[#This Row],[William %R]]&gt;-0.1,1,0)</f>
        <v>0</v>
      </c>
      <c r="R612" s="99">
        <f t="shared" si="360"/>
        <v>21.7</v>
      </c>
      <c r="S612" s="99">
        <f t="shared" si="361"/>
        <v>24.17</v>
      </c>
      <c r="T612" s="99">
        <f t="shared" si="362"/>
        <v>23.223576923076923</v>
      </c>
      <c r="U612" s="99">
        <f t="shared" si="363"/>
        <v>23.098500000000005</v>
      </c>
      <c r="V612" s="99">
        <f t="shared" si="364"/>
        <v>23.149839354872139</v>
      </c>
      <c r="W612" s="99">
        <f t="shared" si="365"/>
        <v>23.075466476114773</v>
      </c>
      <c r="X612" s="99">
        <f t="shared" si="366"/>
        <v>7.4372878757365868E-2</v>
      </c>
      <c r="Y612" s="99">
        <f t="shared" si="367"/>
        <v>0.10788226802273876</v>
      </c>
      <c r="Z612" s="99">
        <f t="shared" si="368"/>
        <v>-3.3509389265372891E-2</v>
      </c>
      <c r="AA612" s="109">
        <f t="shared" si="369"/>
        <v>0.141421356237309</v>
      </c>
      <c r="AB612" s="109">
        <f t="shared" si="386"/>
        <v>0.26176325181354204</v>
      </c>
      <c r="AC612" s="99" t="str">
        <f t="shared" si="387"/>
        <v>1</v>
      </c>
      <c r="AD612" s="95" t="str">
        <f t="shared" si="388"/>
        <v>0</v>
      </c>
      <c r="AE612" s="95">
        <f t="shared" si="370"/>
        <v>1</v>
      </c>
      <c r="AF612" s="95">
        <f>IF(Petrobras_PETR4___Histórico__InfoMoney_1[[#This Row],[MACD Line]]&lt;0,1,0)</f>
        <v>0</v>
      </c>
      <c r="AG612" s="99">
        <f>Petrobras_PETR4___Histórico__InfoMoney_1[[#This Row],[9MME]]/Petrobras_PETR4___Histórico__InfoMoney_1[[#This Row],[20MA]]</f>
        <v>1.0054149370338732</v>
      </c>
      <c r="AH612" s="95">
        <f t="shared" si="371"/>
        <v>0</v>
      </c>
      <c r="AI612" s="96">
        <f t="shared" si="372"/>
        <v>0</v>
      </c>
      <c r="AK612" s="104" t="b">
        <f t="shared" si="373"/>
        <v>0</v>
      </c>
      <c r="AL612" s="104" t="b">
        <f t="shared" si="374"/>
        <v>0</v>
      </c>
      <c r="AM612" s="104" t="b">
        <f t="shared" si="375"/>
        <v>1</v>
      </c>
      <c r="AN612" s="104" t="b">
        <f t="shared" si="376"/>
        <v>1</v>
      </c>
      <c r="AO612" s="98">
        <f t="shared" si="377"/>
        <v>21.7</v>
      </c>
      <c r="AP612" s="104">
        <f t="shared" si="378"/>
        <v>25.68</v>
      </c>
      <c r="AQ612" s="98">
        <f t="shared" si="379"/>
        <v>0.2</v>
      </c>
      <c r="AR612" s="98">
        <f t="shared" si="380"/>
        <v>0.15384615384615385</v>
      </c>
      <c r="AS612" s="98">
        <f t="shared" si="381"/>
        <v>7.407407407407407E-2</v>
      </c>
      <c r="AU612" s="97" t="b">
        <f t="shared" si="382"/>
        <v>0</v>
      </c>
      <c r="AV612" s="97" t="b">
        <f t="shared" si="383"/>
        <v>0</v>
      </c>
      <c r="AW612" s="97" t="b">
        <f t="shared" si="389"/>
        <v>0</v>
      </c>
      <c r="AX612" s="97" t="b">
        <f t="shared" si="390"/>
        <v>0</v>
      </c>
      <c r="AY6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2" s="97" t="b">
        <f t="shared" si="384"/>
        <v>1</v>
      </c>
      <c r="BA612" s="97" t="b">
        <f t="shared" si="385"/>
        <v>1</v>
      </c>
      <c r="BB612" s="97" t="b">
        <f t="shared" si="391"/>
        <v>1</v>
      </c>
      <c r="BC612" s="97" t="b">
        <f t="shared" si="392"/>
        <v>1</v>
      </c>
      <c r="BD612" s="97" t="b">
        <f>Petrobras_PETR4___Histórico__InfoMoney_1[[#This Row],[MACD Line]]&lt;0</f>
        <v>0</v>
      </c>
      <c r="BE6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3" spans="1:57" hidden="1">
      <c r="A613" s="83">
        <v>43438</v>
      </c>
      <c r="B613" s="98">
        <v>23.09</v>
      </c>
      <c r="C613" s="98">
        <v>23.09</v>
      </c>
      <c r="D613" s="98">
        <v>-2.31</v>
      </c>
      <c r="E613" s="98">
        <f>Petrobras_PETR4___Histórico__InfoMoney_1[[#This Row],[Var.Dia (%)]]/100</f>
        <v>-2.3099999999999999E-2</v>
      </c>
      <c r="F613" s="98">
        <v>23.92</v>
      </c>
      <c r="G613" s="98">
        <v>23.09</v>
      </c>
      <c r="H613" s="98">
        <v>23.99</v>
      </c>
      <c r="I613" s="97" t="s">
        <v>106</v>
      </c>
      <c r="J613" s="108">
        <v>-4.7000000000000002E-3</v>
      </c>
      <c r="K613" s="97">
        <f ca="1">IF(COUNT($E613:E$1321)&gt;=22,LINEST(OFFSET(E613,0,0,22),OFFSET(J613,0,0,22)),"")</f>
        <v>-0.36211823510461322</v>
      </c>
      <c r="L613" s="99">
        <f t="shared" si="357"/>
        <v>0</v>
      </c>
      <c r="M613" s="99">
        <f t="shared" si="358"/>
        <v>0</v>
      </c>
      <c r="N613" s="99">
        <f t="shared" si="359"/>
        <v>0</v>
      </c>
      <c r="O6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-0.43724696356275333</v>
      </c>
      <c r="P613" s="128">
        <f>IF(Petrobras_PETR4___Histórico__InfoMoney_1[[#This Row],[William %R]]&lt;-0.8,1,0)</f>
        <v>0</v>
      </c>
      <c r="Q613" s="128">
        <f>IF(Petrobras_PETR4___Histórico__InfoMoney_1[[#This Row],[William %R]]&gt;-0.1,1,0)</f>
        <v>0</v>
      </c>
      <c r="R613" s="99">
        <f t="shared" si="360"/>
        <v>21.7</v>
      </c>
      <c r="S613" s="99">
        <f t="shared" si="361"/>
        <v>24.17</v>
      </c>
      <c r="T613" s="99">
        <f t="shared" si="362"/>
        <v>23.26473076923077</v>
      </c>
      <c r="U613" s="99">
        <f t="shared" si="363"/>
        <v>23.211500000000001</v>
      </c>
      <c r="V613" s="99">
        <f t="shared" si="364"/>
        <v>23.124355601212528</v>
      </c>
      <c r="W613" s="99">
        <f t="shared" si="365"/>
        <v>23.058303794203955</v>
      </c>
      <c r="X613" s="99">
        <f t="shared" si="366"/>
        <v>6.6051807008573604E-2</v>
      </c>
      <c r="Y613" s="99">
        <f t="shared" si="367"/>
        <v>0.11625961533908198</v>
      </c>
      <c r="Z613" s="99">
        <f t="shared" si="368"/>
        <v>-5.0207808330508377E-2</v>
      </c>
      <c r="AA613" s="109">
        <f t="shared" si="369"/>
        <v>0.38183766184073509</v>
      </c>
      <c r="AB613" s="109">
        <f t="shared" si="386"/>
        <v>0.26273560854973538</v>
      </c>
      <c r="AC613" s="99" t="str">
        <f t="shared" si="387"/>
        <v>0</v>
      </c>
      <c r="AD613" s="95">
        <f t="shared" si="388"/>
        <v>1</v>
      </c>
      <c r="AE613" s="95">
        <f t="shared" si="370"/>
        <v>1</v>
      </c>
      <c r="AF613" s="95">
        <f>IF(Petrobras_PETR4___Histórico__InfoMoney_1[[#This Row],[MACD Line]]&lt;0,1,0)</f>
        <v>0</v>
      </c>
      <c r="AG613" s="99">
        <f>Petrobras_PETR4___Histórico__InfoMoney_1[[#This Row],[9MME]]/Petrobras_PETR4___Histórico__InfoMoney_1[[#This Row],[20MA]]</f>
        <v>1.0022932929466328</v>
      </c>
      <c r="AH613" s="95">
        <f t="shared" si="371"/>
        <v>0</v>
      </c>
      <c r="AI613" s="96">
        <f t="shared" si="372"/>
        <v>0</v>
      </c>
      <c r="AK613" s="104" t="b">
        <f t="shared" si="373"/>
        <v>0</v>
      </c>
      <c r="AL613" s="104" t="b">
        <f t="shared" si="374"/>
        <v>1</v>
      </c>
      <c r="AM613" s="104" t="b">
        <f t="shared" si="375"/>
        <v>1</v>
      </c>
      <c r="AN613" s="104" t="b">
        <f t="shared" si="376"/>
        <v>0</v>
      </c>
      <c r="AO613" s="98">
        <f t="shared" si="377"/>
        <v>21.7</v>
      </c>
      <c r="AP613" s="104">
        <f t="shared" si="378"/>
        <v>25.68</v>
      </c>
      <c r="AQ613" s="98">
        <f t="shared" si="379"/>
        <v>0.2</v>
      </c>
      <c r="AR613" s="98">
        <f t="shared" si="380"/>
        <v>0.15384615384615385</v>
      </c>
      <c r="AS613" s="98">
        <f t="shared" si="381"/>
        <v>7.407407407407407E-2</v>
      </c>
      <c r="AU613" s="97" t="b">
        <f t="shared" si="382"/>
        <v>0</v>
      </c>
      <c r="AV613" s="97" t="b">
        <f t="shared" si="383"/>
        <v>1</v>
      </c>
      <c r="AW613" s="97" t="b">
        <f t="shared" si="389"/>
        <v>0</v>
      </c>
      <c r="AX613" s="97" t="b">
        <f t="shared" si="390"/>
        <v>0</v>
      </c>
      <c r="AY6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3" s="97" t="b">
        <f t="shared" si="384"/>
        <v>0</v>
      </c>
      <c r="BA613" s="97" t="b">
        <f t="shared" si="385"/>
        <v>1</v>
      </c>
      <c r="BB613" s="97" t="b">
        <f t="shared" si="391"/>
        <v>1</v>
      </c>
      <c r="BC613" s="97" t="b">
        <f t="shared" si="392"/>
        <v>1</v>
      </c>
      <c r="BD613" s="97" t="b">
        <f>Petrobras_PETR4___Histórico__InfoMoney_1[[#This Row],[MACD Line]]&lt;0</f>
        <v>0</v>
      </c>
      <c r="BE6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4" spans="1:57" hidden="1">
      <c r="A614" s="83">
        <v>43437</v>
      </c>
      <c r="B614" s="98">
        <v>23.63</v>
      </c>
      <c r="C614" s="98">
        <v>23.63</v>
      </c>
      <c r="D614" s="98">
        <v>1.88</v>
      </c>
      <c r="E614" s="98">
        <f>Petrobras_PETR4___Histórico__InfoMoney_1[[#This Row],[Var.Dia (%)]]/100</f>
        <v>1.8799999999999997E-2</v>
      </c>
      <c r="F614" s="98">
        <v>23.96</v>
      </c>
      <c r="G614" s="98">
        <v>23.51</v>
      </c>
      <c r="H614" s="98">
        <v>24.17</v>
      </c>
      <c r="I614" s="97" t="s">
        <v>419</v>
      </c>
      <c r="J614" s="108">
        <v>1.35E-2</v>
      </c>
      <c r="K614" s="97">
        <f ca="1">IF(COUNT($E614:E$1321)&gt;=22,LINEST(OFFSET(E614,0,0,22),OFFSET(J614,0,0,22)),"")</f>
        <v>-0.47275827100594753</v>
      </c>
      <c r="L614" s="99">
        <f t="shared" si="357"/>
        <v>0</v>
      </c>
      <c r="M614" s="99">
        <f t="shared" si="358"/>
        <v>0</v>
      </c>
      <c r="N614" s="99">
        <f t="shared" si="359"/>
        <v>0</v>
      </c>
      <c r="O6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-0.21862348178137739</v>
      </c>
      <c r="P614" s="128">
        <f>IF(Petrobras_PETR4___Histórico__InfoMoney_1[[#This Row],[William %R]]&lt;-0.8,1,0)</f>
        <v>0</v>
      </c>
      <c r="Q614" s="128">
        <f>IF(Petrobras_PETR4___Histórico__InfoMoney_1[[#This Row],[William %R]]&gt;-0.1,1,0)</f>
        <v>0</v>
      </c>
      <c r="R614" s="99">
        <f t="shared" si="360"/>
        <v>21.7</v>
      </c>
      <c r="S614" s="99">
        <f t="shared" si="361"/>
        <v>24.17</v>
      </c>
      <c r="T614" s="99">
        <f t="shared" si="362"/>
        <v>23.408307692307698</v>
      </c>
      <c r="U614" s="99">
        <f t="shared" si="363"/>
        <v>23.296500000000002</v>
      </c>
      <c r="V614" s="99">
        <f t="shared" si="364"/>
        <v>23.130602074160262</v>
      </c>
      <c r="W614" s="99">
        <f t="shared" si="365"/>
        <v>23.05576809774027</v>
      </c>
      <c r="X614" s="99">
        <f t="shared" si="366"/>
        <v>7.4833976419991899E-2</v>
      </c>
      <c r="Y614" s="99">
        <f t="shared" si="367"/>
        <v>0.12881156742170907</v>
      </c>
      <c r="Z614" s="99">
        <f t="shared" si="368"/>
        <v>-5.3977591001717173E-2</v>
      </c>
      <c r="AA614" s="109">
        <f t="shared" si="369"/>
        <v>0.30405591591021525</v>
      </c>
      <c r="AB614" s="109">
        <f t="shared" si="386"/>
        <v>0.25684625751604762</v>
      </c>
      <c r="AC614" s="99" t="str">
        <f t="shared" si="387"/>
        <v>1</v>
      </c>
      <c r="AD614" s="95" t="str">
        <f t="shared" si="388"/>
        <v>0</v>
      </c>
      <c r="AE614" s="95">
        <f t="shared" si="370"/>
        <v>1</v>
      </c>
      <c r="AF614" s="95">
        <f>IF(Petrobras_PETR4___Histórico__InfoMoney_1[[#This Row],[MACD Line]]&lt;0,1,0)</f>
        <v>0</v>
      </c>
      <c r="AG614" s="99">
        <f>Petrobras_PETR4___Histórico__InfoMoney_1[[#This Row],[9MME]]/Petrobras_PETR4___Histórico__InfoMoney_1[[#This Row],[20MA]]</f>
        <v>1.004799334333814</v>
      </c>
      <c r="AH614" s="95">
        <f t="shared" si="371"/>
        <v>0</v>
      </c>
      <c r="AI614" s="96">
        <f t="shared" si="372"/>
        <v>0</v>
      </c>
      <c r="AK614" s="104" t="b">
        <f t="shared" si="373"/>
        <v>1</v>
      </c>
      <c r="AL614" s="104" t="b">
        <f t="shared" si="374"/>
        <v>1</v>
      </c>
      <c r="AM614" s="104" t="b">
        <f t="shared" si="375"/>
        <v>1</v>
      </c>
      <c r="AN614" s="104" t="b">
        <f t="shared" si="376"/>
        <v>0</v>
      </c>
      <c r="AO614" s="98">
        <f t="shared" si="377"/>
        <v>21.7</v>
      </c>
      <c r="AP614" s="104">
        <f t="shared" si="378"/>
        <v>25.71</v>
      </c>
      <c r="AQ614" s="98">
        <f t="shared" si="379"/>
        <v>0.2</v>
      </c>
      <c r="AR614" s="98">
        <f t="shared" si="380"/>
        <v>0.15384615384615385</v>
      </c>
      <c r="AS614" s="98">
        <f t="shared" si="381"/>
        <v>7.407407407407407E-2</v>
      </c>
      <c r="AU614" s="97" t="b">
        <f t="shared" si="382"/>
        <v>1</v>
      </c>
      <c r="AV614" s="97" t="b">
        <f t="shared" si="383"/>
        <v>1</v>
      </c>
      <c r="AW614" s="97" t="b">
        <f t="shared" si="389"/>
        <v>0</v>
      </c>
      <c r="AX614" s="97" t="b">
        <f t="shared" si="390"/>
        <v>0</v>
      </c>
      <c r="AY6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4" s="97" t="b">
        <f t="shared" si="384"/>
        <v>0</v>
      </c>
      <c r="BA614" s="97" t="b">
        <f t="shared" si="385"/>
        <v>0</v>
      </c>
      <c r="BB614" s="97" t="b">
        <f t="shared" si="391"/>
        <v>1</v>
      </c>
      <c r="BC614" s="97" t="b">
        <f t="shared" si="392"/>
        <v>1</v>
      </c>
      <c r="BD614" s="97" t="b">
        <f>Petrobras_PETR4___Histórico__InfoMoney_1[[#This Row],[MACD Line]]&lt;0</f>
        <v>0</v>
      </c>
      <c r="BE6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5" spans="1:57" hidden="1">
      <c r="A615" s="83">
        <v>43434</v>
      </c>
      <c r="B615" s="98">
        <v>23.2</v>
      </c>
      <c r="C615" s="98">
        <v>23.2</v>
      </c>
      <c r="D615" s="98">
        <v>1.1499999999999999</v>
      </c>
      <c r="E615" s="98">
        <f>Petrobras_PETR4___Histórico__InfoMoney_1[[#This Row],[Var.Dia (%)]]/100</f>
        <v>1.15E-2</v>
      </c>
      <c r="F615" s="98">
        <v>22.88</v>
      </c>
      <c r="G615" s="98">
        <v>22.84</v>
      </c>
      <c r="H615" s="98">
        <v>23.29</v>
      </c>
      <c r="I615" s="97" t="s">
        <v>626</v>
      </c>
      <c r="J615" s="108">
        <v>-3.5000000000000001E-3</v>
      </c>
      <c r="K615" s="97">
        <f ca="1">IF(COUNT($E615:E$1321)&gt;=22,LINEST(OFFSET(E615,0,0,22),OFFSET(J615,0,0,22)),"")</f>
        <v>-0.15015160011767165</v>
      </c>
      <c r="L615" s="99">
        <f t="shared" si="357"/>
        <v>0</v>
      </c>
      <c r="M615" s="99">
        <f t="shared" si="358"/>
        <v>0</v>
      </c>
      <c r="N615" s="99">
        <f t="shared" si="359"/>
        <v>0</v>
      </c>
      <c r="O6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-0.30555555555555558</v>
      </c>
      <c r="P615" s="128">
        <f>IF(Petrobras_PETR4___Histórico__InfoMoney_1[[#This Row],[William %R]]&lt;-0.8,1,0)</f>
        <v>0</v>
      </c>
      <c r="Q615" s="128">
        <f>IF(Petrobras_PETR4___Histórico__InfoMoney_1[[#This Row],[William %R]]&gt;-0.1,1,0)</f>
        <v>0</v>
      </c>
      <c r="R615" s="99">
        <f t="shared" si="360"/>
        <v>21.7</v>
      </c>
      <c r="S615" s="99">
        <f t="shared" si="361"/>
        <v>23.86</v>
      </c>
      <c r="T615" s="99">
        <f t="shared" si="362"/>
        <v>23.435653846153848</v>
      </c>
      <c r="U615" s="99">
        <f t="shared" si="363"/>
        <v>23.368000000000006</v>
      </c>
      <c r="V615" s="99">
        <f t="shared" si="364"/>
        <v>23.039802451280309</v>
      </c>
      <c r="W615" s="99">
        <f t="shared" si="365"/>
        <v>23.009829545559491</v>
      </c>
      <c r="X615" s="99">
        <f t="shared" si="366"/>
        <v>2.9972905720818233E-2</v>
      </c>
      <c r="Y615" s="99">
        <f t="shared" si="367"/>
        <v>0.14230596517213837</v>
      </c>
      <c r="Z615" s="99">
        <f t="shared" si="368"/>
        <v>-0.11233305945132013</v>
      </c>
      <c r="AA615" s="109">
        <f t="shared" si="369"/>
        <v>0.19091883092036754</v>
      </c>
      <c r="AB615" s="109">
        <f t="shared" si="386"/>
        <v>0.48036444497901831</v>
      </c>
      <c r="AC615" s="99" t="str">
        <f t="shared" si="387"/>
        <v>0</v>
      </c>
      <c r="AD615" s="95" t="str">
        <f t="shared" si="388"/>
        <v>0</v>
      </c>
      <c r="AE615" s="95">
        <f t="shared" si="370"/>
        <v>1</v>
      </c>
      <c r="AF615" s="95">
        <f>IF(Petrobras_PETR4___Histórico__InfoMoney_1[[#This Row],[MACD Line]]&lt;0,1,0)</f>
        <v>0</v>
      </c>
      <c r="AG615" s="99">
        <f>Petrobras_PETR4___Histórico__InfoMoney_1[[#This Row],[9MME]]/Petrobras_PETR4___Histórico__InfoMoney_1[[#This Row],[20MA]]</f>
        <v>1.0028951491849469</v>
      </c>
      <c r="AH615" s="95">
        <f t="shared" si="371"/>
        <v>0</v>
      </c>
      <c r="AI615" s="96">
        <f t="shared" si="372"/>
        <v>0</v>
      </c>
      <c r="AK615" s="104" t="b">
        <f t="shared" si="373"/>
        <v>1</v>
      </c>
      <c r="AL615" s="104" t="b">
        <f t="shared" si="374"/>
        <v>0</v>
      </c>
      <c r="AM615" s="104" t="b">
        <f t="shared" si="375"/>
        <v>0</v>
      </c>
      <c r="AN615" s="104" t="b">
        <f t="shared" si="376"/>
        <v>1</v>
      </c>
      <c r="AO615" s="98">
        <f t="shared" si="377"/>
        <v>21.7</v>
      </c>
      <c r="AP615" s="104">
        <f t="shared" si="378"/>
        <v>25.71</v>
      </c>
      <c r="AQ615" s="98">
        <f t="shared" si="379"/>
        <v>0.2</v>
      </c>
      <c r="AR615" s="98">
        <f t="shared" si="380"/>
        <v>0.15384615384615385</v>
      </c>
      <c r="AS615" s="98">
        <f t="shared" si="381"/>
        <v>7.407407407407407E-2</v>
      </c>
      <c r="AU615" s="97" t="b">
        <f t="shared" si="382"/>
        <v>1</v>
      </c>
      <c r="AV615" s="97" t="b">
        <f t="shared" si="383"/>
        <v>0</v>
      </c>
      <c r="AW615" s="97" t="b">
        <f t="shared" si="389"/>
        <v>0</v>
      </c>
      <c r="AX615" s="97" t="b">
        <f t="shared" si="390"/>
        <v>0</v>
      </c>
      <c r="AY6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5" s="97" t="b">
        <f t="shared" si="384"/>
        <v>1</v>
      </c>
      <c r="BA615" s="97" t="b">
        <f t="shared" si="385"/>
        <v>0</v>
      </c>
      <c r="BB615" s="97" t="b">
        <f t="shared" si="391"/>
        <v>1</v>
      </c>
      <c r="BC615" s="97" t="b">
        <f t="shared" si="392"/>
        <v>1</v>
      </c>
      <c r="BD615" s="97" t="b">
        <f>Petrobras_PETR4___Histórico__InfoMoney_1[[#This Row],[MACD Line]]&lt;0</f>
        <v>0</v>
      </c>
      <c r="BE6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6" spans="1:57" hidden="1">
      <c r="A616" s="83">
        <v>43433</v>
      </c>
      <c r="B616" s="98">
        <v>22.93</v>
      </c>
      <c r="C616" s="98">
        <v>22.93</v>
      </c>
      <c r="D616" s="98">
        <v>-0.83</v>
      </c>
      <c r="E616" s="98">
        <f>Petrobras_PETR4___Histórico__InfoMoney_1[[#This Row],[Var.Dia (%)]]/100</f>
        <v>-8.3000000000000001E-3</v>
      </c>
      <c r="F616" s="98">
        <v>22.74</v>
      </c>
      <c r="G616" s="98">
        <v>22.67</v>
      </c>
      <c r="H616" s="98">
        <v>23.23</v>
      </c>
      <c r="I616" s="97" t="s">
        <v>178</v>
      </c>
      <c r="J616" s="108">
        <v>2.3E-3</v>
      </c>
      <c r="K616" s="97">
        <f ca="1">IF(COUNT($E616:E$1321)&gt;=22,LINEST(OFFSET(E616,0,0,22),OFFSET(J616,0,0,22)),"")</f>
        <v>0.11592153987319342</v>
      </c>
      <c r="L616" s="99">
        <f t="shared" si="357"/>
        <v>0</v>
      </c>
      <c r="M616" s="99">
        <f t="shared" si="358"/>
        <v>0</v>
      </c>
      <c r="N616" s="99">
        <f t="shared" si="359"/>
        <v>0</v>
      </c>
      <c r="O6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-0.56537102473498246</v>
      </c>
      <c r="P616" s="128">
        <f>IF(Petrobras_PETR4___Histórico__InfoMoney_1[[#This Row],[William %R]]&lt;-0.8,1,0)</f>
        <v>0</v>
      </c>
      <c r="Q616" s="128">
        <f>IF(Petrobras_PETR4___Histórico__InfoMoney_1[[#This Row],[William %R]]&gt;-0.1,1,0)</f>
        <v>0</v>
      </c>
      <c r="R616" s="99">
        <f t="shared" si="360"/>
        <v>21.7</v>
      </c>
      <c r="S616" s="99">
        <f t="shared" si="361"/>
        <v>24.53</v>
      </c>
      <c r="T616" s="99">
        <f t="shared" si="362"/>
        <v>23.43811538461539</v>
      </c>
      <c r="U616" s="99">
        <f t="shared" si="363"/>
        <v>23.478500000000004</v>
      </c>
      <c r="V616" s="99">
        <f t="shared" si="364"/>
        <v>23.010675624240363</v>
      </c>
      <c r="W616" s="99">
        <f t="shared" si="365"/>
        <v>22.994615909204249</v>
      </c>
      <c r="X616" s="99">
        <f t="shared" si="366"/>
        <v>1.6059715036114142E-2</v>
      </c>
      <c r="Y616" s="99">
        <f t="shared" si="367"/>
        <v>0.17038923003496839</v>
      </c>
      <c r="Z616" s="99">
        <f t="shared" si="368"/>
        <v>-0.15432951499885425</v>
      </c>
      <c r="AA616" s="109">
        <f t="shared" si="369"/>
        <v>0.13435028842544494</v>
      </c>
      <c r="AB616" s="109">
        <f t="shared" si="386"/>
        <v>0.53921238858171727</v>
      </c>
      <c r="AC616" s="99" t="str">
        <f t="shared" si="387"/>
        <v>0</v>
      </c>
      <c r="AD616" s="95" t="str">
        <f t="shared" si="388"/>
        <v>0</v>
      </c>
      <c r="AE616" s="95">
        <f t="shared" si="370"/>
        <v>1</v>
      </c>
      <c r="AF616" s="95">
        <f>IF(Petrobras_PETR4___Histórico__InfoMoney_1[[#This Row],[MACD Line]]&lt;0,1,0)</f>
        <v>0</v>
      </c>
      <c r="AG616" s="99">
        <f>Petrobras_PETR4___Histórico__InfoMoney_1[[#This Row],[9MME]]/Petrobras_PETR4___Histórico__InfoMoney_1[[#This Row],[20MA]]</f>
        <v>0.99827993204912524</v>
      </c>
      <c r="AH616" s="95">
        <f t="shared" si="371"/>
        <v>0</v>
      </c>
      <c r="AI616" s="96">
        <f t="shared" si="372"/>
        <v>0</v>
      </c>
      <c r="AK616" s="104" t="b">
        <f t="shared" si="373"/>
        <v>0</v>
      </c>
      <c r="AL616" s="104" t="b">
        <f t="shared" si="374"/>
        <v>1</v>
      </c>
      <c r="AM616" s="104" t="b">
        <f t="shared" si="375"/>
        <v>0</v>
      </c>
      <c r="AN616" s="104" t="b">
        <f t="shared" si="376"/>
        <v>1</v>
      </c>
      <c r="AO616" s="98">
        <f t="shared" si="377"/>
        <v>21.7</v>
      </c>
      <c r="AP616" s="104">
        <f t="shared" si="378"/>
        <v>26.08</v>
      </c>
      <c r="AQ616" s="98">
        <f t="shared" si="379"/>
        <v>0.2</v>
      </c>
      <c r="AR616" s="98">
        <f t="shared" si="380"/>
        <v>0.15384615384615385</v>
      </c>
      <c r="AS616" s="98">
        <f t="shared" si="381"/>
        <v>7.407407407407407E-2</v>
      </c>
      <c r="AU616" s="97" t="b">
        <f t="shared" si="382"/>
        <v>0</v>
      </c>
      <c r="AV616" s="97" t="b">
        <f t="shared" si="383"/>
        <v>1</v>
      </c>
      <c r="AW616" s="97" t="b">
        <f t="shared" si="389"/>
        <v>0</v>
      </c>
      <c r="AX616" s="97" t="b">
        <f t="shared" si="390"/>
        <v>0</v>
      </c>
      <c r="AY6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6" s="97" t="b">
        <f t="shared" si="384"/>
        <v>0</v>
      </c>
      <c r="BA616" s="97" t="b">
        <f t="shared" si="385"/>
        <v>1</v>
      </c>
      <c r="BB616" s="97" t="b">
        <f t="shared" si="391"/>
        <v>1</v>
      </c>
      <c r="BC616" s="97" t="b">
        <f t="shared" si="392"/>
        <v>1</v>
      </c>
      <c r="BD616" s="97" t="b">
        <f>Petrobras_PETR4___Histórico__InfoMoney_1[[#This Row],[MACD Line]]&lt;0</f>
        <v>0</v>
      </c>
      <c r="BE6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7" spans="1:57" hidden="1">
      <c r="A617" s="83">
        <v>43432</v>
      </c>
      <c r="B617" s="98">
        <v>23.12</v>
      </c>
      <c r="C617" s="98">
        <v>23.12</v>
      </c>
      <c r="D617" s="98">
        <v>-0.59</v>
      </c>
      <c r="E617" s="98">
        <f>Petrobras_PETR4___Histórico__InfoMoney_1[[#This Row],[Var.Dia (%)]]/100</f>
        <v>-5.8999999999999999E-3</v>
      </c>
      <c r="F617" s="98">
        <v>23.23</v>
      </c>
      <c r="G617" s="98">
        <v>22.82</v>
      </c>
      <c r="H617" s="98">
        <v>23.57</v>
      </c>
      <c r="I617" s="97" t="s">
        <v>419</v>
      </c>
      <c r="J617" s="108">
        <v>-5.1000000000000004E-3</v>
      </c>
      <c r="K617" s="97">
        <f ca="1">IF(COUNT($E617:E$1321)&gt;=22,LINEST(OFFSET(E617,0,0,22),OFFSET(J617,0,0,22)),"")</f>
        <v>3.9601717022321757E-2</v>
      </c>
      <c r="L617" s="99">
        <f t="shared" si="357"/>
        <v>0</v>
      </c>
      <c r="M617" s="99">
        <f t="shared" si="358"/>
        <v>0</v>
      </c>
      <c r="N617" s="99">
        <f t="shared" si="359"/>
        <v>0</v>
      </c>
      <c r="O6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-0.58112094395280189</v>
      </c>
      <c r="P617" s="128">
        <f>IF(Petrobras_PETR4___Histórico__InfoMoney_1[[#This Row],[William %R]]&lt;-0.8,1,0)</f>
        <v>0</v>
      </c>
      <c r="Q617" s="128">
        <f>IF(Petrobras_PETR4___Histórico__InfoMoney_1[[#This Row],[William %R]]&gt;-0.1,1,0)</f>
        <v>0</v>
      </c>
      <c r="R617" s="99">
        <f t="shared" si="360"/>
        <v>21.7</v>
      </c>
      <c r="S617" s="99">
        <f t="shared" si="361"/>
        <v>25.09</v>
      </c>
      <c r="T617" s="99">
        <f t="shared" si="362"/>
        <v>23.549000000000003</v>
      </c>
      <c r="U617" s="99">
        <f t="shared" si="363"/>
        <v>23.530500000000007</v>
      </c>
      <c r="V617" s="99">
        <f t="shared" si="364"/>
        <v>23.025343919556793</v>
      </c>
      <c r="W617" s="99">
        <f t="shared" si="365"/>
        <v>22.999785181940588</v>
      </c>
      <c r="X617" s="99">
        <f t="shared" si="366"/>
        <v>2.5558737616204752E-2</v>
      </c>
      <c r="Y617" s="99">
        <f t="shared" si="367"/>
        <v>0.20897160878468196</v>
      </c>
      <c r="Z617" s="99">
        <f t="shared" si="368"/>
        <v>-0.18341287116847721</v>
      </c>
      <c r="AA617" s="109">
        <f t="shared" si="369"/>
        <v>9.8994949366117052E-2</v>
      </c>
      <c r="AB617" s="109">
        <f t="shared" si="386"/>
        <v>0.53733602149865289</v>
      </c>
      <c r="AC617" s="99" t="str">
        <f t="shared" si="387"/>
        <v>0</v>
      </c>
      <c r="AD617" s="95" t="str">
        <f t="shared" si="388"/>
        <v>0</v>
      </c>
      <c r="AE617" s="95">
        <f t="shared" si="370"/>
        <v>1</v>
      </c>
      <c r="AF617" s="95">
        <f>IF(Petrobras_PETR4___Histórico__InfoMoney_1[[#This Row],[MACD Line]]&lt;0,1,0)</f>
        <v>0</v>
      </c>
      <c r="AG617" s="99">
        <f>Petrobras_PETR4___Histórico__InfoMoney_1[[#This Row],[9MME]]/Petrobras_PETR4___Histórico__InfoMoney_1[[#This Row],[20MA]]</f>
        <v>1.0007862136376191</v>
      </c>
      <c r="AH617" s="95">
        <f t="shared" si="371"/>
        <v>0</v>
      </c>
      <c r="AI617" s="96">
        <f t="shared" si="372"/>
        <v>0</v>
      </c>
      <c r="AK617" s="104" t="b">
        <f t="shared" si="373"/>
        <v>1</v>
      </c>
      <c r="AL617" s="104" t="b">
        <f t="shared" si="374"/>
        <v>0</v>
      </c>
      <c r="AM617" s="104" t="b">
        <f t="shared" si="375"/>
        <v>0</v>
      </c>
      <c r="AN617" s="104" t="b">
        <f t="shared" si="376"/>
        <v>1</v>
      </c>
      <c r="AO617" s="98">
        <f t="shared" si="377"/>
        <v>21.7</v>
      </c>
      <c r="AP617" s="104">
        <f t="shared" si="378"/>
        <v>26.08</v>
      </c>
      <c r="AQ617" s="98">
        <f t="shared" si="379"/>
        <v>0.2</v>
      </c>
      <c r="AR617" s="98">
        <f t="shared" si="380"/>
        <v>0.15384615384615385</v>
      </c>
      <c r="AS617" s="98">
        <f t="shared" si="381"/>
        <v>7.407407407407407E-2</v>
      </c>
      <c r="AU617" s="97" t="b">
        <f t="shared" si="382"/>
        <v>1</v>
      </c>
      <c r="AV617" s="97" t="b">
        <f t="shared" si="383"/>
        <v>1</v>
      </c>
      <c r="AW617" s="97" t="b">
        <f t="shared" si="389"/>
        <v>0</v>
      </c>
      <c r="AX617" s="97" t="b">
        <f t="shared" si="390"/>
        <v>0</v>
      </c>
      <c r="AY6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7" s="97" t="b">
        <f t="shared" si="384"/>
        <v>0</v>
      </c>
      <c r="BA617" s="97" t="b">
        <f t="shared" si="385"/>
        <v>0</v>
      </c>
      <c r="BB617" s="97" t="b">
        <f t="shared" si="391"/>
        <v>1</v>
      </c>
      <c r="BC617" s="97" t="b">
        <f t="shared" si="392"/>
        <v>1</v>
      </c>
      <c r="BD617" s="97" t="b">
        <f>Petrobras_PETR4___Histórico__InfoMoney_1[[#This Row],[MACD Line]]&lt;0</f>
        <v>0</v>
      </c>
      <c r="BE6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8" spans="1:57" hidden="1">
      <c r="A618" s="83">
        <v>43431</v>
      </c>
      <c r="B618" s="98">
        <v>23.26</v>
      </c>
      <c r="C618" s="98">
        <v>23.26</v>
      </c>
      <c r="D618" s="98">
        <v>5.28</v>
      </c>
      <c r="E618" s="98">
        <f>Petrobras_PETR4___Histórico__InfoMoney_1[[#This Row],[Var.Dia (%)]]/100</f>
        <v>5.28E-2</v>
      </c>
      <c r="F618" s="98">
        <v>22.2</v>
      </c>
      <c r="G618" s="98">
        <v>22.11</v>
      </c>
      <c r="H618" s="98">
        <v>23.41</v>
      </c>
      <c r="I618" s="97" t="s">
        <v>425</v>
      </c>
      <c r="J618" s="108">
        <v>-1.52E-2</v>
      </c>
      <c r="K618" s="97">
        <f ca="1">IF(COUNT($E618:E$1321)&gt;=22,LINEST(OFFSET(E618,0,0,22),OFFSET(J618,0,0,22)),"")</f>
        <v>6.8790699586905188E-2</v>
      </c>
      <c r="L618" s="99">
        <f t="shared" si="357"/>
        <v>0</v>
      </c>
      <c r="M618" s="99">
        <f t="shared" si="358"/>
        <v>0</v>
      </c>
      <c r="N618" s="99">
        <f t="shared" si="359"/>
        <v>0</v>
      </c>
      <c r="O6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-0.60804020100502465</v>
      </c>
      <c r="P618" s="128">
        <f>IF(Petrobras_PETR4___Histórico__InfoMoney_1[[#This Row],[William %R]]&lt;-0.8,1,0)</f>
        <v>0</v>
      </c>
      <c r="Q618" s="128">
        <f>IF(Petrobras_PETR4___Histórico__InfoMoney_1[[#This Row],[William %R]]&gt;-0.1,1,0)</f>
        <v>0</v>
      </c>
      <c r="R618" s="99">
        <f t="shared" si="360"/>
        <v>21.7</v>
      </c>
      <c r="S618" s="99">
        <f t="shared" si="361"/>
        <v>25.68</v>
      </c>
      <c r="T618" s="99">
        <f t="shared" si="362"/>
        <v>23.596769230769237</v>
      </c>
      <c r="U618" s="99">
        <f t="shared" si="363"/>
        <v>23.627000000000002</v>
      </c>
      <c r="V618" s="99">
        <f t="shared" si="364"/>
        <v>23.008133723112575</v>
      </c>
      <c r="W618" s="99">
        <f t="shared" si="365"/>
        <v>22.990167996495835</v>
      </c>
      <c r="X618" s="99">
        <f t="shared" si="366"/>
        <v>1.7965726616740341E-2</v>
      </c>
      <c r="Y618" s="99">
        <f t="shared" si="367"/>
        <v>0.25482482657680128</v>
      </c>
      <c r="Z618" s="99">
        <f t="shared" si="368"/>
        <v>-0.23685909996006094</v>
      </c>
      <c r="AA618" s="109">
        <f t="shared" si="369"/>
        <v>0.82731493398826184</v>
      </c>
      <c r="AB618" s="109">
        <f t="shared" si="386"/>
        <v>0.49784535751576581</v>
      </c>
      <c r="AC618" s="99" t="str">
        <f t="shared" si="387"/>
        <v>0</v>
      </c>
      <c r="AD618" s="95" t="str">
        <f t="shared" si="388"/>
        <v>0</v>
      </c>
      <c r="AE618" s="95">
        <f t="shared" si="370"/>
        <v>1</v>
      </c>
      <c r="AF618" s="95">
        <f>IF(Petrobras_PETR4___Histórico__InfoMoney_1[[#This Row],[MACD Line]]&lt;0,1,0)</f>
        <v>0</v>
      </c>
      <c r="AG618" s="99">
        <f>Petrobras_PETR4___Histórico__InfoMoney_1[[#This Row],[9MME]]/Petrobras_PETR4___Histórico__InfoMoney_1[[#This Row],[20MA]]</f>
        <v>0.99872049903793259</v>
      </c>
      <c r="AH618" s="95">
        <f t="shared" si="371"/>
        <v>0</v>
      </c>
      <c r="AI618" s="96">
        <f t="shared" si="372"/>
        <v>0</v>
      </c>
      <c r="AK618" s="104" t="b">
        <f t="shared" si="373"/>
        <v>0</v>
      </c>
      <c r="AL618" s="104" t="b">
        <f t="shared" si="374"/>
        <v>0</v>
      </c>
      <c r="AM618" s="104" t="b">
        <f t="shared" si="375"/>
        <v>0</v>
      </c>
      <c r="AN618" s="104" t="b">
        <f t="shared" si="376"/>
        <v>1</v>
      </c>
      <c r="AO618" s="98">
        <f t="shared" si="377"/>
        <v>21.7</v>
      </c>
      <c r="AP618" s="104">
        <f t="shared" si="378"/>
        <v>26.08</v>
      </c>
      <c r="AQ618" s="98">
        <f t="shared" si="379"/>
        <v>0.2</v>
      </c>
      <c r="AR618" s="98">
        <f t="shared" si="380"/>
        <v>0.15384615384615385</v>
      </c>
      <c r="AS618" s="98">
        <f t="shared" si="381"/>
        <v>7.407407407407407E-2</v>
      </c>
      <c r="AU618" s="97" t="b">
        <f t="shared" si="382"/>
        <v>1</v>
      </c>
      <c r="AV618" s="97" t="b">
        <f t="shared" si="383"/>
        <v>1</v>
      </c>
      <c r="AW618" s="97" t="b">
        <f t="shared" si="389"/>
        <v>0</v>
      </c>
      <c r="AX618" s="97" t="b">
        <f t="shared" si="390"/>
        <v>1</v>
      </c>
      <c r="AY6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8" s="97" t="b">
        <f t="shared" si="384"/>
        <v>0</v>
      </c>
      <c r="BA618" s="97" t="b">
        <f t="shared" si="385"/>
        <v>0</v>
      </c>
      <c r="BB618" s="97" t="b">
        <f t="shared" si="391"/>
        <v>0</v>
      </c>
      <c r="BC618" s="97" t="b">
        <f t="shared" si="392"/>
        <v>1</v>
      </c>
      <c r="BD618" s="97" t="b">
        <f>Petrobras_PETR4___Histórico__InfoMoney_1[[#This Row],[MACD Line]]&lt;0</f>
        <v>0</v>
      </c>
      <c r="BE6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19" spans="1:57" hidden="1">
      <c r="A619" s="83">
        <v>43430</v>
      </c>
      <c r="B619" s="98">
        <v>22.09</v>
      </c>
      <c r="C619" s="98">
        <v>22.09</v>
      </c>
      <c r="D619" s="98">
        <v>-0.49</v>
      </c>
      <c r="E619" s="98">
        <f>Petrobras_PETR4___Histórico__InfoMoney_1[[#This Row],[Var.Dia (%)]]/100</f>
        <v>-4.8999999999999998E-3</v>
      </c>
      <c r="F619" s="98">
        <v>22.59</v>
      </c>
      <c r="G619" s="98">
        <v>21.91</v>
      </c>
      <c r="H619" s="98">
        <v>22.77</v>
      </c>
      <c r="I619" s="97" t="s">
        <v>173</v>
      </c>
      <c r="J619" s="108">
        <v>-2.6700000000000002E-2</v>
      </c>
      <c r="K619" s="97">
        <f ca="1">IF(COUNT($E619:E$1321)&gt;=22,LINEST(OFFSET(E619,0,0,22),OFFSET(J619,0,0,22)),"")</f>
        <v>0.12663355889995401</v>
      </c>
      <c r="L619" s="99">
        <f t="shared" si="357"/>
        <v>0</v>
      </c>
      <c r="M619" s="99">
        <f t="shared" si="358"/>
        <v>0</v>
      </c>
      <c r="N619" s="99">
        <f t="shared" si="359"/>
        <v>0</v>
      </c>
      <c r="O6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-0.90201005025125613</v>
      </c>
      <c r="P619" s="128">
        <f>IF(Petrobras_PETR4___Histórico__InfoMoney_1[[#This Row],[William %R]]&lt;-0.8,1,0)</f>
        <v>1</v>
      </c>
      <c r="Q619" s="128">
        <f>IF(Petrobras_PETR4___Histórico__InfoMoney_1[[#This Row],[William %R]]&gt;-0.1,1,0)</f>
        <v>0</v>
      </c>
      <c r="R619" s="99">
        <f t="shared" si="360"/>
        <v>21.7</v>
      </c>
      <c r="S619" s="99">
        <f t="shared" si="361"/>
        <v>25.68</v>
      </c>
      <c r="T619" s="99">
        <f t="shared" si="362"/>
        <v>23.467961538461545</v>
      </c>
      <c r="U619" s="99">
        <f t="shared" si="363"/>
        <v>23.658000000000008</v>
      </c>
      <c r="V619" s="99">
        <f t="shared" si="364"/>
        <v>22.96233985458759</v>
      </c>
      <c r="W619" s="99">
        <f t="shared" si="365"/>
        <v>22.968581436215501</v>
      </c>
      <c r="X619" s="99">
        <f t="shared" si="366"/>
        <v>-6.2415816279113301E-3</v>
      </c>
      <c r="Y619" s="99">
        <f t="shared" si="367"/>
        <v>0.31403960156681648</v>
      </c>
      <c r="Z619" s="99">
        <f t="shared" si="368"/>
        <v>-0.32028118319472781</v>
      </c>
      <c r="AA619" s="109">
        <f t="shared" si="369"/>
        <v>7.7781745930519827E-2</v>
      </c>
      <c r="AB619" s="109">
        <f t="shared" si="386"/>
        <v>0.60714907559840703</v>
      </c>
      <c r="AC619" s="99" t="str">
        <f t="shared" si="387"/>
        <v>0</v>
      </c>
      <c r="AD619" s="95" t="str">
        <f t="shared" si="388"/>
        <v>0</v>
      </c>
      <c r="AE619" s="95">
        <f t="shared" si="370"/>
        <v>0</v>
      </c>
      <c r="AF619" s="95">
        <f>IF(Petrobras_PETR4___Histórico__InfoMoney_1[[#This Row],[MACD Line]]&lt;0,1,0)</f>
        <v>1</v>
      </c>
      <c r="AG619" s="99">
        <f>Petrobras_PETR4___Histórico__InfoMoney_1[[#This Row],[9MME]]/Petrobras_PETR4___Histórico__InfoMoney_1[[#This Row],[20MA]]</f>
        <v>0.99196726428529614</v>
      </c>
      <c r="AH619" s="95">
        <f t="shared" si="371"/>
        <v>0</v>
      </c>
      <c r="AI619" s="96">
        <f t="shared" si="372"/>
        <v>0</v>
      </c>
      <c r="AK619" s="104" t="b">
        <f t="shared" si="373"/>
        <v>0</v>
      </c>
      <c r="AL619" s="104" t="b">
        <f t="shared" si="374"/>
        <v>0</v>
      </c>
      <c r="AM619" s="104" t="b">
        <f t="shared" si="375"/>
        <v>1</v>
      </c>
      <c r="AN619" s="104" t="b">
        <f t="shared" si="376"/>
        <v>0</v>
      </c>
      <c r="AO619" s="98">
        <f t="shared" si="377"/>
        <v>21.7</v>
      </c>
      <c r="AP619" s="104">
        <f t="shared" si="378"/>
        <v>26.08</v>
      </c>
      <c r="AQ619" s="98">
        <f t="shared" si="379"/>
        <v>0.2</v>
      </c>
      <c r="AR619" s="98">
        <f t="shared" si="380"/>
        <v>0.15384615384615385</v>
      </c>
      <c r="AS619" s="98">
        <f t="shared" si="381"/>
        <v>7.407407407407407E-2</v>
      </c>
      <c r="AU619" s="97" t="b">
        <f t="shared" si="382"/>
        <v>1</v>
      </c>
      <c r="AV619" s="97" t="b">
        <f t="shared" si="383"/>
        <v>0</v>
      </c>
      <c r="AW619" s="97" t="b">
        <f t="shared" si="389"/>
        <v>1</v>
      </c>
      <c r="AX619" s="97" t="b">
        <f t="shared" si="390"/>
        <v>1</v>
      </c>
      <c r="AY6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19" s="97" t="b">
        <f t="shared" si="384"/>
        <v>1</v>
      </c>
      <c r="BA619" s="97" t="b">
        <f t="shared" si="385"/>
        <v>0</v>
      </c>
      <c r="BB619" s="97" t="b">
        <f t="shared" si="391"/>
        <v>0</v>
      </c>
      <c r="BC619" s="97" t="b">
        <f t="shared" si="392"/>
        <v>0</v>
      </c>
      <c r="BD619" s="97" t="b">
        <f>Petrobras_PETR4___Histórico__InfoMoney_1[[#This Row],[MACD Line]]&lt;0</f>
        <v>1</v>
      </c>
      <c r="BE6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0" spans="1:57" hidden="1">
      <c r="A620" s="83">
        <v>43427</v>
      </c>
      <c r="B620" s="98">
        <v>22.2</v>
      </c>
      <c r="C620" s="98">
        <v>22.2</v>
      </c>
      <c r="D620" s="98">
        <v>-3.1</v>
      </c>
      <c r="E620" s="98">
        <f>Petrobras_PETR4___Histórico__InfoMoney_1[[#This Row],[Var.Dia (%)]]/100</f>
        <v>-3.1E-2</v>
      </c>
      <c r="F620" s="98">
        <v>22.46</v>
      </c>
      <c r="G620" s="98">
        <v>21.87</v>
      </c>
      <c r="H620" s="98">
        <v>22.59</v>
      </c>
      <c r="I620" s="97" t="s">
        <v>272</v>
      </c>
      <c r="J620" s="108">
        <v>8.0000000000000002E-3</v>
      </c>
      <c r="K620" s="97">
        <f ca="1">IF(COUNT($E620:E$1321)&gt;=22,LINEST(OFFSET(E620,0,0,22),OFFSET(J620,0,0,22)),"")</f>
        <v>0.15078471325653275</v>
      </c>
      <c r="L620" s="99">
        <f t="shared" si="357"/>
        <v>0</v>
      </c>
      <c r="M620" s="99">
        <f t="shared" si="358"/>
        <v>0</v>
      </c>
      <c r="N620" s="99">
        <f t="shared" si="359"/>
        <v>0</v>
      </c>
      <c r="O6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-0.87437185929648242</v>
      </c>
      <c r="P620" s="128">
        <f>IF(Petrobras_PETR4___Histórico__InfoMoney_1[[#This Row],[William %R]]&lt;-0.8,1,0)</f>
        <v>1</v>
      </c>
      <c r="Q620" s="128">
        <f>IF(Petrobras_PETR4___Histórico__InfoMoney_1[[#This Row],[William %R]]&gt;-0.1,1,0)</f>
        <v>0</v>
      </c>
      <c r="R620" s="99">
        <f t="shared" si="360"/>
        <v>21.7</v>
      </c>
      <c r="S620" s="99">
        <f t="shared" si="361"/>
        <v>25.68</v>
      </c>
      <c r="T620" s="99">
        <f t="shared" si="362"/>
        <v>23.551730769230772</v>
      </c>
      <c r="U620" s="99">
        <f t="shared" si="363"/>
        <v>23.718500000000006</v>
      </c>
      <c r="V620" s="99">
        <f t="shared" si="364"/>
        <v>23.120947100876243</v>
      </c>
      <c r="W620" s="99">
        <f t="shared" si="365"/>
        <v>23.038867951112742</v>
      </c>
      <c r="X620" s="99">
        <f t="shared" si="366"/>
        <v>8.2079149763501391E-2</v>
      </c>
      <c r="Y620" s="99">
        <f t="shared" si="367"/>
        <v>0.39410989736549845</v>
      </c>
      <c r="Z620" s="99">
        <f t="shared" si="368"/>
        <v>-0.31203074760199706</v>
      </c>
      <c r="AA620" s="109">
        <f t="shared" si="369"/>
        <v>0.50204581464244935</v>
      </c>
      <c r="AB620" s="109">
        <f t="shared" si="386"/>
        <v>0.54529808362032617</v>
      </c>
      <c r="AC620" s="99" t="str">
        <f t="shared" si="387"/>
        <v>0</v>
      </c>
      <c r="AD620" s="95" t="str">
        <f t="shared" si="388"/>
        <v>0</v>
      </c>
      <c r="AE620" s="95">
        <f t="shared" si="370"/>
        <v>1</v>
      </c>
      <c r="AF620" s="95">
        <f>IF(Petrobras_PETR4___Histórico__InfoMoney_1[[#This Row],[MACD Line]]&lt;0,1,0)</f>
        <v>0</v>
      </c>
      <c r="AG620" s="99">
        <f>Petrobras_PETR4___Histórico__InfoMoney_1[[#This Row],[9MME]]/Petrobras_PETR4___Histórico__InfoMoney_1[[#This Row],[20MA]]</f>
        <v>0.99296881207625975</v>
      </c>
      <c r="AH620" s="95">
        <f t="shared" si="371"/>
        <v>0</v>
      </c>
      <c r="AI620" s="96">
        <f t="shared" si="372"/>
        <v>0</v>
      </c>
      <c r="AK620" s="104" t="b">
        <f t="shared" si="373"/>
        <v>0</v>
      </c>
      <c r="AL620" s="104" t="b">
        <f t="shared" si="374"/>
        <v>0</v>
      </c>
      <c r="AM620" s="104" t="b">
        <f t="shared" si="375"/>
        <v>1</v>
      </c>
      <c r="AN620" s="104" t="b">
        <f t="shared" si="376"/>
        <v>1</v>
      </c>
      <c r="AO620" s="98">
        <f t="shared" si="377"/>
        <v>21.7</v>
      </c>
      <c r="AP620" s="104">
        <f t="shared" si="378"/>
        <v>26.08</v>
      </c>
      <c r="AQ620" s="98">
        <f t="shared" si="379"/>
        <v>0.2</v>
      </c>
      <c r="AR620" s="98">
        <f t="shared" si="380"/>
        <v>0.15384615384615385</v>
      </c>
      <c r="AS620" s="98">
        <f t="shared" si="381"/>
        <v>7.407407407407407E-2</v>
      </c>
      <c r="AU620" s="97" t="b">
        <f t="shared" si="382"/>
        <v>0</v>
      </c>
      <c r="AV620" s="97" t="b">
        <f t="shared" si="383"/>
        <v>0</v>
      </c>
      <c r="AW620" s="97" t="b">
        <f t="shared" si="389"/>
        <v>1</v>
      </c>
      <c r="AX620" s="97" t="b">
        <f t="shared" si="390"/>
        <v>0</v>
      </c>
      <c r="AY6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0" s="97" t="b">
        <f t="shared" si="384"/>
        <v>0</v>
      </c>
      <c r="BA620" s="97" t="b">
        <f t="shared" si="385"/>
        <v>1</v>
      </c>
      <c r="BB620" s="97" t="b">
        <f t="shared" si="391"/>
        <v>1</v>
      </c>
      <c r="BC620" s="97" t="b">
        <f t="shared" si="392"/>
        <v>0</v>
      </c>
      <c r="BD620" s="97" t="b">
        <f>Petrobras_PETR4___Histórico__InfoMoney_1[[#This Row],[MACD Line]]&lt;0</f>
        <v>0</v>
      </c>
      <c r="BE6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1" spans="1:57" hidden="1">
      <c r="A621" s="83">
        <v>43426</v>
      </c>
      <c r="B621" s="98">
        <v>22.91</v>
      </c>
      <c r="C621" s="98">
        <v>22.91</v>
      </c>
      <c r="D621" s="98">
        <v>0.32</v>
      </c>
      <c r="E621" s="98">
        <f>Petrobras_PETR4___Histórico__InfoMoney_1[[#This Row],[Var.Dia (%)]]/100</f>
        <v>3.2000000000000002E-3</v>
      </c>
      <c r="F621" s="98">
        <v>23.03</v>
      </c>
      <c r="G621" s="98">
        <v>22.84</v>
      </c>
      <c r="H621" s="98">
        <v>23.1</v>
      </c>
      <c r="I621" s="97" t="s">
        <v>627</v>
      </c>
      <c r="J621" s="108">
        <v>1.4500000000000001E-2</v>
      </c>
      <c r="K621" s="97">
        <f ca="1">IF(COUNT($E621:E$1321)&gt;=22,LINEST(OFFSET(E621,0,0,22),OFFSET(J621,0,0,22)),"")</f>
        <v>0.16250727826341335</v>
      </c>
      <c r="L621" s="99">
        <f t="shared" si="357"/>
        <v>0</v>
      </c>
      <c r="M621" s="99">
        <f t="shared" si="358"/>
        <v>0</v>
      </c>
      <c r="N621" s="99">
        <f t="shared" si="359"/>
        <v>0</v>
      </c>
      <c r="O6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-0.69825436408977548</v>
      </c>
      <c r="P621" s="128">
        <f>IF(Petrobras_PETR4___Histórico__InfoMoney_1[[#This Row],[William %R]]&lt;-0.8,1,0)</f>
        <v>0</v>
      </c>
      <c r="Q621" s="128">
        <f>IF(Petrobras_PETR4___Histórico__InfoMoney_1[[#This Row],[William %R]]&gt;-0.1,1,0)</f>
        <v>0</v>
      </c>
      <c r="R621" s="99">
        <f t="shared" si="360"/>
        <v>21.7</v>
      </c>
      <c r="S621" s="99">
        <f t="shared" si="361"/>
        <v>25.71</v>
      </c>
      <c r="T621" s="99">
        <f t="shared" si="362"/>
        <v>23.710038461538463</v>
      </c>
      <c r="U621" s="99">
        <f t="shared" si="363"/>
        <v>23.797500000000003</v>
      </c>
      <c r="V621" s="99">
        <f t="shared" si="364"/>
        <v>23.288392028308287</v>
      </c>
      <c r="W621" s="99">
        <f t="shared" si="365"/>
        <v>23.105977387201762</v>
      </c>
      <c r="X621" s="99">
        <f t="shared" si="366"/>
        <v>0.18241464110652572</v>
      </c>
      <c r="Y621" s="99">
        <f t="shared" si="367"/>
        <v>0.4721175842659977</v>
      </c>
      <c r="Z621" s="99">
        <f t="shared" si="368"/>
        <v>-0.28970294315947198</v>
      </c>
      <c r="AA621" s="109">
        <f t="shared" si="369"/>
        <v>4.9497474683058526E-2</v>
      </c>
      <c r="AB621" s="109">
        <f t="shared" si="386"/>
        <v>0.36814399356773408</v>
      </c>
      <c r="AC621" s="99" t="str">
        <f t="shared" si="387"/>
        <v>0</v>
      </c>
      <c r="AD621" s="95" t="str">
        <f t="shared" si="388"/>
        <v>0</v>
      </c>
      <c r="AE621" s="95">
        <f t="shared" si="370"/>
        <v>1</v>
      </c>
      <c r="AF621" s="95">
        <f>IF(Petrobras_PETR4___Histórico__InfoMoney_1[[#This Row],[MACD Line]]&lt;0,1,0)</f>
        <v>0</v>
      </c>
      <c r="AG621" s="99">
        <f>Petrobras_PETR4___Histórico__InfoMoney_1[[#This Row],[9MME]]/Petrobras_PETR4___Histórico__InfoMoney_1[[#This Row],[20MA]]</f>
        <v>0.99632475938810638</v>
      </c>
      <c r="AH621" s="95">
        <f t="shared" si="371"/>
        <v>0</v>
      </c>
      <c r="AI621" s="96">
        <f t="shared" si="372"/>
        <v>0</v>
      </c>
      <c r="AK621" s="104" t="b">
        <f t="shared" si="373"/>
        <v>0</v>
      </c>
      <c r="AL621" s="104" t="b">
        <f t="shared" si="374"/>
        <v>1</v>
      </c>
      <c r="AM621" s="104" t="b">
        <f t="shared" si="375"/>
        <v>1</v>
      </c>
      <c r="AN621" s="104" t="b">
        <f t="shared" si="376"/>
        <v>1</v>
      </c>
      <c r="AO621" s="98">
        <f t="shared" si="377"/>
        <v>21.7</v>
      </c>
      <c r="AP621" s="104">
        <f t="shared" si="378"/>
        <v>26.08</v>
      </c>
      <c r="AQ621" s="98">
        <f t="shared" si="379"/>
        <v>0.2</v>
      </c>
      <c r="AR621" s="98">
        <f t="shared" si="380"/>
        <v>0.15384615384615385</v>
      </c>
      <c r="AS621" s="98">
        <f t="shared" si="381"/>
        <v>7.407407407407407E-2</v>
      </c>
      <c r="AU621" s="97" t="b">
        <f t="shared" si="382"/>
        <v>0</v>
      </c>
      <c r="AV621" s="97" t="b">
        <f t="shared" si="383"/>
        <v>0</v>
      </c>
      <c r="AW621" s="97" t="b">
        <f t="shared" si="389"/>
        <v>0</v>
      </c>
      <c r="AX621" s="97" t="b">
        <f t="shared" si="390"/>
        <v>0</v>
      </c>
      <c r="AY6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1" s="97" t="b">
        <f t="shared" si="384"/>
        <v>1</v>
      </c>
      <c r="BA621" s="97" t="b">
        <f t="shared" si="385"/>
        <v>0</v>
      </c>
      <c r="BB621" s="97" t="b">
        <f t="shared" si="391"/>
        <v>1</v>
      </c>
      <c r="BC621" s="97" t="b">
        <f t="shared" si="392"/>
        <v>1</v>
      </c>
      <c r="BD621" s="97" t="b">
        <f>Petrobras_PETR4___Histórico__InfoMoney_1[[#This Row],[MACD Line]]&lt;0</f>
        <v>0</v>
      </c>
      <c r="BE6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2" spans="1:57" hidden="1">
      <c r="A622" s="83">
        <v>43425</v>
      </c>
      <c r="B622" s="98">
        <v>22.84</v>
      </c>
      <c r="C622" s="98">
        <v>22.84</v>
      </c>
      <c r="D622" s="98">
        <v>-3.19</v>
      </c>
      <c r="E622" s="98">
        <f>Petrobras_PETR4___Histórico__InfoMoney_1[[#This Row],[Var.Dia (%)]]/100</f>
        <v>-3.1899999999999998E-2</v>
      </c>
      <c r="F622" s="98">
        <v>22.84</v>
      </c>
      <c r="G622" s="98">
        <v>22.7</v>
      </c>
      <c r="H622" s="98">
        <v>23.12</v>
      </c>
      <c r="I622" s="97" t="s">
        <v>281</v>
      </c>
      <c r="J622" s="108">
        <v>-2.3999999999999998E-3</v>
      </c>
      <c r="K622" s="97">
        <f ca="1">IF(COUNT($E622:E$1321)&gt;=22,LINEST(OFFSET(E622,0,0,22),OFFSET(J622,0,0,22)),"")</f>
        <v>0.172259978368105</v>
      </c>
      <c r="L622" s="99">
        <f t="shared" si="357"/>
        <v>0</v>
      </c>
      <c r="M622" s="99">
        <f t="shared" si="358"/>
        <v>0</v>
      </c>
      <c r="N622" s="99">
        <f t="shared" si="359"/>
        <v>0</v>
      </c>
      <c r="O6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-0.71571072319201989</v>
      </c>
      <c r="P622" s="128">
        <f>IF(Petrobras_PETR4___Histórico__InfoMoney_1[[#This Row],[William %R]]&lt;-0.8,1,0)</f>
        <v>0</v>
      </c>
      <c r="Q622" s="128">
        <f>IF(Petrobras_PETR4___Histórico__InfoMoney_1[[#This Row],[William %R]]&gt;-0.1,1,0)</f>
        <v>0</v>
      </c>
      <c r="R622" s="99">
        <f t="shared" si="360"/>
        <v>21.7</v>
      </c>
      <c r="S622" s="99">
        <f t="shared" si="361"/>
        <v>25.71</v>
      </c>
      <c r="T622" s="99">
        <f t="shared" si="362"/>
        <v>23.728038461538464</v>
      </c>
      <c r="U622" s="99">
        <f t="shared" si="363"/>
        <v>23.855500000000003</v>
      </c>
      <c r="V622" s="99">
        <f t="shared" si="364"/>
        <v>23.357190578909794</v>
      </c>
      <c r="W622" s="99">
        <f t="shared" si="365"/>
        <v>23.121655578177904</v>
      </c>
      <c r="X622" s="99">
        <f t="shared" si="366"/>
        <v>0.23553500073188971</v>
      </c>
      <c r="Y622" s="99">
        <f t="shared" si="367"/>
        <v>0.5445433200558657</v>
      </c>
      <c r="Z622" s="99">
        <f t="shared" si="368"/>
        <v>-0.30900831932397599</v>
      </c>
      <c r="AA622" s="109">
        <f t="shared" si="369"/>
        <v>0.5303300858899106</v>
      </c>
      <c r="AB622" s="109">
        <f t="shared" si="386"/>
        <v>0.62476395542636742</v>
      </c>
      <c r="AC622" s="99" t="str">
        <f t="shared" si="387"/>
        <v>0</v>
      </c>
      <c r="AD622" s="95" t="str">
        <f t="shared" si="388"/>
        <v>0</v>
      </c>
      <c r="AE622" s="95">
        <f t="shared" si="370"/>
        <v>1</v>
      </c>
      <c r="AF622" s="95">
        <f>IF(Petrobras_PETR4___Histórico__InfoMoney_1[[#This Row],[MACD Line]]&lt;0,1,0)</f>
        <v>0</v>
      </c>
      <c r="AG622" s="99">
        <f>Petrobras_PETR4___Histórico__InfoMoney_1[[#This Row],[9MME]]/Petrobras_PETR4___Histórico__InfoMoney_1[[#This Row],[20MA]]</f>
        <v>0.99465693284728729</v>
      </c>
      <c r="AH622" s="95">
        <f t="shared" si="371"/>
        <v>0</v>
      </c>
      <c r="AI622" s="96">
        <f t="shared" si="372"/>
        <v>0</v>
      </c>
      <c r="AK622" s="104" t="b">
        <f t="shared" si="373"/>
        <v>1</v>
      </c>
      <c r="AL622" s="104" t="b">
        <f t="shared" si="374"/>
        <v>1</v>
      </c>
      <c r="AM622" s="104" t="b">
        <f t="shared" si="375"/>
        <v>0</v>
      </c>
      <c r="AN622" s="104" t="b">
        <f t="shared" si="376"/>
        <v>1</v>
      </c>
      <c r="AO622" s="98">
        <f t="shared" si="377"/>
        <v>21.7</v>
      </c>
      <c r="AP622" s="104">
        <f t="shared" si="378"/>
        <v>26.08</v>
      </c>
      <c r="AQ622" s="98">
        <f t="shared" si="379"/>
        <v>0.2</v>
      </c>
      <c r="AR622" s="98">
        <f t="shared" si="380"/>
        <v>0.15384615384615385</v>
      </c>
      <c r="AS622" s="98">
        <f t="shared" si="381"/>
        <v>7.407407407407407E-2</v>
      </c>
      <c r="AU622" s="97" t="b">
        <f t="shared" si="382"/>
        <v>0</v>
      </c>
      <c r="AV622" s="97" t="b">
        <f t="shared" si="383"/>
        <v>1</v>
      </c>
      <c r="AW622" s="97" t="b">
        <f t="shared" si="389"/>
        <v>0</v>
      </c>
      <c r="AX622" s="97" t="b">
        <f t="shared" si="390"/>
        <v>0</v>
      </c>
      <c r="AY6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2" s="97" t="b">
        <f t="shared" si="384"/>
        <v>0</v>
      </c>
      <c r="BA622" s="97" t="b">
        <f t="shared" si="385"/>
        <v>1</v>
      </c>
      <c r="BB622" s="97" t="b">
        <f t="shared" si="391"/>
        <v>1</v>
      </c>
      <c r="BC622" s="97" t="b">
        <f t="shared" si="392"/>
        <v>1</v>
      </c>
      <c r="BD622" s="97" t="b">
        <f>Petrobras_PETR4___Histórico__InfoMoney_1[[#This Row],[MACD Line]]&lt;0</f>
        <v>0</v>
      </c>
      <c r="BE6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3" spans="1:57" hidden="1">
      <c r="A623" s="83">
        <v>43423</v>
      </c>
      <c r="B623" s="98">
        <v>23.59</v>
      </c>
      <c r="C623" s="98">
        <v>23.59</v>
      </c>
      <c r="D623" s="98">
        <v>0.78</v>
      </c>
      <c r="E623" s="98">
        <f>Petrobras_PETR4___Histórico__InfoMoney_1[[#This Row],[Var.Dia (%)]]/100</f>
        <v>7.8000000000000005E-3</v>
      </c>
      <c r="F623" s="98">
        <v>23.19</v>
      </c>
      <c r="G623" s="98">
        <v>23.08</v>
      </c>
      <c r="H623" s="98">
        <v>23.86</v>
      </c>
      <c r="I623" s="97" t="s">
        <v>451</v>
      </c>
      <c r="J623" s="108">
        <v>7.1999999999999998E-3</v>
      </c>
      <c r="K623" s="97">
        <f ca="1">IF(COUNT($E623:E$1321)&gt;=22,LINEST(OFFSET(E623,0,0,22),OFFSET(J623,0,0,22)),"")</f>
        <v>0.11394297162743822</v>
      </c>
      <c r="L623" s="99">
        <f t="shared" si="357"/>
        <v>0</v>
      </c>
      <c r="M623" s="99">
        <f t="shared" si="358"/>
        <v>0</v>
      </c>
      <c r="N623" s="99">
        <f t="shared" si="359"/>
        <v>0</v>
      </c>
      <c r="O6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-0.56849315068493123</v>
      </c>
      <c r="P623" s="128">
        <f>IF(Petrobras_PETR4___Histórico__InfoMoney_1[[#This Row],[William %R]]&lt;-0.8,1,0)</f>
        <v>0</v>
      </c>
      <c r="Q623" s="128">
        <f>IF(Petrobras_PETR4___Histórico__InfoMoney_1[[#This Row],[William %R]]&gt;-0.1,1,0)</f>
        <v>0</v>
      </c>
      <c r="R623" s="99">
        <f t="shared" si="360"/>
        <v>21.7</v>
      </c>
      <c r="S623" s="99">
        <f t="shared" si="361"/>
        <v>26.08</v>
      </c>
      <c r="T623" s="99">
        <f t="shared" si="362"/>
        <v>23.831999999999997</v>
      </c>
      <c r="U623" s="99">
        <f t="shared" si="363"/>
        <v>23.889500000000002</v>
      </c>
      <c r="V623" s="99">
        <f t="shared" si="364"/>
        <v>23.451225229620665</v>
      </c>
      <c r="W623" s="99">
        <f t="shared" si="365"/>
        <v>23.144188024432136</v>
      </c>
      <c r="X623" s="99">
        <f t="shared" si="366"/>
        <v>0.30703720518852862</v>
      </c>
      <c r="Y623" s="99">
        <f t="shared" si="367"/>
        <v>0.62179539988685972</v>
      </c>
      <c r="Z623" s="99">
        <f t="shared" si="368"/>
        <v>-0.31475819469833111</v>
      </c>
      <c r="AA623" s="109">
        <f t="shared" si="369"/>
        <v>0.12727922061357835</v>
      </c>
      <c r="AB623" s="109">
        <f t="shared" si="386"/>
        <v>0.62332174677288443</v>
      </c>
      <c r="AC623" s="99" t="str">
        <f t="shared" si="387"/>
        <v>0</v>
      </c>
      <c r="AD623" s="95" t="str">
        <f t="shared" si="388"/>
        <v>0</v>
      </c>
      <c r="AE623" s="95">
        <f t="shared" si="370"/>
        <v>1</v>
      </c>
      <c r="AF623" s="95">
        <f>IF(Petrobras_PETR4___Histórico__InfoMoney_1[[#This Row],[MACD Line]]&lt;0,1,0)</f>
        <v>0</v>
      </c>
      <c r="AG623" s="99">
        <f>Petrobras_PETR4___Histórico__InfoMoney_1[[#This Row],[9MME]]/Petrobras_PETR4___Histórico__InfoMoney_1[[#This Row],[20MA]]</f>
        <v>0.9975930848280623</v>
      </c>
      <c r="AH623" s="95">
        <f t="shared" si="371"/>
        <v>0</v>
      </c>
      <c r="AI623" s="96">
        <f t="shared" si="372"/>
        <v>0</v>
      </c>
      <c r="AK623" s="104" t="b">
        <f t="shared" si="373"/>
        <v>1</v>
      </c>
      <c r="AL623" s="104" t="b">
        <f t="shared" si="374"/>
        <v>1</v>
      </c>
      <c r="AM623" s="104" t="b">
        <f t="shared" si="375"/>
        <v>0</v>
      </c>
      <c r="AN623" s="104" t="b">
        <f t="shared" si="376"/>
        <v>1</v>
      </c>
      <c r="AO623" s="98">
        <f t="shared" si="377"/>
        <v>21.7</v>
      </c>
      <c r="AP623" s="104">
        <f t="shared" si="378"/>
        <v>26.08</v>
      </c>
      <c r="AQ623" s="98">
        <f t="shared" si="379"/>
        <v>0.2</v>
      </c>
      <c r="AR623" s="98">
        <f t="shared" si="380"/>
        <v>0.15384615384615385</v>
      </c>
      <c r="AS623" s="98">
        <f t="shared" si="381"/>
        <v>7.407407407407407E-2</v>
      </c>
      <c r="AU623" s="97" t="b">
        <f t="shared" si="382"/>
        <v>1</v>
      </c>
      <c r="AV623" s="97" t="b">
        <f t="shared" si="383"/>
        <v>1</v>
      </c>
      <c r="AW623" s="97" t="b">
        <f t="shared" si="389"/>
        <v>0</v>
      </c>
      <c r="AX623" s="97" t="b">
        <f t="shared" si="390"/>
        <v>0</v>
      </c>
      <c r="AY6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3" s="97" t="b">
        <f t="shared" si="384"/>
        <v>0</v>
      </c>
      <c r="BA623" s="97" t="b">
        <f t="shared" si="385"/>
        <v>0</v>
      </c>
      <c r="BB623" s="97" t="b">
        <f t="shared" si="391"/>
        <v>1</v>
      </c>
      <c r="BC623" s="97" t="b">
        <f t="shared" si="392"/>
        <v>1</v>
      </c>
      <c r="BD623" s="97" t="b">
        <f>Petrobras_PETR4___Histórico__InfoMoney_1[[#This Row],[MACD Line]]&lt;0</f>
        <v>0</v>
      </c>
      <c r="BE6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4" spans="1:57" hidden="1">
      <c r="A624" s="83">
        <v>43420</v>
      </c>
      <c r="B624" s="98">
        <v>23.41</v>
      </c>
      <c r="C624" s="98">
        <v>23.41</v>
      </c>
      <c r="D624" s="98">
        <v>2.79</v>
      </c>
      <c r="E624" s="98">
        <f>Petrobras_PETR4___Histórico__InfoMoney_1[[#This Row],[Var.Dia (%)]]/100</f>
        <v>2.7900000000000001E-2</v>
      </c>
      <c r="F624" s="98">
        <v>23.04</v>
      </c>
      <c r="G624" s="98">
        <v>22.84</v>
      </c>
      <c r="H624" s="98">
        <v>23.63</v>
      </c>
      <c r="I624" s="97" t="s">
        <v>521</v>
      </c>
      <c r="J624" s="108">
        <v>7.0000000000000001E-3</v>
      </c>
      <c r="K624" s="97">
        <f ca="1">IF(COUNT($E624:E$1321)&gt;=22,LINEST(OFFSET(E624,0,0,22),OFFSET(J624,0,0,22)),"")</f>
        <v>0.10662686492086035</v>
      </c>
      <c r="L624" s="99">
        <f t="shared" si="357"/>
        <v>0</v>
      </c>
      <c r="M624" s="99">
        <f t="shared" si="358"/>
        <v>0</v>
      </c>
      <c r="N624" s="99">
        <f t="shared" si="359"/>
        <v>0</v>
      </c>
      <c r="O6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-0.60958904109589018</v>
      </c>
      <c r="P624" s="128">
        <f>IF(Petrobras_PETR4___Histórico__InfoMoney_1[[#This Row],[William %R]]&lt;-0.8,1,0)</f>
        <v>0</v>
      </c>
      <c r="Q624" s="128">
        <f>IF(Petrobras_PETR4___Histórico__InfoMoney_1[[#This Row],[William %R]]&gt;-0.1,1,0)</f>
        <v>0</v>
      </c>
      <c r="R624" s="99">
        <f t="shared" si="360"/>
        <v>21.7</v>
      </c>
      <c r="S624" s="99">
        <f t="shared" si="361"/>
        <v>26.08</v>
      </c>
      <c r="T624" s="99">
        <f t="shared" si="362"/>
        <v>23.829269230769231</v>
      </c>
      <c r="U624" s="99">
        <f t="shared" si="363"/>
        <v>23.875999999999998</v>
      </c>
      <c r="V624" s="99">
        <f t="shared" si="364"/>
        <v>23.42599345318806</v>
      </c>
      <c r="W624" s="99">
        <f t="shared" si="365"/>
        <v>23.108523066386706</v>
      </c>
      <c r="X624" s="99">
        <f t="shared" si="366"/>
        <v>0.31747038680135375</v>
      </c>
      <c r="Y624" s="99">
        <f t="shared" si="367"/>
        <v>0.7004849485614425</v>
      </c>
      <c r="Z624" s="99">
        <f t="shared" si="368"/>
        <v>-0.38301456176008875</v>
      </c>
      <c r="AA624" s="109">
        <f t="shared" si="369"/>
        <v>0.44547727214752425</v>
      </c>
      <c r="AB624" s="109">
        <f t="shared" si="386"/>
        <v>0.52983959836916683</v>
      </c>
      <c r="AC624" s="99" t="str">
        <f t="shared" si="387"/>
        <v>0</v>
      </c>
      <c r="AD624" s="95" t="str">
        <f t="shared" si="388"/>
        <v>0</v>
      </c>
      <c r="AE624" s="95">
        <f t="shared" si="370"/>
        <v>1</v>
      </c>
      <c r="AF624" s="95">
        <f>IF(Petrobras_PETR4___Histórico__InfoMoney_1[[#This Row],[MACD Line]]&lt;0,1,0)</f>
        <v>0</v>
      </c>
      <c r="AG624" s="99">
        <f>Petrobras_PETR4___Histórico__InfoMoney_1[[#This Row],[9MME]]/Petrobras_PETR4___Histórico__InfoMoney_1[[#This Row],[20MA]]</f>
        <v>0.99804277227212401</v>
      </c>
      <c r="AH624" s="95">
        <f t="shared" si="371"/>
        <v>0</v>
      </c>
      <c r="AI624" s="96">
        <f t="shared" si="372"/>
        <v>0</v>
      </c>
      <c r="AK624" s="104" t="b">
        <f t="shared" si="373"/>
        <v>1</v>
      </c>
      <c r="AL624" s="104" t="b">
        <f t="shared" si="374"/>
        <v>0</v>
      </c>
      <c r="AM624" s="104" t="b">
        <f t="shared" si="375"/>
        <v>0</v>
      </c>
      <c r="AN624" s="104" t="b">
        <f t="shared" si="376"/>
        <v>1</v>
      </c>
      <c r="AO624" s="98">
        <f t="shared" si="377"/>
        <v>21.7</v>
      </c>
      <c r="AP624" s="104">
        <f t="shared" si="378"/>
        <v>26.08</v>
      </c>
      <c r="AQ624" s="98">
        <f t="shared" si="379"/>
        <v>0.2</v>
      </c>
      <c r="AR624" s="98">
        <f t="shared" si="380"/>
        <v>0.15384615384615385</v>
      </c>
      <c r="AS624" s="98">
        <f t="shared" si="381"/>
        <v>7.407407407407407E-2</v>
      </c>
      <c r="AU624" s="97" t="b">
        <f t="shared" si="382"/>
        <v>1</v>
      </c>
      <c r="AV624" s="97" t="b">
        <f t="shared" si="383"/>
        <v>0</v>
      </c>
      <c r="AW624" s="97" t="b">
        <f t="shared" si="389"/>
        <v>0</v>
      </c>
      <c r="AX624" s="97" t="b">
        <f t="shared" si="390"/>
        <v>0</v>
      </c>
      <c r="AY6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4" s="97" t="b">
        <f t="shared" si="384"/>
        <v>1</v>
      </c>
      <c r="BA624" s="97" t="b">
        <f t="shared" si="385"/>
        <v>0</v>
      </c>
      <c r="BB624" s="97" t="b">
        <f t="shared" si="391"/>
        <v>1</v>
      </c>
      <c r="BC624" s="97" t="b">
        <f t="shared" si="392"/>
        <v>1</v>
      </c>
      <c r="BD624" s="97" t="b">
        <f>Petrobras_PETR4___Histórico__InfoMoney_1[[#This Row],[MACD Line]]&lt;0</f>
        <v>0</v>
      </c>
      <c r="BE6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5" spans="1:57" hidden="1">
      <c r="A625" s="83">
        <v>43418</v>
      </c>
      <c r="B625" s="98">
        <v>22.78</v>
      </c>
      <c r="C625" s="98">
        <v>22.78</v>
      </c>
      <c r="D625" s="98">
        <v>3.55</v>
      </c>
      <c r="E625" s="98">
        <f>Petrobras_PETR4___Histórico__InfoMoney_1[[#This Row],[Var.Dia (%)]]/100</f>
        <v>3.5499999999999997E-2</v>
      </c>
      <c r="F625" s="98">
        <v>22</v>
      </c>
      <c r="G625" s="98">
        <v>21.7</v>
      </c>
      <c r="H625" s="98">
        <v>22.86</v>
      </c>
      <c r="I625" s="97" t="s">
        <v>491</v>
      </c>
      <c r="J625" s="108">
        <v>-2.87E-2</v>
      </c>
      <c r="K625" s="97">
        <f ca="1">IF(COUNT($E625:E$1321)&gt;=22,LINEST(OFFSET(E625,0,0,22),OFFSET(J625,0,0,22)),"")</f>
        <v>-1.1282327353693108E-2</v>
      </c>
      <c r="L625" s="99">
        <f t="shared" si="357"/>
        <v>1</v>
      </c>
      <c r="M625" s="99">
        <f t="shared" si="358"/>
        <v>0</v>
      </c>
      <c r="N625" s="99">
        <f t="shared" si="359"/>
        <v>0</v>
      </c>
      <c r="O6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-0.75342465753424614</v>
      </c>
      <c r="P625" s="128">
        <f>IF(Petrobras_PETR4___Histórico__InfoMoney_1[[#This Row],[William %R]]&lt;-0.8,1,0)</f>
        <v>0</v>
      </c>
      <c r="Q625" s="128">
        <f>IF(Petrobras_PETR4___Histórico__InfoMoney_1[[#This Row],[William %R]]&gt;-0.1,1,0)</f>
        <v>0</v>
      </c>
      <c r="R625" s="99">
        <f t="shared" si="360"/>
        <v>21.7</v>
      </c>
      <c r="S625" s="99">
        <f t="shared" si="361"/>
        <v>26.08</v>
      </c>
      <c r="T625" s="99">
        <f t="shared" si="362"/>
        <v>23.794961538461536</v>
      </c>
      <c r="U625" s="99">
        <f t="shared" si="363"/>
        <v>23.9055</v>
      </c>
      <c r="V625" s="99">
        <f t="shared" si="364"/>
        <v>23.428901353767706</v>
      </c>
      <c r="W625" s="99">
        <f t="shared" si="365"/>
        <v>23.084404911697643</v>
      </c>
      <c r="X625" s="99">
        <f t="shared" si="366"/>
        <v>0.34449644207006358</v>
      </c>
      <c r="Y625" s="99">
        <f t="shared" si="367"/>
        <v>0.79623858900146471</v>
      </c>
      <c r="Z625" s="99">
        <f t="shared" si="368"/>
        <v>-0.45174214693140113</v>
      </c>
      <c r="AA625" s="109">
        <f t="shared" si="369"/>
        <v>0.55154328932550789</v>
      </c>
      <c r="AB625" s="109">
        <f t="shared" si="386"/>
        <v>0.44808481340032053</v>
      </c>
      <c r="AC625" s="99" t="str">
        <f t="shared" si="387"/>
        <v>0</v>
      </c>
      <c r="AD625" s="95" t="str">
        <f t="shared" si="388"/>
        <v>0</v>
      </c>
      <c r="AE625" s="95">
        <f t="shared" si="370"/>
        <v>1</v>
      </c>
      <c r="AF625" s="95">
        <f>IF(Petrobras_PETR4___Histórico__InfoMoney_1[[#This Row],[MACD Line]]&lt;0,1,0)</f>
        <v>0</v>
      </c>
      <c r="AG625" s="99">
        <f>Petrobras_PETR4___Histórico__InfoMoney_1[[#This Row],[9MME]]/Petrobras_PETR4___Histórico__InfoMoney_1[[#This Row],[20MA]]</f>
        <v>0.99537602386319202</v>
      </c>
      <c r="AH625" s="95">
        <f t="shared" si="371"/>
        <v>0</v>
      </c>
      <c r="AI625" s="96">
        <f t="shared" si="372"/>
        <v>0</v>
      </c>
      <c r="AK625" s="104" t="b">
        <f t="shared" si="373"/>
        <v>0</v>
      </c>
      <c r="AL625" s="104" t="b">
        <f t="shared" si="374"/>
        <v>0</v>
      </c>
      <c r="AM625" s="104" t="b">
        <f t="shared" si="375"/>
        <v>0</v>
      </c>
      <c r="AN625" s="104" t="b">
        <f t="shared" si="376"/>
        <v>1</v>
      </c>
      <c r="AO625" s="98">
        <f t="shared" si="377"/>
        <v>21.7</v>
      </c>
      <c r="AP625" s="104">
        <f t="shared" si="378"/>
        <v>26.08</v>
      </c>
      <c r="AQ625" s="98">
        <f t="shared" si="379"/>
        <v>0.2</v>
      </c>
      <c r="AR625" s="98">
        <f t="shared" si="380"/>
        <v>0.15384615384615385</v>
      </c>
      <c r="AS625" s="98">
        <f t="shared" si="381"/>
        <v>7.407407407407407E-2</v>
      </c>
      <c r="AU625" s="97" t="b">
        <f t="shared" si="382"/>
        <v>0</v>
      </c>
      <c r="AV625" s="97" t="b">
        <f t="shared" si="383"/>
        <v>0</v>
      </c>
      <c r="AW625" s="97" t="b">
        <f t="shared" si="389"/>
        <v>0</v>
      </c>
      <c r="AX625" s="97" t="b">
        <f t="shared" si="390"/>
        <v>1</v>
      </c>
      <c r="AY6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5" s="97" t="b">
        <f t="shared" si="384"/>
        <v>1</v>
      </c>
      <c r="BA625" s="97" t="b">
        <f t="shared" si="385"/>
        <v>1</v>
      </c>
      <c r="BB625" s="97" t="b">
        <f t="shared" si="391"/>
        <v>0</v>
      </c>
      <c r="BC625" s="97" t="b">
        <f t="shared" si="392"/>
        <v>1</v>
      </c>
      <c r="BD625" s="97" t="b">
        <f>Petrobras_PETR4___Histórico__InfoMoney_1[[#This Row],[MACD Line]]&lt;0</f>
        <v>0</v>
      </c>
      <c r="BE6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6" spans="1:57" hidden="1">
      <c r="A626" s="83">
        <v>43417</v>
      </c>
      <c r="B626" s="98">
        <v>22</v>
      </c>
      <c r="C626" s="98">
        <v>22</v>
      </c>
      <c r="D626" s="98">
        <v>-4.3</v>
      </c>
      <c r="E626" s="98">
        <f>Petrobras_PETR4___Histórico__InfoMoney_1[[#This Row],[Var.Dia (%)]]/100</f>
        <v>-4.2999999999999997E-2</v>
      </c>
      <c r="F626" s="98">
        <v>22.98</v>
      </c>
      <c r="G626" s="98">
        <v>21.73</v>
      </c>
      <c r="H626" s="98">
        <v>22.98</v>
      </c>
      <c r="I626" s="97" t="s">
        <v>628</v>
      </c>
      <c r="J626" s="108">
        <v>-1.23E-2</v>
      </c>
      <c r="K626" s="97">
        <f ca="1">IF(COUNT($E626:E$1321)&gt;=22,LINEST(OFFSET(E626,0,0,22),OFFSET(J626,0,0,22)),"")</f>
        <v>0.16766896338678922</v>
      </c>
      <c r="L626" s="99">
        <f t="shared" si="357"/>
        <v>0</v>
      </c>
      <c r="M626" s="99">
        <f t="shared" si="358"/>
        <v>0</v>
      </c>
      <c r="N626" s="99">
        <f t="shared" si="359"/>
        <v>0</v>
      </c>
      <c r="O6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-0.93793103448275872</v>
      </c>
      <c r="P626" s="128">
        <f>IF(Petrobras_PETR4___Histórico__InfoMoney_1[[#This Row],[William %R]]&lt;-0.8,1,0)</f>
        <v>1</v>
      </c>
      <c r="Q626" s="128">
        <f>IF(Petrobras_PETR4___Histórico__InfoMoney_1[[#This Row],[William %R]]&gt;-0.1,1,0)</f>
        <v>0</v>
      </c>
      <c r="R626" s="99">
        <f t="shared" si="360"/>
        <v>21.73</v>
      </c>
      <c r="S626" s="99">
        <f t="shared" si="361"/>
        <v>26.08</v>
      </c>
      <c r="T626" s="99">
        <f t="shared" si="362"/>
        <v>23.733769230769227</v>
      </c>
      <c r="U626" s="99">
        <f t="shared" si="363"/>
        <v>23.979499999999994</v>
      </c>
      <c r="V626" s="99">
        <f t="shared" si="364"/>
        <v>23.546883418089109</v>
      </c>
      <c r="W626" s="99">
        <f t="shared" si="365"/>
        <v>23.108757304633453</v>
      </c>
      <c r="X626" s="99">
        <f t="shared" si="366"/>
        <v>0.438126113455656</v>
      </c>
      <c r="Y626" s="99">
        <f t="shared" si="367"/>
        <v>0.909174125734315</v>
      </c>
      <c r="Z626" s="99">
        <f t="shared" si="368"/>
        <v>-0.471048012278659</v>
      </c>
      <c r="AA626" s="109">
        <f t="shared" si="369"/>
        <v>0.70003571337468096</v>
      </c>
      <c r="AB626" s="109">
        <f t="shared" si="386"/>
        <v>0.6645825757571443</v>
      </c>
      <c r="AC626" s="99" t="str">
        <f t="shared" si="387"/>
        <v>0</v>
      </c>
      <c r="AD626" s="95" t="str">
        <f t="shared" si="388"/>
        <v>0</v>
      </c>
      <c r="AE626" s="95">
        <f t="shared" si="370"/>
        <v>1</v>
      </c>
      <c r="AF626" s="95">
        <f>IF(Petrobras_PETR4___Histórico__InfoMoney_1[[#This Row],[MACD Line]]&lt;0,1,0)</f>
        <v>0</v>
      </c>
      <c r="AG626" s="99">
        <f>Petrobras_PETR4___Histórico__InfoMoney_1[[#This Row],[9MME]]/Petrobras_PETR4___Histórico__InfoMoney_1[[#This Row],[20MA]]</f>
        <v>0.98975246484577373</v>
      </c>
      <c r="AH626" s="95">
        <f t="shared" si="371"/>
        <v>0</v>
      </c>
      <c r="AI626" s="96">
        <f t="shared" si="372"/>
        <v>0</v>
      </c>
      <c r="AK626" s="104" t="b">
        <f t="shared" si="373"/>
        <v>0</v>
      </c>
      <c r="AL626" s="104" t="b">
        <f t="shared" si="374"/>
        <v>1</v>
      </c>
      <c r="AM626" s="104" t="b">
        <f t="shared" si="375"/>
        <v>1</v>
      </c>
      <c r="AN626" s="104" t="b">
        <f t="shared" si="376"/>
        <v>0</v>
      </c>
      <c r="AO626" s="98">
        <f t="shared" si="377"/>
        <v>21.7</v>
      </c>
      <c r="AP626" s="104">
        <f t="shared" si="378"/>
        <v>26.08</v>
      </c>
      <c r="AQ626" s="98">
        <f t="shared" si="379"/>
        <v>0.2</v>
      </c>
      <c r="AR626" s="98">
        <f t="shared" si="380"/>
        <v>0.15384615384615385</v>
      </c>
      <c r="AS626" s="98">
        <f t="shared" si="381"/>
        <v>7.407407407407407E-2</v>
      </c>
      <c r="AU626" s="97" t="b">
        <f t="shared" si="382"/>
        <v>0</v>
      </c>
      <c r="AV626" s="97" t="b">
        <f t="shared" si="383"/>
        <v>1</v>
      </c>
      <c r="AW626" s="97" t="b">
        <f t="shared" si="389"/>
        <v>1</v>
      </c>
      <c r="AX626" s="97" t="b">
        <f t="shared" si="390"/>
        <v>1</v>
      </c>
      <c r="AY6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6" s="97" t="b">
        <f t="shared" si="384"/>
        <v>0</v>
      </c>
      <c r="BA626" s="97" t="b">
        <f t="shared" si="385"/>
        <v>1</v>
      </c>
      <c r="BB626" s="97" t="b">
        <f t="shared" si="391"/>
        <v>0</v>
      </c>
      <c r="BC626" s="97" t="b">
        <f t="shared" si="392"/>
        <v>0</v>
      </c>
      <c r="BD626" s="97" t="b">
        <f>Petrobras_PETR4___Histórico__InfoMoney_1[[#This Row],[MACD Line]]&lt;0</f>
        <v>0</v>
      </c>
      <c r="BE6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7" spans="1:57" hidden="1">
      <c r="A627" s="83">
        <v>43416</v>
      </c>
      <c r="B627" s="98">
        <v>22.99</v>
      </c>
      <c r="C627" s="98">
        <v>22.99</v>
      </c>
      <c r="D627" s="98">
        <v>-0.51</v>
      </c>
      <c r="E627" s="98">
        <f>Petrobras_PETR4___Histórico__InfoMoney_1[[#This Row],[Var.Dia (%)]]/100</f>
        <v>-5.1000000000000004E-3</v>
      </c>
      <c r="F627" s="98">
        <v>23.18</v>
      </c>
      <c r="G627" s="98">
        <v>22.95</v>
      </c>
      <c r="H627" s="98">
        <v>23.52</v>
      </c>
      <c r="I627" s="97" t="s">
        <v>83</v>
      </c>
      <c r="J627" s="108">
        <v>7.1999999999999998E-3</v>
      </c>
      <c r="K627" s="97">
        <f ca="1">IF(COUNT($E627:E$1321)&gt;=22,LINEST(OFFSET(E627,0,0,22),OFFSET(J627,0,0,22)),"")</f>
        <v>4.6628888167488336E-2</v>
      </c>
      <c r="L627" s="99">
        <f t="shared" si="357"/>
        <v>0</v>
      </c>
      <c r="M627" s="99">
        <f t="shared" si="358"/>
        <v>0</v>
      </c>
      <c r="N627" s="99">
        <f t="shared" si="359"/>
        <v>0</v>
      </c>
      <c r="O6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-0.83967391304347827</v>
      </c>
      <c r="P627" s="128">
        <f>IF(Petrobras_PETR4___Histórico__InfoMoney_1[[#This Row],[William %R]]&lt;-0.8,1,0)</f>
        <v>1</v>
      </c>
      <c r="Q627" s="128">
        <f>IF(Petrobras_PETR4___Histórico__InfoMoney_1[[#This Row],[William %R]]&gt;-0.1,1,0)</f>
        <v>0</v>
      </c>
      <c r="R627" s="99">
        <f t="shared" si="360"/>
        <v>22.4</v>
      </c>
      <c r="S627" s="99">
        <f t="shared" si="361"/>
        <v>26.08</v>
      </c>
      <c r="T627" s="99">
        <f t="shared" si="362"/>
        <v>23.884384615384615</v>
      </c>
      <c r="U627" s="99">
        <f t="shared" si="363"/>
        <v>24.048999999999996</v>
      </c>
      <c r="V627" s="99">
        <f t="shared" si="364"/>
        <v>23.828134948650767</v>
      </c>
      <c r="W627" s="99">
        <f t="shared" si="365"/>
        <v>23.197457889004131</v>
      </c>
      <c r="X627" s="99">
        <f t="shared" si="366"/>
        <v>0.63067705964663645</v>
      </c>
      <c r="Y627" s="99">
        <f t="shared" si="367"/>
        <v>1.0269361288039798</v>
      </c>
      <c r="Z627" s="99">
        <f t="shared" si="368"/>
        <v>-0.39625906915734332</v>
      </c>
      <c r="AA627" s="109">
        <f t="shared" si="369"/>
        <v>7.7781745930522339E-2</v>
      </c>
      <c r="AB627" s="109">
        <f t="shared" si="386"/>
        <v>0.73697354090903511</v>
      </c>
      <c r="AC627" s="99" t="str">
        <f t="shared" si="387"/>
        <v>0</v>
      </c>
      <c r="AD627" s="95" t="str">
        <f t="shared" si="388"/>
        <v>0</v>
      </c>
      <c r="AE627" s="95">
        <f t="shared" si="370"/>
        <v>1</v>
      </c>
      <c r="AF627" s="95">
        <f>IF(Petrobras_PETR4___Histórico__InfoMoney_1[[#This Row],[MACD Line]]&lt;0,1,0)</f>
        <v>0</v>
      </c>
      <c r="AG627" s="99">
        <f>Petrobras_PETR4___Histórico__InfoMoney_1[[#This Row],[9MME]]/Petrobras_PETR4___Histórico__InfoMoney_1[[#This Row],[20MA]]</f>
        <v>0.99315500084762853</v>
      </c>
      <c r="AH627" s="95">
        <f t="shared" si="371"/>
        <v>0</v>
      </c>
      <c r="AI627" s="96">
        <f t="shared" si="372"/>
        <v>0</v>
      </c>
      <c r="AK627" s="104" t="b">
        <f t="shared" si="373"/>
        <v>1</v>
      </c>
      <c r="AL627" s="104" t="b">
        <f t="shared" si="374"/>
        <v>0</v>
      </c>
      <c r="AM627" s="104" t="b">
        <f t="shared" si="375"/>
        <v>0</v>
      </c>
      <c r="AN627" s="104" t="b">
        <f t="shared" si="376"/>
        <v>1</v>
      </c>
      <c r="AO627" s="98">
        <f t="shared" si="377"/>
        <v>22.4</v>
      </c>
      <c r="AP627" s="104">
        <f t="shared" si="378"/>
        <v>26.08</v>
      </c>
      <c r="AQ627" s="98">
        <f t="shared" si="379"/>
        <v>0.2</v>
      </c>
      <c r="AR627" s="98">
        <f t="shared" si="380"/>
        <v>0.15384615384615385</v>
      </c>
      <c r="AS627" s="98">
        <f t="shared" si="381"/>
        <v>7.407407407407407E-2</v>
      </c>
      <c r="AU627" s="97" t="b">
        <f t="shared" si="382"/>
        <v>1</v>
      </c>
      <c r="AV627" s="97" t="b">
        <f t="shared" si="383"/>
        <v>0</v>
      </c>
      <c r="AW627" s="97" t="b">
        <f t="shared" si="389"/>
        <v>1</v>
      </c>
      <c r="AX627" s="97" t="b">
        <f t="shared" si="390"/>
        <v>1</v>
      </c>
      <c r="AY6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7" s="97" t="b">
        <f t="shared" si="384"/>
        <v>1</v>
      </c>
      <c r="BA627" s="97" t="b">
        <f t="shared" si="385"/>
        <v>0</v>
      </c>
      <c r="BB627" s="97" t="b">
        <f t="shared" si="391"/>
        <v>0</v>
      </c>
      <c r="BC627" s="97" t="b">
        <f t="shared" si="392"/>
        <v>0</v>
      </c>
      <c r="BD627" s="97" t="b">
        <f>Petrobras_PETR4___Histórico__InfoMoney_1[[#This Row],[MACD Line]]&lt;0</f>
        <v>0</v>
      </c>
      <c r="BE6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8" spans="1:57" hidden="1">
      <c r="A628" s="83">
        <v>43413</v>
      </c>
      <c r="B628" s="98">
        <v>23.1</v>
      </c>
      <c r="C628" s="98">
        <v>23.1</v>
      </c>
      <c r="D628" s="98">
        <v>0.43</v>
      </c>
      <c r="E628" s="98">
        <f>Petrobras_PETR4___Histórico__InfoMoney_1[[#This Row],[Var.Dia (%)]]/100</f>
        <v>4.3E-3</v>
      </c>
      <c r="F628" s="98">
        <v>22.87</v>
      </c>
      <c r="G628" s="98">
        <v>22.4</v>
      </c>
      <c r="H628" s="98">
        <v>23.34</v>
      </c>
      <c r="I628" s="97" t="s">
        <v>157</v>
      </c>
      <c r="J628" s="108">
        <v>1.4E-3</v>
      </c>
      <c r="K628" s="97">
        <f ca="1">IF(COUNT($E628:E$1321)&gt;=22,LINEST(OFFSET(E628,0,0,22),OFFSET(J628,0,0,22)),"")</f>
        <v>8.8395154654231187E-2</v>
      </c>
      <c r="L628" s="99">
        <f t="shared" si="357"/>
        <v>1</v>
      </c>
      <c r="M628" s="99">
        <f t="shared" si="358"/>
        <v>0</v>
      </c>
      <c r="N628" s="99">
        <f t="shared" si="359"/>
        <v>0</v>
      </c>
      <c r="O6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-0.80978260869565144</v>
      </c>
      <c r="P628" s="128">
        <f>IF(Petrobras_PETR4___Histórico__InfoMoney_1[[#This Row],[William %R]]&lt;-0.8,1,0)</f>
        <v>1</v>
      </c>
      <c r="Q628" s="128">
        <f>IF(Petrobras_PETR4___Histórico__InfoMoney_1[[#This Row],[William %R]]&gt;-0.1,1,0)</f>
        <v>0</v>
      </c>
      <c r="R628" s="99">
        <f t="shared" si="360"/>
        <v>22.4</v>
      </c>
      <c r="S628" s="99">
        <f t="shared" si="361"/>
        <v>26.08</v>
      </c>
      <c r="T628" s="99">
        <f t="shared" si="362"/>
        <v>23.924153846153846</v>
      </c>
      <c r="U628" s="99">
        <f t="shared" si="363"/>
        <v>24.047000000000001</v>
      </c>
      <c r="V628" s="99">
        <f t="shared" si="364"/>
        <v>23.980523121132727</v>
      </c>
      <c r="W628" s="99">
        <f t="shared" si="365"/>
        <v>23.21405452012446</v>
      </c>
      <c r="X628" s="99">
        <f t="shared" si="366"/>
        <v>0.76646860100826686</v>
      </c>
      <c r="Y628" s="99">
        <f t="shared" si="367"/>
        <v>1.1260008960933157</v>
      </c>
      <c r="Z628" s="99">
        <f t="shared" si="368"/>
        <v>-0.3595322950850488</v>
      </c>
      <c r="AA628" s="109">
        <f t="shared" si="369"/>
        <v>7.0710678118655765E-2</v>
      </c>
      <c r="AB628" s="109">
        <f t="shared" si="386"/>
        <v>1.0806340731255888</v>
      </c>
      <c r="AC628" s="99" t="str">
        <f t="shared" si="387"/>
        <v>0</v>
      </c>
      <c r="AD628" s="95" t="str">
        <f t="shared" si="388"/>
        <v>0</v>
      </c>
      <c r="AE628" s="95">
        <f t="shared" si="370"/>
        <v>1</v>
      </c>
      <c r="AF628" s="95">
        <f>IF(Petrobras_PETR4___Histórico__InfoMoney_1[[#This Row],[MACD Line]]&lt;0,1,0)</f>
        <v>0</v>
      </c>
      <c r="AG628" s="99">
        <f>Petrobras_PETR4___Histórico__InfoMoney_1[[#This Row],[9MME]]/Petrobras_PETR4___Histórico__InfoMoney_1[[#This Row],[20MA]]</f>
        <v>0.99489141456954489</v>
      </c>
      <c r="AH628" s="95">
        <f t="shared" si="371"/>
        <v>0</v>
      </c>
      <c r="AI628" s="96">
        <f t="shared" si="372"/>
        <v>0</v>
      </c>
      <c r="AK628" s="104" t="b">
        <f t="shared" si="373"/>
        <v>0</v>
      </c>
      <c r="AL628" s="104" t="b">
        <f t="shared" si="374"/>
        <v>0</v>
      </c>
      <c r="AM628" s="104" t="b">
        <f t="shared" si="375"/>
        <v>0</v>
      </c>
      <c r="AN628" s="104" t="b">
        <f t="shared" si="376"/>
        <v>1</v>
      </c>
      <c r="AO628" s="98">
        <f t="shared" si="377"/>
        <v>22.4</v>
      </c>
      <c r="AP628" s="104">
        <f t="shared" si="378"/>
        <v>26.08</v>
      </c>
      <c r="AQ628" s="98">
        <f t="shared" si="379"/>
        <v>0.2</v>
      </c>
      <c r="AR628" s="98">
        <f t="shared" si="380"/>
        <v>0.15384615384615385</v>
      </c>
      <c r="AS628" s="98">
        <f t="shared" si="381"/>
        <v>7.407407407407407E-2</v>
      </c>
      <c r="AU628" s="97" t="b">
        <f t="shared" si="382"/>
        <v>0</v>
      </c>
      <c r="AV628" s="97" t="b">
        <f t="shared" si="383"/>
        <v>0</v>
      </c>
      <c r="AW628" s="97" t="b">
        <f t="shared" si="389"/>
        <v>1</v>
      </c>
      <c r="AX628" s="97" t="b">
        <f t="shared" si="390"/>
        <v>1</v>
      </c>
      <c r="AY6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8" s="97" t="b">
        <f t="shared" si="384"/>
        <v>1</v>
      </c>
      <c r="BA628" s="97" t="b">
        <f t="shared" si="385"/>
        <v>1</v>
      </c>
      <c r="BB628" s="97" t="b">
        <f t="shared" si="391"/>
        <v>0</v>
      </c>
      <c r="BC628" s="97" t="b">
        <f t="shared" si="392"/>
        <v>0</v>
      </c>
      <c r="BD628" s="97" t="b">
        <f>Petrobras_PETR4___Histórico__InfoMoney_1[[#This Row],[MACD Line]]&lt;0</f>
        <v>0</v>
      </c>
      <c r="BE6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29" spans="1:57" hidden="1">
      <c r="A629" s="83">
        <v>43412</v>
      </c>
      <c r="B629" s="98">
        <v>23</v>
      </c>
      <c r="C629" s="98">
        <v>23</v>
      </c>
      <c r="D629" s="98">
        <v>-3.61</v>
      </c>
      <c r="E629" s="98">
        <f>Petrobras_PETR4___Histórico__InfoMoney_1[[#This Row],[Var.Dia (%)]]/100</f>
        <v>-3.61E-2</v>
      </c>
      <c r="F629" s="98">
        <v>24.32</v>
      </c>
      <c r="G629" s="98">
        <v>23</v>
      </c>
      <c r="H629" s="98">
        <v>24.53</v>
      </c>
      <c r="I629" s="97" t="s">
        <v>629</v>
      </c>
      <c r="J629" s="108">
        <v>-2.0000000000000001E-4</v>
      </c>
      <c r="K629" s="97">
        <f ca="1">IF(COUNT($E629:E$1321)&gt;=22,LINEST(OFFSET(E629,0,0,22),OFFSET(J629,0,0,22)),"")</f>
        <v>8.1012061382709624E-2</v>
      </c>
      <c r="L629" s="99">
        <f t="shared" si="357"/>
        <v>0</v>
      </c>
      <c r="M629" s="99">
        <f t="shared" si="358"/>
        <v>0</v>
      </c>
      <c r="N629" s="99">
        <f t="shared" si="359"/>
        <v>0</v>
      </c>
      <c r="O6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629" s="128">
        <f>IF(Petrobras_PETR4___Histórico__InfoMoney_1[[#This Row],[William %R]]&lt;-0.8,1,0)</f>
        <v>1</v>
      </c>
      <c r="Q629" s="128">
        <f>IF(Petrobras_PETR4___Histórico__InfoMoney_1[[#This Row],[William %R]]&gt;-0.1,1,0)</f>
        <v>0</v>
      </c>
      <c r="R629" s="99">
        <f t="shared" si="360"/>
        <v>23</v>
      </c>
      <c r="S629" s="99">
        <f t="shared" si="361"/>
        <v>26.08</v>
      </c>
      <c r="T629" s="99">
        <f t="shared" si="362"/>
        <v>23.965461538461536</v>
      </c>
      <c r="U629" s="99">
        <f t="shared" si="363"/>
        <v>24.073999999999998</v>
      </c>
      <c r="V629" s="99">
        <f t="shared" si="364"/>
        <v>24.140618234065951</v>
      </c>
      <c r="W629" s="99">
        <f t="shared" si="365"/>
        <v>23.223178881734416</v>
      </c>
      <c r="X629" s="99">
        <f t="shared" si="366"/>
        <v>0.91743935233153451</v>
      </c>
      <c r="Y629" s="99">
        <f t="shared" si="367"/>
        <v>1.2158839698645778</v>
      </c>
      <c r="Z629" s="99">
        <f t="shared" si="368"/>
        <v>-0.2984446175330433</v>
      </c>
      <c r="AA629" s="109">
        <f t="shared" si="369"/>
        <v>0.615182899632297</v>
      </c>
      <c r="AB629" s="109">
        <f t="shared" si="386"/>
        <v>0.97282064122838197</v>
      </c>
      <c r="AC629" s="99" t="str">
        <f t="shared" si="387"/>
        <v>0</v>
      </c>
      <c r="AD629" s="95" t="str">
        <f t="shared" si="388"/>
        <v>0</v>
      </c>
      <c r="AE629" s="95">
        <f t="shared" si="370"/>
        <v>1</v>
      </c>
      <c r="AF629" s="95">
        <f>IF(Petrobras_PETR4___Histórico__InfoMoney_1[[#This Row],[MACD Line]]&lt;0,1,0)</f>
        <v>0</v>
      </c>
      <c r="AG629" s="99">
        <f>Petrobras_PETR4___Histórico__InfoMoney_1[[#This Row],[9MME]]/Petrobras_PETR4___Histórico__InfoMoney_1[[#This Row],[20MA]]</f>
        <v>0.99549146541752676</v>
      </c>
      <c r="AH629" s="95">
        <f t="shared" si="371"/>
        <v>0</v>
      </c>
      <c r="AI629" s="96">
        <f t="shared" si="372"/>
        <v>0</v>
      </c>
      <c r="AK629" s="104" t="b">
        <f t="shared" si="373"/>
        <v>0</v>
      </c>
      <c r="AL629" s="104" t="b">
        <f t="shared" si="374"/>
        <v>0</v>
      </c>
      <c r="AM629" s="104" t="b">
        <f t="shared" si="375"/>
        <v>1</v>
      </c>
      <c r="AN629" s="104" t="b">
        <f t="shared" si="376"/>
        <v>0</v>
      </c>
      <c r="AO629" s="98">
        <f t="shared" si="377"/>
        <v>22.74</v>
      </c>
      <c r="AP629" s="104">
        <f t="shared" si="378"/>
        <v>26.08</v>
      </c>
      <c r="AQ629" s="98">
        <f t="shared" si="379"/>
        <v>0.2</v>
      </c>
      <c r="AR629" s="98">
        <f t="shared" si="380"/>
        <v>0.15384615384615385</v>
      </c>
      <c r="AS629" s="98">
        <f t="shared" si="381"/>
        <v>7.407407407407407E-2</v>
      </c>
      <c r="AU629" s="97" t="b">
        <f t="shared" si="382"/>
        <v>0</v>
      </c>
      <c r="AV629" s="97" t="b">
        <f t="shared" si="383"/>
        <v>0</v>
      </c>
      <c r="AW629" s="97" t="b">
        <f t="shared" si="389"/>
        <v>1</v>
      </c>
      <c r="AX629" s="97" t="b">
        <f t="shared" si="390"/>
        <v>1</v>
      </c>
      <c r="AY6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29" s="97" t="b">
        <f t="shared" si="384"/>
        <v>1</v>
      </c>
      <c r="BA629" s="97" t="b">
        <f t="shared" si="385"/>
        <v>1</v>
      </c>
      <c r="BB629" s="97" t="b">
        <f t="shared" si="391"/>
        <v>0</v>
      </c>
      <c r="BC629" s="97" t="b">
        <f t="shared" si="392"/>
        <v>0</v>
      </c>
      <c r="BD629" s="97" t="b">
        <f>Petrobras_PETR4___Histórico__InfoMoney_1[[#This Row],[MACD Line]]&lt;0</f>
        <v>0</v>
      </c>
      <c r="BE6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0" spans="1:57" hidden="1">
      <c r="A630" s="83">
        <v>43411</v>
      </c>
      <c r="B630" s="98">
        <v>23.87</v>
      </c>
      <c r="C630" s="98">
        <v>23.87</v>
      </c>
      <c r="D630" s="98">
        <v>-3.27</v>
      </c>
      <c r="E630" s="98">
        <f>Petrobras_PETR4___Histórico__InfoMoney_1[[#This Row],[Var.Dia (%)]]/100</f>
        <v>-3.27E-2</v>
      </c>
      <c r="F630" s="98">
        <v>25.05</v>
      </c>
      <c r="G630" s="98">
        <v>23.83</v>
      </c>
      <c r="H630" s="98">
        <v>25.09</v>
      </c>
      <c r="I630" s="97" t="s">
        <v>491</v>
      </c>
      <c r="J630" s="108">
        <v>2.4500000000000001E-2</v>
      </c>
      <c r="K630" s="97">
        <f ca="1">IF(COUNT($E630:E$1321)&gt;=22,LINEST(OFFSET(E630,0,0,22),OFFSET(J630,0,0,22)),"")</f>
        <v>9.8078760143325658E-2</v>
      </c>
      <c r="L630" s="99">
        <f t="shared" si="357"/>
        <v>0</v>
      </c>
      <c r="M630" s="99">
        <f t="shared" si="358"/>
        <v>0</v>
      </c>
      <c r="N630" s="99">
        <f t="shared" si="359"/>
        <v>0</v>
      </c>
      <c r="O6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-0.79496402877697814</v>
      </c>
      <c r="P630" s="128">
        <f>IF(Petrobras_PETR4___Histórico__InfoMoney_1[[#This Row],[William %R]]&lt;-0.8,1,0)</f>
        <v>0</v>
      </c>
      <c r="Q630" s="128">
        <f>IF(Petrobras_PETR4___Histórico__InfoMoney_1[[#This Row],[William %R]]&gt;-0.1,1,0)</f>
        <v>0</v>
      </c>
      <c r="R630" s="99">
        <f t="shared" si="360"/>
        <v>23.3</v>
      </c>
      <c r="S630" s="99">
        <f t="shared" si="361"/>
        <v>26.08</v>
      </c>
      <c r="T630" s="99">
        <f t="shared" si="362"/>
        <v>24.110730769230766</v>
      </c>
      <c r="U630" s="99">
        <f t="shared" si="363"/>
        <v>24.140999999999998</v>
      </c>
      <c r="V630" s="99">
        <f t="shared" si="364"/>
        <v>24.348003367532488</v>
      </c>
      <c r="W630" s="99">
        <f t="shared" si="365"/>
        <v>23.241033192273168</v>
      </c>
      <c r="X630" s="99">
        <f t="shared" si="366"/>
        <v>1.1069701752593204</v>
      </c>
      <c r="Y630" s="99">
        <f t="shared" si="367"/>
        <v>1.2904951242478386</v>
      </c>
      <c r="Z630" s="99">
        <f t="shared" si="368"/>
        <v>-0.18352494898851823</v>
      </c>
      <c r="AA630" s="109">
        <f t="shared" si="369"/>
        <v>0.56568542494923857</v>
      </c>
      <c r="AB630" s="109">
        <f t="shared" si="386"/>
        <v>0.61467064351569567</v>
      </c>
      <c r="AC630" s="99" t="str">
        <f t="shared" si="387"/>
        <v>0</v>
      </c>
      <c r="AD630" s="95">
        <f t="shared" si="388"/>
        <v>1</v>
      </c>
      <c r="AE630" s="95">
        <f t="shared" si="370"/>
        <v>1</v>
      </c>
      <c r="AF630" s="95">
        <f>IF(Petrobras_PETR4___Histórico__InfoMoney_1[[#This Row],[MACD Line]]&lt;0,1,0)</f>
        <v>0</v>
      </c>
      <c r="AG630" s="99">
        <f>Petrobras_PETR4___Histórico__InfoMoney_1[[#This Row],[9MME]]/Petrobras_PETR4___Histórico__InfoMoney_1[[#This Row],[20MA]]</f>
        <v>0.99874614842926013</v>
      </c>
      <c r="AH630" s="95">
        <f t="shared" si="371"/>
        <v>0</v>
      </c>
      <c r="AI630" s="96">
        <f t="shared" si="372"/>
        <v>0</v>
      </c>
      <c r="AK630" s="104" t="b">
        <f t="shared" si="373"/>
        <v>0</v>
      </c>
      <c r="AL630" s="104" t="b">
        <f t="shared" si="374"/>
        <v>1</v>
      </c>
      <c r="AM630" s="104" t="b">
        <f t="shared" si="375"/>
        <v>1</v>
      </c>
      <c r="AN630" s="104" t="b">
        <f t="shared" si="376"/>
        <v>0</v>
      </c>
      <c r="AO630" s="98">
        <f t="shared" si="377"/>
        <v>22.74</v>
      </c>
      <c r="AP630" s="104">
        <f t="shared" si="378"/>
        <v>26.08</v>
      </c>
      <c r="AQ630" s="98">
        <f t="shared" si="379"/>
        <v>0.2</v>
      </c>
      <c r="AR630" s="98">
        <f t="shared" si="380"/>
        <v>0.15384615384615385</v>
      </c>
      <c r="AS630" s="98">
        <f t="shared" si="381"/>
        <v>7.407407407407407E-2</v>
      </c>
      <c r="AU630" s="97" t="b">
        <f t="shared" si="382"/>
        <v>0</v>
      </c>
      <c r="AV630" s="97" t="b">
        <f t="shared" si="383"/>
        <v>1</v>
      </c>
      <c r="AW630" s="97" t="b">
        <f t="shared" si="389"/>
        <v>1</v>
      </c>
      <c r="AX630" s="97" t="b">
        <f t="shared" si="390"/>
        <v>1</v>
      </c>
      <c r="AY6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0" s="97" t="b">
        <f t="shared" si="384"/>
        <v>1</v>
      </c>
      <c r="BA630" s="97" t="b">
        <f t="shared" si="385"/>
        <v>1</v>
      </c>
      <c r="BB630" s="97" t="b">
        <f t="shared" si="391"/>
        <v>0</v>
      </c>
      <c r="BC630" s="97" t="b">
        <f t="shared" si="392"/>
        <v>0</v>
      </c>
      <c r="BD630" s="97" t="b">
        <f>Petrobras_PETR4___Histórico__InfoMoney_1[[#This Row],[MACD Line]]&lt;0</f>
        <v>0</v>
      </c>
      <c r="BE6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1" spans="1:57" hidden="1">
      <c r="A631" s="83">
        <v>43410</v>
      </c>
      <c r="B631" s="98">
        <v>24.67</v>
      </c>
      <c r="C631" s="98">
        <v>24.67</v>
      </c>
      <c r="D631" s="98">
        <v>-3.44</v>
      </c>
      <c r="E631" s="98">
        <f>Petrobras_PETR4___Histórico__InfoMoney_1[[#This Row],[Var.Dia (%)]]/100</f>
        <v>-3.44E-2</v>
      </c>
      <c r="F631" s="98">
        <v>24.77</v>
      </c>
      <c r="G631" s="98">
        <v>24.49</v>
      </c>
      <c r="H631" s="98">
        <v>25.68</v>
      </c>
      <c r="I631" s="97" t="s">
        <v>52</v>
      </c>
      <c r="J631" s="108">
        <v>1.09E-2</v>
      </c>
      <c r="K631" s="97">
        <f ca="1">IF(COUNT($E631:E$1321)&gt;=22,LINEST(OFFSET(E631,0,0,22),OFFSET(J631,0,0,22)),"")</f>
        <v>0.23818634640570088</v>
      </c>
      <c r="L631" s="99">
        <f t="shared" si="357"/>
        <v>0</v>
      </c>
      <c r="M631" s="99">
        <f t="shared" si="358"/>
        <v>0</v>
      </c>
      <c r="N631" s="99">
        <f t="shared" si="359"/>
        <v>0</v>
      </c>
      <c r="O6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-0.50719424460431572</v>
      </c>
      <c r="P631" s="128">
        <f>IF(Petrobras_PETR4___Histórico__InfoMoney_1[[#This Row],[William %R]]&lt;-0.8,1,0)</f>
        <v>0</v>
      </c>
      <c r="Q631" s="128">
        <f>IF(Petrobras_PETR4___Histórico__InfoMoney_1[[#This Row],[William %R]]&gt;-0.1,1,0)</f>
        <v>0</v>
      </c>
      <c r="R631" s="99">
        <f t="shared" si="360"/>
        <v>23.3</v>
      </c>
      <c r="S631" s="99">
        <f t="shared" si="361"/>
        <v>26.08</v>
      </c>
      <c r="T631" s="99">
        <f t="shared" si="362"/>
        <v>24.109846153846149</v>
      </c>
      <c r="U631" s="99">
        <f t="shared" si="363"/>
        <v>24.154499999999995</v>
      </c>
      <c r="V631" s="99">
        <f t="shared" si="364"/>
        <v>24.434913070720214</v>
      </c>
      <c r="W631" s="99">
        <f t="shared" si="365"/>
        <v>23.190715847655021</v>
      </c>
      <c r="X631" s="99">
        <f t="shared" si="366"/>
        <v>1.2441972230651928</v>
      </c>
      <c r="Y631" s="99">
        <f t="shared" si="367"/>
        <v>1.3363763614949682</v>
      </c>
      <c r="Z631" s="99">
        <f t="shared" si="368"/>
        <v>-9.2179138429775431E-2</v>
      </c>
      <c r="AA631" s="109">
        <f t="shared" si="369"/>
        <v>0.62225396744416106</v>
      </c>
      <c r="AB631" s="109">
        <f t="shared" si="386"/>
        <v>0.381156135986291</v>
      </c>
      <c r="AC631" s="99" t="str">
        <f t="shared" si="387"/>
        <v>0</v>
      </c>
      <c r="AD631" s="95" t="str">
        <f t="shared" si="388"/>
        <v>0</v>
      </c>
      <c r="AE631" s="95">
        <f t="shared" si="370"/>
        <v>1</v>
      </c>
      <c r="AF631" s="95">
        <f>IF(Petrobras_PETR4___Histórico__InfoMoney_1[[#This Row],[MACD Line]]&lt;0,1,0)</f>
        <v>0</v>
      </c>
      <c r="AG631" s="99">
        <f>Petrobras_PETR4___Histórico__InfoMoney_1[[#This Row],[9MME]]/Petrobras_PETR4___Histórico__InfoMoney_1[[#This Row],[20MA]]</f>
        <v>0.99815132392912931</v>
      </c>
      <c r="AH631" s="95">
        <f t="shared" si="371"/>
        <v>0</v>
      </c>
      <c r="AI631" s="96">
        <f t="shared" si="372"/>
        <v>0</v>
      </c>
      <c r="AK631" s="104" t="b">
        <f t="shared" si="373"/>
        <v>1</v>
      </c>
      <c r="AL631" s="104" t="b">
        <f t="shared" si="374"/>
        <v>0</v>
      </c>
      <c r="AM631" s="104" t="b">
        <f t="shared" si="375"/>
        <v>0</v>
      </c>
      <c r="AN631" s="104" t="b">
        <f t="shared" si="376"/>
        <v>1</v>
      </c>
      <c r="AO631" s="98">
        <f t="shared" si="377"/>
        <v>22.74</v>
      </c>
      <c r="AP631" s="104">
        <f t="shared" si="378"/>
        <v>26.08</v>
      </c>
      <c r="AQ631" s="98">
        <f t="shared" si="379"/>
        <v>0.2</v>
      </c>
      <c r="AR631" s="98">
        <f t="shared" si="380"/>
        <v>0.15384615384615385</v>
      </c>
      <c r="AS631" s="98">
        <f t="shared" si="381"/>
        <v>7.407407407407407E-2</v>
      </c>
      <c r="AU631" s="97" t="b">
        <f t="shared" si="382"/>
        <v>1</v>
      </c>
      <c r="AV631" s="97" t="b">
        <f t="shared" si="383"/>
        <v>1</v>
      </c>
      <c r="AW631" s="97" t="b">
        <f t="shared" si="389"/>
        <v>1</v>
      </c>
      <c r="AX631" s="97" t="b">
        <f t="shared" si="390"/>
        <v>0</v>
      </c>
      <c r="AY6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1" s="97" t="b">
        <f t="shared" si="384"/>
        <v>0</v>
      </c>
      <c r="BA631" s="97" t="b">
        <f t="shared" si="385"/>
        <v>1</v>
      </c>
      <c r="BB631" s="97" t="b">
        <f t="shared" si="391"/>
        <v>1</v>
      </c>
      <c r="BC631" s="97" t="b">
        <f t="shared" si="392"/>
        <v>0</v>
      </c>
      <c r="BD631" s="97" t="b">
        <f>Petrobras_PETR4___Histórico__InfoMoney_1[[#This Row],[MACD Line]]&lt;0</f>
        <v>0</v>
      </c>
      <c r="BE6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2" spans="1:57" hidden="1">
      <c r="A632" s="83">
        <v>43409</v>
      </c>
      <c r="B632" s="98">
        <v>25.55</v>
      </c>
      <c r="C632" s="98">
        <v>25.55</v>
      </c>
      <c r="D632" s="98">
        <v>3.07</v>
      </c>
      <c r="E632" s="98">
        <f>Petrobras_PETR4___Histórico__InfoMoney_1[[#This Row],[Var.Dia (%)]]/100</f>
        <v>3.0699999999999998E-2</v>
      </c>
      <c r="F632" s="98">
        <v>24.95</v>
      </c>
      <c r="G632" s="98">
        <v>24.87</v>
      </c>
      <c r="H632" s="98">
        <v>25.55</v>
      </c>
      <c r="I632" s="97" t="s">
        <v>181</v>
      </c>
      <c r="J632" s="108">
        <v>1.0500000000000001E-2</v>
      </c>
      <c r="K632" s="97">
        <f ca="1">IF(COUNT($E632:E$1321)&gt;=22,LINEST(OFFSET(E632,0,0,22),OFFSET(J632,0,0,22)),"")</f>
        <v>0.34377650963827044</v>
      </c>
      <c r="L632" s="99">
        <f t="shared" si="357"/>
        <v>0</v>
      </c>
      <c r="M632" s="99">
        <f t="shared" si="358"/>
        <v>0</v>
      </c>
      <c r="N632" s="99">
        <f t="shared" si="359"/>
        <v>0</v>
      </c>
      <c r="O6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-0.19064748201438778</v>
      </c>
      <c r="P632" s="128">
        <f>IF(Petrobras_PETR4___Histórico__InfoMoney_1[[#This Row],[William %R]]&lt;-0.8,1,0)</f>
        <v>0</v>
      </c>
      <c r="Q632" s="128">
        <f>IF(Petrobras_PETR4___Histórico__InfoMoney_1[[#This Row],[William %R]]&gt;-0.1,1,0)</f>
        <v>0</v>
      </c>
      <c r="R632" s="99">
        <f t="shared" si="360"/>
        <v>23.3</v>
      </c>
      <c r="S632" s="99">
        <f t="shared" si="361"/>
        <v>26.08</v>
      </c>
      <c r="T632" s="99">
        <f t="shared" si="362"/>
        <v>24.086576923076922</v>
      </c>
      <c r="U632" s="99">
        <f t="shared" si="363"/>
        <v>24.007999999999996</v>
      </c>
      <c r="V632" s="99">
        <f t="shared" si="364"/>
        <v>24.392169992669345</v>
      </c>
      <c r="W632" s="99">
        <f t="shared" si="365"/>
        <v>23.072373115467421</v>
      </c>
      <c r="X632" s="99">
        <f t="shared" si="366"/>
        <v>1.3197968772019237</v>
      </c>
      <c r="Y632" s="99">
        <f t="shared" si="367"/>
        <v>1.3594211461024119</v>
      </c>
      <c r="Z632" s="99">
        <f t="shared" si="368"/>
        <v>-3.9624268900488202E-2</v>
      </c>
      <c r="AA632" s="109">
        <f t="shared" si="369"/>
        <v>0.53740115370177721</v>
      </c>
      <c r="AB632" s="109">
        <f t="shared" si="386"/>
        <v>0.62640242655979617</v>
      </c>
      <c r="AC632" s="99" t="str">
        <f t="shared" si="387"/>
        <v>0</v>
      </c>
      <c r="AD632" s="95" t="str">
        <f t="shared" si="388"/>
        <v>0</v>
      </c>
      <c r="AE632" s="95">
        <f t="shared" si="370"/>
        <v>1</v>
      </c>
      <c r="AF632" s="95">
        <f>IF(Petrobras_PETR4___Histórico__InfoMoney_1[[#This Row],[MACD Line]]&lt;0,1,0)</f>
        <v>0</v>
      </c>
      <c r="AG632" s="99">
        <f>Petrobras_PETR4___Histórico__InfoMoney_1[[#This Row],[9MME]]/Petrobras_PETR4___Histórico__InfoMoney_1[[#This Row],[20MA]]</f>
        <v>1.0032729474790456</v>
      </c>
      <c r="AH632" s="95">
        <f t="shared" si="371"/>
        <v>0</v>
      </c>
      <c r="AI632" s="96">
        <f t="shared" si="372"/>
        <v>0</v>
      </c>
      <c r="AK632" s="104" t="b">
        <f t="shared" si="373"/>
        <v>0</v>
      </c>
      <c r="AL632" s="104" t="b">
        <f t="shared" si="374"/>
        <v>0</v>
      </c>
      <c r="AM632" s="104" t="b">
        <f t="shared" si="375"/>
        <v>0</v>
      </c>
      <c r="AN632" s="104" t="b">
        <f t="shared" si="376"/>
        <v>1</v>
      </c>
      <c r="AO632" s="98">
        <f t="shared" si="377"/>
        <v>21.06</v>
      </c>
      <c r="AP632" s="104">
        <f t="shared" si="378"/>
        <v>26.08</v>
      </c>
      <c r="AQ632" s="98">
        <f t="shared" si="379"/>
        <v>0.2</v>
      </c>
      <c r="AR632" s="98">
        <f t="shared" si="380"/>
        <v>0.15384615384615385</v>
      </c>
      <c r="AS632" s="98">
        <f t="shared" si="381"/>
        <v>7.407407407407407E-2</v>
      </c>
      <c r="AU632" s="97" t="b">
        <f t="shared" si="382"/>
        <v>1</v>
      </c>
      <c r="AV632" s="97" t="b">
        <f t="shared" si="383"/>
        <v>0</v>
      </c>
      <c r="AW632" s="97" t="b">
        <f t="shared" si="389"/>
        <v>0</v>
      </c>
      <c r="AX632" s="97" t="b">
        <f t="shared" si="390"/>
        <v>1</v>
      </c>
      <c r="AY6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2" s="97" t="b">
        <f t="shared" si="384"/>
        <v>1</v>
      </c>
      <c r="BA632" s="97" t="b">
        <f t="shared" si="385"/>
        <v>0</v>
      </c>
      <c r="BB632" s="97" t="b">
        <f t="shared" si="391"/>
        <v>0</v>
      </c>
      <c r="BC632" s="97" t="b">
        <f t="shared" si="392"/>
        <v>1</v>
      </c>
      <c r="BD632" s="97" t="b">
        <f>Petrobras_PETR4___Histórico__InfoMoney_1[[#This Row],[MACD Line]]&lt;0</f>
        <v>0</v>
      </c>
      <c r="BE6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3" spans="1:57" hidden="1">
      <c r="A633" s="83">
        <v>43405</v>
      </c>
      <c r="B633" s="98">
        <v>24.79</v>
      </c>
      <c r="C633" s="98">
        <v>24.79</v>
      </c>
      <c r="D633" s="98">
        <v>-1.0900000000000001</v>
      </c>
      <c r="E633" s="98">
        <f>Petrobras_PETR4___Histórico__InfoMoney_1[[#This Row],[Var.Dia (%)]]/100</f>
        <v>-1.09E-2</v>
      </c>
      <c r="F633" s="98">
        <v>25.19</v>
      </c>
      <c r="G633" s="98">
        <v>24.6</v>
      </c>
      <c r="H633" s="98">
        <v>25.43</v>
      </c>
      <c r="I633" s="97" t="s">
        <v>506</v>
      </c>
      <c r="J633" s="108">
        <v>-1.32E-2</v>
      </c>
      <c r="K633" s="97">
        <f ca="1">IF(COUNT($E633:E$1321)&gt;=22,LINEST(OFFSET(E633,0,0,22),OFFSET(J633,0,0,22)),"")</f>
        <v>0.14906158756670779</v>
      </c>
      <c r="L633" s="99">
        <f t="shared" si="357"/>
        <v>0</v>
      </c>
      <c r="M633" s="99">
        <f t="shared" si="358"/>
        <v>0</v>
      </c>
      <c r="N633" s="99">
        <f t="shared" si="359"/>
        <v>0</v>
      </c>
      <c r="O6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-0.44636678200692059</v>
      </c>
      <c r="P633" s="128">
        <f>IF(Petrobras_PETR4___Histórico__InfoMoney_1[[#This Row],[William %R]]&lt;-0.8,1,0)</f>
        <v>0</v>
      </c>
      <c r="Q633" s="128">
        <f>IF(Petrobras_PETR4___Histórico__InfoMoney_1[[#This Row],[William %R]]&gt;-0.1,1,0)</f>
        <v>0</v>
      </c>
      <c r="R633" s="99">
        <f t="shared" si="360"/>
        <v>23.19</v>
      </c>
      <c r="S633" s="99">
        <f t="shared" si="361"/>
        <v>26.08</v>
      </c>
      <c r="T633" s="99">
        <f t="shared" si="362"/>
        <v>23.834269230769227</v>
      </c>
      <c r="U633" s="99">
        <f t="shared" si="363"/>
        <v>23.820499999999999</v>
      </c>
      <c r="V633" s="99">
        <f t="shared" si="364"/>
        <v>24.181655445881951</v>
      </c>
      <c r="W633" s="99">
        <f t="shared" si="365"/>
        <v>22.874162964704816</v>
      </c>
      <c r="X633" s="99">
        <f t="shared" si="366"/>
        <v>1.3074924811771353</v>
      </c>
      <c r="Y633" s="99">
        <f t="shared" si="367"/>
        <v>1.369327213327534</v>
      </c>
      <c r="Z633" s="99">
        <f t="shared" si="368"/>
        <v>-6.1834732150398697E-2</v>
      </c>
      <c r="AA633" s="109">
        <f t="shared" si="369"/>
        <v>0.19091883092036754</v>
      </c>
      <c r="AB633" s="109">
        <f t="shared" si="386"/>
        <v>0.54210700050820271</v>
      </c>
      <c r="AC633" s="99" t="str">
        <f t="shared" si="387"/>
        <v>0</v>
      </c>
      <c r="AD633" s="95" t="str">
        <f t="shared" si="388"/>
        <v>0</v>
      </c>
      <c r="AE633" s="95">
        <f t="shared" si="370"/>
        <v>1</v>
      </c>
      <c r="AF633" s="95">
        <f>IF(Petrobras_PETR4___Histórico__InfoMoney_1[[#This Row],[MACD Line]]&lt;0,1,0)</f>
        <v>0</v>
      </c>
      <c r="AG633" s="99">
        <f>Petrobras_PETR4___Histórico__InfoMoney_1[[#This Row],[9MME]]/Petrobras_PETR4___Histórico__InfoMoney_1[[#This Row],[20MA]]</f>
        <v>1.0005780412153074</v>
      </c>
      <c r="AH633" s="95">
        <f t="shared" si="371"/>
        <v>0</v>
      </c>
      <c r="AI633" s="96">
        <f t="shared" si="372"/>
        <v>0</v>
      </c>
      <c r="AK633" s="104" t="b">
        <f t="shared" si="373"/>
        <v>0</v>
      </c>
      <c r="AL633" s="104" t="b">
        <f t="shared" si="374"/>
        <v>1</v>
      </c>
      <c r="AM633" s="104" t="b">
        <f t="shared" si="375"/>
        <v>1</v>
      </c>
      <c r="AN633" s="104" t="b">
        <f t="shared" si="376"/>
        <v>1</v>
      </c>
      <c r="AO633" s="98">
        <f t="shared" si="377"/>
        <v>21.06</v>
      </c>
      <c r="AP633" s="104">
        <f t="shared" si="378"/>
        <v>26.08</v>
      </c>
      <c r="AQ633" s="98">
        <f t="shared" si="379"/>
        <v>0.2</v>
      </c>
      <c r="AR633" s="98">
        <f t="shared" si="380"/>
        <v>0.15384615384615385</v>
      </c>
      <c r="AS633" s="98">
        <f t="shared" si="381"/>
        <v>7.407407407407407E-2</v>
      </c>
      <c r="AU633" s="97" t="b">
        <f t="shared" si="382"/>
        <v>0</v>
      </c>
      <c r="AV633" s="97" t="b">
        <f t="shared" si="383"/>
        <v>1</v>
      </c>
      <c r="AW633" s="97" t="b">
        <f t="shared" si="389"/>
        <v>1</v>
      </c>
      <c r="AX633" s="97" t="b">
        <f t="shared" si="390"/>
        <v>0</v>
      </c>
      <c r="AY6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3" s="97" t="b">
        <f t="shared" si="384"/>
        <v>0</v>
      </c>
      <c r="BA633" s="97" t="b">
        <f t="shared" si="385"/>
        <v>1</v>
      </c>
      <c r="BB633" s="97" t="b">
        <f t="shared" si="391"/>
        <v>1</v>
      </c>
      <c r="BC633" s="97" t="b">
        <f t="shared" si="392"/>
        <v>0</v>
      </c>
      <c r="BD633" s="97" t="b">
        <f>Petrobras_PETR4___Histórico__InfoMoney_1[[#This Row],[MACD Line]]&lt;0</f>
        <v>0</v>
      </c>
      <c r="BE6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4" spans="1:57" hidden="1">
      <c r="A634" s="83">
        <v>43404</v>
      </c>
      <c r="B634" s="98">
        <v>25.06</v>
      </c>
      <c r="C634" s="98">
        <v>25.06</v>
      </c>
      <c r="D634" s="98">
        <v>-1.36</v>
      </c>
      <c r="E634" s="98">
        <f>Petrobras_PETR4___Histórico__InfoMoney_1[[#This Row],[Var.Dia (%)]]/100</f>
        <v>-1.3600000000000001E-2</v>
      </c>
      <c r="F634" s="98">
        <v>25.64</v>
      </c>
      <c r="G634" s="98">
        <v>24.77</v>
      </c>
      <c r="H634" s="98">
        <v>25.71</v>
      </c>
      <c r="I634" s="97" t="s">
        <v>626</v>
      </c>
      <c r="J634" s="108">
        <v>-1.1299999999999999E-2</v>
      </c>
      <c r="K634" s="97">
        <f ca="1">IF(COUNT($E634:E$1321)&gt;=22,LINEST(OFFSET(E634,0,0,22),OFFSET(J634,0,0,22)),"")</f>
        <v>0.17207439688004783</v>
      </c>
      <c r="L634" s="99">
        <f t="shared" si="357"/>
        <v>0</v>
      </c>
      <c r="M634" s="99">
        <f t="shared" si="358"/>
        <v>0</v>
      </c>
      <c r="N634" s="99">
        <f t="shared" si="359"/>
        <v>0</v>
      </c>
      <c r="O6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-0.30538922155688614</v>
      </c>
      <c r="P634" s="128">
        <f>IF(Petrobras_PETR4___Histórico__InfoMoney_1[[#This Row],[William %R]]&lt;-0.8,1,0)</f>
        <v>0</v>
      </c>
      <c r="Q634" s="128">
        <f>IF(Petrobras_PETR4___Histórico__InfoMoney_1[[#This Row],[William %R]]&gt;-0.1,1,0)</f>
        <v>0</v>
      </c>
      <c r="R634" s="99">
        <f t="shared" si="360"/>
        <v>22.74</v>
      </c>
      <c r="S634" s="99">
        <f t="shared" si="361"/>
        <v>26.08</v>
      </c>
      <c r="T634" s="99">
        <f t="shared" si="362"/>
        <v>23.691769230769225</v>
      </c>
      <c r="U634" s="99">
        <f t="shared" si="363"/>
        <v>23.660499999999995</v>
      </c>
      <c r="V634" s="99">
        <f t="shared" si="364"/>
        <v>24.071047345133216</v>
      </c>
      <c r="W634" s="99">
        <f t="shared" si="365"/>
        <v>22.720896001881201</v>
      </c>
      <c r="X634" s="99">
        <f t="shared" si="366"/>
        <v>1.3501513432520156</v>
      </c>
      <c r="Y634" s="99">
        <f t="shared" si="367"/>
        <v>1.3847858963651336</v>
      </c>
      <c r="Z634" s="99">
        <f t="shared" si="368"/>
        <v>-3.4634553113118027E-2</v>
      </c>
      <c r="AA634" s="109">
        <f t="shared" si="369"/>
        <v>0.24748737341529264</v>
      </c>
      <c r="AB634" s="109">
        <f t="shared" si="386"/>
        <v>0.69966420517273908</v>
      </c>
      <c r="AC634" s="99" t="str">
        <f t="shared" si="387"/>
        <v>0</v>
      </c>
      <c r="AD634" s="95" t="str">
        <f t="shared" si="388"/>
        <v>0</v>
      </c>
      <c r="AE634" s="95">
        <f t="shared" si="370"/>
        <v>1</v>
      </c>
      <c r="AF634" s="95">
        <f>IF(Petrobras_PETR4___Histórico__InfoMoney_1[[#This Row],[MACD Line]]&lt;0,1,0)</f>
        <v>0</v>
      </c>
      <c r="AG634" s="99">
        <f>Petrobras_PETR4___Histórico__InfoMoney_1[[#This Row],[9MME]]/Petrobras_PETR4___Histórico__InfoMoney_1[[#This Row],[20MA]]</f>
        <v>1.001321579458136</v>
      </c>
      <c r="AH634" s="95">
        <f t="shared" si="371"/>
        <v>0</v>
      </c>
      <c r="AI634" s="96">
        <f t="shared" si="372"/>
        <v>0</v>
      </c>
      <c r="AK634" s="104" t="b">
        <f t="shared" si="373"/>
        <v>1</v>
      </c>
      <c r="AL634" s="104" t="b">
        <f t="shared" si="374"/>
        <v>0</v>
      </c>
      <c r="AM634" s="104" t="b">
        <f t="shared" si="375"/>
        <v>1</v>
      </c>
      <c r="AN634" s="104" t="b">
        <f t="shared" si="376"/>
        <v>0</v>
      </c>
      <c r="AO634" s="98">
        <f t="shared" si="377"/>
        <v>21.06</v>
      </c>
      <c r="AP634" s="104">
        <f t="shared" si="378"/>
        <v>26.08</v>
      </c>
      <c r="AQ634" s="98">
        <f t="shared" si="379"/>
        <v>0.2</v>
      </c>
      <c r="AR634" s="98">
        <f t="shared" si="380"/>
        <v>0.15384615384615385</v>
      </c>
      <c r="AS634" s="98">
        <f t="shared" si="381"/>
        <v>7.407407407407407E-2</v>
      </c>
      <c r="AU634" s="97" t="b">
        <f t="shared" si="382"/>
        <v>1</v>
      </c>
      <c r="AV634" s="97" t="b">
        <f t="shared" si="383"/>
        <v>0</v>
      </c>
      <c r="AW634" s="97" t="b">
        <f t="shared" si="389"/>
        <v>0</v>
      </c>
      <c r="AX634" s="97" t="b">
        <f t="shared" si="390"/>
        <v>0</v>
      </c>
      <c r="AY6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4" s="97" t="b">
        <f t="shared" si="384"/>
        <v>0</v>
      </c>
      <c r="BA634" s="97" t="b">
        <f t="shared" si="385"/>
        <v>0</v>
      </c>
      <c r="BB634" s="97" t="b">
        <f t="shared" si="391"/>
        <v>1</v>
      </c>
      <c r="BC634" s="97" t="b">
        <f t="shared" si="392"/>
        <v>1</v>
      </c>
      <c r="BD634" s="97" t="b">
        <f>Petrobras_PETR4___Histórico__InfoMoney_1[[#This Row],[MACD Line]]&lt;0</f>
        <v>0</v>
      </c>
      <c r="BE6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5" spans="1:57" hidden="1">
      <c r="A635" s="83">
        <v>43403</v>
      </c>
      <c r="B635" s="98">
        <v>25.41</v>
      </c>
      <c r="C635" s="98">
        <v>25.41</v>
      </c>
      <c r="D635" s="98">
        <v>5.98</v>
      </c>
      <c r="E635" s="98">
        <f>Petrobras_PETR4___Histórico__InfoMoney_1[[#This Row],[Var.Dia (%)]]/100</f>
        <v>5.9800000000000006E-2</v>
      </c>
      <c r="F635" s="98">
        <v>24.23</v>
      </c>
      <c r="G635" s="98">
        <v>23.97</v>
      </c>
      <c r="H635" s="98">
        <v>25.41</v>
      </c>
      <c r="I635" s="97" t="s">
        <v>630</v>
      </c>
      <c r="J635" s="108">
        <v>-6.1999999999999998E-3</v>
      </c>
      <c r="K635" s="97">
        <f ca="1">IF(COUNT($E635:E$1321)&gt;=22,LINEST(OFFSET(E635,0,0,22),OFFSET(J635,0,0,22)),"")</f>
        <v>0.10358438912908367</v>
      </c>
      <c r="L635" s="99">
        <f t="shared" si="357"/>
        <v>0</v>
      </c>
      <c r="M635" s="99">
        <f t="shared" si="358"/>
        <v>0</v>
      </c>
      <c r="N635" s="99">
        <f t="shared" si="359"/>
        <v>0</v>
      </c>
      <c r="O6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-0.20059880239520902</v>
      </c>
      <c r="P635" s="128">
        <f>IF(Petrobras_PETR4___Histórico__InfoMoney_1[[#This Row],[William %R]]&lt;-0.8,1,0)</f>
        <v>0</v>
      </c>
      <c r="Q635" s="128">
        <f>IF(Petrobras_PETR4___Histórico__InfoMoney_1[[#This Row],[William %R]]&gt;-0.1,1,0)</f>
        <v>0</v>
      </c>
      <c r="R635" s="99">
        <f t="shared" si="360"/>
        <v>22.74</v>
      </c>
      <c r="S635" s="99">
        <f t="shared" si="361"/>
        <v>26.08</v>
      </c>
      <c r="T635" s="99">
        <f t="shared" si="362"/>
        <v>23.476961538461534</v>
      </c>
      <c r="U635" s="99">
        <f t="shared" si="363"/>
        <v>23.442999999999994</v>
      </c>
      <c r="V635" s="99">
        <f t="shared" si="364"/>
        <v>23.891237771521073</v>
      </c>
      <c r="W635" s="99">
        <f t="shared" si="365"/>
        <v>22.533767682031698</v>
      </c>
      <c r="X635" s="99">
        <f t="shared" si="366"/>
        <v>1.3574700894893752</v>
      </c>
      <c r="Y635" s="99">
        <f t="shared" si="367"/>
        <v>1.3934445346434132</v>
      </c>
      <c r="Z635" s="99">
        <f t="shared" si="368"/>
        <v>-3.5974445154038026E-2</v>
      </c>
      <c r="AA635" s="109">
        <f t="shared" si="369"/>
        <v>1.0182337649086295</v>
      </c>
      <c r="AB635" s="109">
        <f t="shared" si="386"/>
        <v>0.87713738946643949</v>
      </c>
      <c r="AC635" s="99" t="str">
        <f t="shared" si="387"/>
        <v>0</v>
      </c>
      <c r="AD635" s="95" t="str">
        <f t="shared" si="388"/>
        <v>0</v>
      </c>
      <c r="AE635" s="95">
        <f t="shared" si="370"/>
        <v>1</v>
      </c>
      <c r="AF635" s="95">
        <f>IF(Petrobras_PETR4___Histórico__InfoMoney_1[[#This Row],[MACD Line]]&lt;0,1,0)</f>
        <v>0</v>
      </c>
      <c r="AG635" s="99">
        <f>Petrobras_PETR4___Histórico__InfoMoney_1[[#This Row],[9MME]]/Petrobras_PETR4___Histórico__InfoMoney_1[[#This Row],[20MA]]</f>
        <v>1.0014486856827856</v>
      </c>
      <c r="AH635" s="95">
        <f t="shared" si="371"/>
        <v>0</v>
      </c>
      <c r="AI635" s="96">
        <f t="shared" si="372"/>
        <v>0</v>
      </c>
      <c r="AK635" s="104" t="b">
        <f t="shared" si="373"/>
        <v>0</v>
      </c>
      <c r="AL635" s="104" t="b">
        <f t="shared" si="374"/>
        <v>1</v>
      </c>
      <c r="AM635" s="104" t="b">
        <f t="shared" si="375"/>
        <v>0</v>
      </c>
      <c r="AN635" s="104" t="b">
        <f t="shared" si="376"/>
        <v>1</v>
      </c>
      <c r="AO635" s="98">
        <f t="shared" si="377"/>
        <v>18.88</v>
      </c>
      <c r="AP635" s="104">
        <f t="shared" si="378"/>
        <v>26.08</v>
      </c>
      <c r="AQ635" s="98">
        <f t="shared" si="379"/>
        <v>0.2</v>
      </c>
      <c r="AR635" s="98">
        <f t="shared" si="380"/>
        <v>0.15384615384615385</v>
      </c>
      <c r="AS635" s="98">
        <f t="shared" si="381"/>
        <v>7.407407407407407E-2</v>
      </c>
      <c r="AU635" s="97" t="b">
        <f t="shared" si="382"/>
        <v>0</v>
      </c>
      <c r="AV635" s="97" t="b">
        <f t="shared" si="383"/>
        <v>1</v>
      </c>
      <c r="AW635" s="97" t="b">
        <f t="shared" si="389"/>
        <v>0</v>
      </c>
      <c r="AX635" s="97" t="b">
        <f t="shared" si="390"/>
        <v>1</v>
      </c>
      <c r="AY6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5" s="97" t="b">
        <f t="shared" si="384"/>
        <v>1</v>
      </c>
      <c r="BA635" s="97" t="b">
        <f t="shared" si="385"/>
        <v>0</v>
      </c>
      <c r="BB635" s="97" t="b">
        <f t="shared" si="391"/>
        <v>0</v>
      </c>
      <c r="BC635" s="97" t="b">
        <f t="shared" si="392"/>
        <v>1</v>
      </c>
      <c r="BD635" s="97" t="b">
        <f>Petrobras_PETR4___Histórico__InfoMoney_1[[#This Row],[MACD Line]]&lt;0</f>
        <v>0</v>
      </c>
      <c r="BE6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6" spans="1:57" hidden="1">
      <c r="A636" s="83">
        <v>43402</v>
      </c>
      <c r="B636" s="98">
        <v>23.97</v>
      </c>
      <c r="C636" s="98">
        <v>23.97</v>
      </c>
      <c r="D636" s="98">
        <v>-4.28</v>
      </c>
      <c r="E636" s="98">
        <f>Petrobras_PETR4___Histórico__InfoMoney_1[[#This Row],[Var.Dia (%)]]/100</f>
        <v>-4.2800000000000005E-2</v>
      </c>
      <c r="F636" s="98">
        <v>26.07</v>
      </c>
      <c r="G636" s="98">
        <v>23.57</v>
      </c>
      <c r="H636" s="98">
        <v>26.08</v>
      </c>
      <c r="I636" s="97" t="s">
        <v>631</v>
      </c>
      <c r="J636" s="108">
        <v>-3.56E-2</v>
      </c>
      <c r="K636" s="97">
        <f ca="1">IF(COUNT($E636:E$1321)&gt;=22,LINEST(OFFSET(E636,0,0,22),OFFSET(J636,0,0,22)),"")</f>
        <v>0.18040728370387812</v>
      </c>
      <c r="L636" s="99">
        <f t="shared" si="357"/>
        <v>0</v>
      </c>
      <c r="M636" s="99">
        <f t="shared" si="358"/>
        <v>1</v>
      </c>
      <c r="N636" s="99">
        <f t="shared" si="359"/>
        <v>0</v>
      </c>
      <c r="O6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-0.6317365269461076</v>
      </c>
      <c r="P636" s="128">
        <f>IF(Petrobras_PETR4___Histórico__InfoMoney_1[[#This Row],[William %R]]&lt;-0.8,1,0)</f>
        <v>0</v>
      </c>
      <c r="Q636" s="128">
        <f>IF(Petrobras_PETR4___Histórico__InfoMoney_1[[#This Row],[William %R]]&gt;-0.1,1,0)</f>
        <v>0</v>
      </c>
      <c r="R636" s="99">
        <f t="shared" si="360"/>
        <v>22.74</v>
      </c>
      <c r="S636" s="99">
        <f t="shared" si="361"/>
        <v>26.08</v>
      </c>
      <c r="T636" s="99">
        <f t="shared" si="362"/>
        <v>23.051076923076916</v>
      </c>
      <c r="U636" s="99">
        <f t="shared" si="363"/>
        <v>23.125499999999995</v>
      </c>
      <c r="V636" s="99">
        <f t="shared" si="364"/>
        <v>23.615099184524905</v>
      </c>
      <c r="W636" s="99">
        <f t="shared" si="365"/>
        <v>22.303669096594234</v>
      </c>
      <c r="X636" s="99">
        <f t="shared" si="366"/>
        <v>1.3114300879306704</v>
      </c>
      <c r="Y636" s="99">
        <f t="shared" si="367"/>
        <v>1.4024381459319226</v>
      </c>
      <c r="Z636" s="99">
        <f t="shared" si="368"/>
        <v>-9.1008058001252223E-2</v>
      </c>
      <c r="AA636" s="109">
        <f t="shared" si="369"/>
        <v>0.76367532368147262</v>
      </c>
      <c r="AB636" s="109">
        <f t="shared" si="386"/>
        <v>0.64345162988370774</v>
      </c>
      <c r="AC636" s="99" t="str">
        <f t="shared" si="387"/>
        <v>0</v>
      </c>
      <c r="AD636" s="95" t="str">
        <f t="shared" si="388"/>
        <v>0</v>
      </c>
      <c r="AE636" s="95">
        <f t="shared" si="370"/>
        <v>1</v>
      </c>
      <c r="AF636" s="95">
        <f>IF(Petrobras_PETR4___Histórico__InfoMoney_1[[#This Row],[MACD Line]]&lt;0,1,0)</f>
        <v>0</v>
      </c>
      <c r="AG636" s="99">
        <f>Petrobras_PETR4___Histórico__InfoMoney_1[[#This Row],[9MME]]/Petrobras_PETR4___Histórico__InfoMoney_1[[#This Row],[20MA]]</f>
        <v>0.99678177436496163</v>
      </c>
      <c r="AH636" s="95">
        <f t="shared" si="371"/>
        <v>0</v>
      </c>
      <c r="AI636" s="96">
        <f t="shared" si="372"/>
        <v>0</v>
      </c>
      <c r="AK636" s="104" t="b">
        <f t="shared" si="373"/>
        <v>1</v>
      </c>
      <c r="AL636" s="104" t="b">
        <f t="shared" si="374"/>
        <v>1</v>
      </c>
      <c r="AM636" s="104" t="b">
        <f t="shared" si="375"/>
        <v>1</v>
      </c>
      <c r="AN636" s="104" t="b">
        <f t="shared" si="376"/>
        <v>0</v>
      </c>
      <c r="AO636" s="98">
        <f t="shared" si="377"/>
        <v>18.88</v>
      </c>
      <c r="AP636" s="104">
        <f t="shared" si="378"/>
        <v>26.08</v>
      </c>
      <c r="AQ636" s="98">
        <f t="shared" si="379"/>
        <v>0.2</v>
      </c>
      <c r="AR636" s="98">
        <f t="shared" si="380"/>
        <v>0.15384615384615385</v>
      </c>
      <c r="AS636" s="98">
        <f t="shared" si="381"/>
        <v>7.407407407407407E-2</v>
      </c>
      <c r="AU636" s="97" t="b">
        <f t="shared" si="382"/>
        <v>1</v>
      </c>
      <c r="AV636" s="97" t="b">
        <f t="shared" si="383"/>
        <v>1</v>
      </c>
      <c r="AW636" s="97" t="b">
        <f t="shared" si="389"/>
        <v>1</v>
      </c>
      <c r="AX636" s="97" t="b">
        <f t="shared" si="390"/>
        <v>0</v>
      </c>
      <c r="AY6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6" s="97" t="b">
        <f t="shared" si="384"/>
        <v>0</v>
      </c>
      <c r="BA636" s="97" t="b">
        <f t="shared" si="385"/>
        <v>1</v>
      </c>
      <c r="BB636" s="97" t="b">
        <f t="shared" si="391"/>
        <v>1</v>
      </c>
      <c r="BC636" s="97" t="b">
        <f t="shared" si="392"/>
        <v>0</v>
      </c>
      <c r="BD636" s="97" t="b">
        <f>Petrobras_PETR4___Histórico__InfoMoney_1[[#This Row],[MACD Line]]&lt;0</f>
        <v>0</v>
      </c>
      <c r="BE6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7" spans="1:57" hidden="1">
      <c r="A637" s="83">
        <v>43399</v>
      </c>
      <c r="B637" s="98">
        <v>25.05</v>
      </c>
      <c r="C637" s="98">
        <v>25.05</v>
      </c>
      <c r="D637" s="98">
        <v>4.8600000000000003</v>
      </c>
      <c r="E637" s="98">
        <f>Petrobras_PETR4___Histórico__InfoMoney_1[[#This Row],[Var.Dia (%)]]/100</f>
        <v>4.8600000000000004E-2</v>
      </c>
      <c r="F637" s="98">
        <v>24.18</v>
      </c>
      <c r="G637" s="98">
        <v>23.7</v>
      </c>
      <c r="H637" s="98">
        <v>25.05</v>
      </c>
      <c r="I637" s="97" t="s">
        <v>309</v>
      </c>
      <c r="J637" s="108">
        <v>2.3E-2</v>
      </c>
      <c r="K637" s="97">
        <f ca="1">IF(COUNT($E637:E$1321)&gt;=22,LINEST(OFFSET(E637,0,0,22),OFFSET(J637,0,0,22)),"")</f>
        <v>-9.9983647791001221E-3</v>
      </c>
      <c r="L637" s="99">
        <f t="shared" si="357"/>
        <v>0</v>
      </c>
      <c r="M637" s="99">
        <f t="shared" si="358"/>
        <v>0</v>
      </c>
      <c r="N637" s="99">
        <f t="shared" si="359"/>
        <v>0</v>
      </c>
      <c r="O6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637" s="128">
        <f>IF(Petrobras_PETR4___Histórico__InfoMoney_1[[#This Row],[William %R]]&lt;-0.8,1,0)</f>
        <v>0</v>
      </c>
      <c r="Q637" s="128">
        <f>IF(Petrobras_PETR4___Histórico__InfoMoney_1[[#This Row],[William %R]]&gt;-0.1,1,0)</f>
        <v>1</v>
      </c>
      <c r="R637" s="99">
        <f t="shared" si="360"/>
        <v>22.74</v>
      </c>
      <c r="S637" s="99">
        <f t="shared" si="361"/>
        <v>25.05</v>
      </c>
      <c r="T637" s="99">
        <f t="shared" si="362"/>
        <v>22.981153846153845</v>
      </c>
      <c r="U637" s="99">
        <f t="shared" si="363"/>
        <v>22.883999999999993</v>
      </c>
      <c r="V637" s="99">
        <f t="shared" si="364"/>
        <v>23.550571763529433</v>
      </c>
      <c r="W637" s="99">
        <f t="shared" si="365"/>
        <v>22.170362624321772</v>
      </c>
      <c r="X637" s="99">
        <f t="shared" si="366"/>
        <v>1.3802091392076612</v>
      </c>
      <c r="Y637" s="99">
        <f t="shared" si="367"/>
        <v>1.4251901604322357</v>
      </c>
      <c r="Z637" s="99">
        <f t="shared" si="368"/>
        <v>-4.498102122457448E-2</v>
      </c>
      <c r="AA637" s="109">
        <f t="shared" si="369"/>
        <v>0.82731493398826184</v>
      </c>
      <c r="AB637" s="109">
        <f t="shared" si="386"/>
        <v>0.64399534159805849</v>
      </c>
      <c r="AC637" s="99" t="str">
        <f t="shared" si="387"/>
        <v>0</v>
      </c>
      <c r="AD637" s="95" t="str">
        <f t="shared" si="388"/>
        <v>0</v>
      </c>
      <c r="AE637" s="95">
        <f t="shared" si="370"/>
        <v>1</v>
      </c>
      <c r="AF637" s="95">
        <f>IF(Petrobras_PETR4___Histórico__InfoMoney_1[[#This Row],[MACD Line]]&lt;0,1,0)</f>
        <v>0</v>
      </c>
      <c r="AG637" s="99">
        <f>Petrobras_PETR4___Histórico__InfoMoney_1[[#This Row],[9MME]]/Petrobras_PETR4___Histórico__InfoMoney_1[[#This Row],[20MA]]</f>
        <v>1.00424549231576</v>
      </c>
      <c r="AH637" s="95">
        <f t="shared" si="371"/>
        <v>0</v>
      </c>
      <c r="AI637" s="96">
        <f t="shared" si="372"/>
        <v>0</v>
      </c>
      <c r="AK637" s="104" t="b">
        <f t="shared" si="373"/>
        <v>1</v>
      </c>
      <c r="AL637" s="104" t="b">
        <f t="shared" si="374"/>
        <v>0</v>
      </c>
      <c r="AM637" s="104" t="b">
        <f t="shared" si="375"/>
        <v>0</v>
      </c>
      <c r="AN637" s="104" t="b">
        <f t="shared" si="376"/>
        <v>1</v>
      </c>
      <c r="AO637" s="98">
        <f t="shared" si="377"/>
        <v>18.88</v>
      </c>
      <c r="AP637" s="104">
        <f t="shared" si="378"/>
        <v>26.08</v>
      </c>
      <c r="AQ637" s="98">
        <f t="shared" si="379"/>
        <v>0.2</v>
      </c>
      <c r="AR637" s="98">
        <f t="shared" si="380"/>
        <v>0.15384615384615385</v>
      </c>
      <c r="AS637" s="98">
        <f t="shared" si="381"/>
        <v>7.407407407407407E-2</v>
      </c>
      <c r="AU637" s="97" t="b">
        <f t="shared" si="382"/>
        <v>1</v>
      </c>
      <c r="AV637" s="97" t="b">
        <f t="shared" si="383"/>
        <v>0</v>
      </c>
      <c r="AW637" s="97" t="b">
        <f t="shared" si="389"/>
        <v>0</v>
      </c>
      <c r="AX637" s="97" t="b">
        <f t="shared" si="390"/>
        <v>1</v>
      </c>
      <c r="AY6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7" s="97" t="b">
        <f t="shared" si="384"/>
        <v>0</v>
      </c>
      <c r="BA637" s="97" t="b">
        <f t="shared" si="385"/>
        <v>0</v>
      </c>
      <c r="BB637" s="97" t="b">
        <f t="shared" si="391"/>
        <v>0</v>
      </c>
      <c r="BC637" s="97" t="b">
        <f t="shared" si="392"/>
        <v>1</v>
      </c>
      <c r="BD637" s="97" t="b">
        <f>Petrobras_PETR4___Histórico__InfoMoney_1[[#This Row],[MACD Line]]&lt;0</f>
        <v>0</v>
      </c>
      <c r="BE6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8" spans="1:57" hidden="1">
      <c r="A638" s="83">
        <v>43398</v>
      </c>
      <c r="B638" s="98">
        <v>23.88</v>
      </c>
      <c r="C638" s="98">
        <v>23.88</v>
      </c>
      <c r="D638" s="98">
        <v>2.4900000000000002</v>
      </c>
      <c r="E638" s="98">
        <f>Petrobras_PETR4___Histórico__InfoMoney_1[[#This Row],[Var.Dia (%)]]/100</f>
        <v>2.4900000000000002E-2</v>
      </c>
      <c r="F638" s="98">
        <v>23.76</v>
      </c>
      <c r="G638" s="98">
        <v>23.31</v>
      </c>
      <c r="H638" s="98">
        <v>24.17</v>
      </c>
      <c r="I638" s="97" t="s">
        <v>49</v>
      </c>
      <c r="J638" s="108">
        <v>-1.9099999999999999E-2</v>
      </c>
      <c r="K638" s="97">
        <f ca="1">IF(COUNT($E638:E$1321)&gt;=22,LINEST(OFFSET(E638,0,0,22),OFFSET(J638,0,0,22)),"")</f>
        <v>-0.13346395748442461</v>
      </c>
      <c r="L638" s="99">
        <f t="shared" si="357"/>
        <v>0</v>
      </c>
      <c r="M638" s="99">
        <f t="shared" si="358"/>
        <v>0</v>
      </c>
      <c r="N638" s="99">
        <f t="shared" si="359"/>
        <v>0</v>
      </c>
      <c r="O6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-0.20462046204620488</v>
      </c>
      <c r="P638" s="128">
        <f>IF(Petrobras_PETR4___Histórico__InfoMoney_1[[#This Row],[William %R]]&lt;-0.8,1,0)</f>
        <v>0</v>
      </c>
      <c r="Q638" s="128">
        <f>IF(Petrobras_PETR4___Histórico__InfoMoney_1[[#This Row],[William %R]]&gt;-0.1,1,0)</f>
        <v>0</v>
      </c>
      <c r="R638" s="99">
        <f t="shared" si="360"/>
        <v>21.47</v>
      </c>
      <c r="S638" s="99">
        <f t="shared" si="361"/>
        <v>24.5</v>
      </c>
      <c r="T638" s="99">
        <f t="shared" si="362"/>
        <v>22.565923076923074</v>
      </c>
      <c r="U638" s="99">
        <f t="shared" si="363"/>
        <v>22.604999999999997</v>
      </c>
      <c r="V638" s="99">
        <f t="shared" si="364"/>
        <v>23.27794844780751</v>
      </c>
      <c r="W638" s="99">
        <f t="shared" si="365"/>
        <v>21.939991634267514</v>
      </c>
      <c r="X638" s="99">
        <f t="shared" si="366"/>
        <v>1.3379568135399964</v>
      </c>
      <c r="Y638" s="99">
        <f t="shared" si="367"/>
        <v>1.4364354157383792</v>
      </c>
      <c r="Z638" s="99">
        <f t="shared" si="368"/>
        <v>-9.8478602198382781E-2</v>
      </c>
      <c r="AA638" s="109">
        <f t="shared" si="369"/>
        <v>0.41012193308819639</v>
      </c>
      <c r="AB638" s="109">
        <f t="shared" si="386"/>
        <v>0.3031501278244822</v>
      </c>
      <c r="AC638" s="99" t="str">
        <f t="shared" si="387"/>
        <v>0</v>
      </c>
      <c r="AD638" s="95" t="str">
        <f t="shared" si="388"/>
        <v>0</v>
      </c>
      <c r="AE638" s="95">
        <f t="shared" si="370"/>
        <v>1</v>
      </c>
      <c r="AF638" s="95">
        <f>IF(Petrobras_PETR4___Histórico__InfoMoney_1[[#This Row],[MACD Line]]&lt;0,1,0)</f>
        <v>0</v>
      </c>
      <c r="AG638" s="99">
        <f>Petrobras_PETR4___Histórico__InfoMoney_1[[#This Row],[9MME]]/Petrobras_PETR4___Histórico__InfoMoney_1[[#This Row],[20MA]]</f>
        <v>0.99827131505963618</v>
      </c>
      <c r="AH638" s="95">
        <f t="shared" si="371"/>
        <v>0</v>
      </c>
      <c r="AI638" s="96">
        <f t="shared" si="372"/>
        <v>0</v>
      </c>
      <c r="AK638" s="104" t="b">
        <f t="shared" si="373"/>
        <v>0</v>
      </c>
      <c r="AL638" s="104" t="b">
        <f t="shared" si="374"/>
        <v>1</v>
      </c>
      <c r="AM638" s="104" t="b">
        <f t="shared" si="375"/>
        <v>0</v>
      </c>
      <c r="AN638" s="104" t="b">
        <f t="shared" si="376"/>
        <v>1</v>
      </c>
      <c r="AO638" s="98">
        <f t="shared" si="377"/>
        <v>18.579999999999998</v>
      </c>
      <c r="AP638" s="104">
        <f t="shared" si="378"/>
        <v>24.5</v>
      </c>
      <c r="AQ638" s="98">
        <f t="shared" si="379"/>
        <v>0.2</v>
      </c>
      <c r="AR638" s="98">
        <f t="shared" si="380"/>
        <v>0.15384615384615385</v>
      </c>
      <c r="AS638" s="98">
        <f t="shared" si="381"/>
        <v>7.407407407407407E-2</v>
      </c>
      <c r="AU638" s="97" t="b">
        <f t="shared" si="382"/>
        <v>0</v>
      </c>
      <c r="AV638" s="97" t="b">
        <f t="shared" si="383"/>
        <v>1</v>
      </c>
      <c r="AW638" s="97" t="b">
        <f t="shared" si="389"/>
        <v>1</v>
      </c>
      <c r="AX638" s="97" t="b">
        <f t="shared" si="390"/>
        <v>1</v>
      </c>
      <c r="AY6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8" s="97" t="b">
        <f t="shared" si="384"/>
        <v>1</v>
      </c>
      <c r="BA638" s="97" t="b">
        <f t="shared" si="385"/>
        <v>0</v>
      </c>
      <c r="BB638" s="97" t="b">
        <f t="shared" si="391"/>
        <v>0</v>
      </c>
      <c r="BC638" s="97" t="b">
        <f t="shared" si="392"/>
        <v>0</v>
      </c>
      <c r="BD638" s="97" t="b">
        <f>Petrobras_PETR4___Histórico__InfoMoney_1[[#This Row],[MACD Line]]&lt;0</f>
        <v>0</v>
      </c>
      <c r="BE6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39" spans="1:57" hidden="1">
      <c r="A639" s="83">
        <v>43397</v>
      </c>
      <c r="B639" s="98">
        <v>23.3</v>
      </c>
      <c r="C639" s="98">
        <v>23.3</v>
      </c>
      <c r="D639" s="98">
        <v>-1.98</v>
      </c>
      <c r="E639" s="98">
        <f>Petrobras_PETR4___Histórico__InfoMoney_1[[#This Row],[Var.Dia (%)]]/100</f>
        <v>-1.9799999999999998E-2</v>
      </c>
      <c r="F639" s="98">
        <v>23.97</v>
      </c>
      <c r="G639" s="98">
        <v>23.3</v>
      </c>
      <c r="H639" s="98">
        <v>24.49</v>
      </c>
      <c r="I639" s="97" t="s">
        <v>54</v>
      </c>
      <c r="J639" s="108">
        <v>-1.21E-2</v>
      </c>
      <c r="K639" s="97">
        <f ca="1">IF(COUNT($E639:E$1321)&gt;=22,LINEST(OFFSET(E639,0,0,22),OFFSET(J639,0,0,22)),"")</f>
        <v>-9.8688156291769524E-2</v>
      </c>
      <c r="L639" s="99">
        <f t="shared" si="357"/>
        <v>0</v>
      </c>
      <c r="M639" s="99">
        <f t="shared" si="358"/>
        <v>0</v>
      </c>
      <c r="N639" s="99">
        <f t="shared" si="359"/>
        <v>0</v>
      </c>
      <c r="O6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-0.34883720930232526</v>
      </c>
      <c r="P639" s="128">
        <f>IF(Petrobras_PETR4___Histórico__InfoMoney_1[[#This Row],[William %R]]&lt;-0.8,1,0)</f>
        <v>0</v>
      </c>
      <c r="Q639" s="128">
        <f>IF(Petrobras_PETR4___Histórico__InfoMoney_1[[#This Row],[William %R]]&gt;-0.1,1,0)</f>
        <v>0</v>
      </c>
      <c r="R639" s="99">
        <f t="shared" si="360"/>
        <v>21.06</v>
      </c>
      <c r="S639" s="99">
        <f t="shared" si="361"/>
        <v>24.5</v>
      </c>
      <c r="T639" s="99">
        <f t="shared" si="362"/>
        <v>22.261769230769229</v>
      </c>
      <c r="U639" s="99">
        <f t="shared" si="363"/>
        <v>22.326999999999995</v>
      </c>
      <c r="V639" s="99">
        <f t="shared" si="364"/>
        <v>23.168484529227058</v>
      </c>
      <c r="W639" s="99">
        <f t="shared" si="365"/>
        <v>21.784790965008916</v>
      </c>
      <c r="X639" s="99">
        <f t="shared" si="366"/>
        <v>1.3836935642181416</v>
      </c>
      <c r="Y639" s="99">
        <f t="shared" si="367"/>
        <v>1.4610550662879749</v>
      </c>
      <c r="Z639" s="99">
        <f t="shared" si="368"/>
        <v>-7.7361502069833277E-2</v>
      </c>
      <c r="AA639" s="109">
        <f t="shared" si="369"/>
        <v>0.33941125496954311</v>
      </c>
      <c r="AB639" s="109">
        <f t="shared" si="386"/>
        <v>0.3271391141395355</v>
      </c>
      <c r="AC639" s="99" t="str">
        <f t="shared" si="387"/>
        <v>0</v>
      </c>
      <c r="AD639" s="95" t="str">
        <f t="shared" si="388"/>
        <v>0</v>
      </c>
      <c r="AE639" s="95">
        <f t="shared" si="370"/>
        <v>1</v>
      </c>
      <c r="AF639" s="95">
        <f>IF(Petrobras_PETR4___Histórico__InfoMoney_1[[#This Row],[MACD Line]]&lt;0,1,0)</f>
        <v>0</v>
      </c>
      <c r="AG639" s="99">
        <f>Petrobras_PETR4___Histórico__InfoMoney_1[[#This Row],[9MME]]/Petrobras_PETR4___Histórico__InfoMoney_1[[#This Row],[20MA]]</f>
        <v>0.99707839077212501</v>
      </c>
      <c r="AH639" s="95">
        <f t="shared" si="371"/>
        <v>0</v>
      </c>
      <c r="AI639" s="96">
        <f t="shared" si="372"/>
        <v>1</v>
      </c>
      <c r="AK639" s="104" t="b">
        <f t="shared" si="373"/>
        <v>1</v>
      </c>
      <c r="AL639" s="104" t="b">
        <f t="shared" si="374"/>
        <v>1</v>
      </c>
      <c r="AM639" s="104" t="b">
        <f t="shared" si="375"/>
        <v>0</v>
      </c>
      <c r="AN639" s="104" t="b">
        <f t="shared" si="376"/>
        <v>0</v>
      </c>
      <c r="AO639" s="98">
        <f t="shared" si="377"/>
        <v>17.72</v>
      </c>
      <c r="AP639" s="104">
        <f t="shared" si="378"/>
        <v>24.5</v>
      </c>
      <c r="AQ639" s="98">
        <f t="shared" si="379"/>
        <v>0.2</v>
      </c>
      <c r="AR639" s="98">
        <f t="shared" si="380"/>
        <v>0.15384615384615385</v>
      </c>
      <c r="AS639" s="98">
        <f t="shared" si="381"/>
        <v>7.407407407407407E-2</v>
      </c>
      <c r="AU639" s="97" t="b">
        <f t="shared" si="382"/>
        <v>1</v>
      </c>
      <c r="AV639" s="97" t="b">
        <f t="shared" si="383"/>
        <v>0</v>
      </c>
      <c r="AW639" s="97" t="b">
        <f t="shared" si="389"/>
        <v>1</v>
      </c>
      <c r="AX639" s="97" t="b">
        <f t="shared" si="390"/>
        <v>1</v>
      </c>
      <c r="AY6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39" s="97" t="b">
        <f t="shared" si="384"/>
        <v>1</v>
      </c>
      <c r="BA639" s="97" t="b">
        <f t="shared" si="385"/>
        <v>1</v>
      </c>
      <c r="BB639" s="97" t="b">
        <f t="shared" si="391"/>
        <v>0</v>
      </c>
      <c r="BC639" s="97" t="b">
        <f t="shared" si="392"/>
        <v>0</v>
      </c>
      <c r="BD639" s="97" t="b">
        <f>Petrobras_PETR4___Histórico__InfoMoney_1[[#This Row],[MACD Line]]&lt;0</f>
        <v>0</v>
      </c>
      <c r="BE6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0" spans="1:57" hidden="1">
      <c r="A640" s="83">
        <v>43396</v>
      </c>
      <c r="B640" s="98">
        <v>23.78</v>
      </c>
      <c r="C640" s="98">
        <v>23.78</v>
      </c>
      <c r="D640" s="98">
        <v>-1.24</v>
      </c>
      <c r="E640" s="98">
        <f>Petrobras_PETR4___Histórico__InfoMoney_1[[#This Row],[Var.Dia (%)]]/100</f>
        <v>-1.24E-2</v>
      </c>
      <c r="F640" s="98">
        <v>23.73</v>
      </c>
      <c r="G640" s="98">
        <v>23.42</v>
      </c>
      <c r="H640" s="98">
        <v>24.03</v>
      </c>
      <c r="I640" s="97" t="s">
        <v>114</v>
      </c>
      <c r="J640" s="108">
        <v>2.69E-2</v>
      </c>
      <c r="K640" s="97">
        <f ca="1">IF(COUNT($E640:E$1321)&gt;=22,LINEST(OFFSET(E640,0,0,22),OFFSET(J640,0,0,22)),"")</f>
        <v>-0.1310288530905897</v>
      </c>
      <c r="L640" s="99">
        <f t="shared" si="357"/>
        <v>0</v>
      </c>
      <c r="M640" s="99">
        <f t="shared" si="358"/>
        <v>0</v>
      </c>
      <c r="N640" s="99">
        <f t="shared" si="359"/>
        <v>0</v>
      </c>
      <c r="O6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-0.20930232558139494</v>
      </c>
      <c r="P640" s="128">
        <f>IF(Petrobras_PETR4___Histórico__InfoMoney_1[[#This Row],[William %R]]&lt;-0.8,1,0)</f>
        <v>0</v>
      </c>
      <c r="Q640" s="128">
        <f>IF(Petrobras_PETR4___Histórico__InfoMoney_1[[#This Row],[William %R]]&gt;-0.1,1,0)</f>
        <v>0</v>
      </c>
      <c r="R640" s="99">
        <f t="shared" si="360"/>
        <v>21.06</v>
      </c>
      <c r="S640" s="99">
        <f t="shared" si="361"/>
        <v>24.5</v>
      </c>
      <c r="T640" s="99">
        <f t="shared" si="362"/>
        <v>22.097423076923075</v>
      </c>
      <c r="U640" s="99">
        <f t="shared" si="363"/>
        <v>22.072999999999997</v>
      </c>
      <c r="V640" s="99">
        <f t="shared" si="364"/>
        <v>23.144572625450159</v>
      </c>
      <c r="W640" s="99">
        <f t="shared" si="365"/>
        <v>21.663574242209631</v>
      </c>
      <c r="X640" s="99">
        <f t="shared" si="366"/>
        <v>1.4809983832405287</v>
      </c>
      <c r="Y640" s="99">
        <f t="shared" si="367"/>
        <v>1.4803954418054333</v>
      </c>
      <c r="Z640" s="99">
        <f t="shared" si="368"/>
        <v>6.0294143509542764E-4</v>
      </c>
      <c r="AA640" s="109">
        <f t="shared" si="369"/>
        <v>0.20506096654409819</v>
      </c>
      <c r="AB640" s="109">
        <f t="shared" si="386"/>
        <v>0.31736414416250625</v>
      </c>
      <c r="AC640" s="99" t="str">
        <f t="shared" si="387"/>
        <v>0</v>
      </c>
      <c r="AD640" s="95" t="str">
        <f t="shared" si="388"/>
        <v>0</v>
      </c>
      <c r="AE640" s="95">
        <f t="shared" si="370"/>
        <v>1</v>
      </c>
      <c r="AF640" s="95">
        <f>IF(Petrobras_PETR4___Histórico__InfoMoney_1[[#This Row],[MACD Line]]&lt;0,1,0)</f>
        <v>0</v>
      </c>
      <c r="AG640" s="99">
        <f>Petrobras_PETR4___Histórico__InfoMoney_1[[#This Row],[9MME]]/Petrobras_PETR4___Histórico__InfoMoney_1[[#This Row],[20MA]]</f>
        <v>1.0011064683968232</v>
      </c>
      <c r="AH640" s="95">
        <f t="shared" si="371"/>
        <v>0</v>
      </c>
      <c r="AI640" s="96">
        <f t="shared" si="372"/>
        <v>0</v>
      </c>
      <c r="AK640" s="104" t="b">
        <f t="shared" si="373"/>
        <v>1</v>
      </c>
      <c r="AL640" s="104" t="b">
        <f t="shared" si="374"/>
        <v>0</v>
      </c>
      <c r="AM640" s="104" t="b">
        <f t="shared" si="375"/>
        <v>0</v>
      </c>
      <c r="AN640" s="104" t="b">
        <f t="shared" si="376"/>
        <v>1</v>
      </c>
      <c r="AO640" s="98">
        <f t="shared" si="377"/>
        <v>17.72</v>
      </c>
      <c r="AP640" s="104">
        <f t="shared" si="378"/>
        <v>24.5</v>
      </c>
      <c r="AQ640" s="98">
        <f t="shared" si="379"/>
        <v>0.2</v>
      </c>
      <c r="AR640" s="98">
        <f t="shared" si="380"/>
        <v>0.15384615384615385</v>
      </c>
      <c r="AS640" s="98">
        <f t="shared" si="381"/>
        <v>7.407407407407407E-2</v>
      </c>
      <c r="AU640" s="97" t="b">
        <f t="shared" si="382"/>
        <v>0</v>
      </c>
      <c r="AV640" s="97" t="b">
        <f t="shared" si="383"/>
        <v>1</v>
      </c>
      <c r="AW640" s="97" t="b">
        <f t="shared" si="389"/>
        <v>1</v>
      </c>
      <c r="AX640" s="97" t="b">
        <f t="shared" si="390"/>
        <v>1</v>
      </c>
      <c r="AY6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0" s="97" t="b">
        <f t="shared" si="384"/>
        <v>0</v>
      </c>
      <c r="BA640" s="97" t="b">
        <f t="shared" si="385"/>
        <v>1</v>
      </c>
      <c r="BB640" s="97" t="b">
        <f t="shared" si="391"/>
        <v>0</v>
      </c>
      <c r="BC640" s="97" t="b">
        <f t="shared" si="392"/>
        <v>0</v>
      </c>
      <c r="BD640" s="97" t="b">
        <f>Petrobras_PETR4___Histórico__InfoMoney_1[[#This Row],[MACD Line]]&lt;0</f>
        <v>0</v>
      </c>
      <c r="BE6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1" spans="1:57" hidden="1">
      <c r="A641" s="83">
        <v>43395</v>
      </c>
      <c r="B641" s="98">
        <v>24.07</v>
      </c>
      <c r="C641" s="98">
        <v>24.07</v>
      </c>
      <c r="D641" s="98">
        <v>2.35</v>
      </c>
      <c r="E641" s="98">
        <f>Petrobras_PETR4___Histórico__InfoMoney_1[[#This Row],[Var.Dia (%)]]/100</f>
        <v>2.35E-2</v>
      </c>
      <c r="F641" s="98">
        <v>23.84</v>
      </c>
      <c r="G641" s="98">
        <v>23.84</v>
      </c>
      <c r="H641" s="98">
        <v>24.14</v>
      </c>
      <c r="I641" s="97" t="s">
        <v>181</v>
      </c>
      <c r="J641" s="108">
        <v>3.5000000000000001E-3</v>
      </c>
      <c r="K641" s="97">
        <f ca="1">IF(COUNT($E641:E$1321)&gt;=22,LINEST(OFFSET(E641,0,0,22),OFFSET(J641,0,0,22)),"")</f>
        <v>2.3731292562679872E-3</v>
      </c>
      <c r="L641" s="99">
        <f t="shared" si="357"/>
        <v>0</v>
      </c>
      <c r="M641" s="99">
        <f t="shared" si="358"/>
        <v>0</v>
      </c>
      <c r="N641" s="99">
        <f t="shared" si="359"/>
        <v>0</v>
      </c>
      <c r="O6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-9.2872570194384413E-2</v>
      </c>
      <c r="P641" s="128">
        <f>IF(Petrobras_PETR4___Histórico__InfoMoney_1[[#This Row],[William %R]]&lt;-0.8,1,0)</f>
        <v>0</v>
      </c>
      <c r="Q641" s="128">
        <f>IF(Petrobras_PETR4___Histórico__InfoMoney_1[[#This Row],[William %R]]&gt;-0.1,1,0)</f>
        <v>1</v>
      </c>
      <c r="R641" s="99">
        <f t="shared" si="360"/>
        <v>19.87</v>
      </c>
      <c r="S641" s="99">
        <f t="shared" si="361"/>
        <v>24.5</v>
      </c>
      <c r="T641" s="99">
        <f t="shared" si="362"/>
        <v>21.897076923076916</v>
      </c>
      <c r="U641" s="99">
        <f t="shared" si="363"/>
        <v>21.791499999999996</v>
      </c>
      <c r="V641" s="99">
        <f t="shared" si="364"/>
        <v>23.029040375532006</v>
      </c>
      <c r="W641" s="99">
        <f t="shared" si="365"/>
        <v>21.494260181586402</v>
      </c>
      <c r="X641" s="99">
        <f t="shared" si="366"/>
        <v>1.5347801939456041</v>
      </c>
      <c r="Y641" s="99">
        <f t="shared" si="367"/>
        <v>1.4802447064466595</v>
      </c>
      <c r="Z641" s="99">
        <f t="shared" si="368"/>
        <v>5.4535487498944546E-2</v>
      </c>
      <c r="AA641" s="109">
        <f t="shared" si="369"/>
        <v>0.38890872965260165</v>
      </c>
      <c r="AB641" s="109">
        <f t="shared" si="386"/>
        <v>0.39608079983760935</v>
      </c>
      <c r="AC641" s="99" t="str">
        <f t="shared" si="387"/>
        <v>0</v>
      </c>
      <c r="AD641" s="95" t="str">
        <f t="shared" si="388"/>
        <v>0</v>
      </c>
      <c r="AE641" s="95">
        <f t="shared" si="370"/>
        <v>1</v>
      </c>
      <c r="AF641" s="95">
        <f>IF(Petrobras_PETR4___Histórico__InfoMoney_1[[#This Row],[MACD Line]]&lt;0,1,0)</f>
        <v>0</v>
      </c>
      <c r="AG641" s="99">
        <f>Petrobras_PETR4___Histórico__InfoMoney_1[[#This Row],[9MME]]/Petrobras_PETR4___Histórico__InfoMoney_1[[#This Row],[20MA]]</f>
        <v>1.0048448671765102</v>
      </c>
      <c r="AH641" s="95">
        <f t="shared" si="371"/>
        <v>0</v>
      </c>
      <c r="AI641" s="96">
        <f t="shared" si="372"/>
        <v>0</v>
      </c>
      <c r="AK641" s="104" t="b">
        <f t="shared" si="373"/>
        <v>0</v>
      </c>
      <c r="AL641" s="104" t="b">
        <f t="shared" si="374"/>
        <v>0</v>
      </c>
      <c r="AM641" s="104" t="b">
        <f t="shared" si="375"/>
        <v>0</v>
      </c>
      <c r="AN641" s="104" t="b">
        <f t="shared" si="376"/>
        <v>1</v>
      </c>
      <c r="AO641" s="98">
        <f t="shared" si="377"/>
        <v>17.72</v>
      </c>
      <c r="AP641" s="104">
        <f t="shared" si="378"/>
        <v>24.5</v>
      </c>
      <c r="AQ641" s="98">
        <f t="shared" si="379"/>
        <v>0.2</v>
      </c>
      <c r="AR641" s="98">
        <f t="shared" si="380"/>
        <v>0.15384615384615385</v>
      </c>
      <c r="AS641" s="98">
        <f t="shared" si="381"/>
        <v>7.407407407407407E-2</v>
      </c>
      <c r="AU641" s="97" t="b">
        <f t="shared" si="382"/>
        <v>1</v>
      </c>
      <c r="AV641" s="97" t="b">
        <f t="shared" si="383"/>
        <v>0</v>
      </c>
      <c r="AW641" s="97" t="b">
        <f t="shared" si="389"/>
        <v>1</v>
      </c>
      <c r="AX641" s="97" t="b">
        <f t="shared" si="390"/>
        <v>1</v>
      </c>
      <c r="AY6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1" s="97" t="b">
        <f t="shared" si="384"/>
        <v>0</v>
      </c>
      <c r="BA641" s="97" t="b">
        <f t="shared" si="385"/>
        <v>0</v>
      </c>
      <c r="BB641" s="97" t="b">
        <f t="shared" si="391"/>
        <v>0</v>
      </c>
      <c r="BC641" s="97" t="b">
        <f t="shared" si="392"/>
        <v>0</v>
      </c>
      <c r="BD641" s="97" t="b">
        <f>Petrobras_PETR4___Histórico__InfoMoney_1[[#This Row],[MACD Line]]&lt;0</f>
        <v>0</v>
      </c>
      <c r="BE6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2" spans="1:57" hidden="1">
      <c r="A642" s="83">
        <v>43392</v>
      </c>
      <c r="B642" s="98">
        <v>23.52</v>
      </c>
      <c r="C642" s="98">
        <v>23.52</v>
      </c>
      <c r="D642" s="98">
        <v>0.86</v>
      </c>
      <c r="E642" s="98">
        <f>Petrobras_PETR4___Histórico__InfoMoney_1[[#This Row],[Var.Dia (%)]]/100</f>
        <v>8.6E-3</v>
      </c>
      <c r="F642" s="98">
        <v>23.73</v>
      </c>
      <c r="G642" s="98">
        <v>23.34</v>
      </c>
      <c r="H642" s="98">
        <v>23.87</v>
      </c>
      <c r="I642" s="97" t="s">
        <v>180</v>
      </c>
      <c r="J642" s="108">
        <v>-1.61E-2</v>
      </c>
      <c r="K642" s="97">
        <f ca="1">IF(COUNT($E642:E$1321)&gt;=22,LINEST(OFFSET(E642,0,0,22),OFFSET(J642,0,0,22)),"")</f>
        <v>-2.5978049350043012E-2</v>
      </c>
      <c r="L642" s="99">
        <f t="shared" si="357"/>
        <v>0</v>
      </c>
      <c r="M642" s="99">
        <f t="shared" si="358"/>
        <v>0</v>
      </c>
      <c r="N642" s="99">
        <f t="shared" si="359"/>
        <v>0</v>
      </c>
      <c r="O6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-0.17437722419928831</v>
      </c>
      <c r="P642" s="128">
        <f>IF(Petrobras_PETR4___Histórico__InfoMoney_1[[#This Row],[William %R]]&lt;-0.8,1,0)</f>
        <v>0</v>
      </c>
      <c r="Q642" s="128">
        <f>IF(Petrobras_PETR4___Histórico__InfoMoney_1[[#This Row],[William %R]]&gt;-0.1,1,0)</f>
        <v>0</v>
      </c>
      <c r="R642" s="99">
        <f t="shared" si="360"/>
        <v>18.88</v>
      </c>
      <c r="S642" s="99">
        <f t="shared" si="361"/>
        <v>24.5</v>
      </c>
      <c r="T642" s="99">
        <f t="shared" si="362"/>
        <v>21.580192307692307</v>
      </c>
      <c r="U642" s="99">
        <f t="shared" si="363"/>
        <v>21.501999999999992</v>
      </c>
      <c r="V642" s="99">
        <f t="shared" si="364"/>
        <v>22.839774989265099</v>
      </c>
      <c r="W642" s="99">
        <f t="shared" si="365"/>
        <v>21.288200996113314</v>
      </c>
      <c r="X642" s="99">
        <f t="shared" si="366"/>
        <v>1.5515739931517842</v>
      </c>
      <c r="Y642" s="99">
        <f t="shared" si="367"/>
        <v>1.4666108345719233</v>
      </c>
      <c r="Z642" s="99">
        <f t="shared" si="368"/>
        <v>8.496315857986092E-2</v>
      </c>
      <c r="AA642" s="109">
        <f t="shared" si="369"/>
        <v>0.141421356237309</v>
      </c>
      <c r="AB642" s="109">
        <f t="shared" si="386"/>
        <v>0.41124202119919645</v>
      </c>
      <c r="AC642" s="99" t="str">
        <f t="shared" si="387"/>
        <v>0</v>
      </c>
      <c r="AD642" s="95" t="str">
        <f t="shared" si="388"/>
        <v>0</v>
      </c>
      <c r="AE642" s="95">
        <f t="shared" si="370"/>
        <v>1</v>
      </c>
      <c r="AF642" s="95">
        <f>IF(Petrobras_PETR4___Histórico__InfoMoney_1[[#This Row],[MACD Line]]&lt;0,1,0)</f>
        <v>0</v>
      </c>
      <c r="AG642" s="99">
        <f>Petrobras_PETR4___Histórico__InfoMoney_1[[#This Row],[9MME]]/Petrobras_PETR4___Histórico__InfoMoney_1[[#This Row],[20MA]]</f>
        <v>1.0036365132402714</v>
      </c>
      <c r="AH642" s="95">
        <f t="shared" si="371"/>
        <v>0</v>
      </c>
      <c r="AI642" s="96">
        <f t="shared" si="372"/>
        <v>0</v>
      </c>
      <c r="AK642" s="104" t="b">
        <f t="shared" si="373"/>
        <v>0</v>
      </c>
      <c r="AL642" s="104" t="b">
        <f t="shared" si="374"/>
        <v>1</v>
      </c>
      <c r="AM642" s="104" t="b">
        <f t="shared" si="375"/>
        <v>1</v>
      </c>
      <c r="AN642" s="104" t="b">
        <f t="shared" si="376"/>
        <v>1</v>
      </c>
      <c r="AO642" s="98">
        <f t="shared" si="377"/>
        <v>17.72</v>
      </c>
      <c r="AP642" s="104">
        <f t="shared" si="378"/>
        <v>24.5</v>
      </c>
      <c r="AQ642" s="98">
        <f t="shared" si="379"/>
        <v>0.2</v>
      </c>
      <c r="AR642" s="98">
        <f t="shared" si="380"/>
        <v>0.15384615384615385</v>
      </c>
      <c r="AS642" s="98">
        <f t="shared" si="381"/>
        <v>7.407407407407407E-2</v>
      </c>
      <c r="AU642" s="97" t="b">
        <f t="shared" si="382"/>
        <v>0</v>
      </c>
      <c r="AV642" s="97" t="b">
        <f t="shared" si="383"/>
        <v>0</v>
      </c>
      <c r="AW642" s="97" t="b">
        <f t="shared" si="389"/>
        <v>1</v>
      </c>
      <c r="AX642" s="97" t="b">
        <f t="shared" si="390"/>
        <v>1</v>
      </c>
      <c r="AY6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2" s="97" t="b">
        <f t="shared" si="384"/>
        <v>1</v>
      </c>
      <c r="BA642" s="97" t="b">
        <f t="shared" si="385"/>
        <v>0</v>
      </c>
      <c r="BB642" s="97" t="b">
        <f t="shared" si="391"/>
        <v>0</v>
      </c>
      <c r="BC642" s="97" t="b">
        <f t="shared" si="392"/>
        <v>0</v>
      </c>
      <c r="BD642" s="97" t="b">
        <f>Petrobras_PETR4___Histórico__InfoMoney_1[[#This Row],[MACD Line]]&lt;0</f>
        <v>0</v>
      </c>
      <c r="BE6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3" spans="1:57" hidden="1">
      <c r="A643" s="83">
        <v>43391</v>
      </c>
      <c r="B643" s="98">
        <v>23.32</v>
      </c>
      <c r="C643" s="98">
        <v>23.32</v>
      </c>
      <c r="D643" s="98">
        <v>-2.83</v>
      </c>
      <c r="E643" s="98">
        <f>Petrobras_PETR4___Histórico__InfoMoney_1[[#This Row],[Var.Dia (%)]]/100</f>
        <v>-2.8300000000000002E-2</v>
      </c>
      <c r="F643" s="98">
        <v>23.86</v>
      </c>
      <c r="G643" s="98">
        <v>23.32</v>
      </c>
      <c r="H643" s="98">
        <v>23.9</v>
      </c>
      <c r="I643" s="97" t="s">
        <v>172</v>
      </c>
      <c r="J643" s="108">
        <v>-4.4000000000000003E-3</v>
      </c>
      <c r="K643" s="97">
        <f ca="1">IF(COUNT($E643:E$1321)&gt;=22,LINEST(OFFSET(E643,0,0,22),OFFSET(J643,0,0,22)),"")</f>
        <v>-9.373232475406711E-3</v>
      </c>
      <c r="L643" s="99">
        <f t="shared" si="357"/>
        <v>0</v>
      </c>
      <c r="M643" s="99">
        <f t="shared" si="358"/>
        <v>0</v>
      </c>
      <c r="N643" s="99">
        <f t="shared" si="359"/>
        <v>0</v>
      </c>
      <c r="O6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-0.20996441281138781</v>
      </c>
      <c r="P643" s="128">
        <f>IF(Petrobras_PETR4___Histórico__InfoMoney_1[[#This Row],[William %R]]&lt;-0.8,1,0)</f>
        <v>0</v>
      </c>
      <c r="Q643" s="128">
        <f>IF(Petrobras_PETR4___Histórico__InfoMoney_1[[#This Row],[William %R]]&gt;-0.1,1,0)</f>
        <v>0</v>
      </c>
      <c r="R643" s="99">
        <f t="shared" si="360"/>
        <v>18.88</v>
      </c>
      <c r="S643" s="99">
        <f t="shared" si="361"/>
        <v>24.5</v>
      </c>
      <c r="T643" s="99">
        <f t="shared" si="362"/>
        <v>21.329846153846152</v>
      </c>
      <c r="U643" s="99">
        <f t="shared" si="363"/>
        <v>21.227499999999999</v>
      </c>
      <c r="V643" s="99">
        <f t="shared" si="364"/>
        <v>22.716097714586027</v>
      </c>
      <c r="W643" s="99">
        <f t="shared" si="365"/>
        <v>21.109657075802378</v>
      </c>
      <c r="X643" s="99">
        <f t="shared" si="366"/>
        <v>1.6064406387836492</v>
      </c>
      <c r="Y643" s="99">
        <f t="shared" si="367"/>
        <v>1.4453700449269582</v>
      </c>
      <c r="Z643" s="99">
        <f t="shared" si="368"/>
        <v>0.16107059385669098</v>
      </c>
      <c r="AA643" s="109">
        <f t="shared" si="369"/>
        <v>0.48083261120685211</v>
      </c>
      <c r="AB643" s="109">
        <f t="shared" si="386"/>
        <v>0.53369466926324149</v>
      </c>
      <c r="AC643" s="99" t="str">
        <f t="shared" si="387"/>
        <v>0</v>
      </c>
      <c r="AD643" s="95" t="str">
        <f t="shared" si="388"/>
        <v>0</v>
      </c>
      <c r="AE643" s="95">
        <f t="shared" si="370"/>
        <v>1</v>
      </c>
      <c r="AF643" s="95">
        <f>IF(Petrobras_PETR4___Histórico__InfoMoney_1[[#This Row],[MACD Line]]&lt;0,1,0)</f>
        <v>0</v>
      </c>
      <c r="AG643" s="99">
        <f>Petrobras_PETR4___Histórico__InfoMoney_1[[#This Row],[9MME]]/Petrobras_PETR4___Histórico__InfoMoney_1[[#This Row],[20MA]]</f>
        <v>1.0048213945988058</v>
      </c>
      <c r="AH643" s="95">
        <f t="shared" si="371"/>
        <v>0</v>
      </c>
      <c r="AI643" s="96">
        <f t="shared" si="372"/>
        <v>0</v>
      </c>
      <c r="AK643" s="104" t="b">
        <f t="shared" si="373"/>
        <v>1</v>
      </c>
      <c r="AL643" s="104" t="b">
        <f t="shared" si="374"/>
        <v>1</v>
      </c>
      <c r="AM643" s="104" t="b">
        <f t="shared" si="375"/>
        <v>1</v>
      </c>
      <c r="AN643" s="104" t="b">
        <f t="shared" si="376"/>
        <v>0</v>
      </c>
      <c r="AO643" s="98">
        <f t="shared" si="377"/>
        <v>17.72</v>
      </c>
      <c r="AP643" s="104">
        <f t="shared" si="378"/>
        <v>24.5</v>
      </c>
      <c r="AQ643" s="98">
        <f t="shared" si="379"/>
        <v>0.2</v>
      </c>
      <c r="AR643" s="98">
        <f t="shared" si="380"/>
        <v>0.15384615384615385</v>
      </c>
      <c r="AS643" s="98">
        <f t="shared" si="381"/>
        <v>7.407407407407407E-2</v>
      </c>
      <c r="AU643" s="97" t="b">
        <f t="shared" si="382"/>
        <v>0</v>
      </c>
      <c r="AV643" s="97" t="b">
        <f t="shared" si="383"/>
        <v>0</v>
      </c>
      <c r="AW643" s="97" t="b">
        <f t="shared" si="389"/>
        <v>1</v>
      </c>
      <c r="AX643" s="97" t="b">
        <f t="shared" si="390"/>
        <v>1</v>
      </c>
      <c r="AY6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3" s="97" t="b">
        <f t="shared" si="384"/>
        <v>0</v>
      </c>
      <c r="BA643" s="97" t="b">
        <f t="shared" si="385"/>
        <v>1</v>
      </c>
      <c r="BB643" s="97" t="b">
        <f t="shared" si="391"/>
        <v>0</v>
      </c>
      <c r="BC643" s="97" t="b">
        <f t="shared" si="392"/>
        <v>0</v>
      </c>
      <c r="BD643" s="97" t="b">
        <f>Petrobras_PETR4___Histórico__InfoMoney_1[[#This Row],[MACD Line]]&lt;0</f>
        <v>0</v>
      </c>
      <c r="BE6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4" spans="1:57" hidden="1">
      <c r="A644" s="83">
        <v>43390</v>
      </c>
      <c r="B644" s="98">
        <v>24</v>
      </c>
      <c r="C644" s="98">
        <v>24</v>
      </c>
      <c r="D644" s="98">
        <v>-1.05</v>
      </c>
      <c r="E644" s="98">
        <f>Petrobras_PETR4___Histórico__InfoMoney_1[[#This Row],[Var.Dia (%)]]/100</f>
        <v>-1.0500000000000001E-2</v>
      </c>
      <c r="F644" s="98">
        <v>23.99</v>
      </c>
      <c r="G644" s="98">
        <v>23.83</v>
      </c>
      <c r="H644" s="98">
        <v>24.17</v>
      </c>
      <c r="I644" s="97" t="s">
        <v>212</v>
      </c>
      <c r="J644" s="108">
        <v>2.29E-2</v>
      </c>
      <c r="K644" s="97">
        <f ca="1">IF(COUNT($E644:E$1321)&gt;=22,LINEST(OFFSET(E644,0,0,22),OFFSET(J644,0,0,22)),"")</f>
        <v>-5.4242126203078611E-2</v>
      </c>
      <c r="L644" s="99">
        <f t="shared" si="357"/>
        <v>0</v>
      </c>
      <c r="M644" s="99">
        <f t="shared" si="358"/>
        <v>0</v>
      </c>
      <c r="N644" s="99">
        <f t="shared" si="359"/>
        <v>0</v>
      </c>
      <c r="O6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-8.4459459459459429E-2</v>
      </c>
      <c r="P644" s="128">
        <f>IF(Petrobras_PETR4___Histórico__InfoMoney_1[[#This Row],[William %R]]&lt;-0.8,1,0)</f>
        <v>0</v>
      </c>
      <c r="Q644" s="128">
        <f>IF(Petrobras_PETR4___Histórico__InfoMoney_1[[#This Row],[William %R]]&gt;-0.1,1,0)</f>
        <v>1</v>
      </c>
      <c r="R644" s="99">
        <f t="shared" si="360"/>
        <v>18.579999999999998</v>
      </c>
      <c r="S644" s="99">
        <f t="shared" si="361"/>
        <v>24.5</v>
      </c>
      <c r="T644" s="99">
        <f t="shared" si="362"/>
        <v>21.196692307692302</v>
      </c>
      <c r="U644" s="99">
        <f t="shared" si="363"/>
        <v>20.967999999999996</v>
      </c>
      <c r="V644" s="99">
        <f t="shared" si="364"/>
        <v>22.606297299056216</v>
      </c>
      <c r="W644" s="99">
        <f t="shared" si="365"/>
        <v>20.932829641866569</v>
      </c>
      <c r="X644" s="99">
        <f t="shared" si="366"/>
        <v>1.6734676571896472</v>
      </c>
      <c r="Y644" s="99">
        <f t="shared" si="367"/>
        <v>1.4051023964627856</v>
      </c>
      <c r="Z644" s="99">
        <f t="shared" si="368"/>
        <v>0.26836526072686162</v>
      </c>
      <c r="AA644" s="109">
        <f t="shared" si="369"/>
        <v>0.18384776310850345</v>
      </c>
      <c r="AB644" s="109">
        <f t="shared" si="386"/>
        <v>0.51290349969560622</v>
      </c>
      <c r="AC644" s="99" t="str">
        <f t="shared" si="387"/>
        <v>0</v>
      </c>
      <c r="AD644" s="95" t="str">
        <f t="shared" si="388"/>
        <v>0</v>
      </c>
      <c r="AE644" s="95">
        <f t="shared" si="370"/>
        <v>1</v>
      </c>
      <c r="AF644" s="95">
        <f>IF(Petrobras_PETR4___Histórico__InfoMoney_1[[#This Row],[MACD Line]]&lt;0,1,0)</f>
        <v>0</v>
      </c>
      <c r="AG644" s="99">
        <f>Petrobras_PETR4___Histórico__InfoMoney_1[[#This Row],[9MME]]/Petrobras_PETR4___Histórico__InfoMoney_1[[#This Row],[20MA]]</f>
        <v>1.0109067296686525</v>
      </c>
      <c r="AH644" s="95">
        <f t="shared" si="371"/>
        <v>0</v>
      </c>
      <c r="AI644" s="96">
        <f t="shared" si="372"/>
        <v>0</v>
      </c>
      <c r="AK644" s="104" t="b">
        <f t="shared" si="373"/>
        <v>1</v>
      </c>
      <c r="AL644" s="104" t="b">
        <f t="shared" si="374"/>
        <v>0</v>
      </c>
      <c r="AM644" s="104" t="b">
        <f t="shared" si="375"/>
        <v>0</v>
      </c>
      <c r="AN644" s="104" t="b">
        <f t="shared" si="376"/>
        <v>1</v>
      </c>
      <c r="AO644" s="98">
        <f t="shared" si="377"/>
        <v>17.72</v>
      </c>
      <c r="AP644" s="104">
        <f t="shared" si="378"/>
        <v>24.5</v>
      </c>
      <c r="AQ644" s="98">
        <f t="shared" si="379"/>
        <v>0.2</v>
      </c>
      <c r="AR644" s="98">
        <f t="shared" si="380"/>
        <v>0.15384615384615385</v>
      </c>
      <c r="AS644" s="98">
        <f t="shared" si="381"/>
        <v>7.407407407407407E-2</v>
      </c>
      <c r="AU644" s="97" t="b">
        <f t="shared" si="382"/>
        <v>0</v>
      </c>
      <c r="AV644" s="97" t="b">
        <f t="shared" si="383"/>
        <v>1</v>
      </c>
      <c r="AW644" s="97" t="b">
        <f t="shared" si="389"/>
        <v>1</v>
      </c>
      <c r="AX644" s="97" t="b">
        <f t="shared" si="390"/>
        <v>1</v>
      </c>
      <c r="AY6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4" s="97" t="b">
        <f t="shared" si="384"/>
        <v>0</v>
      </c>
      <c r="BA644" s="97" t="b">
        <f t="shared" si="385"/>
        <v>0</v>
      </c>
      <c r="BB644" s="97" t="b">
        <f t="shared" si="391"/>
        <v>0</v>
      </c>
      <c r="BC644" s="97" t="b">
        <f t="shared" si="392"/>
        <v>0</v>
      </c>
      <c r="BD644" s="97" t="b">
        <f>Petrobras_PETR4___Histórico__InfoMoney_1[[#This Row],[MACD Line]]&lt;0</f>
        <v>0</v>
      </c>
      <c r="BE6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5" spans="1:57" hidden="1">
      <c r="A645" s="83">
        <v>43389</v>
      </c>
      <c r="B645" s="98">
        <v>24.26</v>
      </c>
      <c r="C645" s="98">
        <v>24.26</v>
      </c>
      <c r="D645" s="98">
        <v>3.73</v>
      </c>
      <c r="E645" s="98">
        <f>Petrobras_PETR4___Histórico__InfoMoney_1[[#This Row],[Var.Dia (%)]]/100</f>
        <v>3.73E-2</v>
      </c>
      <c r="F645" s="98">
        <v>23.78</v>
      </c>
      <c r="G645" s="98">
        <v>23.68</v>
      </c>
      <c r="H645" s="98">
        <v>24.26</v>
      </c>
      <c r="I645" s="97" t="s">
        <v>443</v>
      </c>
      <c r="J645" s="108">
        <v>-5.0000000000000001E-4</v>
      </c>
      <c r="K645" s="97">
        <f ca="1">IF(COUNT($E645:E$1321)&gt;=22,LINEST(OFFSET(E645,0,0,22),OFFSET(J645,0,0,22)),"")</f>
        <v>7.9725457189639568E-2</v>
      </c>
      <c r="L645" s="99">
        <f t="shared" si="357"/>
        <v>0</v>
      </c>
      <c r="M645" s="99">
        <f t="shared" si="358"/>
        <v>0</v>
      </c>
      <c r="N645" s="99">
        <f t="shared" si="359"/>
        <v>0</v>
      </c>
      <c r="O6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-3.7617554858933928E-2</v>
      </c>
      <c r="P645" s="128">
        <f>IF(Petrobras_PETR4___Histórico__InfoMoney_1[[#This Row],[William %R]]&lt;-0.8,1,0)</f>
        <v>0</v>
      </c>
      <c r="Q645" s="128">
        <f>IF(Petrobras_PETR4___Histórico__InfoMoney_1[[#This Row],[William %R]]&gt;-0.1,1,0)</f>
        <v>1</v>
      </c>
      <c r="R645" s="99">
        <f t="shared" si="360"/>
        <v>18.12</v>
      </c>
      <c r="S645" s="99">
        <f t="shared" si="361"/>
        <v>24.5</v>
      </c>
      <c r="T645" s="99">
        <f t="shared" si="362"/>
        <v>20.954923076923073</v>
      </c>
      <c r="U645" s="99">
        <f t="shared" si="363"/>
        <v>20.686999999999994</v>
      </c>
      <c r="V645" s="99">
        <f t="shared" si="364"/>
        <v>22.352896807975529</v>
      </c>
      <c r="W645" s="99">
        <f t="shared" si="365"/>
        <v>20.687456013215893</v>
      </c>
      <c r="X645" s="99">
        <f t="shared" si="366"/>
        <v>1.6654407947596361</v>
      </c>
      <c r="Y645" s="99">
        <f t="shared" si="367"/>
        <v>1.3380110812810702</v>
      </c>
      <c r="Z645" s="99">
        <f t="shared" si="368"/>
        <v>0.32742971347856598</v>
      </c>
      <c r="AA645" s="109">
        <f t="shared" si="369"/>
        <v>0.615182899632297</v>
      </c>
      <c r="AB645" s="109">
        <f t="shared" si="386"/>
        <v>0.58824314700640634</v>
      </c>
      <c r="AC645" s="99" t="str">
        <f t="shared" si="387"/>
        <v>0</v>
      </c>
      <c r="AD645" s="95" t="str">
        <f t="shared" si="388"/>
        <v>0</v>
      </c>
      <c r="AE645" s="95">
        <f t="shared" si="370"/>
        <v>1</v>
      </c>
      <c r="AF645" s="95">
        <f>IF(Petrobras_PETR4___Histórico__InfoMoney_1[[#This Row],[MACD Line]]&lt;0,1,0)</f>
        <v>0</v>
      </c>
      <c r="AG645" s="99">
        <f>Petrobras_PETR4___Histórico__InfoMoney_1[[#This Row],[9MME]]/Petrobras_PETR4___Histórico__InfoMoney_1[[#This Row],[20MA]]</f>
        <v>1.0129512774652236</v>
      </c>
      <c r="AH645" s="95">
        <f t="shared" si="371"/>
        <v>0</v>
      </c>
      <c r="AI645" s="96">
        <f t="shared" si="372"/>
        <v>0</v>
      </c>
      <c r="AK645" s="104" t="b">
        <f t="shared" si="373"/>
        <v>0</v>
      </c>
      <c r="AL645" s="104" t="b">
        <f t="shared" si="374"/>
        <v>0</v>
      </c>
      <c r="AM645" s="104" t="b">
        <f t="shared" si="375"/>
        <v>0</v>
      </c>
      <c r="AN645" s="104" t="b">
        <f t="shared" si="376"/>
        <v>1</v>
      </c>
      <c r="AO645" s="98">
        <f t="shared" si="377"/>
        <v>17.670000000000002</v>
      </c>
      <c r="AP645" s="104">
        <f t="shared" si="378"/>
        <v>24.5</v>
      </c>
      <c r="AQ645" s="98">
        <f t="shared" si="379"/>
        <v>0.2</v>
      </c>
      <c r="AR645" s="98">
        <f t="shared" si="380"/>
        <v>0.15384615384615385</v>
      </c>
      <c r="AS645" s="98">
        <f t="shared" si="381"/>
        <v>7.407407407407407E-2</v>
      </c>
      <c r="AU645" s="97" t="b">
        <f t="shared" si="382"/>
        <v>1</v>
      </c>
      <c r="AV645" s="97" t="b">
        <f t="shared" si="383"/>
        <v>0</v>
      </c>
      <c r="AW645" s="97" t="b">
        <f t="shared" si="389"/>
        <v>1</v>
      </c>
      <c r="AX645" s="97" t="b">
        <f t="shared" si="390"/>
        <v>1</v>
      </c>
      <c r="AY6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5" s="97" t="b">
        <f t="shared" si="384"/>
        <v>0</v>
      </c>
      <c r="BA645" s="97" t="b">
        <f t="shared" si="385"/>
        <v>0</v>
      </c>
      <c r="BB645" s="97" t="b">
        <f t="shared" si="391"/>
        <v>0</v>
      </c>
      <c r="BC645" s="97" t="b">
        <f t="shared" si="392"/>
        <v>0</v>
      </c>
      <c r="BD645" s="97" t="b">
        <f>Petrobras_PETR4___Histórico__InfoMoney_1[[#This Row],[MACD Line]]&lt;0</f>
        <v>0</v>
      </c>
      <c r="BE6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6" spans="1:57" hidden="1">
      <c r="A646" s="83">
        <v>43388</v>
      </c>
      <c r="B646" s="98">
        <v>23.39</v>
      </c>
      <c r="C646" s="98">
        <v>23.39</v>
      </c>
      <c r="D646" s="98">
        <v>1.9</v>
      </c>
      <c r="E646" s="98">
        <f>Petrobras_PETR4___Histórico__InfoMoney_1[[#This Row],[Var.Dia (%)]]/100</f>
        <v>1.9E-2</v>
      </c>
      <c r="F646" s="98">
        <v>23.5</v>
      </c>
      <c r="G646" s="98">
        <v>23.19</v>
      </c>
      <c r="H646" s="98">
        <v>23.7</v>
      </c>
      <c r="I646" s="97" t="s">
        <v>419</v>
      </c>
      <c r="J646" s="108">
        <v>-2.75E-2</v>
      </c>
      <c r="K646" s="97">
        <f ca="1">IF(COUNT($E646:E$1321)&gt;=22,LINEST(OFFSET(E646,0,0,22),OFFSET(J646,0,0,22)),"")</f>
        <v>7.935703533736943E-2</v>
      </c>
      <c r="L646" s="99">
        <f t="shared" si="357"/>
        <v>0</v>
      </c>
      <c r="M646" s="99">
        <f t="shared" si="358"/>
        <v>0</v>
      </c>
      <c r="N646" s="99">
        <f t="shared" si="359"/>
        <v>0</v>
      </c>
      <c r="O6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-0.16371681415929193</v>
      </c>
      <c r="P646" s="128">
        <f>IF(Petrobras_PETR4___Histórico__InfoMoney_1[[#This Row],[William %R]]&lt;-0.8,1,0)</f>
        <v>0</v>
      </c>
      <c r="Q646" s="128">
        <f>IF(Petrobras_PETR4___Histórico__InfoMoney_1[[#This Row],[William %R]]&gt;-0.1,1,0)</f>
        <v>0</v>
      </c>
      <c r="R646" s="99">
        <f t="shared" si="360"/>
        <v>17.72</v>
      </c>
      <c r="S646" s="99">
        <f t="shared" si="361"/>
        <v>24.5</v>
      </c>
      <c r="T646" s="99">
        <f t="shared" si="362"/>
        <v>20.552846153846154</v>
      </c>
      <c r="U646" s="99">
        <f t="shared" si="363"/>
        <v>20.353999999999996</v>
      </c>
      <c r="V646" s="99">
        <f t="shared" si="364"/>
        <v>22.006150773061989</v>
      </c>
      <c r="W646" s="99">
        <f t="shared" si="365"/>
        <v>20.401652494273165</v>
      </c>
      <c r="X646" s="99">
        <f t="shared" si="366"/>
        <v>1.6044982787888245</v>
      </c>
      <c r="Y646" s="99">
        <f t="shared" si="367"/>
        <v>1.2561536529114286</v>
      </c>
      <c r="Z646" s="99">
        <f t="shared" si="368"/>
        <v>0.3483446258773959</v>
      </c>
      <c r="AA646" s="109">
        <f t="shared" si="369"/>
        <v>0.31112698372208181</v>
      </c>
      <c r="AB646" s="109">
        <f t="shared" si="386"/>
        <v>0.56237887584794677</v>
      </c>
      <c r="AC646" s="99" t="str">
        <f t="shared" si="387"/>
        <v>0</v>
      </c>
      <c r="AD646" s="95" t="str">
        <f t="shared" si="388"/>
        <v>0</v>
      </c>
      <c r="AE646" s="95">
        <f t="shared" si="370"/>
        <v>1</v>
      </c>
      <c r="AF646" s="95">
        <f>IF(Petrobras_PETR4___Histórico__InfoMoney_1[[#This Row],[MACD Line]]&lt;0,1,0)</f>
        <v>0</v>
      </c>
      <c r="AG646" s="99">
        <f>Petrobras_PETR4___Histórico__InfoMoney_1[[#This Row],[9MME]]/Petrobras_PETR4___Histórico__InfoMoney_1[[#This Row],[20MA]]</f>
        <v>1.0097693894981901</v>
      </c>
      <c r="AH646" s="95">
        <f t="shared" si="371"/>
        <v>0</v>
      </c>
      <c r="AI646" s="96">
        <f t="shared" si="372"/>
        <v>0</v>
      </c>
      <c r="AK646" s="104" t="b">
        <f t="shared" si="373"/>
        <v>0</v>
      </c>
      <c r="AL646" s="104" t="b">
        <f t="shared" si="374"/>
        <v>0</v>
      </c>
      <c r="AM646" s="104" t="b">
        <f t="shared" si="375"/>
        <v>0</v>
      </c>
      <c r="AN646" s="104" t="b">
        <f t="shared" si="376"/>
        <v>1</v>
      </c>
      <c r="AO646" s="98">
        <f t="shared" si="377"/>
        <v>16.77</v>
      </c>
      <c r="AP646" s="104">
        <f t="shared" si="378"/>
        <v>24.5</v>
      </c>
      <c r="AQ646" s="98">
        <f t="shared" si="379"/>
        <v>0.2</v>
      </c>
      <c r="AR646" s="98">
        <f t="shared" si="380"/>
        <v>0.15384615384615385</v>
      </c>
      <c r="AS646" s="98">
        <f t="shared" si="381"/>
        <v>7.407407407407407E-2</v>
      </c>
      <c r="AU646" s="97" t="b">
        <f t="shared" si="382"/>
        <v>0</v>
      </c>
      <c r="AV646" s="97" t="b">
        <f t="shared" si="383"/>
        <v>1</v>
      </c>
      <c r="AW646" s="97" t="b">
        <f t="shared" si="389"/>
        <v>1</v>
      </c>
      <c r="AX646" s="97" t="b">
        <f t="shared" si="390"/>
        <v>1</v>
      </c>
      <c r="AY6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6" s="97" t="b">
        <f t="shared" si="384"/>
        <v>1</v>
      </c>
      <c r="BA646" s="97" t="b">
        <f t="shared" si="385"/>
        <v>0</v>
      </c>
      <c r="BB646" s="97" t="b">
        <f t="shared" si="391"/>
        <v>0</v>
      </c>
      <c r="BC646" s="97" t="b">
        <f t="shared" si="392"/>
        <v>0</v>
      </c>
      <c r="BD646" s="97" t="b">
        <f>Petrobras_PETR4___Histórico__InfoMoney_1[[#This Row],[MACD Line]]&lt;0</f>
        <v>0</v>
      </c>
      <c r="BE6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7" spans="1:57" hidden="1">
      <c r="A647" s="83">
        <v>43384</v>
      </c>
      <c r="B647" s="98">
        <v>22.95</v>
      </c>
      <c r="C647" s="98">
        <v>22.95</v>
      </c>
      <c r="D647" s="98">
        <v>-2.92</v>
      </c>
      <c r="E647" s="98">
        <f>Petrobras_PETR4___Histórico__InfoMoney_1[[#This Row],[Var.Dia (%)]]/100</f>
        <v>-2.92E-2</v>
      </c>
      <c r="F647" s="98">
        <v>24.09</v>
      </c>
      <c r="G647" s="98">
        <v>22.74</v>
      </c>
      <c r="H647" s="98">
        <v>24.27</v>
      </c>
      <c r="I647" s="97" t="s">
        <v>306</v>
      </c>
      <c r="J647" s="108">
        <v>-5.3E-3</v>
      </c>
      <c r="K647" s="97">
        <f ca="1">IF(COUNT($E647:E$1321)&gt;=22,LINEST(OFFSET(E647,0,0,22),OFFSET(J647,0,0,22)),"")</f>
        <v>0.11658394669874701</v>
      </c>
      <c r="L647" s="99">
        <f t="shared" si="357"/>
        <v>0</v>
      </c>
      <c r="M647" s="99">
        <f t="shared" si="358"/>
        <v>0</v>
      </c>
      <c r="N647" s="99">
        <f t="shared" si="359"/>
        <v>0</v>
      </c>
      <c r="O6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-0.22861356932153398</v>
      </c>
      <c r="P647" s="128">
        <f>IF(Petrobras_PETR4___Histórico__InfoMoney_1[[#This Row],[William %R]]&lt;-0.8,1,0)</f>
        <v>0</v>
      </c>
      <c r="Q647" s="128">
        <f>IF(Petrobras_PETR4___Histórico__InfoMoney_1[[#This Row],[William %R]]&gt;-0.1,1,0)</f>
        <v>0</v>
      </c>
      <c r="R647" s="99">
        <f t="shared" si="360"/>
        <v>17.72</v>
      </c>
      <c r="S647" s="99">
        <f t="shared" si="361"/>
        <v>24.5</v>
      </c>
      <c r="T647" s="99">
        <f t="shared" si="362"/>
        <v>20.232576923076923</v>
      </c>
      <c r="U647" s="99">
        <f t="shared" si="363"/>
        <v>20.036999999999999</v>
      </c>
      <c r="V647" s="99">
        <f t="shared" si="364"/>
        <v>21.754541822709623</v>
      </c>
      <c r="W647" s="99">
        <f t="shared" si="365"/>
        <v>20.162584693815017</v>
      </c>
      <c r="X647" s="99">
        <f t="shared" si="366"/>
        <v>1.5919571288946059</v>
      </c>
      <c r="Y647" s="99">
        <f t="shared" si="367"/>
        <v>1.1690674964420795</v>
      </c>
      <c r="Z647" s="99">
        <f t="shared" si="368"/>
        <v>0.42288963245252642</v>
      </c>
      <c r="AA647" s="109">
        <f t="shared" si="369"/>
        <v>0.48790367901871867</v>
      </c>
      <c r="AB647" s="109">
        <f t="shared" si="386"/>
        <v>1.0535274082813419</v>
      </c>
      <c r="AC647" s="99" t="str">
        <f t="shared" si="387"/>
        <v>0</v>
      </c>
      <c r="AD647" s="95" t="str">
        <f t="shared" si="388"/>
        <v>0</v>
      </c>
      <c r="AE647" s="95">
        <f t="shared" si="370"/>
        <v>1</v>
      </c>
      <c r="AF647" s="95">
        <f>IF(Petrobras_PETR4___Histórico__InfoMoney_1[[#This Row],[MACD Line]]&lt;0,1,0)</f>
        <v>0</v>
      </c>
      <c r="AG647" s="99">
        <f>Petrobras_PETR4___Histórico__InfoMoney_1[[#This Row],[9MME]]/Petrobras_PETR4___Histórico__InfoMoney_1[[#This Row],[20MA]]</f>
        <v>1.0097607886947608</v>
      </c>
      <c r="AH647" s="95">
        <f t="shared" si="371"/>
        <v>0</v>
      </c>
      <c r="AI647" s="96">
        <f t="shared" si="372"/>
        <v>0</v>
      </c>
      <c r="AK647" s="104" t="b">
        <f t="shared" si="373"/>
        <v>0</v>
      </c>
      <c r="AL647" s="104" t="b">
        <f t="shared" si="374"/>
        <v>1</v>
      </c>
      <c r="AM647" s="104" t="b">
        <f t="shared" si="375"/>
        <v>1</v>
      </c>
      <c r="AN647" s="104" t="b">
        <f t="shared" si="376"/>
        <v>0</v>
      </c>
      <c r="AO647" s="98">
        <f t="shared" si="377"/>
        <v>16.77</v>
      </c>
      <c r="AP647" s="104">
        <f t="shared" si="378"/>
        <v>24.5</v>
      </c>
      <c r="AQ647" s="98">
        <f t="shared" si="379"/>
        <v>0.2</v>
      </c>
      <c r="AR647" s="98">
        <f t="shared" si="380"/>
        <v>0.15384615384615385</v>
      </c>
      <c r="AS647" s="98">
        <f t="shared" si="381"/>
        <v>7.407407407407407E-2</v>
      </c>
      <c r="AU647" s="97" t="b">
        <f t="shared" si="382"/>
        <v>1</v>
      </c>
      <c r="AV647" s="97" t="b">
        <f t="shared" si="383"/>
        <v>0</v>
      </c>
      <c r="AW647" s="97" t="b">
        <f t="shared" si="389"/>
        <v>1</v>
      </c>
      <c r="AX647" s="97" t="b">
        <f t="shared" si="390"/>
        <v>1</v>
      </c>
      <c r="AY6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7" s="97" t="b">
        <f t="shared" si="384"/>
        <v>1</v>
      </c>
      <c r="BA647" s="97" t="b">
        <f t="shared" si="385"/>
        <v>1</v>
      </c>
      <c r="BB647" s="97" t="b">
        <f t="shared" si="391"/>
        <v>0</v>
      </c>
      <c r="BC647" s="97" t="b">
        <f t="shared" si="392"/>
        <v>0</v>
      </c>
      <c r="BD647" s="97" t="b">
        <f>Petrobras_PETR4___Histórico__InfoMoney_1[[#This Row],[MACD Line]]&lt;0</f>
        <v>0</v>
      </c>
      <c r="BE6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8" spans="1:57" hidden="1">
      <c r="A648" s="83">
        <v>43383</v>
      </c>
      <c r="B648" s="98">
        <v>23.64</v>
      </c>
      <c r="C648" s="98">
        <v>23.64</v>
      </c>
      <c r="D648" s="98">
        <v>-2.87</v>
      </c>
      <c r="E648" s="98">
        <f>Petrobras_PETR4___Histórico__InfoMoney_1[[#This Row],[Var.Dia (%)]]/100</f>
        <v>-2.87E-2</v>
      </c>
      <c r="F648" s="98">
        <v>23.88</v>
      </c>
      <c r="G648" s="98">
        <v>23.28</v>
      </c>
      <c r="H648" s="98">
        <v>23.95</v>
      </c>
      <c r="I648" s="97" t="s">
        <v>212</v>
      </c>
      <c r="J648" s="108">
        <v>9.1000000000000004E-3</v>
      </c>
      <c r="K648" s="97">
        <f ca="1">IF(COUNT($E648:E$1321)&gt;=22,LINEST(OFFSET(E648,0,0,22),OFFSET(J648,0,0,22)),"")</f>
        <v>0.12565233936377126</v>
      </c>
      <c r="L648" s="99">
        <f t="shared" si="357"/>
        <v>0</v>
      </c>
      <c r="M648" s="99">
        <f t="shared" si="358"/>
        <v>0</v>
      </c>
      <c r="N648" s="99">
        <f t="shared" si="359"/>
        <v>0</v>
      </c>
      <c r="O6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-0.12684365781710905</v>
      </c>
      <c r="P648" s="128">
        <f>IF(Petrobras_PETR4___Histórico__InfoMoney_1[[#This Row],[William %R]]&lt;-0.8,1,0)</f>
        <v>0</v>
      </c>
      <c r="Q648" s="128">
        <f>IF(Petrobras_PETR4___Histórico__InfoMoney_1[[#This Row],[William %R]]&gt;-0.1,1,0)</f>
        <v>0</v>
      </c>
      <c r="R648" s="99">
        <f t="shared" si="360"/>
        <v>17.72</v>
      </c>
      <c r="S648" s="99">
        <f t="shared" si="361"/>
        <v>24.5</v>
      </c>
      <c r="T648" s="99">
        <f t="shared" si="362"/>
        <v>20.066269230769233</v>
      </c>
      <c r="U648" s="99">
        <f t="shared" si="363"/>
        <v>19.738500000000002</v>
      </c>
      <c r="V648" s="99">
        <f t="shared" si="364"/>
        <v>21.537185790475007</v>
      </c>
      <c r="W648" s="99">
        <f t="shared" si="365"/>
        <v>19.939591469320217</v>
      </c>
      <c r="X648" s="99">
        <f t="shared" si="366"/>
        <v>1.5975943211547907</v>
      </c>
      <c r="Y648" s="99">
        <f t="shared" si="367"/>
        <v>1.0633450883289479</v>
      </c>
      <c r="Z648" s="99">
        <f t="shared" si="368"/>
        <v>0.5342492328258428</v>
      </c>
      <c r="AA648" s="109">
        <f t="shared" si="369"/>
        <v>0.49497474683058273</v>
      </c>
      <c r="AB648" s="109">
        <f t="shared" si="386"/>
        <v>1.2693778003415692</v>
      </c>
      <c r="AC648" s="99" t="str">
        <f t="shared" si="387"/>
        <v>0</v>
      </c>
      <c r="AD648" s="95" t="str">
        <f t="shared" si="388"/>
        <v>0</v>
      </c>
      <c r="AE648" s="95">
        <f t="shared" si="370"/>
        <v>1</v>
      </c>
      <c r="AF648" s="95">
        <f>IF(Petrobras_PETR4___Histórico__InfoMoney_1[[#This Row],[MACD Line]]&lt;0,1,0)</f>
        <v>0</v>
      </c>
      <c r="AG648" s="99">
        <f>Petrobras_PETR4___Histórico__InfoMoney_1[[#This Row],[9MME]]/Petrobras_PETR4___Histórico__InfoMoney_1[[#This Row],[20MA]]</f>
        <v>1.0166055794902973</v>
      </c>
      <c r="AH648" s="95">
        <f t="shared" si="371"/>
        <v>0</v>
      </c>
      <c r="AI648" s="96">
        <f t="shared" si="372"/>
        <v>0</v>
      </c>
      <c r="AK648" s="104" t="b">
        <f t="shared" si="373"/>
        <v>1</v>
      </c>
      <c r="AL648" s="104" t="b">
        <f t="shared" si="374"/>
        <v>0</v>
      </c>
      <c r="AM648" s="104" t="b">
        <f t="shared" si="375"/>
        <v>1</v>
      </c>
      <c r="AN648" s="104" t="b">
        <f t="shared" si="376"/>
        <v>1</v>
      </c>
      <c r="AO648" s="98">
        <f t="shared" si="377"/>
        <v>16.77</v>
      </c>
      <c r="AP648" s="104">
        <f t="shared" si="378"/>
        <v>24.5</v>
      </c>
      <c r="AQ648" s="98">
        <f t="shared" si="379"/>
        <v>0.2</v>
      </c>
      <c r="AR648" s="98">
        <f t="shared" si="380"/>
        <v>0.15384615384615385</v>
      </c>
      <c r="AS648" s="98">
        <f t="shared" si="381"/>
        <v>7.407407407407407E-2</v>
      </c>
      <c r="AU648" s="97" t="b">
        <f t="shared" si="382"/>
        <v>0</v>
      </c>
      <c r="AV648" s="97" t="b">
        <f t="shared" si="383"/>
        <v>1</v>
      </c>
      <c r="AW648" s="97" t="b">
        <f t="shared" si="389"/>
        <v>1</v>
      </c>
      <c r="AX648" s="97" t="b">
        <f t="shared" si="390"/>
        <v>0</v>
      </c>
      <c r="AY6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8" s="97" t="b">
        <f t="shared" si="384"/>
        <v>0</v>
      </c>
      <c r="BA648" s="97" t="b">
        <f t="shared" si="385"/>
        <v>1</v>
      </c>
      <c r="BB648" s="97" t="b">
        <f t="shared" si="391"/>
        <v>1</v>
      </c>
      <c r="BC648" s="97" t="b">
        <f t="shared" si="392"/>
        <v>0</v>
      </c>
      <c r="BD648" s="97" t="b">
        <f>Petrobras_PETR4___Histórico__InfoMoney_1[[#This Row],[MACD Line]]&lt;0</f>
        <v>0</v>
      </c>
      <c r="BE6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49" spans="1:57" hidden="1">
      <c r="A649" s="83">
        <v>43382</v>
      </c>
      <c r="B649" s="98">
        <v>24.34</v>
      </c>
      <c r="C649" s="98">
        <v>24.34</v>
      </c>
      <c r="D649" s="98">
        <v>0.83</v>
      </c>
      <c r="E649" s="98">
        <f>Petrobras_PETR4___Histórico__InfoMoney_1[[#This Row],[Var.Dia (%)]]/100</f>
        <v>8.3000000000000001E-3</v>
      </c>
      <c r="F649" s="98">
        <v>24.03</v>
      </c>
      <c r="G649" s="98">
        <v>23.85</v>
      </c>
      <c r="H649" s="98">
        <v>24.5</v>
      </c>
      <c r="I649" s="97" t="s">
        <v>238</v>
      </c>
      <c r="J649" s="108">
        <v>2.8799999999999999E-2</v>
      </c>
      <c r="K649" s="97">
        <f ca="1">IF(COUNT($E649:E$1321)&gt;=22,LINEST(OFFSET(E649,0,0,22),OFFSET(J649,0,0,22)),"")</f>
        <v>0.19642516718389477</v>
      </c>
      <c r="L649" s="99">
        <f t="shared" si="357"/>
        <v>0</v>
      </c>
      <c r="M649" s="99">
        <f t="shared" si="358"/>
        <v>1</v>
      </c>
      <c r="N649" s="99">
        <f t="shared" si="359"/>
        <v>0</v>
      </c>
      <c r="O6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-2.3598820058997067E-2</v>
      </c>
      <c r="P649" s="128">
        <f>IF(Petrobras_PETR4___Histórico__InfoMoney_1[[#This Row],[William %R]]&lt;-0.8,1,0)</f>
        <v>0</v>
      </c>
      <c r="Q649" s="128">
        <f>IF(Petrobras_PETR4___Histórico__InfoMoney_1[[#This Row],[William %R]]&gt;-0.1,1,0)</f>
        <v>1</v>
      </c>
      <c r="R649" s="99">
        <f t="shared" si="360"/>
        <v>17.72</v>
      </c>
      <c r="S649" s="99">
        <f t="shared" si="361"/>
        <v>24.5</v>
      </c>
      <c r="T649" s="99">
        <f t="shared" si="362"/>
        <v>19.854538461538464</v>
      </c>
      <c r="U649" s="99">
        <f t="shared" si="363"/>
        <v>19.416500000000003</v>
      </c>
      <c r="V649" s="99">
        <f t="shared" si="364"/>
        <v>21.154855934197734</v>
      </c>
      <c r="W649" s="99">
        <f t="shared" si="365"/>
        <v>19.643558786865835</v>
      </c>
      <c r="X649" s="99">
        <f t="shared" si="366"/>
        <v>1.5112971473318986</v>
      </c>
      <c r="Y649" s="99">
        <f t="shared" si="367"/>
        <v>0.92978278012248716</v>
      </c>
      <c r="Z649" s="99">
        <f t="shared" si="368"/>
        <v>0.58151436720941141</v>
      </c>
      <c r="AA649" s="109">
        <f t="shared" si="369"/>
        <v>0.141421356237309</v>
      </c>
      <c r="AB649" s="109">
        <f t="shared" si="386"/>
        <v>1.3896474373019945</v>
      </c>
      <c r="AC649" s="99" t="str">
        <f t="shared" si="387"/>
        <v>0</v>
      </c>
      <c r="AD649" s="95" t="str">
        <f t="shared" si="388"/>
        <v>0</v>
      </c>
      <c r="AE649" s="95">
        <f t="shared" si="370"/>
        <v>1</v>
      </c>
      <c r="AF649" s="95">
        <f>IF(Petrobras_PETR4___Histórico__InfoMoney_1[[#This Row],[MACD Line]]&lt;0,1,0)</f>
        <v>0</v>
      </c>
      <c r="AG649" s="99">
        <f>Petrobras_PETR4___Histórico__InfoMoney_1[[#This Row],[9MME]]/Petrobras_PETR4___Histórico__InfoMoney_1[[#This Row],[20MA]]</f>
        <v>1.0225601144149801</v>
      </c>
      <c r="AH649" s="95">
        <f t="shared" si="371"/>
        <v>0</v>
      </c>
      <c r="AI649" s="96">
        <f t="shared" si="372"/>
        <v>0</v>
      </c>
      <c r="AK649" s="104" t="b">
        <f t="shared" si="373"/>
        <v>0</v>
      </c>
      <c r="AL649" s="104" t="b">
        <f t="shared" si="374"/>
        <v>0</v>
      </c>
      <c r="AM649" s="104" t="b">
        <f t="shared" si="375"/>
        <v>0</v>
      </c>
      <c r="AN649" s="104" t="b">
        <f t="shared" si="376"/>
        <v>1</v>
      </c>
      <c r="AO649" s="98">
        <f t="shared" si="377"/>
        <v>16.72</v>
      </c>
      <c r="AP649" s="104">
        <f t="shared" si="378"/>
        <v>24.5</v>
      </c>
      <c r="AQ649" s="98">
        <f t="shared" si="379"/>
        <v>0.2</v>
      </c>
      <c r="AR649" s="98">
        <f t="shared" si="380"/>
        <v>0.15384615384615385</v>
      </c>
      <c r="AS649" s="98">
        <f t="shared" si="381"/>
        <v>7.407407407407407E-2</v>
      </c>
      <c r="AU649" s="97" t="b">
        <f t="shared" si="382"/>
        <v>1</v>
      </c>
      <c r="AV649" s="97" t="b">
        <f t="shared" si="383"/>
        <v>1</v>
      </c>
      <c r="AW649" s="97" t="b">
        <f t="shared" si="389"/>
        <v>0</v>
      </c>
      <c r="AX649" s="97" t="b">
        <f t="shared" si="390"/>
        <v>0</v>
      </c>
      <c r="AY6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49" s="97" t="b">
        <f t="shared" si="384"/>
        <v>0</v>
      </c>
      <c r="BA649" s="97" t="b">
        <f t="shared" si="385"/>
        <v>0</v>
      </c>
      <c r="BB649" s="97" t="b">
        <f t="shared" si="391"/>
        <v>1</v>
      </c>
      <c r="BC649" s="97" t="b">
        <f t="shared" si="392"/>
        <v>1</v>
      </c>
      <c r="BD649" s="97" t="b">
        <f>Petrobras_PETR4___Histórico__InfoMoney_1[[#This Row],[MACD Line]]&lt;0</f>
        <v>0</v>
      </c>
      <c r="BE6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0" spans="1:57" hidden="1">
      <c r="A650" s="83">
        <v>43381</v>
      </c>
      <c r="B650" s="98">
        <v>24.14</v>
      </c>
      <c r="C650" s="98">
        <v>24.14</v>
      </c>
      <c r="D650" s="98">
        <v>11.02</v>
      </c>
      <c r="E650" s="98">
        <f>Petrobras_PETR4___Histórico__InfoMoney_1[[#This Row],[Var.Dia (%)]]/100</f>
        <v>0.11019999999999999</v>
      </c>
      <c r="F650" s="98">
        <v>24.45</v>
      </c>
      <c r="G650" s="98">
        <v>23.37</v>
      </c>
      <c r="H650" s="98">
        <v>24.47</v>
      </c>
      <c r="I650" s="97" t="s">
        <v>632</v>
      </c>
      <c r="J650" s="108">
        <v>0</v>
      </c>
      <c r="K650" s="97">
        <f ca="1">IF(COUNT($E650:E$1321)&gt;=22,LINEST(OFFSET(E650,0,0,22),OFFSET(J650,0,0,22)),"")</f>
        <v>0.28451506936220072</v>
      </c>
      <c r="L650" s="99">
        <f t="shared" si="357"/>
        <v>0</v>
      </c>
      <c r="M650" s="99">
        <f t="shared" si="358"/>
        <v>0</v>
      </c>
      <c r="N650" s="99">
        <f t="shared" si="359"/>
        <v>0</v>
      </c>
      <c r="O6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-4.8888888888888635E-2</v>
      </c>
      <c r="P650" s="128">
        <f>IF(Petrobras_PETR4___Histórico__InfoMoney_1[[#This Row],[William %R]]&lt;-0.8,1,0)</f>
        <v>0</v>
      </c>
      <c r="Q650" s="128">
        <f>IF(Petrobras_PETR4___Histórico__InfoMoney_1[[#This Row],[William %R]]&gt;-0.1,1,0)</f>
        <v>1</v>
      </c>
      <c r="R650" s="99">
        <f t="shared" si="360"/>
        <v>17.72</v>
      </c>
      <c r="S650" s="99">
        <f t="shared" si="361"/>
        <v>24.47</v>
      </c>
      <c r="T650" s="99">
        <f t="shared" si="362"/>
        <v>19.542000000000002</v>
      </c>
      <c r="U650" s="99">
        <f t="shared" si="363"/>
        <v>19.039000000000001</v>
      </c>
      <c r="V650" s="99">
        <f t="shared" si="364"/>
        <v>20.575738831324593</v>
      </c>
      <c r="W650" s="99">
        <f t="shared" si="365"/>
        <v>19.267843489815103</v>
      </c>
      <c r="X650" s="99">
        <f t="shared" si="366"/>
        <v>1.3078953415094894</v>
      </c>
      <c r="Y650" s="99">
        <f t="shared" si="367"/>
        <v>0.78440418832013425</v>
      </c>
      <c r="Z650" s="99">
        <f t="shared" si="368"/>
        <v>0.52349115318935513</v>
      </c>
      <c r="AA650" s="109">
        <f t="shared" si="369"/>
        <v>1.6970562748477156</v>
      </c>
      <c r="AB650" s="109">
        <f t="shared" si="386"/>
        <v>1.276647954606124</v>
      </c>
      <c r="AC650" s="99" t="str">
        <f t="shared" si="387"/>
        <v>0</v>
      </c>
      <c r="AD650" s="95" t="str">
        <f t="shared" si="388"/>
        <v>0</v>
      </c>
      <c r="AE650" s="95">
        <f t="shared" si="370"/>
        <v>1</v>
      </c>
      <c r="AF650" s="95">
        <f>IF(Petrobras_PETR4___Histórico__InfoMoney_1[[#This Row],[MACD Line]]&lt;0,1,0)</f>
        <v>0</v>
      </c>
      <c r="AG650" s="99">
        <f>Petrobras_PETR4___Histórico__InfoMoney_1[[#This Row],[9MME]]/Petrobras_PETR4___Histórico__InfoMoney_1[[#This Row],[20MA]]</f>
        <v>1.0264194548032985</v>
      </c>
      <c r="AH650" s="95">
        <f t="shared" si="371"/>
        <v>0</v>
      </c>
      <c r="AI650" s="96">
        <f t="shared" si="372"/>
        <v>0</v>
      </c>
      <c r="AK650" s="104" t="b">
        <f t="shared" si="373"/>
        <v>0</v>
      </c>
      <c r="AL650" s="104" t="b">
        <f t="shared" si="374"/>
        <v>1</v>
      </c>
      <c r="AM650" s="104" t="b">
        <f t="shared" si="375"/>
        <v>1</v>
      </c>
      <c r="AN650" s="104" t="b">
        <f t="shared" si="376"/>
        <v>1</v>
      </c>
      <c r="AO650" s="98">
        <f t="shared" si="377"/>
        <v>16.72</v>
      </c>
      <c r="AP650" s="104">
        <f t="shared" si="378"/>
        <v>24.5</v>
      </c>
      <c r="AQ650" s="98">
        <f t="shared" si="379"/>
        <v>0.2</v>
      </c>
      <c r="AR650" s="98">
        <f t="shared" si="380"/>
        <v>0.15384615384615385</v>
      </c>
      <c r="AS650" s="98">
        <f t="shared" si="381"/>
        <v>7.407407407407407E-2</v>
      </c>
      <c r="AU650" s="97" t="b">
        <f t="shared" si="382"/>
        <v>1</v>
      </c>
      <c r="AV650" s="97" t="b">
        <f t="shared" si="383"/>
        <v>1</v>
      </c>
      <c r="AW650" s="97" t="b">
        <f t="shared" si="389"/>
        <v>0</v>
      </c>
      <c r="AX650" s="97" t="b">
        <f t="shared" si="390"/>
        <v>0</v>
      </c>
      <c r="AY6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0" s="97" t="b">
        <f t="shared" si="384"/>
        <v>0</v>
      </c>
      <c r="BA650" s="97" t="b">
        <f t="shared" si="385"/>
        <v>0</v>
      </c>
      <c r="BB650" s="97" t="b">
        <f t="shared" si="391"/>
        <v>1</v>
      </c>
      <c r="BC650" s="97" t="b">
        <f t="shared" si="392"/>
        <v>1</v>
      </c>
      <c r="BD650" s="97" t="b">
        <f>Petrobras_PETR4___Histórico__InfoMoney_1[[#This Row],[MACD Line]]&lt;0</f>
        <v>0</v>
      </c>
      <c r="BE6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1" spans="1:57" hidden="1">
      <c r="A651" s="83">
        <v>43378</v>
      </c>
      <c r="B651" s="98">
        <v>21.74</v>
      </c>
      <c r="C651" s="98">
        <v>21.74</v>
      </c>
      <c r="D651" s="98">
        <v>-0.25</v>
      </c>
      <c r="E651" s="98">
        <f>Petrobras_PETR4___Histórico__InfoMoney_1[[#This Row],[Var.Dia (%)]]/100</f>
        <v>-2.5000000000000001E-3</v>
      </c>
      <c r="F651" s="98">
        <v>22.22</v>
      </c>
      <c r="G651" s="98">
        <v>21.47</v>
      </c>
      <c r="H651" s="98">
        <v>22.31</v>
      </c>
      <c r="I651" s="97" t="s">
        <v>487</v>
      </c>
      <c r="J651" s="108">
        <v>-4.3700000000000003E-2</v>
      </c>
      <c r="K651" s="97">
        <f ca="1">IF(COUNT($E651:E$1321)&gt;=22,LINEST(OFFSET(E651,0,0,22),OFFSET(J651,0,0,22)),"")</f>
        <v>0.21452056010041304</v>
      </c>
      <c r="L651" s="99">
        <f t="shared" si="357"/>
        <v>0</v>
      </c>
      <c r="M651" s="99">
        <f t="shared" si="358"/>
        <v>0</v>
      </c>
      <c r="N651" s="99">
        <f t="shared" si="359"/>
        <v>0</v>
      </c>
      <c r="O6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-0.24629629629629671</v>
      </c>
      <c r="P651" s="128">
        <f>IF(Petrobras_PETR4___Histórico__InfoMoney_1[[#This Row],[William %R]]&lt;-0.8,1,0)</f>
        <v>0</v>
      </c>
      <c r="Q651" s="128">
        <f>IF(Petrobras_PETR4___Histórico__InfoMoney_1[[#This Row],[William %R]]&gt;-0.1,1,0)</f>
        <v>0</v>
      </c>
      <c r="R651" s="99">
        <f t="shared" si="360"/>
        <v>17.670000000000002</v>
      </c>
      <c r="S651" s="99">
        <f t="shared" si="361"/>
        <v>23.07</v>
      </c>
      <c r="T651" s="99">
        <f t="shared" si="362"/>
        <v>18.98196153846154</v>
      </c>
      <c r="U651" s="99">
        <f t="shared" si="363"/>
        <v>18.706000000000003</v>
      </c>
      <c r="V651" s="99">
        <f t="shared" si="364"/>
        <v>19.927691346110883</v>
      </c>
      <c r="W651" s="99">
        <f t="shared" si="365"/>
        <v>18.878070969000312</v>
      </c>
      <c r="X651" s="99">
        <f t="shared" si="366"/>
        <v>1.0496203771105712</v>
      </c>
      <c r="Y651" s="99">
        <f t="shared" si="367"/>
        <v>0.65353140002279542</v>
      </c>
      <c r="Z651" s="99">
        <f t="shared" si="368"/>
        <v>0.3960889770877758</v>
      </c>
      <c r="AA651" s="109">
        <f t="shared" si="369"/>
        <v>4.2426406871194457E-2</v>
      </c>
      <c r="AB651" s="109">
        <f t="shared" si="386"/>
        <v>1.1598922363737076</v>
      </c>
      <c r="AC651" s="99" t="str">
        <f t="shared" si="387"/>
        <v>0</v>
      </c>
      <c r="AD651" s="95" t="str">
        <f t="shared" si="388"/>
        <v>0</v>
      </c>
      <c r="AE651" s="95">
        <f t="shared" si="370"/>
        <v>1</v>
      </c>
      <c r="AF651" s="95">
        <f>IF(Petrobras_PETR4___Histórico__InfoMoney_1[[#This Row],[MACD Line]]&lt;0,1,0)</f>
        <v>0</v>
      </c>
      <c r="AG651" s="99">
        <f>Petrobras_PETR4___Histórico__InfoMoney_1[[#This Row],[9MME]]/Petrobras_PETR4___Histórico__InfoMoney_1[[#This Row],[20MA]]</f>
        <v>1.0147525680777043</v>
      </c>
      <c r="AH651" s="95">
        <f t="shared" si="371"/>
        <v>0</v>
      </c>
      <c r="AI651" s="96">
        <f t="shared" si="372"/>
        <v>0</v>
      </c>
      <c r="AK651" s="104" t="b">
        <f t="shared" si="373"/>
        <v>1</v>
      </c>
      <c r="AL651" s="104" t="b">
        <f t="shared" si="374"/>
        <v>0</v>
      </c>
      <c r="AM651" s="104" t="b">
        <f t="shared" si="375"/>
        <v>1</v>
      </c>
      <c r="AN651" s="104" t="b">
        <f t="shared" si="376"/>
        <v>0</v>
      </c>
      <c r="AO651" s="98">
        <f t="shared" si="377"/>
        <v>16.72</v>
      </c>
      <c r="AP651" s="104">
        <f t="shared" si="378"/>
        <v>23.07</v>
      </c>
      <c r="AQ651" s="98">
        <f t="shared" si="379"/>
        <v>0.2</v>
      </c>
      <c r="AR651" s="98">
        <f t="shared" si="380"/>
        <v>0.15384615384615385</v>
      </c>
      <c r="AS651" s="98">
        <f t="shared" si="381"/>
        <v>7.407407407407407E-2</v>
      </c>
      <c r="AU651" s="97" t="b">
        <f t="shared" si="382"/>
        <v>1</v>
      </c>
      <c r="AV651" s="97" t="b">
        <f t="shared" si="383"/>
        <v>0</v>
      </c>
      <c r="AW651" s="97" t="b">
        <f t="shared" si="389"/>
        <v>0</v>
      </c>
      <c r="AX651" s="97" t="b">
        <f t="shared" si="390"/>
        <v>0</v>
      </c>
      <c r="AY6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1" s="97" t="b">
        <f t="shared" si="384"/>
        <v>1</v>
      </c>
      <c r="BA651" s="97" t="b">
        <f t="shared" si="385"/>
        <v>0</v>
      </c>
      <c r="BB651" s="97" t="b">
        <f t="shared" si="391"/>
        <v>1</v>
      </c>
      <c r="BC651" s="97" t="b">
        <f t="shared" si="392"/>
        <v>1</v>
      </c>
      <c r="BD651" s="97" t="b">
        <f>Petrobras_PETR4___Histórico__InfoMoney_1[[#This Row],[MACD Line]]&lt;0</f>
        <v>0</v>
      </c>
      <c r="BE6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2" spans="1:57" hidden="1">
      <c r="A652" s="83">
        <v>43377</v>
      </c>
      <c r="B652" s="98">
        <v>21.8</v>
      </c>
      <c r="C652" s="98">
        <v>21.8</v>
      </c>
      <c r="D652" s="98">
        <v>0.97</v>
      </c>
      <c r="E652" s="98">
        <f>Petrobras_PETR4___Histórico__InfoMoney_1[[#This Row],[Var.Dia (%)]]/100</f>
        <v>9.7000000000000003E-3</v>
      </c>
      <c r="F652" s="98">
        <v>21.28</v>
      </c>
      <c r="G652" s="98">
        <v>21.06</v>
      </c>
      <c r="H652" s="98">
        <v>22.25</v>
      </c>
      <c r="I652" s="97" t="s">
        <v>122</v>
      </c>
      <c r="J652" s="108">
        <v>7.7000000000000002E-3</v>
      </c>
      <c r="K652" s="97">
        <f ca="1">IF(COUNT($E652:E$1321)&gt;=22,LINEST(OFFSET(E652,0,0,22),OFFSET(J652,0,0,22)),"")</f>
        <v>0.16289270757022042</v>
      </c>
      <c r="L652" s="99">
        <f t="shared" si="357"/>
        <v>0</v>
      </c>
      <c r="M652" s="99">
        <f t="shared" si="358"/>
        <v>0</v>
      </c>
      <c r="N652" s="99">
        <f t="shared" si="359"/>
        <v>0</v>
      </c>
      <c r="O6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-0.20616883116883108</v>
      </c>
      <c r="P652" s="128">
        <f>IF(Petrobras_PETR4___Histórico__InfoMoney_1[[#This Row],[William %R]]&lt;-0.8,1,0)</f>
        <v>0</v>
      </c>
      <c r="Q652" s="128">
        <f>IF(Petrobras_PETR4___Histórico__InfoMoney_1[[#This Row],[William %R]]&gt;-0.1,1,0)</f>
        <v>0</v>
      </c>
      <c r="R652" s="99">
        <f t="shared" si="360"/>
        <v>16.91</v>
      </c>
      <c r="S652" s="99">
        <f t="shared" si="361"/>
        <v>23.07</v>
      </c>
      <c r="T652" s="99">
        <f t="shared" si="362"/>
        <v>18.784730769230773</v>
      </c>
      <c r="U652" s="99">
        <f t="shared" si="363"/>
        <v>18.480500000000003</v>
      </c>
      <c r="V652" s="99">
        <f t="shared" si="364"/>
        <v>19.59818068176741</v>
      </c>
      <c r="W652" s="99">
        <f t="shared" si="365"/>
        <v>18.649116646520337</v>
      </c>
      <c r="X652" s="99">
        <f t="shared" si="366"/>
        <v>0.94906403524707272</v>
      </c>
      <c r="Y652" s="99">
        <f t="shared" si="367"/>
        <v>0.55450915575085147</v>
      </c>
      <c r="Z652" s="99">
        <f t="shared" si="368"/>
        <v>0.39455487949622126</v>
      </c>
      <c r="AA652" s="109">
        <f t="shared" si="369"/>
        <v>0.14849242404917559</v>
      </c>
      <c r="AB652" s="109">
        <f t="shared" si="386"/>
        <v>1.3074211257280499</v>
      </c>
      <c r="AC652" s="99" t="str">
        <f t="shared" si="387"/>
        <v>0</v>
      </c>
      <c r="AD652" s="95" t="str">
        <f t="shared" si="388"/>
        <v>0</v>
      </c>
      <c r="AE652" s="95">
        <f t="shared" si="370"/>
        <v>1</v>
      </c>
      <c r="AF652" s="95">
        <f>IF(Petrobras_PETR4___Histórico__InfoMoney_1[[#This Row],[MACD Line]]&lt;0,1,0)</f>
        <v>0</v>
      </c>
      <c r="AG652" s="99">
        <f>Petrobras_PETR4___Histórico__InfoMoney_1[[#This Row],[9MME]]/Petrobras_PETR4___Histórico__InfoMoney_1[[#This Row],[20MA]]</f>
        <v>1.0164622585552756</v>
      </c>
      <c r="AH652" s="95">
        <f t="shared" si="371"/>
        <v>0</v>
      </c>
      <c r="AI652" s="96">
        <f t="shared" si="372"/>
        <v>0</v>
      </c>
      <c r="AK652" s="104" t="b">
        <f t="shared" si="373"/>
        <v>0</v>
      </c>
      <c r="AL652" s="104" t="b">
        <f t="shared" si="374"/>
        <v>1</v>
      </c>
      <c r="AM652" s="104" t="b">
        <f t="shared" si="375"/>
        <v>0</v>
      </c>
      <c r="AN652" s="104" t="b">
        <f t="shared" si="376"/>
        <v>1</v>
      </c>
      <c r="AO652" s="98">
        <f t="shared" si="377"/>
        <v>16.54</v>
      </c>
      <c r="AP652" s="104">
        <f t="shared" si="378"/>
        <v>23.07</v>
      </c>
      <c r="AQ652" s="98">
        <f t="shared" si="379"/>
        <v>0.2</v>
      </c>
      <c r="AR652" s="98">
        <f t="shared" si="380"/>
        <v>0.15384615384615385</v>
      </c>
      <c r="AS652" s="98">
        <f t="shared" si="381"/>
        <v>7.407407407407407E-2</v>
      </c>
      <c r="AU652" s="97" t="b">
        <f t="shared" si="382"/>
        <v>0</v>
      </c>
      <c r="AV652" s="97" t="b">
        <f t="shared" si="383"/>
        <v>1</v>
      </c>
      <c r="AW652" s="97" t="b">
        <f t="shared" si="389"/>
        <v>0</v>
      </c>
      <c r="AX652" s="97" t="b">
        <f t="shared" si="390"/>
        <v>0</v>
      </c>
      <c r="AY6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2" s="97" t="b">
        <f t="shared" si="384"/>
        <v>0</v>
      </c>
      <c r="BA652" s="97" t="b">
        <f t="shared" si="385"/>
        <v>1</v>
      </c>
      <c r="BB652" s="97" t="b">
        <f t="shared" si="391"/>
        <v>1</v>
      </c>
      <c r="BC652" s="97" t="b">
        <f t="shared" si="392"/>
        <v>1</v>
      </c>
      <c r="BD652" s="97" t="b">
        <f>Petrobras_PETR4___Histórico__InfoMoney_1[[#This Row],[MACD Line]]&lt;0</f>
        <v>0</v>
      </c>
      <c r="BE6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3" spans="1:57" hidden="1">
      <c r="A653" s="83">
        <v>43376</v>
      </c>
      <c r="B653" s="98">
        <v>21.59</v>
      </c>
      <c r="C653" s="98">
        <v>21.59</v>
      </c>
      <c r="D653" s="98">
        <v>4.25</v>
      </c>
      <c r="E653" s="98">
        <f>Petrobras_PETR4___Histórico__InfoMoney_1[[#This Row],[Var.Dia (%)]]/100</f>
        <v>4.2500000000000003E-2</v>
      </c>
      <c r="F653" s="98">
        <v>22.91</v>
      </c>
      <c r="G653" s="98">
        <v>21.29</v>
      </c>
      <c r="H653" s="98">
        <v>23.07</v>
      </c>
      <c r="I653" s="97" t="s">
        <v>633</v>
      </c>
      <c r="J653" s="108">
        <v>3.8999999999999998E-3</v>
      </c>
      <c r="K653" s="97">
        <f ca="1">IF(COUNT($E653:E$1321)&gt;=22,LINEST(OFFSET(E653,0,0,22),OFFSET(J653,0,0,22)),"")</f>
        <v>2.8845869783889068E-2</v>
      </c>
      <c r="L653" s="99">
        <f t="shared" si="357"/>
        <v>0</v>
      </c>
      <c r="M653" s="99">
        <f t="shared" si="358"/>
        <v>1</v>
      </c>
      <c r="N653" s="99">
        <f t="shared" si="359"/>
        <v>0</v>
      </c>
      <c r="O6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-0.23492063492063497</v>
      </c>
      <c r="P653" s="128">
        <f>IF(Petrobras_PETR4___Histórico__InfoMoney_1[[#This Row],[William %R]]&lt;-0.8,1,0)</f>
        <v>0</v>
      </c>
      <c r="Q653" s="128">
        <f>IF(Petrobras_PETR4___Histórico__InfoMoney_1[[#This Row],[William %R]]&gt;-0.1,1,0)</f>
        <v>0</v>
      </c>
      <c r="R653" s="99">
        <f t="shared" si="360"/>
        <v>16.77</v>
      </c>
      <c r="S653" s="99">
        <f t="shared" si="361"/>
        <v>23.07</v>
      </c>
      <c r="T653" s="99">
        <f t="shared" si="362"/>
        <v>18.554846153846157</v>
      </c>
      <c r="U653" s="99">
        <f t="shared" si="363"/>
        <v>18.236500000000003</v>
      </c>
      <c r="V653" s="99">
        <f t="shared" si="364"/>
        <v>19.19784989663421</v>
      </c>
      <c r="W653" s="99">
        <f t="shared" si="365"/>
        <v>18.397045978241962</v>
      </c>
      <c r="X653" s="99">
        <f t="shared" si="366"/>
        <v>0.80080391839224774</v>
      </c>
      <c r="Y653" s="99">
        <f t="shared" si="367"/>
        <v>0.45587043587679621</v>
      </c>
      <c r="Z653" s="99">
        <f t="shared" si="368"/>
        <v>0.34493348251545153</v>
      </c>
      <c r="AA653" s="109">
        <f t="shared" si="369"/>
        <v>0.62225396744416106</v>
      </c>
      <c r="AB653" s="109">
        <f t="shared" si="386"/>
        <v>1.1108690291839092</v>
      </c>
      <c r="AC653" s="99" t="str">
        <f t="shared" si="387"/>
        <v>0</v>
      </c>
      <c r="AD653" s="95" t="str">
        <f t="shared" si="388"/>
        <v>0</v>
      </c>
      <c r="AE653" s="95">
        <f t="shared" si="370"/>
        <v>1</v>
      </c>
      <c r="AF653" s="95">
        <f>IF(Petrobras_PETR4___Histórico__InfoMoney_1[[#This Row],[MACD Line]]&lt;0,1,0)</f>
        <v>0</v>
      </c>
      <c r="AG653" s="99">
        <f>Petrobras_PETR4___Histórico__InfoMoney_1[[#This Row],[9MME]]/Petrobras_PETR4___Histórico__InfoMoney_1[[#This Row],[20MA]]</f>
        <v>1.0174565379237328</v>
      </c>
      <c r="AH653" s="95">
        <f t="shared" si="371"/>
        <v>0</v>
      </c>
      <c r="AI653" s="96">
        <f t="shared" si="372"/>
        <v>0</v>
      </c>
      <c r="AK653" s="104" t="b">
        <f t="shared" si="373"/>
        <v>1</v>
      </c>
      <c r="AL653" s="104" t="b">
        <f t="shared" si="374"/>
        <v>0</v>
      </c>
      <c r="AM653" s="104" t="b">
        <f t="shared" si="375"/>
        <v>1</v>
      </c>
      <c r="AN653" s="104" t="b">
        <f t="shared" si="376"/>
        <v>0</v>
      </c>
      <c r="AO653" s="98">
        <f t="shared" si="377"/>
        <v>16.54</v>
      </c>
      <c r="AP653" s="104">
        <f t="shared" si="378"/>
        <v>23.07</v>
      </c>
      <c r="AQ653" s="98">
        <f t="shared" si="379"/>
        <v>0.2</v>
      </c>
      <c r="AR653" s="98">
        <f t="shared" si="380"/>
        <v>0.15384615384615385</v>
      </c>
      <c r="AS653" s="98">
        <f t="shared" si="381"/>
        <v>7.407407407407407E-2</v>
      </c>
      <c r="AU653" s="97" t="b">
        <f t="shared" si="382"/>
        <v>1</v>
      </c>
      <c r="AV653" s="97" t="b">
        <f t="shared" si="383"/>
        <v>1</v>
      </c>
      <c r="AW653" s="97" t="b">
        <f t="shared" si="389"/>
        <v>0</v>
      </c>
      <c r="AX653" s="97" t="b">
        <f t="shared" si="390"/>
        <v>0</v>
      </c>
      <c r="AY6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3" s="97" t="b">
        <f t="shared" si="384"/>
        <v>0</v>
      </c>
      <c r="BA653" s="97" t="b">
        <f t="shared" si="385"/>
        <v>0</v>
      </c>
      <c r="BB653" s="97" t="b">
        <f t="shared" si="391"/>
        <v>1</v>
      </c>
      <c r="BC653" s="97" t="b">
        <f t="shared" si="392"/>
        <v>1</v>
      </c>
      <c r="BD653" s="97" t="b">
        <f>Petrobras_PETR4___Histórico__InfoMoney_1[[#This Row],[MACD Line]]&lt;0</f>
        <v>0</v>
      </c>
      <c r="BE6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4" spans="1:57" hidden="1">
      <c r="A654" s="83">
        <v>43375</v>
      </c>
      <c r="B654" s="98">
        <v>20.71</v>
      </c>
      <c r="C654" s="98">
        <v>20.71</v>
      </c>
      <c r="D654" s="98">
        <v>8.67</v>
      </c>
      <c r="E654" s="98">
        <f>Petrobras_PETR4___Histórico__InfoMoney_1[[#This Row],[Var.Dia (%)]]/100</f>
        <v>8.6699999999999999E-2</v>
      </c>
      <c r="F654" s="98">
        <v>19.96</v>
      </c>
      <c r="G654" s="98">
        <v>19.87</v>
      </c>
      <c r="H654" s="98">
        <v>20.71</v>
      </c>
      <c r="I654" s="97" t="s">
        <v>634</v>
      </c>
      <c r="J654" s="108">
        <v>-1.9900000000000001E-2</v>
      </c>
      <c r="K654" s="97">
        <f ca="1">IF(COUNT($E654:E$1321)&gt;=22,LINEST(OFFSET(E654,0,0,22),OFFSET(J654,0,0,22)),"")</f>
        <v>7.7372544473291683E-3</v>
      </c>
      <c r="L654" s="99">
        <f t="shared" si="357"/>
        <v>0</v>
      </c>
      <c r="M654" s="99">
        <f t="shared" si="358"/>
        <v>0</v>
      </c>
      <c r="N654" s="99">
        <f t="shared" si="359"/>
        <v>0</v>
      </c>
      <c r="O6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654" s="128">
        <f>IF(Petrobras_PETR4___Histórico__InfoMoney_1[[#This Row],[William %R]]&lt;-0.8,1,0)</f>
        <v>0</v>
      </c>
      <c r="Q654" s="128">
        <f>IF(Petrobras_PETR4___Histórico__InfoMoney_1[[#This Row],[William %R]]&gt;-0.1,1,0)</f>
        <v>1</v>
      </c>
      <c r="R654" s="99">
        <f t="shared" si="360"/>
        <v>16.77</v>
      </c>
      <c r="S654" s="99">
        <f t="shared" si="361"/>
        <v>20.71</v>
      </c>
      <c r="T654" s="99">
        <f t="shared" si="362"/>
        <v>18.272653846153847</v>
      </c>
      <c r="U654" s="99">
        <f t="shared" si="363"/>
        <v>18.003000000000004</v>
      </c>
      <c r="V654" s="99">
        <f t="shared" si="364"/>
        <v>18.762913514204065</v>
      </c>
      <c r="W654" s="99">
        <f t="shared" si="365"/>
        <v>18.14160965650132</v>
      </c>
      <c r="X654" s="99">
        <f t="shared" si="366"/>
        <v>0.62130385770274543</v>
      </c>
      <c r="Y654" s="99">
        <f t="shared" si="367"/>
        <v>0.36963706524793333</v>
      </c>
      <c r="Z654" s="99">
        <f t="shared" si="368"/>
        <v>0.2516667924548121</v>
      </c>
      <c r="AA654" s="109">
        <f t="shared" si="369"/>
        <v>1.1667261889578049</v>
      </c>
      <c r="AB654" s="109">
        <f t="shared" si="386"/>
        <v>0.87358456946079377</v>
      </c>
      <c r="AC654" s="99" t="str">
        <f t="shared" si="387"/>
        <v>0</v>
      </c>
      <c r="AD654" s="95" t="str">
        <f t="shared" si="388"/>
        <v>0</v>
      </c>
      <c r="AE654" s="95">
        <f t="shared" si="370"/>
        <v>1</v>
      </c>
      <c r="AF654" s="95">
        <f>IF(Petrobras_PETR4___Histórico__InfoMoney_1[[#This Row],[MACD Line]]&lt;0,1,0)</f>
        <v>0</v>
      </c>
      <c r="AG654" s="99">
        <f>Petrobras_PETR4___Histórico__InfoMoney_1[[#This Row],[9MME]]/Petrobras_PETR4___Histórico__InfoMoney_1[[#This Row],[20MA]]</f>
        <v>1.0149782728519605</v>
      </c>
      <c r="AH654" s="95">
        <f t="shared" si="371"/>
        <v>0</v>
      </c>
      <c r="AI654" s="96">
        <f t="shared" si="372"/>
        <v>0</v>
      </c>
      <c r="AK654" s="104" t="b">
        <f t="shared" si="373"/>
        <v>0</v>
      </c>
      <c r="AL654" s="104" t="b">
        <f t="shared" si="374"/>
        <v>0</v>
      </c>
      <c r="AM654" s="104" t="b">
        <f t="shared" si="375"/>
        <v>0</v>
      </c>
      <c r="AN654" s="104" t="b">
        <f t="shared" si="376"/>
        <v>1</v>
      </c>
      <c r="AO654" s="98">
        <f t="shared" si="377"/>
        <v>16.54</v>
      </c>
      <c r="AP654" s="104">
        <f t="shared" si="378"/>
        <v>23.07</v>
      </c>
      <c r="AQ654" s="98">
        <f t="shared" si="379"/>
        <v>0.2</v>
      </c>
      <c r="AR654" s="98">
        <f t="shared" si="380"/>
        <v>0.15384615384615385</v>
      </c>
      <c r="AS654" s="98">
        <f t="shared" si="381"/>
        <v>7.407407407407407E-2</v>
      </c>
      <c r="AU654" s="97" t="b">
        <f t="shared" si="382"/>
        <v>1</v>
      </c>
      <c r="AV654" s="97" t="b">
        <f t="shared" si="383"/>
        <v>0</v>
      </c>
      <c r="AW654" s="97" t="b">
        <f t="shared" si="389"/>
        <v>0</v>
      </c>
      <c r="AX654" s="97" t="b">
        <f t="shared" si="390"/>
        <v>1</v>
      </c>
      <c r="AY6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4" s="97" t="b">
        <f t="shared" si="384"/>
        <v>1</v>
      </c>
      <c r="BA654" s="97" t="b">
        <f t="shared" si="385"/>
        <v>0</v>
      </c>
      <c r="BB654" s="97" t="b">
        <f t="shared" si="391"/>
        <v>0</v>
      </c>
      <c r="BC654" s="97" t="b">
        <f t="shared" si="392"/>
        <v>1</v>
      </c>
      <c r="BD654" s="97" t="b">
        <f>Petrobras_PETR4___Histórico__InfoMoney_1[[#This Row],[MACD Line]]&lt;0</f>
        <v>0</v>
      </c>
      <c r="BE6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5" spans="1:57" hidden="1">
      <c r="A655" s="83">
        <v>43374</v>
      </c>
      <c r="B655" s="98">
        <v>19.059999999999999</v>
      </c>
      <c r="C655" s="98">
        <v>19.059999999999999</v>
      </c>
      <c r="D655" s="98">
        <v>-0.43</v>
      </c>
      <c r="E655" s="98">
        <f>Petrobras_PETR4___Histórico__InfoMoney_1[[#This Row],[Var.Dia (%)]]/100</f>
        <v>-4.3E-3</v>
      </c>
      <c r="F655" s="98">
        <v>19.28</v>
      </c>
      <c r="G655" s="98">
        <v>18.88</v>
      </c>
      <c r="H655" s="98">
        <v>19.38</v>
      </c>
      <c r="I655" s="97" t="s">
        <v>269</v>
      </c>
      <c r="J655" s="108">
        <v>-3.6600000000000001E-2</v>
      </c>
      <c r="K655" s="97">
        <f ca="1">IF(COUNT($E655:E$1321)&gt;=22,LINEST(OFFSET(E655,0,0,22),OFFSET(J655,0,0,22)),"")</f>
        <v>0.30728640817922442</v>
      </c>
      <c r="L655" s="99">
        <f t="shared" si="357"/>
        <v>0</v>
      </c>
      <c r="M655" s="99">
        <f t="shared" si="358"/>
        <v>0</v>
      </c>
      <c r="N655" s="99">
        <f t="shared" si="359"/>
        <v>0</v>
      </c>
      <c r="O6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-0.27070063694267554</v>
      </c>
      <c r="P655" s="128">
        <f>IF(Petrobras_PETR4___Histórico__InfoMoney_1[[#This Row],[William %R]]&lt;-0.8,1,0)</f>
        <v>0</v>
      </c>
      <c r="Q655" s="128">
        <f>IF(Petrobras_PETR4___Histórico__InfoMoney_1[[#This Row],[William %R]]&gt;-0.1,1,0)</f>
        <v>0</v>
      </c>
      <c r="R655" s="99">
        <f t="shared" si="360"/>
        <v>16.77</v>
      </c>
      <c r="S655" s="99">
        <f t="shared" si="361"/>
        <v>19.91</v>
      </c>
      <c r="T655" s="99">
        <f t="shared" si="362"/>
        <v>17.951961538461539</v>
      </c>
      <c r="U655" s="99">
        <f t="shared" si="363"/>
        <v>17.829500000000003</v>
      </c>
      <c r="V655" s="99">
        <f t="shared" si="364"/>
        <v>18.408897789513894</v>
      </c>
      <c r="W655" s="99">
        <f t="shared" si="365"/>
        <v>17.936138429021426</v>
      </c>
      <c r="X655" s="99">
        <f t="shared" si="366"/>
        <v>0.47275936049246781</v>
      </c>
      <c r="Y655" s="99">
        <f t="shared" si="367"/>
        <v>0.30672036713423029</v>
      </c>
      <c r="Z655" s="99">
        <f t="shared" si="368"/>
        <v>0.16603899335823752</v>
      </c>
      <c r="AA655" s="109">
        <f t="shared" si="369"/>
        <v>5.6568542494925107E-2</v>
      </c>
      <c r="AB655" s="109">
        <f t="shared" si="386"/>
        <v>0.54545393939360254</v>
      </c>
      <c r="AC655" s="99" t="str">
        <f t="shared" si="387"/>
        <v>0</v>
      </c>
      <c r="AD655" s="95" t="str">
        <f t="shared" si="388"/>
        <v>0</v>
      </c>
      <c r="AE655" s="95">
        <f t="shared" si="370"/>
        <v>1</v>
      </c>
      <c r="AF655" s="95">
        <f>IF(Petrobras_PETR4___Histórico__InfoMoney_1[[#This Row],[MACD Line]]&lt;0,1,0)</f>
        <v>0</v>
      </c>
      <c r="AG655" s="99">
        <f>Petrobras_PETR4___Histórico__InfoMoney_1[[#This Row],[9MME]]/Petrobras_PETR4___Histórico__InfoMoney_1[[#This Row],[20MA]]</f>
        <v>1.0068684785586548</v>
      </c>
      <c r="AH655" s="95">
        <f t="shared" si="371"/>
        <v>0</v>
      </c>
      <c r="AI655" s="96">
        <f t="shared" si="372"/>
        <v>0</v>
      </c>
      <c r="AK655" s="104" t="b">
        <f t="shared" si="373"/>
        <v>0</v>
      </c>
      <c r="AL655" s="104" t="b">
        <f t="shared" si="374"/>
        <v>1</v>
      </c>
      <c r="AM655" s="104" t="b">
        <f t="shared" si="375"/>
        <v>1</v>
      </c>
      <c r="AN655" s="104" t="b">
        <f t="shared" si="376"/>
        <v>1</v>
      </c>
      <c r="AO655" s="98">
        <f t="shared" si="377"/>
        <v>16.54</v>
      </c>
      <c r="AP655" s="104">
        <f t="shared" si="378"/>
        <v>19.91</v>
      </c>
      <c r="AQ655" s="98">
        <f t="shared" si="379"/>
        <v>0.2</v>
      </c>
      <c r="AR655" s="98">
        <f t="shared" si="380"/>
        <v>0.15384615384615385</v>
      </c>
      <c r="AS655" s="98">
        <f t="shared" si="381"/>
        <v>7.407407407407407E-2</v>
      </c>
      <c r="AU655" s="97" t="b">
        <f t="shared" si="382"/>
        <v>0</v>
      </c>
      <c r="AV655" s="97" t="b">
        <f t="shared" si="383"/>
        <v>1</v>
      </c>
      <c r="AW655" s="97" t="b">
        <f t="shared" si="389"/>
        <v>1</v>
      </c>
      <c r="AX655" s="97" t="b">
        <f t="shared" si="390"/>
        <v>0</v>
      </c>
      <c r="AY6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5" s="97" t="b">
        <f t="shared" si="384"/>
        <v>0</v>
      </c>
      <c r="BA655" s="97" t="b">
        <f t="shared" si="385"/>
        <v>1</v>
      </c>
      <c r="BB655" s="97" t="b">
        <f t="shared" si="391"/>
        <v>1</v>
      </c>
      <c r="BC655" s="97" t="b">
        <f t="shared" si="392"/>
        <v>0</v>
      </c>
      <c r="BD655" s="97" t="b">
        <f>Petrobras_PETR4___Histórico__InfoMoney_1[[#This Row],[MACD Line]]&lt;0</f>
        <v>0</v>
      </c>
      <c r="BE6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6" spans="1:57" hidden="1">
      <c r="A656" s="83">
        <v>43371</v>
      </c>
      <c r="B656" s="98">
        <v>19.14</v>
      </c>
      <c r="C656" s="98">
        <v>19.14</v>
      </c>
      <c r="D656" s="98">
        <v>-1.72</v>
      </c>
      <c r="E656" s="98">
        <f>Petrobras_PETR4___Histórico__InfoMoney_1[[#This Row],[Var.Dia (%)]]/100</f>
        <v>-1.72E-2</v>
      </c>
      <c r="F656" s="98">
        <v>19.170000000000002</v>
      </c>
      <c r="G656" s="98">
        <v>19.07</v>
      </c>
      <c r="H656" s="98">
        <v>19.91</v>
      </c>
      <c r="I656" s="97" t="s">
        <v>443</v>
      </c>
      <c r="J656" s="108">
        <v>9.1000000000000004E-3</v>
      </c>
      <c r="K656" s="97">
        <f ca="1">IF(COUNT($E656:E$1321)&gt;=22,LINEST(OFFSET(E656,0,0,22),OFFSET(J656,0,0,22)),"")</f>
        <v>0.5770248412900888</v>
      </c>
      <c r="L656" s="99">
        <f t="shared" si="357"/>
        <v>0</v>
      </c>
      <c r="M656" s="99">
        <f t="shared" si="358"/>
        <v>1</v>
      </c>
      <c r="N656" s="99">
        <f t="shared" si="359"/>
        <v>0</v>
      </c>
      <c r="O6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-0.24137931034482735</v>
      </c>
      <c r="P656" s="128">
        <f>IF(Petrobras_PETR4___Histórico__InfoMoney_1[[#This Row],[William %R]]&lt;-0.8,1,0)</f>
        <v>0</v>
      </c>
      <c r="Q656" s="128">
        <f>IF(Petrobras_PETR4___Histórico__InfoMoney_1[[#This Row],[William %R]]&gt;-0.1,1,0)</f>
        <v>0</v>
      </c>
      <c r="R656" s="99">
        <f t="shared" si="360"/>
        <v>16.72</v>
      </c>
      <c r="S656" s="99">
        <f t="shared" si="361"/>
        <v>19.91</v>
      </c>
      <c r="T656" s="99">
        <f t="shared" si="362"/>
        <v>17.876269230769232</v>
      </c>
      <c r="U656" s="99">
        <f t="shared" si="363"/>
        <v>17.750500000000002</v>
      </c>
      <c r="V656" s="99">
        <f t="shared" si="364"/>
        <v>18.290515569425512</v>
      </c>
      <c r="W656" s="99">
        <f t="shared" si="365"/>
        <v>17.846229503343139</v>
      </c>
      <c r="X656" s="99">
        <f t="shared" si="366"/>
        <v>0.44428606608237331</v>
      </c>
      <c r="Y656" s="99">
        <f t="shared" si="367"/>
        <v>0.26521061879467089</v>
      </c>
      <c r="Z656" s="99">
        <f t="shared" si="368"/>
        <v>0.17907544728770242</v>
      </c>
      <c r="AA656" s="109">
        <f t="shared" si="369"/>
        <v>0.23334523779155947</v>
      </c>
      <c r="AB656" s="109">
        <f t="shared" si="386"/>
        <v>0.60328268664035123</v>
      </c>
      <c r="AC656" s="99" t="str">
        <f t="shared" si="387"/>
        <v>0</v>
      </c>
      <c r="AD656" s="95" t="str">
        <f t="shared" si="388"/>
        <v>0</v>
      </c>
      <c r="AE656" s="95">
        <f t="shared" si="370"/>
        <v>1</v>
      </c>
      <c r="AF656" s="95">
        <f>IF(Petrobras_PETR4___Histórico__InfoMoney_1[[#This Row],[MACD Line]]&lt;0,1,0)</f>
        <v>0</v>
      </c>
      <c r="AG656" s="99">
        <f>Petrobras_PETR4___Histórico__InfoMoney_1[[#This Row],[9MME]]/Petrobras_PETR4___Histórico__InfoMoney_1[[#This Row],[20MA]]</f>
        <v>1.0070853908773967</v>
      </c>
      <c r="AH656" s="95">
        <f t="shared" si="371"/>
        <v>0</v>
      </c>
      <c r="AI656" s="96">
        <f t="shared" si="372"/>
        <v>0</v>
      </c>
      <c r="AK656" s="104" t="b">
        <f t="shared" si="373"/>
        <v>1</v>
      </c>
      <c r="AL656" s="104" t="b">
        <f t="shared" si="374"/>
        <v>0</v>
      </c>
      <c r="AM656" s="104" t="b">
        <f t="shared" si="375"/>
        <v>0</v>
      </c>
      <c r="AN656" s="104" t="b">
        <f t="shared" si="376"/>
        <v>1</v>
      </c>
      <c r="AO656" s="98">
        <f t="shared" si="377"/>
        <v>16.54</v>
      </c>
      <c r="AP656" s="104">
        <f t="shared" si="378"/>
        <v>19.91</v>
      </c>
      <c r="AQ656" s="98">
        <f t="shared" si="379"/>
        <v>0.2</v>
      </c>
      <c r="AR656" s="98">
        <f t="shared" si="380"/>
        <v>0.15384615384615385</v>
      </c>
      <c r="AS656" s="98">
        <f t="shared" si="381"/>
        <v>7.407407407407407E-2</v>
      </c>
      <c r="AU656" s="97" t="b">
        <f t="shared" si="382"/>
        <v>1</v>
      </c>
      <c r="AV656" s="97" t="b">
        <f t="shared" si="383"/>
        <v>1</v>
      </c>
      <c r="AW656" s="97" t="b">
        <f t="shared" si="389"/>
        <v>0</v>
      </c>
      <c r="AX656" s="97" t="b">
        <f t="shared" si="390"/>
        <v>0</v>
      </c>
      <c r="AY6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6" s="97" t="b">
        <f t="shared" si="384"/>
        <v>0</v>
      </c>
      <c r="BA656" s="97" t="b">
        <f t="shared" si="385"/>
        <v>0</v>
      </c>
      <c r="BB656" s="97" t="b">
        <f t="shared" si="391"/>
        <v>1</v>
      </c>
      <c r="BC656" s="97" t="b">
        <f t="shared" si="392"/>
        <v>1</v>
      </c>
      <c r="BD656" s="97" t="b">
        <f>Petrobras_PETR4___Histórico__InfoMoney_1[[#This Row],[MACD Line]]&lt;0</f>
        <v>0</v>
      </c>
      <c r="BE6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7" spans="1:57" hidden="1">
      <c r="A657" s="83">
        <v>43370</v>
      </c>
      <c r="B657" s="98">
        <v>19.47</v>
      </c>
      <c r="C657" s="98">
        <v>19.47</v>
      </c>
      <c r="D657" s="98">
        <v>6.29</v>
      </c>
      <c r="E657" s="98">
        <f>Petrobras_PETR4___Histórico__InfoMoney_1[[#This Row],[Var.Dia (%)]]/100</f>
        <v>6.2899999999999998E-2</v>
      </c>
      <c r="F657" s="98">
        <v>18.600000000000001</v>
      </c>
      <c r="G657" s="98">
        <v>18.579999999999998</v>
      </c>
      <c r="H657" s="98">
        <v>19.47</v>
      </c>
      <c r="I657" s="97" t="s">
        <v>305</v>
      </c>
      <c r="J657" s="108">
        <v>8.3000000000000001E-3</v>
      </c>
      <c r="K657" s="97">
        <f ca="1">IF(COUNT($E657:E$1321)&gt;=22,LINEST(OFFSET(E657,0,0,22),OFFSET(J657,0,0,22)),"")</f>
        <v>0.70041947620616674</v>
      </c>
      <c r="L657" s="99">
        <f t="shared" si="357"/>
        <v>0</v>
      </c>
      <c r="M657" s="99">
        <f t="shared" si="358"/>
        <v>0</v>
      </c>
      <c r="N657" s="99">
        <f t="shared" si="359"/>
        <v>0</v>
      </c>
      <c r="O6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657" s="128">
        <f>IF(Petrobras_PETR4___Histórico__InfoMoney_1[[#This Row],[William %R]]&lt;-0.8,1,0)</f>
        <v>0</v>
      </c>
      <c r="Q657" s="128">
        <f>IF(Petrobras_PETR4___Histórico__InfoMoney_1[[#This Row],[William %R]]&gt;-0.1,1,0)</f>
        <v>1</v>
      </c>
      <c r="R657" s="99">
        <f t="shared" si="360"/>
        <v>16.72</v>
      </c>
      <c r="S657" s="99">
        <f t="shared" si="361"/>
        <v>19.47</v>
      </c>
      <c r="T657" s="99">
        <f t="shared" si="362"/>
        <v>17.844115384615382</v>
      </c>
      <c r="U657" s="99">
        <f t="shared" si="363"/>
        <v>17.6465</v>
      </c>
      <c r="V657" s="99">
        <f t="shared" si="364"/>
        <v>18.136063854775603</v>
      </c>
      <c r="W657" s="99">
        <f t="shared" si="365"/>
        <v>17.74272786361059</v>
      </c>
      <c r="X657" s="99">
        <f t="shared" si="366"/>
        <v>0.39333599116501361</v>
      </c>
      <c r="Y657" s="99">
        <f t="shared" si="367"/>
        <v>0.22044175697274532</v>
      </c>
      <c r="Z657" s="99">
        <f t="shared" si="368"/>
        <v>0.17289423419226829</v>
      </c>
      <c r="AA657" s="109">
        <f t="shared" si="369"/>
        <v>0.8131727983645286</v>
      </c>
      <c r="AB657" s="109">
        <f t="shared" si="386"/>
        <v>0.55269340506287901</v>
      </c>
      <c r="AC657" s="99" t="str">
        <f t="shared" si="387"/>
        <v>0</v>
      </c>
      <c r="AD657" s="95" t="str">
        <f t="shared" si="388"/>
        <v>0</v>
      </c>
      <c r="AE657" s="95">
        <f t="shared" si="370"/>
        <v>1</v>
      </c>
      <c r="AF657" s="95">
        <f>IF(Petrobras_PETR4___Histórico__InfoMoney_1[[#This Row],[MACD Line]]&lt;0,1,0)</f>
        <v>0</v>
      </c>
      <c r="AG657" s="99">
        <f>Petrobras_PETR4___Histórico__InfoMoney_1[[#This Row],[9MME]]/Petrobras_PETR4___Histórico__InfoMoney_1[[#This Row],[20MA]]</f>
        <v>1.0111985597492636</v>
      </c>
      <c r="AH657" s="95">
        <f t="shared" si="371"/>
        <v>0</v>
      </c>
      <c r="AI657" s="96">
        <f t="shared" si="372"/>
        <v>0</v>
      </c>
      <c r="AK657" s="104" t="b">
        <f t="shared" si="373"/>
        <v>0</v>
      </c>
      <c r="AL657" s="104" t="b">
        <f t="shared" si="374"/>
        <v>1</v>
      </c>
      <c r="AM657" s="104" t="b">
        <f t="shared" si="375"/>
        <v>0</v>
      </c>
      <c r="AN657" s="104" t="b">
        <f t="shared" si="376"/>
        <v>1</v>
      </c>
      <c r="AO657" s="98">
        <f t="shared" si="377"/>
        <v>16.54</v>
      </c>
      <c r="AP657" s="104">
        <f t="shared" si="378"/>
        <v>19.91</v>
      </c>
      <c r="AQ657" s="98">
        <f t="shared" si="379"/>
        <v>0.2</v>
      </c>
      <c r="AR657" s="98">
        <f t="shared" si="380"/>
        <v>0.15384615384615385</v>
      </c>
      <c r="AS657" s="98">
        <f t="shared" si="381"/>
        <v>7.407407407407407E-2</v>
      </c>
      <c r="AU657" s="97" t="b">
        <f t="shared" si="382"/>
        <v>1</v>
      </c>
      <c r="AV657" s="97" t="b">
        <f t="shared" si="383"/>
        <v>1</v>
      </c>
      <c r="AW657" s="97" t="b">
        <f t="shared" si="389"/>
        <v>0</v>
      </c>
      <c r="AX657" s="97" t="b">
        <f t="shared" si="390"/>
        <v>1</v>
      </c>
      <c r="AY6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7" s="97" t="b">
        <f t="shared" si="384"/>
        <v>0</v>
      </c>
      <c r="BA657" s="97" t="b">
        <f t="shared" si="385"/>
        <v>0</v>
      </c>
      <c r="BB657" s="97" t="b">
        <f t="shared" si="391"/>
        <v>0</v>
      </c>
      <c r="BC657" s="97" t="b">
        <f t="shared" si="392"/>
        <v>1</v>
      </c>
      <c r="BD657" s="97" t="b">
        <f>Petrobras_PETR4___Histórico__InfoMoney_1[[#This Row],[MACD Line]]&lt;0</f>
        <v>0</v>
      </c>
      <c r="BE6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8" spans="1:57" hidden="1">
      <c r="A658" s="83">
        <v>43369</v>
      </c>
      <c r="B658" s="98">
        <v>18.32</v>
      </c>
      <c r="C658" s="98">
        <v>18.32</v>
      </c>
      <c r="D658" s="98">
        <v>0.55000000000000004</v>
      </c>
      <c r="E658" s="98">
        <f>Petrobras_PETR4___Histórico__InfoMoney_1[[#This Row],[Var.Dia (%)]]/100</f>
        <v>5.5000000000000005E-3</v>
      </c>
      <c r="F658" s="98">
        <v>18.37</v>
      </c>
      <c r="G658" s="98">
        <v>18.12</v>
      </c>
      <c r="H658" s="98">
        <v>18.420000000000002</v>
      </c>
      <c r="I658" s="97" t="s">
        <v>82</v>
      </c>
      <c r="J658" s="108">
        <v>-1.6799999999999999E-2</v>
      </c>
      <c r="K658" s="97">
        <f ca="1">IF(COUNT($E658:E$1321)&gt;=22,LINEST(OFFSET(E658,0,0,22),OFFSET(J658,0,0,22)),"")</f>
        <v>0.60273841823744412</v>
      </c>
      <c r="L658" s="99">
        <f t="shared" si="357"/>
        <v>0</v>
      </c>
      <c r="M658" s="99">
        <f t="shared" si="358"/>
        <v>0</v>
      </c>
      <c r="N658" s="99">
        <f t="shared" si="359"/>
        <v>0</v>
      </c>
      <c r="O6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-0.13513513513513503</v>
      </c>
      <c r="P658" s="128">
        <f>IF(Petrobras_PETR4___Histórico__InfoMoney_1[[#This Row],[William %R]]&lt;-0.8,1,0)</f>
        <v>0</v>
      </c>
      <c r="Q658" s="128">
        <f>IF(Petrobras_PETR4___Histórico__InfoMoney_1[[#This Row],[William %R]]&gt;-0.1,1,0)</f>
        <v>0</v>
      </c>
      <c r="R658" s="99">
        <f t="shared" si="360"/>
        <v>16.72</v>
      </c>
      <c r="S658" s="99">
        <f t="shared" si="361"/>
        <v>18.57</v>
      </c>
      <c r="T658" s="99">
        <f t="shared" si="362"/>
        <v>17.596538461538458</v>
      </c>
      <c r="U658" s="99">
        <f t="shared" si="363"/>
        <v>17.548499999999997</v>
      </c>
      <c r="V658" s="99">
        <f t="shared" si="364"/>
        <v>17.893530010189348</v>
      </c>
      <c r="W658" s="99">
        <f t="shared" si="365"/>
        <v>17.604546092699437</v>
      </c>
      <c r="X658" s="99">
        <f t="shared" si="366"/>
        <v>0.28898391748991159</v>
      </c>
      <c r="Y658" s="99">
        <f t="shared" si="367"/>
        <v>0.17721819842467823</v>
      </c>
      <c r="Z658" s="99">
        <f t="shared" si="368"/>
        <v>0.11176571906523336</v>
      </c>
      <c r="AA658" s="109">
        <f t="shared" si="369"/>
        <v>7.0710678118655765E-2</v>
      </c>
      <c r="AB658" s="109">
        <f t="shared" si="386"/>
        <v>0.11467344941179711</v>
      </c>
      <c r="AC658" s="99" t="str">
        <f t="shared" si="387"/>
        <v>0</v>
      </c>
      <c r="AD658" s="95" t="str">
        <f t="shared" si="388"/>
        <v>0</v>
      </c>
      <c r="AE658" s="95">
        <f t="shared" si="370"/>
        <v>1</v>
      </c>
      <c r="AF658" s="95">
        <f>IF(Petrobras_PETR4___Histórico__InfoMoney_1[[#This Row],[MACD Line]]&lt;0,1,0)</f>
        <v>0</v>
      </c>
      <c r="AG658" s="99">
        <f>Petrobras_PETR4___Histórico__InfoMoney_1[[#This Row],[9MME]]/Petrobras_PETR4___Histórico__InfoMoney_1[[#This Row],[20MA]]</f>
        <v>1.0027374682473409</v>
      </c>
      <c r="AH658" s="95">
        <f t="shared" si="371"/>
        <v>0</v>
      </c>
      <c r="AI658" s="96">
        <f t="shared" si="372"/>
        <v>0</v>
      </c>
      <c r="AK658" s="104" t="b">
        <f t="shared" si="373"/>
        <v>1</v>
      </c>
      <c r="AL658" s="104" t="b">
        <f t="shared" si="374"/>
        <v>0</v>
      </c>
      <c r="AM658" s="104" t="b">
        <f t="shared" si="375"/>
        <v>1</v>
      </c>
      <c r="AN658" s="104" t="b">
        <f t="shared" si="376"/>
        <v>1</v>
      </c>
      <c r="AO658" s="98">
        <f t="shared" si="377"/>
        <v>16.54</v>
      </c>
      <c r="AP658" s="104">
        <f t="shared" si="378"/>
        <v>18.57</v>
      </c>
      <c r="AQ658" s="98">
        <f t="shared" si="379"/>
        <v>0.2</v>
      </c>
      <c r="AR658" s="98">
        <f t="shared" si="380"/>
        <v>0.15384615384615385</v>
      </c>
      <c r="AS658" s="98">
        <f t="shared" si="381"/>
        <v>7.407407407407407E-2</v>
      </c>
      <c r="AU658" s="97" t="b">
        <f t="shared" si="382"/>
        <v>1</v>
      </c>
      <c r="AV658" s="97" t="b">
        <f t="shared" si="383"/>
        <v>0</v>
      </c>
      <c r="AW658" s="97" t="b">
        <f t="shared" si="389"/>
        <v>1</v>
      </c>
      <c r="AX658" s="97" t="b">
        <f t="shared" si="390"/>
        <v>1</v>
      </c>
      <c r="AY6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8" s="97" t="b">
        <f t="shared" si="384"/>
        <v>1</v>
      </c>
      <c r="BA658" s="97" t="b">
        <f t="shared" si="385"/>
        <v>0</v>
      </c>
      <c r="BB658" s="97" t="b">
        <f t="shared" si="391"/>
        <v>0</v>
      </c>
      <c r="BC658" s="97" t="b">
        <f t="shared" si="392"/>
        <v>0</v>
      </c>
      <c r="BD658" s="97" t="b">
        <f>Petrobras_PETR4___Histórico__InfoMoney_1[[#This Row],[MACD Line]]&lt;0</f>
        <v>0</v>
      </c>
      <c r="BE6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59" spans="1:57" hidden="1">
      <c r="A659" s="83">
        <v>43368</v>
      </c>
      <c r="B659" s="98">
        <v>18.22</v>
      </c>
      <c r="C659" s="98">
        <v>18.22</v>
      </c>
      <c r="D659" s="98">
        <v>0.4</v>
      </c>
      <c r="E659" s="98">
        <f>Petrobras_PETR4___Histórico__InfoMoney_1[[#This Row],[Var.Dia (%)]]/100</f>
        <v>4.0000000000000001E-3</v>
      </c>
      <c r="F659" s="98">
        <v>17.88</v>
      </c>
      <c r="G659" s="98">
        <v>17.72</v>
      </c>
      <c r="H659" s="98">
        <v>18.29</v>
      </c>
      <c r="I659" s="97" t="s">
        <v>635</v>
      </c>
      <c r="J659" s="108">
        <v>-2.9999999999999997E-4</v>
      </c>
      <c r="K659" s="97">
        <f ca="1">IF(COUNT($E659:E$1321)&gt;=22,LINEST(OFFSET(E659,0,0,22),OFFSET(J659,0,0,22)),"")</f>
        <v>0.51059573989728368</v>
      </c>
      <c r="L659" s="99">
        <f t="shared" si="357"/>
        <v>0</v>
      </c>
      <c r="M659" s="99">
        <f t="shared" si="358"/>
        <v>0</v>
      </c>
      <c r="N659" s="99">
        <f t="shared" si="359"/>
        <v>0</v>
      </c>
      <c r="O6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-0.17241379310344887</v>
      </c>
      <c r="P659" s="128">
        <f>IF(Petrobras_PETR4___Histórico__InfoMoney_1[[#This Row],[William %R]]&lt;-0.8,1,0)</f>
        <v>0</v>
      </c>
      <c r="Q659" s="128">
        <f>IF(Petrobras_PETR4___Histórico__InfoMoney_1[[#This Row],[William %R]]&gt;-0.1,1,0)</f>
        <v>0</v>
      </c>
      <c r="R659" s="99">
        <f t="shared" si="360"/>
        <v>16.54</v>
      </c>
      <c r="S659" s="99">
        <f t="shared" si="361"/>
        <v>18.57</v>
      </c>
      <c r="T659" s="99">
        <f t="shared" si="362"/>
        <v>17.528692307692307</v>
      </c>
      <c r="U659" s="99">
        <f t="shared" si="363"/>
        <v>17.464999999999996</v>
      </c>
      <c r="V659" s="99">
        <f t="shared" si="364"/>
        <v>17.815990012041958</v>
      </c>
      <c r="W659" s="99">
        <f t="shared" si="365"/>
        <v>17.547309780115391</v>
      </c>
      <c r="X659" s="99">
        <f t="shared" si="366"/>
        <v>0.26868023192656665</v>
      </c>
      <c r="Y659" s="99">
        <f t="shared" si="367"/>
        <v>0.14927676865836989</v>
      </c>
      <c r="Z659" s="99">
        <f t="shared" si="368"/>
        <v>0.11940346326819676</v>
      </c>
      <c r="AA659" s="109">
        <f t="shared" si="369"/>
        <v>4.9497474683058526E-2</v>
      </c>
      <c r="AB659" s="109">
        <f t="shared" si="386"/>
        <v>9.4710083940412512E-2</v>
      </c>
      <c r="AC659" s="99" t="str">
        <f t="shared" si="387"/>
        <v>0</v>
      </c>
      <c r="AD659" s="95" t="str">
        <f t="shared" si="388"/>
        <v>0</v>
      </c>
      <c r="AE659" s="95">
        <f t="shared" si="370"/>
        <v>1</v>
      </c>
      <c r="AF659" s="95">
        <f>IF(Petrobras_PETR4___Histórico__InfoMoney_1[[#This Row],[MACD Line]]&lt;0,1,0)</f>
        <v>0</v>
      </c>
      <c r="AG659" s="99">
        <f>Petrobras_PETR4___Histórico__InfoMoney_1[[#This Row],[9MME]]/Petrobras_PETR4___Histórico__InfoMoney_1[[#This Row],[20MA]]</f>
        <v>1.0036468541478563</v>
      </c>
      <c r="AH659" s="95">
        <f t="shared" si="371"/>
        <v>0</v>
      </c>
      <c r="AI659" s="96">
        <f t="shared" si="372"/>
        <v>0</v>
      </c>
      <c r="AK659" s="104" t="b">
        <f t="shared" si="373"/>
        <v>0</v>
      </c>
      <c r="AL659" s="104" t="b">
        <f t="shared" si="374"/>
        <v>0</v>
      </c>
      <c r="AM659" s="104" t="b">
        <f t="shared" si="375"/>
        <v>0</v>
      </c>
      <c r="AN659" s="104" t="b">
        <f t="shared" si="376"/>
        <v>1</v>
      </c>
      <c r="AO659" s="98">
        <f t="shared" si="377"/>
        <v>16.54</v>
      </c>
      <c r="AP659" s="104">
        <f t="shared" si="378"/>
        <v>18.57</v>
      </c>
      <c r="AQ659" s="98">
        <f t="shared" si="379"/>
        <v>0.2</v>
      </c>
      <c r="AR659" s="98">
        <f t="shared" si="380"/>
        <v>0.15384615384615385</v>
      </c>
      <c r="AS659" s="98">
        <f t="shared" si="381"/>
        <v>7.407407407407407E-2</v>
      </c>
      <c r="AU659" s="97" t="b">
        <f t="shared" si="382"/>
        <v>0</v>
      </c>
      <c r="AV659" s="97" t="b">
        <f t="shared" si="383"/>
        <v>1</v>
      </c>
      <c r="AW659" s="97" t="b">
        <f t="shared" si="389"/>
        <v>1</v>
      </c>
      <c r="AX659" s="97" t="b">
        <f t="shared" si="390"/>
        <v>1</v>
      </c>
      <c r="AY6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59" s="97" t="b">
        <f t="shared" si="384"/>
        <v>1</v>
      </c>
      <c r="BA659" s="97" t="b">
        <f t="shared" si="385"/>
        <v>1</v>
      </c>
      <c r="BB659" s="97" t="b">
        <f t="shared" si="391"/>
        <v>0</v>
      </c>
      <c r="BC659" s="97" t="b">
        <f t="shared" si="392"/>
        <v>0</v>
      </c>
      <c r="BD659" s="97" t="b">
        <f>Petrobras_PETR4___Histórico__InfoMoney_1[[#This Row],[MACD Line]]&lt;0</f>
        <v>0</v>
      </c>
      <c r="BE6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0" spans="1:57" hidden="1">
      <c r="A660" s="83">
        <v>43367</v>
      </c>
      <c r="B660" s="98">
        <v>18.149999999999999</v>
      </c>
      <c r="C660" s="98">
        <v>18.149999999999999</v>
      </c>
      <c r="D660" s="98">
        <v>-0.7</v>
      </c>
      <c r="E660" s="98">
        <f>Petrobras_PETR4___Histórico__InfoMoney_1[[#This Row],[Var.Dia (%)]]/100</f>
        <v>-6.9999999999999993E-3</v>
      </c>
      <c r="F660" s="98">
        <v>18.329999999999998</v>
      </c>
      <c r="G660" s="98">
        <v>18.079999999999998</v>
      </c>
      <c r="H660" s="98">
        <v>18.52</v>
      </c>
      <c r="I660" s="97" t="s">
        <v>636</v>
      </c>
      <c r="J660" s="108">
        <v>-8.2000000000000007E-3</v>
      </c>
      <c r="K660" s="97">
        <f ca="1">IF(COUNT($E660:E$1321)&gt;=22,LINEST(OFFSET(E660,0,0,22),OFFSET(J660,0,0,22)),"")</f>
        <v>0.5478969123869234</v>
      </c>
      <c r="L660" s="99">
        <f t="shared" ref="L660:L723" si="393">IF($G660=IF(MIN($G660:$G680)=MIN($G661:$G681),MIN($G660:$G680),MIN($G659:$G679)),1,0)</f>
        <v>0</v>
      </c>
      <c r="M660" s="99">
        <f t="shared" ref="M660:M723" si="394">IF($H660=IF(MAX($H660:$H681)=MAX($H661:$H682),MAX($H660:$H681),MAX($H659:$H680)),1,0)</f>
        <v>0</v>
      </c>
      <c r="N660" s="99">
        <f t="shared" ref="N660:N723" si="395">IF(AND(($C661-$F661)&lt;0,($C662-$F662)&lt;0,(($F660-$G660)/($H660-$G660)&gt;0.66),(($H660-$G660)&gt;(2*($F660-$C660))),$G660=IF(MIN($G660:$G680)=MIN($G661:$G681),MIN($G660:$G680),MIN($G659:$G679)))=TRUE,1,0)</f>
        <v>0</v>
      </c>
      <c r="O6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-0.20689655172413865</v>
      </c>
      <c r="P660" s="128">
        <f>IF(Petrobras_PETR4___Histórico__InfoMoney_1[[#This Row],[William %R]]&lt;-0.8,1,0)</f>
        <v>0</v>
      </c>
      <c r="Q660" s="128">
        <f>IF(Petrobras_PETR4___Histórico__InfoMoney_1[[#This Row],[William %R]]&gt;-0.1,1,0)</f>
        <v>0</v>
      </c>
      <c r="R660" s="99">
        <f t="shared" ref="R660:R723" si="396">MIN(G660:G673)</f>
        <v>16.54</v>
      </c>
      <c r="S660" s="99">
        <f t="shared" ref="S660:S723" si="397">MAX(H660:H673)</f>
        <v>18.57</v>
      </c>
      <c r="T660" s="99">
        <f t="shared" ref="T660:T723" si="398">(($C660-$U661)*$AR660)+$U661</f>
        <v>17.452769230769231</v>
      </c>
      <c r="U660" s="99">
        <f t="shared" ref="U660:U723" si="399">AVERAGE(B660:B679)</f>
        <v>17.402999999999999</v>
      </c>
      <c r="V660" s="99">
        <f t="shared" ref="V660:V723" si="400">(($C660-V661)*AR660)+V661</f>
        <v>17.742533650595043</v>
      </c>
      <c r="W660" s="99">
        <f t="shared" ref="W660:W723" si="401">((B660-W661)*AS660)+W661</f>
        <v>17.493494562524621</v>
      </c>
      <c r="X660" s="99">
        <f t="shared" ref="X660:X723" si="402">V660-W660</f>
        <v>0.24903908807042185</v>
      </c>
      <c r="Y660" s="99">
        <f t="shared" ref="Y660:Y723" si="403">((X660-Y661)*AQ660)+Y661</f>
        <v>0.11942590284132071</v>
      </c>
      <c r="Z660" s="99">
        <f t="shared" ref="Z660:Z723" si="404">X660-Y660</f>
        <v>0.12961318522910115</v>
      </c>
      <c r="AA660" s="109">
        <f t="shared" ref="AA660:AA723" si="405">_xlfn.STDEV.S(C660:C661)</f>
        <v>9.192388155425299E-2</v>
      </c>
      <c r="AB660" s="109">
        <f t="shared" si="386"/>
        <v>0.13685759021698404</v>
      </c>
      <c r="AC660" s="99" t="str">
        <f t="shared" si="387"/>
        <v>0</v>
      </c>
      <c r="AD660" s="95" t="str">
        <f t="shared" si="388"/>
        <v>0</v>
      </c>
      <c r="AE660" s="95">
        <f t="shared" ref="AE660:AE723" si="406">IF(X660&gt;0,1,0)</f>
        <v>1</v>
      </c>
      <c r="AF660" s="95">
        <f>IF(Petrobras_PETR4___Histórico__InfoMoney_1[[#This Row],[MACD Line]]&lt;0,1,0)</f>
        <v>0</v>
      </c>
      <c r="AG660" s="99">
        <f>Petrobras_PETR4___Histórico__InfoMoney_1[[#This Row],[9MME]]/Petrobras_PETR4___Histórico__InfoMoney_1[[#This Row],[20MA]]</f>
        <v>1.0028598075486543</v>
      </c>
      <c r="AH660" s="95">
        <f t="shared" ref="AH660:AH723" si="407">IF(AND(X661&lt;Y661,X660&gt;Y660),1,0)</f>
        <v>0</v>
      </c>
      <c r="AI660" s="96">
        <f t="shared" ref="AI660:AI723" si="408">IF(AND(X660&lt;Y660,X661&gt;Y661),1,0)</f>
        <v>0</v>
      </c>
      <c r="AK660" s="104" t="b">
        <f t="shared" ref="AK660:AK723" si="409">($F661-$C661)&lt;0</f>
        <v>0</v>
      </c>
      <c r="AL660" s="104" t="b">
        <f t="shared" ref="AL660:AL723" si="410">($F662-$C662)&lt;0</f>
        <v>0</v>
      </c>
      <c r="AM660" s="104" t="b">
        <f t="shared" ref="AM660:AM723" si="411">(($F660-$G660)/($H660-$G660)&gt;0.66)</f>
        <v>0</v>
      </c>
      <c r="AN660" s="104" t="b">
        <f t="shared" ref="AN660:AN723" si="412">(($H660-$G660)&gt;(2*($F660-$C660)))</f>
        <v>1</v>
      </c>
      <c r="AO660" s="98">
        <f t="shared" ref="AO660:AO723" si="413">IF(MIN($G660:$G680)=MIN($G661:$G681),MIN($G660:$G680),MIN($G659:$G679))</f>
        <v>16.54</v>
      </c>
      <c r="AP660" s="104">
        <f t="shared" ref="AP660:AP723" si="414">IF(MAX($H660:$H680)=MAX($H661:$H681),MAX($H660:$H680),MAX($H659:$H679))</f>
        <v>18.57</v>
      </c>
      <c r="AQ660" s="98">
        <f t="shared" ref="AQ660:AQ723" si="415">2/(9+1)</f>
        <v>0.2</v>
      </c>
      <c r="AR660" s="98">
        <f t="shared" ref="AR660:AR723" si="416">2/(12+1)</f>
        <v>0.15384615384615385</v>
      </c>
      <c r="AS660" s="98">
        <f t="shared" ref="AS660:AS723" si="417">2/(26+1)</f>
        <v>7.407407407407407E-2</v>
      </c>
      <c r="AU660" s="97" t="b">
        <f t="shared" ref="AU660:AU723" si="418">H661&lt;H660</f>
        <v>1</v>
      </c>
      <c r="AV660" s="97" t="b">
        <f t="shared" ref="AV660:AV723" si="419">H662&lt;H661</f>
        <v>0</v>
      </c>
      <c r="AW660" s="97" t="b">
        <f t="shared" si="389"/>
        <v>1</v>
      </c>
      <c r="AX660" s="97" t="b">
        <f t="shared" si="390"/>
        <v>0</v>
      </c>
      <c r="AY6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0" s="97" t="b">
        <f t="shared" ref="AZ660:AZ723" si="420">G662&gt;G661</f>
        <v>0</v>
      </c>
      <c r="BA660" s="97" t="b">
        <f t="shared" ref="BA660:BA723" si="421">G661&gt;G660</f>
        <v>1</v>
      </c>
      <c r="BB660" s="97" t="b">
        <f t="shared" si="391"/>
        <v>1</v>
      </c>
      <c r="BC660" s="97" t="b">
        <f t="shared" si="392"/>
        <v>0</v>
      </c>
      <c r="BD660" s="97" t="b">
        <f>Petrobras_PETR4___Histórico__InfoMoney_1[[#This Row],[MACD Line]]&lt;0</f>
        <v>0</v>
      </c>
      <c r="BE6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1" spans="1:57" hidden="1">
      <c r="A661" s="83">
        <v>43364</v>
      </c>
      <c r="B661" s="98">
        <v>18.28</v>
      </c>
      <c r="C661" s="98">
        <v>18.28</v>
      </c>
      <c r="D661" s="98">
        <v>1.36</v>
      </c>
      <c r="E661" s="98">
        <f>Petrobras_PETR4___Histórico__InfoMoney_1[[#This Row],[Var.Dia (%)]]/100</f>
        <v>1.3600000000000001E-2</v>
      </c>
      <c r="F661" s="98">
        <v>18.29</v>
      </c>
      <c r="G661" s="98">
        <v>18.100000000000001</v>
      </c>
      <c r="H661" s="98">
        <v>18.420000000000002</v>
      </c>
      <c r="I661" s="97" t="s">
        <v>269</v>
      </c>
      <c r="J661" s="108">
        <v>1.8700000000000001E-2</v>
      </c>
      <c r="K661" s="97">
        <f ca="1">IF(COUNT($E661:E$1321)&gt;=22,LINEST(OFFSET(E661,0,0,22),OFFSET(J661,0,0,22)),"")</f>
        <v>0.61715737535482806</v>
      </c>
      <c r="L661" s="99">
        <f t="shared" si="393"/>
        <v>0</v>
      </c>
      <c r="M661" s="99">
        <f t="shared" si="394"/>
        <v>0</v>
      </c>
      <c r="N661" s="99">
        <f t="shared" si="395"/>
        <v>0</v>
      </c>
      <c r="O6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-0.14285714285714235</v>
      </c>
      <c r="P661" s="128">
        <f>IF(Petrobras_PETR4___Histórico__InfoMoney_1[[#This Row],[William %R]]&lt;-0.8,1,0)</f>
        <v>0</v>
      </c>
      <c r="Q661" s="128">
        <f>IF(Petrobras_PETR4___Histórico__InfoMoney_1[[#This Row],[William %R]]&gt;-0.1,1,0)</f>
        <v>0</v>
      </c>
      <c r="R661" s="99">
        <f t="shared" si="396"/>
        <v>16.54</v>
      </c>
      <c r="S661" s="99">
        <f t="shared" si="397"/>
        <v>18.57</v>
      </c>
      <c r="T661" s="99">
        <f t="shared" si="398"/>
        <v>17.388576923076922</v>
      </c>
      <c r="U661" s="99">
        <f t="shared" si="399"/>
        <v>17.326000000000001</v>
      </c>
      <c r="V661" s="99">
        <f t="shared" si="400"/>
        <v>17.668448859794143</v>
      </c>
      <c r="W661" s="99">
        <f t="shared" si="401"/>
        <v>17.440974127526591</v>
      </c>
      <c r="X661" s="99">
        <f t="shared" si="402"/>
        <v>0.22747473226755233</v>
      </c>
      <c r="Y661" s="99">
        <f t="shared" si="403"/>
        <v>8.7022606534045421E-2</v>
      </c>
      <c r="Z661" s="99">
        <f t="shared" si="404"/>
        <v>0.14045212573350691</v>
      </c>
      <c r="AA661" s="109">
        <f t="shared" si="405"/>
        <v>0.17677669529663689</v>
      </c>
      <c r="AB661" s="109">
        <f t="shared" ref="AB661:AB724" si="422">_xlfn.STDEV.S(C661:C665)</f>
        <v>0.30220853727186392</v>
      </c>
      <c r="AC661" s="99" t="str">
        <f t="shared" ref="AC661:AC724" si="423">IF(AND(C661&gt;T661,C662&lt;T662),"1","0")</f>
        <v>0</v>
      </c>
      <c r="AD661" s="95" t="str">
        <f t="shared" ref="AD661:AD724" si="424">IF(AND(C661&lt;T661,C662&gt;T662),1,"0")</f>
        <v>0</v>
      </c>
      <c r="AE661" s="95">
        <f t="shared" si="406"/>
        <v>1</v>
      </c>
      <c r="AF661" s="95">
        <f>IF(Petrobras_PETR4___Histórico__InfoMoney_1[[#This Row],[MACD Line]]&lt;0,1,0)</f>
        <v>0</v>
      </c>
      <c r="AG661" s="99">
        <f>Petrobras_PETR4___Histórico__InfoMoney_1[[#This Row],[9MME]]/Petrobras_PETR4___Histórico__InfoMoney_1[[#This Row],[20MA]]</f>
        <v>1.0036117351423826</v>
      </c>
      <c r="AH661" s="95">
        <f t="shared" si="407"/>
        <v>0</v>
      </c>
      <c r="AI661" s="96">
        <f t="shared" si="408"/>
        <v>0</v>
      </c>
      <c r="AK661" s="104" t="b">
        <f t="shared" si="409"/>
        <v>0</v>
      </c>
      <c r="AL661" s="104" t="b">
        <f t="shared" si="410"/>
        <v>1</v>
      </c>
      <c r="AM661" s="104" t="b">
        <f t="shared" si="411"/>
        <v>0</v>
      </c>
      <c r="AN661" s="104" t="b">
        <f t="shared" si="412"/>
        <v>1</v>
      </c>
      <c r="AO661" s="98">
        <f t="shared" si="413"/>
        <v>16.38</v>
      </c>
      <c r="AP661" s="104">
        <f t="shared" si="414"/>
        <v>18.57</v>
      </c>
      <c r="AQ661" s="98">
        <f t="shared" si="415"/>
        <v>0.2</v>
      </c>
      <c r="AR661" s="98">
        <f t="shared" si="416"/>
        <v>0.15384615384615385</v>
      </c>
      <c r="AS661" s="98">
        <f t="shared" si="417"/>
        <v>7.407407407407407E-2</v>
      </c>
      <c r="AU661" s="97" t="b">
        <f t="shared" si="418"/>
        <v>0</v>
      </c>
      <c r="AV661" s="97" t="b">
        <f t="shared" si="419"/>
        <v>0</v>
      </c>
      <c r="AW661" s="97" t="b">
        <f t="shared" ref="AW661:AW724" si="425">Z662&gt;Z661</f>
        <v>0</v>
      </c>
      <c r="AX661" s="97" t="b">
        <f t="shared" ref="AX661:AX724" si="426">Z663&gt;Z662</f>
        <v>0</v>
      </c>
      <c r="AY6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1" s="97" t="b">
        <f t="shared" si="420"/>
        <v>1</v>
      </c>
      <c r="BA661" s="97" t="b">
        <f t="shared" si="421"/>
        <v>0</v>
      </c>
      <c r="BB661" s="97" t="b">
        <f t="shared" ref="BB661:BB724" si="427">Z663&lt;Z662</f>
        <v>1</v>
      </c>
      <c r="BC661" s="97" t="b">
        <f t="shared" ref="BC661:BC724" si="428">Z662&lt;Z661</f>
        <v>1</v>
      </c>
      <c r="BD661" s="97" t="b">
        <f>Petrobras_PETR4___Histórico__InfoMoney_1[[#This Row],[MACD Line]]&lt;0</f>
        <v>0</v>
      </c>
      <c r="BE6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2" spans="1:57" hidden="1">
      <c r="A662" s="83">
        <v>43363</v>
      </c>
      <c r="B662" s="98">
        <v>18.03</v>
      </c>
      <c r="C662" s="98">
        <v>18.03</v>
      </c>
      <c r="D662" s="98">
        <v>-0.55000000000000004</v>
      </c>
      <c r="E662" s="98">
        <f>Petrobras_PETR4___Histórico__InfoMoney_1[[#This Row],[Var.Dia (%)]]/100</f>
        <v>-5.5000000000000005E-3</v>
      </c>
      <c r="F662" s="98">
        <v>18.38</v>
      </c>
      <c r="G662" s="98">
        <v>17.920000000000002</v>
      </c>
      <c r="H662" s="98">
        <v>18.47</v>
      </c>
      <c r="I662" s="97" t="s">
        <v>78</v>
      </c>
      <c r="J662" s="108">
        <v>-1.67E-2</v>
      </c>
      <c r="K662" s="97">
        <f ca="1">IF(COUNT($E662:E$1321)&gt;=22,LINEST(OFFSET(E662,0,0,22),OFFSET(J662,0,0,22)),"")</f>
        <v>0.75971920555354122</v>
      </c>
      <c r="L662" s="99">
        <f t="shared" si="393"/>
        <v>0</v>
      </c>
      <c r="M662" s="99">
        <f t="shared" si="394"/>
        <v>0</v>
      </c>
      <c r="N662" s="99">
        <f t="shared" si="395"/>
        <v>0</v>
      </c>
      <c r="O6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-0.26600985221674822</v>
      </c>
      <c r="P662" s="128">
        <f>IF(Petrobras_PETR4___Histórico__InfoMoney_1[[#This Row],[William %R]]&lt;-0.8,1,0)</f>
        <v>0</v>
      </c>
      <c r="Q662" s="128">
        <f>IF(Petrobras_PETR4___Histórico__InfoMoney_1[[#This Row],[William %R]]&gt;-0.1,1,0)</f>
        <v>0</v>
      </c>
      <c r="R662" s="99">
        <f t="shared" si="396"/>
        <v>16.54</v>
      </c>
      <c r="S662" s="99">
        <f t="shared" si="397"/>
        <v>18.57</v>
      </c>
      <c r="T662" s="99">
        <f t="shared" si="398"/>
        <v>17.291730769230771</v>
      </c>
      <c r="U662" s="99">
        <f t="shared" si="399"/>
        <v>17.226499999999998</v>
      </c>
      <c r="V662" s="99">
        <f t="shared" si="400"/>
        <v>17.557257743393077</v>
      </c>
      <c r="W662" s="99">
        <f t="shared" si="401"/>
        <v>17.373852057728719</v>
      </c>
      <c r="X662" s="99">
        <f t="shared" si="402"/>
        <v>0.18340568566435778</v>
      </c>
      <c r="Y662" s="99">
        <f t="shared" si="403"/>
        <v>5.1909575100668681E-2</v>
      </c>
      <c r="Z662" s="99">
        <f t="shared" si="404"/>
        <v>0.13149611056368909</v>
      </c>
      <c r="AA662" s="109">
        <f t="shared" si="405"/>
        <v>7.0710678118653253E-2</v>
      </c>
      <c r="AB662" s="109">
        <f t="shared" si="422"/>
        <v>0.52284797025521601</v>
      </c>
      <c r="AC662" s="99" t="str">
        <f t="shared" si="423"/>
        <v>0</v>
      </c>
      <c r="AD662" s="95" t="str">
        <f t="shared" si="424"/>
        <v>0</v>
      </c>
      <c r="AE662" s="95">
        <f t="shared" si="406"/>
        <v>1</v>
      </c>
      <c r="AF662" s="95">
        <f>IF(Petrobras_PETR4___Histórico__InfoMoney_1[[#This Row],[MACD Line]]&lt;0,1,0)</f>
        <v>0</v>
      </c>
      <c r="AG662" s="99">
        <f>Petrobras_PETR4___Histórico__InfoMoney_1[[#This Row],[9MME]]/Petrobras_PETR4___Histórico__InfoMoney_1[[#This Row],[20MA]]</f>
        <v>1.0037866524964894</v>
      </c>
      <c r="AH662" s="95">
        <f t="shared" si="407"/>
        <v>0</v>
      </c>
      <c r="AI662" s="96">
        <f t="shared" si="408"/>
        <v>0</v>
      </c>
      <c r="AK662" s="104" t="b">
        <f t="shared" si="409"/>
        <v>1</v>
      </c>
      <c r="AL662" s="104" t="b">
        <f t="shared" si="410"/>
        <v>1</v>
      </c>
      <c r="AM662" s="104" t="b">
        <f t="shared" si="411"/>
        <v>1</v>
      </c>
      <c r="AN662" s="104" t="b">
        <f t="shared" si="412"/>
        <v>0</v>
      </c>
      <c r="AO662" s="98">
        <f t="shared" si="413"/>
        <v>16.02</v>
      </c>
      <c r="AP662" s="104">
        <f t="shared" si="414"/>
        <v>18.57</v>
      </c>
      <c r="AQ662" s="98">
        <f t="shared" si="415"/>
        <v>0.2</v>
      </c>
      <c r="AR662" s="98">
        <f t="shared" si="416"/>
        <v>0.15384615384615385</v>
      </c>
      <c r="AS662" s="98">
        <f t="shared" si="417"/>
        <v>7.407407407407407E-2</v>
      </c>
      <c r="AU662" s="97" t="b">
        <f t="shared" si="418"/>
        <v>0</v>
      </c>
      <c r="AV662" s="97" t="b">
        <f t="shared" si="419"/>
        <v>1</v>
      </c>
      <c r="AW662" s="97" t="b">
        <f t="shared" si="425"/>
        <v>0</v>
      </c>
      <c r="AX662" s="97" t="b">
        <f t="shared" si="426"/>
        <v>0</v>
      </c>
      <c r="AY6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2" s="97" t="b">
        <f t="shared" si="420"/>
        <v>0</v>
      </c>
      <c r="BA662" s="97" t="b">
        <f t="shared" si="421"/>
        <v>1</v>
      </c>
      <c r="BB662" s="97" t="b">
        <f t="shared" si="427"/>
        <v>1</v>
      </c>
      <c r="BC662" s="97" t="b">
        <f t="shared" si="428"/>
        <v>1</v>
      </c>
      <c r="BD662" s="97" t="b">
        <f>Petrobras_PETR4___Histórico__InfoMoney_1[[#This Row],[MACD Line]]&lt;0</f>
        <v>0</v>
      </c>
      <c r="BE6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3" spans="1:57" hidden="1">
      <c r="A663" s="83">
        <v>43362</v>
      </c>
      <c r="B663" s="98">
        <v>18.13</v>
      </c>
      <c r="C663" s="98">
        <v>18.13</v>
      </c>
      <c r="D663" s="98">
        <v>-1.33</v>
      </c>
      <c r="E663" s="98">
        <f>Petrobras_PETR4___Histórico__InfoMoney_1[[#This Row],[Var.Dia (%)]]/100</f>
        <v>-1.3300000000000001E-2</v>
      </c>
      <c r="F663" s="98">
        <v>18.09</v>
      </c>
      <c r="G663" s="98">
        <v>17.989999999999998</v>
      </c>
      <c r="H663" s="98">
        <v>18.57</v>
      </c>
      <c r="I663" s="97" t="s">
        <v>61</v>
      </c>
      <c r="J663" s="108">
        <v>6.9999999999999999E-4</v>
      </c>
      <c r="K663" s="97">
        <f ca="1">IF(COUNT($E663:E$1321)&gt;=22,LINEST(OFFSET(E663,0,0,22),OFFSET(J663,0,0,22)),"")</f>
        <v>0.68386564058788712</v>
      </c>
      <c r="L663" s="99">
        <f t="shared" si="393"/>
        <v>0</v>
      </c>
      <c r="M663" s="99">
        <f t="shared" si="394"/>
        <v>1</v>
      </c>
      <c r="N663" s="99">
        <f t="shared" si="395"/>
        <v>0</v>
      </c>
      <c r="O6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-0.21674876847290692</v>
      </c>
      <c r="P663" s="128">
        <f>IF(Petrobras_PETR4___Histórico__InfoMoney_1[[#This Row],[William %R]]&lt;-0.8,1,0)</f>
        <v>0</v>
      </c>
      <c r="Q663" s="128">
        <f>IF(Petrobras_PETR4___Histórico__InfoMoney_1[[#This Row],[William %R]]&gt;-0.1,1,0)</f>
        <v>0</v>
      </c>
      <c r="R663" s="99">
        <f t="shared" si="396"/>
        <v>16.54</v>
      </c>
      <c r="S663" s="99">
        <f t="shared" si="397"/>
        <v>18.57</v>
      </c>
      <c r="T663" s="99">
        <f t="shared" si="398"/>
        <v>17.220384615384614</v>
      </c>
      <c r="U663" s="99">
        <f t="shared" si="399"/>
        <v>17.157500000000002</v>
      </c>
      <c r="V663" s="99">
        <f t="shared" si="400"/>
        <v>17.47130460582818</v>
      </c>
      <c r="W663" s="99">
        <f t="shared" si="401"/>
        <v>17.321360222347018</v>
      </c>
      <c r="X663" s="99">
        <f t="shared" si="402"/>
        <v>0.1499443834811629</v>
      </c>
      <c r="Y663" s="99">
        <f t="shared" si="403"/>
        <v>1.9035547459746401E-2</v>
      </c>
      <c r="Z663" s="99">
        <f t="shared" si="404"/>
        <v>0.13090883602141651</v>
      </c>
      <c r="AA663" s="109">
        <f t="shared" si="405"/>
        <v>0.17677669529663689</v>
      </c>
      <c r="AB663" s="109">
        <f t="shared" si="422"/>
        <v>0.62695294879280938</v>
      </c>
      <c r="AC663" s="99" t="str">
        <f t="shared" si="423"/>
        <v>0</v>
      </c>
      <c r="AD663" s="95" t="str">
        <f t="shared" si="424"/>
        <v>0</v>
      </c>
      <c r="AE663" s="95">
        <f t="shared" si="406"/>
        <v>1</v>
      </c>
      <c r="AF663" s="95">
        <f>IF(Petrobras_PETR4___Histórico__InfoMoney_1[[#This Row],[MACD Line]]&lt;0,1,0)</f>
        <v>0</v>
      </c>
      <c r="AG663" s="99">
        <f>Petrobras_PETR4___Histórico__InfoMoney_1[[#This Row],[9MME]]/Petrobras_PETR4___Histórico__InfoMoney_1[[#This Row],[20MA]]</f>
        <v>1.0036651385915554</v>
      </c>
      <c r="AH663" s="95">
        <f t="shared" si="407"/>
        <v>0</v>
      </c>
      <c r="AI663" s="96">
        <f t="shared" si="408"/>
        <v>0</v>
      </c>
      <c r="AK663" s="104" t="b">
        <f t="shared" si="409"/>
        <v>1</v>
      </c>
      <c r="AL663" s="104" t="b">
        <f t="shared" si="410"/>
        <v>1</v>
      </c>
      <c r="AM663" s="104" t="b">
        <f t="shared" si="411"/>
        <v>0</v>
      </c>
      <c r="AN663" s="104" t="b">
        <f t="shared" si="412"/>
        <v>1</v>
      </c>
      <c r="AO663" s="98">
        <f t="shared" si="413"/>
        <v>16.02</v>
      </c>
      <c r="AP663" s="104">
        <f t="shared" si="414"/>
        <v>18.57</v>
      </c>
      <c r="AQ663" s="98">
        <f t="shared" si="415"/>
        <v>0.2</v>
      </c>
      <c r="AR663" s="98">
        <f t="shared" si="416"/>
        <v>0.15384615384615385</v>
      </c>
      <c r="AS663" s="98">
        <f t="shared" si="417"/>
        <v>7.407407407407407E-2</v>
      </c>
      <c r="AU663" s="97" t="b">
        <f t="shared" si="418"/>
        <v>1</v>
      </c>
      <c r="AV663" s="97" t="b">
        <f t="shared" si="419"/>
        <v>1</v>
      </c>
      <c r="AW663" s="97" t="b">
        <f t="shared" si="425"/>
        <v>0</v>
      </c>
      <c r="AX663" s="97" t="b">
        <f t="shared" si="426"/>
        <v>0</v>
      </c>
      <c r="AY6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3" s="97" t="b">
        <f t="shared" si="420"/>
        <v>0</v>
      </c>
      <c r="BA663" s="97" t="b">
        <f t="shared" si="421"/>
        <v>0</v>
      </c>
      <c r="BB663" s="97" t="b">
        <f t="shared" si="427"/>
        <v>1</v>
      </c>
      <c r="BC663" s="97" t="b">
        <f t="shared" si="428"/>
        <v>1</v>
      </c>
      <c r="BD663" s="97" t="b">
        <f>Petrobras_PETR4___Histórico__InfoMoney_1[[#This Row],[MACD Line]]&lt;0</f>
        <v>0</v>
      </c>
      <c r="BE6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4" spans="1:57" hidden="1">
      <c r="A664" s="83">
        <v>43361</v>
      </c>
      <c r="B664" s="98">
        <v>18.38</v>
      </c>
      <c r="C664" s="98">
        <v>18.38</v>
      </c>
      <c r="D664" s="98">
        <v>4.38</v>
      </c>
      <c r="E664" s="98">
        <f>Petrobras_PETR4___Histórico__InfoMoney_1[[#This Row],[Var.Dia (%)]]/100</f>
        <v>4.3799999999999999E-2</v>
      </c>
      <c r="F664" s="98">
        <v>17.7</v>
      </c>
      <c r="G664" s="98">
        <v>17.670000000000002</v>
      </c>
      <c r="H664" s="98">
        <v>18.38</v>
      </c>
      <c r="I664" s="97" t="s">
        <v>62</v>
      </c>
      <c r="J664" s="108">
        <v>1.9E-3</v>
      </c>
      <c r="K664" s="97">
        <f ca="1">IF(COUNT($E664:E$1321)&gt;=22,LINEST(OFFSET(E664,0,0,22),OFFSET(J664,0,0,22)),"")</f>
        <v>0.70790937576055879</v>
      </c>
      <c r="L664" s="99">
        <f t="shared" si="393"/>
        <v>0</v>
      </c>
      <c r="M664" s="99">
        <f t="shared" si="394"/>
        <v>0</v>
      </c>
      <c r="N664" s="99">
        <f t="shared" si="395"/>
        <v>0</v>
      </c>
      <c r="O6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664" s="128">
        <f>IF(Petrobras_PETR4___Histórico__InfoMoney_1[[#This Row],[William %R]]&lt;-0.8,1,0)</f>
        <v>0</v>
      </c>
      <c r="Q664" s="128">
        <f>IF(Petrobras_PETR4___Histórico__InfoMoney_1[[#This Row],[William %R]]&gt;-0.1,1,0)</f>
        <v>1</v>
      </c>
      <c r="R664" s="99">
        <f t="shared" si="396"/>
        <v>16.54</v>
      </c>
      <c r="S664" s="99">
        <f t="shared" si="397"/>
        <v>18.38</v>
      </c>
      <c r="T664" s="99">
        <f t="shared" si="398"/>
        <v>17.186076923076925</v>
      </c>
      <c r="U664" s="99">
        <f t="shared" si="399"/>
        <v>17.055</v>
      </c>
      <c r="V664" s="99">
        <f t="shared" si="400"/>
        <v>17.351541806887848</v>
      </c>
      <c r="W664" s="99">
        <f t="shared" si="401"/>
        <v>17.256669040134778</v>
      </c>
      <c r="X664" s="99">
        <f t="shared" si="402"/>
        <v>9.4872766753070437E-2</v>
      </c>
      <c r="Y664" s="99">
        <f t="shared" si="403"/>
        <v>-1.3691661545607733E-2</v>
      </c>
      <c r="Z664" s="99">
        <f t="shared" si="404"/>
        <v>0.10856442829867817</v>
      </c>
      <c r="AA664" s="109">
        <f t="shared" si="405"/>
        <v>0.55154328932550534</v>
      </c>
      <c r="AB664" s="109">
        <f t="shared" si="422"/>
        <v>0.57673217354331774</v>
      </c>
      <c r="AC664" s="99" t="str">
        <f t="shared" si="423"/>
        <v>0</v>
      </c>
      <c r="AD664" s="95" t="str">
        <f t="shared" si="424"/>
        <v>0</v>
      </c>
      <c r="AE664" s="95">
        <f t="shared" si="406"/>
        <v>1</v>
      </c>
      <c r="AF664" s="95">
        <f>IF(Petrobras_PETR4___Histórico__InfoMoney_1[[#This Row],[MACD Line]]&lt;0,1,0)</f>
        <v>0</v>
      </c>
      <c r="AG664" s="99">
        <f>Petrobras_PETR4___Histórico__InfoMoney_1[[#This Row],[9MME]]/Petrobras_PETR4___Histórico__InfoMoney_1[[#This Row],[20MA]]</f>
        <v>1.0076855422501863</v>
      </c>
      <c r="AH664" s="95">
        <f t="shared" si="407"/>
        <v>0</v>
      </c>
      <c r="AI664" s="96">
        <f t="shared" si="408"/>
        <v>0</v>
      </c>
      <c r="AK664" s="104" t="b">
        <f t="shared" si="409"/>
        <v>1</v>
      </c>
      <c r="AL664" s="104" t="b">
        <f t="shared" si="410"/>
        <v>0</v>
      </c>
      <c r="AM664" s="104" t="b">
        <f t="shared" si="411"/>
        <v>0</v>
      </c>
      <c r="AN664" s="104" t="b">
        <f t="shared" si="412"/>
        <v>1</v>
      </c>
      <c r="AO664" s="98">
        <f t="shared" si="413"/>
        <v>16.02</v>
      </c>
      <c r="AP664" s="104">
        <f t="shared" si="414"/>
        <v>18.57</v>
      </c>
      <c r="AQ664" s="98">
        <f t="shared" si="415"/>
        <v>0.2</v>
      </c>
      <c r="AR664" s="98">
        <f t="shared" si="416"/>
        <v>0.15384615384615385</v>
      </c>
      <c r="AS664" s="98">
        <f t="shared" si="417"/>
        <v>7.407407407407407E-2</v>
      </c>
      <c r="AU664" s="97" t="b">
        <f t="shared" si="418"/>
        <v>1</v>
      </c>
      <c r="AV664" s="97" t="b">
        <f t="shared" si="419"/>
        <v>1</v>
      </c>
      <c r="AW664" s="97" t="b">
        <f t="shared" si="425"/>
        <v>0</v>
      </c>
      <c r="AX664" s="97" t="b">
        <f t="shared" si="426"/>
        <v>0</v>
      </c>
      <c r="AY6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4" s="97" t="b">
        <f t="shared" si="420"/>
        <v>0</v>
      </c>
      <c r="BA664" s="97" t="b">
        <f t="shared" si="421"/>
        <v>0</v>
      </c>
      <c r="BB664" s="97" t="b">
        <f t="shared" si="427"/>
        <v>1</v>
      </c>
      <c r="BC664" s="97" t="b">
        <f t="shared" si="428"/>
        <v>1</v>
      </c>
      <c r="BD664" s="97" t="b">
        <f>Petrobras_PETR4___Histórico__InfoMoney_1[[#This Row],[MACD Line]]&lt;0</f>
        <v>0</v>
      </c>
      <c r="BE6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5" spans="1:57" hidden="1">
      <c r="A665" s="83">
        <v>43360</v>
      </c>
      <c r="B665" s="98">
        <v>17.600000000000001</v>
      </c>
      <c r="C665" s="98">
        <v>17.600000000000001</v>
      </c>
      <c r="D665" s="98">
        <v>3.25</v>
      </c>
      <c r="E665" s="98">
        <f>Petrobras_PETR4___Histórico__InfoMoney_1[[#This Row],[Var.Dia (%)]]/100</f>
        <v>3.2500000000000001E-2</v>
      </c>
      <c r="F665" s="98">
        <v>16.91</v>
      </c>
      <c r="G665" s="98">
        <v>16.91</v>
      </c>
      <c r="H665" s="98">
        <v>17.690000000000001</v>
      </c>
      <c r="I665" s="97" t="s">
        <v>111</v>
      </c>
      <c r="J665" s="108">
        <v>-1.95E-2</v>
      </c>
      <c r="K665" s="97">
        <f ca="1">IF(COUNT($E665:E$1321)&gt;=22,LINEST(OFFSET(E665,0,0,22),OFFSET(J665,0,0,22)),"")</f>
        <v>0.64624564464308987</v>
      </c>
      <c r="L665" s="99">
        <f t="shared" si="393"/>
        <v>0</v>
      </c>
      <c r="M665" s="99">
        <f t="shared" si="394"/>
        <v>0</v>
      </c>
      <c r="N665" s="99">
        <f t="shared" si="395"/>
        <v>0</v>
      </c>
      <c r="O6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-0.15199999999999819</v>
      </c>
      <c r="P665" s="128">
        <f>IF(Petrobras_PETR4___Histórico__InfoMoney_1[[#This Row],[William %R]]&lt;-0.8,1,0)</f>
        <v>0</v>
      </c>
      <c r="Q665" s="128">
        <f>IF(Petrobras_PETR4___Histórico__InfoMoney_1[[#This Row],[William %R]]&gt;-0.1,1,0)</f>
        <v>0</v>
      </c>
      <c r="R665" s="99">
        <f t="shared" si="396"/>
        <v>16.54</v>
      </c>
      <c r="S665" s="99">
        <f t="shared" si="397"/>
        <v>17.79</v>
      </c>
      <c r="T665" s="99">
        <f t="shared" si="398"/>
        <v>17.030115384615385</v>
      </c>
      <c r="U665" s="99">
        <f t="shared" si="399"/>
        <v>16.969000000000001</v>
      </c>
      <c r="V665" s="99">
        <f t="shared" si="400"/>
        <v>17.164549408140186</v>
      </c>
      <c r="W665" s="99">
        <f t="shared" si="401"/>
        <v>17.166802563345559</v>
      </c>
      <c r="X665" s="99">
        <f t="shared" si="402"/>
        <v>-2.2531552053735027E-3</v>
      </c>
      <c r="Y665" s="99">
        <f t="shared" si="403"/>
        <v>-4.0832768620277279E-2</v>
      </c>
      <c r="Z665" s="99">
        <f t="shared" si="404"/>
        <v>3.8579613414903777E-2</v>
      </c>
      <c r="AA665" s="109">
        <f t="shared" si="405"/>
        <v>0.38890872965260165</v>
      </c>
      <c r="AB665" s="109">
        <f t="shared" si="422"/>
        <v>0.30418744221285726</v>
      </c>
      <c r="AC665" s="99" t="str">
        <f t="shared" si="423"/>
        <v>0</v>
      </c>
      <c r="AD665" s="95" t="str">
        <f t="shared" si="424"/>
        <v>0</v>
      </c>
      <c r="AE665" s="95">
        <f t="shared" si="406"/>
        <v>0</v>
      </c>
      <c r="AF665" s="95">
        <f>IF(Petrobras_PETR4___Histórico__InfoMoney_1[[#This Row],[MACD Line]]&lt;0,1,0)</f>
        <v>1</v>
      </c>
      <c r="AG665" s="99">
        <f>Petrobras_PETR4___Histórico__InfoMoney_1[[#This Row],[9MME]]/Petrobras_PETR4___Histórico__InfoMoney_1[[#This Row],[20MA]]</f>
        <v>1.0036015902301481</v>
      </c>
      <c r="AH665" s="95">
        <f t="shared" si="407"/>
        <v>0</v>
      </c>
      <c r="AI665" s="96">
        <f t="shared" si="408"/>
        <v>0</v>
      </c>
      <c r="AK665" s="104" t="b">
        <f t="shared" si="409"/>
        <v>0</v>
      </c>
      <c r="AL665" s="104" t="b">
        <f t="shared" si="410"/>
        <v>0</v>
      </c>
      <c r="AM665" s="104" t="b">
        <f t="shared" si="411"/>
        <v>0</v>
      </c>
      <c r="AN665" s="104" t="b">
        <f t="shared" si="412"/>
        <v>1</v>
      </c>
      <c r="AO665" s="98">
        <f t="shared" si="413"/>
        <v>16.02</v>
      </c>
      <c r="AP665" s="104">
        <f t="shared" si="414"/>
        <v>17.79</v>
      </c>
      <c r="AQ665" s="98">
        <f t="shared" si="415"/>
        <v>0.2</v>
      </c>
      <c r="AR665" s="98">
        <f t="shared" si="416"/>
        <v>0.15384615384615385</v>
      </c>
      <c r="AS665" s="98">
        <f t="shared" si="417"/>
        <v>7.407407407407407E-2</v>
      </c>
      <c r="AU665" s="97" t="b">
        <f t="shared" si="418"/>
        <v>1</v>
      </c>
      <c r="AV665" s="97" t="b">
        <f t="shared" si="419"/>
        <v>0</v>
      </c>
      <c r="AW665" s="97" t="b">
        <f t="shared" si="425"/>
        <v>0</v>
      </c>
      <c r="AX665" s="97" t="b">
        <f t="shared" si="426"/>
        <v>1</v>
      </c>
      <c r="AY6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5" s="97" t="b">
        <f t="shared" si="420"/>
        <v>1</v>
      </c>
      <c r="BA665" s="97" t="b">
        <f t="shared" si="421"/>
        <v>0</v>
      </c>
      <c r="BB665" s="97" t="b">
        <f t="shared" si="427"/>
        <v>0</v>
      </c>
      <c r="BC665" s="97" t="b">
        <f t="shared" si="428"/>
        <v>1</v>
      </c>
      <c r="BD665" s="97" t="b">
        <f>Petrobras_PETR4___Histórico__InfoMoney_1[[#This Row],[MACD Line]]&lt;0</f>
        <v>1</v>
      </c>
      <c r="BE6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6" spans="1:57" hidden="1">
      <c r="A666" s="83">
        <v>43357</v>
      </c>
      <c r="B666" s="98">
        <v>17.05</v>
      </c>
      <c r="C666" s="98">
        <v>17.05</v>
      </c>
      <c r="D666" s="98">
        <v>0.43</v>
      </c>
      <c r="E666" s="98">
        <f>Petrobras_PETR4___Histórico__InfoMoney_1[[#This Row],[Var.Dia (%)]]/100</f>
        <v>4.3E-3</v>
      </c>
      <c r="F666" s="98">
        <v>17.059999999999999</v>
      </c>
      <c r="G666" s="98">
        <v>16.77</v>
      </c>
      <c r="H666" s="98">
        <v>17.21</v>
      </c>
      <c r="I666" s="97" t="s">
        <v>637</v>
      </c>
      <c r="J666" s="108">
        <v>-1.77E-2</v>
      </c>
      <c r="K666" s="97">
        <f ca="1">IF(COUNT($E666:E$1321)&gt;=22,LINEST(OFFSET(E666,0,0,22),OFFSET(J666,0,0,22)),"")</f>
        <v>0.80798728452476565</v>
      </c>
      <c r="L666" s="99">
        <f t="shared" si="393"/>
        <v>0</v>
      </c>
      <c r="M666" s="99">
        <f t="shared" si="394"/>
        <v>0</v>
      </c>
      <c r="N666" s="99">
        <f t="shared" si="395"/>
        <v>0</v>
      </c>
      <c r="O6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-0.59199999999999875</v>
      </c>
      <c r="P666" s="128">
        <f>IF(Petrobras_PETR4___Histórico__InfoMoney_1[[#This Row],[William %R]]&lt;-0.8,1,0)</f>
        <v>0</v>
      </c>
      <c r="Q666" s="128">
        <f>IF(Petrobras_PETR4___Histórico__InfoMoney_1[[#This Row],[William %R]]&gt;-0.1,1,0)</f>
        <v>0</v>
      </c>
      <c r="R666" s="99">
        <f t="shared" si="396"/>
        <v>16.54</v>
      </c>
      <c r="S666" s="99">
        <f t="shared" si="397"/>
        <v>17.79</v>
      </c>
      <c r="T666" s="99">
        <f t="shared" si="398"/>
        <v>16.951846153846155</v>
      </c>
      <c r="U666" s="99">
        <f t="shared" si="399"/>
        <v>16.926500000000001</v>
      </c>
      <c r="V666" s="99">
        <f t="shared" si="400"/>
        <v>17.085376573256582</v>
      </c>
      <c r="W666" s="99">
        <f t="shared" si="401"/>
        <v>17.132146768413204</v>
      </c>
      <c r="X666" s="99">
        <f t="shared" si="402"/>
        <v>-4.6770195156621952E-2</v>
      </c>
      <c r="Y666" s="99">
        <f t="shared" si="403"/>
        <v>-5.0477671974003227E-2</v>
      </c>
      <c r="Z666" s="99">
        <f t="shared" si="404"/>
        <v>3.707476817381275E-3</v>
      </c>
      <c r="AA666" s="109">
        <f t="shared" si="405"/>
        <v>4.9497474683058526E-2</v>
      </c>
      <c r="AB666" s="109">
        <f t="shared" si="422"/>
        <v>0.25855366947695818</v>
      </c>
      <c r="AC666" s="99" t="str">
        <f t="shared" si="423"/>
        <v>0</v>
      </c>
      <c r="AD666" s="95" t="str">
        <f t="shared" si="424"/>
        <v>0</v>
      </c>
      <c r="AE666" s="95">
        <f t="shared" si="406"/>
        <v>0</v>
      </c>
      <c r="AF666" s="95">
        <f>IF(Petrobras_PETR4___Histórico__InfoMoney_1[[#This Row],[MACD Line]]&lt;0,1,0)</f>
        <v>1</v>
      </c>
      <c r="AG666" s="99">
        <f>Petrobras_PETR4___Histórico__InfoMoney_1[[#This Row],[9MME]]/Petrobras_PETR4___Histórico__InfoMoney_1[[#This Row],[20MA]]</f>
        <v>1.0014974243846131</v>
      </c>
      <c r="AH666" s="95">
        <f t="shared" si="407"/>
        <v>0</v>
      </c>
      <c r="AI666" s="96">
        <f t="shared" si="408"/>
        <v>0</v>
      </c>
      <c r="AK666" s="104" t="b">
        <f t="shared" si="409"/>
        <v>0</v>
      </c>
      <c r="AL666" s="104" t="b">
        <f t="shared" si="410"/>
        <v>1</v>
      </c>
      <c r="AM666" s="104" t="b">
        <f t="shared" si="411"/>
        <v>0</v>
      </c>
      <c r="AN666" s="104" t="b">
        <f t="shared" si="412"/>
        <v>1</v>
      </c>
      <c r="AO666" s="98">
        <f t="shared" si="413"/>
        <v>16.02</v>
      </c>
      <c r="AP666" s="104">
        <f t="shared" si="414"/>
        <v>17.79</v>
      </c>
      <c r="AQ666" s="98">
        <f t="shared" si="415"/>
        <v>0.2</v>
      </c>
      <c r="AR666" s="98">
        <f t="shared" si="416"/>
        <v>0.15384615384615385</v>
      </c>
      <c r="AS666" s="98">
        <f t="shared" si="417"/>
        <v>7.407407407407407E-2</v>
      </c>
      <c r="AU666" s="97" t="b">
        <f t="shared" si="418"/>
        <v>0</v>
      </c>
      <c r="AV666" s="97" t="b">
        <f t="shared" si="419"/>
        <v>0</v>
      </c>
      <c r="AW666" s="97" t="b">
        <f t="shared" si="425"/>
        <v>1</v>
      </c>
      <c r="AX666" s="97" t="b">
        <f t="shared" si="426"/>
        <v>1</v>
      </c>
      <c r="AY6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6" s="97" t="b">
        <f t="shared" si="420"/>
        <v>1</v>
      </c>
      <c r="BA666" s="97" t="b">
        <f t="shared" si="421"/>
        <v>1</v>
      </c>
      <c r="BB666" s="97" t="b">
        <f t="shared" si="427"/>
        <v>0</v>
      </c>
      <c r="BC666" s="97" t="b">
        <f t="shared" si="428"/>
        <v>0</v>
      </c>
      <c r="BD666" s="97" t="b">
        <f>Petrobras_PETR4___Histórico__InfoMoney_1[[#This Row],[MACD Line]]&lt;0</f>
        <v>1</v>
      </c>
      <c r="BE6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7" spans="1:57" hidden="1">
      <c r="A667" s="83">
        <v>43356</v>
      </c>
      <c r="B667" s="98">
        <v>16.98</v>
      </c>
      <c r="C667" s="98">
        <v>16.98</v>
      </c>
      <c r="D667" s="98">
        <v>-1.27</v>
      </c>
      <c r="E667" s="98">
        <f>Petrobras_PETR4___Histórico__InfoMoney_1[[#This Row],[Var.Dia (%)]]/100</f>
        <v>-1.2699999999999999E-2</v>
      </c>
      <c r="F667" s="98">
        <v>17.27</v>
      </c>
      <c r="G667" s="98">
        <v>16.899999999999999</v>
      </c>
      <c r="H667" s="98">
        <v>17.36</v>
      </c>
      <c r="I667" s="97" t="s">
        <v>638</v>
      </c>
      <c r="J667" s="108">
        <v>-9.7999999999999997E-3</v>
      </c>
      <c r="K667" s="97">
        <f ca="1">IF(COUNT($E667:E$1321)&gt;=22,LINEST(OFFSET(E667,0,0,22),OFFSET(J667,0,0,22)),"")</f>
        <v>0.8478060536876304</v>
      </c>
      <c r="L667" s="99">
        <f t="shared" si="393"/>
        <v>0</v>
      </c>
      <c r="M667" s="99">
        <f t="shared" si="394"/>
        <v>0</v>
      </c>
      <c r="N667" s="99">
        <f t="shared" si="395"/>
        <v>0</v>
      </c>
      <c r="O6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-0.57446808510638203</v>
      </c>
      <c r="P667" s="128">
        <f>IF(Petrobras_PETR4___Histórico__InfoMoney_1[[#This Row],[William %R]]&lt;-0.8,1,0)</f>
        <v>0</v>
      </c>
      <c r="Q667" s="128">
        <f>IF(Petrobras_PETR4___Histórico__InfoMoney_1[[#This Row],[William %R]]&gt;-0.1,1,0)</f>
        <v>0</v>
      </c>
      <c r="R667" s="99">
        <f t="shared" si="396"/>
        <v>16.38</v>
      </c>
      <c r="S667" s="99">
        <f t="shared" si="397"/>
        <v>17.79</v>
      </c>
      <c r="T667" s="99">
        <f t="shared" si="398"/>
        <v>16.95419230769231</v>
      </c>
      <c r="U667" s="99">
        <f t="shared" si="399"/>
        <v>16.934000000000001</v>
      </c>
      <c r="V667" s="99">
        <f t="shared" si="400"/>
        <v>17.091808677485052</v>
      </c>
      <c r="W667" s="99">
        <f t="shared" si="401"/>
        <v>17.13871850988626</v>
      </c>
      <c r="X667" s="99">
        <f t="shared" si="402"/>
        <v>-4.6909832401208718E-2</v>
      </c>
      <c r="Y667" s="99">
        <f t="shared" si="403"/>
        <v>-5.1404541178348542E-2</v>
      </c>
      <c r="Z667" s="99">
        <f t="shared" si="404"/>
        <v>4.4947087771398248E-3</v>
      </c>
      <c r="AA667" s="109">
        <f t="shared" si="405"/>
        <v>0.15556349186103965</v>
      </c>
      <c r="AB667" s="109">
        <f t="shared" si="422"/>
        <v>0.26235472170326984</v>
      </c>
      <c r="AC667" s="99" t="str">
        <f t="shared" si="423"/>
        <v>0</v>
      </c>
      <c r="AD667" s="95" t="str">
        <f t="shared" si="424"/>
        <v>0</v>
      </c>
      <c r="AE667" s="95">
        <f t="shared" si="406"/>
        <v>0</v>
      </c>
      <c r="AF667" s="95">
        <f>IF(Petrobras_PETR4___Histórico__InfoMoney_1[[#This Row],[MACD Line]]&lt;0,1,0)</f>
        <v>1</v>
      </c>
      <c r="AG667" s="99">
        <f>Petrobras_PETR4___Histórico__InfoMoney_1[[#This Row],[9MME]]/Petrobras_PETR4___Histórico__InfoMoney_1[[#This Row],[20MA]]</f>
        <v>1.0011924121703264</v>
      </c>
      <c r="AH667" s="95">
        <f t="shared" si="407"/>
        <v>0</v>
      </c>
      <c r="AI667" s="96">
        <f t="shared" si="408"/>
        <v>0</v>
      </c>
      <c r="AK667" s="104" t="b">
        <f t="shared" si="409"/>
        <v>1</v>
      </c>
      <c r="AL667" s="104" t="b">
        <f t="shared" si="410"/>
        <v>0</v>
      </c>
      <c r="AM667" s="104" t="b">
        <f t="shared" si="411"/>
        <v>1</v>
      </c>
      <c r="AN667" s="104" t="b">
        <f t="shared" si="412"/>
        <v>0</v>
      </c>
      <c r="AO667" s="98">
        <f t="shared" si="413"/>
        <v>16.02</v>
      </c>
      <c r="AP667" s="104">
        <f t="shared" si="414"/>
        <v>17.79</v>
      </c>
      <c r="AQ667" s="98">
        <f t="shared" si="415"/>
        <v>0.2</v>
      </c>
      <c r="AR667" s="98">
        <f t="shared" si="416"/>
        <v>0.15384615384615385</v>
      </c>
      <c r="AS667" s="98">
        <f t="shared" si="417"/>
        <v>7.407407407407407E-2</v>
      </c>
      <c r="AU667" s="97" t="b">
        <f t="shared" si="418"/>
        <v>0</v>
      </c>
      <c r="AV667" s="97" t="b">
        <f t="shared" si="419"/>
        <v>1</v>
      </c>
      <c r="AW667" s="97" t="b">
        <f t="shared" si="425"/>
        <v>1</v>
      </c>
      <c r="AX667" s="97" t="b">
        <f t="shared" si="426"/>
        <v>0</v>
      </c>
      <c r="AY6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7" s="97" t="b">
        <f t="shared" si="420"/>
        <v>0</v>
      </c>
      <c r="BA667" s="97" t="b">
        <f t="shared" si="421"/>
        <v>1</v>
      </c>
      <c r="BB667" s="97" t="b">
        <f t="shared" si="427"/>
        <v>1</v>
      </c>
      <c r="BC667" s="97" t="b">
        <f t="shared" si="428"/>
        <v>0</v>
      </c>
      <c r="BD667" s="97" t="b">
        <f>Petrobras_PETR4___Histórico__InfoMoney_1[[#This Row],[MACD Line]]&lt;0</f>
        <v>1</v>
      </c>
      <c r="BE6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8" spans="1:57" hidden="1">
      <c r="A668" s="83">
        <v>43355</v>
      </c>
      <c r="B668" s="98">
        <v>17.2</v>
      </c>
      <c r="C668" s="98">
        <v>17.2</v>
      </c>
      <c r="D668" s="98">
        <v>2.4300000000000002</v>
      </c>
      <c r="E668" s="98">
        <f>Petrobras_PETR4___Histórico__InfoMoney_1[[#This Row],[Var.Dia (%)]]/100</f>
        <v>2.4300000000000002E-2</v>
      </c>
      <c r="F668" s="98">
        <v>17.07</v>
      </c>
      <c r="G668" s="98">
        <v>16.91</v>
      </c>
      <c r="H668" s="98">
        <v>17.440000000000001</v>
      </c>
      <c r="I668" s="97" t="s">
        <v>78</v>
      </c>
      <c r="J668" s="108">
        <v>5.8999999999999999E-3</v>
      </c>
      <c r="K668" s="97">
        <f ca="1">IF(COUNT($E668:E$1321)&gt;=22,LINEST(OFFSET(E668,0,0,22),OFFSET(J668,0,0,22)),"")</f>
        <v>0.70761608376612273</v>
      </c>
      <c r="L668" s="99">
        <f t="shared" si="393"/>
        <v>0</v>
      </c>
      <c r="M668" s="99">
        <f t="shared" si="394"/>
        <v>0</v>
      </c>
      <c r="N668" s="99">
        <f t="shared" si="395"/>
        <v>0</v>
      </c>
      <c r="O6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-0.37820512820512842</v>
      </c>
      <c r="P668" s="128">
        <f>IF(Petrobras_PETR4___Histórico__InfoMoney_1[[#This Row],[William %R]]&lt;-0.8,1,0)</f>
        <v>0</v>
      </c>
      <c r="Q668" s="128">
        <f>IF(Petrobras_PETR4___Histórico__InfoMoney_1[[#This Row],[William %R]]&gt;-0.1,1,0)</f>
        <v>0</v>
      </c>
      <c r="R668" s="99">
        <f t="shared" si="396"/>
        <v>16.23</v>
      </c>
      <c r="S668" s="99">
        <f t="shared" si="397"/>
        <v>17.79</v>
      </c>
      <c r="T668" s="99">
        <f t="shared" si="398"/>
        <v>17.027384615384616</v>
      </c>
      <c r="U668" s="99">
        <f t="shared" si="399"/>
        <v>16.9495</v>
      </c>
      <c r="V668" s="99">
        <f t="shared" si="400"/>
        <v>17.112137527936877</v>
      </c>
      <c r="W668" s="99">
        <f t="shared" si="401"/>
        <v>17.151415990677162</v>
      </c>
      <c r="X668" s="99">
        <f t="shared" si="402"/>
        <v>-3.9278462740284681E-2</v>
      </c>
      <c r="Y668" s="99">
        <f t="shared" si="403"/>
        <v>-5.2528218372633502E-2</v>
      </c>
      <c r="Z668" s="99">
        <f t="shared" si="404"/>
        <v>1.3249755632348821E-2</v>
      </c>
      <c r="AA668" s="109">
        <f t="shared" si="405"/>
        <v>0.28991378028648457</v>
      </c>
      <c r="AB668" s="109">
        <f t="shared" si="422"/>
        <v>0.27245183060497141</v>
      </c>
      <c r="AC668" s="99" t="str">
        <f t="shared" si="423"/>
        <v>1</v>
      </c>
      <c r="AD668" s="95" t="str">
        <f t="shared" si="424"/>
        <v>0</v>
      </c>
      <c r="AE668" s="95">
        <f t="shared" si="406"/>
        <v>0</v>
      </c>
      <c r="AF668" s="95">
        <f>IF(Petrobras_PETR4___Histórico__InfoMoney_1[[#This Row],[MACD Line]]&lt;0,1,0)</f>
        <v>1</v>
      </c>
      <c r="AG668" s="99">
        <f>Petrobras_PETR4___Histórico__InfoMoney_1[[#This Row],[9MME]]/Petrobras_PETR4___Histórico__InfoMoney_1[[#This Row],[20MA]]</f>
        <v>1.004595098108181</v>
      </c>
      <c r="AH668" s="95">
        <f t="shared" si="407"/>
        <v>0</v>
      </c>
      <c r="AI668" s="96">
        <f t="shared" si="408"/>
        <v>0</v>
      </c>
      <c r="AK668" s="104" t="b">
        <f t="shared" si="409"/>
        <v>0</v>
      </c>
      <c r="AL668" s="104" t="b">
        <f t="shared" si="410"/>
        <v>0</v>
      </c>
      <c r="AM668" s="104" t="b">
        <f t="shared" si="411"/>
        <v>0</v>
      </c>
      <c r="AN668" s="104" t="b">
        <f t="shared" si="412"/>
        <v>1</v>
      </c>
      <c r="AO668" s="98">
        <f t="shared" si="413"/>
        <v>16.02</v>
      </c>
      <c r="AP668" s="104">
        <f t="shared" si="414"/>
        <v>18.43</v>
      </c>
      <c r="AQ668" s="98">
        <f t="shared" si="415"/>
        <v>0.2</v>
      </c>
      <c r="AR668" s="98">
        <f t="shared" si="416"/>
        <v>0.15384615384615385</v>
      </c>
      <c r="AS668" s="98">
        <f t="shared" si="417"/>
        <v>7.407407407407407E-2</v>
      </c>
      <c r="AU668" s="97" t="b">
        <f t="shared" si="418"/>
        <v>1</v>
      </c>
      <c r="AV668" s="97" t="b">
        <f t="shared" si="419"/>
        <v>0</v>
      </c>
      <c r="AW668" s="97" t="b">
        <f t="shared" si="425"/>
        <v>0</v>
      </c>
      <c r="AX668" s="97" t="b">
        <f t="shared" si="426"/>
        <v>1</v>
      </c>
      <c r="AY6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8" s="97" t="b">
        <f t="shared" si="420"/>
        <v>1</v>
      </c>
      <c r="BA668" s="97" t="b">
        <f t="shared" si="421"/>
        <v>0</v>
      </c>
      <c r="BB668" s="97" t="b">
        <f t="shared" si="427"/>
        <v>0</v>
      </c>
      <c r="BC668" s="97" t="b">
        <f t="shared" si="428"/>
        <v>1</v>
      </c>
      <c r="BD668" s="97" t="b">
        <f>Petrobras_PETR4___Histórico__InfoMoney_1[[#This Row],[MACD Line]]&lt;0</f>
        <v>1</v>
      </c>
      <c r="BE6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69" spans="1:57" hidden="1">
      <c r="A669" s="83">
        <v>43354</v>
      </c>
      <c r="B669" s="98">
        <v>16.79</v>
      </c>
      <c r="C669" s="98">
        <v>16.79</v>
      </c>
      <c r="D669" s="98">
        <v>-3.95</v>
      </c>
      <c r="E669" s="98">
        <f>Petrobras_PETR4___Histórico__InfoMoney_1[[#This Row],[Var.Dia (%)]]/100</f>
        <v>-3.95E-2</v>
      </c>
      <c r="F669" s="98">
        <v>17.12</v>
      </c>
      <c r="G669" s="98">
        <v>16.72</v>
      </c>
      <c r="H669" s="98">
        <v>17.14</v>
      </c>
      <c r="I669" s="97" t="s">
        <v>639</v>
      </c>
      <c r="J669" s="108">
        <v>-6.1999999999999998E-3</v>
      </c>
      <c r="K669" s="97">
        <f ca="1">IF(COUNT($E669:E$1321)&gt;=22,LINEST(OFFSET(E669,0,0,22),OFFSET(J669,0,0,22)),"")</f>
        <v>0.75893085422978224</v>
      </c>
      <c r="L669" s="99">
        <f t="shared" si="393"/>
        <v>0</v>
      </c>
      <c r="M669" s="99">
        <f t="shared" si="394"/>
        <v>0</v>
      </c>
      <c r="N669" s="99">
        <f t="shared" si="395"/>
        <v>0</v>
      </c>
      <c r="O6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-0.5649717514124295</v>
      </c>
      <c r="P669" s="128">
        <f>IF(Petrobras_PETR4___Histórico__InfoMoney_1[[#This Row],[William %R]]&lt;-0.8,1,0)</f>
        <v>0</v>
      </c>
      <c r="Q669" s="128">
        <f>IF(Petrobras_PETR4___Histórico__InfoMoney_1[[#This Row],[William %R]]&gt;-0.1,1,0)</f>
        <v>0</v>
      </c>
      <c r="R669" s="99">
        <f t="shared" si="396"/>
        <v>16.02</v>
      </c>
      <c r="S669" s="99">
        <f t="shared" si="397"/>
        <v>17.79</v>
      </c>
      <c r="T669" s="99">
        <f t="shared" si="398"/>
        <v>17.021423076923075</v>
      </c>
      <c r="U669" s="99">
        <f t="shared" si="399"/>
        <v>16.996000000000002</v>
      </c>
      <c r="V669" s="99">
        <f t="shared" si="400"/>
        <v>17.096162533016308</v>
      </c>
      <c r="W669" s="99">
        <f t="shared" si="401"/>
        <v>17.147529269931333</v>
      </c>
      <c r="X669" s="99">
        <f t="shared" si="402"/>
        <v>-5.1366736915024802E-2</v>
      </c>
      <c r="Y669" s="99">
        <f t="shared" si="403"/>
        <v>-5.5840657280720706E-2</v>
      </c>
      <c r="Z669" s="99">
        <f t="shared" si="404"/>
        <v>4.4739203656959034E-3</v>
      </c>
      <c r="AA669" s="109">
        <f t="shared" si="405"/>
        <v>0.48790367901871867</v>
      </c>
      <c r="AB669" s="109">
        <f t="shared" si="422"/>
        <v>0.2815492852059831</v>
      </c>
      <c r="AC669" s="99" t="str">
        <f t="shared" si="423"/>
        <v>0</v>
      </c>
      <c r="AD669" s="95">
        <f t="shared" si="424"/>
        <v>1</v>
      </c>
      <c r="AE669" s="95">
        <f t="shared" si="406"/>
        <v>0</v>
      </c>
      <c r="AF669" s="95">
        <f>IF(Petrobras_PETR4___Histórico__InfoMoney_1[[#This Row],[MACD Line]]&lt;0,1,0)</f>
        <v>1</v>
      </c>
      <c r="AG669" s="99">
        <f>Petrobras_PETR4___Histórico__InfoMoney_1[[#This Row],[9MME]]/Petrobras_PETR4___Histórico__InfoMoney_1[[#This Row],[20MA]]</f>
        <v>1.001495827072433</v>
      </c>
      <c r="AH669" s="95">
        <f t="shared" si="407"/>
        <v>0</v>
      </c>
      <c r="AI669" s="96">
        <f t="shared" si="408"/>
        <v>0</v>
      </c>
      <c r="AK669" s="104" t="b">
        <f t="shared" si="409"/>
        <v>0</v>
      </c>
      <c r="AL669" s="104" t="b">
        <f t="shared" si="410"/>
        <v>0</v>
      </c>
      <c r="AM669" s="104" t="b">
        <f t="shared" si="411"/>
        <v>1</v>
      </c>
      <c r="AN669" s="104" t="b">
        <f t="shared" si="412"/>
        <v>0</v>
      </c>
      <c r="AO669" s="98">
        <f t="shared" si="413"/>
        <v>16.02</v>
      </c>
      <c r="AP669" s="104">
        <f t="shared" si="414"/>
        <v>18.43</v>
      </c>
      <c r="AQ669" s="98">
        <f t="shared" si="415"/>
        <v>0.2</v>
      </c>
      <c r="AR669" s="98">
        <f t="shared" si="416"/>
        <v>0.15384615384615385</v>
      </c>
      <c r="AS669" s="98">
        <f t="shared" si="417"/>
        <v>7.407407407407407E-2</v>
      </c>
      <c r="AU669" s="97" t="b">
        <f t="shared" si="418"/>
        <v>0</v>
      </c>
      <c r="AV669" s="97" t="b">
        <f t="shared" si="419"/>
        <v>1</v>
      </c>
      <c r="AW669" s="97" t="b">
        <f t="shared" si="425"/>
        <v>1</v>
      </c>
      <c r="AX669" s="97" t="b">
        <f t="shared" si="426"/>
        <v>0</v>
      </c>
      <c r="AY6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69" s="97" t="b">
        <f t="shared" si="420"/>
        <v>0</v>
      </c>
      <c r="BA669" s="97" t="b">
        <f t="shared" si="421"/>
        <v>1</v>
      </c>
      <c r="BB669" s="97" t="b">
        <f t="shared" si="427"/>
        <v>1</v>
      </c>
      <c r="BC669" s="97" t="b">
        <f t="shared" si="428"/>
        <v>0</v>
      </c>
      <c r="BD669" s="97" t="b">
        <f>Petrobras_PETR4___Histórico__InfoMoney_1[[#This Row],[MACD Line]]&lt;0</f>
        <v>1</v>
      </c>
      <c r="BE6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0" spans="1:57" hidden="1">
      <c r="A670" s="83">
        <v>43353</v>
      </c>
      <c r="B670" s="98">
        <v>17.48</v>
      </c>
      <c r="C670" s="98">
        <v>17.48</v>
      </c>
      <c r="D670" s="98">
        <v>1.42</v>
      </c>
      <c r="E670" s="98">
        <f>Petrobras_PETR4___Histórico__InfoMoney_1[[#This Row],[Var.Dia (%)]]/100</f>
        <v>1.4199999999999999E-2</v>
      </c>
      <c r="F670" s="98">
        <v>17.57</v>
      </c>
      <c r="G670" s="98">
        <v>17.29</v>
      </c>
      <c r="H670" s="98">
        <v>17.79</v>
      </c>
      <c r="I670" s="97" t="s">
        <v>78</v>
      </c>
      <c r="J670" s="108">
        <v>2.3800000000000002E-2</v>
      </c>
      <c r="K670" s="97">
        <f ca="1">IF(COUNT($E670:E$1321)&gt;=22,LINEST(OFFSET(E670,0,0,22),OFFSET(J670,0,0,22)),"")</f>
        <v>0.66928015941012275</v>
      </c>
      <c r="L670" s="99">
        <f t="shared" si="393"/>
        <v>0</v>
      </c>
      <c r="M670" s="99">
        <f t="shared" si="394"/>
        <v>0</v>
      </c>
      <c r="N670" s="99">
        <f t="shared" si="395"/>
        <v>0</v>
      </c>
      <c r="O6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-0.17514124293785244</v>
      </c>
      <c r="P670" s="128">
        <f>IF(Petrobras_PETR4___Histórico__InfoMoney_1[[#This Row],[William %R]]&lt;-0.8,1,0)</f>
        <v>0</v>
      </c>
      <c r="Q670" s="128">
        <f>IF(Petrobras_PETR4___Histórico__InfoMoney_1[[#This Row],[William %R]]&gt;-0.1,1,0)</f>
        <v>0</v>
      </c>
      <c r="R670" s="99">
        <f t="shared" si="396"/>
        <v>16.02</v>
      </c>
      <c r="S670" s="99">
        <f t="shared" si="397"/>
        <v>17.79</v>
      </c>
      <c r="T670" s="99">
        <f t="shared" si="398"/>
        <v>17.138153846153848</v>
      </c>
      <c r="U670" s="99">
        <f t="shared" si="399"/>
        <v>17.063499999999998</v>
      </c>
      <c r="V670" s="99">
        <f t="shared" si="400"/>
        <v>17.151828448110184</v>
      </c>
      <c r="W670" s="99">
        <f t="shared" si="401"/>
        <v>17.17613161152584</v>
      </c>
      <c r="X670" s="99">
        <f t="shared" si="402"/>
        <v>-2.430316341565586E-2</v>
      </c>
      <c r="Y670" s="99">
        <f t="shared" si="403"/>
        <v>-5.6959137372144683E-2</v>
      </c>
      <c r="Z670" s="99">
        <f t="shared" si="404"/>
        <v>3.2655973956488824E-2</v>
      </c>
      <c r="AA670" s="109">
        <f t="shared" si="405"/>
        <v>0.17677669529663689</v>
      </c>
      <c r="AB670" s="109">
        <f t="shared" si="422"/>
        <v>0.23920702330826243</v>
      </c>
      <c r="AC670" s="99" t="str">
        <f t="shared" si="423"/>
        <v>0</v>
      </c>
      <c r="AD670" s="95" t="str">
        <f t="shared" si="424"/>
        <v>0</v>
      </c>
      <c r="AE670" s="95">
        <f t="shared" si="406"/>
        <v>0</v>
      </c>
      <c r="AF670" s="95">
        <f>IF(Petrobras_PETR4___Histórico__InfoMoney_1[[#This Row],[MACD Line]]&lt;0,1,0)</f>
        <v>1</v>
      </c>
      <c r="AG670" s="99">
        <f>Petrobras_PETR4___Histórico__InfoMoney_1[[#This Row],[9MME]]/Petrobras_PETR4___Histórico__InfoMoney_1[[#This Row],[20MA]]</f>
        <v>1.0043750605768951</v>
      </c>
      <c r="AH670" s="95">
        <f t="shared" si="407"/>
        <v>0</v>
      </c>
      <c r="AI670" s="96">
        <f t="shared" si="408"/>
        <v>0</v>
      </c>
      <c r="AK670" s="104" t="b">
        <f t="shared" si="409"/>
        <v>0</v>
      </c>
      <c r="AL670" s="104" t="b">
        <f t="shared" si="410"/>
        <v>1</v>
      </c>
      <c r="AM670" s="104" t="b">
        <f t="shared" si="411"/>
        <v>0</v>
      </c>
      <c r="AN670" s="104" t="b">
        <f t="shared" si="412"/>
        <v>1</v>
      </c>
      <c r="AO670" s="98">
        <f t="shared" si="413"/>
        <v>16.02</v>
      </c>
      <c r="AP670" s="104">
        <f t="shared" si="414"/>
        <v>18.43</v>
      </c>
      <c r="AQ670" s="98">
        <f t="shared" si="415"/>
        <v>0.2</v>
      </c>
      <c r="AR670" s="98">
        <f t="shared" si="416"/>
        <v>0.15384615384615385</v>
      </c>
      <c r="AS670" s="98">
        <f t="shared" si="417"/>
        <v>7.407407407407407E-2</v>
      </c>
      <c r="AU670" s="97" t="b">
        <f t="shared" si="418"/>
        <v>1</v>
      </c>
      <c r="AV670" s="97" t="b">
        <f t="shared" si="419"/>
        <v>1</v>
      </c>
      <c r="AW670" s="97" t="b">
        <f t="shared" si="425"/>
        <v>0</v>
      </c>
      <c r="AX670" s="97" t="b">
        <f t="shared" si="426"/>
        <v>0</v>
      </c>
      <c r="AY6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0" s="97" t="b">
        <f t="shared" si="420"/>
        <v>0</v>
      </c>
      <c r="BA670" s="97" t="b">
        <f t="shared" si="421"/>
        <v>0</v>
      </c>
      <c r="BB670" s="97" t="b">
        <f t="shared" si="427"/>
        <v>1</v>
      </c>
      <c r="BC670" s="97" t="b">
        <f t="shared" si="428"/>
        <v>1</v>
      </c>
      <c r="BD670" s="97" t="b">
        <f>Petrobras_PETR4___Histórico__InfoMoney_1[[#This Row],[MACD Line]]&lt;0</f>
        <v>1</v>
      </c>
      <c r="BE6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1" spans="1:57" hidden="1">
      <c r="A671" s="83">
        <v>43349</v>
      </c>
      <c r="B671" s="98">
        <v>17.23</v>
      </c>
      <c r="C671" s="98">
        <v>17.23</v>
      </c>
      <c r="D671" s="98">
        <v>1.82</v>
      </c>
      <c r="E671" s="98">
        <f>Petrobras_PETR4___Histórico__InfoMoney_1[[#This Row],[Var.Dia (%)]]/100</f>
        <v>1.8200000000000001E-2</v>
      </c>
      <c r="F671" s="98">
        <v>17.23</v>
      </c>
      <c r="G671" s="98">
        <v>16.77</v>
      </c>
      <c r="H671" s="98">
        <v>17.260000000000002</v>
      </c>
      <c r="I671" s="97" t="s">
        <v>640</v>
      </c>
      <c r="J671" s="108">
        <v>-2.9999999999999997E-4</v>
      </c>
      <c r="K671" s="97">
        <f ca="1">IF(COUNT($E671:E$1321)&gt;=22,LINEST(OFFSET(E671,0,0,22),OFFSET(J671,0,0,22)),"")</f>
        <v>0.64414548473939026</v>
      </c>
      <c r="L671" s="99">
        <f t="shared" si="393"/>
        <v>0</v>
      </c>
      <c r="M671" s="99">
        <f t="shared" si="394"/>
        <v>0</v>
      </c>
      <c r="N671" s="99">
        <f t="shared" si="395"/>
        <v>0</v>
      </c>
      <c r="O6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-0.29239766081871332</v>
      </c>
      <c r="P671" s="128">
        <f>IF(Petrobras_PETR4___Histórico__InfoMoney_1[[#This Row],[William %R]]&lt;-0.8,1,0)</f>
        <v>0</v>
      </c>
      <c r="Q671" s="128">
        <f>IF(Petrobras_PETR4___Histórico__InfoMoney_1[[#This Row],[William %R]]&gt;-0.1,1,0)</f>
        <v>0</v>
      </c>
      <c r="R671" s="99">
        <f t="shared" si="396"/>
        <v>16.02</v>
      </c>
      <c r="S671" s="99">
        <f t="shared" si="397"/>
        <v>17.73</v>
      </c>
      <c r="T671" s="99">
        <f t="shared" si="398"/>
        <v>17.149615384615384</v>
      </c>
      <c r="U671" s="99">
        <f t="shared" si="399"/>
        <v>17.076000000000001</v>
      </c>
      <c r="V671" s="99">
        <f t="shared" si="400"/>
        <v>17.092160893221127</v>
      </c>
      <c r="W671" s="99">
        <f t="shared" si="401"/>
        <v>17.151822140447905</v>
      </c>
      <c r="X671" s="99">
        <f t="shared" si="402"/>
        <v>-5.9661247226777903E-2</v>
      </c>
      <c r="Y671" s="99">
        <f t="shared" si="403"/>
        <v>-6.5123130861266892E-2</v>
      </c>
      <c r="Z671" s="99">
        <f t="shared" si="404"/>
        <v>5.4618836344889898E-3</v>
      </c>
      <c r="AA671" s="109">
        <f t="shared" si="405"/>
        <v>0.21920310216782884</v>
      </c>
      <c r="AB671" s="109">
        <f t="shared" si="422"/>
        <v>0.23920702330826246</v>
      </c>
      <c r="AC671" s="99" t="str">
        <f t="shared" si="423"/>
        <v>1</v>
      </c>
      <c r="AD671" s="95" t="str">
        <f t="shared" si="424"/>
        <v>0</v>
      </c>
      <c r="AE671" s="95">
        <f t="shared" si="406"/>
        <v>0</v>
      </c>
      <c r="AF671" s="95">
        <f>IF(Petrobras_PETR4___Histórico__InfoMoney_1[[#This Row],[MACD Line]]&lt;0,1,0)</f>
        <v>1</v>
      </c>
      <c r="AG671" s="99">
        <f>Petrobras_PETR4___Histórico__InfoMoney_1[[#This Row],[9MME]]/Petrobras_PETR4___Histórico__InfoMoney_1[[#This Row],[20MA]]</f>
        <v>1.0043110438402074</v>
      </c>
      <c r="AH671" s="95">
        <f t="shared" si="407"/>
        <v>1</v>
      </c>
      <c r="AI671" s="96">
        <f t="shared" si="408"/>
        <v>0</v>
      </c>
      <c r="AK671" s="104" t="b">
        <f t="shared" si="409"/>
        <v>1</v>
      </c>
      <c r="AL671" s="104" t="b">
        <f t="shared" si="410"/>
        <v>0</v>
      </c>
      <c r="AM671" s="104" t="b">
        <f t="shared" si="411"/>
        <v>1</v>
      </c>
      <c r="AN671" s="104" t="b">
        <f t="shared" si="412"/>
        <v>1</v>
      </c>
      <c r="AO671" s="98">
        <f t="shared" si="413"/>
        <v>16.02</v>
      </c>
      <c r="AP671" s="104">
        <f t="shared" si="414"/>
        <v>18.43</v>
      </c>
      <c r="AQ671" s="98">
        <f t="shared" si="415"/>
        <v>0.2</v>
      </c>
      <c r="AR671" s="98">
        <f t="shared" si="416"/>
        <v>0.15384615384615385</v>
      </c>
      <c r="AS671" s="98">
        <f t="shared" si="417"/>
        <v>7.407407407407407E-2</v>
      </c>
      <c r="AU671" s="97" t="b">
        <f t="shared" si="418"/>
        <v>1</v>
      </c>
      <c r="AV671" s="97" t="b">
        <f t="shared" si="419"/>
        <v>0</v>
      </c>
      <c r="AW671" s="97" t="b">
        <f t="shared" si="425"/>
        <v>0</v>
      </c>
      <c r="AX671" s="97" t="b">
        <f t="shared" si="426"/>
        <v>1</v>
      </c>
      <c r="AY6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1" s="97" t="b">
        <f t="shared" si="420"/>
        <v>1</v>
      </c>
      <c r="BA671" s="97" t="b">
        <f t="shared" si="421"/>
        <v>0</v>
      </c>
      <c r="BB671" s="97" t="b">
        <f t="shared" si="427"/>
        <v>0</v>
      </c>
      <c r="BC671" s="97" t="b">
        <f t="shared" si="428"/>
        <v>1</v>
      </c>
      <c r="BD671" s="97" t="b">
        <f>Petrobras_PETR4___Histórico__InfoMoney_1[[#This Row],[MACD Line]]&lt;0</f>
        <v>1</v>
      </c>
      <c r="BE6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2" spans="1:57" hidden="1">
      <c r="A672" s="83">
        <v>43348</v>
      </c>
      <c r="B672" s="98">
        <v>16.920000000000002</v>
      </c>
      <c r="C672" s="98">
        <v>16.920000000000002</v>
      </c>
      <c r="D672" s="98">
        <v>0</v>
      </c>
      <c r="E672" s="98">
        <f>Petrobras_PETR4___Histórico__InfoMoney_1[[#This Row],[Var.Dia (%)]]/100</f>
        <v>0</v>
      </c>
      <c r="F672" s="98">
        <v>16.84</v>
      </c>
      <c r="G672" s="98">
        <v>16.54</v>
      </c>
      <c r="H672" s="98">
        <v>17.059999999999999</v>
      </c>
      <c r="I672" s="97" t="s">
        <v>641</v>
      </c>
      <c r="J672" s="108">
        <v>-1.7299999999999999E-2</v>
      </c>
      <c r="K672" s="97">
        <f ca="1">IF(COUNT($E672:E$1321)&gt;=22,LINEST(OFFSET(E672,0,0,22),OFFSET(J672,0,0,22)),"")</f>
        <v>0.60401019782824417</v>
      </c>
      <c r="L672" s="99">
        <f t="shared" si="393"/>
        <v>0</v>
      </c>
      <c r="M672" s="99">
        <f t="shared" si="394"/>
        <v>0</v>
      </c>
      <c r="N672" s="99">
        <f t="shared" si="395"/>
        <v>0</v>
      </c>
      <c r="O6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-0.47368421052631482</v>
      </c>
      <c r="P672" s="128">
        <f>IF(Petrobras_PETR4___Histórico__InfoMoney_1[[#This Row],[William %R]]&lt;-0.8,1,0)</f>
        <v>0</v>
      </c>
      <c r="Q672" s="128">
        <f>IF(Petrobras_PETR4___Histórico__InfoMoney_1[[#This Row],[William %R]]&gt;-0.1,1,0)</f>
        <v>0</v>
      </c>
      <c r="R672" s="99">
        <f t="shared" si="396"/>
        <v>16.02</v>
      </c>
      <c r="S672" s="99">
        <f t="shared" si="397"/>
        <v>17.73</v>
      </c>
      <c r="T672" s="99">
        <f t="shared" si="398"/>
        <v>17.157346153846156</v>
      </c>
      <c r="U672" s="99">
        <f t="shared" si="399"/>
        <v>17.134999999999998</v>
      </c>
      <c r="V672" s="99">
        <f t="shared" si="400"/>
        <v>17.067099237443148</v>
      </c>
      <c r="W672" s="99">
        <f t="shared" si="401"/>
        <v>17.145567911683738</v>
      </c>
      <c r="X672" s="99">
        <f t="shared" si="402"/>
        <v>-7.8468674240589564E-2</v>
      </c>
      <c r="Y672" s="99">
        <f t="shared" si="403"/>
        <v>-6.6488601769889133E-2</v>
      </c>
      <c r="Z672" s="99">
        <f t="shared" si="404"/>
        <v>-1.1980072470700431E-2</v>
      </c>
      <c r="AA672" s="109">
        <f t="shared" si="405"/>
        <v>0</v>
      </c>
      <c r="AB672" s="109">
        <f t="shared" si="422"/>
        <v>0.23849528297222081</v>
      </c>
      <c r="AC672" s="99" t="str">
        <f t="shared" si="423"/>
        <v>0</v>
      </c>
      <c r="AD672" s="95" t="str">
        <f t="shared" si="424"/>
        <v>0</v>
      </c>
      <c r="AE672" s="95">
        <f t="shared" si="406"/>
        <v>0</v>
      </c>
      <c r="AF672" s="95">
        <f>IF(Petrobras_PETR4___Histórico__InfoMoney_1[[#This Row],[MACD Line]]&lt;0,1,0)</f>
        <v>1</v>
      </c>
      <c r="AG672" s="99">
        <f>Petrobras_PETR4___Histórico__InfoMoney_1[[#This Row],[9MME]]/Petrobras_PETR4___Histórico__InfoMoney_1[[#This Row],[20MA]]</f>
        <v>1.0013041233642346</v>
      </c>
      <c r="AH672" s="95">
        <f t="shared" si="407"/>
        <v>0</v>
      </c>
      <c r="AI672" s="96">
        <f t="shared" si="408"/>
        <v>0</v>
      </c>
      <c r="AK672" s="104" t="b">
        <f t="shared" si="409"/>
        <v>0</v>
      </c>
      <c r="AL672" s="104" t="b">
        <f t="shared" si="410"/>
        <v>1</v>
      </c>
      <c r="AM672" s="104" t="b">
        <f t="shared" si="411"/>
        <v>0</v>
      </c>
      <c r="AN672" s="104" t="b">
        <f t="shared" si="412"/>
        <v>1</v>
      </c>
      <c r="AO672" s="98">
        <f t="shared" si="413"/>
        <v>16.02</v>
      </c>
      <c r="AP672" s="104">
        <f t="shared" si="414"/>
        <v>18.43</v>
      </c>
      <c r="AQ672" s="98">
        <f t="shared" si="415"/>
        <v>0.2</v>
      </c>
      <c r="AR672" s="98">
        <f t="shared" si="416"/>
        <v>0.15384615384615385</v>
      </c>
      <c r="AS672" s="98">
        <f t="shared" si="417"/>
        <v>7.407407407407407E-2</v>
      </c>
      <c r="AU672" s="97" t="b">
        <f t="shared" si="418"/>
        <v>0</v>
      </c>
      <c r="AV672" s="97" t="b">
        <f t="shared" si="419"/>
        <v>1</v>
      </c>
      <c r="AW672" s="97" t="b">
        <f t="shared" si="425"/>
        <v>1</v>
      </c>
      <c r="AX672" s="97" t="b">
        <f t="shared" si="426"/>
        <v>1</v>
      </c>
      <c r="AY6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2" s="97" t="b">
        <f t="shared" si="420"/>
        <v>1</v>
      </c>
      <c r="BA672" s="97" t="b">
        <f t="shared" si="421"/>
        <v>1</v>
      </c>
      <c r="BB672" s="97" t="b">
        <f t="shared" si="427"/>
        <v>0</v>
      </c>
      <c r="BC672" s="97" t="b">
        <f t="shared" si="428"/>
        <v>0</v>
      </c>
      <c r="BD672" s="97" t="b">
        <f>Petrobras_PETR4___Histórico__InfoMoney_1[[#This Row],[MACD Line]]&lt;0</f>
        <v>1</v>
      </c>
      <c r="BE6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3" spans="1:57" hidden="1">
      <c r="A673" s="83">
        <v>43347</v>
      </c>
      <c r="B673" s="98">
        <v>16.920000000000002</v>
      </c>
      <c r="C673" s="98">
        <v>16.920000000000002</v>
      </c>
      <c r="D673" s="98">
        <v>-1.84</v>
      </c>
      <c r="E673" s="98">
        <f>Petrobras_PETR4___Histórico__InfoMoney_1[[#This Row],[Var.Dia (%)]]/100</f>
        <v>-1.84E-2</v>
      </c>
      <c r="F673" s="98">
        <v>17.36</v>
      </c>
      <c r="G673" s="98">
        <v>16.899999999999999</v>
      </c>
      <c r="H673" s="98">
        <v>17.41</v>
      </c>
      <c r="I673" s="97" t="s">
        <v>642</v>
      </c>
      <c r="J673" s="108">
        <v>-5.1000000000000004E-3</v>
      </c>
      <c r="K673" s="97">
        <f ca="1">IF(COUNT($E673:E$1321)&gt;=22,LINEST(OFFSET(E673,0,0,22),OFFSET(J673,0,0,22)),"")</f>
        <v>0.67742073122261659</v>
      </c>
      <c r="L673" s="99">
        <f t="shared" si="393"/>
        <v>0</v>
      </c>
      <c r="M673" s="99">
        <f t="shared" si="394"/>
        <v>0</v>
      </c>
      <c r="N673" s="99">
        <f t="shared" si="395"/>
        <v>0</v>
      </c>
      <c r="O6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-0.47368421052631482</v>
      </c>
      <c r="P673" s="128">
        <f>IF(Petrobras_PETR4___Histórico__InfoMoney_1[[#This Row],[William %R]]&lt;-0.8,1,0)</f>
        <v>0</v>
      </c>
      <c r="Q673" s="128">
        <f>IF(Petrobras_PETR4___Histórico__InfoMoney_1[[#This Row],[William %R]]&gt;-0.1,1,0)</f>
        <v>0</v>
      </c>
      <c r="R673" s="99">
        <f t="shared" si="396"/>
        <v>16.02</v>
      </c>
      <c r="S673" s="99">
        <f t="shared" si="397"/>
        <v>17.73</v>
      </c>
      <c r="T673" s="99">
        <f t="shared" si="398"/>
        <v>17.234769230769231</v>
      </c>
      <c r="U673" s="99">
        <f t="shared" si="399"/>
        <v>17.200500000000002</v>
      </c>
      <c r="V673" s="99">
        <f t="shared" si="400"/>
        <v>17.093844553341903</v>
      </c>
      <c r="W673" s="99">
        <f t="shared" si="401"/>
        <v>17.163613344618437</v>
      </c>
      <c r="X673" s="99">
        <f t="shared" si="402"/>
        <v>-6.9768791276533904E-2</v>
      </c>
      <c r="Y673" s="99">
        <f t="shared" si="403"/>
        <v>-6.3493583652214025E-2</v>
      </c>
      <c r="Z673" s="99">
        <f t="shared" si="404"/>
        <v>-6.2752076243198784E-3</v>
      </c>
      <c r="AA673" s="109">
        <f t="shared" si="405"/>
        <v>0.22627416997969291</v>
      </c>
      <c r="AB673" s="109">
        <f t="shared" si="422"/>
        <v>0.25752669764511815</v>
      </c>
      <c r="AC673" s="99" t="str">
        <f t="shared" si="423"/>
        <v>0</v>
      </c>
      <c r="AD673" s="95" t="str">
        <f t="shared" si="424"/>
        <v>0</v>
      </c>
      <c r="AE673" s="95">
        <f t="shared" si="406"/>
        <v>0</v>
      </c>
      <c r="AF673" s="95">
        <f>IF(Petrobras_PETR4___Histórico__InfoMoney_1[[#This Row],[MACD Line]]&lt;0,1,0)</f>
        <v>1</v>
      </c>
      <c r="AG673" s="99">
        <f>Petrobras_PETR4___Histórico__InfoMoney_1[[#This Row],[9MME]]/Petrobras_PETR4___Histórico__InfoMoney_1[[#This Row],[20MA]]</f>
        <v>1.001992339220908</v>
      </c>
      <c r="AH673" s="95">
        <f t="shared" si="407"/>
        <v>0</v>
      </c>
      <c r="AI673" s="96">
        <f t="shared" si="408"/>
        <v>1</v>
      </c>
      <c r="AK673" s="104" t="b">
        <f t="shared" si="409"/>
        <v>1</v>
      </c>
      <c r="AL673" s="104" t="b">
        <f t="shared" si="410"/>
        <v>1</v>
      </c>
      <c r="AM673" s="104" t="b">
        <f t="shared" si="411"/>
        <v>1</v>
      </c>
      <c r="AN673" s="104" t="b">
        <f t="shared" si="412"/>
        <v>0</v>
      </c>
      <c r="AO673" s="98">
        <f t="shared" si="413"/>
        <v>16.02</v>
      </c>
      <c r="AP673" s="104">
        <f t="shared" si="414"/>
        <v>19.43</v>
      </c>
      <c r="AQ673" s="98">
        <f t="shared" si="415"/>
        <v>0.2</v>
      </c>
      <c r="AR673" s="98">
        <f t="shared" si="416"/>
        <v>0.15384615384615385</v>
      </c>
      <c r="AS673" s="98">
        <f t="shared" si="417"/>
        <v>7.407407407407407E-2</v>
      </c>
      <c r="AU673" s="97" t="b">
        <f t="shared" si="418"/>
        <v>1</v>
      </c>
      <c r="AV673" s="97" t="b">
        <f t="shared" si="419"/>
        <v>0</v>
      </c>
      <c r="AW673" s="97" t="b">
        <f t="shared" si="425"/>
        <v>1</v>
      </c>
      <c r="AX673" s="97" t="b">
        <f t="shared" si="426"/>
        <v>0</v>
      </c>
      <c r="AY6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3" s="97" t="b">
        <f t="shared" si="420"/>
        <v>1</v>
      </c>
      <c r="BA673" s="97" t="b">
        <f t="shared" si="421"/>
        <v>1</v>
      </c>
      <c r="BB673" s="97" t="b">
        <f t="shared" si="427"/>
        <v>1</v>
      </c>
      <c r="BC673" s="97" t="b">
        <f t="shared" si="428"/>
        <v>0</v>
      </c>
      <c r="BD673" s="97" t="b">
        <f>Petrobras_PETR4___Histórico__InfoMoney_1[[#This Row],[MACD Line]]&lt;0</f>
        <v>1</v>
      </c>
      <c r="BE6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4" spans="1:57" hidden="1">
      <c r="A674" s="83">
        <v>43346</v>
      </c>
      <c r="B674" s="98">
        <v>17.239999999999998</v>
      </c>
      <c r="C674" s="98">
        <v>17.239999999999998</v>
      </c>
      <c r="D674" s="98">
        <v>-1.35</v>
      </c>
      <c r="E674" s="98">
        <f>Petrobras_PETR4___Histórico__InfoMoney_1[[#This Row],[Var.Dia (%)]]/100</f>
        <v>-1.3500000000000002E-2</v>
      </c>
      <c r="F674" s="98">
        <v>17.23</v>
      </c>
      <c r="G674" s="98">
        <v>17.02</v>
      </c>
      <c r="H674" s="98">
        <v>17.36</v>
      </c>
      <c r="I674" s="97" t="s">
        <v>643</v>
      </c>
      <c r="J674" s="108">
        <v>1.9800000000000002E-2</v>
      </c>
      <c r="K674" s="97">
        <f ca="1">IF(COUNT($E674:E$1321)&gt;=22,LINEST(OFFSET(E674,0,0,22),OFFSET(J674,0,0,22)),"")</f>
        <v>0.66841381415064616</v>
      </c>
      <c r="L674" s="99">
        <f t="shared" si="393"/>
        <v>0</v>
      </c>
      <c r="M674" s="99">
        <f t="shared" si="394"/>
        <v>0</v>
      </c>
      <c r="N674" s="99">
        <f t="shared" si="395"/>
        <v>0</v>
      </c>
      <c r="O6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-0.33333333333333465</v>
      </c>
      <c r="P674" s="128">
        <f>IF(Petrobras_PETR4___Histórico__InfoMoney_1[[#This Row],[William %R]]&lt;-0.8,1,0)</f>
        <v>0</v>
      </c>
      <c r="Q674" s="128">
        <f>IF(Petrobras_PETR4___Histórico__InfoMoney_1[[#This Row],[William %R]]&gt;-0.1,1,0)</f>
        <v>0</v>
      </c>
      <c r="R674" s="99">
        <f t="shared" si="396"/>
        <v>16.02</v>
      </c>
      <c r="S674" s="99">
        <f t="shared" si="397"/>
        <v>17.850000000000001</v>
      </c>
      <c r="T674" s="99">
        <f t="shared" si="398"/>
        <v>17.360576923076923</v>
      </c>
      <c r="U674" s="99">
        <f t="shared" si="399"/>
        <v>17.292000000000002</v>
      </c>
      <c r="V674" s="99">
        <f t="shared" si="400"/>
        <v>17.125452653949523</v>
      </c>
      <c r="W674" s="99">
        <f t="shared" si="401"/>
        <v>17.18310241218791</v>
      </c>
      <c r="X674" s="99">
        <f t="shared" si="402"/>
        <v>-5.764975823838725E-2</v>
      </c>
      <c r="Y674" s="99">
        <f t="shared" si="403"/>
        <v>-6.1924781746134049E-2</v>
      </c>
      <c r="Z674" s="99">
        <f t="shared" si="404"/>
        <v>4.2750235077467988E-3</v>
      </c>
      <c r="AA674" s="109">
        <f t="shared" si="405"/>
        <v>0.1697056274847728</v>
      </c>
      <c r="AB674" s="109">
        <f t="shared" si="422"/>
        <v>0.35266131060835226</v>
      </c>
      <c r="AC674" s="99" t="str">
        <f t="shared" si="423"/>
        <v>0</v>
      </c>
      <c r="AD674" s="95">
        <f t="shared" si="424"/>
        <v>1</v>
      </c>
      <c r="AE674" s="95">
        <f t="shared" si="406"/>
        <v>0</v>
      </c>
      <c r="AF674" s="95">
        <f>IF(Petrobras_PETR4___Histórico__InfoMoney_1[[#This Row],[MACD Line]]&lt;0,1,0)</f>
        <v>1</v>
      </c>
      <c r="AG674" s="99">
        <f>Petrobras_PETR4___Histórico__InfoMoney_1[[#This Row],[9MME]]/Petrobras_PETR4___Histórico__InfoMoney_1[[#This Row],[20MA]]</f>
        <v>1.0039658178971156</v>
      </c>
      <c r="AH674" s="95">
        <f t="shared" si="407"/>
        <v>1</v>
      </c>
      <c r="AI674" s="96">
        <f t="shared" si="408"/>
        <v>0</v>
      </c>
      <c r="AK674" s="104" t="b">
        <f t="shared" si="409"/>
        <v>1</v>
      </c>
      <c r="AL674" s="104" t="b">
        <f t="shared" si="410"/>
        <v>0</v>
      </c>
      <c r="AM674" s="104" t="b">
        <f t="shared" si="411"/>
        <v>0</v>
      </c>
      <c r="AN674" s="104" t="b">
        <f t="shared" si="412"/>
        <v>1</v>
      </c>
      <c r="AO674" s="98">
        <f t="shared" si="413"/>
        <v>16.02</v>
      </c>
      <c r="AP674" s="104">
        <f t="shared" si="414"/>
        <v>19.43</v>
      </c>
      <c r="AQ674" s="98">
        <f t="shared" si="415"/>
        <v>0.2</v>
      </c>
      <c r="AR674" s="98">
        <f t="shared" si="416"/>
        <v>0.15384615384615385</v>
      </c>
      <c r="AS674" s="98">
        <f t="shared" si="417"/>
        <v>7.407407407407407E-2</v>
      </c>
      <c r="AU674" s="97" t="b">
        <f t="shared" si="418"/>
        <v>0</v>
      </c>
      <c r="AV674" s="97" t="b">
        <f t="shared" si="419"/>
        <v>0</v>
      </c>
      <c r="AW674" s="97" t="b">
        <f t="shared" si="425"/>
        <v>0</v>
      </c>
      <c r="AX674" s="97" t="b">
        <f t="shared" si="426"/>
        <v>0</v>
      </c>
      <c r="AY6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4" s="97" t="b">
        <f t="shared" si="420"/>
        <v>0</v>
      </c>
      <c r="BA674" s="97" t="b">
        <f t="shared" si="421"/>
        <v>1</v>
      </c>
      <c r="BB674" s="97" t="b">
        <f t="shared" si="427"/>
        <v>1</v>
      </c>
      <c r="BC674" s="97" t="b">
        <f t="shared" si="428"/>
        <v>1</v>
      </c>
      <c r="BD674" s="97" t="b">
        <f>Petrobras_PETR4___Histórico__InfoMoney_1[[#This Row],[MACD Line]]&lt;0</f>
        <v>1</v>
      </c>
      <c r="BE6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5" spans="1:57" hidden="1">
      <c r="A675" s="83">
        <v>43343</v>
      </c>
      <c r="B675" s="98">
        <v>17.48</v>
      </c>
      <c r="C675" s="98">
        <v>17.48</v>
      </c>
      <c r="D675" s="98">
        <v>2.4500000000000002</v>
      </c>
      <c r="E675" s="98">
        <f>Petrobras_PETR4___Histórico__InfoMoney_1[[#This Row],[Var.Dia (%)]]/100</f>
        <v>2.4500000000000001E-2</v>
      </c>
      <c r="F675" s="98">
        <v>17.2</v>
      </c>
      <c r="G675" s="98">
        <v>17.16</v>
      </c>
      <c r="H675" s="98">
        <v>17.63</v>
      </c>
      <c r="I675" s="97" t="s">
        <v>172</v>
      </c>
      <c r="J675" s="108">
        <v>6.4000000000000003E-3</v>
      </c>
      <c r="K675" s="97">
        <f ca="1">IF(COUNT($E675:E$1321)&gt;=22,LINEST(OFFSET(E675,0,0,22),OFFSET(J675,0,0,22)),"")</f>
        <v>0.54704324723483422</v>
      </c>
      <c r="L675" s="99">
        <f t="shared" si="393"/>
        <v>0</v>
      </c>
      <c r="M675" s="99">
        <f t="shared" si="394"/>
        <v>0</v>
      </c>
      <c r="N675" s="99">
        <f t="shared" si="395"/>
        <v>0</v>
      </c>
      <c r="O6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-0.39419087136929426</v>
      </c>
      <c r="P675" s="128">
        <f>IF(Petrobras_PETR4___Histórico__InfoMoney_1[[#This Row],[William %R]]&lt;-0.8,1,0)</f>
        <v>0</v>
      </c>
      <c r="Q675" s="128">
        <f>IF(Petrobras_PETR4___Histórico__InfoMoney_1[[#This Row],[William %R]]&gt;-0.1,1,0)</f>
        <v>0</v>
      </c>
      <c r="R675" s="99">
        <f t="shared" si="396"/>
        <v>16.02</v>
      </c>
      <c r="S675" s="99">
        <f t="shared" si="397"/>
        <v>18.43</v>
      </c>
      <c r="T675" s="99">
        <f t="shared" si="398"/>
        <v>17.466461538461537</v>
      </c>
      <c r="U675" s="99">
        <f t="shared" si="399"/>
        <v>17.3825</v>
      </c>
      <c r="V675" s="99">
        <f t="shared" si="400"/>
        <v>17.104625863758528</v>
      </c>
      <c r="W675" s="99">
        <f t="shared" si="401"/>
        <v>17.178550605162943</v>
      </c>
      <c r="X675" s="99">
        <f t="shared" si="402"/>
        <v>-7.3924741404415073E-2</v>
      </c>
      <c r="Y675" s="99">
        <f t="shared" si="403"/>
        <v>-6.299353762307075E-2</v>
      </c>
      <c r="Z675" s="99">
        <f t="shared" si="404"/>
        <v>-1.0931203781344323E-2</v>
      </c>
      <c r="AA675" s="109">
        <f t="shared" si="405"/>
        <v>0.29698484809835118</v>
      </c>
      <c r="AB675" s="109">
        <f t="shared" si="422"/>
        <v>0.36211876504815477</v>
      </c>
      <c r="AC675" s="99" t="str">
        <f t="shared" si="423"/>
        <v>1</v>
      </c>
      <c r="AD675" s="95" t="str">
        <f t="shared" si="424"/>
        <v>0</v>
      </c>
      <c r="AE675" s="95">
        <f t="shared" si="406"/>
        <v>0</v>
      </c>
      <c r="AF675" s="95">
        <f>IF(Petrobras_PETR4___Histórico__InfoMoney_1[[#This Row],[MACD Line]]&lt;0,1,0)</f>
        <v>1</v>
      </c>
      <c r="AG675" s="99">
        <f>Petrobras_PETR4___Histórico__InfoMoney_1[[#This Row],[9MME]]/Petrobras_PETR4___Histórico__InfoMoney_1[[#This Row],[20MA]]</f>
        <v>1.0048302337673831</v>
      </c>
      <c r="AH675" s="95">
        <f t="shared" si="407"/>
        <v>0</v>
      </c>
      <c r="AI675" s="96">
        <f t="shared" si="408"/>
        <v>0</v>
      </c>
      <c r="AK675" s="104" t="b">
        <f t="shared" si="409"/>
        <v>0</v>
      </c>
      <c r="AL675" s="104" t="b">
        <f t="shared" si="410"/>
        <v>1</v>
      </c>
      <c r="AM675" s="104" t="b">
        <f t="shared" si="411"/>
        <v>0</v>
      </c>
      <c r="AN675" s="104" t="b">
        <f t="shared" si="412"/>
        <v>1</v>
      </c>
      <c r="AO675" s="98">
        <f t="shared" si="413"/>
        <v>16.02</v>
      </c>
      <c r="AP675" s="104">
        <f t="shared" si="414"/>
        <v>19.510000000000002</v>
      </c>
      <c r="AQ675" s="98">
        <f t="shared" si="415"/>
        <v>0.2</v>
      </c>
      <c r="AR675" s="98">
        <f t="shared" si="416"/>
        <v>0.15384615384615385</v>
      </c>
      <c r="AS675" s="98">
        <f t="shared" si="417"/>
        <v>7.407407407407407E-2</v>
      </c>
      <c r="AU675" s="97" t="b">
        <f t="shared" si="418"/>
        <v>0</v>
      </c>
      <c r="AV675" s="97" t="b">
        <f t="shared" si="419"/>
        <v>1</v>
      </c>
      <c r="AW675" s="97" t="b">
        <f t="shared" si="425"/>
        <v>0</v>
      </c>
      <c r="AX675" s="97" t="b">
        <f t="shared" si="426"/>
        <v>0</v>
      </c>
      <c r="AY6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5" s="97" t="b">
        <f t="shared" si="420"/>
        <v>0</v>
      </c>
      <c r="BA675" s="97" t="b">
        <f t="shared" si="421"/>
        <v>0</v>
      </c>
      <c r="BB675" s="97" t="b">
        <f t="shared" si="427"/>
        <v>1</v>
      </c>
      <c r="BC675" s="97" t="b">
        <f t="shared" si="428"/>
        <v>1</v>
      </c>
      <c r="BD675" s="97" t="b">
        <f>Petrobras_PETR4___Histórico__InfoMoney_1[[#This Row],[MACD Line]]&lt;0</f>
        <v>1</v>
      </c>
      <c r="BE6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6" spans="1:57" hidden="1">
      <c r="A676" s="83">
        <v>43342</v>
      </c>
      <c r="B676" s="98">
        <v>17.059999999999999</v>
      </c>
      <c r="C676" s="98">
        <v>17.059999999999999</v>
      </c>
      <c r="D676" s="98">
        <v>-2.59</v>
      </c>
      <c r="E676" s="98">
        <f>Petrobras_PETR4___Histórico__InfoMoney_1[[#This Row],[Var.Dia (%)]]/100</f>
        <v>-2.5899999999999999E-2</v>
      </c>
      <c r="F676" s="98">
        <v>17.38</v>
      </c>
      <c r="G676" s="98">
        <v>16.95</v>
      </c>
      <c r="H676" s="98">
        <v>17.73</v>
      </c>
      <c r="I676" s="97" t="s">
        <v>82</v>
      </c>
      <c r="J676" s="108">
        <v>-3.5999999999999999E-3</v>
      </c>
      <c r="K676" s="97">
        <f ca="1">IF(COUNT($E676:E$1321)&gt;=22,LINEST(OFFSET(E676,0,0,22),OFFSET(J676,0,0,22)),"")</f>
        <v>0.50169339430023285</v>
      </c>
      <c r="L676" s="99">
        <f t="shared" si="393"/>
        <v>0</v>
      </c>
      <c r="M676" s="99">
        <f t="shared" si="394"/>
        <v>0</v>
      </c>
      <c r="N676" s="99">
        <f t="shared" si="395"/>
        <v>0</v>
      </c>
      <c r="O6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-0.56846473029045685</v>
      </c>
      <c r="P676" s="128">
        <f>IF(Petrobras_PETR4___Histórico__InfoMoney_1[[#This Row],[William %R]]&lt;-0.8,1,0)</f>
        <v>0</v>
      </c>
      <c r="Q676" s="128">
        <f>IF(Petrobras_PETR4___Histórico__InfoMoney_1[[#This Row],[William %R]]&gt;-0.1,1,0)</f>
        <v>0</v>
      </c>
      <c r="R676" s="99">
        <f t="shared" si="396"/>
        <v>16.02</v>
      </c>
      <c r="S676" s="99">
        <f t="shared" si="397"/>
        <v>18.43</v>
      </c>
      <c r="T676" s="99">
        <f t="shared" si="398"/>
        <v>17.461500000000001</v>
      </c>
      <c r="U676" s="99">
        <f t="shared" si="399"/>
        <v>17.463999999999999</v>
      </c>
      <c r="V676" s="99">
        <f t="shared" si="400"/>
        <v>17.036376020805534</v>
      </c>
      <c r="W676" s="99">
        <f t="shared" si="401"/>
        <v>17.154434653575979</v>
      </c>
      <c r="X676" s="99">
        <f t="shared" si="402"/>
        <v>-0.11805863277044537</v>
      </c>
      <c r="Y676" s="99">
        <f t="shared" si="403"/>
        <v>-6.0260736677734662E-2</v>
      </c>
      <c r="Z676" s="99">
        <f t="shared" si="404"/>
        <v>-5.7797896092710709E-2</v>
      </c>
      <c r="AA676" s="109">
        <f t="shared" si="405"/>
        <v>0.31819805153394842</v>
      </c>
      <c r="AB676" s="109">
        <f t="shared" si="422"/>
        <v>0.36451337424023372</v>
      </c>
      <c r="AC676" s="99" t="str">
        <f t="shared" si="423"/>
        <v>0</v>
      </c>
      <c r="AD676" s="95" t="str">
        <f t="shared" si="424"/>
        <v>0</v>
      </c>
      <c r="AE676" s="95">
        <f t="shared" si="406"/>
        <v>0</v>
      </c>
      <c r="AF676" s="95">
        <f>IF(Petrobras_PETR4___Histórico__InfoMoney_1[[#This Row],[MACD Line]]&lt;0,1,0)</f>
        <v>1</v>
      </c>
      <c r="AG676" s="99">
        <f>Petrobras_PETR4___Histórico__InfoMoney_1[[#This Row],[9MME]]/Petrobras_PETR4___Histórico__InfoMoney_1[[#This Row],[20MA]]</f>
        <v>0.99985684837379762</v>
      </c>
      <c r="AH676" s="95">
        <f t="shared" si="407"/>
        <v>0</v>
      </c>
      <c r="AI676" s="96">
        <f t="shared" si="408"/>
        <v>0</v>
      </c>
      <c r="AK676" s="104" t="b">
        <f t="shared" si="409"/>
        <v>1</v>
      </c>
      <c r="AL676" s="104" t="b">
        <f t="shared" si="410"/>
        <v>0</v>
      </c>
      <c r="AM676" s="104" t="b">
        <f t="shared" si="411"/>
        <v>0</v>
      </c>
      <c r="AN676" s="104" t="b">
        <f t="shared" si="412"/>
        <v>1</v>
      </c>
      <c r="AO676" s="98">
        <f t="shared" si="413"/>
        <v>16.02</v>
      </c>
      <c r="AP676" s="104">
        <f t="shared" si="414"/>
        <v>19.510000000000002</v>
      </c>
      <c r="AQ676" s="98">
        <f t="shared" si="415"/>
        <v>0.2</v>
      </c>
      <c r="AR676" s="98">
        <f t="shared" si="416"/>
        <v>0.15384615384615385</v>
      </c>
      <c r="AS676" s="98">
        <f t="shared" si="417"/>
        <v>7.407407407407407E-2</v>
      </c>
      <c r="AU676" s="97" t="b">
        <f t="shared" si="418"/>
        <v>1</v>
      </c>
      <c r="AV676" s="97" t="b">
        <f t="shared" si="419"/>
        <v>1</v>
      </c>
      <c r="AW676" s="97" t="b">
        <f t="shared" si="425"/>
        <v>0</v>
      </c>
      <c r="AX676" s="97" t="b">
        <f t="shared" si="426"/>
        <v>0</v>
      </c>
      <c r="AY6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6" s="97" t="b">
        <f t="shared" si="420"/>
        <v>0</v>
      </c>
      <c r="BA676" s="97" t="b">
        <f t="shared" si="421"/>
        <v>0</v>
      </c>
      <c r="BB676" s="97" t="b">
        <f t="shared" si="427"/>
        <v>1</v>
      </c>
      <c r="BC676" s="97" t="b">
        <f t="shared" si="428"/>
        <v>1</v>
      </c>
      <c r="BD676" s="97" t="b">
        <f>Petrobras_PETR4___Histórico__InfoMoney_1[[#This Row],[MACD Line]]&lt;0</f>
        <v>1</v>
      </c>
      <c r="BE6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7" spans="1:57" hidden="1">
      <c r="A677" s="83">
        <v>43341</v>
      </c>
      <c r="B677" s="98">
        <v>17.510000000000002</v>
      </c>
      <c r="C677" s="98">
        <v>17.510000000000002</v>
      </c>
      <c r="D677" s="98">
        <v>5.18</v>
      </c>
      <c r="E677" s="98">
        <f>Petrobras_PETR4___Histórico__InfoMoney_1[[#This Row],[Var.Dia (%)]]/100</f>
        <v>5.1799999999999999E-2</v>
      </c>
      <c r="F677" s="98">
        <v>16.79</v>
      </c>
      <c r="G677" s="98">
        <v>16.739999999999998</v>
      </c>
      <c r="H677" s="98">
        <v>17.52</v>
      </c>
      <c r="I677" s="97" t="s">
        <v>111</v>
      </c>
      <c r="J677" s="108">
        <v>2.5999999999999999E-2</v>
      </c>
      <c r="K677" s="97">
        <f ca="1">IF(COUNT($E677:E$1321)&gt;=22,LINEST(OFFSET(E677,0,0,22),OFFSET(J677,0,0,22)),"")</f>
        <v>0.48131814035886428</v>
      </c>
      <c r="L677" s="99">
        <f t="shared" si="393"/>
        <v>0</v>
      </c>
      <c r="M677" s="99">
        <f t="shared" si="394"/>
        <v>0</v>
      </c>
      <c r="N677" s="99">
        <f t="shared" si="395"/>
        <v>0</v>
      </c>
      <c r="O6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-0.38174273858921082</v>
      </c>
      <c r="P677" s="128">
        <f>IF(Petrobras_PETR4___Histórico__InfoMoney_1[[#This Row],[William %R]]&lt;-0.8,1,0)</f>
        <v>0</v>
      </c>
      <c r="Q677" s="128">
        <f>IF(Petrobras_PETR4___Histórico__InfoMoney_1[[#This Row],[William %R]]&gt;-0.1,1,0)</f>
        <v>0</v>
      </c>
      <c r="R677" s="99">
        <f t="shared" si="396"/>
        <v>16.02</v>
      </c>
      <c r="S677" s="99">
        <f t="shared" si="397"/>
        <v>18.43</v>
      </c>
      <c r="T677" s="99">
        <f t="shared" si="398"/>
        <v>17.556115384615389</v>
      </c>
      <c r="U677" s="99">
        <f t="shared" si="399"/>
        <v>17.534500000000001</v>
      </c>
      <c r="V677" s="99">
        <f t="shared" si="400"/>
        <v>17.032080751861088</v>
      </c>
      <c r="W677" s="99">
        <f t="shared" si="401"/>
        <v>17.161989425862057</v>
      </c>
      <c r="X677" s="99">
        <f t="shared" si="402"/>
        <v>-0.12990867400096917</v>
      </c>
      <c r="Y677" s="99">
        <f t="shared" si="403"/>
        <v>-4.5811262654556983E-2</v>
      </c>
      <c r="Z677" s="99">
        <f t="shared" si="404"/>
        <v>-8.4097411346412188E-2</v>
      </c>
      <c r="AA677" s="109">
        <f t="shared" si="405"/>
        <v>0.60811183182043294</v>
      </c>
      <c r="AB677" s="109">
        <f t="shared" si="422"/>
        <v>0.46229860479997231</v>
      </c>
      <c r="AC677" s="99" t="str">
        <f t="shared" si="423"/>
        <v>0</v>
      </c>
      <c r="AD677" s="95" t="str">
        <f t="shared" si="424"/>
        <v>0</v>
      </c>
      <c r="AE677" s="95">
        <f t="shared" si="406"/>
        <v>0</v>
      </c>
      <c r="AF677" s="95">
        <f>IF(Petrobras_PETR4___Histórico__InfoMoney_1[[#This Row],[MACD Line]]&lt;0,1,0)</f>
        <v>1</v>
      </c>
      <c r="AG677" s="99">
        <f>Petrobras_PETR4___Histórico__InfoMoney_1[[#This Row],[9MME]]/Petrobras_PETR4___Histórico__InfoMoney_1[[#This Row],[20MA]]</f>
        <v>1.0012327345869791</v>
      </c>
      <c r="AH677" s="95">
        <f t="shared" si="407"/>
        <v>0</v>
      </c>
      <c r="AI677" s="96">
        <f t="shared" si="408"/>
        <v>0</v>
      </c>
      <c r="AK677" s="104" t="b">
        <f t="shared" si="409"/>
        <v>0</v>
      </c>
      <c r="AL677" s="104" t="b">
        <f t="shared" si="410"/>
        <v>1</v>
      </c>
      <c r="AM677" s="104" t="b">
        <f t="shared" si="411"/>
        <v>0</v>
      </c>
      <c r="AN677" s="104" t="b">
        <f t="shared" si="412"/>
        <v>1</v>
      </c>
      <c r="AO677" s="98">
        <f t="shared" si="413"/>
        <v>16.02</v>
      </c>
      <c r="AP677" s="104">
        <f t="shared" si="414"/>
        <v>19.510000000000002</v>
      </c>
      <c r="AQ677" s="98">
        <f t="shared" si="415"/>
        <v>0.2</v>
      </c>
      <c r="AR677" s="98">
        <f t="shared" si="416"/>
        <v>0.15384615384615385</v>
      </c>
      <c r="AS677" s="98">
        <f t="shared" si="417"/>
        <v>7.407407407407407E-2</v>
      </c>
      <c r="AU677" s="97" t="b">
        <f t="shared" si="418"/>
        <v>1</v>
      </c>
      <c r="AV677" s="97" t="b">
        <f t="shared" si="419"/>
        <v>1</v>
      </c>
      <c r="AW677" s="97" t="b">
        <f t="shared" si="425"/>
        <v>0</v>
      </c>
      <c r="AX677" s="97" t="b">
        <f t="shared" si="426"/>
        <v>0</v>
      </c>
      <c r="AY6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7" s="97" t="b">
        <f t="shared" si="420"/>
        <v>0</v>
      </c>
      <c r="BA677" s="97" t="b">
        <f t="shared" si="421"/>
        <v>0</v>
      </c>
      <c r="BB677" s="97" t="b">
        <f t="shared" si="427"/>
        <v>1</v>
      </c>
      <c r="BC677" s="97" t="b">
        <f t="shared" si="428"/>
        <v>1</v>
      </c>
      <c r="BD677" s="97" t="b">
        <f>Petrobras_PETR4___Histórico__InfoMoney_1[[#This Row],[MACD Line]]&lt;0</f>
        <v>1</v>
      </c>
      <c r="BE6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8" spans="1:57" hidden="1">
      <c r="A678" s="83">
        <v>43340</v>
      </c>
      <c r="B678" s="98">
        <v>16.649999999999999</v>
      </c>
      <c r="C678" s="98">
        <v>16.649999999999999</v>
      </c>
      <c r="D678" s="98">
        <v>-1.92</v>
      </c>
      <c r="E678" s="98">
        <f>Petrobras_PETR4___Histórico__InfoMoney_1[[#This Row],[Var.Dia (%)]]/100</f>
        <v>-1.9199999999999998E-2</v>
      </c>
      <c r="F678" s="98">
        <v>17.02</v>
      </c>
      <c r="G678" s="98">
        <v>16.64</v>
      </c>
      <c r="H678" s="98">
        <v>17.11</v>
      </c>
      <c r="I678" s="97" t="s">
        <v>644</v>
      </c>
      <c r="J678" s="108">
        <v>-1.17E-2</v>
      </c>
      <c r="K678" s="97">
        <f ca="1">IF(COUNT($E678:E$1321)&gt;=22,LINEST(OFFSET(E678,0,0,22),OFFSET(J678,0,0,22)),"")</f>
        <v>0.25777650155617354</v>
      </c>
      <c r="L678" s="99">
        <f t="shared" si="393"/>
        <v>0</v>
      </c>
      <c r="M678" s="99">
        <f t="shared" si="394"/>
        <v>0</v>
      </c>
      <c r="N678" s="99">
        <f t="shared" si="395"/>
        <v>0</v>
      </c>
      <c r="O6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-0.73858921161825764</v>
      </c>
      <c r="P678" s="128">
        <f>IF(Petrobras_PETR4___Histórico__InfoMoney_1[[#This Row],[William %R]]&lt;-0.8,1,0)</f>
        <v>0</v>
      </c>
      <c r="Q678" s="128">
        <f>IF(Petrobras_PETR4___Histórico__InfoMoney_1[[#This Row],[William %R]]&gt;-0.1,1,0)</f>
        <v>0</v>
      </c>
      <c r="R678" s="99">
        <f t="shared" si="396"/>
        <v>16.02</v>
      </c>
      <c r="S678" s="99">
        <f t="shared" si="397"/>
        <v>18.43</v>
      </c>
      <c r="T678" s="99">
        <f t="shared" si="398"/>
        <v>17.474576923076924</v>
      </c>
      <c r="U678" s="99">
        <f t="shared" si="399"/>
        <v>17.564500000000002</v>
      </c>
      <c r="V678" s="99">
        <f t="shared" si="400"/>
        <v>16.94518634310856</v>
      </c>
      <c r="W678" s="99">
        <f t="shared" si="401"/>
        <v>17.134148579931022</v>
      </c>
      <c r="X678" s="99">
        <f t="shared" si="402"/>
        <v>-0.18896223682246216</v>
      </c>
      <c r="Y678" s="99">
        <f t="shared" si="403"/>
        <v>-2.4786909817953937E-2</v>
      </c>
      <c r="Z678" s="99">
        <f t="shared" si="404"/>
        <v>-0.16417532700450821</v>
      </c>
      <c r="AA678" s="109">
        <f t="shared" si="405"/>
        <v>0.23334523779156199</v>
      </c>
      <c r="AB678" s="109">
        <f t="shared" si="422"/>
        <v>0.24449948875202215</v>
      </c>
      <c r="AC678" s="99" t="str">
        <f t="shared" si="423"/>
        <v>0</v>
      </c>
      <c r="AD678" s="95" t="str">
        <f t="shared" si="424"/>
        <v>0</v>
      </c>
      <c r="AE678" s="95">
        <f t="shared" si="406"/>
        <v>0</v>
      </c>
      <c r="AF678" s="95">
        <f>IF(Petrobras_PETR4___Histórico__InfoMoney_1[[#This Row],[MACD Line]]&lt;0,1,0)</f>
        <v>1</v>
      </c>
      <c r="AG678" s="99">
        <f>Petrobras_PETR4___Histórico__InfoMoney_1[[#This Row],[9MME]]/Petrobras_PETR4___Histórico__InfoMoney_1[[#This Row],[20MA]]</f>
        <v>0.99488040781558951</v>
      </c>
      <c r="AH678" s="95">
        <f t="shared" si="407"/>
        <v>0</v>
      </c>
      <c r="AI678" s="96">
        <f t="shared" si="408"/>
        <v>0</v>
      </c>
      <c r="AK678" s="104" t="b">
        <f t="shared" si="409"/>
        <v>1</v>
      </c>
      <c r="AL678" s="104" t="b">
        <f t="shared" si="410"/>
        <v>0</v>
      </c>
      <c r="AM678" s="104" t="b">
        <f t="shared" si="411"/>
        <v>1</v>
      </c>
      <c r="AN678" s="104" t="b">
        <f t="shared" si="412"/>
        <v>0</v>
      </c>
      <c r="AO678" s="98">
        <f t="shared" si="413"/>
        <v>16.02</v>
      </c>
      <c r="AP678" s="104">
        <f t="shared" si="414"/>
        <v>19.510000000000002</v>
      </c>
      <c r="AQ678" s="98">
        <f t="shared" si="415"/>
        <v>0.2</v>
      </c>
      <c r="AR678" s="98">
        <f t="shared" si="416"/>
        <v>0.15384615384615385</v>
      </c>
      <c r="AS678" s="98">
        <f t="shared" si="417"/>
        <v>7.407407407407407E-2</v>
      </c>
      <c r="AU678" s="97" t="b">
        <f t="shared" si="418"/>
        <v>1</v>
      </c>
      <c r="AV678" s="97" t="b">
        <f t="shared" si="419"/>
        <v>1</v>
      </c>
      <c r="AW678" s="97" t="b">
        <f t="shared" si="425"/>
        <v>0</v>
      </c>
      <c r="AX678" s="97" t="b">
        <f t="shared" si="426"/>
        <v>0</v>
      </c>
      <c r="AY6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8" s="97" t="b">
        <f t="shared" si="420"/>
        <v>0</v>
      </c>
      <c r="BA678" s="97" t="b">
        <f t="shared" si="421"/>
        <v>0</v>
      </c>
      <c r="BB678" s="97" t="b">
        <f t="shared" si="427"/>
        <v>1</v>
      </c>
      <c r="BC678" s="97" t="b">
        <f t="shared" si="428"/>
        <v>1</v>
      </c>
      <c r="BD678" s="97" t="b">
        <f>Petrobras_PETR4___Histórico__InfoMoney_1[[#This Row],[MACD Line]]&lt;0</f>
        <v>1</v>
      </c>
      <c r="BE6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79" spans="1:57" hidden="1">
      <c r="A679" s="83">
        <v>43339</v>
      </c>
      <c r="B679" s="98">
        <v>16.98</v>
      </c>
      <c r="C679" s="98">
        <v>16.98</v>
      </c>
      <c r="D679" s="98">
        <v>2.2400000000000002</v>
      </c>
      <c r="E679" s="98">
        <f>Petrobras_PETR4___Histórico__InfoMoney_1[[#This Row],[Var.Dia (%)]]/100</f>
        <v>2.2400000000000003E-2</v>
      </c>
      <c r="F679" s="98">
        <v>16.71</v>
      </c>
      <c r="G679" s="98">
        <v>16.61</v>
      </c>
      <c r="H679" s="98">
        <v>17.02</v>
      </c>
      <c r="I679" s="97" t="s">
        <v>645</v>
      </c>
      <c r="J679" s="108">
        <v>5.8999999999999999E-3</v>
      </c>
      <c r="K679" s="97">
        <f ca="1">IF(COUNT($E679:E$1321)&gt;=22,LINEST(OFFSET(E679,0,0,22),OFFSET(J679,0,0,22)),"")</f>
        <v>0.18364793155502396</v>
      </c>
      <c r="L679" s="99">
        <f t="shared" si="393"/>
        <v>0</v>
      </c>
      <c r="M679" s="99">
        <f t="shared" si="394"/>
        <v>0</v>
      </c>
      <c r="N679" s="99">
        <f t="shared" si="395"/>
        <v>0</v>
      </c>
      <c r="O6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-0.68524590163934407</v>
      </c>
      <c r="P679" s="128">
        <f>IF(Petrobras_PETR4___Histórico__InfoMoney_1[[#This Row],[William %R]]&lt;-0.8,1,0)</f>
        <v>0</v>
      </c>
      <c r="Q679" s="128">
        <f>IF(Petrobras_PETR4___Histórico__InfoMoney_1[[#This Row],[William %R]]&gt;-0.1,1,0)</f>
        <v>0</v>
      </c>
      <c r="R679" s="99">
        <f t="shared" si="396"/>
        <v>16.02</v>
      </c>
      <c r="S679" s="99">
        <f t="shared" si="397"/>
        <v>19.07</v>
      </c>
      <c r="T679" s="99">
        <f t="shared" si="398"/>
        <v>17.5685</v>
      </c>
      <c r="U679" s="99">
        <f t="shared" si="399"/>
        <v>17.624500000000001</v>
      </c>
      <c r="V679" s="99">
        <f t="shared" si="400"/>
        <v>16.998856587310115</v>
      </c>
      <c r="W679" s="99">
        <f t="shared" si="401"/>
        <v>17.172880466325505</v>
      </c>
      <c r="X679" s="99">
        <f t="shared" si="402"/>
        <v>-0.17402387901539029</v>
      </c>
      <c r="Y679" s="99">
        <f t="shared" si="403"/>
        <v>1.6256921933173123E-2</v>
      </c>
      <c r="Z679" s="99">
        <f t="shared" si="404"/>
        <v>-0.19028080094856342</v>
      </c>
      <c r="AA679" s="109">
        <f t="shared" si="405"/>
        <v>0.26162950903902327</v>
      </c>
      <c r="AB679" s="109">
        <f t="shared" si="422"/>
        <v>0.34751978360950975</v>
      </c>
      <c r="AC679" s="99" t="str">
        <f t="shared" si="423"/>
        <v>0</v>
      </c>
      <c r="AD679" s="95" t="str">
        <f t="shared" si="424"/>
        <v>0</v>
      </c>
      <c r="AE679" s="95">
        <f t="shared" si="406"/>
        <v>0</v>
      </c>
      <c r="AF679" s="95">
        <f>IF(Petrobras_PETR4___Histórico__InfoMoney_1[[#This Row],[MACD Line]]&lt;0,1,0)</f>
        <v>1</v>
      </c>
      <c r="AG679" s="99">
        <f>Petrobras_PETR4___Histórico__InfoMoney_1[[#This Row],[9MME]]/Petrobras_PETR4___Histórico__InfoMoney_1[[#This Row],[20MA]]</f>
        <v>0.9968226048965928</v>
      </c>
      <c r="AH679" s="95">
        <f t="shared" si="407"/>
        <v>0</v>
      </c>
      <c r="AI679" s="96">
        <f t="shared" si="408"/>
        <v>0</v>
      </c>
      <c r="AK679" s="104" t="b">
        <f t="shared" si="409"/>
        <v>0</v>
      </c>
      <c r="AL679" s="104" t="b">
        <f t="shared" si="410"/>
        <v>0</v>
      </c>
      <c r="AM679" s="104" t="b">
        <f t="shared" si="411"/>
        <v>0</v>
      </c>
      <c r="AN679" s="104" t="b">
        <f t="shared" si="412"/>
        <v>1</v>
      </c>
      <c r="AO679" s="98">
        <f t="shared" si="413"/>
        <v>16.02</v>
      </c>
      <c r="AP679" s="104">
        <f t="shared" si="414"/>
        <v>19.510000000000002</v>
      </c>
      <c r="AQ679" s="98">
        <f t="shared" si="415"/>
        <v>0.2</v>
      </c>
      <c r="AR679" s="98">
        <f t="shared" si="416"/>
        <v>0.15384615384615385</v>
      </c>
      <c r="AS679" s="98">
        <f t="shared" si="417"/>
        <v>7.407407407407407E-2</v>
      </c>
      <c r="AU679" s="97" t="b">
        <f t="shared" si="418"/>
        <v>1</v>
      </c>
      <c r="AV679" s="97" t="b">
        <f t="shared" si="419"/>
        <v>0</v>
      </c>
      <c r="AW679" s="97" t="b">
        <f t="shared" si="425"/>
        <v>0</v>
      </c>
      <c r="AX679" s="97" t="b">
        <f t="shared" si="426"/>
        <v>0</v>
      </c>
      <c r="AY6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79" s="97" t="b">
        <f t="shared" si="420"/>
        <v>0</v>
      </c>
      <c r="BA679" s="97" t="b">
        <f t="shared" si="421"/>
        <v>0</v>
      </c>
      <c r="BB679" s="97" t="b">
        <f t="shared" si="427"/>
        <v>1</v>
      </c>
      <c r="BC679" s="97" t="b">
        <f t="shared" si="428"/>
        <v>1</v>
      </c>
      <c r="BD679" s="97" t="b">
        <f>Petrobras_PETR4___Histórico__InfoMoney_1[[#This Row],[MACD Line]]&lt;0</f>
        <v>1</v>
      </c>
      <c r="BE6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0" spans="1:57" hidden="1">
      <c r="A680" s="83">
        <v>43336</v>
      </c>
      <c r="B680" s="98">
        <v>16.61</v>
      </c>
      <c r="C680" s="98">
        <v>16.61</v>
      </c>
      <c r="D680" s="98">
        <v>1.95</v>
      </c>
      <c r="E680" s="98">
        <f>Petrobras_PETR4___Histórico__InfoMoney_1[[#This Row],[Var.Dia (%)]]/100</f>
        <v>1.95E-2</v>
      </c>
      <c r="F680" s="98">
        <v>16.649999999999999</v>
      </c>
      <c r="G680" s="98">
        <v>16.38</v>
      </c>
      <c r="H680" s="98">
        <v>16.73</v>
      </c>
      <c r="I680" s="97" t="s">
        <v>646</v>
      </c>
      <c r="J680" s="108">
        <v>-2.1399999999999999E-2</v>
      </c>
      <c r="K680" s="97">
        <f ca="1">IF(COUNT($E680:E$1321)&gt;=22,LINEST(OFFSET(E680,0,0,22),OFFSET(J680,0,0,22)),"")</f>
        <v>0.19626477060508932</v>
      </c>
      <c r="L680" s="99">
        <f t="shared" si="393"/>
        <v>0</v>
      </c>
      <c r="M680" s="99">
        <f t="shared" si="394"/>
        <v>0</v>
      </c>
      <c r="N680" s="99">
        <f t="shared" si="395"/>
        <v>0</v>
      </c>
      <c r="O6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-0.82697947214076251</v>
      </c>
      <c r="P680" s="128">
        <f>IF(Petrobras_PETR4___Histórico__InfoMoney_1[[#This Row],[William %R]]&lt;-0.8,1,0)</f>
        <v>1</v>
      </c>
      <c r="Q680" s="128">
        <f>IF(Petrobras_PETR4___Histórico__InfoMoney_1[[#This Row],[William %R]]&gt;-0.1,1,0)</f>
        <v>0</v>
      </c>
      <c r="R680" s="99">
        <f t="shared" si="396"/>
        <v>16.02</v>
      </c>
      <c r="S680" s="99">
        <f t="shared" si="397"/>
        <v>19.43</v>
      </c>
      <c r="T680" s="99">
        <f t="shared" si="398"/>
        <v>17.566153846153846</v>
      </c>
      <c r="U680" s="99">
        <f t="shared" si="399"/>
        <v>17.6755</v>
      </c>
      <c r="V680" s="99">
        <f t="shared" si="400"/>
        <v>17.002285057730138</v>
      </c>
      <c r="W680" s="99">
        <f t="shared" si="401"/>
        <v>17.188310903631546</v>
      </c>
      <c r="X680" s="99">
        <f t="shared" si="402"/>
        <v>-0.18602584590140836</v>
      </c>
      <c r="Y680" s="99">
        <f t="shared" si="403"/>
        <v>6.3827122170313985E-2</v>
      </c>
      <c r="Z680" s="99">
        <f t="shared" si="404"/>
        <v>-0.24985296807172236</v>
      </c>
      <c r="AA680" s="109">
        <f t="shared" si="405"/>
        <v>0.22627416997969541</v>
      </c>
      <c r="AB680" s="109">
        <f t="shared" si="422"/>
        <v>0.26071056748816346</v>
      </c>
      <c r="AC680" s="99" t="str">
        <f t="shared" si="423"/>
        <v>0</v>
      </c>
      <c r="AD680" s="95" t="str">
        <f t="shared" si="424"/>
        <v>0</v>
      </c>
      <c r="AE680" s="95">
        <f t="shared" si="406"/>
        <v>0</v>
      </c>
      <c r="AF680" s="95">
        <f>IF(Petrobras_PETR4___Histórico__InfoMoney_1[[#This Row],[MACD Line]]&lt;0,1,0)</f>
        <v>1</v>
      </c>
      <c r="AG680" s="99">
        <f>Petrobras_PETR4___Histórico__InfoMoney_1[[#This Row],[9MME]]/Petrobras_PETR4___Histórico__InfoMoney_1[[#This Row],[20MA]]</f>
        <v>0.99381368822120142</v>
      </c>
      <c r="AH680" s="95">
        <f t="shared" si="407"/>
        <v>0</v>
      </c>
      <c r="AI680" s="96">
        <f t="shared" si="408"/>
        <v>0</v>
      </c>
      <c r="AK680" s="104" t="b">
        <f t="shared" si="409"/>
        <v>0</v>
      </c>
      <c r="AL680" s="104" t="b">
        <f t="shared" si="410"/>
        <v>1</v>
      </c>
      <c r="AM680" s="104" t="b">
        <f t="shared" si="411"/>
        <v>1</v>
      </c>
      <c r="AN680" s="104" t="b">
        <f t="shared" si="412"/>
        <v>1</v>
      </c>
      <c r="AO680" s="98">
        <f t="shared" si="413"/>
        <v>16.02</v>
      </c>
      <c r="AP680" s="104">
        <f t="shared" si="414"/>
        <v>19.510000000000002</v>
      </c>
      <c r="AQ680" s="98">
        <f t="shared" si="415"/>
        <v>0.2</v>
      </c>
      <c r="AR680" s="98">
        <f t="shared" si="416"/>
        <v>0.15384615384615385</v>
      </c>
      <c r="AS680" s="98">
        <f t="shared" si="417"/>
        <v>7.407407407407407E-2</v>
      </c>
      <c r="AU680" s="97" t="b">
        <f t="shared" si="418"/>
        <v>0</v>
      </c>
      <c r="AV680" s="97" t="b">
        <f t="shared" si="419"/>
        <v>1</v>
      </c>
      <c r="AW680" s="97" t="b">
        <f t="shared" si="425"/>
        <v>0</v>
      </c>
      <c r="AX680" s="97" t="b">
        <f t="shared" si="426"/>
        <v>0</v>
      </c>
      <c r="AY6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0" s="97" t="b">
        <f t="shared" si="420"/>
        <v>0</v>
      </c>
      <c r="BA680" s="97" t="b">
        <f t="shared" si="421"/>
        <v>0</v>
      </c>
      <c r="BB680" s="97" t="b">
        <f t="shared" si="427"/>
        <v>1</v>
      </c>
      <c r="BC680" s="97" t="b">
        <f t="shared" si="428"/>
        <v>1</v>
      </c>
      <c r="BD680" s="97" t="b">
        <f>Petrobras_PETR4___Histórico__InfoMoney_1[[#This Row],[MACD Line]]&lt;0</f>
        <v>1</v>
      </c>
      <c r="BE6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1" spans="1:57" hidden="1">
      <c r="A681" s="83">
        <v>43335</v>
      </c>
      <c r="B681" s="98">
        <v>16.29</v>
      </c>
      <c r="C681" s="98">
        <v>16.29</v>
      </c>
      <c r="D681" s="98">
        <v>-2.1800000000000002</v>
      </c>
      <c r="E681" s="98">
        <f>Petrobras_PETR4___Histórico__InfoMoney_1[[#This Row],[Var.Dia (%)]]/100</f>
        <v>-2.18E-2</v>
      </c>
      <c r="F681" s="98">
        <v>16.649999999999999</v>
      </c>
      <c r="G681" s="98">
        <v>16.23</v>
      </c>
      <c r="H681" s="98">
        <v>16.809999999999999</v>
      </c>
      <c r="I681" s="97" t="s">
        <v>647</v>
      </c>
      <c r="J681" s="108">
        <v>-8.2000000000000007E-3</v>
      </c>
      <c r="K681" s="97">
        <f ca="1">IF(COUNT($E681:E$1321)&gt;=22,LINEST(OFFSET(E681,0,0,22),OFFSET(J681,0,0,22)),"")</f>
        <v>0.39693035891379191</v>
      </c>
      <c r="L681" s="99">
        <f t="shared" si="393"/>
        <v>0</v>
      </c>
      <c r="M681" s="99">
        <f t="shared" si="394"/>
        <v>0</v>
      </c>
      <c r="N681" s="99">
        <f t="shared" si="395"/>
        <v>0</v>
      </c>
      <c r="O6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-0.92082111436950165</v>
      </c>
      <c r="P681" s="128">
        <f>IF(Petrobras_PETR4___Histórico__InfoMoney_1[[#This Row],[William %R]]&lt;-0.8,1,0)</f>
        <v>1</v>
      </c>
      <c r="Q681" s="128">
        <f>IF(Petrobras_PETR4___Histórico__InfoMoney_1[[#This Row],[William %R]]&gt;-0.1,1,0)</f>
        <v>0</v>
      </c>
      <c r="R681" s="99">
        <f t="shared" si="396"/>
        <v>16.02</v>
      </c>
      <c r="S681" s="99">
        <f t="shared" si="397"/>
        <v>19.43</v>
      </c>
      <c r="T681" s="99">
        <f t="shared" si="398"/>
        <v>17.571076923076923</v>
      </c>
      <c r="U681" s="99">
        <f t="shared" si="399"/>
        <v>17.739999999999998</v>
      </c>
      <c r="V681" s="99">
        <f t="shared" si="400"/>
        <v>17.073609613681072</v>
      </c>
      <c r="W681" s="99">
        <f t="shared" si="401"/>
        <v>17.234575775922071</v>
      </c>
      <c r="X681" s="99">
        <f t="shared" si="402"/>
        <v>-0.16096616224099947</v>
      </c>
      <c r="Y681" s="99">
        <f t="shared" si="403"/>
        <v>0.12629036418824457</v>
      </c>
      <c r="Z681" s="99">
        <f t="shared" si="404"/>
        <v>-0.28725652642924404</v>
      </c>
      <c r="AA681" s="109">
        <f t="shared" si="405"/>
        <v>0.25455844122715671</v>
      </c>
      <c r="AB681" s="109">
        <f t="shared" si="422"/>
        <v>0.28728035087697928</v>
      </c>
      <c r="AC681" s="99" t="str">
        <f t="shared" si="423"/>
        <v>0</v>
      </c>
      <c r="AD681" s="95" t="str">
        <f t="shared" si="424"/>
        <v>0</v>
      </c>
      <c r="AE681" s="95">
        <f t="shared" si="406"/>
        <v>0</v>
      </c>
      <c r="AF681" s="95">
        <f>IF(Petrobras_PETR4___Histórico__InfoMoney_1[[#This Row],[MACD Line]]&lt;0,1,0)</f>
        <v>1</v>
      </c>
      <c r="AG681" s="99">
        <f>Petrobras_PETR4___Histórico__InfoMoney_1[[#This Row],[9MME]]/Petrobras_PETR4___Histórico__InfoMoney_1[[#This Row],[20MA]]</f>
        <v>0.99047784233804537</v>
      </c>
      <c r="AH681" s="95">
        <f t="shared" si="407"/>
        <v>0</v>
      </c>
      <c r="AI681" s="96">
        <f t="shared" si="408"/>
        <v>0</v>
      </c>
      <c r="AK681" s="104" t="b">
        <f t="shared" si="409"/>
        <v>1</v>
      </c>
      <c r="AL681" s="104" t="b">
        <f t="shared" si="410"/>
        <v>0</v>
      </c>
      <c r="AM681" s="104" t="b">
        <f t="shared" si="411"/>
        <v>1</v>
      </c>
      <c r="AN681" s="104" t="b">
        <f t="shared" si="412"/>
        <v>0</v>
      </c>
      <c r="AO681" s="98">
        <f t="shared" si="413"/>
        <v>16.02</v>
      </c>
      <c r="AP681" s="104">
        <f t="shared" si="414"/>
        <v>19.510000000000002</v>
      </c>
      <c r="AQ681" s="98">
        <f t="shared" si="415"/>
        <v>0.2</v>
      </c>
      <c r="AR681" s="98">
        <f t="shared" si="416"/>
        <v>0.15384615384615385</v>
      </c>
      <c r="AS681" s="98">
        <f t="shared" si="417"/>
        <v>7.407407407407407E-2</v>
      </c>
      <c r="AU681" s="97" t="b">
        <f t="shared" si="418"/>
        <v>1</v>
      </c>
      <c r="AV681" s="97" t="b">
        <f t="shared" si="419"/>
        <v>0</v>
      </c>
      <c r="AW681" s="97" t="b">
        <f t="shared" si="425"/>
        <v>0</v>
      </c>
      <c r="AX681" s="97" t="b">
        <f t="shared" si="426"/>
        <v>0</v>
      </c>
      <c r="AY6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1" s="97" t="b">
        <f t="shared" si="420"/>
        <v>0</v>
      </c>
      <c r="BA681" s="97" t="b">
        <f t="shared" si="421"/>
        <v>0</v>
      </c>
      <c r="BB681" s="97" t="b">
        <f t="shared" si="427"/>
        <v>1</v>
      </c>
      <c r="BC681" s="97" t="b">
        <f t="shared" si="428"/>
        <v>1</v>
      </c>
      <c r="BD681" s="97" t="b">
        <f>Petrobras_PETR4___Histórico__InfoMoney_1[[#This Row],[MACD Line]]&lt;0</f>
        <v>1</v>
      </c>
      <c r="BE6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2" spans="1:57" hidden="1">
      <c r="A682" s="83">
        <v>43334</v>
      </c>
      <c r="B682" s="98">
        <v>16.649999999999999</v>
      </c>
      <c r="C682" s="98">
        <v>16.649999999999999</v>
      </c>
      <c r="D682" s="98">
        <v>3.56</v>
      </c>
      <c r="E682" s="98">
        <f>Petrobras_PETR4___Histórico__InfoMoney_1[[#This Row],[Var.Dia (%)]]/100</f>
        <v>3.56E-2</v>
      </c>
      <c r="F682" s="98">
        <v>16.059999999999999</v>
      </c>
      <c r="G682" s="98">
        <v>16.02</v>
      </c>
      <c r="H682" s="98">
        <v>16.68</v>
      </c>
      <c r="I682" s="97" t="s">
        <v>648</v>
      </c>
      <c r="J682" s="108">
        <v>1.6799999999999999E-2</v>
      </c>
      <c r="K682" s="97">
        <f ca="1">IF(COUNT($E682:E$1321)&gt;=22,LINEST(OFFSET(E682,0,0,22),OFFSET(J682,0,0,22)),"")</f>
        <v>0.24394027853251743</v>
      </c>
      <c r="L682" s="99">
        <f t="shared" si="393"/>
        <v>1</v>
      </c>
      <c r="M682" s="99">
        <f t="shared" si="394"/>
        <v>0</v>
      </c>
      <c r="N682" s="99">
        <f t="shared" si="395"/>
        <v>0</v>
      </c>
      <c r="O6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-0.81948424068767944</v>
      </c>
      <c r="P682" s="128">
        <f>IF(Petrobras_PETR4___Histórico__InfoMoney_1[[#This Row],[William %R]]&lt;-0.8,1,0)</f>
        <v>1</v>
      </c>
      <c r="Q682" s="128">
        <f>IF(Petrobras_PETR4___Histórico__InfoMoney_1[[#This Row],[William %R]]&gt;-0.1,1,0)</f>
        <v>0</v>
      </c>
      <c r="R682" s="99">
        <f t="shared" si="396"/>
        <v>16.02</v>
      </c>
      <c r="S682" s="99">
        <f t="shared" si="397"/>
        <v>19.510000000000002</v>
      </c>
      <c r="T682" s="99">
        <f t="shared" si="398"/>
        <v>17.686538461538458</v>
      </c>
      <c r="U682" s="99">
        <f t="shared" si="399"/>
        <v>17.803999999999998</v>
      </c>
      <c r="V682" s="99">
        <f t="shared" si="400"/>
        <v>17.216084088895812</v>
      </c>
      <c r="W682" s="99">
        <f t="shared" si="401"/>
        <v>17.310141837995836</v>
      </c>
      <c r="X682" s="99">
        <f t="shared" si="402"/>
        <v>-9.4057749100024068E-2</v>
      </c>
      <c r="Y682" s="99">
        <f t="shared" si="403"/>
        <v>0.19810449579555561</v>
      </c>
      <c r="Z682" s="99">
        <f t="shared" si="404"/>
        <v>-0.29216224489557968</v>
      </c>
      <c r="AA682" s="109">
        <f t="shared" si="405"/>
        <v>0.40305086527633227</v>
      </c>
      <c r="AB682" s="109">
        <f t="shared" si="422"/>
        <v>0.3987104212332559</v>
      </c>
      <c r="AC682" s="99" t="str">
        <f t="shared" si="423"/>
        <v>0</v>
      </c>
      <c r="AD682" s="95" t="str">
        <f t="shared" si="424"/>
        <v>0</v>
      </c>
      <c r="AE682" s="95">
        <f t="shared" si="406"/>
        <v>0</v>
      </c>
      <c r="AF682" s="95">
        <f>IF(Petrobras_PETR4___Histórico__InfoMoney_1[[#This Row],[MACD Line]]&lt;0,1,0)</f>
        <v>1</v>
      </c>
      <c r="AG682" s="99">
        <f>Petrobras_PETR4___Histórico__InfoMoney_1[[#This Row],[9MME]]/Petrobras_PETR4___Histórico__InfoMoney_1[[#This Row],[20MA]]</f>
        <v>0.99340251974491456</v>
      </c>
      <c r="AH682" s="95">
        <f t="shared" si="407"/>
        <v>0</v>
      </c>
      <c r="AI682" s="96">
        <f t="shared" si="408"/>
        <v>0</v>
      </c>
      <c r="AK682" s="104" t="b">
        <f t="shared" si="409"/>
        <v>0</v>
      </c>
      <c r="AL682" s="104" t="b">
        <f t="shared" si="410"/>
        <v>0</v>
      </c>
      <c r="AM682" s="104" t="b">
        <f t="shared" si="411"/>
        <v>0</v>
      </c>
      <c r="AN682" s="104" t="b">
        <f t="shared" si="412"/>
        <v>1</v>
      </c>
      <c r="AO682" s="98">
        <f t="shared" si="413"/>
        <v>16.02</v>
      </c>
      <c r="AP682" s="104">
        <f t="shared" si="414"/>
        <v>19.510000000000002</v>
      </c>
      <c r="AQ682" s="98">
        <f t="shared" si="415"/>
        <v>0.2</v>
      </c>
      <c r="AR682" s="98">
        <f t="shared" si="416"/>
        <v>0.15384615384615385</v>
      </c>
      <c r="AS682" s="98">
        <f t="shared" si="417"/>
        <v>7.407407407407407E-2</v>
      </c>
      <c r="AU682" s="97" t="b">
        <f t="shared" si="418"/>
        <v>0</v>
      </c>
      <c r="AV682" s="97" t="b">
        <f t="shared" si="419"/>
        <v>1</v>
      </c>
      <c r="AW682" s="97" t="b">
        <f t="shared" si="425"/>
        <v>0</v>
      </c>
      <c r="AX682" s="97" t="b">
        <f t="shared" si="426"/>
        <v>1</v>
      </c>
      <c r="AY6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2" s="97" t="b">
        <f t="shared" si="420"/>
        <v>1</v>
      </c>
      <c r="BA682" s="97" t="b">
        <f t="shared" si="421"/>
        <v>0</v>
      </c>
      <c r="BB682" s="97" t="b">
        <f t="shared" si="427"/>
        <v>0</v>
      </c>
      <c r="BC682" s="97" t="b">
        <f t="shared" si="428"/>
        <v>1</v>
      </c>
      <c r="BD682" s="97" t="b">
        <f>Petrobras_PETR4___Histórico__InfoMoney_1[[#This Row],[MACD Line]]&lt;0</f>
        <v>1</v>
      </c>
      <c r="BE6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3" spans="1:57" hidden="1">
      <c r="A683" s="83">
        <v>43333</v>
      </c>
      <c r="B683" s="98">
        <v>16.079999999999998</v>
      </c>
      <c r="C683" s="98">
        <v>16.079999999999998</v>
      </c>
      <c r="D683" s="98">
        <v>-3.49</v>
      </c>
      <c r="E683" s="98">
        <f>Petrobras_PETR4___Histórico__InfoMoney_1[[#This Row],[Var.Dia (%)]]/100</f>
        <v>-3.49E-2</v>
      </c>
      <c r="F683" s="98">
        <v>16.579999999999998</v>
      </c>
      <c r="G683" s="98">
        <v>16.02</v>
      </c>
      <c r="H683" s="98">
        <v>16.82</v>
      </c>
      <c r="I683" s="97" t="s">
        <v>47</v>
      </c>
      <c r="J683" s="108">
        <v>-2.24E-2</v>
      </c>
      <c r="K683" s="97">
        <f ca="1">IF(COUNT($E683:E$1321)&gt;=22,LINEST(OFFSET(E683,0,0,22),OFFSET(J683,0,0,22)),"")</f>
        <v>9.4274774551436569E-2</v>
      </c>
      <c r="L683" s="99">
        <f t="shared" si="393"/>
        <v>1</v>
      </c>
      <c r="M683" s="99">
        <f t="shared" si="394"/>
        <v>0</v>
      </c>
      <c r="N683" s="99">
        <f t="shared" si="395"/>
        <v>0</v>
      </c>
      <c r="O6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-0.98280802292263647</v>
      </c>
      <c r="P683" s="128">
        <f>IF(Petrobras_PETR4___Histórico__InfoMoney_1[[#This Row],[William %R]]&lt;-0.8,1,0)</f>
        <v>1</v>
      </c>
      <c r="Q683" s="128">
        <f>IF(Petrobras_PETR4___Histórico__InfoMoney_1[[#This Row],[William %R]]&gt;-0.1,1,0)</f>
        <v>0</v>
      </c>
      <c r="R683" s="99">
        <f t="shared" si="396"/>
        <v>16.02</v>
      </c>
      <c r="S683" s="99">
        <f t="shared" si="397"/>
        <v>19.510000000000002</v>
      </c>
      <c r="T683" s="99">
        <f t="shared" si="398"/>
        <v>17.671615384615382</v>
      </c>
      <c r="U683" s="99">
        <f t="shared" si="399"/>
        <v>17.874999999999996</v>
      </c>
      <c r="V683" s="99">
        <f t="shared" si="400"/>
        <v>17.319008468695053</v>
      </c>
      <c r="W683" s="99">
        <f t="shared" si="401"/>
        <v>17.362953185035504</v>
      </c>
      <c r="X683" s="99">
        <f t="shared" si="402"/>
        <v>-4.3944716340451606E-2</v>
      </c>
      <c r="Y683" s="99">
        <f t="shared" si="403"/>
        <v>0.27114505701945052</v>
      </c>
      <c r="Z683" s="99">
        <f t="shared" si="404"/>
        <v>-0.31508977335990213</v>
      </c>
      <c r="AA683" s="109">
        <f t="shared" si="405"/>
        <v>0.41012193308819889</v>
      </c>
      <c r="AB683" s="109">
        <f t="shared" si="422"/>
        <v>0.4849020519651368</v>
      </c>
      <c r="AC683" s="99" t="str">
        <f t="shared" si="423"/>
        <v>0</v>
      </c>
      <c r="AD683" s="95" t="str">
        <f t="shared" si="424"/>
        <v>0</v>
      </c>
      <c r="AE683" s="95">
        <f t="shared" si="406"/>
        <v>0</v>
      </c>
      <c r="AF683" s="95">
        <f>IF(Petrobras_PETR4___Histórico__InfoMoney_1[[#This Row],[MACD Line]]&lt;0,1,0)</f>
        <v>1</v>
      </c>
      <c r="AG683" s="99">
        <f>Petrobras_PETR4___Histórico__InfoMoney_1[[#This Row],[9MME]]/Petrobras_PETR4___Histórico__InfoMoney_1[[#This Row],[20MA]]</f>
        <v>0.98862183969876283</v>
      </c>
      <c r="AH683" s="95">
        <f t="shared" si="407"/>
        <v>0</v>
      </c>
      <c r="AI683" s="96">
        <f t="shared" si="408"/>
        <v>0</v>
      </c>
      <c r="AK683" s="104" t="b">
        <f t="shared" si="409"/>
        <v>0</v>
      </c>
      <c r="AL683" s="104" t="b">
        <f t="shared" si="410"/>
        <v>0</v>
      </c>
      <c r="AM683" s="104" t="b">
        <f t="shared" si="411"/>
        <v>1</v>
      </c>
      <c r="AN683" s="104" t="b">
        <f t="shared" si="412"/>
        <v>0</v>
      </c>
      <c r="AO683" s="98">
        <f t="shared" si="413"/>
        <v>16.02</v>
      </c>
      <c r="AP683" s="104">
        <f t="shared" si="414"/>
        <v>19.510000000000002</v>
      </c>
      <c r="AQ683" s="98">
        <f t="shared" si="415"/>
        <v>0.2</v>
      </c>
      <c r="AR683" s="98">
        <f t="shared" si="416"/>
        <v>0.15384615384615385</v>
      </c>
      <c r="AS683" s="98">
        <f t="shared" si="417"/>
        <v>7.407407407407407E-2</v>
      </c>
      <c r="AU683" s="97" t="b">
        <f t="shared" si="418"/>
        <v>1</v>
      </c>
      <c r="AV683" s="97" t="b">
        <f t="shared" si="419"/>
        <v>0</v>
      </c>
      <c r="AW683" s="97" t="b">
        <f t="shared" si="425"/>
        <v>1</v>
      </c>
      <c r="AX683" s="97" t="b">
        <f t="shared" si="426"/>
        <v>1</v>
      </c>
      <c r="AY6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3" s="97" t="b">
        <f t="shared" si="420"/>
        <v>1</v>
      </c>
      <c r="BA683" s="97" t="b">
        <f t="shared" si="421"/>
        <v>1</v>
      </c>
      <c r="BB683" s="97" t="b">
        <f t="shared" si="427"/>
        <v>0</v>
      </c>
      <c r="BC683" s="97" t="b">
        <f t="shared" si="428"/>
        <v>0</v>
      </c>
      <c r="BD683" s="97" t="b">
        <f>Petrobras_PETR4___Histórico__InfoMoney_1[[#This Row],[MACD Line]]&lt;0</f>
        <v>1</v>
      </c>
      <c r="BE6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4" spans="1:57" hidden="1">
      <c r="A684" s="83">
        <v>43332</v>
      </c>
      <c r="B684" s="98">
        <v>16.66</v>
      </c>
      <c r="C684" s="98">
        <v>16.66</v>
      </c>
      <c r="D684" s="98">
        <v>-0.54</v>
      </c>
      <c r="E684" s="98">
        <f>Petrobras_PETR4___Histórico__InfoMoney_1[[#This Row],[Var.Dia (%)]]/100</f>
        <v>-5.4000000000000003E-3</v>
      </c>
      <c r="F684" s="98">
        <v>16.670000000000002</v>
      </c>
      <c r="G684" s="98">
        <v>16.420000000000002</v>
      </c>
      <c r="H684" s="98">
        <v>16.8</v>
      </c>
      <c r="I684" s="97" t="s">
        <v>649</v>
      </c>
      <c r="J684" s="108">
        <v>1.5299999999999999E-2</v>
      </c>
      <c r="K684" s="97">
        <f ca="1">IF(COUNT($E684:E$1321)&gt;=22,LINEST(OFFSET(E684,0,0,22),OFFSET(J684,0,0,22)),"")</f>
        <v>-3.1080567356940477E-2</v>
      </c>
      <c r="L684" s="99">
        <f t="shared" si="393"/>
        <v>0</v>
      </c>
      <c r="M684" s="99">
        <f t="shared" si="394"/>
        <v>0</v>
      </c>
      <c r="N684" s="99">
        <f t="shared" si="395"/>
        <v>0</v>
      </c>
      <c r="O6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-0.92233009708737912</v>
      </c>
      <c r="P684" s="128">
        <f>IF(Petrobras_PETR4___Histórico__InfoMoney_1[[#This Row],[William %R]]&lt;-0.8,1,0)</f>
        <v>1</v>
      </c>
      <c r="Q684" s="128">
        <f>IF(Petrobras_PETR4___Histórico__InfoMoney_1[[#This Row],[William %R]]&gt;-0.1,1,0)</f>
        <v>0</v>
      </c>
      <c r="R684" s="99">
        <f t="shared" si="396"/>
        <v>16.420000000000002</v>
      </c>
      <c r="S684" s="99">
        <f t="shared" si="397"/>
        <v>19.510000000000002</v>
      </c>
      <c r="T684" s="99">
        <f t="shared" si="398"/>
        <v>17.793423076923077</v>
      </c>
      <c r="U684" s="99">
        <f t="shared" si="399"/>
        <v>17.960999999999999</v>
      </c>
      <c r="V684" s="99">
        <f t="shared" si="400"/>
        <v>17.544282735730519</v>
      </c>
      <c r="W684" s="99">
        <f t="shared" si="401"/>
        <v>17.465589439838347</v>
      </c>
      <c r="X684" s="99">
        <f t="shared" si="402"/>
        <v>7.8693295892172443E-2</v>
      </c>
      <c r="Y684" s="99">
        <f t="shared" si="403"/>
        <v>0.34991750035942604</v>
      </c>
      <c r="Z684" s="99">
        <f t="shared" si="404"/>
        <v>-0.27122420446725359</v>
      </c>
      <c r="AA684" s="109">
        <f t="shared" si="405"/>
        <v>6.3639610306789177E-2</v>
      </c>
      <c r="AB684" s="109">
        <f t="shared" si="422"/>
        <v>0.58457676997978592</v>
      </c>
      <c r="AC684" s="99" t="str">
        <f t="shared" si="423"/>
        <v>0</v>
      </c>
      <c r="AD684" s="95" t="str">
        <f t="shared" si="424"/>
        <v>0</v>
      </c>
      <c r="AE684" s="95">
        <f t="shared" si="406"/>
        <v>1</v>
      </c>
      <c r="AF684" s="95">
        <f>IF(Petrobras_PETR4___Histórico__InfoMoney_1[[#This Row],[MACD Line]]&lt;0,1,0)</f>
        <v>0</v>
      </c>
      <c r="AG684" s="99">
        <f>Petrobras_PETR4___Histórico__InfoMoney_1[[#This Row],[9MME]]/Petrobras_PETR4___Histórico__InfoMoney_1[[#This Row],[20MA]]</f>
        <v>0.99066995584450079</v>
      </c>
      <c r="AH684" s="95">
        <f t="shared" si="407"/>
        <v>0</v>
      </c>
      <c r="AI684" s="96">
        <f t="shared" si="408"/>
        <v>0</v>
      </c>
      <c r="AK684" s="104" t="b">
        <f t="shared" si="409"/>
        <v>0</v>
      </c>
      <c r="AL684" s="104" t="b">
        <f t="shared" si="410"/>
        <v>0</v>
      </c>
      <c r="AM684" s="104" t="b">
        <f t="shared" si="411"/>
        <v>0</v>
      </c>
      <c r="AN684" s="104" t="b">
        <f t="shared" si="412"/>
        <v>1</v>
      </c>
      <c r="AO684" s="98">
        <f t="shared" si="413"/>
        <v>16.02</v>
      </c>
      <c r="AP684" s="104">
        <f t="shared" si="414"/>
        <v>19.510000000000002</v>
      </c>
      <c r="AQ684" s="98">
        <f t="shared" si="415"/>
        <v>0.2</v>
      </c>
      <c r="AR684" s="98">
        <f t="shared" si="416"/>
        <v>0.15384615384615385</v>
      </c>
      <c r="AS684" s="98">
        <f t="shared" si="417"/>
        <v>7.407407407407407E-2</v>
      </c>
      <c r="AU684" s="97" t="b">
        <f t="shared" si="418"/>
        <v>0</v>
      </c>
      <c r="AV684" s="97" t="b">
        <f t="shared" si="419"/>
        <v>0</v>
      </c>
      <c r="AW684" s="97" t="b">
        <f t="shared" si="425"/>
        <v>1</v>
      </c>
      <c r="AX684" s="97" t="b">
        <f t="shared" si="426"/>
        <v>1</v>
      </c>
      <c r="AY6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4" s="97" t="b">
        <f t="shared" si="420"/>
        <v>1</v>
      </c>
      <c r="BA684" s="97" t="b">
        <f t="shared" si="421"/>
        <v>1</v>
      </c>
      <c r="BB684" s="97" t="b">
        <f t="shared" si="427"/>
        <v>0</v>
      </c>
      <c r="BC684" s="97" t="b">
        <f t="shared" si="428"/>
        <v>0</v>
      </c>
      <c r="BD684" s="97" t="b">
        <f>Petrobras_PETR4___Histórico__InfoMoney_1[[#This Row],[MACD Line]]&lt;0</f>
        <v>0</v>
      </c>
      <c r="BE6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5" spans="1:57" hidden="1">
      <c r="A685" s="83">
        <v>43329</v>
      </c>
      <c r="B685" s="98">
        <v>16.75</v>
      </c>
      <c r="C685" s="98">
        <v>16.75</v>
      </c>
      <c r="D685" s="98">
        <v>-2.58</v>
      </c>
      <c r="E685" s="98">
        <f>Petrobras_PETR4___Histórico__InfoMoney_1[[#This Row],[Var.Dia (%)]]/100</f>
        <v>-2.58E-2</v>
      </c>
      <c r="F685" s="98">
        <v>17.010000000000002</v>
      </c>
      <c r="G685" s="98">
        <v>16.7</v>
      </c>
      <c r="H685" s="98">
        <v>17.11</v>
      </c>
      <c r="I685" s="97" t="s">
        <v>87</v>
      </c>
      <c r="J685" s="108">
        <v>-3.8999999999999998E-3</v>
      </c>
      <c r="K685" s="97">
        <f ca="1">IF(COUNT($E685:E$1321)&gt;=22,LINEST(OFFSET(E685,0,0,22),OFFSET(J685,0,0,22)),"")</f>
        <v>-8.5379693289551598E-2</v>
      </c>
      <c r="L685" s="99">
        <f t="shared" si="393"/>
        <v>0</v>
      </c>
      <c r="M685" s="99">
        <f t="shared" si="394"/>
        <v>0</v>
      </c>
      <c r="N685" s="99">
        <f t="shared" si="395"/>
        <v>0</v>
      </c>
      <c r="O6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-0.9822064056939499</v>
      </c>
      <c r="P685" s="128">
        <f>IF(Petrobras_PETR4___Histórico__InfoMoney_1[[#This Row],[William %R]]&lt;-0.8,1,0)</f>
        <v>1</v>
      </c>
      <c r="Q685" s="128">
        <f>IF(Petrobras_PETR4___Histórico__InfoMoney_1[[#This Row],[William %R]]&gt;-0.1,1,0)</f>
        <v>0</v>
      </c>
      <c r="R685" s="99">
        <f t="shared" si="396"/>
        <v>16.7</v>
      </c>
      <c r="S685" s="99">
        <f t="shared" si="397"/>
        <v>19.510000000000002</v>
      </c>
      <c r="T685" s="99">
        <f t="shared" si="398"/>
        <v>17.837307692307693</v>
      </c>
      <c r="U685" s="99">
        <f t="shared" si="399"/>
        <v>17.999500000000001</v>
      </c>
      <c r="V685" s="99">
        <f t="shared" si="400"/>
        <v>17.705061414954251</v>
      </c>
      <c r="W685" s="99">
        <f t="shared" si="401"/>
        <v>17.530036595025415</v>
      </c>
      <c r="X685" s="99">
        <f t="shared" si="402"/>
        <v>0.17502481992883645</v>
      </c>
      <c r="Y685" s="99">
        <f t="shared" si="403"/>
        <v>0.41772355147623941</v>
      </c>
      <c r="Z685" s="99">
        <f t="shared" si="404"/>
        <v>-0.24269873154740296</v>
      </c>
      <c r="AA685" s="109">
        <f t="shared" si="405"/>
        <v>0.31819805153394587</v>
      </c>
      <c r="AB685" s="109">
        <f t="shared" si="422"/>
        <v>0.61300081566014253</v>
      </c>
      <c r="AC685" s="99" t="str">
        <f t="shared" si="423"/>
        <v>0</v>
      </c>
      <c r="AD685" s="95" t="str">
        <f t="shared" si="424"/>
        <v>0</v>
      </c>
      <c r="AE685" s="95">
        <f t="shared" si="406"/>
        <v>1</v>
      </c>
      <c r="AF685" s="95">
        <f>IF(Petrobras_PETR4___Histórico__InfoMoney_1[[#This Row],[MACD Line]]&lt;0,1,0)</f>
        <v>0</v>
      </c>
      <c r="AG685" s="99">
        <f>Petrobras_PETR4___Histórico__InfoMoney_1[[#This Row],[9MME]]/Petrobras_PETR4___Histórico__InfoMoney_1[[#This Row],[20MA]]</f>
        <v>0.99098906593559222</v>
      </c>
      <c r="AH685" s="95">
        <f t="shared" si="407"/>
        <v>0</v>
      </c>
      <c r="AI685" s="96">
        <f t="shared" si="408"/>
        <v>0</v>
      </c>
      <c r="AK685" s="104" t="b">
        <f t="shared" si="409"/>
        <v>0</v>
      </c>
      <c r="AL685" s="104" t="b">
        <f t="shared" si="410"/>
        <v>0</v>
      </c>
      <c r="AM685" s="104" t="b">
        <f t="shared" si="411"/>
        <v>1</v>
      </c>
      <c r="AN685" s="104" t="b">
        <f t="shared" si="412"/>
        <v>0</v>
      </c>
      <c r="AO685" s="98">
        <f t="shared" si="413"/>
        <v>16.420000000000002</v>
      </c>
      <c r="AP685" s="104">
        <f t="shared" si="414"/>
        <v>19.510000000000002</v>
      </c>
      <c r="AQ685" s="98">
        <f t="shared" si="415"/>
        <v>0.2</v>
      </c>
      <c r="AR685" s="98">
        <f t="shared" si="416"/>
        <v>0.15384615384615385</v>
      </c>
      <c r="AS685" s="98">
        <f t="shared" si="417"/>
        <v>7.407407407407407E-2</v>
      </c>
      <c r="AU685" s="97" t="b">
        <f t="shared" si="418"/>
        <v>0</v>
      </c>
      <c r="AV685" s="97" t="b">
        <f t="shared" si="419"/>
        <v>0</v>
      </c>
      <c r="AW685" s="97" t="b">
        <f t="shared" si="425"/>
        <v>1</v>
      </c>
      <c r="AX685" s="97" t="b">
        <f t="shared" si="426"/>
        <v>1</v>
      </c>
      <c r="AY6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5" s="97" t="b">
        <f t="shared" si="420"/>
        <v>1</v>
      </c>
      <c r="BA685" s="97" t="b">
        <f t="shared" si="421"/>
        <v>1</v>
      </c>
      <c r="BB685" s="97" t="b">
        <f t="shared" si="427"/>
        <v>0</v>
      </c>
      <c r="BC685" s="97" t="b">
        <f t="shared" si="428"/>
        <v>0</v>
      </c>
      <c r="BD685" s="97" t="b">
        <f>Petrobras_PETR4___Histórico__InfoMoney_1[[#This Row],[MACD Line]]&lt;0</f>
        <v>0</v>
      </c>
      <c r="BE6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6" spans="1:57" hidden="1">
      <c r="A686" s="83">
        <v>43328</v>
      </c>
      <c r="B686" s="98">
        <v>17.2</v>
      </c>
      <c r="C686" s="98">
        <v>17.2</v>
      </c>
      <c r="D686" s="98">
        <v>-0.53</v>
      </c>
      <c r="E686" s="98">
        <f>Petrobras_PETR4___Histórico__InfoMoney_1[[#This Row],[Var.Dia (%)]]/100</f>
        <v>-5.3E-3</v>
      </c>
      <c r="F686" s="98">
        <v>17.53</v>
      </c>
      <c r="G686" s="98">
        <v>17.03</v>
      </c>
      <c r="H686" s="98">
        <v>17.559999999999999</v>
      </c>
      <c r="I686" s="97" t="s">
        <v>650</v>
      </c>
      <c r="J686" s="108">
        <v>1.04E-2</v>
      </c>
      <c r="K686" s="97">
        <f ca="1">IF(COUNT($E686:E$1321)&gt;=22,LINEST(OFFSET(E686,0,0,22),OFFSET(J686,0,0,22)),"")</f>
        <v>-0.11216492309199905</v>
      </c>
      <c r="L686" s="99">
        <f t="shared" si="393"/>
        <v>0</v>
      </c>
      <c r="M686" s="99">
        <f t="shared" si="394"/>
        <v>0</v>
      </c>
      <c r="N686" s="99">
        <f t="shared" si="395"/>
        <v>0</v>
      </c>
      <c r="O6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-0.93145161290322653</v>
      </c>
      <c r="P686" s="128">
        <f>IF(Petrobras_PETR4___Histórico__InfoMoney_1[[#This Row],[William %R]]&lt;-0.8,1,0)</f>
        <v>1</v>
      </c>
      <c r="Q686" s="128">
        <f>IF(Petrobras_PETR4___Histórico__InfoMoney_1[[#This Row],[William %R]]&gt;-0.1,1,0)</f>
        <v>0</v>
      </c>
      <c r="R686" s="99">
        <f t="shared" si="396"/>
        <v>17.03</v>
      </c>
      <c r="S686" s="99">
        <f t="shared" si="397"/>
        <v>19.510000000000002</v>
      </c>
      <c r="T686" s="99">
        <f t="shared" si="398"/>
        <v>17.883692307692311</v>
      </c>
      <c r="U686" s="99">
        <f t="shared" si="399"/>
        <v>18.035</v>
      </c>
      <c r="V686" s="99">
        <f t="shared" si="400"/>
        <v>17.878708944945934</v>
      </c>
      <c r="W686" s="99">
        <f t="shared" si="401"/>
        <v>17.592439522627448</v>
      </c>
      <c r="X686" s="99">
        <f t="shared" si="402"/>
        <v>0.28626942231848673</v>
      </c>
      <c r="Y686" s="99">
        <f t="shared" si="403"/>
        <v>0.47839823436309015</v>
      </c>
      <c r="Z686" s="99">
        <f t="shared" si="404"/>
        <v>-0.19212881204460341</v>
      </c>
      <c r="AA686" s="109">
        <f t="shared" si="405"/>
        <v>6.3639610306789177E-2</v>
      </c>
      <c r="AB686" s="109">
        <f t="shared" si="422"/>
        <v>0.44650867852708115</v>
      </c>
      <c r="AC686" s="99" t="str">
        <f t="shared" si="423"/>
        <v>0</v>
      </c>
      <c r="AD686" s="95" t="str">
        <f t="shared" si="424"/>
        <v>0</v>
      </c>
      <c r="AE686" s="95">
        <f t="shared" si="406"/>
        <v>1</v>
      </c>
      <c r="AF686" s="95">
        <f>IF(Petrobras_PETR4___Histórico__InfoMoney_1[[#This Row],[MACD Line]]&lt;0,1,0)</f>
        <v>0</v>
      </c>
      <c r="AG686" s="99">
        <f>Petrobras_PETR4___Histórico__InfoMoney_1[[#This Row],[9MME]]/Petrobras_PETR4___Histórico__InfoMoney_1[[#This Row],[20MA]]</f>
        <v>0.99161033034057722</v>
      </c>
      <c r="AH686" s="95">
        <f t="shared" si="407"/>
        <v>0</v>
      </c>
      <c r="AI686" s="96">
        <f t="shared" si="408"/>
        <v>0</v>
      </c>
      <c r="AK686" s="104" t="b">
        <f t="shared" si="409"/>
        <v>0</v>
      </c>
      <c r="AL686" s="104" t="b">
        <f t="shared" si="410"/>
        <v>0</v>
      </c>
      <c r="AM686" s="104" t="b">
        <f t="shared" si="411"/>
        <v>1</v>
      </c>
      <c r="AN686" s="104" t="b">
        <f t="shared" si="412"/>
        <v>0</v>
      </c>
      <c r="AO686" s="98">
        <f t="shared" si="413"/>
        <v>16.059999999999999</v>
      </c>
      <c r="AP686" s="104">
        <f t="shared" si="414"/>
        <v>19.510000000000002</v>
      </c>
      <c r="AQ686" s="98">
        <f t="shared" si="415"/>
        <v>0.2</v>
      </c>
      <c r="AR686" s="98">
        <f t="shared" si="416"/>
        <v>0.15384615384615385</v>
      </c>
      <c r="AS686" s="98">
        <f t="shared" si="417"/>
        <v>7.407407407407407E-2</v>
      </c>
      <c r="AU686" s="97" t="b">
        <f t="shared" si="418"/>
        <v>0</v>
      </c>
      <c r="AV686" s="97" t="b">
        <f t="shared" si="419"/>
        <v>0</v>
      </c>
      <c r="AW686" s="97" t="b">
        <f t="shared" si="425"/>
        <v>1</v>
      </c>
      <c r="AX686" s="97" t="b">
        <f t="shared" si="426"/>
        <v>1</v>
      </c>
      <c r="AY6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6" s="97" t="b">
        <f t="shared" si="420"/>
        <v>1</v>
      </c>
      <c r="BA686" s="97" t="b">
        <f t="shared" si="421"/>
        <v>1</v>
      </c>
      <c r="BB686" s="97" t="b">
        <f t="shared" si="427"/>
        <v>0</v>
      </c>
      <c r="BC686" s="97" t="b">
        <f t="shared" si="428"/>
        <v>0</v>
      </c>
      <c r="BD686" s="97" t="b">
        <f>Petrobras_PETR4___Histórico__InfoMoney_1[[#This Row],[MACD Line]]&lt;0</f>
        <v>0</v>
      </c>
      <c r="BE6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7" spans="1:57" hidden="1">
      <c r="A687" s="83">
        <v>43327</v>
      </c>
      <c r="B687" s="98">
        <v>17.29</v>
      </c>
      <c r="C687" s="98">
        <v>17.29</v>
      </c>
      <c r="D687" s="98">
        <v>-4.6500000000000004</v>
      </c>
      <c r="E687" s="98">
        <f>Petrobras_PETR4___Histórico__InfoMoney_1[[#This Row],[Var.Dia (%)]]/100</f>
        <v>-4.6500000000000007E-2</v>
      </c>
      <c r="F687" s="98">
        <v>17.82</v>
      </c>
      <c r="G687" s="98">
        <v>17.29</v>
      </c>
      <c r="H687" s="98">
        <v>17.850000000000001</v>
      </c>
      <c r="I687" s="97" t="s">
        <v>57</v>
      </c>
      <c r="J687" s="108">
        <v>3.3999999999999998E-3</v>
      </c>
      <c r="K687" s="97">
        <f ca="1">IF(COUNT($E687:E$1321)&gt;=22,LINEST(OFFSET(E687,0,0,22),OFFSET(J687,0,0,22)),"")</f>
        <v>-3.9602539223288151E-2</v>
      </c>
      <c r="L687" s="99">
        <f t="shared" si="393"/>
        <v>0</v>
      </c>
      <c r="M687" s="99">
        <f t="shared" si="394"/>
        <v>0</v>
      </c>
      <c r="N687" s="99">
        <f t="shared" si="395"/>
        <v>0</v>
      </c>
      <c r="O6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687" s="128">
        <f>IF(Petrobras_PETR4___Histórico__InfoMoney_1[[#This Row],[William %R]]&lt;-0.8,1,0)</f>
        <v>1</v>
      </c>
      <c r="Q687" s="128">
        <f>IF(Petrobras_PETR4___Histórico__InfoMoney_1[[#This Row],[William %R]]&gt;-0.1,1,0)</f>
        <v>0</v>
      </c>
      <c r="R687" s="99">
        <f t="shared" si="396"/>
        <v>17.29</v>
      </c>
      <c r="S687" s="99">
        <f t="shared" si="397"/>
        <v>19.510000000000002</v>
      </c>
      <c r="T687" s="99">
        <f t="shared" si="398"/>
        <v>17.857346153846155</v>
      </c>
      <c r="U687" s="99">
        <f t="shared" si="399"/>
        <v>18.008000000000003</v>
      </c>
      <c r="V687" s="99">
        <f t="shared" si="400"/>
        <v>18.002110571299742</v>
      </c>
      <c r="W687" s="99">
        <f t="shared" si="401"/>
        <v>17.623834684437643</v>
      </c>
      <c r="X687" s="99">
        <f t="shared" si="402"/>
        <v>0.37827588686209879</v>
      </c>
      <c r="Y687" s="99">
        <f t="shared" si="403"/>
        <v>0.526430437374241</v>
      </c>
      <c r="Z687" s="99">
        <f t="shared" si="404"/>
        <v>-0.14815455051214221</v>
      </c>
      <c r="AA687" s="109">
        <f t="shared" si="405"/>
        <v>0.59396969619669981</v>
      </c>
      <c r="AB687" s="109">
        <f t="shared" si="422"/>
        <v>0.43692104549906979</v>
      </c>
      <c r="AC687" s="99" t="str">
        <f t="shared" si="423"/>
        <v>0</v>
      </c>
      <c r="AD687" s="95">
        <f t="shared" si="424"/>
        <v>1</v>
      </c>
      <c r="AE687" s="95">
        <f t="shared" si="406"/>
        <v>1</v>
      </c>
      <c r="AF687" s="95">
        <f>IF(Petrobras_PETR4___Histórico__InfoMoney_1[[#This Row],[MACD Line]]&lt;0,1,0)</f>
        <v>0</v>
      </c>
      <c r="AG687" s="99">
        <f>Petrobras_PETR4___Histórico__InfoMoney_1[[#This Row],[9MME]]/Petrobras_PETR4___Histórico__InfoMoney_1[[#This Row],[20MA]]</f>
        <v>0.99163406007586363</v>
      </c>
      <c r="AH687" s="95">
        <f t="shared" si="407"/>
        <v>0</v>
      </c>
      <c r="AI687" s="96">
        <f t="shared" si="408"/>
        <v>0</v>
      </c>
      <c r="AK687" s="104" t="b">
        <f t="shared" si="409"/>
        <v>0</v>
      </c>
      <c r="AL687" s="104" t="b">
        <f t="shared" si="410"/>
        <v>1</v>
      </c>
      <c r="AM687" s="104" t="b">
        <f t="shared" si="411"/>
        <v>1</v>
      </c>
      <c r="AN687" s="104" t="b">
        <f t="shared" si="412"/>
        <v>0</v>
      </c>
      <c r="AO687" s="98">
        <f t="shared" si="413"/>
        <v>16.059999999999999</v>
      </c>
      <c r="AP687" s="104">
        <f t="shared" si="414"/>
        <v>19.510000000000002</v>
      </c>
      <c r="AQ687" s="98">
        <f t="shared" si="415"/>
        <v>0.2</v>
      </c>
      <c r="AR687" s="98">
        <f t="shared" si="416"/>
        <v>0.15384615384615385</v>
      </c>
      <c r="AS687" s="98">
        <f t="shared" si="417"/>
        <v>7.407407407407407E-2</v>
      </c>
      <c r="AU687" s="97" t="b">
        <f t="shared" si="418"/>
        <v>0</v>
      </c>
      <c r="AV687" s="97" t="b">
        <f t="shared" si="419"/>
        <v>1</v>
      </c>
      <c r="AW687" s="97" t="b">
        <f t="shared" si="425"/>
        <v>1</v>
      </c>
      <c r="AX687" s="97" t="b">
        <f t="shared" si="426"/>
        <v>1</v>
      </c>
      <c r="AY6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7" s="97" t="b">
        <f t="shared" si="420"/>
        <v>0</v>
      </c>
      <c r="BA687" s="97" t="b">
        <f t="shared" si="421"/>
        <v>1</v>
      </c>
      <c r="BB687" s="97" t="b">
        <f t="shared" si="427"/>
        <v>0</v>
      </c>
      <c r="BC687" s="97" t="b">
        <f t="shared" si="428"/>
        <v>0</v>
      </c>
      <c r="BD687" s="97" t="b">
        <f>Petrobras_PETR4___Histórico__InfoMoney_1[[#This Row],[MACD Line]]&lt;0</f>
        <v>0</v>
      </c>
      <c r="BE6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8" spans="1:57" hidden="1">
      <c r="A688" s="83">
        <v>43326</v>
      </c>
      <c r="B688" s="98">
        <v>18.13</v>
      </c>
      <c r="C688" s="98">
        <v>18.13</v>
      </c>
      <c r="D688" s="98">
        <v>-0.05</v>
      </c>
      <c r="E688" s="98">
        <f>Petrobras_PETR4___Histórico__InfoMoney_1[[#This Row],[Var.Dia (%)]]/100</f>
        <v>-5.0000000000000001E-4</v>
      </c>
      <c r="F688" s="98">
        <v>18.399999999999999</v>
      </c>
      <c r="G688" s="98">
        <v>17.899999999999999</v>
      </c>
      <c r="H688" s="98">
        <v>18.43</v>
      </c>
      <c r="I688" s="97" t="s">
        <v>651</v>
      </c>
      <c r="J688" s="108">
        <v>1.9800000000000002E-2</v>
      </c>
      <c r="K688" s="97">
        <f ca="1">IF(COUNT($E688:E$1321)&gt;=22,LINEST(OFFSET(E688,0,0,22),OFFSET(J688,0,0,22)),"")</f>
        <v>8.5880050503877592E-2</v>
      </c>
      <c r="L688" s="99">
        <f t="shared" si="393"/>
        <v>0</v>
      </c>
      <c r="M688" s="99">
        <f t="shared" si="394"/>
        <v>0</v>
      </c>
      <c r="N688" s="99">
        <f t="shared" si="395"/>
        <v>0</v>
      </c>
      <c r="O6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-0.66666666666666785</v>
      </c>
      <c r="P688" s="128">
        <f>IF(Petrobras_PETR4___Histórico__InfoMoney_1[[#This Row],[William %R]]&lt;-0.8,1,0)</f>
        <v>0</v>
      </c>
      <c r="Q688" s="128">
        <f>IF(Petrobras_PETR4___Histórico__InfoMoney_1[[#This Row],[William %R]]&gt;-0.1,1,0)</f>
        <v>0</v>
      </c>
      <c r="R688" s="99">
        <f t="shared" si="396"/>
        <v>17.440000000000001</v>
      </c>
      <c r="S688" s="99">
        <f t="shared" si="397"/>
        <v>19.510000000000002</v>
      </c>
      <c r="T688" s="99">
        <f t="shared" si="398"/>
        <v>17.920153846153845</v>
      </c>
      <c r="U688" s="99">
        <f t="shared" si="399"/>
        <v>17.9605</v>
      </c>
      <c r="V688" s="99">
        <f t="shared" si="400"/>
        <v>18.131585220626967</v>
      </c>
      <c r="W688" s="99">
        <f t="shared" si="401"/>
        <v>17.650541459192656</v>
      </c>
      <c r="X688" s="99">
        <f t="shared" si="402"/>
        <v>0.48104376143431082</v>
      </c>
      <c r="Y688" s="99">
        <f t="shared" si="403"/>
        <v>0.56346907500227661</v>
      </c>
      <c r="Z688" s="99">
        <f t="shared" si="404"/>
        <v>-8.2425313567965786E-2</v>
      </c>
      <c r="AA688" s="109">
        <f t="shared" si="405"/>
        <v>7.0710678118665812E-3</v>
      </c>
      <c r="AB688" s="109">
        <f t="shared" si="422"/>
        <v>0.24923884127478999</v>
      </c>
      <c r="AC688" s="99" t="str">
        <f t="shared" si="423"/>
        <v>0</v>
      </c>
      <c r="AD688" s="95" t="str">
        <f t="shared" si="424"/>
        <v>0</v>
      </c>
      <c r="AE688" s="95">
        <f t="shared" si="406"/>
        <v>1</v>
      </c>
      <c r="AF688" s="95">
        <f>IF(Petrobras_PETR4___Histórico__InfoMoney_1[[#This Row],[MACD Line]]&lt;0,1,0)</f>
        <v>0</v>
      </c>
      <c r="AG688" s="99">
        <f>Petrobras_PETR4___Histórico__InfoMoney_1[[#This Row],[9MME]]/Petrobras_PETR4___Histórico__InfoMoney_1[[#This Row],[20MA]]</f>
        <v>0.99775361744683311</v>
      </c>
      <c r="AH688" s="95">
        <f t="shared" si="407"/>
        <v>0</v>
      </c>
      <c r="AI688" s="96">
        <f t="shared" si="408"/>
        <v>0</v>
      </c>
      <c r="AK688" s="104" t="b">
        <f t="shared" si="409"/>
        <v>1</v>
      </c>
      <c r="AL688" s="104" t="b">
        <f t="shared" si="410"/>
        <v>0</v>
      </c>
      <c r="AM688" s="104" t="b">
        <f t="shared" si="411"/>
        <v>1</v>
      </c>
      <c r="AN688" s="104" t="b">
        <f t="shared" si="412"/>
        <v>0</v>
      </c>
      <c r="AO688" s="98">
        <f t="shared" si="413"/>
        <v>16.059999999999999</v>
      </c>
      <c r="AP688" s="104">
        <f t="shared" si="414"/>
        <v>19.510000000000002</v>
      </c>
      <c r="AQ688" s="98">
        <f t="shared" si="415"/>
        <v>0.2</v>
      </c>
      <c r="AR688" s="98">
        <f t="shared" si="416"/>
        <v>0.15384615384615385</v>
      </c>
      <c r="AS688" s="98">
        <f t="shared" si="417"/>
        <v>7.407407407407407E-2</v>
      </c>
      <c r="AU688" s="97" t="b">
        <f t="shared" si="418"/>
        <v>1</v>
      </c>
      <c r="AV688" s="97" t="b">
        <f t="shared" si="419"/>
        <v>0</v>
      </c>
      <c r="AW688" s="97" t="b">
        <f t="shared" si="425"/>
        <v>1</v>
      </c>
      <c r="AX688" s="97" t="b">
        <f t="shared" si="426"/>
        <v>1</v>
      </c>
      <c r="AY6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8" s="97" t="b">
        <f t="shared" si="420"/>
        <v>1</v>
      </c>
      <c r="BA688" s="97" t="b">
        <f t="shared" si="421"/>
        <v>0</v>
      </c>
      <c r="BB688" s="97" t="b">
        <f t="shared" si="427"/>
        <v>0</v>
      </c>
      <c r="BC688" s="97" t="b">
        <f t="shared" si="428"/>
        <v>0</v>
      </c>
      <c r="BD688" s="97" t="b">
        <f>Petrobras_PETR4___Histórico__InfoMoney_1[[#This Row],[MACD Line]]&lt;0</f>
        <v>0</v>
      </c>
      <c r="BE6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89" spans="1:57" hidden="1">
      <c r="A689" s="83">
        <v>43325</v>
      </c>
      <c r="B689" s="98">
        <v>18.14</v>
      </c>
      <c r="C689" s="98">
        <v>18.14</v>
      </c>
      <c r="D689" s="98">
        <v>2.2999999999999998</v>
      </c>
      <c r="E689" s="98">
        <f>Petrobras_PETR4___Histórico__InfoMoney_1[[#This Row],[Var.Dia (%)]]/100</f>
        <v>2.3E-2</v>
      </c>
      <c r="F689" s="98">
        <v>17.649999999999999</v>
      </c>
      <c r="G689" s="98">
        <v>17.440000000000001</v>
      </c>
      <c r="H689" s="98">
        <v>18.14</v>
      </c>
      <c r="I689" s="97" t="s">
        <v>108</v>
      </c>
      <c r="J689" s="108">
        <v>-1.41E-2</v>
      </c>
      <c r="K689" s="97">
        <f ca="1">IF(COUNT($E689:E$1321)&gt;=22,LINEST(OFFSET(E689,0,0,22),OFFSET(J689,0,0,22)),"")</f>
        <v>0.12827105342935108</v>
      </c>
      <c r="L689" s="99">
        <f t="shared" si="393"/>
        <v>0</v>
      </c>
      <c r="M689" s="99">
        <f t="shared" si="394"/>
        <v>0</v>
      </c>
      <c r="N689" s="99">
        <f t="shared" si="395"/>
        <v>0</v>
      </c>
      <c r="O6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-0.66183574879227092</v>
      </c>
      <c r="P689" s="128">
        <f>IF(Petrobras_PETR4___Histórico__InfoMoney_1[[#This Row],[William %R]]&lt;-0.8,1,0)</f>
        <v>0</v>
      </c>
      <c r="Q689" s="128">
        <f>IF(Petrobras_PETR4___Histórico__InfoMoney_1[[#This Row],[William %R]]&gt;-0.1,1,0)</f>
        <v>0</v>
      </c>
      <c r="R689" s="99">
        <f t="shared" si="396"/>
        <v>17.440000000000001</v>
      </c>
      <c r="S689" s="99">
        <f t="shared" si="397"/>
        <v>19.510000000000002</v>
      </c>
      <c r="T689" s="99">
        <f t="shared" si="398"/>
        <v>17.83876923076923</v>
      </c>
      <c r="U689" s="99">
        <f t="shared" si="399"/>
        <v>17.881999999999998</v>
      </c>
      <c r="V689" s="99">
        <f t="shared" si="400"/>
        <v>18.131873442559144</v>
      </c>
      <c r="W689" s="99">
        <f t="shared" si="401"/>
        <v>17.612184775928068</v>
      </c>
      <c r="X689" s="99">
        <f t="shared" si="402"/>
        <v>0.51968866663107605</v>
      </c>
      <c r="Y689" s="99">
        <f t="shared" si="403"/>
        <v>0.584075403394268</v>
      </c>
      <c r="Z689" s="99">
        <f t="shared" si="404"/>
        <v>-6.4386736763191954E-2</v>
      </c>
      <c r="AA689" s="109">
        <f t="shared" si="405"/>
        <v>0.28991378028648457</v>
      </c>
      <c r="AB689" s="109">
        <f t="shared" si="422"/>
        <v>0.37365759727322534</v>
      </c>
      <c r="AC689" s="99" t="str">
        <f t="shared" si="423"/>
        <v>0</v>
      </c>
      <c r="AD689" s="95" t="str">
        <f t="shared" si="424"/>
        <v>0</v>
      </c>
      <c r="AE689" s="95">
        <f t="shared" si="406"/>
        <v>1</v>
      </c>
      <c r="AF689" s="95">
        <f>IF(Petrobras_PETR4___Histórico__InfoMoney_1[[#This Row],[MACD Line]]&lt;0,1,0)</f>
        <v>0</v>
      </c>
      <c r="AG689" s="99">
        <f>Petrobras_PETR4___Histórico__InfoMoney_1[[#This Row],[9MME]]/Petrobras_PETR4___Histórico__InfoMoney_1[[#This Row],[20MA]]</f>
        <v>0.99758244216358527</v>
      </c>
      <c r="AH689" s="95">
        <f t="shared" si="407"/>
        <v>0</v>
      </c>
      <c r="AI689" s="96">
        <f t="shared" si="408"/>
        <v>0</v>
      </c>
      <c r="AK689" s="104" t="b">
        <f t="shared" si="409"/>
        <v>0</v>
      </c>
      <c r="AL689" s="104" t="b">
        <f t="shared" si="410"/>
        <v>1</v>
      </c>
      <c r="AM689" s="104" t="b">
        <f t="shared" si="411"/>
        <v>0</v>
      </c>
      <c r="AN689" s="104" t="b">
        <f t="shared" si="412"/>
        <v>1</v>
      </c>
      <c r="AO689" s="98">
        <f t="shared" si="413"/>
        <v>15.93</v>
      </c>
      <c r="AP689" s="104">
        <f t="shared" si="414"/>
        <v>19.510000000000002</v>
      </c>
      <c r="AQ689" s="98">
        <f t="shared" si="415"/>
        <v>0.2</v>
      </c>
      <c r="AR689" s="98">
        <f t="shared" si="416"/>
        <v>0.15384615384615385</v>
      </c>
      <c r="AS689" s="98">
        <f t="shared" si="417"/>
        <v>7.407407407407407E-2</v>
      </c>
      <c r="AU689" s="97" t="b">
        <f t="shared" si="418"/>
        <v>0</v>
      </c>
      <c r="AV689" s="97" t="b">
        <f t="shared" si="419"/>
        <v>0</v>
      </c>
      <c r="AW689" s="97" t="b">
        <f t="shared" si="425"/>
        <v>1</v>
      </c>
      <c r="AX689" s="97" t="b">
        <f t="shared" si="426"/>
        <v>1</v>
      </c>
      <c r="AY6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89" s="97" t="b">
        <f t="shared" si="420"/>
        <v>1</v>
      </c>
      <c r="BA689" s="97" t="b">
        <f t="shared" si="421"/>
        <v>1</v>
      </c>
      <c r="BB689" s="97" t="b">
        <f t="shared" si="427"/>
        <v>0</v>
      </c>
      <c r="BC689" s="97" t="b">
        <f t="shared" si="428"/>
        <v>0</v>
      </c>
      <c r="BD689" s="97" t="b">
        <f>Petrobras_PETR4___Histórico__InfoMoney_1[[#This Row],[MACD Line]]&lt;0</f>
        <v>0</v>
      </c>
      <c r="BE6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0" spans="1:57" hidden="1">
      <c r="A690" s="83">
        <v>43322</v>
      </c>
      <c r="B690" s="98">
        <v>17.73</v>
      </c>
      <c r="C690" s="98">
        <v>17.73</v>
      </c>
      <c r="D690" s="98">
        <v>-3.69</v>
      </c>
      <c r="E690" s="98">
        <f>Petrobras_PETR4___Histórico__InfoMoney_1[[#This Row],[Var.Dia (%)]]/100</f>
        <v>-3.6900000000000002E-2</v>
      </c>
      <c r="F690" s="98">
        <v>18.190000000000001</v>
      </c>
      <c r="G690" s="98">
        <v>17.52</v>
      </c>
      <c r="H690" s="98">
        <v>18.239999999999998</v>
      </c>
      <c r="I690" s="97" t="s">
        <v>82</v>
      </c>
      <c r="J690" s="108">
        <v>-1.2699999999999999E-2</v>
      </c>
      <c r="K690" s="97">
        <f ca="1">IF(COUNT($E690:E$1321)&gt;=22,LINEST(OFFSET(E690,0,0,22),OFFSET(J690,0,0,22)),"")</f>
        <v>0.13497537512365257</v>
      </c>
      <c r="L690" s="99">
        <f t="shared" si="393"/>
        <v>0</v>
      </c>
      <c r="M690" s="99">
        <f t="shared" si="394"/>
        <v>0</v>
      </c>
      <c r="N690" s="99">
        <f t="shared" si="395"/>
        <v>0</v>
      </c>
      <c r="O6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-0.89447236180904488</v>
      </c>
      <c r="P690" s="128">
        <f>IF(Petrobras_PETR4___Histórico__InfoMoney_1[[#This Row],[William %R]]&lt;-0.8,1,0)</f>
        <v>1</v>
      </c>
      <c r="Q690" s="128">
        <f>IF(Petrobras_PETR4___Histórico__InfoMoney_1[[#This Row],[William %R]]&gt;-0.1,1,0)</f>
        <v>0</v>
      </c>
      <c r="R690" s="99">
        <f t="shared" si="396"/>
        <v>17.52</v>
      </c>
      <c r="S690" s="99">
        <f t="shared" si="397"/>
        <v>19.510000000000002</v>
      </c>
      <c r="T690" s="99">
        <f t="shared" si="398"/>
        <v>17.718999999999998</v>
      </c>
      <c r="U690" s="99">
        <f t="shared" si="399"/>
        <v>17.783999999999999</v>
      </c>
      <c r="V690" s="99">
        <f t="shared" si="400"/>
        <v>18.130395886660807</v>
      </c>
      <c r="W690" s="99">
        <f t="shared" si="401"/>
        <v>17.569959558002314</v>
      </c>
      <c r="X690" s="99">
        <f t="shared" si="402"/>
        <v>0.56043632865849347</v>
      </c>
      <c r="Y690" s="99">
        <f t="shared" si="403"/>
        <v>0.60017208758506602</v>
      </c>
      <c r="Z690" s="99">
        <f t="shared" si="404"/>
        <v>-3.9735758926572551E-2</v>
      </c>
      <c r="AA690" s="109">
        <f t="shared" si="405"/>
        <v>0.48083261120685211</v>
      </c>
      <c r="AB690" s="109">
        <f t="shared" si="422"/>
        <v>0.50426183674753733</v>
      </c>
      <c r="AC690" s="99" t="str">
        <f t="shared" si="423"/>
        <v>0</v>
      </c>
      <c r="AD690" s="95" t="str">
        <f t="shared" si="424"/>
        <v>0</v>
      </c>
      <c r="AE690" s="95">
        <f t="shared" si="406"/>
        <v>1</v>
      </c>
      <c r="AF690" s="95">
        <f>IF(Petrobras_PETR4___Histórico__InfoMoney_1[[#This Row],[MACD Line]]&lt;0,1,0)</f>
        <v>0</v>
      </c>
      <c r="AG690" s="99">
        <f>Petrobras_PETR4___Histórico__InfoMoney_1[[#This Row],[9MME]]/Petrobras_PETR4___Histórico__InfoMoney_1[[#This Row],[20MA]]</f>
        <v>0.99634502923976598</v>
      </c>
      <c r="AH690" s="95">
        <f t="shared" si="407"/>
        <v>0</v>
      </c>
      <c r="AI690" s="96">
        <f t="shared" si="408"/>
        <v>1</v>
      </c>
      <c r="AK690" s="104" t="b">
        <f t="shared" si="409"/>
        <v>1</v>
      </c>
      <c r="AL690" s="104" t="b">
        <f t="shared" si="410"/>
        <v>0</v>
      </c>
      <c r="AM690" s="104" t="b">
        <f t="shared" si="411"/>
        <v>1</v>
      </c>
      <c r="AN690" s="104" t="b">
        <f t="shared" si="412"/>
        <v>0</v>
      </c>
      <c r="AO690" s="98">
        <f t="shared" si="413"/>
        <v>15.93</v>
      </c>
      <c r="AP690" s="104">
        <f t="shared" si="414"/>
        <v>19.510000000000002</v>
      </c>
      <c r="AQ690" s="98">
        <f t="shared" si="415"/>
        <v>0.2</v>
      </c>
      <c r="AR690" s="98">
        <f t="shared" si="416"/>
        <v>0.15384615384615385</v>
      </c>
      <c r="AS690" s="98">
        <f t="shared" si="417"/>
        <v>7.407407407407407E-2</v>
      </c>
      <c r="AU690" s="97" t="b">
        <f t="shared" si="418"/>
        <v>0</v>
      </c>
      <c r="AV690" s="97" t="b">
        <f t="shared" si="419"/>
        <v>0</v>
      </c>
      <c r="AW690" s="97" t="b">
        <f t="shared" si="425"/>
        <v>1</v>
      </c>
      <c r="AX690" s="97" t="b">
        <f t="shared" si="426"/>
        <v>1</v>
      </c>
      <c r="AY6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0" s="97" t="b">
        <f t="shared" si="420"/>
        <v>1</v>
      </c>
      <c r="BA690" s="97" t="b">
        <f t="shared" si="421"/>
        <v>1</v>
      </c>
      <c r="BB690" s="97" t="b">
        <f t="shared" si="427"/>
        <v>0</v>
      </c>
      <c r="BC690" s="97" t="b">
        <f t="shared" si="428"/>
        <v>0</v>
      </c>
      <c r="BD690" s="97" t="b">
        <f>Petrobras_PETR4___Histórico__InfoMoney_1[[#This Row],[MACD Line]]&lt;0</f>
        <v>0</v>
      </c>
      <c r="BE6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1" spans="1:57" hidden="1">
      <c r="A691" s="83">
        <v>43321</v>
      </c>
      <c r="B691" s="98">
        <v>18.41</v>
      </c>
      <c r="C691" s="98">
        <v>18.41</v>
      </c>
      <c r="D691" s="98">
        <v>0.99</v>
      </c>
      <c r="E691" s="98">
        <f>Petrobras_PETR4___Histórico__InfoMoney_1[[#This Row],[Var.Dia (%)]]/100</f>
        <v>9.8999999999999991E-3</v>
      </c>
      <c r="F691" s="98">
        <v>18.34</v>
      </c>
      <c r="G691" s="98">
        <v>17.920000000000002</v>
      </c>
      <c r="H691" s="98">
        <v>18.420000000000002</v>
      </c>
      <c r="I691" s="97" t="s">
        <v>652</v>
      </c>
      <c r="J691" s="108">
        <v>2.9499999999999998E-2</v>
      </c>
      <c r="K691" s="97">
        <f ca="1">IF(COUNT($E691:E$1321)&gt;=22,LINEST(OFFSET(E691,0,0,22),OFFSET(J691,0,0,22)),"")</f>
        <v>0.11587872169005423</v>
      </c>
      <c r="L691" s="99">
        <f t="shared" si="393"/>
        <v>0</v>
      </c>
      <c r="M691" s="99">
        <f t="shared" si="394"/>
        <v>0</v>
      </c>
      <c r="N691" s="99">
        <f t="shared" si="395"/>
        <v>0</v>
      </c>
      <c r="O6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-0.51886792452830233</v>
      </c>
      <c r="P691" s="128">
        <f>IF(Petrobras_PETR4___Histórico__InfoMoney_1[[#This Row],[William %R]]&lt;-0.8,1,0)</f>
        <v>0</v>
      </c>
      <c r="Q691" s="128">
        <f>IF(Petrobras_PETR4___Histórico__InfoMoney_1[[#This Row],[William %R]]&gt;-0.1,1,0)</f>
        <v>0</v>
      </c>
      <c r="R691" s="99">
        <f t="shared" si="396"/>
        <v>17.39</v>
      </c>
      <c r="S691" s="99">
        <f t="shared" si="397"/>
        <v>19.510000000000002</v>
      </c>
      <c r="T691" s="99">
        <f t="shared" si="398"/>
        <v>17.732230769230771</v>
      </c>
      <c r="U691" s="99">
        <f t="shared" si="399"/>
        <v>17.716999999999999</v>
      </c>
      <c r="V691" s="99">
        <f t="shared" si="400"/>
        <v>18.203195138780952</v>
      </c>
      <c r="W691" s="99">
        <f t="shared" si="401"/>
        <v>17.557156322642498</v>
      </c>
      <c r="X691" s="99">
        <f t="shared" si="402"/>
        <v>0.6460388161384536</v>
      </c>
      <c r="Y691" s="99">
        <f t="shared" si="403"/>
        <v>0.61010602731670915</v>
      </c>
      <c r="Z691" s="99">
        <f t="shared" si="404"/>
        <v>3.5932788821744444E-2</v>
      </c>
      <c r="AA691" s="109">
        <f t="shared" si="405"/>
        <v>0.12727922061357835</v>
      </c>
      <c r="AB691" s="109">
        <f t="shared" si="422"/>
        <v>0.38652296180175361</v>
      </c>
      <c r="AC691" s="99" t="str">
        <f t="shared" si="423"/>
        <v>0</v>
      </c>
      <c r="AD691" s="95" t="str">
        <f t="shared" si="424"/>
        <v>0</v>
      </c>
      <c r="AE691" s="95">
        <f t="shared" si="406"/>
        <v>1</v>
      </c>
      <c r="AF691" s="95">
        <f>IF(Petrobras_PETR4___Histórico__InfoMoney_1[[#This Row],[MACD Line]]&lt;0,1,0)</f>
        <v>0</v>
      </c>
      <c r="AG691" s="99">
        <f>Petrobras_PETR4___Histórico__InfoMoney_1[[#This Row],[9MME]]/Petrobras_PETR4___Histórico__InfoMoney_1[[#This Row],[20MA]]</f>
        <v>1.0008596697652408</v>
      </c>
      <c r="AH691" s="95">
        <f t="shared" si="407"/>
        <v>0</v>
      </c>
      <c r="AI691" s="96">
        <f t="shared" si="408"/>
        <v>0</v>
      </c>
      <c r="AK691" s="104" t="b">
        <f t="shared" si="409"/>
        <v>0</v>
      </c>
      <c r="AL691" s="104" t="b">
        <f t="shared" si="410"/>
        <v>0</v>
      </c>
      <c r="AM691" s="104" t="b">
        <f t="shared" si="411"/>
        <v>1</v>
      </c>
      <c r="AN691" s="104" t="b">
        <f t="shared" si="412"/>
        <v>1</v>
      </c>
      <c r="AO691" s="98">
        <f t="shared" si="413"/>
        <v>15.93</v>
      </c>
      <c r="AP691" s="104">
        <f t="shared" si="414"/>
        <v>19.510000000000002</v>
      </c>
      <c r="AQ691" s="98">
        <f t="shared" si="415"/>
        <v>0.2</v>
      </c>
      <c r="AR691" s="98">
        <f t="shared" si="416"/>
        <v>0.15384615384615385</v>
      </c>
      <c r="AS691" s="98">
        <f t="shared" si="417"/>
        <v>7.407407407407407E-2</v>
      </c>
      <c r="AU691" s="97" t="b">
        <f t="shared" si="418"/>
        <v>0</v>
      </c>
      <c r="AV691" s="97" t="b">
        <f t="shared" si="419"/>
        <v>0</v>
      </c>
      <c r="AW691" s="97" t="b">
        <f t="shared" si="425"/>
        <v>1</v>
      </c>
      <c r="AX691" s="97" t="b">
        <f t="shared" si="426"/>
        <v>1</v>
      </c>
      <c r="AY6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1" s="97" t="b">
        <f t="shared" si="420"/>
        <v>1</v>
      </c>
      <c r="BA691" s="97" t="b">
        <f t="shared" si="421"/>
        <v>1</v>
      </c>
      <c r="BB691" s="97" t="b">
        <f t="shared" si="427"/>
        <v>0</v>
      </c>
      <c r="BC691" s="97" t="b">
        <f t="shared" si="428"/>
        <v>0</v>
      </c>
      <c r="BD691" s="97" t="b">
        <f>Petrobras_PETR4___Histórico__InfoMoney_1[[#This Row],[MACD Line]]&lt;0</f>
        <v>0</v>
      </c>
      <c r="BE6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2" spans="1:57" hidden="1">
      <c r="A692" s="83">
        <v>43320</v>
      </c>
      <c r="B692" s="98">
        <v>18.23</v>
      </c>
      <c r="C692" s="98">
        <v>18.23</v>
      </c>
      <c r="D692" s="98">
        <v>-2.75</v>
      </c>
      <c r="E692" s="98">
        <f>Petrobras_PETR4___Histórico__InfoMoney_1[[#This Row],[Var.Dia (%)]]/100</f>
        <v>-2.75E-2</v>
      </c>
      <c r="F692" s="98">
        <v>18.84</v>
      </c>
      <c r="G692" s="98">
        <v>18.21</v>
      </c>
      <c r="H692" s="98">
        <v>19.07</v>
      </c>
      <c r="I692" s="97" t="s">
        <v>269</v>
      </c>
      <c r="J692" s="108">
        <v>4.8999999999999998E-3</v>
      </c>
      <c r="K692" s="97">
        <f ca="1">IF(COUNT($E692:E$1321)&gt;=22,LINEST(OFFSET(E692,0,0,22),OFFSET(J692,0,0,22)),"")</f>
        <v>6.0379413701195477E-2</v>
      </c>
      <c r="L692" s="99">
        <f t="shared" si="393"/>
        <v>0</v>
      </c>
      <c r="M692" s="99">
        <f t="shared" si="394"/>
        <v>0</v>
      </c>
      <c r="N692" s="99">
        <f t="shared" si="395"/>
        <v>0</v>
      </c>
      <c r="O6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-0.5400843881856543</v>
      </c>
      <c r="P692" s="128">
        <f>IF(Petrobras_PETR4___Histórico__InfoMoney_1[[#This Row],[William %R]]&lt;-0.8,1,0)</f>
        <v>0</v>
      </c>
      <c r="Q692" s="128">
        <f>IF(Petrobras_PETR4___Histórico__InfoMoney_1[[#This Row],[William %R]]&gt;-0.1,1,0)</f>
        <v>0</v>
      </c>
      <c r="R692" s="99">
        <f t="shared" si="396"/>
        <v>17.14</v>
      </c>
      <c r="S692" s="99">
        <f t="shared" si="397"/>
        <v>19.510000000000002</v>
      </c>
      <c r="T692" s="99">
        <f t="shared" si="398"/>
        <v>17.60003846153846</v>
      </c>
      <c r="U692" s="99">
        <f t="shared" si="399"/>
        <v>17.609000000000002</v>
      </c>
      <c r="V692" s="99">
        <f t="shared" si="400"/>
        <v>18.165594254922944</v>
      </c>
      <c r="W692" s="99">
        <f t="shared" si="401"/>
        <v>17.488928828453897</v>
      </c>
      <c r="X692" s="99">
        <f t="shared" si="402"/>
        <v>0.67666542646904659</v>
      </c>
      <c r="Y692" s="99">
        <f t="shared" si="403"/>
        <v>0.60112283011127299</v>
      </c>
      <c r="Z692" s="99">
        <f t="shared" si="404"/>
        <v>7.5542596357773606E-2</v>
      </c>
      <c r="AA692" s="109">
        <f t="shared" si="405"/>
        <v>0.36769552621700441</v>
      </c>
      <c r="AB692" s="109">
        <f t="shared" si="422"/>
        <v>0.37565942021996473</v>
      </c>
      <c r="AC692" s="99" t="str">
        <f t="shared" si="423"/>
        <v>0</v>
      </c>
      <c r="AD692" s="95" t="str">
        <f t="shared" si="424"/>
        <v>0</v>
      </c>
      <c r="AE692" s="95">
        <f t="shared" si="406"/>
        <v>1</v>
      </c>
      <c r="AF692" s="95">
        <f>IF(Petrobras_PETR4___Histórico__InfoMoney_1[[#This Row],[MACD Line]]&lt;0,1,0)</f>
        <v>0</v>
      </c>
      <c r="AG692" s="99">
        <f>Petrobras_PETR4___Histórico__InfoMoney_1[[#This Row],[9MME]]/Petrobras_PETR4___Histórico__InfoMoney_1[[#This Row],[20MA]]</f>
        <v>0.99949108192052127</v>
      </c>
      <c r="AH692" s="95">
        <f t="shared" si="407"/>
        <v>0</v>
      </c>
      <c r="AI692" s="96">
        <f t="shared" si="408"/>
        <v>0</v>
      </c>
      <c r="AK692" s="104" t="b">
        <f t="shared" si="409"/>
        <v>0</v>
      </c>
      <c r="AL692" s="104" t="b">
        <f t="shared" si="410"/>
        <v>0</v>
      </c>
      <c r="AM692" s="104" t="b">
        <f t="shared" si="411"/>
        <v>1</v>
      </c>
      <c r="AN692" s="104" t="b">
        <f t="shared" si="412"/>
        <v>0</v>
      </c>
      <c r="AO692" s="98">
        <f t="shared" si="413"/>
        <v>15.66</v>
      </c>
      <c r="AP692" s="104">
        <f t="shared" si="414"/>
        <v>19.510000000000002</v>
      </c>
      <c r="AQ692" s="98">
        <f t="shared" si="415"/>
        <v>0.2</v>
      </c>
      <c r="AR692" s="98">
        <f t="shared" si="416"/>
        <v>0.15384615384615385</v>
      </c>
      <c r="AS692" s="98">
        <f t="shared" si="417"/>
        <v>7.407407407407407E-2</v>
      </c>
      <c r="AU692" s="97" t="b">
        <f t="shared" si="418"/>
        <v>0</v>
      </c>
      <c r="AV692" s="97" t="b">
        <f t="shared" si="419"/>
        <v>0</v>
      </c>
      <c r="AW692" s="97" t="b">
        <f t="shared" si="425"/>
        <v>1</v>
      </c>
      <c r="AX692" s="97" t="b">
        <f t="shared" si="426"/>
        <v>1</v>
      </c>
      <c r="AY6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2" s="97" t="b">
        <f t="shared" si="420"/>
        <v>1</v>
      </c>
      <c r="BA692" s="97" t="b">
        <f t="shared" si="421"/>
        <v>1</v>
      </c>
      <c r="BB692" s="97" t="b">
        <f t="shared" si="427"/>
        <v>0</v>
      </c>
      <c r="BC692" s="97" t="b">
        <f t="shared" si="428"/>
        <v>0</v>
      </c>
      <c r="BD692" s="97" t="b">
        <f>Petrobras_PETR4___Histórico__InfoMoney_1[[#This Row],[MACD Line]]&lt;0</f>
        <v>0</v>
      </c>
      <c r="BE6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3" spans="1:57" hidden="1">
      <c r="A693" s="83">
        <v>43319</v>
      </c>
      <c r="B693" s="98">
        <v>18.75</v>
      </c>
      <c r="C693" s="98">
        <v>18.75</v>
      </c>
      <c r="D693" s="98">
        <v>-1.57</v>
      </c>
      <c r="E693" s="98">
        <f>Petrobras_PETR4___Histórico__InfoMoney_1[[#This Row],[Var.Dia (%)]]/100</f>
        <v>-1.5700000000000002E-2</v>
      </c>
      <c r="F693" s="98">
        <v>19.309999999999999</v>
      </c>
      <c r="G693" s="98">
        <v>18.62</v>
      </c>
      <c r="H693" s="98">
        <v>19.43</v>
      </c>
      <c r="I693" s="97" t="s">
        <v>124</v>
      </c>
      <c r="J693" s="108">
        <v>1.5100000000000001E-2</v>
      </c>
      <c r="K693" s="97">
        <f ca="1">IF(COUNT($E693:E$1321)&gt;=22,LINEST(OFFSET(E693,0,0,22),OFFSET(J693,0,0,22)),"")</f>
        <v>0.1502396978021979</v>
      </c>
      <c r="L693" s="99">
        <f t="shared" si="393"/>
        <v>0</v>
      </c>
      <c r="M693" s="99">
        <f t="shared" si="394"/>
        <v>0</v>
      </c>
      <c r="N693" s="99">
        <f t="shared" si="395"/>
        <v>0</v>
      </c>
      <c r="O6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-0.22028985507246404</v>
      </c>
      <c r="P693" s="128">
        <f>IF(Petrobras_PETR4___Histórico__InfoMoney_1[[#This Row],[William %R]]&lt;-0.8,1,0)</f>
        <v>0</v>
      </c>
      <c r="Q693" s="128">
        <f>IF(Petrobras_PETR4___Histórico__InfoMoney_1[[#This Row],[William %R]]&gt;-0.1,1,0)</f>
        <v>0</v>
      </c>
      <c r="R693" s="99">
        <f t="shared" si="396"/>
        <v>16.059999999999999</v>
      </c>
      <c r="S693" s="99">
        <f t="shared" si="397"/>
        <v>19.510000000000002</v>
      </c>
      <c r="T693" s="99">
        <f t="shared" si="398"/>
        <v>17.566653846153844</v>
      </c>
      <c r="U693" s="99">
        <f t="shared" si="399"/>
        <v>17.485499999999998</v>
      </c>
      <c r="V693" s="99">
        <f t="shared" si="400"/>
        <v>18.153884119454389</v>
      </c>
      <c r="W693" s="99">
        <f t="shared" si="401"/>
        <v>17.42964313473021</v>
      </c>
      <c r="X693" s="99">
        <f t="shared" si="402"/>
        <v>0.72424098472417953</v>
      </c>
      <c r="Y693" s="99">
        <f t="shared" si="403"/>
        <v>0.58223718102182953</v>
      </c>
      <c r="Z693" s="99">
        <f t="shared" si="404"/>
        <v>0.14200380370235</v>
      </c>
      <c r="AA693" s="109">
        <f t="shared" si="405"/>
        <v>0.21213203435596475</v>
      </c>
      <c r="AB693" s="109">
        <f t="shared" si="422"/>
        <v>0.41655731898503512</v>
      </c>
      <c r="AC693" s="99" t="str">
        <f t="shared" si="423"/>
        <v>0</v>
      </c>
      <c r="AD693" s="95" t="str">
        <f t="shared" si="424"/>
        <v>0</v>
      </c>
      <c r="AE693" s="95">
        <f t="shared" si="406"/>
        <v>1</v>
      </c>
      <c r="AF693" s="95">
        <f>IF(Petrobras_PETR4___Histórico__InfoMoney_1[[#This Row],[MACD Line]]&lt;0,1,0)</f>
        <v>0</v>
      </c>
      <c r="AG693" s="99">
        <f>Petrobras_PETR4___Histórico__InfoMoney_1[[#This Row],[9MME]]/Petrobras_PETR4___Histórico__InfoMoney_1[[#This Row],[20MA]]</f>
        <v>1.0046412082098795</v>
      </c>
      <c r="AH693" s="95">
        <f t="shared" si="407"/>
        <v>0</v>
      </c>
      <c r="AI693" s="96">
        <f t="shared" si="408"/>
        <v>0</v>
      </c>
      <c r="AK693" s="104" t="b">
        <f t="shared" si="409"/>
        <v>0</v>
      </c>
      <c r="AL693" s="104" t="b">
        <f t="shared" si="410"/>
        <v>0</v>
      </c>
      <c r="AM693" s="104" t="b">
        <f t="shared" si="411"/>
        <v>1</v>
      </c>
      <c r="AN693" s="104" t="b">
        <f t="shared" si="412"/>
        <v>0</v>
      </c>
      <c r="AO693" s="98">
        <f t="shared" si="413"/>
        <v>15.66</v>
      </c>
      <c r="AP693" s="104">
        <f t="shared" si="414"/>
        <v>19.510000000000002</v>
      </c>
      <c r="AQ693" s="98">
        <f t="shared" si="415"/>
        <v>0.2</v>
      </c>
      <c r="AR693" s="98">
        <f t="shared" si="416"/>
        <v>0.15384615384615385</v>
      </c>
      <c r="AS693" s="98">
        <f t="shared" si="417"/>
        <v>7.407407407407407E-2</v>
      </c>
      <c r="AU693" s="97" t="b">
        <f t="shared" si="418"/>
        <v>0</v>
      </c>
      <c r="AV693" s="97" t="b">
        <f t="shared" si="419"/>
        <v>0</v>
      </c>
      <c r="AW693" s="97" t="b">
        <f t="shared" si="425"/>
        <v>1</v>
      </c>
      <c r="AX693" s="97" t="b">
        <f t="shared" si="426"/>
        <v>0</v>
      </c>
      <c r="AY6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3" s="97" t="b">
        <f t="shared" si="420"/>
        <v>1</v>
      </c>
      <c r="BA693" s="97" t="b">
        <f t="shared" si="421"/>
        <v>1</v>
      </c>
      <c r="BB693" s="97" t="b">
        <f t="shared" si="427"/>
        <v>1</v>
      </c>
      <c r="BC693" s="97" t="b">
        <f t="shared" si="428"/>
        <v>0</v>
      </c>
      <c r="BD693" s="97" t="b">
        <f>Petrobras_PETR4___Histórico__InfoMoney_1[[#This Row],[MACD Line]]&lt;0</f>
        <v>0</v>
      </c>
      <c r="BE6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4" spans="1:57" hidden="1">
      <c r="A694" s="83">
        <v>43318</v>
      </c>
      <c r="B694" s="98">
        <v>19.05</v>
      </c>
      <c r="C694" s="98">
        <v>19.05</v>
      </c>
      <c r="D694" s="98">
        <v>-0.33</v>
      </c>
      <c r="E694" s="98">
        <f>Petrobras_PETR4___Histórico__InfoMoney_1[[#This Row],[Var.Dia (%)]]/100</f>
        <v>-3.3E-3</v>
      </c>
      <c r="F694" s="98">
        <v>19.14</v>
      </c>
      <c r="G694" s="98">
        <v>18.989999999999998</v>
      </c>
      <c r="H694" s="98">
        <v>19.43</v>
      </c>
      <c r="I694" s="97" t="s">
        <v>653</v>
      </c>
      <c r="J694" s="108">
        <v>8.8000000000000005E-3</v>
      </c>
      <c r="K694" s="97">
        <f ca="1">IF(COUNT($E694:E$1321)&gt;=22,LINEST(OFFSET(E694,0,0,22),OFFSET(J694,0,0,22)),"")</f>
        <v>0.39507233625066157</v>
      </c>
      <c r="L694" s="99">
        <f t="shared" si="393"/>
        <v>0</v>
      </c>
      <c r="M694" s="99">
        <f t="shared" si="394"/>
        <v>0</v>
      </c>
      <c r="N694" s="99">
        <f t="shared" si="395"/>
        <v>0</v>
      </c>
      <c r="O6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-0.13333333333333347</v>
      </c>
      <c r="P694" s="128">
        <f>IF(Petrobras_PETR4___Histórico__InfoMoney_1[[#This Row],[William %R]]&lt;-0.8,1,0)</f>
        <v>0</v>
      </c>
      <c r="Q694" s="128">
        <f>IF(Petrobras_PETR4___Histórico__InfoMoney_1[[#This Row],[William %R]]&gt;-0.1,1,0)</f>
        <v>0</v>
      </c>
      <c r="R694" s="99">
        <f t="shared" si="396"/>
        <v>16.059999999999999</v>
      </c>
      <c r="S694" s="99">
        <f t="shared" si="397"/>
        <v>19.510000000000002</v>
      </c>
      <c r="T694" s="99">
        <f t="shared" si="398"/>
        <v>17.493923076923075</v>
      </c>
      <c r="U694" s="99">
        <f t="shared" si="399"/>
        <v>17.351499999999998</v>
      </c>
      <c r="V694" s="99">
        <f t="shared" si="400"/>
        <v>18.045499413900643</v>
      </c>
      <c r="W694" s="99">
        <f t="shared" si="401"/>
        <v>17.324014585508628</v>
      </c>
      <c r="X694" s="99">
        <f t="shared" si="402"/>
        <v>0.72148482839201478</v>
      </c>
      <c r="Y694" s="99">
        <f t="shared" si="403"/>
        <v>0.54673623009624206</v>
      </c>
      <c r="Z694" s="99">
        <f t="shared" si="404"/>
        <v>0.17474859829577272</v>
      </c>
      <c r="AA694" s="109">
        <f t="shared" si="405"/>
        <v>4.2426406871191945E-2</v>
      </c>
      <c r="AB694" s="109">
        <f t="shared" si="422"/>
        <v>0.55867700865526915</v>
      </c>
      <c r="AC694" s="99" t="str">
        <f t="shared" si="423"/>
        <v>0</v>
      </c>
      <c r="AD694" s="95" t="str">
        <f t="shared" si="424"/>
        <v>0</v>
      </c>
      <c r="AE694" s="95">
        <f t="shared" si="406"/>
        <v>1</v>
      </c>
      <c r="AF694" s="95">
        <f>IF(Petrobras_PETR4___Histórico__InfoMoney_1[[#This Row],[MACD Line]]&lt;0,1,0)</f>
        <v>0</v>
      </c>
      <c r="AG694" s="99">
        <f>Petrobras_PETR4___Histórico__InfoMoney_1[[#This Row],[9MME]]/Petrobras_PETR4___Histórico__InfoMoney_1[[#This Row],[20MA]]</f>
        <v>1.0082081132422602</v>
      </c>
      <c r="AH694" s="95">
        <f t="shared" si="407"/>
        <v>0</v>
      </c>
      <c r="AI694" s="96">
        <f t="shared" si="408"/>
        <v>0</v>
      </c>
      <c r="AK694" s="104" t="b">
        <f t="shared" si="409"/>
        <v>0</v>
      </c>
      <c r="AL694" s="104" t="b">
        <f t="shared" si="410"/>
        <v>1</v>
      </c>
      <c r="AM694" s="104" t="b">
        <f t="shared" si="411"/>
        <v>0</v>
      </c>
      <c r="AN694" s="104" t="b">
        <f t="shared" si="412"/>
        <v>1</v>
      </c>
      <c r="AO694" s="98">
        <f t="shared" si="413"/>
        <v>15.66</v>
      </c>
      <c r="AP694" s="104">
        <f t="shared" si="414"/>
        <v>19.510000000000002</v>
      </c>
      <c r="AQ694" s="98">
        <f t="shared" si="415"/>
        <v>0.2</v>
      </c>
      <c r="AR694" s="98">
        <f t="shared" si="416"/>
        <v>0.15384615384615385</v>
      </c>
      <c r="AS694" s="98">
        <f t="shared" si="417"/>
        <v>7.407407407407407E-2</v>
      </c>
      <c r="AU694" s="97" t="b">
        <f t="shared" si="418"/>
        <v>0</v>
      </c>
      <c r="AV694" s="97" t="b">
        <f t="shared" si="419"/>
        <v>1</v>
      </c>
      <c r="AW694" s="97" t="b">
        <f t="shared" si="425"/>
        <v>0</v>
      </c>
      <c r="AX694" s="97" t="b">
        <f t="shared" si="426"/>
        <v>0</v>
      </c>
      <c r="AY6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4" s="97" t="b">
        <f t="shared" si="420"/>
        <v>0</v>
      </c>
      <c r="BA694" s="97" t="b">
        <f t="shared" si="421"/>
        <v>1</v>
      </c>
      <c r="BB694" s="97" t="b">
        <f t="shared" si="427"/>
        <v>1</v>
      </c>
      <c r="BC694" s="97" t="b">
        <f t="shared" si="428"/>
        <v>1</v>
      </c>
      <c r="BD694" s="97" t="b">
        <f>Petrobras_PETR4___Histórico__InfoMoney_1[[#This Row],[MACD Line]]&lt;0</f>
        <v>0</v>
      </c>
      <c r="BE6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5" spans="1:57" hidden="1">
      <c r="A695" s="83">
        <v>43315</v>
      </c>
      <c r="B695" s="98">
        <v>19.11</v>
      </c>
      <c r="C695" s="98">
        <v>19.11</v>
      </c>
      <c r="D695" s="98">
        <v>3.43</v>
      </c>
      <c r="E695" s="98">
        <f>Petrobras_PETR4___Histórico__InfoMoney_1[[#This Row],[Var.Dia (%)]]/100</f>
        <v>3.4300000000000004E-2</v>
      </c>
      <c r="F695" s="98">
        <v>19.37</v>
      </c>
      <c r="G695" s="98">
        <v>19.09</v>
      </c>
      <c r="H695" s="98">
        <v>19.510000000000002</v>
      </c>
      <c r="I695" s="97" t="s">
        <v>65</v>
      </c>
      <c r="J695" s="108">
        <v>4.7000000000000002E-3</v>
      </c>
      <c r="K695" s="97">
        <f ca="1">IF(COUNT($E695:E$1321)&gt;=22,LINEST(OFFSET(E695,0,0,22),OFFSET(J695,0,0,22)),"")</f>
        <v>0.60161489103662591</v>
      </c>
      <c r="L695" s="99">
        <f t="shared" si="393"/>
        <v>0</v>
      </c>
      <c r="M695" s="99">
        <f t="shared" si="394"/>
        <v>1</v>
      </c>
      <c r="N695" s="99">
        <f t="shared" si="395"/>
        <v>0</v>
      </c>
      <c r="O6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-0.11494252873563278</v>
      </c>
      <c r="P695" s="128">
        <f>IF(Petrobras_PETR4___Histórico__InfoMoney_1[[#This Row],[William %R]]&lt;-0.8,1,0)</f>
        <v>0</v>
      </c>
      <c r="Q695" s="128">
        <f>IF(Petrobras_PETR4___Histórico__InfoMoney_1[[#This Row],[William %R]]&gt;-0.1,1,0)</f>
        <v>0</v>
      </c>
      <c r="R695" s="99">
        <f t="shared" si="396"/>
        <v>16.03</v>
      </c>
      <c r="S695" s="99">
        <f t="shared" si="397"/>
        <v>19.510000000000002</v>
      </c>
      <c r="T695" s="99">
        <f t="shared" si="398"/>
        <v>17.37876923076923</v>
      </c>
      <c r="U695" s="99">
        <f t="shared" si="399"/>
        <v>17.210999999999999</v>
      </c>
      <c r="V695" s="99">
        <f t="shared" si="400"/>
        <v>17.862862943700758</v>
      </c>
      <c r="W695" s="99">
        <f t="shared" si="401"/>
        <v>17.185935752349319</v>
      </c>
      <c r="X695" s="99">
        <f t="shared" si="402"/>
        <v>0.67692719135143875</v>
      </c>
      <c r="Y695" s="99">
        <f t="shared" si="403"/>
        <v>0.50304908052229891</v>
      </c>
      <c r="Z695" s="99">
        <f t="shared" si="404"/>
        <v>0.17387811082913984</v>
      </c>
      <c r="AA695" s="109">
        <f t="shared" si="405"/>
        <v>0.45254833995939081</v>
      </c>
      <c r="AB695" s="109">
        <f t="shared" si="422"/>
        <v>0.50330905018686023</v>
      </c>
      <c r="AC695" s="99" t="str">
        <f t="shared" si="423"/>
        <v>0</v>
      </c>
      <c r="AD695" s="95" t="str">
        <f t="shared" si="424"/>
        <v>0</v>
      </c>
      <c r="AE695" s="95">
        <f t="shared" si="406"/>
        <v>1</v>
      </c>
      <c r="AF695" s="95">
        <f>IF(Petrobras_PETR4___Histórico__InfoMoney_1[[#This Row],[MACD Line]]&lt;0,1,0)</f>
        <v>0</v>
      </c>
      <c r="AG695" s="99">
        <f>Petrobras_PETR4___Histórico__InfoMoney_1[[#This Row],[9MME]]/Petrobras_PETR4___Histórico__InfoMoney_1[[#This Row],[20MA]]</f>
        <v>1.009747790992344</v>
      </c>
      <c r="AH695" s="95">
        <f t="shared" si="407"/>
        <v>0</v>
      </c>
      <c r="AI695" s="96">
        <f t="shared" si="408"/>
        <v>0</v>
      </c>
      <c r="AK695" s="104" t="b">
        <f t="shared" si="409"/>
        <v>1</v>
      </c>
      <c r="AL695" s="104" t="b">
        <f t="shared" si="410"/>
        <v>1</v>
      </c>
      <c r="AM695" s="104" t="b">
        <f t="shared" si="411"/>
        <v>1</v>
      </c>
      <c r="AN695" s="104" t="b">
        <f t="shared" si="412"/>
        <v>0</v>
      </c>
      <c r="AO695" s="98">
        <f t="shared" si="413"/>
        <v>15.66</v>
      </c>
      <c r="AP695" s="104">
        <f t="shared" si="414"/>
        <v>19.510000000000002</v>
      </c>
      <c r="AQ695" s="98">
        <f t="shared" si="415"/>
        <v>0.2</v>
      </c>
      <c r="AR695" s="98">
        <f t="shared" si="416"/>
        <v>0.15384615384615385</v>
      </c>
      <c r="AS695" s="98">
        <f t="shared" si="417"/>
        <v>7.407407407407407E-2</v>
      </c>
      <c r="AU695" s="97" t="b">
        <f t="shared" si="418"/>
        <v>1</v>
      </c>
      <c r="AV695" s="97" t="b">
        <f t="shared" si="419"/>
        <v>1</v>
      </c>
      <c r="AW695" s="97" t="b">
        <f t="shared" si="425"/>
        <v>0</v>
      </c>
      <c r="AX695" s="97" t="b">
        <f t="shared" si="426"/>
        <v>0</v>
      </c>
      <c r="AY6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5" s="97" t="b">
        <f t="shared" si="420"/>
        <v>0</v>
      </c>
      <c r="BA695" s="97" t="b">
        <f t="shared" si="421"/>
        <v>0</v>
      </c>
      <c r="BB695" s="97" t="b">
        <f t="shared" si="427"/>
        <v>1</v>
      </c>
      <c r="BC695" s="97" t="b">
        <f t="shared" si="428"/>
        <v>1</v>
      </c>
      <c r="BD695" s="97" t="b">
        <f>Petrobras_PETR4___Histórico__InfoMoney_1[[#This Row],[MACD Line]]&lt;0</f>
        <v>0</v>
      </c>
      <c r="BE6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6" spans="1:57" hidden="1">
      <c r="A696" s="83">
        <v>43314</v>
      </c>
      <c r="B696" s="98">
        <v>18.47</v>
      </c>
      <c r="C696" s="98">
        <v>18.47</v>
      </c>
      <c r="D696" s="98">
        <v>2</v>
      </c>
      <c r="E696" s="98">
        <f>Petrobras_PETR4___Histórico__InfoMoney_1[[#This Row],[Var.Dia (%)]]/100</f>
        <v>0.02</v>
      </c>
      <c r="F696" s="98">
        <v>18.09</v>
      </c>
      <c r="G696" s="98">
        <v>18.059999999999999</v>
      </c>
      <c r="H696" s="98">
        <v>18.809999999999999</v>
      </c>
      <c r="I696" s="97" t="s">
        <v>68</v>
      </c>
      <c r="J696" s="108">
        <v>-2.2100000000000002E-2</v>
      </c>
      <c r="K696" s="97">
        <f ca="1">IF(COUNT($E696:E$1321)&gt;=22,LINEST(OFFSET(E696,0,0,22),OFFSET(J696,0,0,22)),"")</f>
        <v>0.52069017627763514</v>
      </c>
      <c r="L696" s="99">
        <f t="shared" si="393"/>
        <v>0</v>
      </c>
      <c r="M696" s="99">
        <f t="shared" si="394"/>
        <v>0</v>
      </c>
      <c r="N696" s="99">
        <f t="shared" si="395"/>
        <v>0</v>
      </c>
      <c r="O6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-0.11805555555555555</v>
      </c>
      <c r="P696" s="128">
        <f>IF(Petrobras_PETR4___Histórico__InfoMoney_1[[#This Row],[William %R]]&lt;-0.8,1,0)</f>
        <v>0</v>
      </c>
      <c r="Q696" s="128">
        <f>IF(Petrobras_PETR4___Histórico__InfoMoney_1[[#This Row],[William %R]]&gt;-0.1,1,0)</f>
        <v>0</v>
      </c>
      <c r="R696" s="99">
        <f t="shared" si="396"/>
        <v>15.93</v>
      </c>
      <c r="S696" s="99">
        <f t="shared" si="397"/>
        <v>18.809999999999999</v>
      </c>
      <c r="T696" s="99">
        <f t="shared" si="398"/>
        <v>17.205423076923076</v>
      </c>
      <c r="U696" s="99">
        <f t="shared" si="399"/>
        <v>17.064</v>
      </c>
      <c r="V696" s="99">
        <f t="shared" si="400"/>
        <v>17.636110751646353</v>
      </c>
      <c r="W696" s="99">
        <f t="shared" si="401"/>
        <v>17.032010612537263</v>
      </c>
      <c r="X696" s="99">
        <f t="shared" si="402"/>
        <v>0.60410013910908944</v>
      </c>
      <c r="Y696" s="99">
        <f t="shared" si="403"/>
        <v>0.45957955281501395</v>
      </c>
      <c r="Z696" s="99">
        <f t="shared" si="404"/>
        <v>0.14452058629407549</v>
      </c>
      <c r="AA696" s="109">
        <f t="shared" si="405"/>
        <v>0.25455844122715671</v>
      </c>
      <c r="AB696" s="109">
        <f t="shared" si="422"/>
        <v>0.24684002916868999</v>
      </c>
      <c r="AC696" s="99" t="str">
        <f t="shared" si="423"/>
        <v>0</v>
      </c>
      <c r="AD696" s="95" t="str">
        <f t="shared" si="424"/>
        <v>0</v>
      </c>
      <c r="AE696" s="95">
        <f t="shared" si="406"/>
        <v>1</v>
      </c>
      <c r="AF696" s="95">
        <f>IF(Petrobras_PETR4___Histórico__InfoMoney_1[[#This Row],[MACD Line]]&lt;0,1,0)</f>
        <v>0</v>
      </c>
      <c r="AG696" s="99">
        <f>Petrobras_PETR4___Histórico__InfoMoney_1[[#This Row],[9MME]]/Petrobras_PETR4___Histórico__InfoMoney_1[[#This Row],[20MA]]</f>
        <v>1.00828780338274</v>
      </c>
      <c r="AH696" s="95">
        <f t="shared" si="407"/>
        <v>0</v>
      </c>
      <c r="AI696" s="96">
        <f t="shared" si="408"/>
        <v>0</v>
      </c>
      <c r="AK696" s="104" t="b">
        <f t="shared" si="409"/>
        <v>1</v>
      </c>
      <c r="AL696" s="104" t="b">
        <f t="shared" si="410"/>
        <v>1</v>
      </c>
      <c r="AM696" s="104" t="b">
        <f t="shared" si="411"/>
        <v>0</v>
      </c>
      <c r="AN696" s="104" t="b">
        <f t="shared" si="412"/>
        <v>1</v>
      </c>
      <c r="AO696" s="98">
        <f t="shared" si="413"/>
        <v>15.61</v>
      </c>
      <c r="AP696" s="104">
        <f t="shared" si="414"/>
        <v>19.510000000000002</v>
      </c>
      <c r="AQ696" s="98">
        <f t="shared" si="415"/>
        <v>0.2</v>
      </c>
      <c r="AR696" s="98">
        <f t="shared" si="416"/>
        <v>0.15384615384615385</v>
      </c>
      <c r="AS696" s="98">
        <f t="shared" si="417"/>
        <v>7.407407407407407E-2</v>
      </c>
      <c r="AU696" s="97" t="b">
        <f t="shared" si="418"/>
        <v>1</v>
      </c>
      <c r="AV696" s="97" t="b">
        <f t="shared" si="419"/>
        <v>1</v>
      </c>
      <c r="AW696" s="97" t="b">
        <f t="shared" si="425"/>
        <v>0</v>
      </c>
      <c r="AX696" s="97" t="b">
        <f t="shared" si="426"/>
        <v>1</v>
      </c>
      <c r="AY6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6" s="97" t="b">
        <f t="shared" si="420"/>
        <v>0</v>
      </c>
      <c r="BA696" s="97" t="b">
        <f t="shared" si="421"/>
        <v>0</v>
      </c>
      <c r="BB696" s="97" t="b">
        <f t="shared" si="427"/>
        <v>0</v>
      </c>
      <c r="BC696" s="97" t="b">
        <f t="shared" si="428"/>
        <v>1</v>
      </c>
      <c r="BD696" s="97" t="b">
        <f>Petrobras_PETR4___Histórico__InfoMoney_1[[#This Row],[MACD Line]]&lt;0</f>
        <v>0</v>
      </c>
      <c r="BE6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7" spans="1:57" hidden="1">
      <c r="A697" s="83">
        <v>43313</v>
      </c>
      <c r="B697" s="98">
        <v>18.11</v>
      </c>
      <c r="C697" s="98">
        <v>18.11</v>
      </c>
      <c r="D697" s="98">
        <v>1.47</v>
      </c>
      <c r="E697" s="98">
        <f>Petrobras_PETR4___Histórico__InfoMoney_1[[#This Row],[Var.Dia (%)]]/100</f>
        <v>1.47E-2</v>
      </c>
      <c r="F697" s="98">
        <v>17.73</v>
      </c>
      <c r="G697" s="98">
        <v>17.690000000000001</v>
      </c>
      <c r="H697" s="98">
        <v>18.11</v>
      </c>
      <c r="I697" s="97" t="s">
        <v>654</v>
      </c>
      <c r="J697" s="108">
        <v>-4.1999999999999997E-3</v>
      </c>
      <c r="K697" s="97">
        <f ca="1">IF(COUNT($E697:E$1321)&gt;=22,LINEST(OFFSET(E697,0,0,22),OFFSET(J697,0,0,22)),"")</f>
        <v>0.67498152165152714</v>
      </c>
      <c r="L697" s="99">
        <f t="shared" si="393"/>
        <v>0</v>
      </c>
      <c r="M697" s="99">
        <f t="shared" si="394"/>
        <v>0</v>
      </c>
      <c r="N697" s="99">
        <f t="shared" si="395"/>
        <v>0</v>
      </c>
      <c r="O6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-3.5398230088496366E-2</v>
      </c>
      <c r="P697" s="128">
        <f>IF(Petrobras_PETR4___Histórico__InfoMoney_1[[#This Row],[William %R]]&lt;-0.8,1,0)</f>
        <v>0</v>
      </c>
      <c r="Q697" s="128">
        <f>IF(Petrobras_PETR4___Histórico__InfoMoney_1[[#This Row],[William %R]]&gt;-0.1,1,0)</f>
        <v>1</v>
      </c>
      <c r="R697" s="99">
        <f t="shared" si="396"/>
        <v>15.93</v>
      </c>
      <c r="S697" s="99">
        <f t="shared" si="397"/>
        <v>18.190000000000001</v>
      </c>
      <c r="T697" s="99">
        <f t="shared" si="398"/>
        <v>17.053999999999998</v>
      </c>
      <c r="U697" s="99">
        <f t="shared" si="399"/>
        <v>16.9755</v>
      </c>
      <c r="V697" s="99">
        <f t="shared" si="400"/>
        <v>17.484494524672961</v>
      </c>
      <c r="W697" s="99">
        <f t="shared" si="401"/>
        <v>16.916971461540243</v>
      </c>
      <c r="X697" s="99">
        <f t="shared" si="402"/>
        <v>0.56752306313271816</v>
      </c>
      <c r="Y697" s="99">
        <f t="shared" si="403"/>
        <v>0.42344940624149507</v>
      </c>
      <c r="Z697" s="99">
        <f t="shared" si="404"/>
        <v>0.14407365689122309</v>
      </c>
      <c r="AA697" s="109">
        <f t="shared" si="405"/>
        <v>0.18384776310850096</v>
      </c>
      <c r="AB697" s="109">
        <f t="shared" si="422"/>
        <v>0.20280532537386647</v>
      </c>
      <c r="AC697" s="99" t="str">
        <f t="shared" si="423"/>
        <v>0</v>
      </c>
      <c r="AD697" s="95" t="str">
        <f t="shared" si="424"/>
        <v>0</v>
      </c>
      <c r="AE697" s="95">
        <f t="shared" si="406"/>
        <v>1</v>
      </c>
      <c r="AF697" s="95">
        <f>IF(Petrobras_PETR4___Histórico__InfoMoney_1[[#This Row],[MACD Line]]&lt;0,1,0)</f>
        <v>0</v>
      </c>
      <c r="AG697" s="99">
        <f>Petrobras_PETR4___Histórico__InfoMoney_1[[#This Row],[9MME]]/Petrobras_PETR4___Histórico__InfoMoney_1[[#This Row],[20MA]]</f>
        <v>1.0046243115077611</v>
      </c>
      <c r="AH697" s="95">
        <f t="shared" si="407"/>
        <v>0</v>
      </c>
      <c r="AI697" s="96">
        <f t="shared" si="408"/>
        <v>0</v>
      </c>
      <c r="AK697" s="104" t="b">
        <f t="shared" si="409"/>
        <v>1</v>
      </c>
      <c r="AL697" s="104" t="b">
        <f t="shared" si="410"/>
        <v>0</v>
      </c>
      <c r="AM697" s="104" t="b">
        <f t="shared" si="411"/>
        <v>0</v>
      </c>
      <c r="AN697" s="104" t="b">
        <f t="shared" si="412"/>
        <v>1</v>
      </c>
      <c r="AO697" s="98">
        <f t="shared" si="413"/>
        <v>15.61</v>
      </c>
      <c r="AP697" s="104">
        <f t="shared" si="414"/>
        <v>18.190000000000001</v>
      </c>
      <c r="AQ697" s="98">
        <f t="shared" si="415"/>
        <v>0.2</v>
      </c>
      <c r="AR697" s="98">
        <f t="shared" si="416"/>
        <v>0.15384615384615385</v>
      </c>
      <c r="AS697" s="98">
        <f t="shared" si="417"/>
        <v>7.407407407407407E-2</v>
      </c>
      <c r="AU697" s="97" t="b">
        <f t="shared" si="418"/>
        <v>1</v>
      </c>
      <c r="AV697" s="97" t="b">
        <f t="shared" si="419"/>
        <v>0</v>
      </c>
      <c r="AW697" s="97" t="b">
        <f t="shared" si="425"/>
        <v>1</v>
      </c>
      <c r="AX697" s="97" t="b">
        <f t="shared" si="426"/>
        <v>1</v>
      </c>
      <c r="AY6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7" s="97" t="b">
        <f t="shared" si="420"/>
        <v>1</v>
      </c>
      <c r="BA697" s="97" t="b">
        <f t="shared" si="421"/>
        <v>0</v>
      </c>
      <c r="BB697" s="97" t="b">
        <f t="shared" si="427"/>
        <v>0</v>
      </c>
      <c r="BC697" s="97" t="b">
        <f t="shared" si="428"/>
        <v>0</v>
      </c>
      <c r="BD697" s="97" t="b">
        <f>Petrobras_PETR4___Histórico__InfoMoney_1[[#This Row],[MACD Line]]&lt;0</f>
        <v>0</v>
      </c>
      <c r="BE6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8" spans="1:57" hidden="1">
      <c r="A698" s="83">
        <v>43312</v>
      </c>
      <c r="B698" s="98">
        <v>17.850000000000001</v>
      </c>
      <c r="C698" s="98">
        <v>17.850000000000001</v>
      </c>
      <c r="D698" s="98">
        <v>-0.85</v>
      </c>
      <c r="E698" s="98">
        <f>Petrobras_PETR4___Histórico__InfoMoney_1[[#This Row],[Var.Dia (%)]]/100</f>
        <v>-8.5000000000000006E-3</v>
      </c>
      <c r="F698" s="98">
        <v>17.760000000000002</v>
      </c>
      <c r="G698" s="98">
        <v>17.62</v>
      </c>
      <c r="H698" s="98">
        <v>17.91</v>
      </c>
      <c r="I698" s="97" t="s">
        <v>655</v>
      </c>
      <c r="J698" s="108">
        <v>-1E-3</v>
      </c>
      <c r="K698" s="97">
        <f ca="1">IF(COUNT($E698:E$1321)&gt;=22,LINEST(OFFSET(E698,0,0,22),OFFSET(J698,0,0,22)),"")</f>
        <v>0.71295417933262761</v>
      </c>
      <c r="L698" s="99">
        <f t="shared" si="393"/>
        <v>0</v>
      </c>
      <c r="M698" s="99">
        <f t="shared" si="394"/>
        <v>0</v>
      </c>
      <c r="N698" s="99">
        <f t="shared" si="395"/>
        <v>0</v>
      </c>
      <c r="O6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-0.14592274678111569</v>
      </c>
      <c r="P698" s="128">
        <f>IF(Petrobras_PETR4___Histórico__InfoMoney_1[[#This Row],[William %R]]&lt;-0.8,1,0)</f>
        <v>0</v>
      </c>
      <c r="Q698" s="128">
        <f>IF(Petrobras_PETR4___Histórico__InfoMoney_1[[#This Row],[William %R]]&gt;-0.1,1,0)</f>
        <v>0</v>
      </c>
      <c r="R698" s="99">
        <f t="shared" si="396"/>
        <v>15.86</v>
      </c>
      <c r="S698" s="99">
        <f t="shared" si="397"/>
        <v>18.190000000000001</v>
      </c>
      <c r="T698" s="99">
        <f t="shared" si="398"/>
        <v>16.927692307692308</v>
      </c>
      <c r="U698" s="99">
        <f t="shared" si="399"/>
        <v>16.861999999999998</v>
      </c>
      <c r="V698" s="99">
        <f t="shared" si="400"/>
        <v>17.370766256431679</v>
      </c>
      <c r="W698" s="99">
        <f t="shared" si="401"/>
        <v>16.821529178463461</v>
      </c>
      <c r="X698" s="99">
        <f t="shared" si="402"/>
        <v>0.5492370779682183</v>
      </c>
      <c r="Y698" s="99">
        <f t="shared" si="403"/>
        <v>0.3874309920186893</v>
      </c>
      <c r="Z698" s="99">
        <f t="shared" si="404"/>
        <v>0.161806085949529</v>
      </c>
      <c r="AA698" s="109">
        <f t="shared" si="405"/>
        <v>0.10606601717798111</v>
      </c>
      <c r="AB698" s="109">
        <f t="shared" si="422"/>
        <v>0.19227584351654772</v>
      </c>
      <c r="AC698" s="99" t="str">
        <f t="shared" si="423"/>
        <v>0</v>
      </c>
      <c r="AD698" s="95" t="str">
        <f t="shared" si="424"/>
        <v>0</v>
      </c>
      <c r="AE698" s="95">
        <f t="shared" si="406"/>
        <v>1</v>
      </c>
      <c r="AF698" s="95">
        <f>IF(Petrobras_PETR4___Histórico__InfoMoney_1[[#This Row],[MACD Line]]&lt;0,1,0)</f>
        <v>0</v>
      </c>
      <c r="AG698" s="99">
        <f>Petrobras_PETR4___Histórico__InfoMoney_1[[#This Row],[9MME]]/Petrobras_PETR4___Histórico__InfoMoney_1[[#This Row],[20MA]]</f>
        <v>1.0038958787624428</v>
      </c>
      <c r="AH698" s="95">
        <f t="shared" si="407"/>
        <v>0</v>
      </c>
      <c r="AI698" s="96">
        <f t="shared" si="408"/>
        <v>0</v>
      </c>
      <c r="AK698" s="104" t="b">
        <f t="shared" si="409"/>
        <v>0</v>
      </c>
      <c r="AL698" s="104" t="b">
        <f t="shared" si="410"/>
        <v>1</v>
      </c>
      <c r="AM698" s="104" t="b">
        <f t="shared" si="411"/>
        <v>0</v>
      </c>
      <c r="AN698" s="104" t="b">
        <f t="shared" si="412"/>
        <v>1</v>
      </c>
      <c r="AO698" s="98">
        <f t="shared" si="413"/>
        <v>15.61</v>
      </c>
      <c r="AP698" s="104">
        <f t="shared" si="414"/>
        <v>18.190000000000001</v>
      </c>
      <c r="AQ698" s="98">
        <f t="shared" si="415"/>
        <v>0.2</v>
      </c>
      <c r="AR698" s="98">
        <f t="shared" si="416"/>
        <v>0.15384615384615385</v>
      </c>
      <c r="AS698" s="98">
        <f t="shared" si="417"/>
        <v>7.407407407407407E-2</v>
      </c>
      <c r="AU698" s="97" t="b">
        <f t="shared" si="418"/>
        <v>0</v>
      </c>
      <c r="AV698" s="97" t="b">
        <f t="shared" si="419"/>
        <v>1</v>
      </c>
      <c r="AW698" s="97" t="b">
        <f t="shared" si="425"/>
        <v>1</v>
      </c>
      <c r="AX698" s="97" t="b">
        <f t="shared" si="426"/>
        <v>1</v>
      </c>
      <c r="AY6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8" s="97" t="b">
        <f t="shared" si="420"/>
        <v>0</v>
      </c>
      <c r="BA698" s="97" t="b">
        <f t="shared" si="421"/>
        <v>1</v>
      </c>
      <c r="BB698" s="97" t="b">
        <f t="shared" si="427"/>
        <v>0</v>
      </c>
      <c r="BC698" s="97" t="b">
        <f t="shared" si="428"/>
        <v>0</v>
      </c>
      <c r="BD698" s="97" t="b">
        <f>Petrobras_PETR4___Histórico__InfoMoney_1[[#This Row],[MACD Line]]&lt;0</f>
        <v>0</v>
      </c>
      <c r="BE6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699" spans="1:57" hidden="1">
      <c r="A699" s="83">
        <v>43311</v>
      </c>
      <c r="B699" s="98">
        <v>18</v>
      </c>
      <c r="C699" s="98">
        <v>18</v>
      </c>
      <c r="D699" s="98">
        <v>0.61</v>
      </c>
      <c r="E699" s="98">
        <f>Petrobras_PETR4___Histórico__InfoMoney_1[[#This Row],[Var.Dia (%)]]/100</f>
        <v>6.0999999999999995E-3</v>
      </c>
      <c r="F699" s="98">
        <v>18.059999999999999</v>
      </c>
      <c r="G699" s="98">
        <v>17.829999999999998</v>
      </c>
      <c r="H699" s="98">
        <v>18.190000000000001</v>
      </c>
      <c r="I699" s="97" t="s">
        <v>656</v>
      </c>
      <c r="J699" s="108">
        <v>1.3299999999999999E-2</v>
      </c>
      <c r="K699" s="97">
        <f ca="1">IF(COUNT($E699:E$1321)&gt;=22,LINEST(OFFSET(E699,0,0,22),OFFSET(J699,0,0,22)),"")</f>
        <v>0.7354545436568577</v>
      </c>
      <c r="L699" s="99">
        <f t="shared" si="393"/>
        <v>0</v>
      </c>
      <c r="M699" s="99">
        <f t="shared" si="394"/>
        <v>1</v>
      </c>
      <c r="N699" s="99">
        <f t="shared" si="395"/>
        <v>0</v>
      </c>
      <c r="O6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-7.509881422924948E-2</v>
      </c>
      <c r="P699" s="128">
        <f>IF(Petrobras_PETR4___Histórico__InfoMoney_1[[#This Row],[William %R]]&lt;-0.8,1,0)</f>
        <v>0</v>
      </c>
      <c r="Q699" s="128">
        <f>IF(Petrobras_PETR4___Histórico__InfoMoney_1[[#This Row],[William %R]]&gt;-0.1,1,0)</f>
        <v>1</v>
      </c>
      <c r="R699" s="99">
        <f t="shared" si="396"/>
        <v>15.66</v>
      </c>
      <c r="S699" s="99">
        <f t="shared" si="397"/>
        <v>18.190000000000001</v>
      </c>
      <c r="T699" s="99">
        <f t="shared" si="398"/>
        <v>16.847538461538459</v>
      </c>
      <c r="U699" s="99">
        <f t="shared" si="399"/>
        <v>16.759999999999998</v>
      </c>
      <c r="V699" s="99">
        <f t="shared" si="400"/>
        <v>17.283632848510166</v>
      </c>
      <c r="W699" s="99">
        <f t="shared" si="401"/>
        <v>16.739251512740537</v>
      </c>
      <c r="X699" s="99">
        <f t="shared" si="402"/>
        <v>0.54438133576962855</v>
      </c>
      <c r="Y699" s="99">
        <f t="shared" si="403"/>
        <v>0.34697947053130707</v>
      </c>
      <c r="Z699" s="99">
        <f t="shared" si="404"/>
        <v>0.19740186523832148</v>
      </c>
      <c r="AA699" s="109">
        <f t="shared" si="405"/>
        <v>7.0710678118655765E-2</v>
      </c>
      <c r="AB699" s="109">
        <f t="shared" si="422"/>
        <v>0.19537144110642155</v>
      </c>
      <c r="AC699" s="99" t="str">
        <f t="shared" si="423"/>
        <v>0</v>
      </c>
      <c r="AD699" s="95" t="str">
        <f t="shared" si="424"/>
        <v>0</v>
      </c>
      <c r="AE699" s="95">
        <f t="shared" si="406"/>
        <v>1</v>
      </c>
      <c r="AF699" s="95">
        <f>IF(Petrobras_PETR4___Histórico__InfoMoney_1[[#This Row],[MACD Line]]&lt;0,1,0)</f>
        <v>0</v>
      </c>
      <c r="AG699" s="99">
        <f>Petrobras_PETR4___Histórico__InfoMoney_1[[#This Row],[9MME]]/Petrobras_PETR4___Histórico__InfoMoney_1[[#This Row],[20MA]]</f>
        <v>1.0052230585643473</v>
      </c>
      <c r="AH699" s="95">
        <f t="shared" si="407"/>
        <v>0</v>
      </c>
      <c r="AI699" s="96">
        <f t="shared" si="408"/>
        <v>0</v>
      </c>
      <c r="AK699" s="104" t="b">
        <f t="shared" si="409"/>
        <v>1</v>
      </c>
      <c r="AL699" s="104" t="b">
        <f t="shared" si="410"/>
        <v>0</v>
      </c>
      <c r="AM699" s="104" t="b">
        <f t="shared" si="411"/>
        <v>0</v>
      </c>
      <c r="AN699" s="104" t="b">
        <f t="shared" si="412"/>
        <v>1</v>
      </c>
      <c r="AO699" s="98">
        <f t="shared" si="413"/>
        <v>15.3</v>
      </c>
      <c r="AP699" s="104">
        <f t="shared" si="414"/>
        <v>18.190000000000001</v>
      </c>
      <c r="AQ699" s="98">
        <f t="shared" si="415"/>
        <v>0.2</v>
      </c>
      <c r="AR699" s="98">
        <f t="shared" si="416"/>
        <v>0.15384615384615385</v>
      </c>
      <c r="AS699" s="98">
        <f t="shared" si="417"/>
        <v>7.407407407407407E-2</v>
      </c>
      <c r="AU699" s="97" t="b">
        <f t="shared" si="418"/>
        <v>1</v>
      </c>
      <c r="AV699" s="97" t="b">
        <f t="shared" si="419"/>
        <v>0</v>
      </c>
      <c r="AW699" s="97" t="b">
        <f t="shared" si="425"/>
        <v>1</v>
      </c>
      <c r="AX699" s="97" t="b">
        <f t="shared" si="426"/>
        <v>1</v>
      </c>
      <c r="AY6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699" s="97" t="b">
        <f t="shared" si="420"/>
        <v>0</v>
      </c>
      <c r="BA699" s="97" t="b">
        <f t="shared" si="421"/>
        <v>0</v>
      </c>
      <c r="BB699" s="97" t="b">
        <f t="shared" si="427"/>
        <v>0</v>
      </c>
      <c r="BC699" s="97" t="b">
        <f t="shared" si="428"/>
        <v>0</v>
      </c>
      <c r="BD699" s="97" t="b">
        <f>Petrobras_PETR4___Histórico__InfoMoney_1[[#This Row],[MACD Line]]&lt;0</f>
        <v>0</v>
      </c>
      <c r="BE6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0" spans="1:57" hidden="1">
      <c r="A700" s="83">
        <v>43308</v>
      </c>
      <c r="B700" s="98">
        <v>17.899999999999999</v>
      </c>
      <c r="C700" s="98">
        <v>17.899999999999999</v>
      </c>
      <c r="D700" s="98">
        <v>1.85</v>
      </c>
      <c r="E700" s="98">
        <f>Petrobras_PETR4___Histórico__InfoMoney_1[[#This Row],[Var.Dia (%)]]/100</f>
        <v>1.8500000000000003E-2</v>
      </c>
      <c r="F700" s="98">
        <v>17.739999999999998</v>
      </c>
      <c r="G700" s="98">
        <v>17.7</v>
      </c>
      <c r="H700" s="98">
        <v>17.93</v>
      </c>
      <c r="I700" s="97" t="s">
        <v>657</v>
      </c>
      <c r="J700" s="108">
        <v>-5.1000000000000004E-3</v>
      </c>
      <c r="K700" s="97">
        <f ca="1">IF(COUNT($E700:E$1321)&gt;=22,LINEST(OFFSET(E700,0,0,22),OFFSET(J700,0,0,22)),"")</f>
        <v>0.7189957099275367</v>
      </c>
      <c r="L700" s="99">
        <f t="shared" si="393"/>
        <v>0</v>
      </c>
      <c r="M700" s="99">
        <f t="shared" si="394"/>
        <v>0</v>
      </c>
      <c r="N700" s="99">
        <f t="shared" si="395"/>
        <v>0</v>
      </c>
      <c r="O7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-8.1967213114755216E-2</v>
      </c>
      <c r="P700" s="128">
        <f>IF(Petrobras_PETR4___Histórico__InfoMoney_1[[#This Row],[William %R]]&lt;-0.8,1,0)</f>
        <v>0</v>
      </c>
      <c r="Q700" s="128">
        <f>IF(Petrobras_PETR4___Histórico__InfoMoney_1[[#This Row],[William %R]]&gt;-0.1,1,0)</f>
        <v>1</v>
      </c>
      <c r="R700" s="99">
        <f t="shared" si="396"/>
        <v>15.66</v>
      </c>
      <c r="S700" s="99">
        <f t="shared" si="397"/>
        <v>18.100000000000001</v>
      </c>
      <c r="T700" s="99">
        <f t="shared" si="398"/>
        <v>16.710730769230768</v>
      </c>
      <c r="U700" s="99">
        <f t="shared" si="399"/>
        <v>16.637999999999998</v>
      </c>
      <c r="V700" s="99">
        <f t="shared" si="400"/>
        <v>17.153384275512014</v>
      </c>
      <c r="W700" s="99">
        <f t="shared" si="401"/>
        <v>16.638391633759781</v>
      </c>
      <c r="X700" s="99">
        <f t="shared" si="402"/>
        <v>0.51499264175223303</v>
      </c>
      <c r="Y700" s="99">
        <f t="shared" si="403"/>
        <v>0.29762900422172672</v>
      </c>
      <c r="Z700" s="99">
        <f t="shared" si="404"/>
        <v>0.2173636375305063</v>
      </c>
      <c r="AA700" s="109">
        <f t="shared" si="405"/>
        <v>0.23334523779155947</v>
      </c>
      <c r="AB700" s="109">
        <f t="shared" si="422"/>
        <v>0.25598828098176679</v>
      </c>
      <c r="AC700" s="99" t="str">
        <f t="shared" si="423"/>
        <v>0</v>
      </c>
      <c r="AD700" s="95" t="str">
        <f t="shared" si="424"/>
        <v>0</v>
      </c>
      <c r="AE700" s="95">
        <f t="shared" si="406"/>
        <v>1</v>
      </c>
      <c r="AF700" s="95">
        <f>IF(Petrobras_PETR4___Histórico__InfoMoney_1[[#This Row],[MACD Line]]&lt;0,1,0)</f>
        <v>0</v>
      </c>
      <c r="AG700" s="99">
        <f>Petrobras_PETR4___Histórico__InfoMoney_1[[#This Row],[9MME]]/Petrobras_PETR4___Histórico__InfoMoney_1[[#This Row],[20MA]]</f>
        <v>1.0043713649014767</v>
      </c>
      <c r="AH700" s="95">
        <f t="shared" si="407"/>
        <v>0</v>
      </c>
      <c r="AI700" s="96">
        <f t="shared" si="408"/>
        <v>0</v>
      </c>
      <c r="AK700" s="104" t="b">
        <f t="shared" si="409"/>
        <v>0</v>
      </c>
      <c r="AL700" s="104" t="b">
        <f t="shared" si="410"/>
        <v>1</v>
      </c>
      <c r="AM700" s="104" t="b">
        <f t="shared" si="411"/>
        <v>0</v>
      </c>
      <c r="AN700" s="104" t="b">
        <f t="shared" si="412"/>
        <v>1</v>
      </c>
      <c r="AO700" s="98">
        <f t="shared" si="413"/>
        <v>15.14</v>
      </c>
      <c r="AP700" s="104">
        <f t="shared" si="414"/>
        <v>18.100000000000001</v>
      </c>
      <c r="AQ700" s="98">
        <f t="shared" si="415"/>
        <v>0.2</v>
      </c>
      <c r="AR700" s="98">
        <f t="shared" si="416"/>
        <v>0.15384615384615385</v>
      </c>
      <c r="AS700" s="98">
        <f t="shared" si="417"/>
        <v>7.407407407407407E-2</v>
      </c>
      <c r="AU700" s="97" t="b">
        <f t="shared" si="418"/>
        <v>0</v>
      </c>
      <c r="AV700" s="97" t="b">
        <f t="shared" si="419"/>
        <v>0</v>
      </c>
      <c r="AW700" s="97" t="b">
        <f t="shared" si="425"/>
        <v>1</v>
      </c>
      <c r="AX700" s="97" t="b">
        <f t="shared" si="426"/>
        <v>1</v>
      </c>
      <c r="AY7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0" s="97" t="b">
        <f t="shared" si="420"/>
        <v>1</v>
      </c>
      <c r="BA700" s="97" t="b">
        <f t="shared" si="421"/>
        <v>0</v>
      </c>
      <c r="BB700" s="97" t="b">
        <f t="shared" si="427"/>
        <v>0</v>
      </c>
      <c r="BC700" s="97" t="b">
        <f t="shared" si="428"/>
        <v>0</v>
      </c>
      <c r="BD700" s="97" t="b">
        <f>Petrobras_PETR4___Histórico__InfoMoney_1[[#This Row],[MACD Line]]&lt;0</f>
        <v>0</v>
      </c>
      <c r="BE7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1" spans="1:57" hidden="1">
      <c r="A701" s="83">
        <v>43307</v>
      </c>
      <c r="B701" s="98">
        <v>17.57</v>
      </c>
      <c r="C701" s="98">
        <v>17.57</v>
      </c>
      <c r="D701" s="98">
        <v>-2.75</v>
      </c>
      <c r="E701" s="98">
        <f>Petrobras_PETR4___Histórico__InfoMoney_1[[#This Row],[Var.Dia (%)]]/100</f>
        <v>-2.75E-2</v>
      </c>
      <c r="F701" s="98">
        <v>18.059999999999999</v>
      </c>
      <c r="G701" s="98">
        <v>17.53</v>
      </c>
      <c r="H701" s="98">
        <v>18.059999999999999</v>
      </c>
      <c r="I701" s="97" t="s">
        <v>658</v>
      </c>
      <c r="J701" s="108">
        <v>-5.7999999999999996E-3</v>
      </c>
      <c r="K701" s="97">
        <f ca="1">IF(COUNT($E701:E$1321)&gt;=22,LINEST(OFFSET(E701,0,0,22),OFFSET(J701,0,0,22)),"")</f>
        <v>0.71635610235762504</v>
      </c>
      <c r="L701" s="99">
        <f t="shared" si="393"/>
        <v>0</v>
      </c>
      <c r="M701" s="99">
        <f t="shared" si="394"/>
        <v>0</v>
      </c>
      <c r="N701" s="99">
        <f t="shared" si="395"/>
        <v>0</v>
      </c>
      <c r="O7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-0.21721311475409871</v>
      </c>
      <c r="P701" s="128">
        <f>IF(Petrobras_PETR4___Histórico__InfoMoney_1[[#This Row],[William %R]]&lt;-0.8,1,0)</f>
        <v>0</v>
      </c>
      <c r="Q701" s="128">
        <f>IF(Petrobras_PETR4___Histórico__InfoMoney_1[[#This Row],[William %R]]&gt;-0.1,1,0)</f>
        <v>0</v>
      </c>
      <c r="R701" s="99">
        <f t="shared" si="396"/>
        <v>15.66</v>
      </c>
      <c r="S701" s="99">
        <f t="shared" si="397"/>
        <v>18.100000000000001</v>
      </c>
      <c r="T701" s="99">
        <f t="shared" si="398"/>
        <v>16.550384615384615</v>
      </c>
      <c r="U701" s="99">
        <f t="shared" si="399"/>
        <v>16.494499999999999</v>
      </c>
      <c r="V701" s="99">
        <f t="shared" si="400"/>
        <v>17.017635961968743</v>
      </c>
      <c r="W701" s="99">
        <f t="shared" si="401"/>
        <v>16.537462964460563</v>
      </c>
      <c r="X701" s="99">
        <f t="shared" si="402"/>
        <v>0.48017299750818054</v>
      </c>
      <c r="Y701" s="99">
        <f t="shared" si="403"/>
        <v>0.24328809483910016</v>
      </c>
      <c r="Z701" s="99">
        <f t="shared" si="404"/>
        <v>0.23688490266908038</v>
      </c>
      <c r="AA701" s="109">
        <f t="shared" si="405"/>
        <v>0.35355339059327379</v>
      </c>
      <c r="AB701" s="109">
        <f t="shared" si="422"/>
        <v>0.26857028875138078</v>
      </c>
      <c r="AC701" s="99" t="str">
        <f t="shared" si="423"/>
        <v>0</v>
      </c>
      <c r="AD701" s="95" t="str">
        <f t="shared" si="424"/>
        <v>0</v>
      </c>
      <c r="AE701" s="95">
        <f t="shared" si="406"/>
        <v>1</v>
      </c>
      <c r="AF701" s="95">
        <f>IF(Petrobras_PETR4___Histórico__InfoMoney_1[[#This Row],[MACD Line]]&lt;0,1,0)</f>
        <v>0</v>
      </c>
      <c r="AG701" s="99">
        <f>Petrobras_PETR4___Histórico__InfoMoney_1[[#This Row],[9MME]]/Petrobras_PETR4___Histórico__InfoMoney_1[[#This Row],[20MA]]</f>
        <v>1.0033880757455282</v>
      </c>
      <c r="AH701" s="95">
        <f t="shared" si="407"/>
        <v>0</v>
      </c>
      <c r="AI701" s="96">
        <f t="shared" si="408"/>
        <v>0</v>
      </c>
      <c r="AK701" s="104" t="b">
        <f t="shared" si="409"/>
        <v>1</v>
      </c>
      <c r="AL701" s="104" t="b">
        <f t="shared" si="410"/>
        <v>1</v>
      </c>
      <c r="AM701" s="104" t="b">
        <f t="shared" si="411"/>
        <v>1</v>
      </c>
      <c r="AN701" s="104" t="b">
        <f t="shared" si="412"/>
        <v>0</v>
      </c>
      <c r="AO701" s="98">
        <f t="shared" si="413"/>
        <v>14.78</v>
      </c>
      <c r="AP701" s="104">
        <f t="shared" si="414"/>
        <v>18.100000000000001</v>
      </c>
      <c r="AQ701" s="98">
        <f t="shared" si="415"/>
        <v>0.2</v>
      </c>
      <c r="AR701" s="98">
        <f t="shared" si="416"/>
        <v>0.15384615384615385</v>
      </c>
      <c r="AS701" s="98">
        <f t="shared" si="417"/>
        <v>7.407407407407407E-2</v>
      </c>
      <c r="AU701" s="97" t="b">
        <f t="shared" si="418"/>
        <v>0</v>
      </c>
      <c r="AV701" s="97" t="b">
        <f t="shared" si="419"/>
        <v>1</v>
      </c>
      <c r="AW701" s="97" t="b">
        <f t="shared" si="425"/>
        <v>1</v>
      </c>
      <c r="AX701" s="97" t="b">
        <f t="shared" si="426"/>
        <v>0</v>
      </c>
      <c r="AY7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1" s="97" t="b">
        <f t="shared" si="420"/>
        <v>0</v>
      </c>
      <c r="BA701" s="97" t="b">
        <f t="shared" si="421"/>
        <v>1</v>
      </c>
      <c r="BB701" s="97" t="b">
        <f t="shared" si="427"/>
        <v>1</v>
      </c>
      <c r="BC701" s="97" t="b">
        <f t="shared" si="428"/>
        <v>0</v>
      </c>
      <c r="BD701" s="97" t="b">
        <f>Petrobras_PETR4___Histórico__InfoMoney_1[[#This Row],[MACD Line]]&lt;0</f>
        <v>0</v>
      </c>
      <c r="BE7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2" spans="1:57" hidden="1">
      <c r="A702" s="83">
        <v>43306</v>
      </c>
      <c r="B702" s="98">
        <v>18.07</v>
      </c>
      <c r="C702" s="98">
        <v>18.07</v>
      </c>
      <c r="D702" s="98">
        <v>1.53</v>
      </c>
      <c r="E702" s="98">
        <f>Petrobras_PETR4___Histórico__InfoMoney_1[[#This Row],[Var.Dia (%)]]/100</f>
        <v>1.5300000000000001E-2</v>
      </c>
      <c r="F702" s="98">
        <v>17.920000000000002</v>
      </c>
      <c r="G702" s="98">
        <v>17.75</v>
      </c>
      <c r="H702" s="98">
        <v>18.100000000000001</v>
      </c>
      <c r="I702" s="97" t="s">
        <v>659</v>
      </c>
      <c r="J702" s="108">
        <v>1.0200000000000001E-2</v>
      </c>
      <c r="K702" s="97">
        <f ca="1">IF(COUNT($E702:E$1321)&gt;=22,LINEST(OFFSET(E702,0,0,22),OFFSET(J702,0,0,22)),"")</f>
        <v>0.68593265855925145</v>
      </c>
      <c r="L702" s="99">
        <f t="shared" si="393"/>
        <v>0</v>
      </c>
      <c r="M702" s="99">
        <f t="shared" si="394"/>
        <v>1</v>
      </c>
      <c r="N702" s="99">
        <f t="shared" si="395"/>
        <v>0</v>
      </c>
      <c r="O7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-1.2295081967213574E-2</v>
      </c>
      <c r="P702" s="128">
        <f>IF(Petrobras_PETR4___Histórico__InfoMoney_1[[#This Row],[William %R]]&lt;-0.8,1,0)</f>
        <v>0</v>
      </c>
      <c r="Q702" s="128">
        <f>IF(Petrobras_PETR4___Histórico__InfoMoney_1[[#This Row],[William %R]]&gt;-0.1,1,0)</f>
        <v>1</v>
      </c>
      <c r="R702" s="99">
        <f t="shared" si="396"/>
        <v>15.66</v>
      </c>
      <c r="S702" s="99">
        <f t="shared" si="397"/>
        <v>18.100000000000001</v>
      </c>
      <c r="T702" s="99">
        <f t="shared" si="398"/>
        <v>16.477115384615381</v>
      </c>
      <c r="U702" s="99">
        <f t="shared" si="399"/>
        <v>16.364999999999998</v>
      </c>
      <c r="V702" s="99">
        <f t="shared" si="400"/>
        <v>16.917206136872149</v>
      </c>
      <c r="W702" s="99">
        <f t="shared" si="401"/>
        <v>16.454860001617408</v>
      </c>
      <c r="X702" s="99">
        <f t="shared" si="402"/>
        <v>0.46234613525474089</v>
      </c>
      <c r="Y702" s="99">
        <f t="shared" si="403"/>
        <v>0.18406686917183007</v>
      </c>
      <c r="Z702" s="99">
        <f t="shared" si="404"/>
        <v>0.27827926608291081</v>
      </c>
      <c r="AA702" s="109">
        <f t="shared" si="405"/>
        <v>0.19091883092036754</v>
      </c>
      <c r="AB702" s="109">
        <f t="shared" si="422"/>
        <v>0.53049976437318058</v>
      </c>
      <c r="AC702" s="99" t="str">
        <f t="shared" si="423"/>
        <v>0</v>
      </c>
      <c r="AD702" s="95" t="str">
        <f t="shared" si="424"/>
        <v>0</v>
      </c>
      <c r="AE702" s="95">
        <f t="shared" si="406"/>
        <v>1</v>
      </c>
      <c r="AF702" s="95">
        <f>IF(Petrobras_PETR4___Histórico__InfoMoney_1[[#This Row],[MACD Line]]&lt;0,1,0)</f>
        <v>0</v>
      </c>
      <c r="AG702" s="99">
        <f>Petrobras_PETR4___Histórico__InfoMoney_1[[#This Row],[9MME]]/Petrobras_PETR4___Histórico__InfoMoney_1[[#This Row],[20MA]]</f>
        <v>1.0068509248160942</v>
      </c>
      <c r="AH702" s="95">
        <f t="shared" si="407"/>
        <v>0</v>
      </c>
      <c r="AI702" s="96">
        <f t="shared" si="408"/>
        <v>0</v>
      </c>
      <c r="AK702" s="104" t="b">
        <f t="shared" si="409"/>
        <v>1</v>
      </c>
      <c r="AL702" s="104" t="b">
        <f t="shared" si="410"/>
        <v>0</v>
      </c>
      <c r="AM702" s="104" t="b">
        <f t="shared" si="411"/>
        <v>0</v>
      </c>
      <c r="AN702" s="104" t="b">
        <f t="shared" si="412"/>
        <v>1</v>
      </c>
      <c r="AO702" s="98">
        <f t="shared" si="413"/>
        <v>14.54</v>
      </c>
      <c r="AP702" s="104">
        <f t="shared" si="414"/>
        <v>18.100000000000001</v>
      </c>
      <c r="AQ702" s="98">
        <f t="shared" si="415"/>
        <v>0.2</v>
      </c>
      <c r="AR702" s="98">
        <f t="shared" si="416"/>
        <v>0.15384615384615385</v>
      </c>
      <c r="AS702" s="98">
        <f t="shared" si="417"/>
        <v>7.407407407407407E-2</v>
      </c>
      <c r="AU702" s="97" t="b">
        <f t="shared" si="418"/>
        <v>1</v>
      </c>
      <c r="AV702" s="97" t="b">
        <f t="shared" si="419"/>
        <v>1</v>
      </c>
      <c r="AW702" s="97" t="b">
        <f t="shared" si="425"/>
        <v>0</v>
      </c>
      <c r="AX702" s="97" t="b">
        <f t="shared" si="426"/>
        <v>0</v>
      </c>
      <c r="AY7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2" s="97" t="b">
        <f t="shared" si="420"/>
        <v>0</v>
      </c>
      <c r="BA702" s="97" t="b">
        <f t="shared" si="421"/>
        <v>0</v>
      </c>
      <c r="BB702" s="97" t="b">
        <f t="shared" si="427"/>
        <v>1</v>
      </c>
      <c r="BC702" s="97" t="b">
        <f t="shared" si="428"/>
        <v>1</v>
      </c>
      <c r="BD702" s="97" t="b">
        <f>Petrobras_PETR4___Histórico__InfoMoney_1[[#This Row],[MACD Line]]&lt;0</f>
        <v>0</v>
      </c>
      <c r="BE7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3" spans="1:57" hidden="1">
      <c r="A703" s="83">
        <v>43305</v>
      </c>
      <c r="B703" s="98">
        <v>17.8</v>
      </c>
      <c r="C703" s="98">
        <v>17.8</v>
      </c>
      <c r="D703" s="98">
        <v>2.08</v>
      </c>
      <c r="E703" s="98">
        <f>Petrobras_PETR4___Histórico__InfoMoney_1[[#This Row],[Var.Dia (%)]]/100</f>
        <v>2.0799999999999999E-2</v>
      </c>
      <c r="F703" s="98">
        <v>17.71</v>
      </c>
      <c r="G703" s="98">
        <v>17.68</v>
      </c>
      <c r="H703" s="98">
        <v>17.989999999999998</v>
      </c>
      <c r="I703" s="97" t="s">
        <v>660</v>
      </c>
      <c r="J703" s="108">
        <v>-1.3299999999999999E-2</v>
      </c>
      <c r="K703" s="97">
        <f ca="1">IF(COUNT($E703:E$1321)&gt;=22,LINEST(OFFSET(E703,0,0,22),OFFSET(J703,0,0,22)),"")</f>
        <v>0.74559334597649141</v>
      </c>
      <c r="L703" s="99">
        <f t="shared" si="393"/>
        <v>0</v>
      </c>
      <c r="M703" s="99">
        <f t="shared" si="394"/>
        <v>0</v>
      </c>
      <c r="N703" s="99">
        <f t="shared" si="395"/>
        <v>0</v>
      </c>
      <c r="O7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-7.9831932773108322E-2</v>
      </c>
      <c r="P703" s="128">
        <f>IF(Petrobras_PETR4___Histórico__InfoMoney_1[[#This Row],[William %R]]&lt;-0.8,1,0)</f>
        <v>0</v>
      </c>
      <c r="Q703" s="128">
        <f>IF(Petrobras_PETR4___Histórico__InfoMoney_1[[#This Row],[William %R]]&gt;-0.1,1,0)</f>
        <v>1</v>
      </c>
      <c r="R703" s="99">
        <f t="shared" si="396"/>
        <v>15.61</v>
      </c>
      <c r="S703" s="99">
        <f t="shared" si="397"/>
        <v>17.989999999999998</v>
      </c>
      <c r="T703" s="99">
        <f t="shared" si="398"/>
        <v>16.283692307692306</v>
      </c>
      <c r="U703" s="99">
        <f t="shared" si="399"/>
        <v>16.187499999999996</v>
      </c>
      <c r="V703" s="99">
        <f t="shared" si="400"/>
        <v>16.707607252667085</v>
      </c>
      <c r="W703" s="99">
        <f t="shared" si="401"/>
        <v>16.325648801746802</v>
      </c>
      <c r="X703" s="99">
        <f t="shared" si="402"/>
        <v>0.38195845092028335</v>
      </c>
      <c r="Y703" s="99">
        <f t="shared" si="403"/>
        <v>0.11449705265110237</v>
      </c>
      <c r="Z703" s="99">
        <f t="shared" si="404"/>
        <v>0.26746139826918097</v>
      </c>
      <c r="AA703" s="109">
        <f t="shared" si="405"/>
        <v>0.26162950903902327</v>
      </c>
      <c r="AB703" s="109">
        <f t="shared" si="422"/>
        <v>0.61083549340227472</v>
      </c>
      <c r="AC703" s="99" t="str">
        <f t="shared" si="423"/>
        <v>0</v>
      </c>
      <c r="AD703" s="95" t="str">
        <f t="shared" si="424"/>
        <v>0</v>
      </c>
      <c r="AE703" s="95">
        <f t="shared" si="406"/>
        <v>1</v>
      </c>
      <c r="AF703" s="95">
        <f>IF(Petrobras_PETR4___Histórico__InfoMoney_1[[#This Row],[MACD Line]]&lt;0,1,0)</f>
        <v>0</v>
      </c>
      <c r="AG703" s="99">
        <f>Petrobras_PETR4___Histórico__InfoMoney_1[[#This Row],[9MME]]/Petrobras_PETR4___Histórico__InfoMoney_1[[#This Row],[20MA]]</f>
        <v>1.0059423819423821</v>
      </c>
      <c r="AH703" s="95">
        <f t="shared" si="407"/>
        <v>0</v>
      </c>
      <c r="AI703" s="96">
        <f t="shared" si="408"/>
        <v>0</v>
      </c>
      <c r="AK703" s="104" t="b">
        <f t="shared" si="409"/>
        <v>0</v>
      </c>
      <c r="AL703" s="104" t="b">
        <f t="shared" si="410"/>
        <v>1</v>
      </c>
      <c r="AM703" s="104" t="b">
        <f t="shared" si="411"/>
        <v>0</v>
      </c>
      <c r="AN703" s="104" t="b">
        <f t="shared" si="412"/>
        <v>1</v>
      </c>
      <c r="AO703" s="98">
        <f t="shared" si="413"/>
        <v>14.06</v>
      </c>
      <c r="AP703" s="104">
        <f t="shared" si="414"/>
        <v>18.100000000000001</v>
      </c>
      <c r="AQ703" s="98">
        <f t="shared" si="415"/>
        <v>0.2</v>
      </c>
      <c r="AR703" s="98">
        <f t="shared" si="416"/>
        <v>0.15384615384615385</v>
      </c>
      <c r="AS703" s="98">
        <f t="shared" si="417"/>
        <v>7.407407407407407E-2</v>
      </c>
      <c r="AU703" s="97" t="b">
        <f t="shared" si="418"/>
        <v>1</v>
      </c>
      <c r="AV703" s="97" t="b">
        <f t="shared" si="419"/>
        <v>0</v>
      </c>
      <c r="AW703" s="97" t="b">
        <f t="shared" si="425"/>
        <v>0</v>
      </c>
      <c r="AX703" s="97" t="b">
        <f t="shared" si="426"/>
        <v>0</v>
      </c>
      <c r="AY7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3" s="97" t="b">
        <f t="shared" si="420"/>
        <v>0</v>
      </c>
      <c r="BA703" s="97" t="b">
        <f t="shared" si="421"/>
        <v>0</v>
      </c>
      <c r="BB703" s="97" t="b">
        <f t="shared" si="427"/>
        <v>1</v>
      </c>
      <c r="BC703" s="97" t="b">
        <f t="shared" si="428"/>
        <v>1</v>
      </c>
      <c r="BD703" s="97" t="b">
        <f>Petrobras_PETR4___Histórico__InfoMoney_1[[#This Row],[MACD Line]]&lt;0</f>
        <v>0</v>
      </c>
      <c r="BE7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4" spans="1:57" hidden="1">
      <c r="A704" s="83">
        <v>43304</v>
      </c>
      <c r="B704" s="98">
        <v>17.43</v>
      </c>
      <c r="C704" s="98">
        <v>17.43</v>
      </c>
      <c r="D704" s="98">
        <v>-0.16</v>
      </c>
      <c r="E704" s="98">
        <f>Petrobras_PETR4___Histórico__InfoMoney_1[[#This Row],[Var.Dia (%)]]/100</f>
        <v>-1.6000000000000001E-3</v>
      </c>
      <c r="F704" s="98">
        <v>17.47</v>
      </c>
      <c r="G704" s="98">
        <v>17.39</v>
      </c>
      <c r="H704" s="98">
        <v>17.62</v>
      </c>
      <c r="I704" s="97" t="s">
        <v>661</v>
      </c>
      <c r="J704" s="108">
        <v>-1.46E-2</v>
      </c>
      <c r="K704" s="97">
        <f ca="1">IF(COUNT($E704:E$1321)&gt;=22,LINEST(OFFSET(E704,0,0,22),OFFSET(J704,0,0,22)),"")</f>
        <v>0.91464782683111168</v>
      </c>
      <c r="L704" s="99">
        <f t="shared" si="393"/>
        <v>0</v>
      </c>
      <c r="M704" s="99">
        <f t="shared" si="394"/>
        <v>0</v>
      </c>
      <c r="N704" s="99">
        <f t="shared" si="395"/>
        <v>0</v>
      </c>
      <c r="O7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-9.9009900990098682E-2</v>
      </c>
      <c r="P704" s="128">
        <f>IF(Petrobras_PETR4___Histórico__InfoMoney_1[[#This Row],[William %R]]&lt;-0.8,1,0)</f>
        <v>0</v>
      </c>
      <c r="Q704" s="128">
        <f>IF(Petrobras_PETR4___Histórico__InfoMoney_1[[#This Row],[William %R]]&gt;-0.1,1,0)</f>
        <v>1</v>
      </c>
      <c r="R704" s="99">
        <f t="shared" si="396"/>
        <v>15.61</v>
      </c>
      <c r="S704" s="99">
        <f t="shared" si="397"/>
        <v>17.63</v>
      </c>
      <c r="T704" s="99">
        <f t="shared" si="398"/>
        <v>16.068115384615385</v>
      </c>
      <c r="U704" s="99">
        <f t="shared" si="399"/>
        <v>16.007999999999996</v>
      </c>
      <c r="V704" s="99">
        <f t="shared" si="400"/>
        <v>16.508990389515645</v>
      </c>
      <c r="W704" s="99">
        <f t="shared" si="401"/>
        <v>16.207700705886545</v>
      </c>
      <c r="X704" s="99">
        <f t="shared" si="402"/>
        <v>0.30128968362910058</v>
      </c>
      <c r="Y704" s="99">
        <f t="shared" si="403"/>
        <v>4.7631703083807125E-2</v>
      </c>
      <c r="Z704" s="99">
        <f t="shared" si="404"/>
        <v>0.25365798054529343</v>
      </c>
      <c r="AA704" s="109">
        <f t="shared" si="405"/>
        <v>2.1213203435597228E-2</v>
      </c>
      <c r="AB704" s="109">
        <f t="shared" si="422"/>
        <v>0.51980765673468143</v>
      </c>
      <c r="AC704" s="99" t="str">
        <f t="shared" si="423"/>
        <v>0</v>
      </c>
      <c r="AD704" s="95" t="str">
        <f t="shared" si="424"/>
        <v>0</v>
      </c>
      <c r="AE704" s="95">
        <f t="shared" si="406"/>
        <v>1</v>
      </c>
      <c r="AF704" s="95">
        <f>IF(Petrobras_PETR4___Histórico__InfoMoney_1[[#This Row],[MACD Line]]&lt;0,1,0)</f>
        <v>0</v>
      </c>
      <c r="AG704" s="99">
        <f>Petrobras_PETR4___Histórico__InfoMoney_1[[#This Row],[9MME]]/Petrobras_PETR4___Histórico__InfoMoney_1[[#This Row],[20MA]]</f>
        <v>1.0037553338715262</v>
      </c>
      <c r="AH704" s="95">
        <f t="shared" si="407"/>
        <v>0</v>
      </c>
      <c r="AI704" s="96">
        <f t="shared" si="408"/>
        <v>0</v>
      </c>
      <c r="AK704" s="104" t="b">
        <f t="shared" si="409"/>
        <v>1</v>
      </c>
      <c r="AL704" s="104" t="b">
        <f t="shared" si="410"/>
        <v>1</v>
      </c>
      <c r="AM704" s="104" t="b">
        <f t="shared" si="411"/>
        <v>0</v>
      </c>
      <c r="AN704" s="104" t="b">
        <f t="shared" si="412"/>
        <v>1</v>
      </c>
      <c r="AO704" s="98">
        <f t="shared" si="413"/>
        <v>13.59</v>
      </c>
      <c r="AP704" s="104">
        <f t="shared" si="414"/>
        <v>17.63</v>
      </c>
      <c r="AQ704" s="98">
        <f t="shared" si="415"/>
        <v>0.2</v>
      </c>
      <c r="AR704" s="98">
        <f t="shared" si="416"/>
        <v>0.15384615384615385</v>
      </c>
      <c r="AS704" s="98">
        <f t="shared" si="417"/>
        <v>7.407407407407407E-2</v>
      </c>
      <c r="AU704" s="97" t="b">
        <f t="shared" si="418"/>
        <v>0</v>
      </c>
      <c r="AV704" s="97" t="b">
        <f t="shared" si="419"/>
        <v>1</v>
      </c>
      <c r="AW704" s="97" t="b">
        <f t="shared" si="425"/>
        <v>0</v>
      </c>
      <c r="AX704" s="97" t="b">
        <f t="shared" si="426"/>
        <v>0</v>
      </c>
      <c r="AY7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4" s="97" t="b">
        <f t="shared" si="420"/>
        <v>0</v>
      </c>
      <c r="BA704" s="97" t="b">
        <f t="shared" si="421"/>
        <v>0</v>
      </c>
      <c r="BB704" s="97" t="b">
        <f t="shared" si="427"/>
        <v>1</v>
      </c>
      <c r="BC704" s="97" t="b">
        <f t="shared" si="428"/>
        <v>1</v>
      </c>
      <c r="BD704" s="97" t="b">
        <f>Petrobras_PETR4___Histórico__InfoMoney_1[[#This Row],[MACD Line]]&lt;0</f>
        <v>0</v>
      </c>
      <c r="BE7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5" spans="1:57" hidden="1">
      <c r="A705" s="83">
        <v>43301</v>
      </c>
      <c r="B705" s="98">
        <v>17.46</v>
      </c>
      <c r="C705" s="98">
        <v>17.46</v>
      </c>
      <c r="D705" s="98">
        <v>4.84</v>
      </c>
      <c r="E705" s="98">
        <f>Petrobras_PETR4___Histórico__InfoMoney_1[[#This Row],[Var.Dia (%)]]/100</f>
        <v>4.8399999999999999E-2</v>
      </c>
      <c r="F705" s="98">
        <v>17.350000000000001</v>
      </c>
      <c r="G705" s="98">
        <v>17.14</v>
      </c>
      <c r="H705" s="98">
        <v>17.63</v>
      </c>
      <c r="I705" s="97" t="s">
        <v>485</v>
      </c>
      <c r="J705" s="108">
        <v>7.4000000000000003E-3</v>
      </c>
      <c r="K705" s="97">
        <f ca="1">IF(COUNT($E705:E$1321)&gt;=22,LINEST(OFFSET(E705,0,0,22),OFFSET(J705,0,0,22)),"")</f>
        <v>1.0369315835356341</v>
      </c>
      <c r="L705" s="99">
        <f t="shared" si="393"/>
        <v>0</v>
      </c>
      <c r="M705" s="99">
        <f t="shared" si="394"/>
        <v>1</v>
      </c>
      <c r="N705" s="99">
        <f t="shared" si="395"/>
        <v>0</v>
      </c>
      <c r="O7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-7.2961373390557194E-2</v>
      </c>
      <c r="P705" s="128">
        <f>IF(Petrobras_PETR4___Histórico__InfoMoney_1[[#This Row],[William %R]]&lt;-0.8,1,0)</f>
        <v>0</v>
      </c>
      <c r="Q705" s="128">
        <f>IF(Petrobras_PETR4___Histórico__InfoMoney_1[[#This Row],[William %R]]&gt;-0.1,1,0)</f>
        <v>1</v>
      </c>
      <c r="R705" s="99">
        <f t="shared" si="396"/>
        <v>15.3</v>
      </c>
      <c r="S705" s="99">
        <f t="shared" si="397"/>
        <v>17.63</v>
      </c>
      <c r="T705" s="99">
        <f t="shared" si="398"/>
        <v>15.912384615384616</v>
      </c>
      <c r="U705" s="99">
        <f t="shared" si="399"/>
        <v>15.820500000000001</v>
      </c>
      <c r="V705" s="99">
        <f t="shared" si="400"/>
        <v>16.341534096700308</v>
      </c>
      <c r="W705" s="99">
        <f t="shared" si="401"/>
        <v>16.109916762357468</v>
      </c>
      <c r="X705" s="99">
        <f t="shared" si="402"/>
        <v>0.2316173343428396</v>
      </c>
      <c r="Y705" s="99">
        <f t="shared" si="403"/>
        <v>-1.5782792052516231E-2</v>
      </c>
      <c r="Z705" s="99">
        <f t="shared" si="404"/>
        <v>0.24740012639535583</v>
      </c>
      <c r="AA705" s="109">
        <f t="shared" si="405"/>
        <v>0.56568542494923857</v>
      </c>
      <c r="AB705" s="109">
        <f t="shared" si="422"/>
        <v>0.49517673612559837</v>
      </c>
      <c r="AC705" s="99" t="str">
        <f t="shared" si="423"/>
        <v>0</v>
      </c>
      <c r="AD705" s="95" t="str">
        <f t="shared" si="424"/>
        <v>0</v>
      </c>
      <c r="AE705" s="95">
        <f t="shared" si="406"/>
        <v>1</v>
      </c>
      <c r="AF705" s="95">
        <f>IF(Petrobras_PETR4___Histórico__InfoMoney_1[[#This Row],[MACD Line]]&lt;0,1,0)</f>
        <v>0</v>
      </c>
      <c r="AG705" s="99">
        <f>Petrobras_PETR4___Histórico__InfoMoney_1[[#This Row],[9MME]]/Petrobras_PETR4___Histórico__InfoMoney_1[[#This Row],[20MA]]</f>
        <v>1.005807946359762</v>
      </c>
      <c r="AH705" s="95">
        <f t="shared" si="407"/>
        <v>0</v>
      </c>
      <c r="AI705" s="96">
        <f t="shared" si="408"/>
        <v>0</v>
      </c>
      <c r="AK705" s="104" t="b">
        <f t="shared" si="409"/>
        <v>1</v>
      </c>
      <c r="AL705" s="104" t="b">
        <f t="shared" si="410"/>
        <v>0</v>
      </c>
      <c r="AM705" s="104" t="b">
        <f t="shared" si="411"/>
        <v>0</v>
      </c>
      <c r="AN705" s="104" t="b">
        <f t="shared" si="412"/>
        <v>1</v>
      </c>
      <c r="AO705" s="98">
        <f t="shared" si="413"/>
        <v>13.59</v>
      </c>
      <c r="AP705" s="104">
        <f t="shared" si="414"/>
        <v>17.63</v>
      </c>
      <c r="AQ705" s="98">
        <f t="shared" si="415"/>
        <v>0.2</v>
      </c>
      <c r="AR705" s="98">
        <f t="shared" si="416"/>
        <v>0.15384615384615385</v>
      </c>
      <c r="AS705" s="98">
        <f t="shared" si="417"/>
        <v>7.407407407407407E-2</v>
      </c>
      <c r="AU705" s="97" t="b">
        <f t="shared" si="418"/>
        <v>1</v>
      </c>
      <c r="AV705" s="97" t="b">
        <f t="shared" si="419"/>
        <v>0</v>
      </c>
      <c r="AW705" s="97" t="b">
        <f t="shared" si="425"/>
        <v>0</v>
      </c>
      <c r="AX705" s="97" t="b">
        <f t="shared" si="426"/>
        <v>1</v>
      </c>
      <c r="AY7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5" s="97" t="b">
        <f t="shared" si="420"/>
        <v>1</v>
      </c>
      <c r="BA705" s="97" t="b">
        <f t="shared" si="421"/>
        <v>0</v>
      </c>
      <c r="BB705" s="97" t="b">
        <f t="shared" si="427"/>
        <v>0</v>
      </c>
      <c r="BC705" s="97" t="b">
        <f t="shared" si="428"/>
        <v>1</v>
      </c>
      <c r="BD705" s="97" t="b">
        <f>Petrobras_PETR4___Histórico__InfoMoney_1[[#This Row],[MACD Line]]&lt;0</f>
        <v>0</v>
      </c>
      <c r="BE7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6" spans="1:57" hidden="1">
      <c r="A706" s="83">
        <v>43300</v>
      </c>
      <c r="B706" s="98">
        <v>16.66</v>
      </c>
      <c r="C706" s="98">
        <v>16.66</v>
      </c>
      <c r="D706" s="98">
        <v>1.94</v>
      </c>
      <c r="E706" s="98">
        <f>Petrobras_PETR4___Histórico__InfoMoney_1[[#This Row],[Var.Dia (%)]]/100</f>
        <v>1.9400000000000001E-2</v>
      </c>
      <c r="F706" s="98">
        <v>16.149999999999999</v>
      </c>
      <c r="G706" s="98">
        <v>16.059999999999999</v>
      </c>
      <c r="H706" s="98">
        <v>16.66</v>
      </c>
      <c r="I706" s="97" t="s">
        <v>662</v>
      </c>
      <c r="J706" s="108">
        <v>-1.38E-2</v>
      </c>
      <c r="K706" s="97">
        <f ca="1">IF(COUNT($E706:E$1321)&gt;=22,LINEST(OFFSET(E706,0,0,22),OFFSET(J706,0,0,22)),"")</f>
        <v>0.80062158826631891</v>
      </c>
      <c r="L706" s="99">
        <f t="shared" si="393"/>
        <v>0</v>
      </c>
      <c r="M706" s="99">
        <f t="shared" si="394"/>
        <v>0</v>
      </c>
      <c r="N706" s="99">
        <f t="shared" si="395"/>
        <v>0</v>
      </c>
      <c r="O7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-0.19148936170212746</v>
      </c>
      <c r="P706" s="128">
        <f>IF(Petrobras_PETR4___Histórico__InfoMoney_1[[#This Row],[William %R]]&lt;-0.8,1,0)</f>
        <v>0</v>
      </c>
      <c r="Q706" s="128">
        <f>IF(Petrobras_PETR4___Histórico__InfoMoney_1[[#This Row],[William %R]]&gt;-0.1,1,0)</f>
        <v>0</v>
      </c>
      <c r="R706" s="99">
        <f t="shared" si="396"/>
        <v>15.14</v>
      </c>
      <c r="S706" s="99">
        <f t="shared" si="397"/>
        <v>17.02</v>
      </c>
      <c r="T706" s="99">
        <f t="shared" si="398"/>
        <v>15.705115384615388</v>
      </c>
      <c r="U706" s="99">
        <f t="shared" si="399"/>
        <v>15.631</v>
      </c>
      <c r="V706" s="99">
        <f t="shared" si="400"/>
        <v>16.138176659736729</v>
      </c>
      <c r="W706" s="99">
        <f t="shared" si="401"/>
        <v>16.001910103346066</v>
      </c>
      <c r="X706" s="99">
        <f t="shared" si="402"/>
        <v>0.13626655639066243</v>
      </c>
      <c r="Y706" s="99">
        <f t="shared" si="403"/>
        <v>-7.7632823651355182E-2</v>
      </c>
      <c r="Z706" s="99">
        <f t="shared" si="404"/>
        <v>0.21389938004201761</v>
      </c>
      <c r="AA706" s="109">
        <f t="shared" si="405"/>
        <v>0.22627416997969541</v>
      </c>
      <c r="AB706" s="109">
        <f t="shared" si="422"/>
        <v>0.18836135484753758</v>
      </c>
      <c r="AC706" s="99" t="str">
        <f t="shared" si="423"/>
        <v>0</v>
      </c>
      <c r="AD706" s="95" t="str">
        <f t="shared" si="424"/>
        <v>0</v>
      </c>
      <c r="AE706" s="95">
        <f t="shared" si="406"/>
        <v>1</v>
      </c>
      <c r="AF706" s="95">
        <f>IF(Petrobras_PETR4___Histórico__InfoMoney_1[[#This Row],[MACD Line]]&lt;0,1,0)</f>
        <v>0</v>
      </c>
      <c r="AG706" s="99">
        <f>Petrobras_PETR4___Histórico__InfoMoney_1[[#This Row],[9MME]]/Petrobras_PETR4___Histórico__InfoMoney_1[[#This Row],[20MA]]</f>
        <v>1.0047415638548645</v>
      </c>
      <c r="AH706" s="95">
        <f t="shared" si="407"/>
        <v>0</v>
      </c>
      <c r="AI706" s="96">
        <f t="shared" si="408"/>
        <v>0</v>
      </c>
      <c r="AK706" s="104" t="b">
        <f t="shared" si="409"/>
        <v>0</v>
      </c>
      <c r="AL706" s="104" t="b">
        <f t="shared" si="410"/>
        <v>1</v>
      </c>
      <c r="AM706" s="104" t="b">
        <f t="shared" si="411"/>
        <v>0</v>
      </c>
      <c r="AN706" s="104" t="b">
        <f t="shared" si="412"/>
        <v>1</v>
      </c>
      <c r="AO706" s="98">
        <f t="shared" si="413"/>
        <v>13.59</v>
      </c>
      <c r="AP706" s="104">
        <f t="shared" si="414"/>
        <v>17.02</v>
      </c>
      <c r="AQ706" s="98">
        <f t="shared" si="415"/>
        <v>0.2</v>
      </c>
      <c r="AR706" s="98">
        <f t="shared" si="416"/>
        <v>0.15384615384615385</v>
      </c>
      <c r="AS706" s="98">
        <f t="shared" si="417"/>
        <v>7.407407407407407E-2</v>
      </c>
      <c r="AU706" s="97" t="b">
        <f t="shared" si="418"/>
        <v>0</v>
      </c>
      <c r="AV706" s="97" t="b">
        <f t="shared" si="419"/>
        <v>0</v>
      </c>
      <c r="AW706" s="97" t="b">
        <f t="shared" si="425"/>
        <v>1</v>
      </c>
      <c r="AX706" s="97" t="b">
        <f t="shared" si="426"/>
        <v>1</v>
      </c>
      <c r="AY7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6" s="97" t="b">
        <f t="shared" si="420"/>
        <v>0</v>
      </c>
      <c r="BA706" s="97" t="b">
        <f t="shared" si="421"/>
        <v>1</v>
      </c>
      <c r="BB706" s="97" t="b">
        <f t="shared" si="427"/>
        <v>0</v>
      </c>
      <c r="BC706" s="97" t="b">
        <f t="shared" si="428"/>
        <v>0</v>
      </c>
      <c r="BD706" s="97" t="b">
        <f>Petrobras_PETR4___Histórico__InfoMoney_1[[#This Row],[MACD Line]]&lt;0</f>
        <v>0</v>
      </c>
      <c r="BE7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7" spans="1:57" hidden="1">
      <c r="A707" s="83">
        <v>43299</v>
      </c>
      <c r="B707" s="98">
        <v>16.34</v>
      </c>
      <c r="C707" s="98">
        <v>16.34</v>
      </c>
      <c r="D707" s="98">
        <v>-1.31</v>
      </c>
      <c r="E707" s="98">
        <f>Petrobras_PETR4___Histórico__InfoMoney_1[[#This Row],[Var.Dia (%)]]/100</f>
        <v>-1.3100000000000001E-2</v>
      </c>
      <c r="F707" s="98">
        <v>16.52</v>
      </c>
      <c r="G707" s="98">
        <v>16.239999999999998</v>
      </c>
      <c r="H707" s="98">
        <v>16.66</v>
      </c>
      <c r="I707" s="97" t="s">
        <v>663</v>
      </c>
      <c r="J707" s="108">
        <v>-1.6000000000000001E-3</v>
      </c>
      <c r="K707" s="97">
        <f ca="1">IF(COUNT($E707:E$1321)&gt;=22,LINEST(OFFSET(E707,0,0,22),OFFSET(J707,0,0,22)),"")</f>
        <v>1.0137550319825848</v>
      </c>
      <c r="L707" s="99">
        <f t="shared" si="393"/>
        <v>0</v>
      </c>
      <c r="M707" s="99">
        <f t="shared" si="394"/>
        <v>0</v>
      </c>
      <c r="N707" s="99">
        <f t="shared" si="395"/>
        <v>0</v>
      </c>
      <c r="O7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-0.30357142857142844</v>
      </c>
      <c r="P707" s="128">
        <f>IF(Petrobras_PETR4___Histórico__InfoMoney_1[[#This Row],[William %R]]&lt;-0.8,1,0)</f>
        <v>0</v>
      </c>
      <c r="Q707" s="128">
        <f>IF(Petrobras_PETR4___Histórico__InfoMoney_1[[#This Row],[William %R]]&gt;-0.1,1,0)</f>
        <v>0</v>
      </c>
      <c r="R707" s="99">
        <f t="shared" si="396"/>
        <v>14.78</v>
      </c>
      <c r="S707" s="99">
        <f t="shared" si="397"/>
        <v>17.02</v>
      </c>
      <c r="T707" s="99">
        <f t="shared" si="398"/>
        <v>15.555192307692307</v>
      </c>
      <c r="U707" s="99">
        <f t="shared" si="399"/>
        <v>15.531500000000003</v>
      </c>
      <c r="V707" s="99">
        <f t="shared" si="400"/>
        <v>16.043299688779769</v>
      </c>
      <c r="W707" s="99">
        <f t="shared" si="401"/>
        <v>15.949262911613753</v>
      </c>
      <c r="X707" s="99">
        <f t="shared" si="402"/>
        <v>9.4036777166015995E-2</v>
      </c>
      <c r="Y707" s="99">
        <f t="shared" si="403"/>
        <v>-0.13110766866185958</v>
      </c>
      <c r="Z707" s="99">
        <f t="shared" si="404"/>
        <v>0.22514444582787557</v>
      </c>
      <c r="AA707" s="109">
        <f t="shared" si="405"/>
        <v>0.15556349186103965</v>
      </c>
      <c r="AB707" s="109">
        <f t="shared" si="422"/>
        <v>0.14536161804272782</v>
      </c>
      <c r="AC707" s="99" t="str">
        <f t="shared" si="423"/>
        <v>0</v>
      </c>
      <c r="AD707" s="95" t="str">
        <f t="shared" si="424"/>
        <v>0</v>
      </c>
      <c r="AE707" s="95">
        <f t="shared" si="406"/>
        <v>1</v>
      </c>
      <c r="AF707" s="95">
        <f>IF(Petrobras_PETR4___Histórico__InfoMoney_1[[#This Row],[MACD Line]]&lt;0,1,0)</f>
        <v>0</v>
      </c>
      <c r="AG707" s="99">
        <f>Petrobras_PETR4___Histórico__InfoMoney_1[[#This Row],[9MME]]/Petrobras_PETR4___Histórico__InfoMoney_1[[#This Row],[20MA]]</f>
        <v>1.0015254359007375</v>
      </c>
      <c r="AH707" s="95">
        <f t="shared" si="407"/>
        <v>0</v>
      </c>
      <c r="AI707" s="96">
        <f t="shared" si="408"/>
        <v>0</v>
      </c>
      <c r="AK707" s="104" t="b">
        <f t="shared" si="409"/>
        <v>1</v>
      </c>
      <c r="AL707" s="104" t="b">
        <f t="shared" si="410"/>
        <v>0</v>
      </c>
      <c r="AM707" s="104" t="b">
        <f t="shared" si="411"/>
        <v>1</v>
      </c>
      <c r="AN707" s="104" t="b">
        <f t="shared" si="412"/>
        <v>1</v>
      </c>
      <c r="AO707" s="98">
        <f t="shared" si="413"/>
        <v>12.83</v>
      </c>
      <c r="AP707" s="104">
        <f t="shared" si="414"/>
        <v>17.02</v>
      </c>
      <c r="AQ707" s="98">
        <f t="shared" si="415"/>
        <v>0.2</v>
      </c>
      <c r="AR707" s="98">
        <f t="shared" si="416"/>
        <v>0.15384615384615385</v>
      </c>
      <c r="AS707" s="98">
        <f t="shared" si="417"/>
        <v>7.407407407407407E-2</v>
      </c>
      <c r="AU707" s="97" t="b">
        <f t="shared" si="418"/>
        <v>0</v>
      </c>
      <c r="AV707" s="97" t="b">
        <f t="shared" si="419"/>
        <v>1</v>
      </c>
      <c r="AW707" s="97" t="b">
        <f t="shared" si="425"/>
        <v>1</v>
      </c>
      <c r="AX707" s="97" t="b">
        <f t="shared" si="426"/>
        <v>1</v>
      </c>
      <c r="AY7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7" s="97" t="b">
        <f t="shared" si="420"/>
        <v>0</v>
      </c>
      <c r="BA707" s="97" t="b">
        <f t="shared" si="421"/>
        <v>0</v>
      </c>
      <c r="BB707" s="97" t="b">
        <f t="shared" si="427"/>
        <v>0</v>
      </c>
      <c r="BC707" s="97" t="b">
        <f t="shared" si="428"/>
        <v>0</v>
      </c>
      <c r="BD707" s="97" t="b">
        <f>Petrobras_PETR4___Histórico__InfoMoney_1[[#This Row],[MACD Line]]&lt;0</f>
        <v>0</v>
      </c>
      <c r="BE7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8" spans="1:57" hidden="1">
      <c r="A708" s="83">
        <v>43298</v>
      </c>
      <c r="B708" s="98">
        <v>16.559999999999999</v>
      </c>
      <c r="C708" s="98">
        <v>16.559999999999999</v>
      </c>
      <c r="D708" s="98">
        <v>2.29</v>
      </c>
      <c r="E708" s="98">
        <f>Petrobras_PETR4___Histórico__InfoMoney_1[[#This Row],[Var.Dia (%)]]/100</f>
        <v>2.29E-2</v>
      </c>
      <c r="F708" s="98">
        <v>16.100000000000001</v>
      </c>
      <c r="G708" s="98">
        <v>16.03</v>
      </c>
      <c r="H708" s="98">
        <v>16.66</v>
      </c>
      <c r="I708" s="97" t="s">
        <v>664</v>
      </c>
      <c r="J708" s="108">
        <v>9.9000000000000008E-3</v>
      </c>
      <c r="K708" s="97">
        <f ca="1">IF(COUNT($E708:E$1321)&gt;=22,LINEST(OFFSET(E708,0,0,22),OFFSET(J708,0,0,22)),"")</f>
        <v>0.84175363808873482</v>
      </c>
      <c r="L708" s="99">
        <f t="shared" si="393"/>
        <v>0</v>
      </c>
      <c r="M708" s="99">
        <f t="shared" si="394"/>
        <v>0</v>
      </c>
      <c r="N708" s="99">
        <f t="shared" si="395"/>
        <v>0</v>
      </c>
      <c r="O7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-0.18548387096774224</v>
      </c>
      <c r="P708" s="128">
        <f>IF(Petrobras_PETR4___Histórico__InfoMoney_1[[#This Row],[William %R]]&lt;-0.8,1,0)</f>
        <v>0</v>
      </c>
      <c r="Q708" s="128">
        <f>IF(Petrobras_PETR4___Histórico__InfoMoney_1[[#This Row],[William %R]]&gt;-0.1,1,0)</f>
        <v>0</v>
      </c>
      <c r="R708" s="99">
        <f t="shared" si="396"/>
        <v>14.54</v>
      </c>
      <c r="S708" s="99">
        <f t="shared" si="397"/>
        <v>17.02</v>
      </c>
      <c r="T708" s="99">
        <f t="shared" si="398"/>
        <v>15.443923076923076</v>
      </c>
      <c r="U708" s="99">
        <f t="shared" si="399"/>
        <v>15.4125</v>
      </c>
      <c r="V708" s="99">
        <f t="shared" si="400"/>
        <v>15.989354177648815</v>
      </c>
      <c r="W708" s="99">
        <f t="shared" si="401"/>
        <v>15.918003944542853</v>
      </c>
      <c r="X708" s="99">
        <f t="shared" si="402"/>
        <v>7.1350233105961891E-2</v>
      </c>
      <c r="Y708" s="99">
        <f t="shared" si="403"/>
        <v>-0.18739378011882846</v>
      </c>
      <c r="Z708" s="99">
        <f t="shared" si="404"/>
        <v>0.25874401322479035</v>
      </c>
      <c r="AA708" s="109">
        <f t="shared" si="405"/>
        <v>0.26870057685088738</v>
      </c>
      <c r="AB708" s="109">
        <f t="shared" si="422"/>
        <v>0.29928247526375462</v>
      </c>
      <c r="AC708" s="99" t="str">
        <f t="shared" si="423"/>
        <v>0</v>
      </c>
      <c r="AD708" s="95" t="str">
        <f t="shared" si="424"/>
        <v>0</v>
      </c>
      <c r="AE708" s="95">
        <f t="shared" si="406"/>
        <v>1</v>
      </c>
      <c r="AF708" s="95">
        <f>IF(Petrobras_PETR4___Histórico__InfoMoney_1[[#This Row],[MACD Line]]&lt;0,1,0)</f>
        <v>0</v>
      </c>
      <c r="AG708" s="99">
        <f>Petrobras_PETR4___Histórico__InfoMoney_1[[#This Row],[9MME]]/Petrobras_PETR4___Histórico__InfoMoney_1[[#This Row],[20MA]]</f>
        <v>1.0020388046665418</v>
      </c>
      <c r="AH708" s="95">
        <f t="shared" si="407"/>
        <v>0</v>
      </c>
      <c r="AI708" s="96">
        <f t="shared" si="408"/>
        <v>0</v>
      </c>
      <c r="AK708" s="104" t="b">
        <f t="shared" si="409"/>
        <v>0</v>
      </c>
      <c r="AL708" s="104" t="b">
        <f t="shared" si="410"/>
        <v>1</v>
      </c>
      <c r="AM708" s="104" t="b">
        <f t="shared" si="411"/>
        <v>0</v>
      </c>
      <c r="AN708" s="104" t="b">
        <f t="shared" si="412"/>
        <v>1</v>
      </c>
      <c r="AO708" s="98">
        <f t="shared" si="413"/>
        <v>12.83</v>
      </c>
      <c r="AP708" s="104">
        <f t="shared" si="414"/>
        <v>17.02</v>
      </c>
      <c r="AQ708" s="98">
        <f t="shared" si="415"/>
        <v>0.2</v>
      </c>
      <c r="AR708" s="98">
        <f t="shared" si="416"/>
        <v>0.15384615384615385</v>
      </c>
      <c r="AS708" s="98">
        <f t="shared" si="417"/>
        <v>7.407407407407407E-2</v>
      </c>
      <c r="AU708" s="97" t="b">
        <f t="shared" si="418"/>
        <v>1</v>
      </c>
      <c r="AV708" s="97" t="b">
        <f t="shared" si="419"/>
        <v>0</v>
      </c>
      <c r="AW708" s="97" t="b">
        <f t="shared" si="425"/>
        <v>1</v>
      </c>
      <c r="AX708" s="97" t="b">
        <f t="shared" si="426"/>
        <v>1</v>
      </c>
      <c r="AY7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8" s="97" t="b">
        <f t="shared" si="420"/>
        <v>1</v>
      </c>
      <c r="BA708" s="97" t="b">
        <f t="shared" si="421"/>
        <v>0</v>
      </c>
      <c r="BB708" s="97" t="b">
        <f t="shared" si="427"/>
        <v>0</v>
      </c>
      <c r="BC708" s="97" t="b">
        <f t="shared" si="428"/>
        <v>0</v>
      </c>
      <c r="BD708" s="97" t="b">
        <f>Petrobras_PETR4___Histórico__InfoMoney_1[[#This Row],[MACD Line]]&lt;0</f>
        <v>0</v>
      </c>
      <c r="BE7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09" spans="1:57" hidden="1">
      <c r="A709" s="83">
        <v>43297</v>
      </c>
      <c r="B709" s="98">
        <v>16.18</v>
      </c>
      <c r="C709" s="98">
        <v>16.18</v>
      </c>
      <c r="D709" s="98">
        <v>-1.27</v>
      </c>
      <c r="E709" s="98">
        <f>Petrobras_PETR4___Histórico__InfoMoney_1[[#This Row],[Var.Dia (%)]]/100</f>
        <v>-1.2699999999999999E-2</v>
      </c>
      <c r="F709" s="98">
        <v>16.25</v>
      </c>
      <c r="G709" s="98">
        <v>15.93</v>
      </c>
      <c r="H709" s="98">
        <v>16.28</v>
      </c>
      <c r="I709" s="97" t="s">
        <v>84</v>
      </c>
      <c r="J709" s="108">
        <v>-1.89E-2</v>
      </c>
      <c r="K709" s="97">
        <f ca="1">IF(COUNT($E709:E$1321)&gt;=22,LINEST(OFFSET(E709,0,0,22),OFFSET(J709,0,0,22)),"")</f>
        <v>0.73148650978156071</v>
      </c>
      <c r="L709" s="99">
        <f t="shared" si="393"/>
        <v>0</v>
      </c>
      <c r="M709" s="99">
        <f t="shared" si="394"/>
        <v>0</v>
      </c>
      <c r="N709" s="99">
        <f t="shared" si="395"/>
        <v>0</v>
      </c>
      <c r="O7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-0.28378378378378383</v>
      </c>
      <c r="P709" s="128">
        <f>IF(Petrobras_PETR4___Histórico__InfoMoney_1[[#This Row],[William %R]]&lt;-0.8,1,0)</f>
        <v>0</v>
      </c>
      <c r="Q709" s="128">
        <f>IF(Petrobras_PETR4___Histórico__InfoMoney_1[[#This Row],[William %R]]&gt;-0.1,1,0)</f>
        <v>0</v>
      </c>
      <c r="R709" s="99">
        <f t="shared" si="396"/>
        <v>14.06</v>
      </c>
      <c r="S709" s="99">
        <f t="shared" si="397"/>
        <v>17.02</v>
      </c>
      <c r="T709" s="99">
        <f t="shared" si="398"/>
        <v>15.274192307692308</v>
      </c>
      <c r="U709" s="99">
        <f t="shared" si="399"/>
        <v>15.241</v>
      </c>
      <c r="V709" s="99">
        <f t="shared" si="400"/>
        <v>15.885600391766781</v>
      </c>
      <c r="W709" s="99">
        <f t="shared" si="401"/>
        <v>15.866644260106282</v>
      </c>
      <c r="X709" s="99">
        <f t="shared" si="402"/>
        <v>1.8956131660498698E-2</v>
      </c>
      <c r="Y709" s="99">
        <f t="shared" si="403"/>
        <v>-0.25207978342502607</v>
      </c>
      <c r="Z709" s="99">
        <f t="shared" si="404"/>
        <v>0.27103591508552477</v>
      </c>
      <c r="AA709" s="109">
        <f t="shared" si="405"/>
        <v>0.14849242404917559</v>
      </c>
      <c r="AB709" s="109">
        <f t="shared" si="422"/>
        <v>0.23717082451262864</v>
      </c>
      <c r="AC709" s="99" t="str">
        <f t="shared" si="423"/>
        <v>0</v>
      </c>
      <c r="AD709" s="95" t="str">
        <f t="shared" si="424"/>
        <v>0</v>
      </c>
      <c r="AE709" s="95">
        <f t="shared" si="406"/>
        <v>1</v>
      </c>
      <c r="AF709" s="95">
        <f>IF(Petrobras_PETR4___Histórico__InfoMoney_1[[#This Row],[MACD Line]]&lt;0,1,0)</f>
        <v>0</v>
      </c>
      <c r="AG709" s="99">
        <f>Petrobras_PETR4___Histórico__InfoMoney_1[[#This Row],[9MME]]/Petrobras_PETR4___Histórico__InfoMoney_1[[#This Row],[20MA]]</f>
        <v>1.0021778300434556</v>
      </c>
      <c r="AH709" s="95">
        <f t="shared" si="407"/>
        <v>0</v>
      </c>
      <c r="AI709" s="96">
        <f t="shared" si="408"/>
        <v>0</v>
      </c>
      <c r="AK709" s="104" t="b">
        <f t="shared" si="409"/>
        <v>1</v>
      </c>
      <c r="AL709" s="104" t="b">
        <f t="shared" si="410"/>
        <v>1</v>
      </c>
      <c r="AM709" s="104" t="b">
        <f t="shared" si="411"/>
        <v>1</v>
      </c>
      <c r="AN709" s="104" t="b">
        <f t="shared" si="412"/>
        <v>1</v>
      </c>
      <c r="AO709" s="98">
        <f t="shared" si="413"/>
        <v>12.83</v>
      </c>
      <c r="AP709" s="104">
        <f t="shared" si="414"/>
        <v>17.02</v>
      </c>
      <c r="AQ709" s="98">
        <f t="shared" si="415"/>
        <v>0.2</v>
      </c>
      <c r="AR709" s="98">
        <f t="shared" si="416"/>
        <v>0.15384615384615385</v>
      </c>
      <c r="AS709" s="98">
        <f t="shared" si="417"/>
        <v>7.407407407407407E-2</v>
      </c>
      <c r="AU709" s="97" t="b">
        <f t="shared" si="418"/>
        <v>0</v>
      </c>
      <c r="AV709" s="97" t="b">
        <f t="shared" si="419"/>
        <v>1</v>
      </c>
      <c r="AW709" s="97" t="b">
        <f t="shared" si="425"/>
        <v>1</v>
      </c>
      <c r="AX709" s="97" t="b">
        <f t="shared" si="426"/>
        <v>1</v>
      </c>
      <c r="AY7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09" s="97" t="b">
        <f t="shared" si="420"/>
        <v>0</v>
      </c>
      <c r="BA709" s="97" t="b">
        <f t="shared" si="421"/>
        <v>1</v>
      </c>
      <c r="BB709" s="97" t="b">
        <f t="shared" si="427"/>
        <v>0</v>
      </c>
      <c r="BC709" s="97" t="b">
        <f t="shared" si="428"/>
        <v>0</v>
      </c>
      <c r="BD709" s="97" t="b">
        <f>Petrobras_PETR4___Histórico__InfoMoney_1[[#This Row],[MACD Line]]&lt;0</f>
        <v>0</v>
      </c>
      <c r="BE7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0" spans="1:57" hidden="1">
      <c r="A710" s="83">
        <v>43294</v>
      </c>
      <c r="B710" s="98">
        <v>16.39</v>
      </c>
      <c r="C710" s="98">
        <v>16.39</v>
      </c>
      <c r="D710" s="98">
        <v>0.89</v>
      </c>
      <c r="E710" s="98">
        <f>Petrobras_PETR4___Histórico__InfoMoney_1[[#This Row],[Var.Dia (%)]]/100</f>
        <v>8.8999999999999999E-3</v>
      </c>
      <c r="F710" s="98">
        <v>16.28</v>
      </c>
      <c r="G710" s="98">
        <v>16.09</v>
      </c>
      <c r="H710" s="98">
        <v>16.46</v>
      </c>
      <c r="I710" s="97" t="s">
        <v>665</v>
      </c>
      <c r="J710" s="108">
        <v>-8.0000000000000004E-4</v>
      </c>
      <c r="K710" s="97">
        <f ca="1">IF(COUNT($E710:E$1321)&gt;=22,LINEST(OFFSET(E710,0,0,22),OFFSET(J710,0,0,22)),"")</f>
        <v>0.53982194261919925</v>
      </c>
      <c r="L710" s="99">
        <f t="shared" si="393"/>
        <v>0</v>
      </c>
      <c r="M710" s="99">
        <f t="shared" si="394"/>
        <v>0</v>
      </c>
      <c r="N710" s="99">
        <f t="shared" si="395"/>
        <v>0</v>
      </c>
      <c r="O7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-0.18584070796460153</v>
      </c>
      <c r="P710" s="128">
        <f>IF(Petrobras_PETR4___Histórico__InfoMoney_1[[#This Row],[William %R]]&lt;-0.8,1,0)</f>
        <v>0</v>
      </c>
      <c r="Q710" s="128">
        <f>IF(Petrobras_PETR4___Histórico__InfoMoney_1[[#This Row],[William %R]]&gt;-0.1,1,0)</f>
        <v>0</v>
      </c>
      <c r="R710" s="99">
        <f t="shared" si="396"/>
        <v>13.63</v>
      </c>
      <c r="S710" s="99">
        <f t="shared" si="397"/>
        <v>17.02</v>
      </c>
      <c r="T710" s="99">
        <f t="shared" si="398"/>
        <v>15.191423076923078</v>
      </c>
      <c r="U710" s="99">
        <f t="shared" si="399"/>
        <v>15.109500000000001</v>
      </c>
      <c r="V710" s="99">
        <f t="shared" si="400"/>
        <v>15.832073190269833</v>
      </c>
      <c r="W710" s="99">
        <f t="shared" si="401"/>
        <v>15.841575800914786</v>
      </c>
      <c r="X710" s="99">
        <f t="shared" si="402"/>
        <v>-9.5026106449527248E-3</v>
      </c>
      <c r="Y710" s="99">
        <f t="shared" si="403"/>
        <v>-0.31983876219640728</v>
      </c>
      <c r="Z710" s="99">
        <f t="shared" si="404"/>
        <v>0.31033615155145455</v>
      </c>
      <c r="AA710" s="109">
        <f t="shared" si="405"/>
        <v>9.8994949366117052E-2</v>
      </c>
      <c r="AB710" s="109">
        <f t="shared" si="422"/>
        <v>0.24180570712867805</v>
      </c>
      <c r="AC710" s="99" t="str">
        <f t="shared" si="423"/>
        <v>0</v>
      </c>
      <c r="AD710" s="95" t="str">
        <f t="shared" si="424"/>
        <v>0</v>
      </c>
      <c r="AE710" s="95">
        <f t="shared" si="406"/>
        <v>0</v>
      </c>
      <c r="AF710" s="95">
        <f>IF(Petrobras_PETR4___Histórico__InfoMoney_1[[#This Row],[MACD Line]]&lt;0,1,0)</f>
        <v>1</v>
      </c>
      <c r="AG710" s="99">
        <f>Petrobras_PETR4___Histórico__InfoMoney_1[[#This Row],[9MME]]/Petrobras_PETR4___Histórico__InfoMoney_1[[#This Row],[20MA]]</f>
        <v>1.0054219581669199</v>
      </c>
      <c r="AH710" s="95">
        <f t="shared" si="407"/>
        <v>0</v>
      </c>
      <c r="AI710" s="96">
        <f t="shared" si="408"/>
        <v>0</v>
      </c>
      <c r="AK710" s="104" t="b">
        <f t="shared" si="409"/>
        <v>1</v>
      </c>
      <c r="AL710" s="104" t="b">
        <f t="shared" si="410"/>
        <v>0</v>
      </c>
      <c r="AM710" s="104" t="b">
        <f t="shared" si="411"/>
        <v>0</v>
      </c>
      <c r="AN710" s="104" t="b">
        <f t="shared" si="412"/>
        <v>1</v>
      </c>
      <c r="AO710" s="98">
        <f t="shared" si="413"/>
        <v>12.83</v>
      </c>
      <c r="AP710" s="104">
        <f t="shared" si="414"/>
        <v>17.02</v>
      </c>
      <c r="AQ710" s="98">
        <f t="shared" si="415"/>
        <v>0.2</v>
      </c>
      <c r="AR710" s="98">
        <f t="shared" si="416"/>
        <v>0.15384615384615385</v>
      </c>
      <c r="AS710" s="98">
        <f t="shared" si="417"/>
        <v>7.407407407407407E-2</v>
      </c>
      <c r="AU710" s="97" t="b">
        <f t="shared" si="418"/>
        <v>1</v>
      </c>
      <c r="AV710" s="97" t="b">
        <f t="shared" si="419"/>
        <v>0</v>
      </c>
      <c r="AW710" s="97" t="b">
        <f t="shared" si="425"/>
        <v>1</v>
      </c>
      <c r="AX710" s="97" t="b">
        <f t="shared" si="426"/>
        <v>1</v>
      </c>
      <c r="AY7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0" s="97" t="b">
        <f t="shared" si="420"/>
        <v>0</v>
      </c>
      <c r="BA710" s="97" t="b">
        <f t="shared" si="421"/>
        <v>0</v>
      </c>
      <c r="BB710" s="97" t="b">
        <f t="shared" si="427"/>
        <v>0</v>
      </c>
      <c r="BC710" s="97" t="b">
        <f t="shared" si="428"/>
        <v>0</v>
      </c>
      <c r="BD710" s="97" t="b">
        <f>Petrobras_PETR4___Histórico__InfoMoney_1[[#This Row],[MACD Line]]&lt;0</f>
        <v>1</v>
      </c>
      <c r="BE7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1" spans="1:57" hidden="1">
      <c r="A711" s="83">
        <v>43293</v>
      </c>
      <c r="B711" s="98">
        <v>16.25</v>
      </c>
      <c r="C711" s="98">
        <v>16.25</v>
      </c>
      <c r="D711" s="98">
        <v>3.1</v>
      </c>
      <c r="E711" s="98">
        <f>Petrobras_PETR4___Histórico__InfoMoney_1[[#This Row],[Var.Dia (%)]]/100</f>
        <v>3.1E-2</v>
      </c>
      <c r="F711" s="98">
        <v>15.95</v>
      </c>
      <c r="G711" s="98">
        <v>15.86</v>
      </c>
      <c r="H711" s="98">
        <v>16.309999999999999</v>
      </c>
      <c r="I711" s="97" t="s">
        <v>666</v>
      </c>
      <c r="J711" s="108">
        <v>-9.5999999999999992E-3</v>
      </c>
      <c r="K711" s="97">
        <f ca="1">IF(COUNT($E711:E$1321)&gt;=22,LINEST(OFFSET(E711,0,0,22),OFFSET(J711,0,0,22)),"")</f>
        <v>0.504464302656354</v>
      </c>
      <c r="L711" s="99">
        <f t="shared" si="393"/>
        <v>0</v>
      </c>
      <c r="M711" s="99">
        <f t="shared" si="394"/>
        <v>0</v>
      </c>
      <c r="N711" s="99">
        <f t="shared" si="395"/>
        <v>0</v>
      </c>
      <c r="O7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-0.22448979591836724</v>
      </c>
      <c r="P711" s="128">
        <f>IF(Petrobras_PETR4___Histórico__InfoMoney_1[[#This Row],[William %R]]&lt;-0.8,1,0)</f>
        <v>0</v>
      </c>
      <c r="Q711" s="128">
        <f>IF(Petrobras_PETR4___Histórico__InfoMoney_1[[#This Row],[William %R]]&gt;-0.1,1,0)</f>
        <v>0</v>
      </c>
      <c r="R711" s="99">
        <f t="shared" si="396"/>
        <v>13.59</v>
      </c>
      <c r="S711" s="99">
        <f t="shared" si="397"/>
        <v>17.02</v>
      </c>
      <c r="T711" s="99">
        <f t="shared" si="398"/>
        <v>15.063269230769233</v>
      </c>
      <c r="U711" s="99">
        <f t="shared" si="399"/>
        <v>14.973500000000001</v>
      </c>
      <c r="V711" s="99">
        <f t="shared" si="400"/>
        <v>15.730631952137076</v>
      </c>
      <c r="W711" s="99">
        <f t="shared" si="401"/>
        <v>15.797701864987969</v>
      </c>
      <c r="X711" s="99">
        <f t="shared" si="402"/>
        <v>-6.7069912850893587E-2</v>
      </c>
      <c r="Y711" s="99">
        <f t="shared" si="403"/>
        <v>-0.39742280008427089</v>
      </c>
      <c r="Z711" s="99">
        <f t="shared" si="404"/>
        <v>0.3303528872333773</v>
      </c>
      <c r="AA711" s="109">
        <f t="shared" si="405"/>
        <v>0.34648232278140845</v>
      </c>
      <c r="AB711" s="109">
        <f t="shared" si="422"/>
        <v>0.20216330032921401</v>
      </c>
      <c r="AC711" s="99" t="str">
        <f t="shared" si="423"/>
        <v>0</v>
      </c>
      <c r="AD711" s="95" t="str">
        <f t="shared" si="424"/>
        <v>0</v>
      </c>
      <c r="AE711" s="95">
        <f t="shared" si="406"/>
        <v>0</v>
      </c>
      <c r="AF711" s="95">
        <f>IF(Petrobras_PETR4___Histórico__InfoMoney_1[[#This Row],[MACD Line]]&lt;0,1,0)</f>
        <v>1</v>
      </c>
      <c r="AG711" s="99">
        <f>Petrobras_PETR4___Histórico__InfoMoney_1[[#This Row],[9MME]]/Petrobras_PETR4___Histórico__InfoMoney_1[[#This Row],[20MA]]</f>
        <v>1.0059952069168352</v>
      </c>
      <c r="AH711" s="95">
        <f t="shared" si="407"/>
        <v>0</v>
      </c>
      <c r="AI711" s="96">
        <f t="shared" si="408"/>
        <v>0</v>
      </c>
      <c r="AK711" s="104" t="b">
        <f t="shared" si="409"/>
        <v>0</v>
      </c>
      <c r="AL711" s="104" t="b">
        <f t="shared" si="410"/>
        <v>0</v>
      </c>
      <c r="AM711" s="104" t="b">
        <f t="shared" si="411"/>
        <v>0</v>
      </c>
      <c r="AN711" s="104" t="b">
        <f t="shared" si="412"/>
        <v>1</v>
      </c>
      <c r="AO711" s="98">
        <f t="shared" si="413"/>
        <v>12.83</v>
      </c>
      <c r="AP711" s="104">
        <f t="shared" si="414"/>
        <v>17.02</v>
      </c>
      <c r="AQ711" s="98">
        <f t="shared" si="415"/>
        <v>0.2</v>
      </c>
      <c r="AR711" s="98">
        <f t="shared" si="416"/>
        <v>0.15384615384615385</v>
      </c>
      <c r="AS711" s="98">
        <f t="shared" si="417"/>
        <v>7.407407407407407E-2</v>
      </c>
      <c r="AU711" s="97" t="b">
        <f t="shared" si="418"/>
        <v>0</v>
      </c>
      <c r="AV711" s="97" t="b">
        <f t="shared" si="419"/>
        <v>0</v>
      </c>
      <c r="AW711" s="97" t="b">
        <f t="shared" si="425"/>
        <v>1</v>
      </c>
      <c r="AX711" s="97" t="b">
        <f t="shared" si="426"/>
        <v>1</v>
      </c>
      <c r="AY7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1" s="97" t="b">
        <f t="shared" si="420"/>
        <v>1</v>
      </c>
      <c r="BA711" s="97" t="b">
        <f t="shared" si="421"/>
        <v>0</v>
      </c>
      <c r="BB711" s="97" t="b">
        <f t="shared" si="427"/>
        <v>0</v>
      </c>
      <c r="BC711" s="97" t="b">
        <f t="shared" si="428"/>
        <v>0</v>
      </c>
      <c r="BD711" s="97" t="b">
        <f>Petrobras_PETR4___Histórico__InfoMoney_1[[#This Row],[MACD Line]]&lt;0</f>
        <v>1</v>
      </c>
      <c r="BE7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2" spans="1:57" hidden="1">
      <c r="A712" s="83">
        <v>43292</v>
      </c>
      <c r="B712" s="98">
        <v>15.76</v>
      </c>
      <c r="C712" s="98">
        <v>15.76</v>
      </c>
      <c r="D712" s="98">
        <v>-1.92</v>
      </c>
      <c r="E712" s="98">
        <f>Petrobras_PETR4___Histórico__InfoMoney_1[[#This Row],[Var.Dia (%)]]/100</f>
        <v>-1.9199999999999998E-2</v>
      </c>
      <c r="F712" s="98">
        <v>15.83</v>
      </c>
      <c r="G712" s="98">
        <v>15.66</v>
      </c>
      <c r="H712" s="98">
        <v>16.37</v>
      </c>
      <c r="I712" s="97" t="s">
        <v>186</v>
      </c>
      <c r="J712" s="108">
        <v>-1.9199999999999998E-2</v>
      </c>
      <c r="K712" s="97">
        <f ca="1">IF(COUNT($E712:E$1321)&gt;=22,LINEST(OFFSET(E712,0,0,22),OFFSET(J712,0,0,22)),"")</f>
        <v>0.56016516408805794</v>
      </c>
      <c r="L712" s="99">
        <f t="shared" si="393"/>
        <v>0</v>
      </c>
      <c r="M712" s="99">
        <f t="shared" si="394"/>
        <v>0</v>
      </c>
      <c r="N712" s="99">
        <f t="shared" si="395"/>
        <v>0</v>
      </c>
      <c r="O7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-0.36734693877551017</v>
      </c>
      <c r="P712" s="128">
        <f>IF(Petrobras_PETR4___Histórico__InfoMoney_1[[#This Row],[William %R]]&lt;-0.8,1,0)</f>
        <v>0</v>
      </c>
      <c r="Q712" s="128">
        <f>IF(Petrobras_PETR4___Histórico__InfoMoney_1[[#This Row],[William %R]]&gt;-0.1,1,0)</f>
        <v>0</v>
      </c>
      <c r="R712" s="99">
        <f t="shared" si="396"/>
        <v>13.59</v>
      </c>
      <c r="S712" s="99">
        <f t="shared" si="397"/>
        <v>17.02</v>
      </c>
      <c r="T712" s="99">
        <f t="shared" si="398"/>
        <v>14.913000000000004</v>
      </c>
      <c r="U712" s="99">
        <f t="shared" si="399"/>
        <v>14.847500000000002</v>
      </c>
      <c r="V712" s="99">
        <f t="shared" si="400"/>
        <v>15.63620139798018</v>
      </c>
      <c r="W712" s="99">
        <f t="shared" si="401"/>
        <v>15.761518014187006</v>
      </c>
      <c r="X712" s="99">
        <f t="shared" si="402"/>
        <v>-0.12531661620682577</v>
      </c>
      <c r="Y712" s="99">
        <f t="shared" si="403"/>
        <v>-0.48001102189261519</v>
      </c>
      <c r="Z712" s="99">
        <f t="shared" si="404"/>
        <v>0.35469440568578942</v>
      </c>
      <c r="AA712" s="109">
        <f t="shared" si="405"/>
        <v>0.21920310216783009</v>
      </c>
      <c r="AB712" s="109">
        <f t="shared" si="422"/>
        <v>0.33995587949026534</v>
      </c>
      <c r="AC712" s="99" t="str">
        <f t="shared" si="423"/>
        <v>0</v>
      </c>
      <c r="AD712" s="95" t="str">
        <f t="shared" si="424"/>
        <v>0</v>
      </c>
      <c r="AE712" s="95">
        <f t="shared" si="406"/>
        <v>0</v>
      </c>
      <c r="AF712" s="95">
        <f>IF(Petrobras_PETR4___Histórico__InfoMoney_1[[#This Row],[MACD Line]]&lt;0,1,0)</f>
        <v>1</v>
      </c>
      <c r="AG712" s="99">
        <f>Petrobras_PETR4___Histórico__InfoMoney_1[[#This Row],[9MME]]/Petrobras_PETR4___Histórico__InfoMoney_1[[#This Row],[20MA]]</f>
        <v>1.0044115170904193</v>
      </c>
      <c r="AH712" s="95">
        <f t="shared" si="407"/>
        <v>0</v>
      </c>
      <c r="AI712" s="96">
        <f t="shared" si="408"/>
        <v>0</v>
      </c>
      <c r="AK712" s="104" t="b">
        <f t="shared" si="409"/>
        <v>0</v>
      </c>
      <c r="AL712" s="104" t="b">
        <f t="shared" si="410"/>
        <v>0</v>
      </c>
      <c r="AM712" s="104" t="b">
        <f t="shared" si="411"/>
        <v>0</v>
      </c>
      <c r="AN712" s="104" t="b">
        <f t="shared" si="412"/>
        <v>1</v>
      </c>
      <c r="AO712" s="98">
        <f t="shared" si="413"/>
        <v>12.83</v>
      </c>
      <c r="AP712" s="104">
        <f t="shared" si="414"/>
        <v>17.02</v>
      </c>
      <c r="AQ712" s="98">
        <f t="shared" si="415"/>
        <v>0.2</v>
      </c>
      <c r="AR712" s="98">
        <f t="shared" si="416"/>
        <v>0.15384615384615385</v>
      </c>
      <c r="AS712" s="98">
        <f t="shared" si="417"/>
        <v>7.407407407407407E-2</v>
      </c>
      <c r="AU712" s="97" t="b">
        <f t="shared" si="418"/>
        <v>0</v>
      </c>
      <c r="AV712" s="97" t="b">
        <f t="shared" si="419"/>
        <v>1</v>
      </c>
      <c r="AW712" s="97" t="b">
        <f t="shared" si="425"/>
        <v>1</v>
      </c>
      <c r="AX712" s="97" t="b">
        <f t="shared" si="426"/>
        <v>1</v>
      </c>
      <c r="AY7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2" s="97" t="b">
        <f t="shared" si="420"/>
        <v>1</v>
      </c>
      <c r="BA712" s="97" t="b">
        <f t="shared" si="421"/>
        <v>1</v>
      </c>
      <c r="BB712" s="97" t="b">
        <f t="shared" si="427"/>
        <v>0</v>
      </c>
      <c r="BC712" s="97" t="b">
        <f t="shared" si="428"/>
        <v>0</v>
      </c>
      <c r="BD712" s="97" t="b">
        <f>Petrobras_PETR4___Histórico__InfoMoney_1[[#This Row],[MACD Line]]&lt;0</f>
        <v>1</v>
      </c>
      <c r="BE7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3" spans="1:57" hidden="1">
      <c r="A713" s="83">
        <v>43291</v>
      </c>
      <c r="B713" s="98">
        <v>16.07</v>
      </c>
      <c r="C713" s="98">
        <v>16.07</v>
      </c>
      <c r="D713" s="98">
        <v>-1.06</v>
      </c>
      <c r="E713" s="98">
        <f>Petrobras_PETR4___Histórico__InfoMoney_1[[#This Row],[Var.Dia (%)]]/100</f>
        <v>-1.06E-2</v>
      </c>
      <c r="F713" s="98">
        <v>16.600000000000001</v>
      </c>
      <c r="G713" s="98">
        <v>15.89</v>
      </c>
      <c r="H713" s="98">
        <v>16.61</v>
      </c>
      <c r="I713" s="97" t="s">
        <v>87</v>
      </c>
      <c r="J713" s="108">
        <v>6.1999999999999998E-3</v>
      </c>
      <c r="K713" s="97">
        <f ca="1">IF(COUNT($E713:E$1321)&gt;=22,LINEST(OFFSET(E713,0,0,22),OFFSET(J713,0,0,22)),"")</f>
        <v>0.32517249018237554</v>
      </c>
      <c r="L713" s="99">
        <f t="shared" si="393"/>
        <v>0</v>
      </c>
      <c r="M713" s="99">
        <f t="shared" si="394"/>
        <v>0</v>
      </c>
      <c r="N713" s="99">
        <f t="shared" si="395"/>
        <v>0</v>
      </c>
      <c r="O7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-0.27696793002915432</v>
      </c>
      <c r="P713" s="128">
        <f>IF(Petrobras_PETR4___Histórico__InfoMoney_1[[#This Row],[William %R]]&lt;-0.8,1,0)</f>
        <v>0</v>
      </c>
      <c r="Q713" s="128">
        <f>IF(Petrobras_PETR4___Histórico__InfoMoney_1[[#This Row],[William %R]]&gt;-0.1,1,0)</f>
        <v>0</v>
      </c>
      <c r="R713" s="99">
        <f t="shared" si="396"/>
        <v>13.59</v>
      </c>
      <c r="S713" s="99">
        <f t="shared" si="397"/>
        <v>17.02</v>
      </c>
      <c r="T713" s="99">
        <f t="shared" si="398"/>
        <v>14.871</v>
      </c>
      <c r="U713" s="99">
        <f t="shared" si="399"/>
        <v>14.759000000000004</v>
      </c>
      <c r="V713" s="99">
        <f t="shared" si="400"/>
        <v>15.613692561249303</v>
      </c>
      <c r="W713" s="99">
        <f t="shared" si="401"/>
        <v>15.761639455321966</v>
      </c>
      <c r="X713" s="99">
        <f t="shared" si="402"/>
        <v>-0.14794689407266226</v>
      </c>
      <c r="Y713" s="99">
        <f t="shared" si="403"/>
        <v>-0.56868462331406255</v>
      </c>
      <c r="Z713" s="99">
        <f t="shared" si="404"/>
        <v>0.42073772924140029</v>
      </c>
      <c r="AA713" s="109">
        <f t="shared" si="405"/>
        <v>0.12020815280171177</v>
      </c>
      <c r="AB713" s="109">
        <f t="shared" si="422"/>
        <v>0.31580056998048589</v>
      </c>
      <c r="AC713" s="99" t="str">
        <f t="shared" si="423"/>
        <v>0</v>
      </c>
      <c r="AD713" s="95" t="str">
        <f t="shared" si="424"/>
        <v>0</v>
      </c>
      <c r="AE713" s="95">
        <f t="shared" si="406"/>
        <v>0</v>
      </c>
      <c r="AF713" s="95">
        <f>IF(Petrobras_PETR4___Histórico__InfoMoney_1[[#This Row],[MACD Line]]&lt;0,1,0)</f>
        <v>1</v>
      </c>
      <c r="AG713" s="99">
        <f>Petrobras_PETR4___Histórico__InfoMoney_1[[#This Row],[9MME]]/Petrobras_PETR4___Histórico__InfoMoney_1[[#This Row],[20MA]]</f>
        <v>1.0075885900128734</v>
      </c>
      <c r="AH713" s="95">
        <f t="shared" si="407"/>
        <v>0</v>
      </c>
      <c r="AI713" s="96">
        <f t="shared" si="408"/>
        <v>0</v>
      </c>
      <c r="AK713" s="104" t="b">
        <f t="shared" si="409"/>
        <v>0</v>
      </c>
      <c r="AL713" s="104" t="b">
        <f t="shared" si="410"/>
        <v>0</v>
      </c>
      <c r="AM713" s="104" t="b">
        <f t="shared" si="411"/>
        <v>1</v>
      </c>
      <c r="AN713" s="104" t="b">
        <f t="shared" si="412"/>
        <v>0</v>
      </c>
      <c r="AO713" s="98">
        <f t="shared" si="413"/>
        <v>12.83</v>
      </c>
      <c r="AP713" s="104">
        <f t="shared" si="414"/>
        <v>17.02</v>
      </c>
      <c r="AQ713" s="98">
        <f t="shared" si="415"/>
        <v>0.2</v>
      </c>
      <c r="AR713" s="98">
        <f t="shared" si="416"/>
        <v>0.15384615384615385</v>
      </c>
      <c r="AS713" s="98">
        <f t="shared" si="417"/>
        <v>7.407407407407407E-2</v>
      </c>
      <c r="AU713" s="97" t="b">
        <f t="shared" si="418"/>
        <v>1</v>
      </c>
      <c r="AV713" s="97" t="b">
        <f t="shared" si="419"/>
        <v>0</v>
      </c>
      <c r="AW713" s="97" t="b">
        <f t="shared" si="425"/>
        <v>1</v>
      </c>
      <c r="AX713" s="97" t="b">
        <f t="shared" si="426"/>
        <v>1</v>
      </c>
      <c r="AY7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3" s="97" t="b">
        <f t="shared" si="420"/>
        <v>0</v>
      </c>
      <c r="BA713" s="97" t="b">
        <f t="shared" si="421"/>
        <v>1</v>
      </c>
      <c r="BB713" s="97" t="b">
        <f t="shared" si="427"/>
        <v>0</v>
      </c>
      <c r="BC713" s="97" t="b">
        <f t="shared" si="428"/>
        <v>0</v>
      </c>
      <c r="BD713" s="97" t="b">
        <f>Petrobras_PETR4___Histórico__InfoMoney_1[[#This Row],[MACD Line]]&lt;0</f>
        <v>1</v>
      </c>
      <c r="BE7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4" spans="1:57" hidden="1">
      <c r="A714" s="83">
        <v>43287</v>
      </c>
      <c r="B714" s="98">
        <v>16.239999999999998</v>
      </c>
      <c r="C714" s="98">
        <v>16.239999999999998</v>
      </c>
      <c r="D714" s="98">
        <v>0.45</v>
      </c>
      <c r="E714" s="98">
        <f>Petrobras_PETR4___Histórico__InfoMoney_1[[#This Row],[Var.Dia (%)]]/100</f>
        <v>4.5000000000000005E-3</v>
      </c>
      <c r="F714" s="98">
        <v>16.27</v>
      </c>
      <c r="G714" s="98">
        <v>15.98</v>
      </c>
      <c r="H714" s="98">
        <v>16.37</v>
      </c>
      <c r="I714" s="97" t="s">
        <v>667</v>
      </c>
      <c r="J714" s="108">
        <v>2E-3</v>
      </c>
      <c r="K714" s="97">
        <f ca="1">IF(COUNT($E714:E$1321)&gt;=22,LINEST(OFFSET(E714,0,0,22),OFFSET(J714,0,0,22)),"")</f>
        <v>0.18221121839189167</v>
      </c>
      <c r="L714" s="99">
        <f t="shared" si="393"/>
        <v>0</v>
      </c>
      <c r="M714" s="99">
        <f t="shared" si="394"/>
        <v>0</v>
      </c>
      <c r="N714" s="99">
        <f t="shared" si="395"/>
        <v>0</v>
      </c>
      <c r="O7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-0.18615751789976162</v>
      </c>
      <c r="P714" s="128">
        <f>IF(Petrobras_PETR4___Histórico__InfoMoney_1[[#This Row],[William %R]]&lt;-0.8,1,0)</f>
        <v>0</v>
      </c>
      <c r="Q714" s="128">
        <f>IF(Petrobras_PETR4___Histórico__InfoMoney_1[[#This Row],[William %R]]&gt;-0.1,1,0)</f>
        <v>0</v>
      </c>
      <c r="R714" s="99">
        <f t="shared" si="396"/>
        <v>12.83</v>
      </c>
      <c r="S714" s="99">
        <f t="shared" si="397"/>
        <v>17.02</v>
      </c>
      <c r="T714" s="99">
        <f t="shared" si="398"/>
        <v>14.793923076923077</v>
      </c>
      <c r="U714" s="99">
        <f t="shared" si="399"/>
        <v>14.653</v>
      </c>
      <c r="V714" s="99">
        <f t="shared" si="400"/>
        <v>15.53072757238554</v>
      </c>
      <c r="W714" s="99">
        <f t="shared" si="401"/>
        <v>15.736970611747722</v>
      </c>
      <c r="X714" s="99">
        <f t="shared" si="402"/>
        <v>-0.20624303936218169</v>
      </c>
      <c r="Y714" s="99">
        <f t="shared" si="403"/>
        <v>-0.67386905562441268</v>
      </c>
      <c r="Z714" s="99">
        <f t="shared" si="404"/>
        <v>0.46762601626223099</v>
      </c>
      <c r="AA714" s="109">
        <f t="shared" si="405"/>
        <v>4.9497474683056014E-2</v>
      </c>
      <c r="AB714" s="109">
        <f t="shared" si="422"/>
        <v>0.36148305631108035</v>
      </c>
      <c r="AC714" s="99" t="str">
        <f t="shared" si="423"/>
        <v>0</v>
      </c>
      <c r="AD714" s="95" t="str">
        <f t="shared" si="424"/>
        <v>0</v>
      </c>
      <c r="AE714" s="95">
        <f t="shared" si="406"/>
        <v>0</v>
      </c>
      <c r="AF714" s="95">
        <f>IF(Petrobras_PETR4___Histórico__InfoMoney_1[[#This Row],[MACD Line]]&lt;0,1,0)</f>
        <v>1</v>
      </c>
      <c r="AG714" s="99">
        <f>Petrobras_PETR4___Histórico__InfoMoney_1[[#This Row],[9MME]]/Petrobras_PETR4___Histórico__InfoMoney_1[[#This Row],[20MA]]</f>
        <v>1.0096173532329951</v>
      </c>
      <c r="AH714" s="95">
        <f t="shared" si="407"/>
        <v>0</v>
      </c>
      <c r="AI714" s="96">
        <f t="shared" si="408"/>
        <v>0</v>
      </c>
      <c r="AK714" s="104" t="b">
        <f t="shared" si="409"/>
        <v>0</v>
      </c>
      <c r="AL714" s="104" t="b">
        <f t="shared" si="410"/>
        <v>1</v>
      </c>
      <c r="AM714" s="104" t="b">
        <f t="shared" si="411"/>
        <v>1</v>
      </c>
      <c r="AN714" s="104" t="b">
        <f t="shared" si="412"/>
        <v>1</v>
      </c>
      <c r="AO714" s="98">
        <f t="shared" si="413"/>
        <v>12.83</v>
      </c>
      <c r="AP714" s="104">
        <f t="shared" si="414"/>
        <v>17.02</v>
      </c>
      <c r="AQ714" s="98">
        <f t="shared" si="415"/>
        <v>0.2</v>
      </c>
      <c r="AR714" s="98">
        <f t="shared" si="416"/>
        <v>0.15384615384615385</v>
      </c>
      <c r="AS714" s="98">
        <f t="shared" si="417"/>
        <v>7.407407407407407E-2</v>
      </c>
      <c r="AU714" s="97" t="b">
        <f t="shared" si="418"/>
        <v>0</v>
      </c>
      <c r="AV714" s="97" t="b">
        <f t="shared" si="419"/>
        <v>1</v>
      </c>
      <c r="AW714" s="97" t="b">
        <f t="shared" si="425"/>
        <v>1</v>
      </c>
      <c r="AX714" s="97" t="b">
        <f t="shared" si="426"/>
        <v>1</v>
      </c>
      <c r="AY7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4" s="97" t="b">
        <f t="shared" si="420"/>
        <v>0</v>
      </c>
      <c r="BA714" s="97" t="b">
        <f t="shared" si="421"/>
        <v>0</v>
      </c>
      <c r="BB714" s="97" t="b">
        <f t="shared" si="427"/>
        <v>0</v>
      </c>
      <c r="BC714" s="97" t="b">
        <f t="shared" si="428"/>
        <v>0</v>
      </c>
      <c r="BD714" s="97" t="b">
        <f>Petrobras_PETR4___Histórico__InfoMoney_1[[#This Row],[MACD Line]]&lt;0</f>
        <v>1</v>
      </c>
      <c r="BE7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5" spans="1:57" hidden="1">
      <c r="A715" s="83">
        <v>43286</v>
      </c>
      <c r="B715" s="98">
        <v>16.170000000000002</v>
      </c>
      <c r="C715" s="98">
        <v>16.170000000000002</v>
      </c>
      <c r="D715" s="98">
        <v>-3.2</v>
      </c>
      <c r="E715" s="98">
        <f>Petrobras_PETR4___Histórico__InfoMoney_1[[#This Row],[Var.Dia (%)]]/100</f>
        <v>-3.2000000000000001E-2</v>
      </c>
      <c r="F715" s="98">
        <v>16.84</v>
      </c>
      <c r="G715" s="98">
        <v>15.98</v>
      </c>
      <c r="H715" s="98">
        <v>17.02</v>
      </c>
      <c r="I715" s="97" t="s">
        <v>137</v>
      </c>
      <c r="J715" s="108">
        <v>-6.1000000000000004E-3</v>
      </c>
      <c r="K715" s="97">
        <f ca="1">IF(COUNT($E715:E$1321)&gt;=22,LINEST(OFFSET(E715,0,0,22),OFFSET(J715,0,0,22)),"")</f>
        <v>-5.9263787241330612E-3</v>
      </c>
      <c r="L715" s="99">
        <f t="shared" si="393"/>
        <v>0</v>
      </c>
      <c r="M715" s="99">
        <f t="shared" si="394"/>
        <v>1</v>
      </c>
      <c r="N715" s="99">
        <f t="shared" si="395"/>
        <v>0</v>
      </c>
      <c r="O7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-0.202863961813842</v>
      </c>
      <c r="P715" s="128">
        <f>IF(Petrobras_PETR4___Histórico__InfoMoney_1[[#This Row],[William %R]]&lt;-0.8,1,0)</f>
        <v>0</v>
      </c>
      <c r="Q715" s="128">
        <f>IF(Petrobras_PETR4___Histórico__InfoMoney_1[[#This Row],[William %R]]&gt;-0.1,1,0)</f>
        <v>0</v>
      </c>
      <c r="R715" s="99">
        <f t="shared" si="396"/>
        <v>12.83</v>
      </c>
      <c r="S715" s="99">
        <f t="shared" si="397"/>
        <v>17.02</v>
      </c>
      <c r="T715" s="99">
        <f t="shared" si="398"/>
        <v>14.702769230769229</v>
      </c>
      <c r="U715" s="99">
        <f t="shared" si="399"/>
        <v>14.531000000000001</v>
      </c>
      <c r="V715" s="99">
        <f t="shared" si="400"/>
        <v>15.401768949182912</v>
      </c>
      <c r="W715" s="99">
        <f t="shared" si="401"/>
        <v>15.696728260687539</v>
      </c>
      <c r="X715" s="99">
        <f t="shared" si="402"/>
        <v>-0.29495931150462695</v>
      </c>
      <c r="Y715" s="99">
        <f t="shared" si="403"/>
        <v>-0.79077555968997049</v>
      </c>
      <c r="Z715" s="99">
        <f t="shared" si="404"/>
        <v>0.49581624818534353</v>
      </c>
      <c r="AA715" s="109">
        <f t="shared" si="405"/>
        <v>0.37476659402886847</v>
      </c>
      <c r="AB715" s="109">
        <f t="shared" si="422"/>
        <v>0.43957934437368612</v>
      </c>
      <c r="AC715" s="99" t="str">
        <f t="shared" si="423"/>
        <v>0</v>
      </c>
      <c r="AD715" s="95" t="str">
        <f t="shared" si="424"/>
        <v>0</v>
      </c>
      <c r="AE715" s="95">
        <f t="shared" si="406"/>
        <v>0</v>
      </c>
      <c r="AF715" s="95">
        <f>IF(Petrobras_PETR4___Histórico__InfoMoney_1[[#This Row],[MACD Line]]&lt;0,1,0)</f>
        <v>1</v>
      </c>
      <c r="AG715" s="99">
        <f>Petrobras_PETR4___Histórico__InfoMoney_1[[#This Row],[9MME]]/Petrobras_PETR4___Histórico__InfoMoney_1[[#This Row],[20MA]]</f>
        <v>1.0118208816164909</v>
      </c>
      <c r="AH715" s="95">
        <f t="shared" si="407"/>
        <v>0</v>
      </c>
      <c r="AI715" s="96">
        <f t="shared" si="408"/>
        <v>0</v>
      </c>
      <c r="AK715" s="104" t="b">
        <f t="shared" si="409"/>
        <v>1</v>
      </c>
      <c r="AL715" s="104" t="b">
        <f t="shared" si="410"/>
        <v>0</v>
      </c>
      <c r="AM715" s="104" t="b">
        <f t="shared" si="411"/>
        <v>1</v>
      </c>
      <c r="AN715" s="104" t="b">
        <f t="shared" si="412"/>
        <v>0</v>
      </c>
      <c r="AO715" s="98">
        <f t="shared" si="413"/>
        <v>12.83</v>
      </c>
      <c r="AP715" s="104">
        <f t="shared" si="414"/>
        <v>17.02</v>
      </c>
      <c r="AQ715" s="98">
        <f t="shared" si="415"/>
        <v>0.2</v>
      </c>
      <c r="AR715" s="98">
        <f t="shared" si="416"/>
        <v>0.15384615384615385</v>
      </c>
      <c r="AS715" s="98">
        <f t="shared" si="417"/>
        <v>7.407407407407407E-2</v>
      </c>
      <c r="AU715" s="97" t="b">
        <f t="shared" si="418"/>
        <v>1</v>
      </c>
      <c r="AV715" s="97" t="b">
        <f t="shared" si="419"/>
        <v>1</v>
      </c>
      <c r="AW715" s="97" t="b">
        <f t="shared" si="425"/>
        <v>1</v>
      </c>
      <c r="AX715" s="97" t="b">
        <f t="shared" si="426"/>
        <v>0</v>
      </c>
      <c r="AY7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5" s="97" t="b">
        <f t="shared" si="420"/>
        <v>1</v>
      </c>
      <c r="BA715" s="97" t="b">
        <f t="shared" si="421"/>
        <v>0</v>
      </c>
      <c r="BB715" s="97" t="b">
        <f t="shared" si="427"/>
        <v>1</v>
      </c>
      <c r="BC715" s="97" t="b">
        <f t="shared" si="428"/>
        <v>0</v>
      </c>
      <c r="BD715" s="97" t="b">
        <f>Petrobras_PETR4___Histórico__InfoMoney_1[[#This Row],[MACD Line]]&lt;0</f>
        <v>1</v>
      </c>
      <c r="BE7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6" spans="1:57" hidden="1">
      <c r="A716" s="83">
        <v>43285</v>
      </c>
      <c r="B716" s="98">
        <v>16.7</v>
      </c>
      <c r="C716" s="98">
        <v>16.7</v>
      </c>
      <c r="D716" s="98">
        <v>5.43</v>
      </c>
      <c r="E716" s="98">
        <f>Petrobras_PETR4___Histórico__InfoMoney_1[[#This Row],[Var.Dia (%)]]/100</f>
        <v>5.4299999999999994E-2</v>
      </c>
      <c r="F716" s="98">
        <v>15.73</v>
      </c>
      <c r="G716" s="98">
        <v>15.61</v>
      </c>
      <c r="H716" s="98">
        <v>16.7</v>
      </c>
      <c r="I716" s="97" t="s">
        <v>668</v>
      </c>
      <c r="J716" s="108">
        <v>2.5000000000000001E-3</v>
      </c>
      <c r="K716" s="97">
        <f ca="1">IF(COUNT($E716:E$1321)&gt;=22,LINEST(OFFSET(E716,0,0,22),OFFSET(J716,0,0,22)),"")</f>
        <v>-0.14736188705391667</v>
      </c>
      <c r="L716" s="99">
        <f t="shared" si="393"/>
        <v>0</v>
      </c>
      <c r="M716" s="99">
        <f t="shared" si="394"/>
        <v>0</v>
      </c>
      <c r="N716" s="99">
        <f t="shared" si="395"/>
        <v>0</v>
      </c>
      <c r="O7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716" s="128">
        <f>IF(Petrobras_PETR4___Histórico__InfoMoney_1[[#This Row],[William %R]]&lt;-0.8,1,0)</f>
        <v>0</v>
      </c>
      <c r="Q716" s="128">
        <f>IF(Petrobras_PETR4___Histórico__InfoMoney_1[[#This Row],[William %R]]&gt;-0.1,1,0)</f>
        <v>1</v>
      </c>
      <c r="R716" s="99">
        <f t="shared" si="396"/>
        <v>12.83</v>
      </c>
      <c r="S716" s="99">
        <f t="shared" si="397"/>
        <v>16.7</v>
      </c>
      <c r="T716" s="99">
        <f t="shared" si="398"/>
        <v>14.703076923076919</v>
      </c>
      <c r="U716" s="99">
        <f t="shared" si="399"/>
        <v>14.435999999999998</v>
      </c>
      <c r="V716" s="99">
        <f t="shared" si="400"/>
        <v>15.262090576307077</v>
      </c>
      <c r="W716" s="99">
        <f t="shared" si="401"/>
        <v>15.658866521542542</v>
      </c>
      <c r="X716" s="99">
        <f t="shared" si="402"/>
        <v>-0.39677594523546489</v>
      </c>
      <c r="Y716" s="99">
        <f t="shared" si="403"/>
        <v>-0.91472962173630634</v>
      </c>
      <c r="Z716" s="99">
        <f t="shared" si="404"/>
        <v>0.51795367650084145</v>
      </c>
      <c r="AA716" s="109">
        <f t="shared" si="405"/>
        <v>0.60811183182043049</v>
      </c>
      <c r="AB716" s="109">
        <f t="shared" si="422"/>
        <v>0.60445843529559573</v>
      </c>
      <c r="AC716" s="99" t="str">
        <f t="shared" si="423"/>
        <v>0</v>
      </c>
      <c r="AD716" s="95" t="str">
        <f t="shared" si="424"/>
        <v>0</v>
      </c>
      <c r="AE716" s="95">
        <f t="shared" si="406"/>
        <v>0</v>
      </c>
      <c r="AF716" s="95">
        <f>IF(Petrobras_PETR4___Histórico__InfoMoney_1[[#This Row],[MACD Line]]&lt;0,1,0)</f>
        <v>1</v>
      </c>
      <c r="AG716" s="99">
        <f>Petrobras_PETR4___Histórico__InfoMoney_1[[#This Row],[9MME]]/Petrobras_PETR4___Histórico__InfoMoney_1[[#This Row],[20MA]]</f>
        <v>1.0185007566553699</v>
      </c>
      <c r="AH716" s="95">
        <f t="shared" si="407"/>
        <v>0</v>
      </c>
      <c r="AI716" s="96">
        <f t="shared" si="408"/>
        <v>0</v>
      </c>
      <c r="AK716" s="104" t="b">
        <f t="shared" si="409"/>
        <v>0</v>
      </c>
      <c r="AL716" s="104" t="b">
        <f t="shared" si="410"/>
        <v>1</v>
      </c>
      <c r="AM716" s="104" t="b">
        <f t="shared" si="411"/>
        <v>0</v>
      </c>
      <c r="AN716" s="104" t="b">
        <f t="shared" si="412"/>
        <v>1</v>
      </c>
      <c r="AO716" s="98">
        <f t="shared" si="413"/>
        <v>12.83</v>
      </c>
      <c r="AP716" s="104">
        <f t="shared" si="414"/>
        <v>17.02</v>
      </c>
      <c r="AQ716" s="98">
        <f t="shared" si="415"/>
        <v>0.2</v>
      </c>
      <c r="AR716" s="98">
        <f t="shared" si="416"/>
        <v>0.15384615384615385</v>
      </c>
      <c r="AS716" s="98">
        <f t="shared" si="417"/>
        <v>7.407407407407407E-2</v>
      </c>
      <c r="AU716" s="97" t="b">
        <f t="shared" si="418"/>
        <v>1</v>
      </c>
      <c r="AV716" s="97" t="b">
        <f t="shared" si="419"/>
        <v>1</v>
      </c>
      <c r="AW716" s="97" t="b">
        <f t="shared" si="425"/>
        <v>0</v>
      </c>
      <c r="AX716" s="97" t="b">
        <f t="shared" si="426"/>
        <v>0</v>
      </c>
      <c r="AY7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6" s="97" t="b">
        <f t="shared" si="420"/>
        <v>0</v>
      </c>
      <c r="BA716" s="97" t="b">
        <f t="shared" si="421"/>
        <v>1</v>
      </c>
      <c r="BB716" s="97" t="b">
        <f t="shared" si="427"/>
        <v>1</v>
      </c>
      <c r="BC716" s="97" t="b">
        <f t="shared" si="428"/>
        <v>1</v>
      </c>
      <c r="BD716" s="97" t="b">
        <f>Petrobras_PETR4___Histórico__InfoMoney_1[[#This Row],[MACD Line]]&lt;0</f>
        <v>1</v>
      </c>
      <c r="BE7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7" spans="1:57" hidden="1">
      <c r="A717" s="83">
        <v>43284</v>
      </c>
      <c r="B717" s="98">
        <v>15.84</v>
      </c>
      <c r="C717" s="98">
        <v>15.84</v>
      </c>
      <c r="D717" s="98">
        <v>0.17</v>
      </c>
      <c r="E717" s="98">
        <f>Petrobras_PETR4___Histórico__InfoMoney_1[[#This Row],[Var.Dia (%)]]/100</f>
        <v>1.7000000000000001E-3</v>
      </c>
      <c r="F717" s="98">
        <v>16.059999999999999</v>
      </c>
      <c r="G717" s="98">
        <v>15.8</v>
      </c>
      <c r="H717" s="98">
        <v>16.190000000000001</v>
      </c>
      <c r="I717" s="97" t="s">
        <v>669</v>
      </c>
      <c r="J717" s="108">
        <v>-1.44E-2</v>
      </c>
      <c r="K717" s="97">
        <f ca="1">IF(COUNT($E717:E$1321)&gt;=22,LINEST(OFFSET(E717,0,0,22),OFFSET(J717,0,0,22)),"")</f>
        <v>0.27124637876707047</v>
      </c>
      <c r="L717" s="99">
        <f t="shared" si="393"/>
        <v>0</v>
      </c>
      <c r="M717" s="99">
        <f t="shared" si="394"/>
        <v>0</v>
      </c>
      <c r="N717" s="99">
        <f t="shared" si="395"/>
        <v>0</v>
      </c>
      <c r="O7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-0.10416666666666705</v>
      </c>
      <c r="P717" s="128">
        <f>IF(Petrobras_PETR4___Histórico__InfoMoney_1[[#This Row],[William %R]]&lt;-0.8,1,0)</f>
        <v>0</v>
      </c>
      <c r="Q717" s="128">
        <f>IF(Petrobras_PETR4___Histórico__InfoMoney_1[[#This Row],[William %R]]&gt;-0.1,1,0)</f>
        <v>0</v>
      </c>
      <c r="R717" s="99">
        <f t="shared" si="396"/>
        <v>12.83</v>
      </c>
      <c r="S717" s="99">
        <f t="shared" si="397"/>
        <v>16.190000000000001</v>
      </c>
      <c r="T717" s="99">
        <f t="shared" si="398"/>
        <v>14.536076923076921</v>
      </c>
      <c r="U717" s="99">
        <f t="shared" si="399"/>
        <v>14.339999999999995</v>
      </c>
      <c r="V717" s="99">
        <f t="shared" si="400"/>
        <v>15.000652499272</v>
      </c>
      <c r="W717" s="99">
        <f t="shared" si="401"/>
        <v>15.575575843265947</v>
      </c>
      <c r="X717" s="99">
        <f t="shared" si="402"/>
        <v>-0.57492334399394629</v>
      </c>
      <c r="Y717" s="99">
        <f t="shared" si="403"/>
        <v>-1.0442180408615167</v>
      </c>
      <c r="Z717" s="99">
        <f t="shared" si="404"/>
        <v>0.46929469686757042</v>
      </c>
      <c r="AA717" s="109">
        <f t="shared" si="405"/>
        <v>2.1213203435595972E-2</v>
      </c>
      <c r="AB717" s="109">
        <f t="shared" si="422"/>
        <v>0.41560798837365981</v>
      </c>
      <c r="AC717" s="99" t="str">
        <f t="shared" si="423"/>
        <v>0</v>
      </c>
      <c r="AD717" s="95" t="str">
        <f t="shared" si="424"/>
        <v>0</v>
      </c>
      <c r="AE717" s="95">
        <f t="shared" si="406"/>
        <v>0</v>
      </c>
      <c r="AF717" s="95">
        <f>IF(Petrobras_PETR4___Histórico__InfoMoney_1[[#This Row],[MACD Line]]&lt;0,1,0)</f>
        <v>1</v>
      </c>
      <c r="AG717" s="99">
        <f>Petrobras_PETR4___Histórico__InfoMoney_1[[#This Row],[9MME]]/Petrobras_PETR4___Histórico__InfoMoney_1[[#This Row],[20MA]]</f>
        <v>1.0136734255981121</v>
      </c>
      <c r="AH717" s="95">
        <f t="shared" si="407"/>
        <v>0</v>
      </c>
      <c r="AI717" s="96">
        <f t="shared" si="408"/>
        <v>0</v>
      </c>
      <c r="AK717" s="104" t="b">
        <f t="shared" si="409"/>
        <v>1</v>
      </c>
      <c r="AL717" s="104" t="b">
        <f t="shared" si="410"/>
        <v>1</v>
      </c>
      <c r="AM717" s="104" t="b">
        <f t="shared" si="411"/>
        <v>1</v>
      </c>
      <c r="AN717" s="104" t="b">
        <f t="shared" si="412"/>
        <v>0</v>
      </c>
      <c r="AO717" s="98">
        <f t="shared" si="413"/>
        <v>12.83</v>
      </c>
      <c r="AP717" s="104">
        <f t="shared" si="414"/>
        <v>16.7</v>
      </c>
      <c r="AQ717" s="98">
        <f t="shared" si="415"/>
        <v>0.2</v>
      </c>
      <c r="AR717" s="98">
        <f t="shared" si="416"/>
        <v>0.15384615384615385</v>
      </c>
      <c r="AS717" s="98">
        <f t="shared" si="417"/>
        <v>7.407407407407407E-2</v>
      </c>
      <c r="AU717" s="97" t="b">
        <f t="shared" si="418"/>
        <v>1</v>
      </c>
      <c r="AV717" s="97" t="b">
        <f t="shared" si="419"/>
        <v>1</v>
      </c>
      <c r="AW717" s="97" t="b">
        <f t="shared" si="425"/>
        <v>0</v>
      </c>
      <c r="AX717" s="97" t="b">
        <f t="shared" si="426"/>
        <v>0</v>
      </c>
      <c r="AY7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7" s="97" t="b">
        <f t="shared" si="420"/>
        <v>0</v>
      </c>
      <c r="BA717" s="97" t="b">
        <f t="shared" si="421"/>
        <v>0</v>
      </c>
      <c r="BB717" s="97" t="b">
        <f t="shared" si="427"/>
        <v>1</v>
      </c>
      <c r="BC717" s="97" t="b">
        <f t="shared" si="428"/>
        <v>1</v>
      </c>
      <c r="BD717" s="97" t="b">
        <f>Petrobras_PETR4___Histórico__InfoMoney_1[[#This Row],[MACD Line]]&lt;0</f>
        <v>1</v>
      </c>
      <c r="BE7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8" spans="1:57" hidden="1">
      <c r="A718" s="83">
        <v>43283</v>
      </c>
      <c r="B718" s="98">
        <v>15.81</v>
      </c>
      <c r="C718" s="98">
        <v>15.81</v>
      </c>
      <c r="D718" s="98">
        <v>1.63</v>
      </c>
      <c r="E718" s="98">
        <f>Petrobras_PETR4___Histórico__InfoMoney_1[[#This Row],[Var.Dia (%)]]/100</f>
        <v>1.6299999999999999E-2</v>
      </c>
      <c r="F718" s="98">
        <v>15.38</v>
      </c>
      <c r="G718" s="98">
        <v>15.3</v>
      </c>
      <c r="H718" s="98">
        <v>15.82</v>
      </c>
      <c r="I718" s="97" t="s">
        <v>670</v>
      </c>
      <c r="J718" s="108">
        <v>-1.12E-2</v>
      </c>
      <c r="K718" s="97">
        <f ca="1">IF(COUNT($E718:E$1321)&gt;=22,LINEST(OFFSET(E718,0,0,22),OFFSET(J718,0,0,22)),"")</f>
        <v>0.87866545614460301</v>
      </c>
      <c r="L718" s="99">
        <f t="shared" si="393"/>
        <v>0</v>
      </c>
      <c r="M718" s="99">
        <f t="shared" si="394"/>
        <v>0</v>
      </c>
      <c r="N718" s="99">
        <f t="shared" si="395"/>
        <v>0</v>
      </c>
      <c r="O7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-3.344481605351099E-3</v>
      </c>
      <c r="P718" s="128">
        <f>IF(Petrobras_PETR4___Histórico__InfoMoney_1[[#This Row],[William %R]]&lt;-0.8,1,0)</f>
        <v>0</v>
      </c>
      <c r="Q718" s="128">
        <f>IF(Petrobras_PETR4___Histórico__InfoMoney_1[[#This Row],[William %R]]&gt;-0.1,1,0)</f>
        <v>1</v>
      </c>
      <c r="R718" s="99">
        <f t="shared" si="396"/>
        <v>12.83</v>
      </c>
      <c r="S718" s="99">
        <f t="shared" si="397"/>
        <v>15.82</v>
      </c>
      <c r="T718" s="99">
        <f t="shared" si="398"/>
        <v>14.534000000000001</v>
      </c>
      <c r="U718" s="99">
        <f t="shared" si="399"/>
        <v>14.298999999999998</v>
      </c>
      <c r="V718" s="99">
        <f t="shared" si="400"/>
        <v>14.848043862776001</v>
      </c>
      <c r="W718" s="99">
        <f t="shared" si="401"/>
        <v>15.554421910727223</v>
      </c>
      <c r="X718" s="99">
        <f t="shared" si="402"/>
        <v>-0.7063780479512225</v>
      </c>
      <c r="Y718" s="99">
        <f t="shared" si="403"/>
        <v>-1.1615417150784093</v>
      </c>
      <c r="Z718" s="99">
        <f t="shared" si="404"/>
        <v>0.45516366712718681</v>
      </c>
      <c r="AA718" s="109">
        <f t="shared" si="405"/>
        <v>0.17677669529663689</v>
      </c>
      <c r="AB718" s="109">
        <f t="shared" si="422"/>
        <v>0.50975484303731766</v>
      </c>
      <c r="AC718" s="99" t="str">
        <f t="shared" si="423"/>
        <v>0</v>
      </c>
      <c r="AD718" s="95" t="str">
        <f t="shared" si="424"/>
        <v>0</v>
      </c>
      <c r="AE718" s="95">
        <f t="shared" si="406"/>
        <v>0</v>
      </c>
      <c r="AF718" s="95">
        <f>IF(Petrobras_PETR4___Histórico__InfoMoney_1[[#This Row],[MACD Line]]&lt;0,1,0)</f>
        <v>1</v>
      </c>
      <c r="AG718" s="99">
        <f>Petrobras_PETR4___Histórico__InfoMoney_1[[#This Row],[9MME]]/Petrobras_PETR4___Histórico__InfoMoney_1[[#This Row],[20MA]]</f>
        <v>1.0164347157143858</v>
      </c>
      <c r="AH718" s="95">
        <f t="shared" si="407"/>
        <v>0</v>
      </c>
      <c r="AI718" s="96">
        <f t="shared" si="408"/>
        <v>0</v>
      </c>
      <c r="AK718" s="104" t="b">
        <f t="shared" si="409"/>
        <v>1</v>
      </c>
      <c r="AL718" s="104" t="b">
        <f t="shared" si="410"/>
        <v>0</v>
      </c>
      <c r="AM718" s="104" t="b">
        <f t="shared" si="411"/>
        <v>0</v>
      </c>
      <c r="AN718" s="104" t="b">
        <f t="shared" si="412"/>
        <v>1</v>
      </c>
      <c r="AO718" s="98">
        <f t="shared" si="413"/>
        <v>12.83</v>
      </c>
      <c r="AP718" s="104">
        <f t="shared" si="414"/>
        <v>16.190000000000001</v>
      </c>
      <c r="AQ718" s="98">
        <f t="shared" si="415"/>
        <v>0.2</v>
      </c>
      <c r="AR718" s="98">
        <f t="shared" si="416"/>
        <v>0.15384615384615385</v>
      </c>
      <c r="AS718" s="98">
        <f t="shared" si="417"/>
        <v>7.407407407407407E-2</v>
      </c>
      <c r="AU718" s="97" t="b">
        <f t="shared" si="418"/>
        <v>1</v>
      </c>
      <c r="AV718" s="97" t="b">
        <f t="shared" si="419"/>
        <v>1</v>
      </c>
      <c r="AW718" s="97" t="b">
        <f t="shared" si="425"/>
        <v>0</v>
      </c>
      <c r="AX718" s="97" t="b">
        <f t="shared" si="426"/>
        <v>0</v>
      </c>
      <c r="AY7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8" s="97" t="b">
        <f t="shared" si="420"/>
        <v>0</v>
      </c>
      <c r="BA718" s="97" t="b">
        <f t="shared" si="421"/>
        <v>0</v>
      </c>
      <c r="BB718" s="97" t="b">
        <f t="shared" si="427"/>
        <v>1</v>
      </c>
      <c r="BC718" s="97" t="b">
        <f t="shared" si="428"/>
        <v>1</v>
      </c>
      <c r="BD718" s="97" t="b">
        <f>Petrobras_PETR4___Histórico__InfoMoney_1[[#This Row],[MACD Line]]&lt;0</f>
        <v>1</v>
      </c>
      <c r="BE7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19" spans="1:57" hidden="1">
      <c r="A719" s="83">
        <v>43280</v>
      </c>
      <c r="B719" s="98">
        <v>15.56</v>
      </c>
      <c r="C719" s="98">
        <v>15.56</v>
      </c>
      <c r="D719" s="98">
        <v>3.55</v>
      </c>
      <c r="E719" s="98">
        <f>Petrobras_PETR4___Histórico__InfoMoney_1[[#This Row],[Var.Dia (%)]]/100</f>
        <v>3.5499999999999997E-2</v>
      </c>
      <c r="F719" s="98">
        <v>15.25</v>
      </c>
      <c r="G719" s="98">
        <v>15.14</v>
      </c>
      <c r="H719" s="98">
        <v>15.56</v>
      </c>
      <c r="I719" s="97" t="s">
        <v>98</v>
      </c>
      <c r="J719" s="108">
        <v>-1.1000000000000001E-3</v>
      </c>
      <c r="K719" s="97">
        <f ca="1">IF(COUNT($E719:E$1321)&gt;=22,LINEST(OFFSET(E719,0,0,22),OFFSET(J719,0,0,22)),"")</f>
        <v>0.98029183700809741</v>
      </c>
      <c r="L719" s="99">
        <f t="shared" si="393"/>
        <v>0</v>
      </c>
      <c r="M719" s="99">
        <f t="shared" si="394"/>
        <v>0</v>
      </c>
      <c r="N719" s="99">
        <f t="shared" si="395"/>
        <v>0</v>
      </c>
      <c r="O7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719" s="128">
        <f>IF(Petrobras_PETR4___Histórico__InfoMoney_1[[#This Row],[William %R]]&lt;-0.8,1,0)</f>
        <v>0</v>
      </c>
      <c r="Q719" s="128">
        <f>IF(Petrobras_PETR4___Histórico__InfoMoney_1[[#This Row],[William %R]]&gt;-0.1,1,0)</f>
        <v>1</v>
      </c>
      <c r="R719" s="99">
        <f t="shared" si="396"/>
        <v>12.83</v>
      </c>
      <c r="S719" s="99">
        <f t="shared" si="397"/>
        <v>15.56</v>
      </c>
      <c r="T719" s="99">
        <f t="shared" si="398"/>
        <v>14.456192307692309</v>
      </c>
      <c r="U719" s="99">
        <f t="shared" si="399"/>
        <v>14.302000000000001</v>
      </c>
      <c r="V719" s="99">
        <f t="shared" si="400"/>
        <v>14.673142746917092</v>
      </c>
      <c r="W719" s="99">
        <f t="shared" si="401"/>
        <v>15.533975663585402</v>
      </c>
      <c r="X719" s="99">
        <f t="shared" si="402"/>
        <v>-0.86083291666830952</v>
      </c>
      <c r="Y719" s="99">
        <f t="shared" si="403"/>
        <v>-1.2753326318602061</v>
      </c>
      <c r="Z719" s="99">
        <f t="shared" si="404"/>
        <v>0.41449971519189655</v>
      </c>
      <c r="AA719" s="109">
        <f t="shared" si="405"/>
        <v>0.37476659402887097</v>
      </c>
      <c r="AB719" s="109">
        <f t="shared" si="422"/>
        <v>0.51754226880516718</v>
      </c>
      <c r="AC719" s="99" t="str">
        <f t="shared" si="423"/>
        <v>0</v>
      </c>
      <c r="AD719" s="95" t="str">
        <f t="shared" si="424"/>
        <v>0</v>
      </c>
      <c r="AE719" s="95">
        <f t="shared" si="406"/>
        <v>0</v>
      </c>
      <c r="AF719" s="95">
        <f>IF(Petrobras_PETR4___Histórico__InfoMoney_1[[#This Row],[MACD Line]]&lt;0,1,0)</f>
        <v>1</v>
      </c>
      <c r="AG719" s="99">
        <f>Petrobras_PETR4___Histórico__InfoMoney_1[[#This Row],[9MME]]/Petrobras_PETR4___Histórico__InfoMoney_1[[#This Row],[20MA]]</f>
        <v>1.0107811710035175</v>
      </c>
      <c r="AH719" s="95">
        <f t="shared" si="407"/>
        <v>0</v>
      </c>
      <c r="AI719" s="96">
        <f t="shared" si="408"/>
        <v>0</v>
      </c>
      <c r="AK719" s="104" t="b">
        <f t="shared" si="409"/>
        <v>0</v>
      </c>
      <c r="AL719" s="104" t="b">
        <f t="shared" si="410"/>
        <v>1</v>
      </c>
      <c r="AM719" s="104" t="b">
        <f t="shared" si="411"/>
        <v>0</v>
      </c>
      <c r="AN719" s="104" t="b">
        <f t="shared" si="412"/>
        <v>1</v>
      </c>
      <c r="AO719" s="98">
        <f t="shared" si="413"/>
        <v>12.83</v>
      </c>
      <c r="AP719" s="104">
        <f t="shared" si="414"/>
        <v>16.11</v>
      </c>
      <c r="AQ719" s="98">
        <f t="shared" si="415"/>
        <v>0.2</v>
      </c>
      <c r="AR719" s="98">
        <f t="shared" si="416"/>
        <v>0.15384615384615385</v>
      </c>
      <c r="AS719" s="98">
        <f t="shared" si="417"/>
        <v>7.407407407407407E-2</v>
      </c>
      <c r="AU719" s="97" t="b">
        <f t="shared" si="418"/>
        <v>1</v>
      </c>
      <c r="AV719" s="97" t="b">
        <f t="shared" si="419"/>
        <v>1</v>
      </c>
      <c r="AW719" s="97" t="b">
        <f t="shared" si="425"/>
        <v>0</v>
      </c>
      <c r="AX719" s="97" t="b">
        <f t="shared" si="426"/>
        <v>0</v>
      </c>
      <c r="AY7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19" s="97" t="b">
        <f t="shared" si="420"/>
        <v>0</v>
      </c>
      <c r="BA719" s="97" t="b">
        <f t="shared" si="421"/>
        <v>0</v>
      </c>
      <c r="BB719" s="97" t="b">
        <f t="shared" si="427"/>
        <v>1</v>
      </c>
      <c r="BC719" s="97" t="b">
        <f t="shared" si="428"/>
        <v>1</v>
      </c>
      <c r="BD719" s="97" t="b">
        <f>Petrobras_PETR4___Histórico__InfoMoney_1[[#This Row],[MACD Line]]&lt;0</f>
        <v>1</v>
      </c>
      <c r="BE7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0" spans="1:57" hidden="1">
      <c r="A720" s="83">
        <v>43279</v>
      </c>
      <c r="B720" s="98">
        <v>15.03</v>
      </c>
      <c r="C720" s="98">
        <v>15.03</v>
      </c>
      <c r="D720" s="98">
        <v>0.3</v>
      </c>
      <c r="E720" s="98">
        <f>Petrobras_PETR4___Histórico__InfoMoney_1[[#This Row],[Var.Dia (%)]]/100</f>
        <v>3.0000000000000001E-3</v>
      </c>
      <c r="F720" s="98">
        <v>15.13</v>
      </c>
      <c r="G720" s="98">
        <v>14.78</v>
      </c>
      <c r="H720" s="98">
        <v>15.45</v>
      </c>
      <c r="I720" s="97" t="s">
        <v>438</v>
      </c>
      <c r="J720" s="108">
        <v>-1.37E-2</v>
      </c>
      <c r="K720" s="97">
        <f ca="1">IF(COUNT($E720:E$1321)&gt;=22,LINEST(OFFSET(E720,0,0,22),OFFSET(J720,0,0,22)),"")</f>
        <v>0.65029064263397607</v>
      </c>
      <c r="L720" s="99">
        <f t="shared" si="393"/>
        <v>0</v>
      </c>
      <c r="M720" s="99">
        <f t="shared" si="394"/>
        <v>0</v>
      </c>
      <c r="N720" s="99">
        <f t="shared" si="395"/>
        <v>0</v>
      </c>
      <c r="O7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-0.1603053435114504</v>
      </c>
      <c r="P720" s="128">
        <f>IF(Petrobras_PETR4___Histórico__InfoMoney_1[[#This Row],[William %R]]&lt;-0.8,1,0)</f>
        <v>0</v>
      </c>
      <c r="Q720" s="128">
        <f>IF(Petrobras_PETR4___Histórico__InfoMoney_1[[#This Row],[William %R]]&gt;-0.1,1,0)</f>
        <v>0</v>
      </c>
      <c r="R720" s="99">
        <f t="shared" si="396"/>
        <v>12.83</v>
      </c>
      <c r="S720" s="99">
        <f t="shared" si="397"/>
        <v>15.45</v>
      </c>
      <c r="T720" s="99">
        <f t="shared" si="398"/>
        <v>14.465615384615386</v>
      </c>
      <c r="U720" s="99">
        <f t="shared" si="399"/>
        <v>14.255500000000001</v>
      </c>
      <c r="V720" s="99">
        <f t="shared" si="400"/>
        <v>14.51189597362929</v>
      </c>
      <c r="W720" s="99">
        <f t="shared" si="401"/>
        <v>15.531893716672235</v>
      </c>
      <c r="X720" s="99">
        <f t="shared" si="402"/>
        <v>-1.0199977430429445</v>
      </c>
      <c r="Y720" s="99">
        <f t="shared" si="403"/>
        <v>-1.3789575606581801</v>
      </c>
      <c r="Z720" s="99">
        <f t="shared" si="404"/>
        <v>0.35895981761523554</v>
      </c>
      <c r="AA720" s="109">
        <f t="shared" si="405"/>
        <v>3.5355339059326626E-2</v>
      </c>
      <c r="AB720" s="109">
        <f t="shared" si="422"/>
        <v>0.56278770420114888</v>
      </c>
      <c r="AC720" s="99" t="str">
        <f t="shared" si="423"/>
        <v>0</v>
      </c>
      <c r="AD720" s="95" t="str">
        <f t="shared" si="424"/>
        <v>0</v>
      </c>
      <c r="AE720" s="95">
        <f t="shared" si="406"/>
        <v>0</v>
      </c>
      <c r="AF720" s="95">
        <f>IF(Petrobras_PETR4___Histórico__InfoMoney_1[[#This Row],[MACD Line]]&lt;0,1,0)</f>
        <v>1</v>
      </c>
      <c r="AG720" s="99">
        <f>Petrobras_PETR4___Histórico__InfoMoney_1[[#This Row],[9MME]]/Petrobras_PETR4___Histórico__InfoMoney_1[[#This Row],[20MA]]</f>
        <v>1.0147392504377528</v>
      </c>
      <c r="AH720" s="95">
        <f t="shared" si="407"/>
        <v>0</v>
      </c>
      <c r="AI720" s="96">
        <f t="shared" si="408"/>
        <v>0</v>
      </c>
      <c r="AK720" s="104" t="b">
        <f t="shared" si="409"/>
        <v>1</v>
      </c>
      <c r="AL720" s="104" t="b">
        <f t="shared" si="410"/>
        <v>1</v>
      </c>
      <c r="AM720" s="104" t="b">
        <f t="shared" si="411"/>
        <v>0</v>
      </c>
      <c r="AN720" s="104" t="b">
        <f t="shared" si="412"/>
        <v>1</v>
      </c>
      <c r="AO720" s="98">
        <f t="shared" si="413"/>
        <v>12.83</v>
      </c>
      <c r="AP720" s="104">
        <f t="shared" si="414"/>
        <v>18.079999999999998</v>
      </c>
      <c r="AQ720" s="98">
        <f t="shared" si="415"/>
        <v>0.2</v>
      </c>
      <c r="AR720" s="98">
        <f t="shared" si="416"/>
        <v>0.15384615384615385</v>
      </c>
      <c r="AS720" s="98">
        <f t="shared" si="417"/>
        <v>7.407407407407407E-2</v>
      </c>
      <c r="AU720" s="97" t="b">
        <f t="shared" si="418"/>
        <v>1</v>
      </c>
      <c r="AV720" s="97" t="b">
        <f t="shared" si="419"/>
        <v>1</v>
      </c>
      <c r="AW720" s="97" t="b">
        <f t="shared" si="425"/>
        <v>0</v>
      </c>
      <c r="AX720" s="97" t="b">
        <f t="shared" si="426"/>
        <v>0</v>
      </c>
      <c r="AY7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0" s="97" t="b">
        <f t="shared" si="420"/>
        <v>0</v>
      </c>
      <c r="BA720" s="97" t="b">
        <f t="shared" si="421"/>
        <v>0</v>
      </c>
      <c r="BB720" s="97" t="b">
        <f t="shared" si="427"/>
        <v>1</v>
      </c>
      <c r="BC720" s="97" t="b">
        <f t="shared" si="428"/>
        <v>1</v>
      </c>
      <c r="BD720" s="97" t="b">
        <f>Petrobras_PETR4___Histórico__InfoMoney_1[[#This Row],[MACD Line]]&lt;0</f>
        <v>1</v>
      </c>
      <c r="BE7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1" spans="1:57" hidden="1">
      <c r="A721" s="83">
        <v>43278</v>
      </c>
      <c r="B721" s="98">
        <v>14.98</v>
      </c>
      <c r="C721" s="98">
        <v>14.98</v>
      </c>
      <c r="D721" s="98">
        <v>3.18</v>
      </c>
      <c r="E721" s="98">
        <f>Petrobras_PETR4___Histórico__InfoMoney_1[[#This Row],[Var.Dia (%)]]/100</f>
        <v>3.1800000000000002E-2</v>
      </c>
      <c r="F721" s="98">
        <v>14.57</v>
      </c>
      <c r="G721" s="98">
        <v>14.54</v>
      </c>
      <c r="H721" s="98">
        <v>15.37</v>
      </c>
      <c r="I721" s="97" t="s">
        <v>149</v>
      </c>
      <c r="J721" s="108">
        <v>-1.61E-2</v>
      </c>
      <c r="K721" s="97">
        <f ca="1">IF(COUNT($E721:E$1321)&gt;=22,LINEST(OFFSET(E721,0,0,22),OFFSET(J721,0,0,22)),"")</f>
        <v>1.0412346939328754</v>
      </c>
      <c r="L721" s="99">
        <f t="shared" si="393"/>
        <v>0</v>
      </c>
      <c r="M721" s="99">
        <f t="shared" si="394"/>
        <v>0</v>
      </c>
      <c r="N721" s="99">
        <f t="shared" si="395"/>
        <v>0</v>
      </c>
      <c r="O7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-0.15354330708661376</v>
      </c>
      <c r="P721" s="128">
        <f>IF(Petrobras_PETR4___Histórico__InfoMoney_1[[#This Row],[William %R]]&lt;-0.8,1,0)</f>
        <v>0</v>
      </c>
      <c r="Q721" s="128">
        <f>IF(Petrobras_PETR4___Histórico__InfoMoney_1[[#This Row],[William %R]]&gt;-0.1,1,0)</f>
        <v>0</v>
      </c>
      <c r="R721" s="99">
        <f t="shared" si="396"/>
        <v>12.83</v>
      </c>
      <c r="S721" s="99">
        <f t="shared" si="397"/>
        <v>15.37</v>
      </c>
      <c r="T721" s="99">
        <f t="shared" si="398"/>
        <v>14.563269230769231</v>
      </c>
      <c r="U721" s="99">
        <f t="shared" si="399"/>
        <v>14.363000000000003</v>
      </c>
      <c r="V721" s="99">
        <f t="shared" si="400"/>
        <v>14.417695241561889</v>
      </c>
      <c r="W721" s="99">
        <f t="shared" si="401"/>
        <v>15.572045214006014</v>
      </c>
      <c r="X721" s="99">
        <f t="shared" si="402"/>
        <v>-1.1543499724441251</v>
      </c>
      <c r="Y721" s="99">
        <f t="shared" si="403"/>
        <v>-1.468697515061989</v>
      </c>
      <c r="Z721" s="99">
        <f t="shared" si="404"/>
        <v>0.31434754261786391</v>
      </c>
      <c r="AA721" s="109">
        <f t="shared" si="405"/>
        <v>0.32526911934581249</v>
      </c>
      <c r="AB721" s="109">
        <f t="shared" si="422"/>
        <v>0.56157813347743535</v>
      </c>
      <c r="AC721" s="99" t="str">
        <f t="shared" si="423"/>
        <v>1</v>
      </c>
      <c r="AD721" s="95" t="str">
        <f t="shared" si="424"/>
        <v>0</v>
      </c>
      <c r="AE721" s="95">
        <f t="shared" si="406"/>
        <v>0</v>
      </c>
      <c r="AF721" s="95">
        <f>IF(Petrobras_PETR4___Histórico__InfoMoney_1[[#This Row],[MACD Line]]&lt;0,1,0)</f>
        <v>1</v>
      </c>
      <c r="AG721" s="99">
        <f>Petrobras_PETR4___Histórico__InfoMoney_1[[#This Row],[9MME]]/Petrobras_PETR4___Histórico__InfoMoney_1[[#This Row],[20MA]]</f>
        <v>1.0139434122933391</v>
      </c>
      <c r="AH721" s="95">
        <f t="shared" si="407"/>
        <v>0</v>
      </c>
      <c r="AI721" s="96">
        <f t="shared" si="408"/>
        <v>0</v>
      </c>
      <c r="AK721" s="104" t="b">
        <f t="shared" si="409"/>
        <v>1</v>
      </c>
      <c r="AL721" s="104" t="b">
        <f t="shared" si="410"/>
        <v>1</v>
      </c>
      <c r="AM721" s="104" t="b">
        <f t="shared" si="411"/>
        <v>0</v>
      </c>
      <c r="AN721" s="104" t="b">
        <f t="shared" si="412"/>
        <v>1</v>
      </c>
      <c r="AO721" s="98">
        <f t="shared" si="413"/>
        <v>12.83</v>
      </c>
      <c r="AP721" s="104">
        <f t="shared" si="414"/>
        <v>18.079999999999998</v>
      </c>
      <c r="AQ721" s="98">
        <f t="shared" si="415"/>
        <v>0.2</v>
      </c>
      <c r="AR721" s="98">
        <f t="shared" si="416"/>
        <v>0.15384615384615385</v>
      </c>
      <c r="AS721" s="98">
        <f t="shared" si="417"/>
        <v>7.407407407407407E-2</v>
      </c>
      <c r="AU721" s="97" t="b">
        <f t="shared" si="418"/>
        <v>1</v>
      </c>
      <c r="AV721" s="97" t="b">
        <f t="shared" si="419"/>
        <v>1</v>
      </c>
      <c r="AW721" s="97" t="b">
        <f t="shared" si="425"/>
        <v>0</v>
      </c>
      <c r="AX721" s="97" t="b">
        <f t="shared" si="426"/>
        <v>0</v>
      </c>
      <c r="AY7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1" s="97" t="b">
        <f t="shared" si="420"/>
        <v>0</v>
      </c>
      <c r="BA721" s="97" t="b">
        <f t="shared" si="421"/>
        <v>0</v>
      </c>
      <c r="BB721" s="97" t="b">
        <f t="shared" si="427"/>
        <v>1</v>
      </c>
      <c r="BC721" s="97" t="b">
        <f t="shared" si="428"/>
        <v>1</v>
      </c>
      <c r="BD721" s="97" t="b">
        <f>Petrobras_PETR4___Histórico__InfoMoney_1[[#This Row],[MACD Line]]&lt;0</f>
        <v>1</v>
      </c>
      <c r="BE7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2" spans="1:57" hidden="1">
      <c r="A722" s="83">
        <v>43277</v>
      </c>
      <c r="B722" s="98">
        <v>14.52</v>
      </c>
      <c r="C722" s="98">
        <v>14.52</v>
      </c>
      <c r="D722" s="98">
        <v>2.17</v>
      </c>
      <c r="E722" s="98">
        <f>Petrobras_PETR4___Histórico__InfoMoney_1[[#This Row],[Var.Dia (%)]]/100</f>
        <v>2.1700000000000001E-2</v>
      </c>
      <c r="F722" s="98">
        <v>14.39</v>
      </c>
      <c r="G722" s="98">
        <v>14.06</v>
      </c>
      <c r="H722" s="98">
        <v>14.59</v>
      </c>
      <c r="I722" s="97" t="s">
        <v>671</v>
      </c>
      <c r="J722" s="108">
        <v>1.1299999999999999E-2</v>
      </c>
      <c r="K722" s="97">
        <f ca="1">IF(COUNT($E722:E$1321)&gt;=22,LINEST(OFFSET(E722,0,0,22),OFFSET(J722,0,0,22)),"")</f>
        <v>0.86878722609555292</v>
      </c>
      <c r="L722" s="99">
        <f t="shared" si="393"/>
        <v>0</v>
      </c>
      <c r="M722" s="99">
        <f t="shared" si="394"/>
        <v>0</v>
      </c>
      <c r="N722" s="99">
        <f t="shared" si="395"/>
        <v>0</v>
      </c>
      <c r="O7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-0.19138755980861263</v>
      </c>
      <c r="P722" s="128">
        <f>IF(Petrobras_PETR4___Histórico__InfoMoney_1[[#This Row],[William %R]]&lt;-0.8,1,0)</f>
        <v>0</v>
      </c>
      <c r="Q722" s="128">
        <f>IF(Petrobras_PETR4___Histórico__InfoMoney_1[[#This Row],[William %R]]&gt;-0.1,1,0)</f>
        <v>0</v>
      </c>
      <c r="R722" s="99">
        <f t="shared" si="396"/>
        <v>12.83</v>
      </c>
      <c r="S722" s="99">
        <f t="shared" si="397"/>
        <v>14.92</v>
      </c>
      <c r="T722" s="99">
        <f t="shared" si="398"/>
        <v>14.525923076923078</v>
      </c>
      <c r="U722" s="99">
        <f t="shared" si="399"/>
        <v>14.487500000000001</v>
      </c>
      <c r="V722" s="99">
        <f t="shared" si="400"/>
        <v>14.315458012754959</v>
      </c>
      <c r="W722" s="99">
        <f t="shared" si="401"/>
        <v>15.619408831126496</v>
      </c>
      <c r="X722" s="99">
        <f t="shared" si="402"/>
        <v>-1.3039508183715363</v>
      </c>
      <c r="Y722" s="99">
        <f t="shared" si="403"/>
        <v>-1.547284400716455</v>
      </c>
      <c r="Z722" s="99">
        <f t="shared" si="404"/>
        <v>0.24333358234491875</v>
      </c>
      <c r="AA722" s="109">
        <f t="shared" si="405"/>
        <v>0.21920310216782884</v>
      </c>
      <c r="AB722" s="109">
        <f t="shared" si="422"/>
        <v>0.46427362621626483</v>
      </c>
      <c r="AC722" s="99" t="str">
        <f t="shared" si="423"/>
        <v>0</v>
      </c>
      <c r="AD722" s="95" t="str">
        <f t="shared" si="424"/>
        <v>0</v>
      </c>
      <c r="AE722" s="95">
        <f t="shared" si="406"/>
        <v>0</v>
      </c>
      <c r="AF722" s="95">
        <f>IF(Petrobras_PETR4___Histórico__InfoMoney_1[[#This Row],[MACD Line]]&lt;0,1,0)</f>
        <v>1</v>
      </c>
      <c r="AG722" s="99">
        <f>Petrobras_PETR4___Histórico__InfoMoney_1[[#This Row],[9MME]]/Petrobras_PETR4___Histórico__InfoMoney_1[[#This Row],[20MA]]</f>
        <v>1.0026521537134134</v>
      </c>
      <c r="AH722" s="95">
        <f t="shared" si="407"/>
        <v>0</v>
      </c>
      <c r="AI722" s="96">
        <f t="shared" si="408"/>
        <v>0</v>
      </c>
      <c r="AK722" s="104" t="b">
        <f t="shared" si="409"/>
        <v>1</v>
      </c>
      <c r="AL722" s="104" t="b">
        <f t="shared" si="410"/>
        <v>0</v>
      </c>
      <c r="AM722" s="104" t="b">
        <f t="shared" si="411"/>
        <v>0</v>
      </c>
      <c r="AN722" s="104" t="b">
        <f t="shared" si="412"/>
        <v>1</v>
      </c>
      <c r="AO722" s="98">
        <f t="shared" si="413"/>
        <v>12.83</v>
      </c>
      <c r="AP722" s="104">
        <f t="shared" si="414"/>
        <v>18.079999999999998</v>
      </c>
      <c r="AQ722" s="98">
        <f t="shared" si="415"/>
        <v>0.2</v>
      </c>
      <c r="AR722" s="98">
        <f t="shared" si="416"/>
        <v>0.15384615384615385</v>
      </c>
      <c r="AS722" s="98">
        <f t="shared" si="417"/>
        <v>7.407407407407407E-2</v>
      </c>
      <c r="AU722" s="97" t="b">
        <f t="shared" si="418"/>
        <v>1</v>
      </c>
      <c r="AV722" s="97" t="b">
        <f t="shared" si="419"/>
        <v>1</v>
      </c>
      <c r="AW722" s="97" t="b">
        <f t="shared" si="425"/>
        <v>0</v>
      </c>
      <c r="AX722" s="97" t="b">
        <f t="shared" si="426"/>
        <v>0</v>
      </c>
      <c r="AY7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2" s="97" t="b">
        <f t="shared" si="420"/>
        <v>0</v>
      </c>
      <c r="BA722" s="97" t="b">
        <f t="shared" si="421"/>
        <v>0</v>
      </c>
      <c r="BB722" s="97" t="b">
        <f t="shared" si="427"/>
        <v>1</v>
      </c>
      <c r="BC722" s="97" t="b">
        <f t="shared" si="428"/>
        <v>1</v>
      </c>
      <c r="BD722" s="97" t="b">
        <f>Petrobras_PETR4___Histórico__InfoMoney_1[[#This Row],[MACD Line]]&lt;0</f>
        <v>1</v>
      </c>
      <c r="BE7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3" spans="1:57" hidden="1">
      <c r="A723" s="83">
        <v>43276</v>
      </c>
      <c r="B723" s="98">
        <v>14.21</v>
      </c>
      <c r="C723" s="98">
        <v>14.21</v>
      </c>
      <c r="D723" s="98">
        <v>3.9</v>
      </c>
      <c r="E723" s="98">
        <f>Petrobras_PETR4___Histórico__InfoMoney_1[[#This Row],[Var.Dia (%)]]/100</f>
        <v>3.9E-2</v>
      </c>
      <c r="F723" s="98">
        <v>13.76</v>
      </c>
      <c r="G723" s="98">
        <v>13.63</v>
      </c>
      <c r="H723" s="98">
        <v>14.29</v>
      </c>
      <c r="I723" s="97" t="s">
        <v>672</v>
      </c>
      <c r="J723" s="108">
        <v>-6.3E-3</v>
      </c>
      <c r="K723" s="97">
        <f ca="1">IF(COUNT($E723:E$1321)&gt;=22,LINEST(OFFSET(E723,0,0,22),OFFSET(J723,0,0,22)),"")</f>
        <v>0.62208569489309784</v>
      </c>
      <c r="L723" s="99">
        <f t="shared" si="393"/>
        <v>0</v>
      </c>
      <c r="M723" s="99">
        <f t="shared" si="394"/>
        <v>0</v>
      </c>
      <c r="N723" s="99">
        <f t="shared" si="395"/>
        <v>0</v>
      </c>
      <c r="O7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-0.39207048458149735</v>
      </c>
      <c r="P723" s="128">
        <f>IF(Petrobras_PETR4___Histórico__InfoMoney_1[[#This Row],[William %R]]&lt;-0.8,1,0)</f>
        <v>0</v>
      </c>
      <c r="Q723" s="128">
        <f>IF(Petrobras_PETR4___Histórico__InfoMoney_1[[#This Row],[William %R]]&gt;-0.1,1,0)</f>
        <v>0</v>
      </c>
      <c r="R723" s="99">
        <f t="shared" si="396"/>
        <v>12.83</v>
      </c>
      <c r="S723" s="99">
        <f t="shared" si="397"/>
        <v>15.1</v>
      </c>
      <c r="T723" s="99">
        <f t="shared" si="398"/>
        <v>14.635192307692309</v>
      </c>
      <c r="U723" s="99">
        <f t="shared" si="399"/>
        <v>14.527000000000001</v>
      </c>
      <c r="V723" s="99">
        <f t="shared" si="400"/>
        <v>14.278268560528588</v>
      </c>
      <c r="W723" s="99">
        <f t="shared" si="401"/>
        <v>15.707361537616615</v>
      </c>
      <c r="X723" s="99">
        <f t="shared" si="402"/>
        <v>-1.4290929770880272</v>
      </c>
      <c r="Y723" s="99">
        <f t="shared" si="403"/>
        <v>-1.6081177963026847</v>
      </c>
      <c r="Z723" s="99">
        <f t="shared" si="404"/>
        <v>0.17902481921465752</v>
      </c>
      <c r="AA723" s="109">
        <f t="shared" si="405"/>
        <v>0.37476659402887097</v>
      </c>
      <c r="AB723" s="109">
        <f t="shared" si="422"/>
        <v>0.41793540170701032</v>
      </c>
      <c r="AC723" s="99" t="str">
        <f t="shared" si="423"/>
        <v>0</v>
      </c>
      <c r="AD723" s="95" t="str">
        <f t="shared" si="424"/>
        <v>0</v>
      </c>
      <c r="AE723" s="95">
        <f t="shared" si="406"/>
        <v>0</v>
      </c>
      <c r="AF723" s="95">
        <f>IF(Petrobras_PETR4___Histórico__InfoMoney_1[[#This Row],[MACD Line]]&lt;0,1,0)</f>
        <v>1</v>
      </c>
      <c r="AG723" s="99">
        <f>Petrobras_PETR4___Histórico__InfoMoney_1[[#This Row],[9MME]]/Petrobras_PETR4___Histórico__InfoMoney_1[[#This Row],[20MA]]</f>
        <v>1.0074476703856479</v>
      </c>
      <c r="AH723" s="95">
        <f t="shared" si="407"/>
        <v>0</v>
      </c>
      <c r="AI723" s="96">
        <f t="shared" si="408"/>
        <v>0</v>
      </c>
      <c r="AK723" s="104" t="b">
        <f t="shared" si="409"/>
        <v>0</v>
      </c>
      <c r="AL723" s="104" t="b">
        <f t="shared" si="410"/>
        <v>0</v>
      </c>
      <c r="AM723" s="104" t="b">
        <f t="shared" si="411"/>
        <v>0</v>
      </c>
      <c r="AN723" s="104" t="b">
        <f t="shared" si="412"/>
        <v>1</v>
      </c>
      <c r="AO723" s="98">
        <f t="shared" si="413"/>
        <v>12.83</v>
      </c>
      <c r="AP723" s="104">
        <f t="shared" si="414"/>
        <v>19.25</v>
      </c>
      <c r="AQ723" s="98">
        <f t="shared" si="415"/>
        <v>0.2</v>
      </c>
      <c r="AR723" s="98">
        <f t="shared" si="416"/>
        <v>0.15384615384615385</v>
      </c>
      <c r="AS723" s="98">
        <f t="shared" si="417"/>
        <v>7.407407407407407E-2</v>
      </c>
      <c r="AU723" s="97" t="b">
        <f t="shared" si="418"/>
        <v>1</v>
      </c>
      <c r="AV723" s="97" t="b">
        <f t="shared" si="419"/>
        <v>0</v>
      </c>
      <c r="AW723" s="97" t="b">
        <f t="shared" si="425"/>
        <v>0</v>
      </c>
      <c r="AX723" s="97" t="b">
        <f t="shared" si="426"/>
        <v>0</v>
      </c>
      <c r="AY7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3" s="97" t="b">
        <f t="shared" si="420"/>
        <v>1</v>
      </c>
      <c r="BA723" s="97" t="b">
        <f t="shared" si="421"/>
        <v>0</v>
      </c>
      <c r="BB723" s="97" t="b">
        <f t="shared" si="427"/>
        <v>1</v>
      </c>
      <c r="BC723" s="97" t="b">
        <f t="shared" si="428"/>
        <v>1</v>
      </c>
      <c r="BD723" s="97" t="b">
        <f>Petrobras_PETR4___Histórico__InfoMoney_1[[#This Row],[MACD Line]]&lt;0</f>
        <v>1</v>
      </c>
      <c r="BE7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4" spans="1:57" hidden="1">
      <c r="A724" s="83">
        <v>43273</v>
      </c>
      <c r="B724" s="98">
        <v>13.68</v>
      </c>
      <c r="C724" s="98">
        <v>13.68</v>
      </c>
      <c r="D724" s="98">
        <v>7.0000000000000007E-2</v>
      </c>
      <c r="E724" s="98">
        <f>Petrobras_PETR4___Histórico__InfoMoney_1[[#This Row],[Var.Dia (%)]]/100</f>
        <v>7.000000000000001E-4</v>
      </c>
      <c r="F724" s="98">
        <v>13.95</v>
      </c>
      <c r="G724" s="98">
        <v>13.59</v>
      </c>
      <c r="H724" s="98">
        <v>14.19</v>
      </c>
      <c r="I724" s="97" t="s">
        <v>673</v>
      </c>
      <c r="J724" s="108">
        <v>-4.4000000000000003E-3</v>
      </c>
      <c r="K724" s="97">
        <f ca="1">IF(COUNT($E724:E$1321)&gt;=22,LINEST(OFFSET(E724,0,0,22),OFFSET(J724,0,0,22)),"")</f>
        <v>0.72343392536640605</v>
      </c>
      <c r="L724" s="99">
        <f t="shared" ref="L724:L787" si="429">IF($G724=IF(MIN($G724:$G744)=MIN($G725:$G745),MIN($G724:$G744),MIN($G723:$G743)),1,0)</f>
        <v>0</v>
      </c>
      <c r="M724" s="99">
        <f t="shared" ref="M724:M787" si="430">IF($H724=IF(MAX($H724:$H745)=MAX($H725:$H746),MAX($H724:$H745),MAX($H723:$H744)),1,0)</f>
        <v>0</v>
      </c>
      <c r="N724" s="99">
        <f t="shared" ref="N724:N787" si="431">IF(AND(($C725-$F725)&lt;0,($C726-$F726)&lt;0,(($F724-$G724)/($H724-$G724)&gt;0.66),(($H724-$G724)&gt;(2*($F724-$C724))),$G724=IF(MIN($G724:$G744)=MIN($G725:$G745),MIN($G724:$G744),MIN($G723:$G743)))=TRUE,1,0)</f>
        <v>0</v>
      </c>
      <c r="O7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-0.74085365853658547</v>
      </c>
      <c r="P724" s="128">
        <f>IF(Petrobras_PETR4___Histórico__InfoMoney_1[[#This Row],[William %R]]&lt;-0.8,1,0)</f>
        <v>0</v>
      </c>
      <c r="Q724" s="128">
        <f>IF(Petrobras_PETR4___Histórico__InfoMoney_1[[#This Row],[William %R]]&gt;-0.1,1,0)</f>
        <v>0</v>
      </c>
      <c r="R724" s="99">
        <f t="shared" ref="R724:R787" si="432">MIN(G724:G737)</f>
        <v>12.83</v>
      </c>
      <c r="S724" s="99">
        <f t="shared" ref="S724:S787" si="433">MAX(H724:H737)</f>
        <v>16.11</v>
      </c>
      <c r="T724" s="99">
        <f t="shared" ref="T724:T787" si="434">(($C724-$U725)*$AR724)+$U725</f>
        <v>14.744038461538464</v>
      </c>
      <c r="U724" s="99">
        <f t="shared" ref="U724:U787" si="435">AVERAGE(B724:B743)</f>
        <v>14.712500000000002</v>
      </c>
      <c r="V724" s="99">
        <f t="shared" ref="V724:V787" si="436">(($C724-V725)*AR724)+V725</f>
        <v>14.290681026079239</v>
      </c>
      <c r="W724" s="99">
        <f t="shared" ref="W724:W787" si="437">((B724-W725)*AS724)+W725</f>
        <v>15.827150460625944</v>
      </c>
      <c r="X724" s="99">
        <f t="shared" ref="X724:X787" si="438">V724-W724</f>
        <v>-1.5364694345467047</v>
      </c>
      <c r="Y724" s="99">
        <f t="shared" ref="Y724:Y787" si="439">((X724-Y725)*AQ724)+Y725</f>
        <v>-1.652874001106349</v>
      </c>
      <c r="Z724" s="99">
        <f t="shared" ref="Z724:Z787" si="440">X724-Y724</f>
        <v>0.11640456655964426</v>
      </c>
      <c r="AA724" s="109">
        <f t="shared" ref="AA724:AA787" si="441">_xlfn.STDEV.S(C724:C725)</f>
        <v>7.0710678118653244E-3</v>
      </c>
      <c r="AB724" s="109">
        <f t="shared" si="422"/>
        <v>0.56131096550842452</v>
      </c>
      <c r="AC724" s="99" t="str">
        <f t="shared" si="423"/>
        <v>0</v>
      </c>
      <c r="AD724" s="95" t="str">
        <f t="shared" si="424"/>
        <v>0</v>
      </c>
      <c r="AE724" s="95">
        <f t="shared" ref="AE724:AE787" si="442">IF(X724&gt;0,1,0)</f>
        <v>0</v>
      </c>
      <c r="AF724" s="95">
        <f>IF(Petrobras_PETR4___Histórico__InfoMoney_1[[#This Row],[MACD Line]]&lt;0,1,0)</f>
        <v>1</v>
      </c>
      <c r="AG724" s="99">
        <f>Petrobras_PETR4___Histórico__InfoMoney_1[[#This Row],[9MME]]/Petrobras_PETR4___Histórico__InfoMoney_1[[#This Row],[20MA]]</f>
        <v>1.0021436507417816</v>
      </c>
      <c r="AH724" s="95">
        <f t="shared" ref="AH724:AH787" si="443">IF(AND(X725&lt;Y725,X724&gt;Y724),1,0)</f>
        <v>0</v>
      </c>
      <c r="AI724" s="96">
        <f t="shared" ref="AI724:AI787" si="444">IF(AND(X724&lt;Y724,X725&gt;Y725),1,0)</f>
        <v>0</v>
      </c>
      <c r="AK724" s="104" t="b">
        <f t="shared" ref="AK724:AK787" si="445">($F725-$C725)&lt;0</f>
        <v>0</v>
      </c>
      <c r="AL724" s="104" t="b">
        <f t="shared" ref="AL724:AL787" si="446">($F726-$C726)&lt;0</f>
        <v>1</v>
      </c>
      <c r="AM724" s="104" t="b">
        <f t="shared" ref="AM724:AM787" si="447">(($F724-$G724)/($H724-$G724)&gt;0.66)</f>
        <v>0</v>
      </c>
      <c r="AN724" s="104" t="b">
        <f t="shared" ref="AN724:AN787" si="448">(($H724-$G724)&gt;(2*($F724-$C724)))</f>
        <v>1</v>
      </c>
      <c r="AO724" s="98">
        <f t="shared" ref="AO724:AO787" si="449">IF(MIN($G724:$G744)=MIN($G725:$G745),MIN($G724:$G744),MIN($G723:$G743))</f>
        <v>12.83</v>
      </c>
      <c r="AP724" s="104">
        <f t="shared" ref="AP724:AP787" si="450">IF(MAX($H724:$H744)=MAX($H725:$H745),MAX($H724:$H744),MAX($H723:$H743))</f>
        <v>19.25</v>
      </c>
      <c r="AQ724" s="98">
        <f t="shared" ref="AQ724:AQ787" si="451">2/(9+1)</f>
        <v>0.2</v>
      </c>
      <c r="AR724" s="98">
        <f t="shared" ref="AR724:AR787" si="452">2/(12+1)</f>
        <v>0.15384615384615385</v>
      </c>
      <c r="AS724" s="98">
        <f t="shared" ref="AS724:AS787" si="453">2/(26+1)</f>
        <v>7.407407407407407E-2</v>
      </c>
      <c r="AU724" s="97" t="b">
        <f t="shared" ref="AU724:AU787" si="454">H725&lt;H724</f>
        <v>0</v>
      </c>
      <c r="AV724" s="97" t="b">
        <f t="shared" ref="AV724:AV787" si="455">H726&lt;H725</f>
        <v>0</v>
      </c>
      <c r="AW724" s="97" t="b">
        <f t="shared" si="425"/>
        <v>0</v>
      </c>
      <c r="AX724" s="97" t="b">
        <f t="shared" si="426"/>
        <v>0</v>
      </c>
      <c r="AY7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4" s="97" t="b">
        <f t="shared" ref="AZ724:AZ787" si="456">G726&gt;G725</f>
        <v>1</v>
      </c>
      <c r="BA724" s="97" t="b">
        <f t="shared" ref="BA724:BA787" si="457">G725&gt;G724</f>
        <v>1</v>
      </c>
      <c r="BB724" s="97" t="b">
        <f t="shared" si="427"/>
        <v>1</v>
      </c>
      <c r="BC724" s="97" t="b">
        <f t="shared" si="428"/>
        <v>1</v>
      </c>
      <c r="BD724" s="97" t="b">
        <f>Petrobras_PETR4___Histórico__InfoMoney_1[[#This Row],[MACD Line]]&lt;0</f>
        <v>1</v>
      </c>
      <c r="BE7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5" spans="1:57" hidden="1">
      <c r="A725" s="83">
        <v>43272</v>
      </c>
      <c r="B725" s="98">
        <v>13.67</v>
      </c>
      <c r="C725" s="98">
        <v>13.67</v>
      </c>
      <c r="D725" s="98">
        <v>-6.85</v>
      </c>
      <c r="E725" s="98">
        <f>Petrobras_PETR4___Histórico__InfoMoney_1[[#This Row],[Var.Dia (%)]]/100</f>
        <v>-6.8499999999999991E-2</v>
      </c>
      <c r="F725" s="98">
        <v>14.56</v>
      </c>
      <c r="G725" s="98">
        <v>13.67</v>
      </c>
      <c r="H725" s="98">
        <v>14.77</v>
      </c>
      <c r="I725" s="97" t="s">
        <v>674</v>
      </c>
      <c r="J725" s="108">
        <v>-8.0000000000000002E-3</v>
      </c>
      <c r="K725" s="97">
        <f ca="1">IF(COUNT($E725:E$1321)&gt;=22,LINEST(OFFSET(E725,0,0,22),OFFSET(J725,0,0,22)),"")</f>
        <v>0.76563573013201491</v>
      </c>
      <c r="L725" s="99">
        <f t="shared" si="429"/>
        <v>0</v>
      </c>
      <c r="M725" s="99">
        <f t="shared" si="430"/>
        <v>0</v>
      </c>
      <c r="N725" s="99">
        <f t="shared" si="431"/>
        <v>0</v>
      </c>
      <c r="O7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-0.74390243902439024</v>
      </c>
      <c r="P725" s="128">
        <f>IF(Petrobras_PETR4___Histórico__InfoMoney_1[[#This Row],[William %R]]&lt;-0.8,1,0)</f>
        <v>0</v>
      </c>
      <c r="Q725" s="128">
        <f>IF(Petrobras_PETR4___Histórico__InfoMoney_1[[#This Row],[William %R]]&gt;-0.1,1,0)</f>
        <v>0</v>
      </c>
      <c r="R725" s="99">
        <f t="shared" si="432"/>
        <v>12.83</v>
      </c>
      <c r="S725" s="99">
        <f t="shared" si="433"/>
        <v>16.11</v>
      </c>
      <c r="T725" s="99">
        <f t="shared" si="434"/>
        <v>15.055153846153848</v>
      </c>
      <c r="U725" s="99">
        <f t="shared" si="435"/>
        <v>14.937500000000004</v>
      </c>
      <c r="V725" s="99">
        <f t="shared" si="436"/>
        <v>14.401713939911827</v>
      </c>
      <c r="W725" s="99">
        <f t="shared" si="437"/>
        <v>15.99892249747602</v>
      </c>
      <c r="X725" s="99">
        <f t="shared" si="438"/>
        <v>-1.5972085575641923</v>
      </c>
      <c r="Y725" s="99">
        <f t="shared" si="439"/>
        <v>-1.6819751427462599</v>
      </c>
      <c r="Z725" s="99">
        <f t="shared" si="440"/>
        <v>8.4766585182067589E-2</v>
      </c>
      <c r="AA725" s="109">
        <f t="shared" si="441"/>
        <v>0.70710678118654757</v>
      </c>
      <c r="AB725" s="109">
        <f t="shared" ref="AB725:AB788" si="458">_xlfn.STDEV.S(C725:C729)</f>
        <v>0.57243340223994599</v>
      </c>
      <c r="AC725" s="99" t="str">
        <f t="shared" ref="AC725:AC788" si="459">IF(AND(C725&gt;T725,C726&lt;T726),"1","0")</f>
        <v>0</v>
      </c>
      <c r="AD725" s="95" t="str">
        <f t="shared" ref="AD725:AD788" si="460">IF(AND(C725&lt;T725,C726&gt;T726),1,"0")</f>
        <v>0</v>
      </c>
      <c r="AE725" s="95">
        <f t="shared" si="442"/>
        <v>0</v>
      </c>
      <c r="AF725" s="95">
        <f>IF(Petrobras_PETR4___Histórico__InfoMoney_1[[#This Row],[MACD Line]]&lt;0,1,0)</f>
        <v>1</v>
      </c>
      <c r="AG725" s="99">
        <f>Petrobras_PETR4___Histórico__InfoMoney_1[[#This Row],[9MME]]/Petrobras_PETR4___Histórico__InfoMoney_1[[#This Row],[20MA]]</f>
        <v>1.0078764081107177</v>
      </c>
      <c r="AH725" s="95">
        <f t="shared" si="443"/>
        <v>0</v>
      </c>
      <c r="AI725" s="96">
        <f t="shared" si="444"/>
        <v>0</v>
      </c>
      <c r="AK725" s="104" t="b">
        <f t="shared" si="445"/>
        <v>1</v>
      </c>
      <c r="AL725" s="104" t="b">
        <f t="shared" si="446"/>
        <v>1</v>
      </c>
      <c r="AM725" s="104" t="b">
        <f t="shared" si="447"/>
        <v>1</v>
      </c>
      <c r="AN725" s="104" t="b">
        <f t="shared" si="448"/>
        <v>0</v>
      </c>
      <c r="AO725" s="98">
        <f t="shared" si="449"/>
        <v>12.83</v>
      </c>
      <c r="AP725" s="104">
        <f t="shared" si="450"/>
        <v>19.25</v>
      </c>
      <c r="AQ725" s="98">
        <f t="shared" si="451"/>
        <v>0.2</v>
      </c>
      <c r="AR725" s="98">
        <f t="shared" si="452"/>
        <v>0.15384615384615385</v>
      </c>
      <c r="AS725" s="98">
        <f t="shared" si="453"/>
        <v>7.407407407407407E-2</v>
      </c>
      <c r="AU725" s="97" t="b">
        <f t="shared" si="454"/>
        <v>0</v>
      </c>
      <c r="AV725" s="97" t="b">
        <f t="shared" si="455"/>
        <v>1</v>
      </c>
      <c r="AW725" s="97" t="b">
        <f t="shared" ref="AW725:AW788" si="461">Z726&gt;Z725</f>
        <v>0</v>
      </c>
      <c r="AX725" s="97" t="b">
        <f t="shared" ref="AX725:AX788" si="462">Z727&gt;Z726</f>
        <v>0</v>
      </c>
      <c r="AY7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5" s="97" t="b">
        <f t="shared" si="456"/>
        <v>0</v>
      </c>
      <c r="BA725" s="97" t="b">
        <f t="shared" si="457"/>
        <v>1</v>
      </c>
      <c r="BB725" s="97" t="b">
        <f t="shared" ref="BB725:BB788" si="463">Z727&lt;Z726</f>
        <v>1</v>
      </c>
      <c r="BC725" s="97" t="b">
        <f t="shared" ref="BC725:BC788" si="464">Z726&lt;Z725</f>
        <v>1</v>
      </c>
      <c r="BD725" s="97" t="b">
        <f>Petrobras_PETR4___Histórico__InfoMoney_1[[#This Row],[MACD Line]]&lt;0</f>
        <v>1</v>
      </c>
      <c r="BE7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6" spans="1:57" hidden="1">
      <c r="A726" s="83">
        <v>43271</v>
      </c>
      <c r="B726" s="98">
        <v>14.67</v>
      </c>
      <c r="C726" s="98">
        <v>14.67</v>
      </c>
      <c r="D726" s="98">
        <v>5.12</v>
      </c>
      <c r="E726" s="98">
        <f>Petrobras_PETR4___Histórico__InfoMoney_1[[#This Row],[Var.Dia (%)]]/100</f>
        <v>5.1200000000000002E-2</v>
      </c>
      <c r="F726" s="98">
        <v>14.34</v>
      </c>
      <c r="G726" s="98">
        <v>14.3</v>
      </c>
      <c r="H726" s="98">
        <v>14.92</v>
      </c>
      <c r="I726" s="97" t="s">
        <v>159</v>
      </c>
      <c r="J726" s="108">
        <v>2.92E-2</v>
      </c>
      <c r="K726" s="97">
        <f ca="1">IF(COUNT($E726:E$1321)&gt;=22,LINEST(OFFSET(E726,0,0,22),OFFSET(J726,0,0,22)),"")</f>
        <v>0.64627941354825236</v>
      </c>
      <c r="L726" s="99">
        <f t="shared" si="429"/>
        <v>0</v>
      </c>
      <c r="M726" s="99">
        <f t="shared" si="430"/>
        <v>0</v>
      </c>
      <c r="N726" s="99">
        <f t="shared" si="431"/>
        <v>0</v>
      </c>
      <c r="O7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-0.63564356435643554</v>
      </c>
      <c r="P726" s="128">
        <f>IF(Petrobras_PETR4___Histórico__InfoMoney_1[[#This Row],[William %R]]&lt;-0.8,1,0)</f>
        <v>0</v>
      </c>
      <c r="Q726" s="128">
        <f>IF(Petrobras_PETR4___Histórico__InfoMoney_1[[#This Row],[William %R]]&gt;-0.1,1,0)</f>
        <v>0</v>
      </c>
      <c r="R726" s="99">
        <f t="shared" si="432"/>
        <v>12.83</v>
      </c>
      <c r="S726" s="99">
        <f t="shared" si="433"/>
        <v>17.88</v>
      </c>
      <c r="T726" s="99">
        <f t="shared" si="434"/>
        <v>15.534769230769232</v>
      </c>
      <c r="U726" s="99">
        <f t="shared" si="435"/>
        <v>15.307000000000002</v>
      </c>
      <c r="V726" s="99">
        <f t="shared" si="436"/>
        <v>14.534752838077614</v>
      </c>
      <c r="W726" s="99">
        <f t="shared" si="437"/>
        <v>16.185236297274102</v>
      </c>
      <c r="X726" s="99">
        <f t="shared" si="438"/>
        <v>-1.6504834591964883</v>
      </c>
      <c r="Y726" s="99">
        <f t="shared" si="439"/>
        <v>-1.7031667890417768</v>
      </c>
      <c r="Z726" s="99">
        <f t="shared" si="440"/>
        <v>5.2683329845288451E-2</v>
      </c>
      <c r="AA726" s="109">
        <f t="shared" si="441"/>
        <v>0.50204581464244813</v>
      </c>
      <c r="AB726" s="109">
        <f t="shared" si="458"/>
        <v>0.57243340223994588</v>
      </c>
      <c r="AC726" s="99" t="str">
        <f t="shared" si="459"/>
        <v>0</v>
      </c>
      <c r="AD726" s="95" t="str">
        <f t="shared" si="460"/>
        <v>0</v>
      </c>
      <c r="AE726" s="95">
        <f t="shared" si="442"/>
        <v>0</v>
      </c>
      <c r="AF726" s="95">
        <f>IF(Petrobras_PETR4___Histórico__InfoMoney_1[[#This Row],[MACD Line]]&lt;0,1,0)</f>
        <v>1</v>
      </c>
      <c r="AG726" s="99">
        <f>Petrobras_PETR4___Histórico__InfoMoney_1[[#This Row],[9MME]]/Petrobras_PETR4___Histórico__InfoMoney_1[[#This Row],[20MA]]</f>
        <v>1.0148800699529124</v>
      </c>
      <c r="AH726" s="95">
        <f t="shared" si="443"/>
        <v>1</v>
      </c>
      <c r="AI726" s="96">
        <f t="shared" si="444"/>
        <v>0</v>
      </c>
      <c r="AK726" s="104" t="b">
        <f t="shared" si="445"/>
        <v>1</v>
      </c>
      <c r="AL726" s="104" t="b">
        <f t="shared" si="446"/>
        <v>0</v>
      </c>
      <c r="AM726" s="104" t="b">
        <f t="shared" si="447"/>
        <v>0</v>
      </c>
      <c r="AN726" s="104" t="b">
        <f t="shared" si="448"/>
        <v>1</v>
      </c>
      <c r="AO726" s="98">
        <f t="shared" si="449"/>
        <v>12.83</v>
      </c>
      <c r="AP726" s="104">
        <f t="shared" si="450"/>
        <v>22.16</v>
      </c>
      <c r="AQ726" s="98">
        <f t="shared" si="451"/>
        <v>0.2</v>
      </c>
      <c r="AR726" s="98">
        <f t="shared" si="452"/>
        <v>0.15384615384615385</v>
      </c>
      <c r="AS726" s="98">
        <f t="shared" si="453"/>
        <v>7.407407407407407E-2</v>
      </c>
      <c r="AU726" s="97" t="b">
        <f t="shared" si="454"/>
        <v>1</v>
      </c>
      <c r="AV726" s="97" t="b">
        <f t="shared" si="455"/>
        <v>1</v>
      </c>
      <c r="AW726" s="97" t="b">
        <f t="shared" si="461"/>
        <v>0</v>
      </c>
      <c r="AX726" s="97" t="b">
        <f t="shared" si="462"/>
        <v>0</v>
      </c>
      <c r="AY7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6" s="97" t="b">
        <f t="shared" si="456"/>
        <v>1</v>
      </c>
      <c r="BA726" s="97" t="b">
        <f t="shared" si="457"/>
        <v>0</v>
      </c>
      <c r="BB726" s="97" t="b">
        <f t="shared" si="463"/>
        <v>1</v>
      </c>
      <c r="BC726" s="97" t="b">
        <f t="shared" si="464"/>
        <v>1</v>
      </c>
      <c r="BD726" s="97" t="b">
        <f>Petrobras_PETR4___Histórico__InfoMoney_1[[#This Row],[MACD Line]]&lt;0</f>
        <v>1</v>
      </c>
      <c r="BE7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7" spans="1:57" hidden="1">
      <c r="A727" s="83">
        <v>43270</v>
      </c>
      <c r="B727" s="98">
        <v>13.96</v>
      </c>
      <c r="C727" s="98">
        <v>13.96</v>
      </c>
      <c r="D727" s="98">
        <v>6.35</v>
      </c>
      <c r="E727" s="98">
        <f>Petrobras_PETR4___Histórico__InfoMoney_1[[#This Row],[Var.Dia (%)]]/100</f>
        <v>6.3500000000000001E-2</v>
      </c>
      <c r="F727" s="98">
        <v>12.91</v>
      </c>
      <c r="G727" s="98">
        <v>12.83</v>
      </c>
      <c r="H727" s="98">
        <v>14.23</v>
      </c>
      <c r="I727" s="97" t="s">
        <v>172</v>
      </c>
      <c r="J727" s="108">
        <v>-1.01E-2</v>
      </c>
      <c r="K727" s="97">
        <f ca="1">IF(COUNT($E727:E$1321)&gt;=22,LINEST(OFFSET(E727,0,0,22),OFFSET(J727,0,0,22)),"")</f>
        <v>0.43772294940559198</v>
      </c>
      <c r="L727" s="99">
        <f t="shared" si="429"/>
        <v>1</v>
      </c>
      <c r="M727" s="99">
        <f t="shared" si="430"/>
        <v>0</v>
      </c>
      <c r="N727" s="99">
        <f t="shared" si="431"/>
        <v>0</v>
      </c>
      <c r="O7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-0.78476190476190455</v>
      </c>
      <c r="P727" s="128">
        <f>IF(Petrobras_PETR4___Histórico__InfoMoney_1[[#This Row],[William %R]]&lt;-0.8,1,0)</f>
        <v>0</v>
      </c>
      <c r="Q727" s="128">
        <f>IF(Petrobras_PETR4___Histórico__InfoMoney_1[[#This Row],[William %R]]&gt;-0.1,1,0)</f>
        <v>0</v>
      </c>
      <c r="R727" s="99">
        <f t="shared" si="432"/>
        <v>12.83</v>
      </c>
      <c r="S727" s="99">
        <f t="shared" si="433"/>
        <v>18.079999999999998</v>
      </c>
      <c r="T727" s="99">
        <f t="shared" si="434"/>
        <v>15.792346153846154</v>
      </c>
      <c r="U727" s="99">
        <f t="shared" si="435"/>
        <v>15.692000000000002</v>
      </c>
      <c r="V727" s="99">
        <f t="shared" si="436"/>
        <v>14.510162445000816</v>
      </c>
      <c r="W727" s="99">
        <f t="shared" si="437"/>
        <v>16.306455201056032</v>
      </c>
      <c r="X727" s="99">
        <f t="shared" si="438"/>
        <v>-1.796292756055216</v>
      </c>
      <c r="Y727" s="99">
        <f t="shared" si="439"/>
        <v>-1.716337621503099</v>
      </c>
      <c r="Z727" s="99">
        <f t="shared" si="440"/>
        <v>-7.9955134552117002E-2</v>
      </c>
      <c r="AA727" s="109">
        <f t="shared" si="441"/>
        <v>0.58689862838483442</v>
      </c>
      <c r="AB727" s="109">
        <f t="shared" si="458"/>
        <v>0.30597385509222835</v>
      </c>
      <c r="AC727" s="99" t="str">
        <f t="shared" si="459"/>
        <v>0</v>
      </c>
      <c r="AD727" s="95" t="str">
        <f t="shared" si="460"/>
        <v>0</v>
      </c>
      <c r="AE727" s="95">
        <f t="shared" si="442"/>
        <v>0</v>
      </c>
      <c r="AF727" s="95">
        <f>IF(Petrobras_PETR4___Histórico__InfoMoney_1[[#This Row],[MACD Line]]&lt;0,1,0)</f>
        <v>1</v>
      </c>
      <c r="AG727" s="99">
        <f>Petrobras_PETR4___Histórico__InfoMoney_1[[#This Row],[9MME]]/Petrobras_PETR4___Histórico__InfoMoney_1[[#This Row],[20MA]]</f>
        <v>1.0063947332300631</v>
      </c>
      <c r="AH727" s="95">
        <f t="shared" si="443"/>
        <v>0</v>
      </c>
      <c r="AI727" s="96">
        <f t="shared" si="444"/>
        <v>0</v>
      </c>
      <c r="AK727" s="104" t="b">
        <f t="shared" si="445"/>
        <v>0</v>
      </c>
      <c r="AL727" s="104" t="b">
        <f t="shared" si="446"/>
        <v>0</v>
      </c>
      <c r="AM727" s="104" t="b">
        <f t="shared" si="447"/>
        <v>0</v>
      </c>
      <c r="AN727" s="104" t="b">
        <f t="shared" si="448"/>
        <v>1</v>
      </c>
      <c r="AO727" s="98">
        <f t="shared" si="449"/>
        <v>12.83</v>
      </c>
      <c r="AP727" s="104">
        <f t="shared" si="450"/>
        <v>23.75</v>
      </c>
      <c r="AQ727" s="98">
        <f t="shared" si="451"/>
        <v>0.2</v>
      </c>
      <c r="AR727" s="98">
        <f t="shared" si="452"/>
        <v>0.15384615384615385</v>
      </c>
      <c r="AS727" s="98">
        <f t="shared" si="453"/>
        <v>7.407407407407407E-2</v>
      </c>
      <c r="AU727" s="97" t="b">
        <f t="shared" si="454"/>
        <v>1</v>
      </c>
      <c r="AV727" s="97" t="b">
        <f t="shared" si="455"/>
        <v>0</v>
      </c>
      <c r="AW727" s="97" t="b">
        <f t="shared" si="461"/>
        <v>0</v>
      </c>
      <c r="AX727" s="97" t="b">
        <f t="shared" si="462"/>
        <v>0</v>
      </c>
      <c r="AY7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7" s="97" t="b">
        <f t="shared" si="456"/>
        <v>0</v>
      </c>
      <c r="BA727" s="97" t="b">
        <f t="shared" si="457"/>
        <v>1</v>
      </c>
      <c r="BB727" s="97" t="b">
        <f t="shared" si="463"/>
        <v>1</v>
      </c>
      <c r="BC727" s="97" t="b">
        <f t="shared" si="464"/>
        <v>1</v>
      </c>
      <c r="BD727" s="97" t="b">
        <f>Petrobras_PETR4___Histórico__InfoMoney_1[[#This Row],[MACD Line]]&lt;0</f>
        <v>1</v>
      </c>
      <c r="BE7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8" spans="1:57" hidden="1">
      <c r="A728" s="83">
        <v>43269</v>
      </c>
      <c r="B728" s="98">
        <v>13.13</v>
      </c>
      <c r="C728" s="98">
        <v>13.13</v>
      </c>
      <c r="D728" s="98">
        <v>-3.14</v>
      </c>
      <c r="E728" s="98">
        <f>Petrobras_PETR4___Histórico__InfoMoney_1[[#This Row],[Var.Dia (%)]]/100</f>
        <v>-3.1400000000000004E-2</v>
      </c>
      <c r="F728" s="98">
        <v>13.37</v>
      </c>
      <c r="G728" s="98">
        <v>13.13</v>
      </c>
      <c r="H728" s="98">
        <v>13.48</v>
      </c>
      <c r="I728" s="97" t="s">
        <v>675</v>
      </c>
      <c r="J728" s="108">
        <v>-2.2100000000000002E-2</v>
      </c>
      <c r="K728" s="97">
        <f ca="1">IF(COUNT($E728:E$1321)&gt;=22,LINEST(OFFSET(E728,0,0,22),OFFSET(J728,0,0,22)),"")</f>
        <v>0.72646989846423016</v>
      </c>
      <c r="L728" s="99">
        <f t="shared" si="429"/>
        <v>0</v>
      </c>
      <c r="M728" s="99">
        <f t="shared" si="430"/>
        <v>0</v>
      </c>
      <c r="N728" s="99">
        <f t="shared" si="431"/>
        <v>0</v>
      </c>
      <c r="O7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-0.99397590361445765</v>
      </c>
      <c r="P728" s="128">
        <f>IF(Petrobras_PETR4___Histórico__InfoMoney_1[[#This Row],[William %R]]&lt;-0.8,1,0)</f>
        <v>1</v>
      </c>
      <c r="Q728" s="128">
        <f>IF(Petrobras_PETR4___Histórico__InfoMoney_1[[#This Row],[William %R]]&gt;-0.1,1,0)</f>
        <v>0</v>
      </c>
      <c r="R728" s="99">
        <f t="shared" si="432"/>
        <v>13.1</v>
      </c>
      <c r="S728" s="99">
        <f t="shared" si="433"/>
        <v>18.079999999999998</v>
      </c>
      <c r="T728" s="99">
        <f t="shared" si="434"/>
        <v>16.089423076923079</v>
      </c>
      <c r="U728" s="99">
        <f t="shared" si="435"/>
        <v>16.125499999999999</v>
      </c>
      <c r="V728" s="99">
        <f t="shared" si="436"/>
        <v>14.610191980455509</v>
      </c>
      <c r="W728" s="99">
        <f t="shared" si="437"/>
        <v>16.494171617140513</v>
      </c>
      <c r="X728" s="99">
        <f t="shared" si="438"/>
        <v>-1.8839796366850035</v>
      </c>
      <c r="Y728" s="99">
        <f t="shared" si="439"/>
        <v>-1.6963488378650697</v>
      </c>
      <c r="Z728" s="99">
        <f t="shared" si="440"/>
        <v>-0.18763079881993372</v>
      </c>
      <c r="AA728" s="109">
        <f t="shared" si="441"/>
        <v>0.29698484809834991</v>
      </c>
      <c r="AB728" s="109">
        <f t="shared" si="458"/>
        <v>0.31476975712415556</v>
      </c>
      <c r="AC728" s="99" t="str">
        <f t="shared" si="459"/>
        <v>0</v>
      </c>
      <c r="AD728" s="95" t="str">
        <f t="shared" si="460"/>
        <v>0</v>
      </c>
      <c r="AE728" s="95">
        <f t="shared" si="442"/>
        <v>0</v>
      </c>
      <c r="AF728" s="95">
        <f>IF(Petrobras_PETR4___Histórico__InfoMoney_1[[#This Row],[MACD Line]]&lt;0,1,0)</f>
        <v>1</v>
      </c>
      <c r="AG728" s="99">
        <f>Petrobras_PETR4___Histórico__InfoMoney_1[[#This Row],[9MME]]/Petrobras_PETR4___Histórico__InfoMoney_1[[#This Row],[20MA]]</f>
        <v>0.99776274080946825</v>
      </c>
      <c r="AH728" s="95">
        <f t="shared" si="443"/>
        <v>0</v>
      </c>
      <c r="AI728" s="96">
        <f t="shared" si="444"/>
        <v>0</v>
      </c>
      <c r="AK728" s="104" t="b">
        <f t="shared" si="445"/>
        <v>0</v>
      </c>
      <c r="AL728" s="104" t="b">
        <f t="shared" si="446"/>
        <v>0</v>
      </c>
      <c r="AM728" s="104" t="b">
        <f t="shared" si="447"/>
        <v>1</v>
      </c>
      <c r="AN728" s="104" t="b">
        <f t="shared" si="448"/>
        <v>0</v>
      </c>
      <c r="AO728" s="98">
        <f t="shared" si="449"/>
        <v>13.1</v>
      </c>
      <c r="AP728" s="104">
        <f t="shared" si="450"/>
        <v>23.75</v>
      </c>
      <c r="AQ728" s="98">
        <f t="shared" si="451"/>
        <v>0.2</v>
      </c>
      <c r="AR728" s="98">
        <f t="shared" si="452"/>
        <v>0.15384615384615385</v>
      </c>
      <c r="AS728" s="98">
        <f t="shared" si="453"/>
        <v>7.407407407407407E-2</v>
      </c>
      <c r="AU728" s="97" t="b">
        <f t="shared" si="454"/>
        <v>0</v>
      </c>
      <c r="AV728" s="97" t="b">
        <f t="shared" si="455"/>
        <v>0</v>
      </c>
      <c r="AW728" s="97" t="b">
        <f t="shared" si="461"/>
        <v>0</v>
      </c>
      <c r="AX728" s="97" t="b">
        <f t="shared" si="462"/>
        <v>0</v>
      </c>
      <c r="AY7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8" s="97" t="b">
        <f t="shared" si="456"/>
        <v>1</v>
      </c>
      <c r="BA728" s="97" t="b">
        <f t="shared" si="457"/>
        <v>0</v>
      </c>
      <c r="BB728" s="97" t="b">
        <f t="shared" si="463"/>
        <v>1</v>
      </c>
      <c r="BC728" s="97" t="b">
        <f t="shared" si="464"/>
        <v>1</v>
      </c>
      <c r="BD728" s="97" t="b">
        <f>Petrobras_PETR4___Histórico__InfoMoney_1[[#This Row],[MACD Line]]&lt;0</f>
        <v>1</v>
      </c>
      <c r="BE7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29" spans="1:57" hidden="1">
      <c r="A729" s="83">
        <v>43266</v>
      </c>
      <c r="B729" s="98">
        <v>13.55</v>
      </c>
      <c r="C729" s="98">
        <v>13.55</v>
      </c>
      <c r="D729" s="98">
        <v>-0.86</v>
      </c>
      <c r="E729" s="98">
        <f>Petrobras_PETR4___Histórico__InfoMoney_1[[#This Row],[Var.Dia (%)]]/100</f>
        <v>-8.6E-3</v>
      </c>
      <c r="F729" s="98">
        <v>13.6</v>
      </c>
      <c r="G729" s="98">
        <v>13.1</v>
      </c>
      <c r="H729" s="98">
        <v>13.64</v>
      </c>
      <c r="I729" s="97" t="s">
        <v>676</v>
      </c>
      <c r="J729" s="108">
        <v>1.35E-2</v>
      </c>
      <c r="K729" s="97">
        <f ca="1">IF(COUNT($E729:E$1321)&gt;=22,LINEST(OFFSET(E729,0,0,22),OFFSET(J729,0,0,22)),"")</f>
        <v>0.95691456836224464</v>
      </c>
      <c r="L729" s="99">
        <f t="shared" si="429"/>
        <v>1</v>
      </c>
      <c r="M729" s="99">
        <f t="shared" si="430"/>
        <v>0</v>
      </c>
      <c r="N729" s="99">
        <f t="shared" si="431"/>
        <v>1</v>
      </c>
      <c r="O7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-0.90963855421686723</v>
      </c>
      <c r="P729" s="128">
        <f>IF(Petrobras_PETR4___Histórico__InfoMoney_1[[#This Row],[William %R]]&lt;-0.8,1,0)</f>
        <v>1</v>
      </c>
      <c r="Q729" s="128">
        <f>IF(Petrobras_PETR4___Histórico__InfoMoney_1[[#This Row],[William %R]]&gt;-0.1,1,0)</f>
        <v>0</v>
      </c>
      <c r="R729" s="99">
        <f t="shared" si="432"/>
        <v>13.1</v>
      </c>
      <c r="S729" s="99">
        <f t="shared" si="433"/>
        <v>18.079999999999998</v>
      </c>
      <c r="T729" s="99">
        <f t="shared" si="434"/>
        <v>16.572461538461539</v>
      </c>
      <c r="U729" s="99">
        <f t="shared" si="435"/>
        <v>16.627500000000001</v>
      </c>
      <c r="V729" s="99">
        <f t="shared" si="436"/>
        <v>14.879317795083784</v>
      </c>
      <c r="W729" s="99">
        <f t="shared" si="437"/>
        <v>16.763305346511753</v>
      </c>
      <c r="X729" s="99">
        <f t="shared" si="438"/>
        <v>-1.8839875514279694</v>
      </c>
      <c r="Y729" s="99">
        <f t="shared" si="439"/>
        <v>-1.6494411381600862</v>
      </c>
      <c r="Z729" s="99">
        <f t="shared" si="440"/>
        <v>-0.23454641326788317</v>
      </c>
      <c r="AA729" s="109">
        <f t="shared" si="441"/>
        <v>8.4852813742385153E-2</v>
      </c>
      <c r="AB729" s="109">
        <f t="shared" si="458"/>
        <v>0.18740330840195932</v>
      </c>
      <c r="AC729" s="99" t="str">
        <f t="shared" si="459"/>
        <v>0</v>
      </c>
      <c r="AD729" s="95" t="str">
        <f t="shared" si="460"/>
        <v>0</v>
      </c>
      <c r="AE729" s="95">
        <f t="shared" si="442"/>
        <v>0</v>
      </c>
      <c r="AF729" s="95">
        <f>IF(Petrobras_PETR4___Histórico__InfoMoney_1[[#This Row],[MACD Line]]&lt;0,1,0)</f>
        <v>1</v>
      </c>
      <c r="AG729" s="99">
        <f>Petrobras_PETR4___Histórico__InfoMoney_1[[#This Row],[9MME]]/Petrobras_PETR4___Histórico__InfoMoney_1[[#This Row],[20MA]]</f>
        <v>0.99668991360466319</v>
      </c>
      <c r="AH729" s="95">
        <f t="shared" si="443"/>
        <v>0</v>
      </c>
      <c r="AI729" s="96">
        <f t="shared" si="444"/>
        <v>0</v>
      </c>
      <c r="AK729" s="104" t="b">
        <f t="shared" si="445"/>
        <v>0</v>
      </c>
      <c r="AL729" s="104" t="b">
        <f t="shared" si="446"/>
        <v>0</v>
      </c>
      <c r="AM729" s="104" t="b">
        <f t="shared" si="447"/>
        <v>1</v>
      </c>
      <c r="AN729" s="104" t="b">
        <f t="shared" si="448"/>
        <v>1</v>
      </c>
      <c r="AO729" s="98">
        <f t="shared" si="449"/>
        <v>13.1</v>
      </c>
      <c r="AP729" s="104">
        <f t="shared" si="450"/>
        <v>24.93</v>
      </c>
      <c r="AQ729" s="98">
        <f t="shared" si="451"/>
        <v>0.2</v>
      </c>
      <c r="AR729" s="98">
        <f t="shared" si="452"/>
        <v>0.15384615384615385</v>
      </c>
      <c r="AS729" s="98">
        <f t="shared" si="453"/>
        <v>7.407407407407407E-2</v>
      </c>
      <c r="AU729" s="97" t="b">
        <f t="shared" si="454"/>
        <v>0</v>
      </c>
      <c r="AV729" s="97" t="b">
        <f t="shared" si="455"/>
        <v>1</v>
      </c>
      <c r="AW729" s="97" t="b">
        <f t="shared" si="461"/>
        <v>0</v>
      </c>
      <c r="AX729" s="97" t="b">
        <f t="shared" si="462"/>
        <v>0</v>
      </c>
      <c r="AY7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29" s="97" t="b">
        <f t="shared" si="456"/>
        <v>0</v>
      </c>
      <c r="BA729" s="97" t="b">
        <f t="shared" si="457"/>
        <v>1</v>
      </c>
      <c r="BB729" s="97" t="b">
        <f t="shared" si="463"/>
        <v>1</v>
      </c>
      <c r="BC729" s="97" t="b">
        <f t="shared" si="464"/>
        <v>1</v>
      </c>
      <c r="BD729" s="97" t="b">
        <f>Petrobras_PETR4___Histórico__InfoMoney_1[[#This Row],[MACD Line]]&lt;0</f>
        <v>1</v>
      </c>
      <c r="BE7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0" spans="1:57" hidden="1">
      <c r="A730" s="83">
        <v>43265</v>
      </c>
      <c r="B730" s="98">
        <v>13.67</v>
      </c>
      <c r="C730" s="98">
        <v>13.67</v>
      </c>
      <c r="D730" s="98">
        <v>-0.46</v>
      </c>
      <c r="E730" s="98">
        <f>Petrobras_PETR4___Histórico__InfoMoney_1[[#This Row],[Var.Dia (%)]]/100</f>
        <v>-4.5999999999999999E-3</v>
      </c>
      <c r="F730" s="98">
        <v>13.88</v>
      </c>
      <c r="G730" s="98">
        <v>13.62</v>
      </c>
      <c r="H730" s="98">
        <v>14.08</v>
      </c>
      <c r="I730" s="97" t="s">
        <v>677</v>
      </c>
      <c r="J730" s="108">
        <v>9.4000000000000004E-3</v>
      </c>
      <c r="K730" s="97">
        <f ca="1">IF(COUNT($E730:E$1321)&gt;=22,LINEST(OFFSET(E730,0,0,22),OFFSET(J730,0,0,22)),"")</f>
        <v>0.65793237135619498</v>
      </c>
      <c r="L730" s="99">
        <f t="shared" si="429"/>
        <v>0</v>
      </c>
      <c r="M730" s="99">
        <f t="shared" si="430"/>
        <v>0</v>
      </c>
      <c r="N730" s="99">
        <f t="shared" si="431"/>
        <v>0</v>
      </c>
      <c r="O7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-0.94416243654822329</v>
      </c>
      <c r="P730" s="128">
        <f>IF(Petrobras_PETR4___Histórico__InfoMoney_1[[#This Row],[William %R]]&lt;-0.8,1,0)</f>
        <v>1</v>
      </c>
      <c r="Q730" s="128">
        <f>IF(Petrobras_PETR4___Histórico__InfoMoney_1[[#This Row],[William %R]]&gt;-0.1,1,0)</f>
        <v>0</v>
      </c>
      <c r="R730" s="99">
        <f t="shared" si="432"/>
        <v>13.34</v>
      </c>
      <c r="S730" s="99">
        <f t="shared" si="433"/>
        <v>19.25</v>
      </c>
      <c r="T730" s="99">
        <f t="shared" si="434"/>
        <v>17.059269230769232</v>
      </c>
      <c r="U730" s="99">
        <f t="shared" si="435"/>
        <v>17.122</v>
      </c>
      <c r="V730" s="99">
        <f t="shared" si="436"/>
        <v>15.121011939644472</v>
      </c>
      <c r="W730" s="99">
        <f t="shared" si="437"/>
        <v>17.020369774232694</v>
      </c>
      <c r="X730" s="99">
        <f t="shared" si="438"/>
        <v>-1.8993578345882227</v>
      </c>
      <c r="Y730" s="99">
        <f t="shared" si="439"/>
        <v>-1.5908045348431155</v>
      </c>
      <c r="Z730" s="99">
        <f t="shared" si="440"/>
        <v>-0.30855329974510726</v>
      </c>
      <c r="AA730" s="109">
        <f t="shared" si="441"/>
        <v>4.2426406871193201E-2</v>
      </c>
      <c r="AB730" s="109">
        <f t="shared" si="458"/>
        <v>0.13827508813954864</v>
      </c>
      <c r="AC730" s="99" t="str">
        <f t="shared" si="459"/>
        <v>0</v>
      </c>
      <c r="AD730" s="95" t="str">
        <f t="shared" si="460"/>
        <v>0</v>
      </c>
      <c r="AE730" s="95">
        <f t="shared" si="442"/>
        <v>0</v>
      </c>
      <c r="AF730" s="95">
        <f>IF(Petrobras_PETR4___Histórico__InfoMoney_1[[#This Row],[MACD Line]]&lt;0,1,0)</f>
        <v>1</v>
      </c>
      <c r="AG730" s="99">
        <f>Petrobras_PETR4___Histórico__InfoMoney_1[[#This Row],[9MME]]/Petrobras_PETR4___Histórico__InfoMoney_1[[#This Row],[20MA]]</f>
        <v>0.99633624756273986</v>
      </c>
      <c r="AH730" s="95">
        <f t="shared" si="443"/>
        <v>0</v>
      </c>
      <c r="AI730" s="96">
        <f t="shared" si="444"/>
        <v>0</v>
      </c>
      <c r="AK730" s="104" t="b">
        <f t="shared" si="445"/>
        <v>0</v>
      </c>
      <c r="AL730" s="104" t="b">
        <f t="shared" si="446"/>
        <v>0</v>
      </c>
      <c r="AM730" s="104" t="b">
        <f t="shared" si="447"/>
        <v>0</v>
      </c>
      <c r="AN730" s="104" t="b">
        <f t="shared" si="448"/>
        <v>1</v>
      </c>
      <c r="AO730" s="98">
        <f t="shared" si="449"/>
        <v>13.34</v>
      </c>
      <c r="AP730" s="104">
        <f t="shared" si="450"/>
        <v>24.93</v>
      </c>
      <c r="AQ730" s="98">
        <f t="shared" si="451"/>
        <v>0.2</v>
      </c>
      <c r="AR730" s="98">
        <f t="shared" si="452"/>
        <v>0.15384615384615385</v>
      </c>
      <c r="AS730" s="98">
        <f t="shared" si="453"/>
        <v>7.407407407407407E-2</v>
      </c>
      <c r="AU730" s="97" t="b">
        <f t="shared" si="454"/>
        <v>1</v>
      </c>
      <c r="AV730" s="97" t="b">
        <f t="shared" si="455"/>
        <v>0</v>
      </c>
      <c r="AW730" s="97" t="b">
        <f t="shared" si="461"/>
        <v>0</v>
      </c>
      <c r="AX730" s="97" t="b">
        <f t="shared" si="462"/>
        <v>0</v>
      </c>
      <c r="AY7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0" s="97" t="b">
        <f t="shared" si="456"/>
        <v>1</v>
      </c>
      <c r="BA730" s="97" t="b">
        <f t="shared" si="457"/>
        <v>0</v>
      </c>
      <c r="BB730" s="97" t="b">
        <f t="shared" si="463"/>
        <v>1</v>
      </c>
      <c r="BC730" s="97" t="b">
        <f t="shared" si="464"/>
        <v>1</v>
      </c>
      <c r="BD730" s="97" t="b">
        <f>Petrobras_PETR4___Histórico__InfoMoney_1[[#This Row],[MACD Line]]&lt;0</f>
        <v>1</v>
      </c>
      <c r="BE7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1" spans="1:57" hidden="1">
      <c r="A731" s="83">
        <v>43264</v>
      </c>
      <c r="B731" s="98">
        <v>13.73</v>
      </c>
      <c r="C731" s="98">
        <v>13.73</v>
      </c>
      <c r="D731" s="98">
        <v>-1.88</v>
      </c>
      <c r="E731" s="98">
        <f>Petrobras_PETR4___Histórico__InfoMoney_1[[#This Row],[Var.Dia (%)]]/100</f>
        <v>-1.8799999999999997E-2</v>
      </c>
      <c r="F731" s="98">
        <v>13.96</v>
      </c>
      <c r="G731" s="98">
        <v>13.34</v>
      </c>
      <c r="H731" s="98">
        <v>14.03</v>
      </c>
      <c r="I731" s="97" t="s">
        <v>678</v>
      </c>
      <c r="J731" s="108">
        <v>9.7999999999999997E-3</v>
      </c>
      <c r="K731" s="97">
        <f ca="1">IF(COUNT($E731:E$1321)&gt;=22,LINEST(OFFSET(E731,0,0,22),OFFSET(J731,0,0,22)),"")</f>
        <v>0.58664862493550773</v>
      </c>
      <c r="L731" s="99">
        <f t="shared" si="429"/>
        <v>1</v>
      </c>
      <c r="M731" s="99">
        <f t="shared" si="430"/>
        <v>0</v>
      </c>
      <c r="N731" s="99">
        <f t="shared" si="431"/>
        <v>1</v>
      </c>
      <c r="O7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-0.93401015228426387</v>
      </c>
      <c r="P731" s="128">
        <f>IF(Petrobras_PETR4___Histórico__InfoMoney_1[[#This Row],[William %R]]&lt;-0.8,1,0)</f>
        <v>1</v>
      </c>
      <c r="Q731" s="128">
        <f>IF(Petrobras_PETR4___Histórico__InfoMoney_1[[#This Row],[William %R]]&gt;-0.1,1,0)</f>
        <v>0</v>
      </c>
      <c r="R731" s="99">
        <f t="shared" si="432"/>
        <v>13.34</v>
      </c>
      <c r="S731" s="99">
        <f t="shared" si="433"/>
        <v>19.25</v>
      </c>
      <c r="T731" s="99">
        <f t="shared" si="434"/>
        <v>17.511461538461539</v>
      </c>
      <c r="U731" s="99">
        <f t="shared" si="435"/>
        <v>17.675500000000003</v>
      </c>
      <c r="V731" s="99">
        <f t="shared" si="436"/>
        <v>15.384832292307102</v>
      </c>
      <c r="W731" s="99">
        <f t="shared" si="437"/>
        <v>17.288399356171311</v>
      </c>
      <c r="X731" s="99">
        <f t="shared" si="438"/>
        <v>-1.9035670638642088</v>
      </c>
      <c r="Y731" s="99">
        <f t="shared" si="439"/>
        <v>-1.5136662099068388</v>
      </c>
      <c r="Z731" s="99">
        <f t="shared" si="440"/>
        <v>-0.38990085395737006</v>
      </c>
      <c r="AA731" s="109">
        <f t="shared" si="441"/>
        <v>0.1838477631085022</v>
      </c>
      <c r="AB731" s="109">
        <f t="shared" si="458"/>
        <v>0.20909328061896162</v>
      </c>
      <c r="AC731" s="99" t="str">
        <f t="shared" si="459"/>
        <v>0</v>
      </c>
      <c r="AD731" s="95" t="str">
        <f t="shared" si="460"/>
        <v>0</v>
      </c>
      <c r="AE731" s="95">
        <f t="shared" si="442"/>
        <v>0</v>
      </c>
      <c r="AF731" s="95">
        <f>IF(Petrobras_PETR4___Histórico__InfoMoney_1[[#This Row],[MACD Line]]&lt;0,1,0)</f>
        <v>1</v>
      </c>
      <c r="AG731" s="99">
        <f>Petrobras_PETR4___Histórico__InfoMoney_1[[#This Row],[9MME]]/Petrobras_PETR4___Histórico__InfoMoney_1[[#This Row],[20MA]]</f>
        <v>0.99071944434168968</v>
      </c>
      <c r="AH731" s="95">
        <f t="shared" si="443"/>
        <v>0</v>
      </c>
      <c r="AI731" s="96">
        <f t="shared" si="444"/>
        <v>0</v>
      </c>
      <c r="AK731" s="104" t="b">
        <f t="shared" si="445"/>
        <v>0</v>
      </c>
      <c r="AL731" s="104" t="b">
        <f t="shared" si="446"/>
        <v>0</v>
      </c>
      <c r="AM731" s="104" t="b">
        <f t="shared" si="447"/>
        <v>1</v>
      </c>
      <c r="AN731" s="104" t="b">
        <f t="shared" si="448"/>
        <v>1</v>
      </c>
      <c r="AO731" s="98">
        <f t="shared" si="449"/>
        <v>13.34</v>
      </c>
      <c r="AP731" s="104">
        <f t="shared" si="450"/>
        <v>24.93</v>
      </c>
      <c r="AQ731" s="98">
        <f t="shared" si="451"/>
        <v>0.2</v>
      </c>
      <c r="AR731" s="98">
        <f t="shared" si="452"/>
        <v>0.15384615384615385</v>
      </c>
      <c r="AS731" s="98">
        <f t="shared" si="453"/>
        <v>7.407407407407407E-2</v>
      </c>
      <c r="AU731" s="97" t="b">
        <f t="shared" si="454"/>
        <v>0</v>
      </c>
      <c r="AV731" s="97" t="b">
        <f t="shared" si="455"/>
        <v>0</v>
      </c>
      <c r="AW731" s="97" t="b">
        <f t="shared" si="461"/>
        <v>0</v>
      </c>
      <c r="AX731" s="97" t="b">
        <f t="shared" si="462"/>
        <v>0</v>
      </c>
      <c r="AY7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1" s="97" t="b">
        <f t="shared" si="456"/>
        <v>0</v>
      </c>
      <c r="BA731" s="97" t="b">
        <f t="shared" si="457"/>
        <v>1</v>
      </c>
      <c r="BB731" s="97" t="b">
        <f t="shared" si="463"/>
        <v>1</v>
      </c>
      <c r="BC731" s="97" t="b">
        <f t="shared" si="464"/>
        <v>1</v>
      </c>
      <c r="BD731" s="97" t="b">
        <f>Petrobras_PETR4___Histórico__InfoMoney_1[[#This Row],[MACD Line]]&lt;0</f>
        <v>1</v>
      </c>
      <c r="BE7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2" spans="1:57" hidden="1">
      <c r="A732" s="83">
        <v>43263</v>
      </c>
      <c r="B732" s="98">
        <v>13.99</v>
      </c>
      <c r="C732" s="98">
        <v>13.99</v>
      </c>
      <c r="D732" s="98">
        <v>0.32</v>
      </c>
      <c r="E732" s="98">
        <f>Petrobras_PETR4___Histórico__InfoMoney_1[[#This Row],[Var.Dia (%)]]/100</f>
        <v>3.2000000000000002E-3</v>
      </c>
      <c r="F732" s="98">
        <v>14.01</v>
      </c>
      <c r="G732" s="98">
        <v>13.8</v>
      </c>
      <c r="H732" s="98">
        <v>14.19</v>
      </c>
      <c r="I732" s="97" t="s">
        <v>679</v>
      </c>
      <c r="J732" s="108">
        <v>8.8000000000000005E-3</v>
      </c>
      <c r="K732" s="97">
        <f ca="1">IF(COUNT($E732:E$1321)&gt;=22,LINEST(OFFSET(E732,0,0,22),OFFSET(J732,0,0,22)),"")</f>
        <v>0.56856923963765327</v>
      </c>
      <c r="L732" s="99">
        <f t="shared" si="429"/>
        <v>0</v>
      </c>
      <c r="M732" s="99">
        <f t="shared" si="430"/>
        <v>0</v>
      </c>
      <c r="N732" s="99">
        <f t="shared" si="431"/>
        <v>0</v>
      </c>
      <c r="O7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-0.94232987312572092</v>
      </c>
      <c r="P732" s="128">
        <f>IF(Petrobras_PETR4___Histórico__InfoMoney_1[[#This Row],[William %R]]&lt;-0.8,1,0)</f>
        <v>1</v>
      </c>
      <c r="Q732" s="128">
        <f>IF(Petrobras_PETR4___Histórico__InfoMoney_1[[#This Row],[William %R]]&gt;-0.1,1,0)</f>
        <v>0</v>
      </c>
      <c r="R732" s="99">
        <f t="shared" si="432"/>
        <v>13.49</v>
      </c>
      <c r="S732" s="99">
        <f t="shared" si="433"/>
        <v>22.16</v>
      </c>
      <c r="T732" s="99">
        <f t="shared" si="434"/>
        <v>17.96226923076923</v>
      </c>
      <c r="U732" s="99">
        <f t="shared" si="435"/>
        <v>18.199000000000002</v>
      </c>
      <c r="V732" s="99">
        <f t="shared" si="436"/>
        <v>15.685710890908393</v>
      </c>
      <c r="W732" s="99">
        <f t="shared" si="437"/>
        <v>17.573071304665017</v>
      </c>
      <c r="X732" s="99">
        <f t="shared" si="438"/>
        <v>-1.8873604137566247</v>
      </c>
      <c r="Y732" s="99">
        <f t="shared" si="439"/>
        <v>-1.4161909964174961</v>
      </c>
      <c r="Z732" s="99">
        <f t="shared" si="440"/>
        <v>-0.47116941733912854</v>
      </c>
      <c r="AA732" s="109">
        <f t="shared" si="441"/>
        <v>2.8284271247462554E-2</v>
      </c>
      <c r="AB732" s="109">
        <f t="shared" si="458"/>
        <v>0.3870012919875071</v>
      </c>
      <c r="AC732" s="99" t="str">
        <f t="shared" si="459"/>
        <v>0</v>
      </c>
      <c r="AD732" s="95" t="str">
        <f t="shared" si="460"/>
        <v>0</v>
      </c>
      <c r="AE732" s="95">
        <f t="shared" si="442"/>
        <v>0</v>
      </c>
      <c r="AF732" s="95">
        <f>IF(Petrobras_PETR4___Histórico__InfoMoney_1[[#This Row],[MACD Line]]&lt;0,1,0)</f>
        <v>1</v>
      </c>
      <c r="AG732" s="99">
        <f>Petrobras_PETR4___Histórico__InfoMoney_1[[#This Row],[9MME]]/Petrobras_PETR4___Histórico__InfoMoney_1[[#This Row],[20MA]]</f>
        <v>0.98699210015765859</v>
      </c>
      <c r="AH732" s="95">
        <f t="shared" si="443"/>
        <v>0</v>
      </c>
      <c r="AI732" s="96">
        <f t="shared" si="444"/>
        <v>0</v>
      </c>
      <c r="AK732" s="104" t="b">
        <f t="shared" si="445"/>
        <v>0</v>
      </c>
      <c r="AL732" s="104" t="b">
        <f t="shared" si="446"/>
        <v>0</v>
      </c>
      <c r="AM732" s="104" t="b">
        <f t="shared" si="447"/>
        <v>0</v>
      </c>
      <c r="AN732" s="104" t="b">
        <f t="shared" si="448"/>
        <v>1</v>
      </c>
      <c r="AO732" s="98">
        <f t="shared" si="449"/>
        <v>13.49</v>
      </c>
      <c r="AP732" s="104">
        <f t="shared" si="450"/>
        <v>24.93</v>
      </c>
      <c r="AQ732" s="98">
        <f t="shared" si="451"/>
        <v>0.2</v>
      </c>
      <c r="AR732" s="98">
        <f t="shared" si="452"/>
        <v>0.15384615384615385</v>
      </c>
      <c r="AS732" s="98">
        <f t="shared" si="453"/>
        <v>7.407407407407407E-2</v>
      </c>
      <c r="AU732" s="97" t="b">
        <f t="shared" si="454"/>
        <v>0</v>
      </c>
      <c r="AV732" s="97" t="b">
        <f t="shared" si="455"/>
        <v>0</v>
      </c>
      <c r="AW732" s="97" t="b">
        <f t="shared" si="461"/>
        <v>0</v>
      </c>
      <c r="AX732" s="97" t="b">
        <f t="shared" si="462"/>
        <v>0</v>
      </c>
      <c r="AY7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2" s="97" t="b">
        <f t="shared" si="456"/>
        <v>0</v>
      </c>
      <c r="BA732" s="97" t="b">
        <f t="shared" si="457"/>
        <v>0</v>
      </c>
      <c r="BB732" s="97" t="b">
        <f t="shared" si="463"/>
        <v>1</v>
      </c>
      <c r="BC732" s="97" t="b">
        <f t="shared" si="464"/>
        <v>1</v>
      </c>
      <c r="BD732" s="97" t="b">
        <f>Petrobras_PETR4___Histórico__InfoMoney_1[[#This Row],[MACD Line]]&lt;0</f>
        <v>1</v>
      </c>
      <c r="BE7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3" spans="1:57" hidden="1">
      <c r="A733" s="83">
        <v>43262</v>
      </c>
      <c r="B733" s="98">
        <v>13.95</v>
      </c>
      <c r="C733" s="98">
        <v>13.95</v>
      </c>
      <c r="D733" s="98">
        <v>1.05</v>
      </c>
      <c r="E733" s="98">
        <f>Petrobras_PETR4___Histórico__InfoMoney_1[[#This Row],[Var.Dia (%)]]/100</f>
        <v>1.0500000000000001E-2</v>
      </c>
      <c r="F733" s="98">
        <v>14.03</v>
      </c>
      <c r="G733" s="98">
        <v>13.7</v>
      </c>
      <c r="H733" s="98">
        <v>14.3</v>
      </c>
      <c r="I733" s="97" t="s">
        <v>680</v>
      </c>
      <c r="J733" s="108">
        <v>-6.1000000000000004E-3</v>
      </c>
      <c r="K733" s="97">
        <f ca="1">IF(COUNT($E733:E$1321)&gt;=22,LINEST(OFFSET(E733,0,0,22),OFFSET(J733,0,0,22)),"")</f>
        <v>0.56247759657252838</v>
      </c>
      <c r="L733" s="99">
        <f t="shared" si="429"/>
        <v>0</v>
      </c>
      <c r="M733" s="99">
        <f t="shared" si="430"/>
        <v>0</v>
      </c>
      <c r="N733" s="99">
        <f t="shared" si="431"/>
        <v>0</v>
      </c>
      <c r="O7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-0.95106382978723414</v>
      </c>
      <c r="P733" s="128">
        <f>IF(Petrobras_PETR4___Histórico__InfoMoney_1[[#This Row],[William %R]]&lt;-0.8,1,0)</f>
        <v>1</v>
      </c>
      <c r="Q733" s="128">
        <f>IF(Petrobras_PETR4___Histórico__InfoMoney_1[[#This Row],[William %R]]&gt;-0.1,1,0)</f>
        <v>0</v>
      </c>
      <c r="R733" s="99">
        <f t="shared" si="432"/>
        <v>13.49</v>
      </c>
      <c r="S733" s="99">
        <f t="shared" si="433"/>
        <v>22.89</v>
      </c>
      <c r="T733" s="99">
        <f t="shared" si="434"/>
        <v>18.338153846153848</v>
      </c>
      <c r="U733" s="99">
        <f t="shared" si="435"/>
        <v>18.6845</v>
      </c>
      <c r="V733" s="99">
        <f t="shared" si="436"/>
        <v>15.994021961982646</v>
      </c>
      <c r="W733" s="99">
        <f t="shared" si="437"/>
        <v>17.859717009038217</v>
      </c>
      <c r="X733" s="99">
        <f t="shared" si="438"/>
        <v>-1.8656950470555707</v>
      </c>
      <c r="Y733" s="99">
        <f t="shared" si="439"/>
        <v>-1.298398642082714</v>
      </c>
      <c r="Z733" s="99">
        <f t="shared" si="440"/>
        <v>-0.5672964049728566</v>
      </c>
      <c r="AA733" s="109">
        <f t="shared" si="441"/>
        <v>0.10606601717798111</v>
      </c>
      <c r="AB733" s="109">
        <f t="shared" si="458"/>
        <v>0.52481425285523609</v>
      </c>
      <c r="AC733" s="99" t="str">
        <f t="shared" si="459"/>
        <v>0</v>
      </c>
      <c r="AD733" s="95" t="str">
        <f t="shared" si="460"/>
        <v>0</v>
      </c>
      <c r="AE733" s="95">
        <f t="shared" si="442"/>
        <v>0</v>
      </c>
      <c r="AF733" s="95">
        <f>IF(Petrobras_PETR4___Histórico__InfoMoney_1[[#This Row],[MACD Line]]&lt;0,1,0)</f>
        <v>1</v>
      </c>
      <c r="AG733" s="99">
        <f>Petrobras_PETR4___Histórico__InfoMoney_1[[#This Row],[9MME]]/Petrobras_PETR4___Histórico__InfoMoney_1[[#This Row],[20MA]]</f>
        <v>0.98146345078294028</v>
      </c>
      <c r="AH733" s="95">
        <f t="shared" si="443"/>
        <v>0</v>
      </c>
      <c r="AI733" s="96">
        <f t="shared" si="444"/>
        <v>0</v>
      </c>
      <c r="AK733" s="104" t="b">
        <f t="shared" si="445"/>
        <v>0</v>
      </c>
      <c r="AL733" s="104" t="b">
        <f t="shared" si="446"/>
        <v>0</v>
      </c>
      <c r="AM733" s="104" t="b">
        <f t="shared" si="447"/>
        <v>0</v>
      </c>
      <c r="AN733" s="104" t="b">
        <f t="shared" si="448"/>
        <v>1</v>
      </c>
      <c r="AO733" s="98">
        <f t="shared" si="449"/>
        <v>13.49</v>
      </c>
      <c r="AP733" s="104">
        <f t="shared" si="450"/>
        <v>24.93</v>
      </c>
      <c r="AQ733" s="98">
        <f t="shared" si="451"/>
        <v>0.2</v>
      </c>
      <c r="AR733" s="98">
        <f t="shared" si="452"/>
        <v>0.15384615384615385</v>
      </c>
      <c r="AS733" s="98">
        <f t="shared" si="453"/>
        <v>7.407407407407407E-2</v>
      </c>
      <c r="AU733" s="97" t="b">
        <f t="shared" si="454"/>
        <v>0</v>
      </c>
      <c r="AV733" s="97" t="b">
        <f t="shared" si="455"/>
        <v>1</v>
      </c>
      <c r="AW733" s="97" t="b">
        <f t="shared" si="461"/>
        <v>0</v>
      </c>
      <c r="AX733" s="97" t="b">
        <f t="shared" si="462"/>
        <v>0</v>
      </c>
      <c r="AY7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3" s="97" t="b">
        <f t="shared" si="456"/>
        <v>0</v>
      </c>
      <c r="BA733" s="97" t="b">
        <f t="shared" si="457"/>
        <v>0</v>
      </c>
      <c r="BB733" s="97" t="b">
        <f t="shared" si="463"/>
        <v>1</v>
      </c>
      <c r="BC733" s="97" t="b">
        <f t="shared" si="464"/>
        <v>1</v>
      </c>
      <c r="BD733" s="97" t="b">
        <f>Petrobras_PETR4___Histórico__InfoMoney_1[[#This Row],[MACD Line]]&lt;0</f>
        <v>1</v>
      </c>
      <c r="BE7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4" spans="1:57" hidden="1">
      <c r="A734" s="83">
        <v>43259</v>
      </c>
      <c r="B734" s="98">
        <v>13.8</v>
      </c>
      <c r="C734" s="98">
        <v>13.8</v>
      </c>
      <c r="D734" s="98">
        <v>-3.24</v>
      </c>
      <c r="E734" s="98">
        <f>Petrobras_PETR4___Histórico__InfoMoney_1[[#This Row],[Var.Dia (%)]]/100</f>
        <v>-3.2400000000000005E-2</v>
      </c>
      <c r="F734" s="98">
        <v>14.31</v>
      </c>
      <c r="G734" s="98">
        <v>13.63</v>
      </c>
      <c r="H734" s="98">
        <v>14.65</v>
      </c>
      <c r="I734" s="97" t="s">
        <v>159</v>
      </c>
      <c r="J734" s="108">
        <v>8.8000000000000005E-3</v>
      </c>
      <c r="K734" s="97">
        <f ca="1">IF(COUNT($E734:E$1321)&gt;=22,LINEST(OFFSET(E734,0,0,22),OFFSET(J734,0,0,22)),"")</f>
        <v>0.18892546031439458</v>
      </c>
      <c r="L734" s="99">
        <f t="shared" si="429"/>
        <v>0</v>
      </c>
      <c r="M734" s="99">
        <f t="shared" si="430"/>
        <v>0</v>
      </c>
      <c r="N734" s="99">
        <f t="shared" si="431"/>
        <v>0</v>
      </c>
      <c r="O7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-0.96978557504873286</v>
      </c>
      <c r="P734" s="128">
        <f>IF(Petrobras_PETR4___Histórico__InfoMoney_1[[#This Row],[William %R]]&lt;-0.8,1,0)</f>
        <v>1</v>
      </c>
      <c r="Q734" s="128">
        <f>IF(Petrobras_PETR4___Histórico__InfoMoney_1[[#This Row],[William %R]]&gt;-0.1,1,0)</f>
        <v>0</v>
      </c>
      <c r="R734" s="99">
        <f t="shared" si="432"/>
        <v>13.49</v>
      </c>
      <c r="S734" s="99">
        <f t="shared" si="433"/>
        <v>23.75</v>
      </c>
      <c r="T734" s="99">
        <f t="shared" si="434"/>
        <v>18.715307692307693</v>
      </c>
      <c r="U734" s="99">
        <f t="shared" si="435"/>
        <v>19.136000000000003</v>
      </c>
      <c r="V734" s="99">
        <f t="shared" si="436"/>
        <v>16.365662318706764</v>
      </c>
      <c r="W734" s="99">
        <f t="shared" si="437"/>
        <v>18.172494369761274</v>
      </c>
      <c r="X734" s="99">
        <f t="shared" si="438"/>
        <v>-1.8068320510545099</v>
      </c>
      <c r="Y734" s="99">
        <f t="shared" si="439"/>
        <v>-1.1565745408394998</v>
      </c>
      <c r="Z734" s="99">
        <f t="shared" si="440"/>
        <v>-0.6502575102150101</v>
      </c>
      <c r="AA734" s="109">
        <f t="shared" si="441"/>
        <v>0.33234018715767655</v>
      </c>
      <c r="AB734" s="109">
        <f t="shared" si="458"/>
        <v>0.78439148389053737</v>
      </c>
      <c r="AC734" s="99" t="str">
        <f t="shared" si="459"/>
        <v>0</v>
      </c>
      <c r="AD734" s="95" t="str">
        <f t="shared" si="460"/>
        <v>0</v>
      </c>
      <c r="AE734" s="95">
        <f t="shared" si="442"/>
        <v>0</v>
      </c>
      <c r="AF734" s="95">
        <f>IF(Petrobras_PETR4___Histórico__InfoMoney_1[[#This Row],[MACD Line]]&lt;0,1,0)</f>
        <v>1</v>
      </c>
      <c r="AG734" s="99">
        <f>Petrobras_PETR4___Histórico__InfoMoney_1[[#This Row],[9MME]]/Petrobras_PETR4___Histórico__InfoMoney_1[[#This Row],[20MA]]</f>
        <v>0.97801566117828653</v>
      </c>
      <c r="AH734" s="95">
        <f t="shared" si="443"/>
        <v>0</v>
      </c>
      <c r="AI734" s="96">
        <f t="shared" si="444"/>
        <v>0</v>
      </c>
      <c r="AK734" s="104" t="b">
        <f t="shared" si="445"/>
        <v>0</v>
      </c>
      <c r="AL734" s="104" t="b">
        <f t="shared" si="446"/>
        <v>0</v>
      </c>
      <c r="AM734" s="104" t="b">
        <f t="shared" si="447"/>
        <v>1</v>
      </c>
      <c r="AN734" s="104" t="b">
        <f t="shared" si="448"/>
        <v>0</v>
      </c>
      <c r="AO734" s="98">
        <f t="shared" si="449"/>
        <v>13.49</v>
      </c>
      <c r="AP734" s="104">
        <f t="shared" si="450"/>
        <v>24.93</v>
      </c>
      <c r="AQ734" s="98">
        <f t="shared" si="451"/>
        <v>0.2</v>
      </c>
      <c r="AR734" s="98">
        <f t="shared" si="452"/>
        <v>0.15384615384615385</v>
      </c>
      <c r="AS734" s="98">
        <f t="shared" si="453"/>
        <v>7.407407407407407E-2</v>
      </c>
      <c r="AU734" s="97" t="b">
        <f t="shared" si="454"/>
        <v>1</v>
      </c>
      <c r="AV734" s="97" t="b">
        <f t="shared" si="455"/>
        <v>0</v>
      </c>
      <c r="AW734" s="97" t="b">
        <f t="shared" si="461"/>
        <v>0</v>
      </c>
      <c r="AX734" s="97" t="b">
        <f t="shared" si="462"/>
        <v>0</v>
      </c>
      <c r="AY7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4" s="97" t="b">
        <f t="shared" si="456"/>
        <v>1</v>
      </c>
      <c r="BA734" s="97" t="b">
        <f t="shared" si="457"/>
        <v>0</v>
      </c>
      <c r="BB734" s="97" t="b">
        <f t="shared" si="463"/>
        <v>1</v>
      </c>
      <c r="BC734" s="97" t="b">
        <f t="shared" si="464"/>
        <v>1</v>
      </c>
      <c r="BD734" s="97" t="b">
        <f>Petrobras_PETR4___Histórico__InfoMoney_1[[#This Row],[MACD Line]]&lt;0</f>
        <v>1</v>
      </c>
      <c r="BE7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5" spans="1:57" hidden="1">
      <c r="A735" s="83">
        <v>43258</v>
      </c>
      <c r="B735" s="98">
        <v>14.27</v>
      </c>
      <c r="C735" s="98">
        <v>14.27</v>
      </c>
      <c r="D735" s="98">
        <v>-3.49</v>
      </c>
      <c r="E735" s="98">
        <f>Petrobras_PETR4___Histórico__InfoMoney_1[[#This Row],[Var.Dia (%)]]/100</f>
        <v>-3.49E-2</v>
      </c>
      <c r="F735" s="98">
        <v>14.48</v>
      </c>
      <c r="G735" s="98">
        <v>13.51</v>
      </c>
      <c r="H735" s="98">
        <v>14.63</v>
      </c>
      <c r="I735" s="97" t="s">
        <v>65</v>
      </c>
      <c r="J735" s="108">
        <v>1.2500000000000001E-2</v>
      </c>
      <c r="K735" s="97">
        <f ca="1">IF(COUNT($E735:E$1321)&gt;=22,LINEST(OFFSET(E735,0,0,22),OFFSET(J735,0,0,22)),"")</f>
        <v>0.10007738738154144</v>
      </c>
      <c r="L735" s="99">
        <f t="shared" si="429"/>
        <v>0</v>
      </c>
      <c r="M735" s="99">
        <f t="shared" si="430"/>
        <v>0</v>
      </c>
      <c r="N735" s="99">
        <f t="shared" si="431"/>
        <v>0</v>
      </c>
      <c r="O7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-0.92397660818713456</v>
      </c>
      <c r="P735" s="128">
        <f>IF(Petrobras_PETR4___Histórico__InfoMoney_1[[#This Row],[William %R]]&lt;-0.8,1,0)</f>
        <v>1</v>
      </c>
      <c r="Q735" s="128">
        <f>IF(Petrobras_PETR4___Histórico__InfoMoney_1[[#This Row],[William %R]]&gt;-0.1,1,0)</f>
        <v>0</v>
      </c>
      <c r="R735" s="99">
        <f t="shared" si="432"/>
        <v>13.49</v>
      </c>
      <c r="S735" s="99">
        <f t="shared" si="433"/>
        <v>23.75</v>
      </c>
      <c r="T735" s="99">
        <f t="shared" si="434"/>
        <v>19.131153846153847</v>
      </c>
      <c r="U735" s="99">
        <f t="shared" si="435"/>
        <v>19.609000000000002</v>
      </c>
      <c r="V735" s="99">
        <f t="shared" si="436"/>
        <v>16.832146376653448</v>
      </c>
      <c r="W735" s="99">
        <f t="shared" si="437"/>
        <v>18.522293919342175</v>
      </c>
      <c r="X735" s="99">
        <f t="shared" si="438"/>
        <v>-1.6901475426887274</v>
      </c>
      <c r="Y735" s="99">
        <f t="shared" si="439"/>
        <v>-0.99401016328574721</v>
      </c>
      <c r="Z735" s="99">
        <f t="shared" si="440"/>
        <v>-0.69613737940298015</v>
      </c>
      <c r="AA735" s="109">
        <f t="shared" si="441"/>
        <v>0.36062445840513907</v>
      </c>
      <c r="AB735" s="109">
        <f t="shared" si="458"/>
        <v>0.59969158740139061</v>
      </c>
      <c r="AC735" s="99" t="str">
        <f t="shared" si="459"/>
        <v>0</v>
      </c>
      <c r="AD735" s="95" t="str">
        <f t="shared" si="460"/>
        <v>0</v>
      </c>
      <c r="AE735" s="95">
        <f t="shared" si="442"/>
        <v>0</v>
      </c>
      <c r="AF735" s="95">
        <f>IF(Petrobras_PETR4___Histórico__InfoMoney_1[[#This Row],[MACD Line]]&lt;0,1,0)</f>
        <v>1</v>
      </c>
      <c r="AG735" s="99">
        <f>Petrobras_PETR4___Histórico__InfoMoney_1[[#This Row],[9MME]]/Petrobras_PETR4___Histórico__InfoMoney_1[[#This Row],[20MA]]</f>
        <v>0.9756312839080955</v>
      </c>
      <c r="AH735" s="95">
        <f t="shared" si="443"/>
        <v>0</v>
      </c>
      <c r="AI735" s="96">
        <f t="shared" si="444"/>
        <v>0</v>
      </c>
      <c r="AK735" s="104" t="b">
        <f t="shared" si="445"/>
        <v>0</v>
      </c>
      <c r="AL735" s="104" t="b">
        <f t="shared" si="446"/>
        <v>0</v>
      </c>
      <c r="AM735" s="104" t="b">
        <f t="shared" si="447"/>
        <v>1</v>
      </c>
      <c r="AN735" s="104" t="b">
        <f t="shared" si="448"/>
        <v>1</v>
      </c>
      <c r="AO735" s="98">
        <f t="shared" si="449"/>
        <v>13.49</v>
      </c>
      <c r="AP735" s="104">
        <f t="shared" si="450"/>
        <v>24.93</v>
      </c>
      <c r="AQ735" s="98">
        <f t="shared" si="451"/>
        <v>0.2</v>
      </c>
      <c r="AR735" s="98">
        <f t="shared" si="452"/>
        <v>0.15384615384615385</v>
      </c>
      <c r="AS735" s="98">
        <f t="shared" si="453"/>
        <v>7.407407407407407E-2</v>
      </c>
      <c r="AU735" s="97" t="b">
        <f t="shared" si="454"/>
        <v>0</v>
      </c>
      <c r="AV735" s="97" t="b">
        <f t="shared" si="455"/>
        <v>0</v>
      </c>
      <c r="AW735" s="97" t="b">
        <f t="shared" si="461"/>
        <v>0</v>
      </c>
      <c r="AX735" s="97" t="b">
        <f t="shared" si="462"/>
        <v>0</v>
      </c>
      <c r="AY7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5" s="97" t="b">
        <f t="shared" si="456"/>
        <v>1</v>
      </c>
      <c r="BA735" s="97" t="b">
        <f t="shared" si="457"/>
        <v>1</v>
      </c>
      <c r="BB735" s="97" t="b">
        <f t="shared" si="463"/>
        <v>1</v>
      </c>
      <c r="BC735" s="97" t="b">
        <f t="shared" si="464"/>
        <v>1</v>
      </c>
      <c r="BD735" s="97" t="b">
        <f>Petrobras_PETR4___Histórico__InfoMoney_1[[#This Row],[MACD Line]]&lt;0</f>
        <v>1</v>
      </c>
      <c r="BE7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6" spans="1:57" hidden="1">
      <c r="A736" s="83">
        <v>43257</v>
      </c>
      <c r="B736" s="98">
        <v>14.78</v>
      </c>
      <c r="C736" s="98">
        <v>14.78</v>
      </c>
      <c r="D736" s="98">
        <v>-1.57</v>
      </c>
      <c r="E736" s="98">
        <f>Petrobras_PETR4___Histórico__InfoMoney_1[[#This Row],[Var.Dia (%)]]/100</f>
        <v>-1.5700000000000002E-2</v>
      </c>
      <c r="F736" s="98">
        <v>14.91</v>
      </c>
      <c r="G736" s="98">
        <v>14.37</v>
      </c>
      <c r="H736" s="98">
        <v>15.1</v>
      </c>
      <c r="I736" s="97" t="s">
        <v>78</v>
      </c>
      <c r="J736" s="108">
        <v>3.0700000000000002E-2</v>
      </c>
      <c r="K736" s="97">
        <f ca="1">IF(COUNT($E736:E$1321)&gt;=22,LINEST(OFFSET(E736,0,0,22),OFFSET(J736,0,0,22)),"")</f>
        <v>8.5387308413785196E-2</v>
      </c>
      <c r="L736" s="99">
        <f t="shared" si="429"/>
        <v>0</v>
      </c>
      <c r="M736" s="99">
        <f t="shared" si="430"/>
        <v>0</v>
      </c>
      <c r="N736" s="99">
        <f t="shared" si="431"/>
        <v>0</v>
      </c>
      <c r="O7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-0.8872377622377623</v>
      </c>
      <c r="P736" s="128">
        <f>IF(Petrobras_PETR4___Histórico__InfoMoney_1[[#This Row],[William %R]]&lt;-0.8,1,0)</f>
        <v>1</v>
      </c>
      <c r="Q736" s="128">
        <f>IF(Petrobras_PETR4___Histórico__InfoMoney_1[[#This Row],[William %R]]&gt;-0.1,1,0)</f>
        <v>0</v>
      </c>
      <c r="R736" s="99">
        <f t="shared" si="432"/>
        <v>13.49</v>
      </c>
      <c r="S736" s="99">
        <f t="shared" si="433"/>
        <v>24.93</v>
      </c>
      <c r="T736" s="99">
        <f t="shared" si="434"/>
        <v>19.460076923076922</v>
      </c>
      <c r="U736" s="99">
        <f t="shared" si="435"/>
        <v>20.015000000000001</v>
      </c>
      <c r="V736" s="99">
        <f t="shared" si="436"/>
        <v>17.297991172408622</v>
      </c>
      <c r="W736" s="99">
        <f t="shared" si="437"/>
        <v>18.862477432889548</v>
      </c>
      <c r="X736" s="99">
        <f t="shared" si="438"/>
        <v>-1.5644862604809262</v>
      </c>
      <c r="Y736" s="99">
        <f t="shared" si="439"/>
        <v>-0.81997581843500222</v>
      </c>
      <c r="Z736" s="99">
        <f t="shared" si="440"/>
        <v>-0.74451044204592398</v>
      </c>
      <c r="AA736" s="109">
        <f t="shared" si="441"/>
        <v>0.16970562748477155</v>
      </c>
      <c r="AB736" s="109">
        <f t="shared" si="458"/>
        <v>1.0565178654428895</v>
      </c>
      <c r="AC736" s="99" t="str">
        <f t="shared" si="459"/>
        <v>0</v>
      </c>
      <c r="AD736" s="95" t="str">
        <f t="shared" si="460"/>
        <v>0</v>
      </c>
      <c r="AE736" s="95">
        <f t="shared" si="442"/>
        <v>0</v>
      </c>
      <c r="AF736" s="95">
        <f>IF(Petrobras_PETR4___Histórico__InfoMoney_1[[#This Row],[MACD Line]]&lt;0,1,0)</f>
        <v>1</v>
      </c>
      <c r="AG736" s="99">
        <f>Petrobras_PETR4___Histórico__InfoMoney_1[[#This Row],[9MME]]/Petrobras_PETR4___Histórico__InfoMoney_1[[#This Row],[20MA]]</f>
        <v>0.97227464017371579</v>
      </c>
      <c r="AH736" s="95">
        <f t="shared" si="443"/>
        <v>0</v>
      </c>
      <c r="AI736" s="96">
        <f t="shared" si="444"/>
        <v>0</v>
      </c>
      <c r="AK736" s="104" t="b">
        <f t="shared" si="445"/>
        <v>0</v>
      </c>
      <c r="AL736" s="104" t="b">
        <f t="shared" si="446"/>
        <v>1</v>
      </c>
      <c r="AM736" s="104" t="b">
        <f t="shared" si="447"/>
        <v>1</v>
      </c>
      <c r="AN736" s="104" t="b">
        <f t="shared" si="448"/>
        <v>1</v>
      </c>
      <c r="AO736" s="98">
        <f t="shared" si="449"/>
        <v>13.49</v>
      </c>
      <c r="AP736" s="104">
        <f t="shared" si="450"/>
        <v>24.93</v>
      </c>
      <c r="AQ736" s="98">
        <f t="shared" si="451"/>
        <v>0.2</v>
      </c>
      <c r="AR736" s="98">
        <f t="shared" si="452"/>
        <v>0.15384615384615385</v>
      </c>
      <c r="AS736" s="98">
        <f t="shared" si="453"/>
        <v>7.407407407407407E-2</v>
      </c>
      <c r="AU736" s="97" t="b">
        <f t="shared" si="454"/>
        <v>0</v>
      </c>
      <c r="AV736" s="97" t="b">
        <f t="shared" si="455"/>
        <v>1</v>
      </c>
      <c r="AW736" s="97" t="b">
        <f t="shared" si="461"/>
        <v>0</v>
      </c>
      <c r="AX736" s="97" t="b">
        <f t="shared" si="462"/>
        <v>0</v>
      </c>
      <c r="AY7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6" s="97" t="b">
        <f t="shared" si="456"/>
        <v>1</v>
      </c>
      <c r="BA736" s="97" t="b">
        <f t="shared" si="457"/>
        <v>1</v>
      </c>
      <c r="BB736" s="97" t="b">
        <f t="shared" si="463"/>
        <v>1</v>
      </c>
      <c r="BC736" s="97" t="b">
        <f t="shared" si="464"/>
        <v>1</v>
      </c>
      <c r="BD736" s="97" t="b">
        <f>Petrobras_PETR4___Histórico__InfoMoney_1[[#This Row],[MACD Line]]&lt;0</f>
        <v>1</v>
      </c>
      <c r="BE7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7" spans="1:57" hidden="1">
      <c r="A737" s="83">
        <v>43256</v>
      </c>
      <c r="B737" s="98">
        <v>15.02</v>
      </c>
      <c r="C737" s="98">
        <v>15.02</v>
      </c>
      <c r="D737" s="98">
        <v>-5.36</v>
      </c>
      <c r="E737" s="98">
        <f>Petrobras_PETR4___Histórico__InfoMoney_1[[#This Row],[Var.Dia (%)]]/100</f>
        <v>-5.3600000000000002E-2</v>
      </c>
      <c r="F737" s="98">
        <v>15.71</v>
      </c>
      <c r="G737" s="98">
        <v>15.02</v>
      </c>
      <c r="H737" s="98">
        <v>16.11</v>
      </c>
      <c r="I737" s="97" t="s">
        <v>108</v>
      </c>
      <c r="J737" s="108">
        <v>6.8999999999999999E-3</v>
      </c>
      <c r="K737" s="97">
        <f ca="1">IF(COUNT($E737:E$1321)&gt;=22,LINEST(OFFSET(E737,0,0,22),OFFSET(J737,0,0,22)),"")</f>
        <v>0.11233460238424811</v>
      </c>
      <c r="L737" s="99">
        <f t="shared" si="429"/>
        <v>0</v>
      </c>
      <c r="M737" s="99">
        <f t="shared" si="430"/>
        <v>0</v>
      </c>
      <c r="N737" s="99">
        <f t="shared" si="431"/>
        <v>0</v>
      </c>
      <c r="O7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-0.86625874125874136</v>
      </c>
      <c r="P737" s="128">
        <f>IF(Petrobras_PETR4___Histórico__InfoMoney_1[[#This Row],[William %R]]&lt;-0.8,1,0)</f>
        <v>1</v>
      </c>
      <c r="Q737" s="128">
        <f>IF(Petrobras_PETR4___Histórico__InfoMoney_1[[#This Row],[William %R]]&gt;-0.1,1,0)</f>
        <v>0</v>
      </c>
      <c r="R737" s="99">
        <f t="shared" si="432"/>
        <v>13.49</v>
      </c>
      <c r="S737" s="99">
        <f t="shared" si="433"/>
        <v>24.93</v>
      </c>
      <c r="T737" s="99">
        <f t="shared" si="434"/>
        <v>19.727153846153843</v>
      </c>
      <c r="U737" s="99">
        <f t="shared" si="435"/>
        <v>20.311</v>
      </c>
      <c r="V737" s="99">
        <f t="shared" si="436"/>
        <v>17.755807749210192</v>
      </c>
      <c r="W737" s="99">
        <f t="shared" si="437"/>
        <v>19.189075627520712</v>
      </c>
      <c r="X737" s="99">
        <f t="shared" si="438"/>
        <v>-1.4332678783105202</v>
      </c>
      <c r="Y737" s="99">
        <f t="shared" si="439"/>
        <v>-0.63384820792352126</v>
      </c>
      <c r="Z737" s="99">
        <f t="shared" si="440"/>
        <v>-0.7994196703869989</v>
      </c>
      <c r="AA737" s="109">
        <f t="shared" si="441"/>
        <v>0.6010407640085651</v>
      </c>
      <c r="AB737" s="109">
        <f t="shared" si="458"/>
        <v>1.2650810250730975</v>
      </c>
      <c r="AC737" s="99" t="str">
        <f t="shared" si="459"/>
        <v>0</v>
      </c>
      <c r="AD737" s="95" t="str">
        <f t="shared" si="460"/>
        <v>0</v>
      </c>
      <c r="AE737" s="95">
        <f t="shared" si="442"/>
        <v>0</v>
      </c>
      <c r="AF737" s="95">
        <f>IF(Petrobras_PETR4___Histórico__InfoMoney_1[[#This Row],[MACD Line]]&lt;0,1,0)</f>
        <v>1</v>
      </c>
      <c r="AG737" s="99">
        <f>Petrobras_PETR4___Histórico__InfoMoney_1[[#This Row],[9MME]]/Petrobras_PETR4___Histórico__InfoMoney_1[[#This Row],[20MA]]</f>
        <v>0.97125468200255249</v>
      </c>
      <c r="AH737" s="95">
        <f t="shared" si="443"/>
        <v>0</v>
      </c>
      <c r="AI737" s="96">
        <f t="shared" si="444"/>
        <v>0</v>
      </c>
      <c r="AK737" s="104" t="b">
        <f t="shared" si="445"/>
        <v>1</v>
      </c>
      <c r="AL737" s="104" t="b">
        <f t="shared" si="446"/>
        <v>0</v>
      </c>
      <c r="AM737" s="104" t="b">
        <f t="shared" si="447"/>
        <v>0</v>
      </c>
      <c r="AN737" s="104" t="b">
        <f t="shared" si="448"/>
        <v>0</v>
      </c>
      <c r="AO737" s="98">
        <f t="shared" si="449"/>
        <v>13.49</v>
      </c>
      <c r="AP737" s="104">
        <f t="shared" si="450"/>
        <v>24.93</v>
      </c>
      <c r="AQ737" s="98">
        <f t="shared" si="451"/>
        <v>0.2</v>
      </c>
      <c r="AR737" s="98">
        <f t="shared" si="452"/>
        <v>0.15384615384615385</v>
      </c>
      <c r="AS737" s="98">
        <f t="shared" si="453"/>
        <v>7.407407407407407E-2</v>
      </c>
      <c r="AU737" s="97" t="b">
        <f t="shared" si="454"/>
        <v>1</v>
      </c>
      <c r="AV737" s="97" t="b">
        <f t="shared" si="455"/>
        <v>0</v>
      </c>
      <c r="AW737" s="97" t="b">
        <f t="shared" si="461"/>
        <v>0</v>
      </c>
      <c r="AX737" s="97" t="b">
        <f t="shared" si="462"/>
        <v>0</v>
      </c>
      <c r="AY7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7" s="97" t="b">
        <f t="shared" si="456"/>
        <v>0</v>
      </c>
      <c r="BA737" s="97" t="b">
        <f t="shared" si="457"/>
        <v>1</v>
      </c>
      <c r="BB737" s="97" t="b">
        <f t="shared" si="463"/>
        <v>1</v>
      </c>
      <c r="BC737" s="97" t="b">
        <f t="shared" si="464"/>
        <v>1</v>
      </c>
      <c r="BD737" s="97" t="b">
        <f>Petrobras_PETR4___Histórico__InfoMoney_1[[#This Row],[MACD Line]]&lt;0</f>
        <v>1</v>
      </c>
      <c r="BE7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8" spans="1:57" hidden="1">
      <c r="A738" s="83">
        <v>43255</v>
      </c>
      <c r="B738" s="98">
        <v>15.87</v>
      </c>
      <c r="C738" s="98">
        <v>15.87</v>
      </c>
      <c r="D738" s="98">
        <v>8.48</v>
      </c>
      <c r="E738" s="98">
        <f>Petrobras_PETR4___Histórico__InfoMoney_1[[#This Row],[Var.Dia (%)]]/100</f>
        <v>8.48E-2</v>
      </c>
      <c r="F738" s="98">
        <v>15.65</v>
      </c>
      <c r="G738" s="98">
        <v>15.43</v>
      </c>
      <c r="H738" s="98">
        <v>15.97</v>
      </c>
      <c r="I738" s="97" t="s">
        <v>180</v>
      </c>
      <c r="J738" s="108">
        <v>2.5499999999999998E-2</v>
      </c>
      <c r="K738" s="97">
        <f ca="1">IF(COUNT($E738:E$1321)&gt;=22,LINEST(OFFSET(E738,0,0,22),OFFSET(J738,0,0,22)),"")</f>
        <v>0.13065746484994972</v>
      </c>
      <c r="L738" s="99">
        <f t="shared" si="429"/>
        <v>0</v>
      </c>
      <c r="M738" s="99">
        <f t="shared" si="430"/>
        <v>0</v>
      </c>
      <c r="N738" s="99">
        <f t="shared" si="431"/>
        <v>0</v>
      </c>
      <c r="O7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-0.79195804195804198</v>
      </c>
      <c r="P738" s="128">
        <f>IF(Petrobras_PETR4___Histórico__InfoMoney_1[[#This Row],[William %R]]&lt;-0.8,1,0)</f>
        <v>0</v>
      </c>
      <c r="Q738" s="128">
        <f>IF(Petrobras_PETR4___Histórico__InfoMoney_1[[#This Row],[William %R]]&gt;-0.1,1,0)</f>
        <v>0</v>
      </c>
      <c r="R738" s="99">
        <f t="shared" si="432"/>
        <v>13.49</v>
      </c>
      <c r="S738" s="99">
        <f t="shared" si="433"/>
        <v>24.93</v>
      </c>
      <c r="T738" s="99">
        <f t="shared" si="434"/>
        <v>20.037730769230766</v>
      </c>
      <c r="U738" s="99">
        <f t="shared" si="435"/>
        <v>20.582999999999998</v>
      </c>
      <c r="V738" s="99">
        <f t="shared" si="436"/>
        <v>18.25322733997568</v>
      </c>
      <c r="W738" s="99">
        <f t="shared" si="437"/>
        <v>19.522601677722371</v>
      </c>
      <c r="X738" s="99">
        <f t="shared" si="438"/>
        <v>-1.2693743377466902</v>
      </c>
      <c r="Y738" s="99">
        <f t="shared" si="439"/>
        <v>-0.43399329032677159</v>
      </c>
      <c r="Z738" s="99">
        <f t="shared" si="440"/>
        <v>-0.83538104741991859</v>
      </c>
      <c r="AA738" s="109">
        <f t="shared" si="441"/>
        <v>0.87681240867131782</v>
      </c>
      <c r="AB738" s="109">
        <f t="shared" si="458"/>
        <v>1.2125262883748122</v>
      </c>
      <c r="AC738" s="99" t="str">
        <f t="shared" si="459"/>
        <v>0</v>
      </c>
      <c r="AD738" s="95" t="str">
        <f t="shared" si="460"/>
        <v>0</v>
      </c>
      <c r="AE738" s="95">
        <f t="shared" si="442"/>
        <v>0</v>
      </c>
      <c r="AF738" s="95">
        <f>IF(Petrobras_PETR4___Histórico__InfoMoney_1[[#This Row],[MACD Line]]&lt;0,1,0)</f>
        <v>1</v>
      </c>
      <c r="AG738" s="99">
        <f>Petrobras_PETR4___Histórico__InfoMoney_1[[#This Row],[9MME]]/Petrobras_PETR4___Histórico__InfoMoney_1[[#This Row],[20MA]]</f>
        <v>0.97350875816114113</v>
      </c>
      <c r="AH738" s="95">
        <f t="shared" si="443"/>
        <v>0</v>
      </c>
      <c r="AI738" s="96">
        <f t="shared" si="444"/>
        <v>0</v>
      </c>
      <c r="AK738" s="104" t="b">
        <f t="shared" si="445"/>
        <v>0</v>
      </c>
      <c r="AL738" s="104" t="b">
        <f t="shared" si="446"/>
        <v>1</v>
      </c>
      <c r="AM738" s="104" t="b">
        <f t="shared" si="447"/>
        <v>0</v>
      </c>
      <c r="AN738" s="104" t="b">
        <f t="shared" si="448"/>
        <v>1</v>
      </c>
      <c r="AO738" s="98">
        <f t="shared" si="449"/>
        <v>13.49</v>
      </c>
      <c r="AP738" s="104">
        <f t="shared" si="450"/>
        <v>24.93</v>
      </c>
      <c r="AQ738" s="98">
        <f t="shared" si="451"/>
        <v>0.2</v>
      </c>
      <c r="AR738" s="98">
        <f t="shared" si="452"/>
        <v>0.15384615384615385</v>
      </c>
      <c r="AS738" s="98">
        <f t="shared" si="453"/>
        <v>7.407407407407407E-2</v>
      </c>
      <c r="AU738" s="97" t="b">
        <f t="shared" si="454"/>
        <v>0</v>
      </c>
      <c r="AV738" s="97" t="b">
        <f t="shared" si="455"/>
        <v>0</v>
      </c>
      <c r="AW738" s="97" t="b">
        <f t="shared" si="461"/>
        <v>0</v>
      </c>
      <c r="AX738" s="97" t="b">
        <f t="shared" si="462"/>
        <v>1</v>
      </c>
      <c r="AY7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8" s="97" t="b">
        <f t="shared" si="456"/>
        <v>1</v>
      </c>
      <c r="BA738" s="97" t="b">
        <f t="shared" si="457"/>
        <v>0</v>
      </c>
      <c r="BB738" s="97" t="b">
        <f t="shared" si="463"/>
        <v>0</v>
      </c>
      <c r="BC738" s="97" t="b">
        <f t="shared" si="464"/>
        <v>1</v>
      </c>
      <c r="BD738" s="97" t="b">
        <f>Petrobras_PETR4___Histórico__InfoMoney_1[[#This Row],[MACD Line]]&lt;0</f>
        <v>1</v>
      </c>
      <c r="BE7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39" spans="1:57" hidden="1">
      <c r="A739" s="83">
        <v>43252</v>
      </c>
      <c r="B739" s="98">
        <v>14.63</v>
      </c>
      <c r="C739" s="98">
        <v>14.63</v>
      </c>
      <c r="D739" s="98">
        <v>-14.86</v>
      </c>
      <c r="E739" s="98">
        <f>Petrobras_PETR4___Histórico__InfoMoney_1[[#This Row],[Var.Dia (%)]]/100</f>
        <v>-0.14859999999999998</v>
      </c>
      <c r="F739" s="98">
        <v>17.71</v>
      </c>
      <c r="G739" s="98">
        <v>13.49</v>
      </c>
      <c r="H739" s="98">
        <v>17.88</v>
      </c>
      <c r="I739" s="97" t="s">
        <v>681</v>
      </c>
      <c r="J739" s="108">
        <v>-1.7299999999999999E-2</v>
      </c>
      <c r="K739" s="97">
        <f ca="1">IF(COUNT($E739:E$1321)&gt;=22,LINEST(OFFSET(E739,0,0,22),OFFSET(J739,0,0,22)),"")</f>
        <v>-0.21359939256480776</v>
      </c>
      <c r="L739" s="99">
        <f t="shared" si="429"/>
        <v>1</v>
      </c>
      <c r="M739" s="99">
        <f t="shared" si="430"/>
        <v>0</v>
      </c>
      <c r="N739" s="99">
        <f t="shared" si="431"/>
        <v>0</v>
      </c>
      <c r="O7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-0.90034965034965031</v>
      </c>
      <c r="P739" s="128">
        <f>IF(Petrobras_PETR4___Histórico__InfoMoney_1[[#This Row],[William %R]]&lt;-0.8,1,0)</f>
        <v>1</v>
      </c>
      <c r="Q739" s="128">
        <f>IF(Petrobras_PETR4___Histórico__InfoMoney_1[[#This Row],[William %R]]&gt;-0.1,1,0)</f>
        <v>0</v>
      </c>
      <c r="R739" s="99">
        <f t="shared" si="432"/>
        <v>13.49</v>
      </c>
      <c r="S739" s="99">
        <f t="shared" si="433"/>
        <v>24.93</v>
      </c>
      <c r="T739" s="99">
        <f t="shared" si="434"/>
        <v>20.085999999999995</v>
      </c>
      <c r="U739" s="99">
        <f t="shared" si="435"/>
        <v>20.795499999999997</v>
      </c>
      <c r="V739" s="99">
        <f t="shared" si="436"/>
        <v>18.686541401789441</v>
      </c>
      <c r="W739" s="99">
        <f t="shared" si="437"/>
        <v>19.814809811940162</v>
      </c>
      <c r="X739" s="99">
        <f t="shared" si="438"/>
        <v>-1.1282684101507208</v>
      </c>
      <c r="Y739" s="99">
        <f t="shared" si="439"/>
        <v>-0.22514802847179194</v>
      </c>
      <c r="Z739" s="99">
        <f t="shared" si="440"/>
        <v>-0.90312038167892883</v>
      </c>
      <c r="AA739" s="109">
        <f t="shared" si="441"/>
        <v>1.8031222920256953</v>
      </c>
      <c r="AB739" s="109">
        <f t="shared" si="458"/>
        <v>1.4433190915386658</v>
      </c>
      <c r="AC739" s="99" t="str">
        <f t="shared" si="459"/>
        <v>0</v>
      </c>
      <c r="AD739" s="95" t="str">
        <f t="shared" si="460"/>
        <v>0</v>
      </c>
      <c r="AE739" s="95">
        <f t="shared" si="442"/>
        <v>0</v>
      </c>
      <c r="AF739" s="95">
        <f>IF(Petrobras_PETR4___Histórico__InfoMoney_1[[#This Row],[MACD Line]]&lt;0,1,0)</f>
        <v>1</v>
      </c>
      <c r="AG739" s="99">
        <f>Petrobras_PETR4___Histórico__InfoMoney_1[[#This Row],[9MME]]/Petrobras_PETR4___Histórico__InfoMoney_1[[#This Row],[20MA]]</f>
        <v>0.96588204178788672</v>
      </c>
      <c r="AH739" s="95">
        <f t="shared" si="443"/>
        <v>0</v>
      </c>
      <c r="AI739" s="96">
        <f t="shared" si="444"/>
        <v>0</v>
      </c>
      <c r="AK739" s="104" t="b">
        <f t="shared" si="445"/>
        <v>1</v>
      </c>
      <c r="AL739" s="104" t="b">
        <f t="shared" si="446"/>
        <v>1</v>
      </c>
      <c r="AM739" s="104" t="b">
        <f t="shared" si="447"/>
        <v>1</v>
      </c>
      <c r="AN739" s="104" t="b">
        <f t="shared" si="448"/>
        <v>0</v>
      </c>
      <c r="AO739" s="98">
        <f t="shared" si="449"/>
        <v>13.49</v>
      </c>
      <c r="AP739" s="104">
        <f t="shared" si="450"/>
        <v>24.93</v>
      </c>
      <c r="AQ739" s="98">
        <f t="shared" si="451"/>
        <v>0.2</v>
      </c>
      <c r="AR739" s="98">
        <f t="shared" si="452"/>
        <v>0.15384615384615385</v>
      </c>
      <c r="AS739" s="98">
        <f t="shared" si="453"/>
        <v>7.407407407407407E-2</v>
      </c>
      <c r="AU739" s="97" t="b">
        <f t="shared" si="454"/>
        <v>0</v>
      </c>
      <c r="AV739" s="97" t="b">
        <f t="shared" si="455"/>
        <v>1</v>
      </c>
      <c r="AW739" s="97" t="b">
        <f t="shared" si="461"/>
        <v>1</v>
      </c>
      <c r="AX739" s="97" t="b">
        <f t="shared" si="462"/>
        <v>0</v>
      </c>
      <c r="AY7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39" s="97" t="b">
        <f t="shared" si="456"/>
        <v>0</v>
      </c>
      <c r="BA739" s="97" t="b">
        <f t="shared" si="457"/>
        <v>1</v>
      </c>
      <c r="BB739" s="97" t="b">
        <f t="shared" si="463"/>
        <v>1</v>
      </c>
      <c r="BC739" s="97" t="b">
        <f t="shared" si="464"/>
        <v>0</v>
      </c>
      <c r="BD739" s="97" t="b">
        <f>Petrobras_PETR4___Histórico__InfoMoney_1[[#This Row],[MACD Line]]&lt;0</f>
        <v>1</v>
      </c>
      <c r="BE7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0" spans="1:57" hidden="1">
      <c r="A740" s="83">
        <v>43250</v>
      </c>
      <c r="B740" s="98">
        <v>17.18</v>
      </c>
      <c r="C740" s="98">
        <v>17.18</v>
      </c>
      <c r="D740" s="98">
        <v>-1.66</v>
      </c>
      <c r="E740" s="98">
        <f>Petrobras_PETR4___Histórico__InfoMoney_1[[#This Row],[Var.Dia (%)]]/100</f>
        <v>-1.66E-2</v>
      </c>
      <c r="F740" s="98">
        <v>16.649999999999999</v>
      </c>
      <c r="G740" s="98">
        <v>16.41</v>
      </c>
      <c r="H740" s="98">
        <v>18.079999999999998</v>
      </c>
      <c r="I740" s="97" t="s">
        <v>157</v>
      </c>
      <c r="J740" s="108">
        <v>-6.3E-3</v>
      </c>
      <c r="K740" s="97">
        <f ca="1">IF(COUNT($E740:E$1321)&gt;=22,LINEST(OFFSET(E740,0,0,22),OFFSET(J740,0,0,22)),"")</f>
        <v>-0.68226315631302525</v>
      </c>
      <c r="L740" s="99">
        <f t="shared" si="429"/>
        <v>0</v>
      </c>
      <c r="M740" s="99">
        <f t="shared" si="430"/>
        <v>0</v>
      </c>
      <c r="N740" s="99">
        <f t="shared" si="431"/>
        <v>0</v>
      </c>
      <c r="O7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-0.80561330561330569</v>
      </c>
      <c r="P740" s="128">
        <f>IF(Petrobras_PETR4___Histórico__InfoMoney_1[[#This Row],[William %R]]&lt;-0.8,1,0)</f>
        <v>1</v>
      </c>
      <c r="Q740" s="128">
        <f>IF(Petrobras_PETR4___Histórico__InfoMoney_1[[#This Row],[William %R]]&gt;-0.1,1,0)</f>
        <v>0</v>
      </c>
      <c r="R740" s="99">
        <f t="shared" si="432"/>
        <v>15.31</v>
      </c>
      <c r="S740" s="99">
        <f t="shared" si="433"/>
        <v>24.93</v>
      </c>
      <c r="T740" s="99">
        <f t="shared" si="434"/>
        <v>20.615384615384617</v>
      </c>
      <c r="U740" s="99">
        <f t="shared" si="435"/>
        <v>21.077999999999996</v>
      </c>
      <c r="V740" s="99">
        <f t="shared" si="436"/>
        <v>19.424094383932974</v>
      </c>
      <c r="W740" s="99">
        <f t="shared" si="437"/>
        <v>20.229594596895375</v>
      </c>
      <c r="X740" s="99">
        <f t="shared" si="438"/>
        <v>-0.80550021296240004</v>
      </c>
      <c r="Y740" s="99">
        <f t="shared" si="439"/>
        <v>6.3206694794026852E-4</v>
      </c>
      <c r="Z740" s="99">
        <f t="shared" si="440"/>
        <v>-0.80613227991034031</v>
      </c>
      <c r="AA740" s="109">
        <f t="shared" si="441"/>
        <v>0.20506096654409819</v>
      </c>
      <c r="AB740" s="109">
        <f t="shared" si="458"/>
        <v>1.1317552738997949</v>
      </c>
      <c r="AC740" s="99" t="str">
        <f t="shared" si="459"/>
        <v>0</v>
      </c>
      <c r="AD740" s="95" t="str">
        <f t="shared" si="460"/>
        <v>0</v>
      </c>
      <c r="AE740" s="95">
        <f t="shared" si="442"/>
        <v>0</v>
      </c>
      <c r="AF740" s="95">
        <f>IF(Petrobras_PETR4___Histórico__InfoMoney_1[[#This Row],[MACD Line]]&lt;0,1,0)</f>
        <v>1</v>
      </c>
      <c r="AG740" s="99">
        <f>Petrobras_PETR4___Histórico__InfoMoney_1[[#This Row],[9MME]]/Petrobras_PETR4___Histórico__InfoMoney_1[[#This Row],[20MA]]</f>
        <v>0.97805221631011585</v>
      </c>
      <c r="AH740" s="95">
        <f t="shared" si="443"/>
        <v>0</v>
      </c>
      <c r="AI740" s="96">
        <f t="shared" si="444"/>
        <v>0</v>
      </c>
      <c r="AK740" s="104" t="b">
        <f t="shared" si="445"/>
        <v>1</v>
      </c>
      <c r="AL740" s="104" t="b">
        <f t="shared" si="446"/>
        <v>0</v>
      </c>
      <c r="AM740" s="104" t="b">
        <f t="shared" si="447"/>
        <v>0</v>
      </c>
      <c r="AN740" s="104" t="b">
        <f t="shared" si="448"/>
        <v>1</v>
      </c>
      <c r="AO740" s="98">
        <f t="shared" si="449"/>
        <v>15.31</v>
      </c>
      <c r="AP740" s="104">
        <f t="shared" si="450"/>
        <v>24.93</v>
      </c>
      <c r="AQ740" s="98">
        <f t="shared" si="451"/>
        <v>0.2</v>
      </c>
      <c r="AR740" s="98">
        <f t="shared" si="452"/>
        <v>0.15384615384615385</v>
      </c>
      <c r="AS740" s="98">
        <f t="shared" si="453"/>
        <v>7.407407407407407E-2</v>
      </c>
      <c r="AU740" s="97" t="b">
        <f t="shared" si="454"/>
        <v>1</v>
      </c>
      <c r="AV740" s="97" t="b">
        <f t="shared" si="455"/>
        <v>1</v>
      </c>
      <c r="AW740" s="97" t="b">
        <f t="shared" si="461"/>
        <v>0</v>
      </c>
      <c r="AX740" s="97" t="b">
        <f t="shared" si="462"/>
        <v>0</v>
      </c>
      <c r="AY7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0" s="97" t="b">
        <f t="shared" si="456"/>
        <v>0</v>
      </c>
      <c r="BA740" s="97" t="b">
        <f t="shared" si="457"/>
        <v>0</v>
      </c>
      <c r="BB740" s="97" t="b">
        <f t="shared" si="463"/>
        <v>1</v>
      </c>
      <c r="BC740" s="97" t="b">
        <f t="shared" si="464"/>
        <v>1</v>
      </c>
      <c r="BD740" s="97" t="b">
        <f>Petrobras_PETR4___Histórico__InfoMoney_1[[#This Row],[MACD Line]]&lt;0</f>
        <v>1</v>
      </c>
      <c r="BE7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1" spans="1:57" hidden="1">
      <c r="A741" s="83">
        <v>43249</v>
      </c>
      <c r="B741" s="98">
        <v>17.47</v>
      </c>
      <c r="C741" s="98">
        <v>17.47</v>
      </c>
      <c r="D741" s="98">
        <v>14.13</v>
      </c>
      <c r="E741" s="98">
        <f>Petrobras_PETR4___Histórico__InfoMoney_1[[#This Row],[Var.Dia (%)]]/100</f>
        <v>0.14130000000000001</v>
      </c>
      <c r="F741" s="98">
        <v>16.29</v>
      </c>
      <c r="G741" s="98">
        <v>15.93</v>
      </c>
      <c r="H741" s="98">
        <v>17.600000000000001</v>
      </c>
      <c r="I741" s="97" t="s">
        <v>308</v>
      </c>
      <c r="J741" s="108">
        <v>-8.8999999999999999E-3</v>
      </c>
      <c r="K741" s="97">
        <f ca="1">IF(COUNT($E741:E$1321)&gt;=22,LINEST(OFFSET(E741,0,0,22),OFFSET(J741,0,0,22)),"")</f>
        <v>-0.72251864423478818</v>
      </c>
      <c r="L741" s="99">
        <f t="shared" si="429"/>
        <v>0</v>
      </c>
      <c r="M741" s="99">
        <f t="shared" si="430"/>
        <v>0</v>
      </c>
      <c r="N741" s="99">
        <f t="shared" si="431"/>
        <v>0</v>
      </c>
      <c r="O7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-0.77546777546777557</v>
      </c>
      <c r="P741" s="128">
        <f>IF(Petrobras_PETR4___Histórico__InfoMoney_1[[#This Row],[William %R]]&lt;-0.8,1,0)</f>
        <v>0</v>
      </c>
      <c r="Q741" s="128">
        <f>IF(Petrobras_PETR4___Histórico__InfoMoney_1[[#This Row],[William %R]]&gt;-0.1,1,0)</f>
        <v>0</v>
      </c>
      <c r="R741" s="99">
        <f t="shared" si="432"/>
        <v>15.31</v>
      </c>
      <c r="S741" s="99">
        <f t="shared" si="433"/>
        <v>24.93</v>
      </c>
      <c r="T741" s="99">
        <f t="shared" si="434"/>
        <v>20.798769230769231</v>
      </c>
      <c r="U741" s="99">
        <f t="shared" si="435"/>
        <v>21.240000000000002</v>
      </c>
      <c r="V741" s="99">
        <f t="shared" si="436"/>
        <v>19.832111544648061</v>
      </c>
      <c r="W741" s="99">
        <f t="shared" si="437"/>
        <v>20.473562164647003</v>
      </c>
      <c r="X741" s="99">
        <f t="shared" si="438"/>
        <v>-0.64145061999894182</v>
      </c>
      <c r="Y741" s="99">
        <f t="shared" si="439"/>
        <v>0.2021651369255254</v>
      </c>
      <c r="Z741" s="99">
        <f t="shared" si="440"/>
        <v>-0.84361575692446722</v>
      </c>
      <c r="AA741" s="109">
        <f t="shared" si="441"/>
        <v>1.5273506473629415</v>
      </c>
      <c r="AB741" s="109">
        <f t="shared" si="458"/>
        <v>2.0566161528102556</v>
      </c>
      <c r="AC741" s="99" t="str">
        <f t="shared" si="459"/>
        <v>0</v>
      </c>
      <c r="AD741" s="95" t="str">
        <f t="shared" si="460"/>
        <v>0</v>
      </c>
      <c r="AE741" s="95">
        <f t="shared" si="442"/>
        <v>0</v>
      </c>
      <c r="AF741" s="95">
        <f>IF(Petrobras_PETR4___Histórico__InfoMoney_1[[#This Row],[MACD Line]]&lt;0,1,0)</f>
        <v>1</v>
      </c>
      <c r="AG741" s="99">
        <f>Petrobras_PETR4___Histórico__InfoMoney_1[[#This Row],[9MME]]/Petrobras_PETR4___Histórico__InfoMoney_1[[#This Row],[20MA]]</f>
        <v>0.97922642329421983</v>
      </c>
      <c r="AH741" s="95">
        <f t="shared" si="443"/>
        <v>0</v>
      </c>
      <c r="AI741" s="96">
        <f t="shared" si="444"/>
        <v>0</v>
      </c>
      <c r="AK741" s="104" t="b">
        <f t="shared" si="445"/>
        <v>0</v>
      </c>
      <c r="AL741" s="104" t="b">
        <f t="shared" si="446"/>
        <v>0</v>
      </c>
      <c r="AM741" s="104" t="b">
        <f t="shared" si="447"/>
        <v>0</v>
      </c>
      <c r="AN741" s="104" t="b">
        <f t="shared" si="448"/>
        <v>1</v>
      </c>
      <c r="AO741" s="98">
        <f t="shared" si="449"/>
        <v>15.31</v>
      </c>
      <c r="AP741" s="104">
        <f t="shared" si="450"/>
        <v>24.93</v>
      </c>
      <c r="AQ741" s="98">
        <f t="shared" si="451"/>
        <v>0.2</v>
      </c>
      <c r="AR741" s="98">
        <f t="shared" si="452"/>
        <v>0.15384615384615385</v>
      </c>
      <c r="AS741" s="98">
        <f t="shared" si="453"/>
        <v>7.407407407407407E-2</v>
      </c>
      <c r="AU741" s="97" t="b">
        <f t="shared" si="454"/>
        <v>1</v>
      </c>
      <c r="AV741" s="97" t="b">
        <f t="shared" si="455"/>
        <v>0</v>
      </c>
      <c r="AW741" s="97" t="b">
        <f t="shared" si="461"/>
        <v>0</v>
      </c>
      <c r="AX741" s="97" t="b">
        <f t="shared" si="462"/>
        <v>1</v>
      </c>
      <c r="AY7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1" s="97" t="b">
        <f t="shared" si="456"/>
        <v>1</v>
      </c>
      <c r="BA741" s="97" t="b">
        <f t="shared" si="457"/>
        <v>0</v>
      </c>
      <c r="BB741" s="97" t="b">
        <f t="shared" si="463"/>
        <v>0</v>
      </c>
      <c r="BC741" s="97" t="b">
        <f t="shared" si="464"/>
        <v>1</v>
      </c>
      <c r="BD741" s="97" t="b">
        <f>Petrobras_PETR4___Histórico__InfoMoney_1[[#This Row],[MACD Line]]&lt;0</f>
        <v>1</v>
      </c>
      <c r="BE7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2" spans="1:57" hidden="1">
      <c r="A742" s="83">
        <v>43248</v>
      </c>
      <c r="B742" s="98">
        <v>15.31</v>
      </c>
      <c r="C742" s="98">
        <v>15.31</v>
      </c>
      <c r="D742" s="98">
        <v>-14.6</v>
      </c>
      <c r="E742" s="98">
        <f>Petrobras_PETR4___Histórico__InfoMoney_1[[#This Row],[Var.Dia (%)]]/100</f>
        <v>-0.14599999999999999</v>
      </c>
      <c r="F742" s="98">
        <v>17.38</v>
      </c>
      <c r="G742" s="98">
        <v>15.31</v>
      </c>
      <c r="H742" s="98">
        <v>17.38</v>
      </c>
      <c r="I742" s="97" t="s">
        <v>419</v>
      </c>
      <c r="J742" s="108">
        <v>-9.4000000000000004E-3</v>
      </c>
      <c r="K742" s="97">
        <f ca="1">IF(COUNT($E742:E$1321)&gt;=22,LINEST(OFFSET(E742,0,0,22),OFFSET(J742,0,0,22)),"")</f>
        <v>-0.4091407666861766</v>
      </c>
      <c r="L742" s="99">
        <f t="shared" si="429"/>
        <v>1</v>
      </c>
      <c r="M742" s="99">
        <f t="shared" si="430"/>
        <v>0</v>
      </c>
      <c r="N742" s="99">
        <f t="shared" si="431"/>
        <v>0</v>
      </c>
      <c r="O7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742" s="128">
        <f>IF(Petrobras_PETR4___Histórico__InfoMoney_1[[#This Row],[William %R]]&lt;-0.8,1,0)</f>
        <v>1</v>
      </c>
      <c r="Q742" s="128">
        <f>IF(Petrobras_PETR4___Histórico__InfoMoney_1[[#This Row],[William %R]]&gt;-0.1,1,0)</f>
        <v>0</v>
      </c>
      <c r="R742" s="99">
        <f t="shared" si="432"/>
        <v>15.31</v>
      </c>
      <c r="S742" s="99">
        <f t="shared" si="433"/>
        <v>24.93</v>
      </c>
      <c r="T742" s="99">
        <f t="shared" si="434"/>
        <v>20.686884615384614</v>
      </c>
      <c r="U742" s="99">
        <f t="shared" si="435"/>
        <v>21.404</v>
      </c>
      <c r="V742" s="99">
        <f t="shared" si="436"/>
        <v>20.261586370947708</v>
      </c>
      <c r="W742" s="99">
        <f t="shared" si="437"/>
        <v>20.713847137818764</v>
      </c>
      <c r="X742" s="99">
        <f t="shared" si="438"/>
        <v>-0.45226076687105632</v>
      </c>
      <c r="Y742" s="99">
        <f t="shared" si="439"/>
        <v>0.41306907615664223</v>
      </c>
      <c r="Z742" s="99">
        <f t="shared" si="440"/>
        <v>-0.86532984302769855</v>
      </c>
      <c r="AA742" s="109">
        <f t="shared" si="441"/>
        <v>1.8455486988968899</v>
      </c>
      <c r="AB742" s="109">
        <f t="shared" si="458"/>
        <v>2.7861389053670642</v>
      </c>
      <c r="AC742" s="99" t="str">
        <f t="shared" si="459"/>
        <v>0</v>
      </c>
      <c r="AD742" s="95" t="str">
        <f t="shared" si="460"/>
        <v>0</v>
      </c>
      <c r="AE742" s="95">
        <f t="shared" si="442"/>
        <v>0</v>
      </c>
      <c r="AF742" s="95">
        <f>IF(Petrobras_PETR4___Histórico__InfoMoney_1[[#This Row],[MACD Line]]&lt;0,1,0)</f>
        <v>1</v>
      </c>
      <c r="AG742" s="99">
        <f>Petrobras_PETR4___Histórico__InfoMoney_1[[#This Row],[9MME]]/Petrobras_PETR4___Histórico__InfoMoney_1[[#This Row],[20MA]]</f>
        <v>0.96649619769130135</v>
      </c>
      <c r="AH742" s="95">
        <f t="shared" si="443"/>
        <v>0</v>
      </c>
      <c r="AI742" s="96">
        <f t="shared" si="444"/>
        <v>0</v>
      </c>
      <c r="AK742" s="104" t="b">
        <f t="shared" si="445"/>
        <v>0</v>
      </c>
      <c r="AL742" s="104" t="b">
        <f t="shared" si="446"/>
        <v>1</v>
      </c>
      <c r="AM742" s="104" t="b">
        <f t="shared" si="447"/>
        <v>1</v>
      </c>
      <c r="AN742" s="104" t="b">
        <f t="shared" si="448"/>
        <v>0</v>
      </c>
      <c r="AO742" s="98">
        <f t="shared" si="449"/>
        <v>15.31</v>
      </c>
      <c r="AP742" s="104">
        <f t="shared" si="450"/>
        <v>24.93</v>
      </c>
      <c r="AQ742" s="98">
        <f t="shared" si="451"/>
        <v>0.2</v>
      </c>
      <c r="AR742" s="98">
        <f t="shared" si="452"/>
        <v>0.15384615384615385</v>
      </c>
      <c r="AS742" s="98">
        <f t="shared" si="453"/>
        <v>7.407407407407407E-2</v>
      </c>
      <c r="AU742" s="97" t="b">
        <f t="shared" si="454"/>
        <v>0</v>
      </c>
      <c r="AV742" s="97" t="b">
        <f t="shared" si="455"/>
        <v>1</v>
      </c>
      <c r="AW742" s="97" t="b">
        <f t="shared" si="461"/>
        <v>1</v>
      </c>
      <c r="AX742" s="97" t="b">
        <f t="shared" si="462"/>
        <v>1</v>
      </c>
      <c r="AY7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2" s="97" t="b">
        <f t="shared" si="456"/>
        <v>0</v>
      </c>
      <c r="BA742" s="97" t="b">
        <f t="shared" si="457"/>
        <v>1</v>
      </c>
      <c r="BB742" s="97" t="b">
        <f t="shared" si="463"/>
        <v>0</v>
      </c>
      <c r="BC742" s="97" t="b">
        <f t="shared" si="464"/>
        <v>0</v>
      </c>
      <c r="BD742" s="97" t="b">
        <f>Petrobras_PETR4___Histórico__InfoMoney_1[[#This Row],[MACD Line]]&lt;0</f>
        <v>1</v>
      </c>
      <c r="BE7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3" spans="1:57" hidden="1">
      <c r="A743" s="83">
        <v>43245</v>
      </c>
      <c r="B743" s="98">
        <v>17.920000000000002</v>
      </c>
      <c r="C743" s="98">
        <v>17.920000000000002</v>
      </c>
      <c r="D743" s="98">
        <v>-1.4</v>
      </c>
      <c r="E743" s="98">
        <f>Petrobras_PETR4___Histórico__InfoMoney_1[[#This Row],[Var.Dia (%)]]/100</f>
        <v>-1.3999999999999999E-2</v>
      </c>
      <c r="F743" s="98">
        <v>18.690000000000001</v>
      </c>
      <c r="G743" s="98">
        <v>17.8</v>
      </c>
      <c r="H743" s="98">
        <v>19.25</v>
      </c>
      <c r="I743" s="97" t="s">
        <v>229</v>
      </c>
      <c r="J743" s="108">
        <v>4.7E-2</v>
      </c>
      <c r="K743" s="97">
        <f ca="1">IF(COUNT($E743:E$1321)&gt;=22,LINEST(OFFSET(E743,0,0,22),OFFSET(J743,0,0,22)),"")</f>
        <v>-0.674806594400152</v>
      </c>
      <c r="L743" s="99">
        <f t="shared" si="429"/>
        <v>0</v>
      </c>
      <c r="M743" s="99">
        <f t="shared" si="430"/>
        <v>0</v>
      </c>
      <c r="N743" s="99">
        <f t="shared" si="431"/>
        <v>0</v>
      </c>
      <c r="O7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-0.98179271708683435</v>
      </c>
      <c r="P743" s="128">
        <f>IF(Petrobras_PETR4___Histórico__InfoMoney_1[[#This Row],[William %R]]&lt;-0.8,1,0)</f>
        <v>1</v>
      </c>
      <c r="Q743" s="128">
        <f>IF(Petrobras_PETR4___Histórico__InfoMoney_1[[#This Row],[William %R]]&gt;-0.1,1,0)</f>
        <v>0</v>
      </c>
      <c r="R743" s="99">
        <f t="shared" si="432"/>
        <v>17.79</v>
      </c>
      <c r="S743" s="99">
        <f t="shared" si="433"/>
        <v>24.93</v>
      </c>
      <c r="T743" s="99">
        <f t="shared" si="434"/>
        <v>21.195038461538459</v>
      </c>
      <c r="U743" s="99">
        <f t="shared" si="435"/>
        <v>21.664499999999997</v>
      </c>
      <c r="V743" s="99">
        <f t="shared" si="436"/>
        <v>21.161874802029111</v>
      </c>
      <c r="W743" s="99">
        <f t="shared" si="437"/>
        <v>21.146154908844267</v>
      </c>
      <c r="X743" s="99">
        <f t="shared" si="438"/>
        <v>1.5719893184844125E-2</v>
      </c>
      <c r="Y743" s="99">
        <f t="shared" si="439"/>
        <v>0.62940153691356693</v>
      </c>
      <c r="Z743" s="99">
        <f t="shared" si="440"/>
        <v>-0.6136816437287228</v>
      </c>
      <c r="AA743" s="109">
        <f t="shared" si="441"/>
        <v>0.18384776310850096</v>
      </c>
      <c r="AB743" s="109">
        <f t="shared" si="458"/>
        <v>2.256273476332157</v>
      </c>
      <c r="AC743" s="99" t="str">
        <f t="shared" si="459"/>
        <v>0</v>
      </c>
      <c r="AD743" s="95" t="str">
        <f t="shared" si="460"/>
        <v>0</v>
      </c>
      <c r="AE743" s="95">
        <f t="shared" si="442"/>
        <v>1</v>
      </c>
      <c r="AF743" s="95">
        <f>IF(Petrobras_PETR4___Histórico__InfoMoney_1[[#This Row],[MACD Line]]&lt;0,1,0)</f>
        <v>0</v>
      </c>
      <c r="AG743" s="99">
        <f>Petrobras_PETR4___Histórico__InfoMoney_1[[#This Row],[9MME]]/Petrobras_PETR4___Histórico__InfoMoney_1[[#This Row],[20MA]]</f>
        <v>0.97833037741643991</v>
      </c>
      <c r="AH743" s="95">
        <f t="shared" si="443"/>
        <v>0</v>
      </c>
      <c r="AI743" s="96">
        <f t="shared" si="444"/>
        <v>0</v>
      </c>
      <c r="AK743" s="104" t="b">
        <f t="shared" si="445"/>
        <v>1</v>
      </c>
      <c r="AL743" s="104" t="b">
        <f t="shared" si="446"/>
        <v>0</v>
      </c>
      <c r="AM743" s="104" t="b">
        <f t="shared" si="447"/>
        <v>0</v>
      </c>
      <c r="AN743" s="104" t="b">
        <f t="shared" si="448"/>
        <v>0</v>
      </c>
      <c r="AO743" s="98">
        <f t="shared" si="449"/>
        <v>17.79</v>
      </c>
      <c r="AP743" s="104">
        <f t="shared" si="450"/>
        <v>24.93</v>
      </c>
      <c r="AQ743" s="98">
        <f t="shared" si="451"/>
        <v>0.2</v>
      </c>
      <c r="AR743" s="98">
        <f t="shared" si="452"/>
        <v>0.15384615384615385</v>
      </c>
      <c r="AS743" s="98">
        <f t="shared" si="453"/>
        <v>7.407407407407407E-2</v>
      </c>
      <c r="AU743" s="97" t="b">
        <f t="shared" si="454"/>
        <v>1</v>
      </c>
      <c r="AV743" s="97" t="b">
        <f t="shared" si="455"/>
        <v>0</v>
      </c>
      <c r="AW743" s="97" t="b">
        <f t="shared" si="461"/>
        <v>1</v>
      </c>
      <c r="AX743" s="97" t="b">
        <f t="shared" si="462"/>
        <v>1</v>
      </c>
      <c r="AY7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3" s="97" t="b">
        <f t="shared" si="456"/>
        <v>1</v>
      </c>
      <c r="BA743" s="97" t="b">
        <f t="shared" si="457"/>
        <v>0</v>
      </c>
      <c r="BB743" s="97" t="b">
        <f t="shared" si="463"/>
        <v>0</v>
      </c>
      <c r="BC743" s="97" t="b">
        <f t="shared" si="464"/>
        <v>0</v>
      </c>
      <c r="BD743" s="97" t="b">
        <f>Petrobras_PETR4___Histórico__InfoMoney_1[[#This Row],[MACD Line]]&lt;0</f>
        <v>0</v>
      </c>
      <c r="BE7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4" spans="1:57" hidden="1">
      <c r="A744" s="83">
        <v>43244</v>
      </c>
      <c r="B744" s="98">
        <v>18.18</v>
      </c>
      <c r="C744" s="98">
        <v>18.18</v>
      </c>
      <c r="D744" s="98">
        <v>-13.71</v>
      </c>
      <c r="E744" s="98">
        <f>Petrobras_PETR4___Histórico__InfoMoney_1[[#This Row],[Var.Dia (%)]]/100</f>
        <v>-0.1371</v>
      </c>
      <c r="F744" s="98">
        <v>18.149999999999999</v>
      </c>
      <c r="G744" s="98">
        <v>17.79</v>
      </c>
      <c r="H744" s="98">
        <v>18.78</v>
      </c>
      <c r="I744" s="97" t="s">
        <v>682</v>
      </c>
      <c r="J744" s="108">
        <v>1.55E-2</v>
      </c>
      <c r="K744" s="97">
        <f ca="1">IF(COUNT($E744:E$1321)&gt;=22,LINEST(OFFSET(E744,0,0,22),OFFSET(J744,0,0,22)),"")</f>
        <v>-0.87565246677408737</v>
      </c>
      <c r="L744" s="99">
        <f t="shared" si="429"/>
        <v>1</v>
      </c>
      <c r="M744" s="99">
        <f t="shared" si="430"/>
        <v>0</v>
      </c>
      <c r="N744" s="99">
        <f t="shared" si="431"/>
        <v>0</v>
      </c>
      <c r="O7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-0.94537815126050417</v>
      </c>
      <c r="P744" s="128">
        <f>IF(Petrobras_PETR4___Histórico__InfoMoney_1[[#This Row],[William %R]]&lt;-0.8,1,0)</f>
        <v>1</v>
      </c>
      <c r="Q744" s="128">
        <f>IF(Petrobras_PETR4___Histórico__InfoMoney_1[[#This Row],[William %R]]&gt;-0.1,1,0)</f>
        <v>0</v>
      </c>
      <c r="R744" s="99">
        <f t="shared" si="432"/>
        <v>17.79</v>
      </c>
      <c r="S744" s="99">
        <f t="shared" si="433"/>
        <v>24.93</v>
      </c>
      <c r="T744" s="99">
        <f t="shared" si="434"/>
        <v>21.296384615384611</v>
      </c>
      <c r="U744" s="99">
        <f t="shared" si="435"/>
        <v>21.790499999999998</v>
      </c>
      <c r="V744" s="99">
        <f t="shared" si="436"/>
        <v>21.751306584216223</v>
      </c>
      <c r="W744" s="99">
        <f t="shared" si="437"/>
        <v>21.404247301551809</v>
      </c>
      <c r="X744" s="99">
        <f t="shared" si="438"/>
        <v>0.34705928266441433</v>
      </c>
      <c r="Y744" s="99">
        <f t="shared" si="439"/>
        <v>0.78282194784574766</v>
      </c>
      <c r="Z744" s="99">
        <f t="shared" si="440"/>
        <v>-0.43576266518133333</v>
      </c>
      <c r="AA744" s="109">
        <f t="shared" si="441"/>
        <v>2.0364675298172563</v>
      </c>
      <c r="AB744" s="109">
        <f t="shared" si="458"/>
        <v>2.0023161588520435</v>
      </c>
      <c r="AC744" s="99" t="str">
        <f t="shared" si="459"/>
        <v>0</v>
      </c>
      <c r="AD744" s="95" t="str">
        <f t="shared" si="460"/>
        <v>0</v>
      </c>
      <c r="AE744" s="95">
        <f t="shared" si="442"/>
        <v>1</v>
      </c>
      <c r="AF744" s="95">
        <f>IF(Petrobras_PETR4___Histórico__InfoMoney_1[[#This Row],[MACD Line]]&lt;0,1,0)</f>
        <v>0</v>
      </c>
      <c r="AG744" s="99">
        <f>Petrobras_PETR4___Histórico__InfoMoney_1[[#This Row],[9MME]]/Petrobras_PETR4___Histórico__InfoMoney_1[[#This Row],[20MA]]</f>
        <v>0.97732427504575903</v>
      </c>
      <c r="AH744" s="95">
        <f t="shared" si="443"/>
        <v>0</v>
      </c>
      <c r="AI744" s="96">
        <f t="shared" si="444"/>
        <v>0</v>
      </c>
      <c r="AK744" s="104" t="b">
        <f t="shared" si="445"/>
        <v>0</v>
      </c>
      <c r="AL744" s="104" t="b">
        <f t="shared" si="446"/>
        <v>0</v>
      </c>
      <c r="AM744" s="104" t="b">
        <f t="shared" si="447"/>
        <v>0</v>
      </c>
      <c r="AN744" s="104" t="b">
        <f t="shared" si="448"/>
        <v>1</v>
      </c>
      <c r="AO744" s="98">
        <f t="shared" si="449"/>
        <v>17.79</v>
      </c>
      <c r="AP744" s="104">
        <f t="shared" si="450"/>
        <v>24.93</v>
      </c>
      <c r="AQ744" s="98">
        <f t="shared" si="451"/>
        <v>0.2</v>
      </c>
      <c r="AR744" s="98">
        <f t="shared" si="452"/>
        <v>0.15384615384615385</v>
      </c>
      <c r="AS744" s="98">
        <f t="shared" si="453"/>
        <v>7.407407407407407E-2</v>
      </c>
      <c r="AU744" s="97" t="b">
        <f t="shared" si="454"/>
        <v>0</v>
      </c>
      <c r="AV744" s="97" t="b">
        <f t="shared" si="455"/>
        <v>0</v>
      </c>
      <c r="AW744" s="97" t="b">
        <f t="shared" si="461"/>
        <v>1</v>
      </c>
      <c r="AX744" s="97" t="b">
        <f t="shared" si="462"/>
        <v>1</v>
      </c>
      <c r="AY7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4" s="97" t="b">
        <f t="shared" si="456"/>
        <v>1</v>
      </c>
      <c r="BA744" s="97" t="b">
        <f t="shared" si="457"/>
        <v>1</v>
      </c>
      <c r="BB744" s="97" t="b">
        <f t="shared" si="463"/>
        <v>0</v>
      </c>
      <c r="BC744" s="97" t="b">
        <f t="shared" si="464"/>
        <v>0</v>
      </c>
      <c r="BD744" s="97" t="b">
        <f>Petrobras_PETR4___Histórico__InfoMoney_1[[#This Row],[MACD Line]]&lt;0</f>
        <v>0</v>
      </c>
      <c r="BE7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5" spans="1:57" hidden="1">
      <c r="A745" s="83">
        <v>43243</v>
      </c>
      <c r="B745" s="98">
        <v>21.06</v>
      </c>
      <c r="C745" s="98">
        <v>21.06</v>
      </c>
      <c r="D745" s="98">
        <v>-5.83</v>
      </c>
      <c r="E745" s="98">
        <f>Petrobras_PETR4___Histórico__InfoMoney_1[[#This Row],[Var.Dia (%)]]/100</f>
        <v>-5.8299999999999998E-2</v>
      </c>
      <c r="F745" s="98">
        <v>21.93</v>
      </c>
      <c r="G745" s="98">
        <v>21.06</v>
      </c>
      <c r="H745" s="98">
        <v>22.16</v>
      </c>
      <c r="I745" s="97" t="s">
        <v>162</v>
      </c>
      <c r="J745" s="108">
        <v>9.2999999999999992E-3</v>
      </c>
      <c r="K745" s="97">
        <f ca="1">IF(COUNT($E745:E$1321)&gt;=22,LINEST(OFFSET(E745,0,0,22),OFFSET(J745,0,0,22)),"")</f>
        <v>-0.48219348718910898</v>
      </c>
      <c r="L745" s="99">
        <f t="shared" si="429"/>
        <v>0</v>
      </c>
      <c r="M745" s="99">
        <f t="shared" si="430"/>
        <v>0</v>
      </c>
      <c r="N745" s="99">
        <f t="shared" si="431"/>
        <v>0</v>
      </c>
      <c r="O7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-0.80457380457380501</v>
      </c>
      <c r="P745" s="128">
        <f>IF(Petrobras_PETR4___Histórico__InfoMoney_1[[#This Row],[William %R]]&lt;-0.8,1,0)</f>
        <v>1</v>
      </c>
      <c r="Q745" s="128">
        <f>IF(Petrobras_PETR4___Histórico__InfoMoney_1[[#This Row],[William %R]]&gt;-0.1,1,0)</f>
        <v>0</v>
      </c>
      <c r="R745" s="99">
        <f t="shared" si="432"/>
        <v>20.12</v>
      </c>
      <c r="S745" s="99">
        <f t="shared" si="433"/>
        <v>24.93</v>
      </c>
      <c r="T745" s="99">
        <f t="shared" si="434"/>
        <v>21.704769230769227</v>
      </c>
      <c r="U745" s="99">
        <f t="shared" si="435"/>
        <v>21.862999999999992</v>
      </c>
      <c r="V745" s="99">
        <f t="shared" si="436"/>
        <v>22.400635054073717</v>
      </c>
      <c r="W745" s="99">
        <f t="shared" si="437"/>
        <v>21.662187085675953</v>
      </c>
      <c r="X745" s="99">
        <f t="shared" si="438"/>
        <v>0.7384479683977645</v>
      </c>
      <c r="Y745" s="99">
        <f t="shared" si="439"/>
        <v>0.89176261414108093</v>
      </c>
      <c r="Z745" s="99">
        <f t="shared" si="440"/>
        <v>-0.15331464574331644</v>
      </c>
      <c r="AA745" s="109">
        <f t="shared" si="441"/>
        <v>0.92630988335437892</v>
      </c>
      <c r="AB745" s="109">
        <f t="shared" si="458"/>
        <v>0.92656893969094489</v>
      </c>
      <c r="AC745" s="99" t="str">
        <f t="shared" si="459"/>
        <v>0</v>
      </c>
      <c r="AD745" s="95">
        <f t="shared" si="460"/>
        <v>1</v>
      </c>
      <c r="AE745" s="95">
        <f t="shared" si="442"/>
        <v>1</v>
      </c>
      <c r="AF745" s="95">
        <f>IF(Petrobras_PETR4___Histórico__InfoMoney_1[[#This Row],[MACD Line]]&lt;0,1,0)</f>
        <v>0</v>
      </c>
      <c r="AG745" s="99">
        <f>Petrobras_PETR4___Histórico__InfoMoney_1[[#This Row],[9MME]]/Petrobras_PETR4___Histórico__InfoMoney_1[[#This Row],[20MA]]</f>
        <v>0.99276262318845698</v>
      </c>
      <c r="AH745" s="95">
        <f t="shared" si="443"/>
        <v>0</v>
      </c>
      <c r="AI745" s="96">
        <f t="shared" si="444"/>
        <v>1</v>
      </c>
      <c r="AK745" s="104" t="b">
        <f t="shared" si="445"/>
        <v>0</v>
      </c>
      <c r="AL745" s="104" t="b">
        <f t="shared" si="446"/>
        <v>0</v>
      </c>
      <c r="AM745" s="104" t="b">
        <f t="shared" si="447"/>
        <v>1</v>
      </c>
      <c r="AN745" s="104" t="b">
        <f t="shared" si="448"/>
        <v>0</v>
      </c>
      <c r="AO745" s="98">
        <f t="shared" si="449"/>
        <v>19.579999999999998</v>
      </c>
      <c r="AP745" s="104">
        <f t="shared" si="450"/>
        <v>24.93</v>
      </c>
      <c r="AQ745" s="98">
        <f t="shared" si="451"/>
        <v>0.2</v>
      </c>
      <c r="AR745" s="98">
        <f t="shared" si="452"/>
        <v>0.15384615384615385</v>
      </c>
      <c r="AS745" s="98">
        <f t="shared" si="453"/>
        <v>7.407407407407407E-2</v>
      </c>
      <c r="AU745" s="97" t="b">
        <f t="shared" si="454"/>
        <v>0</v>
      </c>
      <c r="AV745" s="97" t="b">
        <f t="shared" si="455"/>
        <v>0</v>
      </c>
      <c r="AW745" s="97" t="b">
        <f t="shared" si="461"/>
        <v>1</v>
      </c>
      <c r="AX745" s="97" t="b">
        <f t="shared" si="462"/>
        <v>1</v>
      </c>
      <c r="AY7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5" s="97" t="b">
        <f t="shared" si="456"/>
        <v>1</v>
      </c>
      <c r="BA745" s="97" t="b">
        <f t="shared" si="457"/>
        <v>1</v>
      </c>
      <c r="BB745" s="97" t="b">
        <f t="shared" si="463"/>
        <v>0</v>
      </c>
      <c r="BC745" s="97" t="b">
        <f t="shared" si="464"/>
        <v>0</v>
      </c>
      <c r="BD745" s="97" t="b">
        <f>Petrobras_PETR4___Histórico__InfoMoney_1[[#This Row],[MACD Line]]&lt;0</f>
        <v>0</v>
      </c>
      <c r="BE7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6" spans="1:57" hidden="1">
      <c r="A746" s="83">
        <v>43242</v>
      </c>
      <c r="B746" s="98">
        <v>22.37</v>
      </c>
      <c r="C746" s="98">
        <v>22.37</v>
      </c>
      <c r="D746" s="98">
        <v>-1.1599999999999999</v>
      </c>
      <c r="E746" s="98">
        <f>Petrobras_PETR4___Histórico__InfoMoney_1[[#This Row],[Var.Dia (%)]]/100</f>
        <v>-1.1599999999999999E-2</v>
      </c>
      <c r="F746" s="98">
        <v>22.46</v>
      </c>
      <c r="G746" s="98">
        <v>21.86</v>
      </c>
      <c r="H746" s="98">
        <v>22.89</v>
      </c>
      <c r="I746" s="97" t="s">
        <v>431</v>
      </c>
      <c r="J746" s="108">
        <v>2.3099999999999999E-2</v>
      </c>
      <c r="K746" s="97">
        <f ca="1">IF(COUNT($E746:E$1321)&gt;=22,LINEST(OFFSET(E746,0,0,22),OFFSET(J746,0,0,22)),"")</f>
        <v>-0.38407312727554405</v>
      </c>
      <c r="L746" s="99">
        <f t="shared" si="429"/>
        <v>0</v>
      </c>
      <c r="M746" s="99">
        <f t="shared" si="430"/>
        <v>0</v>
      </c>
      <c r="N746" s="99">
        <f t="shared" si="431"/>
        <v>0</v>
      </c>
      <c r="O7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-0.50393700787401563</v>
      </c>
      <c r="P746" s="128">
        <f>IF(Petrobras_PETR4___Histórico__InfoMoney_1[[#This Row],[William %R]]&lt;-0.8,1,0)</f>
        <v>0</v>
      </c>
      <c r="Q746" s="128">
        <f>IF(Petrobras_PETR4___Histórico__InfoMoney_1[[#This Row],[William %R]]&gt;-0.1,1,0)</f>
        <v>0</v>
      </c>
      <c r="R746" s="99">
        <f t="shared" si="432"/>
        <v>19.850000000000001</v>
      </c>
      <c r="S746" s="99">
        <f t="shared" si="433"/>
        <v>24.93</v>
      </c>
      <c r="T746" s="99">
        <f t="shared" si="434"/>
        <v>21.819153846153846</v>
      </c>
      <c r="U746" s="99">
        <f t="shared" si="435"/>
        <v>21.821999999999996</v>
      </c>
      <c r="V746" s="99">
        <f t="shared" si="436"/>
        <v>22.644386882087119</v>
      </c>
      <c r="W746" s="99">
        <f t="shared" si="437"/>
        <v>21.71036205253003</v>
      </c>
      <c r="X746" s="99">
        <f t="shared" si="438"/>
        <v>0.93402482955708876</v>
      </c>
      <c r="Y746" s="99">
        <f t="shared" si="439"/>
        <v>0.93009127557691007</v>
      </c>
      <c r="Z746" s="99">
        <f t="shared" si="440"/>
        <v>3.9335539801786945E-3</v>
      </c>
      <c r="AA746" s="109">
        <f t="shared" si="441"/>
        <v>0.18384776310850096</v>
      </c>
      <c r="AB746" s="109">
        <f t="shared" si="458"/>
        <v>0.92458098617698103</v>
      </c>
      <c r="AC746" s="99" t="str">
        <f t="shared" si="459"/>
        <v>0</v>
      </c>
      <c r="AD746" s="95" t="str">
        <f t="shared" si="460"/>
        <v>0</v>
      </c>
      <c r="AE746" s="95">
        <f t="shared" si="442"/>
        <v>1</v>
      </c>
      <c r="AF746" s="95">
        <f>IF(Petrobras_PETR4___Histórico__InfoMoney_1[[#This Row],[MACD Line]]&lt;0,1,0)</f>
        <v>0</v>
      </c>
      <c r="AG746" s="99">
        <f>Petrobras_PETR4___Histórico__InfoMoney_1[[#This Row],[9MME]]/Petrobras_PETR4___Histórico__InfoMoney_1[[#This Row],[20MA]]</f>
        <v>0.99986957410658284</v>
      </c>
      <c r="AH746" s="95">
        <f t="shared" si="443"/>
        <v>0</v>
      </c>
      <c r="AI746" s="96">
        <f t="shared" si="444"/>
        <v>0</v>
      </c>
      <c r="AK746" s="104" t="b">
        <f t="shared" si="445"/>
        <v>0</v>
      </c>
      <c r="AL746" s="104" t="b">
        <f t="shared" si="446"/>
        <v>1</v>
      </c>
      <c r="AM746" s="104" t="b">
        <f t="shared" si="447"/>
        <v>0</v>
      </c>
      <c r="AN746" s="104" t="b">
        <f t="shared" si="448"/>
        <v>1</v>
      </c>
      <c r="AO746" s="98">
        <f t="shared" si="449"/>
        <v>19.579999999999998</v>
      </c>
      <c r="AP746" s="104">
        <f t="shared" si="450"/>
        <v>24.93</v>
      </c>
      <c r="AQ746" s="98">
        <f t="shared" si="451"/>
        <v>0.2</v>
      </c>
      <c r="AR746" s="98">
        <f t="shared" si="452"/>
        <v>0.15384615384615385</v>
      </c>
      <c r="AS746" s="98">
        <f t="shared" si="453"/>
        <v>7.407407407407407E-2</v>
      </c>
      <c r="AU746" s="97" t="b">
        <f t="shared" si="454"/>
        <v>0</v>
      </c>
      <c r="AV746" s="97" t="b">
        <f t="shared" si="455"/>
        <v>1</v>
      </c>
      <c r="AW746" s="97" t="b">
        <f t="shared" si="461"/>
        <v>1</v>
      </c>
      <c r="AX746" s="97" t="b">
        <f t="shared" si="462"/>
        <v>1</v>
      </c>
      <c r="AY7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6" s="97" t="b">
        <f t="shared" si="456"/>
        <v>1</v>
      </c>
      <c r="BA746" s="97" t="b">
        <f t="shared" si="457"/>
        <v>1</v>
      </c>
      <c r="BB746" s="97" t="b">
        <f t="shared" si="463"/>
        <v>0</v>
      </c>
      <c r="BC746" s="97" t="b">
        <f t="shared" si="464"/>
        <v>0</v>
      </c>
      <c r="BD746" s="97" t="b">
        <f>Petrobras_PETR4___Histórico__InfoMoney_1[[#This Row],[MACD Line]]&lt;0</f>
        <v>0</v>
      </c>
      <c r="BE7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7" spans="1:57" hidden="1">
      <c r="A747" s="83">
        <v>43241</v>
      </c>
      <c r="B747" s="98">
        <v>22.63</v>
      </c>
      <c r="C747" s="98">
        <v>22.63</v>
      </c>
      <c r="D747" s="98">
        <v>-2.34</v>
      </c>
      <c r="E747" s="98">
        <f>Petrobras_PETR4___Histórico__InfoMoney_1[[#This Row],[Var.Dia (%)]]/100</f>
        <v>-2.3399999999999997E-2</v>
      </c>
      <c r="F747" s="98">
        <v>23.58</v>
      </c>
      <c r="G747" s="98">
        <v>22.53</v>
      </c>
      <c r="H747" s="98">
        <v>23.75</v>
      </c>
      <c r="I747" s="97" t="s">
        <v>207</v>
      </c>
      <c r="J747" s="108">
        <v>-1.12E-2</v>
      </c>
      <c r="K747" s="97">
        <f ca="1">IF(COUNT($E747:E$1321)&gt;=22,LINEST(OFFSET(E747,0,0,22),OFFSET(J747,0,0,22)),"")</f>
        <v>-0.32078215814615513</v>
      </c>
      <c r="L747" s="99">
        <f t="shared" si="429"/>
        <v>0</v>
      </c>
      <c r="M747" s="99">
        <f t="shared" si="430"/>
        <v>0</v>
      </c>
      <c r="N747" s="99">
        <f t="shared" si="431"/>
        <v>0</v>
      </c>
      <c r="O7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-0.45275590551181133</v>
      </c>
      <c r="P747" s="128">
        <f>IF(Petrobras_PETR4___Histórico__InfoMoney_1[[#This Row],[William %R]]&lt;-0.8,1,0)</f>
        <v>0</v>
      </c>
      <c r="Q747" s="128">
        <f>IF(Petrobras_PETR4___Histórico__InfoMoney_1[[#This Row],[William %R]]&gt;-0.1,1,0)</f>
        <v>0</v>
      </c>
      <c r="R747" s="99">
        <f t="shared" si="432"/>
        <v>19.850000000000001</v>
      </c>
      <c r="S747" s="99">
        <f t="shared" si="433"/>
        <v>24.93</v>
      </c>
      <c r="T747" s="99">
        <f t="shared" si="434"/>
        <v>21.756346153846152</v>
      </c>
      <c r="U747" s="99">
        <f t="shared" si="435"/>
        <v>21.718999999999998</v>
      </c>
      <c r="V747" s="99">
        <f t="shared" si="436"/>
        <v>22.694275406102957</v>
      </c>
      <c r="W747" s="99">
        <f t="shared" si="437"/>
        <v>21.657591016732432</v>
      </c>
      <c r="X747" s="99">
        <f t="shared" si="438"/>
        <v>1.0366843893705244</v>
      </c>
      <c r="Y747" s="99">
        <f t="shared" si="439"/>
        <v>0.92910788708186542</v>
      </c>
      <c r="Z747" s="99">
        <f t="shared" si="440"/>
        <v>0.107576502288659</v>
      </c>
      <c r="AA747" s="109">
        <f t="shared" si="441"/>
        <v>0.38183766184073759</v>
      </c>
      <c r="AB747" s="109">
        <f t="shared" si="458"/>
        <v>0.83733505838463429</v>
      </c>
      <c r="AC747" s="99" t="str">
        <f t="shared" si="459"/>
        <v>0</v>
      </c>
      <c r="AD747" s="95" t="str">
        <f t="shared" si="460"/>
        <v>0</v>
      </c>
      <c r="AE747" s="95">
        <f t="shared" si="442"/>
        <v>1</v>
      </c>
      <c r="AF747" s="95">
        <f>IF(Petrobras_PETR4___Histórico__InfoMoney_1[[#This Row],[MACD Line]]&lt;0,1,0)</f>
        <v>0</v>
      </c>
      <c r="AG747" s="99">
        <f>Petrobras_PETR4___Histórico__InfoMoney_1[[#This Row],[9MME]]/Petrobras_PETR4___Histórico__InfoMoney_1[[#This Row],[20MA]]</f>
        <v>1.0017195153481355</v>
      </c>
      <c r="AH747" s="95">
        <f t="shared" si="443"/>
        <v>0</v>
      </c>
      <c r="AI747" s="96">
        <f t="shared" si="444"/>
        <v>0</v>
      </c>
      <c r="AK747" s="104" t="b">
        <f t="shared" si="445"/>
        <v>1</v>
      </c>
      <c r="AL747" s="104" t="b">
        <f t="shared" si="446"/>
        <v>0</v>
      </c>
      <c r="AM747" s="104" t="b">
        <f t="shared" si="447"/>
        <v>1</v>
      </c>
      <c r="AN747" s="104" t="b">
        <f t="shared" si="448"/>
        <v>0</v>
      </c>
      <c r="AO747" s="98">
        <f t="shared" si="449"/>
        <v>19.579999999999998</v>
      </c>
      <c r="AP747" s="104">
        <f t="shared" si="450"/>
        <v>24.93</v>
      </c>
      <c r="AQ747" s="98">
        <f t="shared" si="451"/>
        <v>0.2</v>
      </c>
      <c r="AR747" s="98">
        <f t="shared" si="452"/>
        <v>0.15384615384615385</v>
      </c>
      <c r="AS747" s="98">
        <f t="shared" si="453"/>
        <v>7.407407407407407E-2</v>
      </c>
      <c r="AU747" s="97" t="b">
        <f t="shared" si="454"/>
        <v>1</v>
      </c>
      <c r="AV747" s="97" t="b">
        <f t="shared" si="455"/>
        <v>0</v>
      </c>
      <c r="AW747" s="97" t="b">
        <f t="shared" si="461"/>
        <v>1</v>
      </c>
      <c r="AX747" s="97" t="b">
        <f t="shared" si="462"/>
        <v>1</v>
      </c>
      <c r="AY7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7" s="97" t="b">
        <f t="shared" si="456"/>
        <v>1</v>
      </c>
      <c r="BA747" s="97" t="b">
        <f t="shared" si="457"/>
        <v>1</v>
      </c>
      <c r="BB747" s="97" t="b">
        <f t="shared" si="463"/>
        <v>0</v>
      </c>
      <c r="BC747" s="97" t="b">
        <f t="shared" si="464"/>
        <v>0</v>
      </c>
      <c r="BD747" s="97" t="b">
        <f>Petrobras_PETR4___Histórico__InfoMoney_1[[#This Row],[MACD Line]]&lt;0</f>
        <v>0</v>
      </c>
      <c r="BE7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8" spans="1:57" hidden="1">
      <c r="A748" s="83">
        <v>43238</v>
      </c>
      <c r="B748" s="98">
        <v>23.17</v>
      </c>
      <c r="C748" s="98">
        <v>23.17</v>
      </c>
      <c r="D748" s="98">
        <v>-1.1599999999999999</v>
      </c>
      <c r="E748" s="98">
        <f>Petrobras_PETR4___Histórico__InfoMoney_1[[#This Row],[Var.Dia (%)]]/100</f>
        <v>-1.1599999999999999E-2</v>
      </c>
      <c r="F748" s="98">
        <v>22.59</v>
      </c>
      <c r="G748" s="98">
        <v>22.55</v>
      </c>
      <c r="H748" s="98">
        <v>23.64</v>
      </c>
      <c r="I748" s="97" t="s">
        <v>94</v>
      </c>
      <c r="J748" s="108">
        <v>1.55E-2</v>
      </c>
      <c r="K748" s="97">
        <f ca="1">IF(COUNT($E748:E$1321)&gt;=22,LINEST(OFFSET(E748,0,0,22),OFFSET(J748,0,0,22)),"")</f>
        <v>-0.49002203898944002</v>
      </c>
      <c r="L748" s="99">
        <f t="shared" si="429"/>
        <v>0</v>
      </c>
      <c r="M748" s="99">
        <f t="shared" si="430"/>
        <v>0</v>
      </c>
      <c r="N748" s="99">
        <f t="shared" si="431"/>
        <v>0</v>
      </c>
      <c r="O7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-0.34645669291338554</v>
      </c>
      <c r="P748" s="128">
        <f>IF(Petrobras_PETR4___Histórico__InfoMoney_1[[#This Row],[William %R]]&lt;-0.8,1,0)</f>
        <v>0</v>
      </c>
      <c r="Q748" s="128">
        <f>IF(Petrobras_PETR4___Histórico__InfoMoney_1[[#This Row],[William %R]]&gt;-0.1,1,0)</f>
        <v>0</v>
      </c>
      <c r="R748" s="99">
        <f t="shared" si="432"/>
        <v>19.850000000000001</v>
      </c>
      <c r="S748" s="99">
        <f t="shared" si="433"/>
        <v>24.93</v>
      </c>
      <c r="T748" s="99">
        <f t="shared" si="434"/>
        <v>21.707846153846155</v>
      </c>
      <c r="U748" s="99">
        <f t="shared" si="435"/>
        <v>21.5975</v>
      </c>
      <c r="V748" s="99">
        <f t="shared" si="436"/>
        <v>22.705961843576222</v>
      </c>
      <c r="W748" s="99">
        <f t="shared" si="437"/>
        <v>21.579798298071026</v>
      </c>
      <c r="X748" s="99">
        <f t="shared" si="438"/>
        <v>1.1261635455051966</v>
      </c>
      <c r="Y748" s="99">
        <f t="shared" si="439"/>
        <v>0.90221376150970067</v>
      </c>
      <c r="Z748" s="99">
        <f t="shared" si="440"/>
        <v>0.22394978399549592</v>
      </c>
      <c r="AA748" s="109">
        <f t="shared" si="441"/>
        <v>0.19091883092036754</v>
      </c>
      <c r="AB748" s="109">
        <f t="shared" si="458"/>
        <v>0.62601916903558019</v>
      </c>
      <c r="AC748" s="99" t="str">
        <f t="shared" si="459"/>
        <v>0</v>
      </c>
      <c r="AD748" s="95" t="str">
        <f t="shared" si="460"/>
        <v>0</v>
      </c>
      <c r="AE748" s="95">
        <f t="shared" si="442"/>
        <v>1</v>
      </c>
      <c r="AF748" s="95">
        <f>IF(Petrobras_PETR4___Histórico__InfoMoney_1[[#This Row],[MACD Line]]&lt;0,1,0)</f>
        <v>0</v>
      </c>
      <c r="AG748" s="99">
        <f>Petrobras_PETR4___Histórico__InfoMoney_1[[#This Row],[9MME]]/Petrobras_PETR4___Histórico__InfoMoney_1[[#This Row],[20MA]]</f>
        <v>1.0051092095773193</v>
      </c>
      <c r="AH748" s="95">
        <f t="shared" si="443"/>
        <v>0</v>
      </c>
      <c r="AI748" s="96">
        <f t="shared" si="444"/>
        <v>0</v>
      </c>
      <c r="AK748" s="104" t="b">
        <f t="shared" si="445"/>
        <v>0</v>
      </c>
      <c r="AL748" s="104" t="b">
        <f t="shared" si="446"/>
        <v>1</v>
      </c>
      <c r="AM748" s="104" t="b">
        <f t="shared" si="447"/>
        <v>0</v>
      </c>
      <c r="AN748" s="104" t="b">
        <f t="shared" si="448"/>
        <v>1</v>
      </c>
      <c r="AO748" s="98">
        <f t="shared" si="449"/>
        <v>19.579999999999998</v>
      </c>
      <c r="AP748" s="104">
        <f t="shared" si="450"/>
        <v>24.93</v>
      </c>
      <c r="AQ748" s="98">
        <f t="shared" si="451"/>
        <v>0.2</v>
      </c>
      <c r="AR748" s="98">
        <f t="shared" si="452"/>
        <v>0.15384615384615385</v>
      </c>
      <c r="AS748" s="98">
        <f t="shared" si="453"/>
        <v>7.407407407407407E-2</v>
      </c>
      <c r="AU748" s="97" t="b">
        <f t="shared" si="454"/>
        <v>0</v>
      </c>
      <c r="AV748" s="97" t="b">
        <f t="shared" si="455"/>
        <v>1</v>
      </c>
      <c r="AW748" s="97" t="b">
        <f t="shared" si="461"/>
        <v>1</v>
      </c>
      <c r="AX748" s="97" t="b">
        <f t="shared" si="462"/>
        <v>1</v>
      </c>
      <c r="AY7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8" s="97" t="b">
        <f t="shared" si="456"/>
        <v>1</v>
      </c>
      <c r="BA748" s="97" t="b">
        <f t="shared" si="457"/>
        <v>1</v>
      </c>
      <c r="BB748" s="97" t="b">
        <f t="shared" si="463"/>
        <v>0</v>
      </c>
      <c r="BC748" s="97" t="b">
        <f t="shared" si="464"/>
        <v>0</v>
      </c>
      <c r="BD748" s="97" t="b">
        <f>Petrobras_PETR4___Histórico__InfoMoney_1[[#This Row],[MACD Line]]&lt;0</f>
        <v>0</v>
      </c>
      <c r="BE7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49" spans="1:57" hidden="1">
      <c r="A749" s="83">
        <v>43237</v>
      </c>
      <c r="B749" s="98">
        <v>23.44</v>
      </c>
      <c r="C749" s="98">
        <v>23.44</v>
      </c>
      <c r="D749" s="98">
        <v>-5.26</v>
      </c>
      <c r="E749" s="98">
        <f>Petrobras_PETR4___Histórico__InfoMoney_1[[#This Row],[Var.Dia (%)]]/100</f>
        <v>-5.2600000000000001E-2</v>
      </c>
      <c r="F749" s="98">
        <v>24.71</v>
      </c>
      <c r="G749" s="98">
        <v>23.01</v>
      </c>
      <c r="H749" s="98">
        <v>24.93</v>
      </c>
      <c r="I749" s="97" t="s">
        <v>203</v>
      </c>
      <c r="J749" s="108">
        <v>6.4999999999999997E-3</v>
      </c>
      <c r="K749" s="97">
        <f ca="1">IF(COUNT($E749:E$1321)&gt;=22,LINEST(OFFSET(E749,0,0,22),OFFSET(J749,0,0,22)),"")</f>
        <v>-0.42577977540867695</v>
      </c>
      <c r="L749" s="99">
        <f t="shared" si="429"/>
        <v>0</v>
      </c>
      <c r="M749" s="99">
        <f t="shared" si="430"/>
        <v>1</v>
      </c>
      <c r="N749" s="99">
        <f t="shared" si="431"/>
        <v>0</v>
      </c>
      <c r="O7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-0.29330708661417304</v>
      </c>
      <c r="P749" s="128">
        <f>IF(Petrobras_PETR4___Histórico__InfoMoney_1[[#This Row],[William %R]]&lt;-0.8,1,0)</f>
        <v>0</v>
      </c>
      <c r="Q749" s="128">
        <f>IF(Petrobras_PETR4___Histórico__InfoMoney_1[[#This Row],[William %R]]&gt;-0.1,1,0)</f>
        <v>0</v>
      </c>
      <c r="R749" s="99">
        <f t="shared" si="432"/>
        <v>19.850000000000001</v>
      </c>
      <c r="S749" s="99">
        <f t="shared" si="433"/>
        <v>24.93</v>
      </c>
      <c r="T749" s="99">
        <f t="shared" si="434"/>
        <v>21.59073076923077</v>
      </c>
      <c r="U749" s="99">
        <f t="shared" si="435"/>
        <v>21.442</v>
      </c>
      <c r="V749" s="99">
        <f t="shared" si="436"/>
        <v>22.621591269680991</v>
      </c>
      <c r="W749" s="99">
        <f t="shared" si="437"/>
        <v>21.452582161916709</v>
      </c>
      <c r="X749" s="99">
        <f t="shared" si="438"/>
        <v>1.1690091077642819</v>
      </c>
      <c r="Y749" s="99">
        <f t="shared" si="439"/>
        <v>0.84622631551082672</v>
      </c>
      <c r="Z749" s="99">
        <f t="shared" si="440"/>
        <v>0.32278279225345519</v>
      </c>
      <c r="AA749" s="109">
        <f t="shared" si="441"/>
        <v>0.91923881554250975</v>
      </c>
      <c r="AB749" s="109">
        <f t="shared" si="458"/>
        <v>0.68096989654462603</v>
      </c>
      <c r="AC749" s="99" t="str">
        <f t="shared" si="459"/>
        <v>0</v>
      </c>
      <c r="AD749" s="95" t="str">
        <f t="shared" si="460"/>
        <v>0</v>
      </c>
      <c r="AE749" s="95">
        <f t="shared" si="442"/>
        <v>1</v>
      </c>
      <c r="AF749" s="95">
        <f>IF(Petrobras_PETR4___Histórico__InfoMoney_1[[#This Row],[MACD Line]]&lt;0,1,0)</f>
        <v>0</v>
      </c>
      <c r="AG749" s="99">
        <f>Petrobras_PETR4___Histórico__InfoMoney_1[[#This Row],[9MME]]/Petrobras_PETR4___Histórico__InfoMoney_1[[#This Row],[20MA]]</f>
        <v>1.0069364224060615</v>
      </c>
      <c r="AH749" s="95">
        <f t="shared" si="443"/>
        <v>0</v>
      </c>
      <c r="AI749" s="96">
        <f t="shared" si="444"/>
        <v>0</v>
      </c>
      <c r="AK749" s="104" t="b">
        <f t="shared" si="445"/>
        <v>1</v>
      </c>
      <c r="AL749" s="104" t="b">
        <f t="shared" si="446"/>
        <v>1</v>
      </c>
      <c r="AM749" s="104" t="b">
        <f t="shared" si="447"/>
        <v>1</v>
      </c>
      <c r="AN749" s="104" t="b">
        <f t="shared" si="448"/>
        <v>0</v>
      </c>
      <c r="AO749" s="98">
        <f t="shared" si="449"/>
        <v>19.579999999999998</v>
      </c>
      <c r="AP749" s="104">
        <f t="shared" si="450"/>
        <v>24.93</v>
      </c>
      <c r="AQ749" s="98">
        <f t="shared" si="451"/>
        <v>0.2</v>
      </c>
      <c r="AR749" s="98">
        <f t="shared" si="452"/>
        <v>0.15384615384615385</v>
      </c>
      <c r="AS749" s="98">
        <f t="shared" si="453"/>
        <v>7.407407407407407E-2</v>
      </c>
      <c r="AU749" s="97" t="b">
        <f t="shared" si="454"/>
        <v>1</v>
      </c>
      <c r="AV749" s="97" t="b">
        <f t="shared" si="455"/>
        <v>1</v>
      </c>
      <c r="AW749" s="97" t="b">
        <f t="shared" si="461"/>
        <v>1</v>
      </c>
      <c r="AX749" s="97" t="b">
        <f t="shared" si="462"/>
        <v>0</v>
      </c>
      <c r="AY7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49" s="97" t="b">
        <f t="shared" si="456"/>
        <v>0</v>
      </c>
      <c r="BA749" s="97" t="b">
        <f t="shared" si="457"/>
        <v>1</v>
      </c>
      <c r="BB749" s="97" t="b">
        <f t="shared" si="463"/>
        <v>1</v>
      </c>
      <c r="BC749" s="97" t="b">
        <f t="shared" si="464"/>
        <v>0</v>
      </c>
      <c r="BD749" s="97" t="b">
        <f>Petrobras_PETR4___Histórico__InfoMoney_1[[#This Row],[MACD Line]]&lt;0</f>
        <v>0</v>
      </c>
      <c r="BE7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0" spans="1:57" hidden="1">
      <c r="A750" s="83">
        <v>43236</v>
      </c>
      <c r="B750" s="98">
        <v>24.74</v>
      </c>
      <c r="C750" s="98">
        <v>24.74</v>
      </c>
      <c r="D750" s="98">
        <v>2.2400000000000002</v>
      </c>
      <c r="E750" s="98">
        <f>Petrobras_PETR4___Histórico__InfoMoney_1[[#This Row],[Var.Dia (%)]]/100</f>
        <v>2.2400000000000003E-2</v>
      </c>
      <c r="F750" s="98">
        <v>24.27</v>
      </c>
      <c r="G750" s="98">
        <v>24.25</v>
      </c>
      <c r="H750" s="98">
        <v>24.87</v>
      </c>
      <c r="I750" s="97" t="s">
        <v>67</v>
      </c>
      <c r="J750" s="108">
        <v>3.49E-2</v>
      </c>
      <c r="K750" s="97">
        <f ca="1">IF(COUNT($E750:E$1321)&gt;=22,LINEST(OFFSET(E750,0,0,22),OFFSET(J750,0,0,22)),"")</f>
        <v>-0.13517606568842136</v>
      </c>
      <c r="L750" s="99">
        <f t="shared" si="429"/>
        <v>0</v>
      </c>
      <c r="M750" s="99">
        <f t="shared" si="430"/>
        <v>0</v>
      </c>
      <c r="N750" s="99">
        <f t="shared" si="431"/>
        <v>0</v>
      </c>
      <c r="O7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-2.5896414342629993E-2</v>
      </c>
      <c r="P750" s="128">
        <f>IF(Petrobras_PETR4___Histórico__InfoMoney_1[[#This Row],[William %R]]&lt;-0.8,1,0)</f>
        <v>0</v>
      </c>
      <c r="Q750" s="128">
        <f>IF(Petrobras_PETR4___Histórico__InfoMoney_1[[#This Row],[William %R]]&gt;-0.1,1,0)</f>
        <v>1</v>
      </c>
      <c r="R750" s="99">
        <f t="shared" si="432"/>
        <v>19.850000000000001</v>
      </c>
      <c r="S750" s="99">
        <f t="shared" si="433"/>
        <v>24.87</v>
      </c>
      <c r="T750" s="99">
        <f t="shared" si="434"/>
        <v>21.547884615384614</v>
      </c>
      <c r="U750" s="99">
        <f t="shared" si="435"/>
        <v>21.2545</v>
      </c>
      <c r="V750" s="99">
        <f t="shared" si="436"/>
        <v>22.47278968235026</v>
      </c>
      <c r="W750" s="99">
        <f t="shared" si="437"/>
        <v>21.293588734870045</v>
      </c>
      <c r="X750" s="99">
        <f t="shared" si="438"/>
        <v>1.179200947480215</v>
      </c>
      <c r="Y750" s="99">
        <f t="shared" si="439"/>
        <v>0.76553061744746298</v>
      </c>
      <c r="Z750" s="99">
        <f t="shared" si="440"/>
        <v>0.413670330032752</v>
      </c>
      <c r="AA750" s="109">
        <f t="shared" si="441"/>
        <v>0.38183766184073509</v>
      </c>
      <c r="AB750" s="109">
        <f t="shared" si="458"/>
        <v>0.70970416371893896</v>
      </c>
      <c r="AC750" s="99" t="str">
        <f t="shared" si="459"/>
        <v>0</v>
      </c>
      <c r="AD750" s="95" t="str">
        <f t="shared" si="460"/>
        <v>0</v>
      </c>
      <c r="AE750" s="95">
        <f t="shared" si="442"/>
        <v>1</v>
      </c>
      <c r="AF750" s="95">
        <f>IF(Petrobras_PETR4___Histórico__InfoMoney_1[[#This Row],[MACD Line]]&lt;0,1,0)</f>
        <v>0</v>
      </c>
      <c r="AG750" s="99">
        <f>Petrobras_PETR4___Histórico__InfoMoney_1[[#This Row],[9MME]]/Petrobras_PETR4___Histórico__InfoMoney_1[[#This Row],[20MA]]</f>
        <v>1.013803411766196</v>
      </c>
      <c r="AH750" s="95">
        <f t="shared" si="443"/>
        <v>0</v>
      </c>
      <c r="AI750" s="96">
        <f t="shared" si="444"/>
        <v>0</v>
      </c>
      <c r="AK750" s="104" t="b">
        <f t="shared" si="445"/>
        <v>1</v>
      </c>
      <c r="AL750" s="104" t="b">
        <f t="shared" si="446"/>
        <v>1</v>
      </c>
      <c r="AM750" s="104" t="b">
        <f t="shared" si="447"/>
        <v>0</v>
      </c>
      <c r="AN750" s="104" t="b">
        <f t="shared" si="448"/>
        <v>1</v>
      </c>
      <c r="AO750" s="98">
        <f t="shared" si="449"/>
        <v>19.25</v>
      </c>
      <c r="AP750" s="104">
        <f t="shared" si="450"/>
        <v>24.93</v>
      </c>
      <c r="AQ750" s="98">
        <f t="shared" si="451"/>
        <v>0.2</v>
      </c>
      <c r="AR750" s="98">
        <f t="shared" si="452"/>
        <v>0.15384615384615385</v>
      </c>
      <c r="AS750" s="98">
        <f t="shared" si="453"/>
        <v>7.407407407407407E-2</v>
      </c>
      <c r="AU750" s="97" t="b">
        <f t="shared" si="454"/>
        <v>1</v>
      </c>
      <c r="AV750" s="97" t="b">
        <f t="shared" si="455"/>
        <v>1</v>
      </c>
      <c r="AW750" s="97" t="b">
        <f t="shared" si="461"/>
        <v>0</v>
      </c>
      <c r="AX750" s="97" t="b">
        <f t="shared" si="462"/>
        <v>0</v>
      </c>
      <c r="AY7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0" s="97" t="b">
        <f t="shared" si="456"/>
        <v>0</v>
      </c>
      <c r="BA750" s="97" t="b">
        <f t="shared" si="457"/>
        <v>0</v>
      </c>
      <c r="BB750" s="97" t="b">
        <f t="shared" si="463"/>
        <v>1</v>
      </c>
      <c r="BC750" s="97" t="b">
        <f t="shared" si="464"/>
        <v>1</v>
      </c>
      <c r="BD750" s="97" t="b">
        <f>Petrobras_PETR4___Histórico__InfoMoney_1[[#This Row],[MACD Line]]&lt;0</f>
        <v>0</v>
      </c>
      <c r="BE7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1" spans="1:57" hidden="1">
      <c r="A751" s="83">
        <v>43235</v>
      </c>
      <c r="B751" s="98">
        <v>24.2</v>
      </c>
      <c r="C751" s="98">
        <v>24.2</v>
      </c>
      <c r="D751" s="98">
        <v>2.1</v>
      </c>
      <c r="E751" s="98">
        <f>Petrobras_PETR4___Histórico__InfoMoney_1[[#This Row],[Var.Dia (%)]]/100</f>
        <v>2.1000000000000001E-2</v>
      </c>
      <c r="F751" s="98">
        <v>23.8</v>
      </c>
      <c r="G751" s="98">
        <v>23.39</v>
      </c>
      <c r="H751" s="98">
        <v>24.3</v>
      </c>
      <c r="I751" s="97" t="s">
        <v>215</v>
      </c>
      <c r="J751" s="108">
        <v>-1.6299999999999999E-2</v>
      </c>
      <c r="K751" s="97">
        <f ca="1">IF(COUNT($E751:E$1321)&gt;=22,LINEST(OFFSET(E751,0,0,22),OFFSET(J751,0,0,22)),"")</f>
        <v>-0.55821779449379705</v>
      </c>
      <c r="L751" s="99">
        <f t="shared" si="429"/>
        <v>0</v>
      </c>
      <c r="M751" s="99">
        <f t="shared" si="430"/>
        <v>0</v>
      </c>
      <c r="N751" s="99">
        <f t="shared" si="431"/>
        <v>0</v>
      </c>
      <c r="O7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-2.1186440677966392E-2</v>
      </c>
      <c r="P751" s="128">
        <f>IF(Petrobras_PETR4___Histórico__InfoMoney_1[[#This Row],[William %R]]&lt;-0.8,1,0)</f>
        <v>0</v>
      </c>
      <c r="Q751" s="128">
        <f>IF(Petrobras_PETR4___Histórico__InfoMoney_1[[#This Row],[William %R]]&gt;-0.1,1,0)</f>
        <v>1</v>
      </c>
      <c r="R751" s="99">
        <f t="shared" si="432"/>
        <v>19.579999999999998</v>
      </c>
      <c r="S751" s="99">
        <f t="shared" si="433"/>
        <v>24.3</v>
      </c>
      <c r="T751" s="99">
        <f t="shared" si="434"/>
        <v>21.229153846153846</v>
      </c>
      <c r="U751" s="99">
        <f t="shared" si="435"/>
        <v>20.967499999999998</v>
      </c>
      <c r="V751" s="99">
        <f t="shared" si="436"/>
        <v>22.060569624595765</v>
      </c>
      <c r="W751" s="99">
        <f t="shared" si="437"/>
        <v>21.017875833659648</v>
      </c>
      <c r="X751" s="99">
        <f t="shared" si="438"/>
        <v>1.0426937909361165</v>
      </c>
      <c r="Y751" s="99">
        <f t="shared" si="439"/>
        <v>0.66211303493927498</v>
      </c>
      <c r="Z751" s="99">
        <f t="shared" si="440"/>
        <v>0.38058075599684149</v>
      </c>
      <c r="AA751" s="109">
        <f t="shared" si="441"/>
        <v>0.35355339059327379</v>
      </c>
      <c r="AB751" s="109">
        <f t="shared" si="458"/>
        <v>0.68955057827544397</v>
      </c>
      <c r="AC751" s="99" t="str">
        <f t="shared" si="459"/>
        <v>0</v>
      </c>
      <c r="AD751" s="95" t="str">
        <f t="shared" si="460"/>
        <v>0</v>
      </c>
      <c r="AE751" s="95">
        <f t="shared" si="442"/>
        <v>1</v>
      </c>
      <c r="AF751" s="95">
        <f>IF(Petrobras_PETR4___Histórico__InfoMoney_1[[#This Row],[MACD Line]]&lt;0,1,0)</f>
        <v>0</v>
      </c>
      <c r="AG751" s="99">
        <f>Petrobras_PETR4___Histórico__InfoMoney_1[[#This Row],[9MME]]/Petrobras_PETR4___Histórico__InfoMoney_1[[#This Row],[20MA]]</f>
        <v>1.0124790197283342</v>
      </c>
      <c r="AH751" s="95">
        <f t="shared" si="443"/>
        <v>0</v>
      </c>
      <c r="AI751" s="96">
        <f t="shared" si="444"/>
        <v>0</v>
      </c>
      <c r="AK751" s="104" t="b">
        <f t="shared" si="445"/>
        <v>1</v>
      </c>
      <c r="AL751" s="104" t="b">
        <f t="shared" si="446"/>
        <v>0</v>
      </c>
      <c r="AM751" s="104" t="b">
        <f t="shared" si="447"/>
        <v>0</v>
      </c>
      <c r="AN751" s="104" t="b">
        <f t="shared" si="448"/>
        <v>1</v>
      </c>
      <c r="AO751" s="98">
        <f t="shared" si="449"/>
        <v>18.61</v>
      </c>
      <c r="AP751" s="104">
        <f t="shared" si="450"/>
        <v>24.87</v>
      </c>
      <c r="AQ751" s="98">
        <f t="shared" si="451"/>
        <v>0.2</v>
      </c>
      <c r="AR751" s="98">
        <f t="shared" si="452"/>
        <v>0.15384615384615385</v>
      </c>
      <c r="AS751" s="98">
        <f t="shared" si="453"/>
        <v>7.407407407407407E-2</v>
      </c>
      <c r="AU751" s="97" t="b">
        <f t="shared" si="454"/>
        <v>1</v>
      </c>
      <c r="AV751" s="97" t="b">
        <f t="shared" si="455"/>
        <v>1</v>
      </c>
      <c r="AW751" s="97" t="b">
        <f t="shared" si="461"/>
        <v>0</v>
      </c>
      <c r="AX751" s="97" t="b">
        <f t="shared" si="462"/>
        <v>0</v>
      </c>
      <c r="AY7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1" s="97" t="b">
        <f t="shared" si="456"/>
        <v>0</v>
      </c>
      <c r="BA751" s="97" t="b">
        <f t="shared" si="457"/>
        <v>0</v>
      </c>
      <c r="BB751" s="97" t="b">
        <f t="shared" si="463"/>
        <v>1</v>
      </c>
      <c r="BC751" s="97" t="b">
        <f t="shared" si="464"/>
        <v>1</v>
      </c>
      <c r="BD751" s="97" t="b">
        <f>Petrobras_PETR4___Histórico__InfoMoney_1[[#This Row],[MACD Line]]&lt;0</f>
        <v>0</v>
      </c>
      <c r="BE7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2" spans="1:57" hidden="1">
      <c r="A752" s="83">
        <v>43234</v>
      </c>
      <c r="B752" s="98">
        <v>23.7</v>
      </c>
      <c r="C752" s="98">
        <v>23.7</v>
      </c>
      <c r="D752" s="98">
        <v>3.14</v>
      </c>
      <c r="E752" s="98">
        <f>Petrobras_PETR4___Histórico__InfoMoney_1[[#This Row],[Var.Dia (%)]]/100</f>
        <v>3.1400000000000004E-2</v>
      </c>
      <c r="F752" s="98">
        <v>23.35</v>
      </c>
      <c r="G752" s="98">
        <v>23.32</v>
      </c>
      <c r="H752" s="98">
        <v>23.92</v>
      </c>
      <c r="I752" s="97" t="s">
        <v>106</v>
      </c>
      <c r="J752" s="108">
        <v>1.1999999999999999E-3</v>
      </c>
      <c r="K752" s="97">
        <f ca="1">IF(COUNT($E752:E$1321)&gt;=22,LINEST(OFFSET(E752,0,0,22),OFFSET(J752,0,0,22)),"")</f>
        <v>-0.57924398802988231</v>
      </c>
      <c r="L752" s="99">
        <f t="shared" si="429"/>
        <v>0</v>
      </c>
      <c r="M752" s="99">
        <f t="shared" si="430"/>
        <v>0</v>
      </c>
      <c r="N752" s="99">
        <f t="shared" si="431"/>
        <v>0</v>
      </c>
      <c r="O7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-5.2873563218390887E-2</v>
      </c>
      <c r="P752" s="128">
        <f>IF(Petrobras_PETR4___Histórico__InfoMoney_1[[#This Row],[William %R]]&lt;-0.8,1,0)</f>
        <v>0</v>
      </c>
      <c r="Q752" s="128">
        <f>IF(Petrobras_PETR4___Histórico__InfoMoney_1[[#This Row],[William %R]]&gt;-0.1,1,0)</f>
        <v>1</v>
      </c>
      <c r="R752" s="99">
        <f t="shared" si="432"/>
        <v>19.579999999999998</v>
      </c>
      <c r="S752" s="99">
        <f t="shared" si="433"/>
        <v>23.93</v>
      </c>
      <c r="T752" s="99">
        <f t="shared" si="434"/>
        <v>20.959730769230767</v>
      </c>
      <c r="U752" s="99">
        <f t="shared" si="435"/>
        <v>20.689</v>
      </c>
      <c r="V752" s="99">
        <f t="shared" si="436"/>
        <v>21.671582283613176</v>
      </c>
      <c r="W752" s="99">
        <f t="shared" si="437"/>
        <v>20.763305900352421</v>
      </c>
      <c r="X752" s="99">
        <f t="shared" si="438"/>
        <v>0.90827638326075544</v>
      </c>
      <c r="Y752" s="99">
        <f t="shared" si="439"/>
        <v>0.56696784594006455</v>
      </c>
      <c r="Z752" s="99">
        <f t="shared" si="440"/>
        <v>0.34130853732069089</v>
      </c>
      <c r="AA752" s="109">
        <f t="shared" si="441"/>
        <v>0.50911688245431341</v>
      </c>
      <c r="AB752" s="109">
        <f t="shared" si="458"/>
        <v>1.166610474837253</v>
      </c>
      <c r="AC752" s="99" t="str">
        <f t="shared" si="459"/>
        <v>0</v>
      </c>
      <c r="AD752" s="95" t="str">
        <f t="shared" si="460"/>
        <v>0</v>
      </c>
      <c r="AE752" s="95">
        <f t="shared" si="442"/>
        <v>1</v>
      </c>
      <c r="AF752" s="95">
        <f>IF(Petrobras_PETR4___Histórico__InfoMoney_1[[#This Row],[MACD Line]]&lt;0,1,0)</f>
        <v>0</v>
      </c>
      <c r="AG752" s="99">
        <f>Petrobras_PETR4___Histórico__InfoMoney_1[[#This Row],[9MME]]/Petrobras_PETR4___Histórico__InfoMoney_1[[#This Row],[20MA]]</f>
        <v>1.0130857348944253</v>
      </c>
      <c r="AH752" s="95">
        <f t="shared" si="443"/>
        <v>0</v>
      </c>
      <c r="AI752" s="96">
        <f t="shared" si="444"/>
        <v>0</v>
      </c>
      <c r="AK752" s="104" t="b">
        <f t="shared" si="445"/>
        <v>0</v>
      </c>
      <c r="AL752" s="104" t="b">
        <f t="shared" si="446"/>
        <v>1</v>
      </c>
      <c r="AM752" s="104" t="b">
        <f t="shared" si="447"/>
        <v>0</v>
      </c>
      <c r="AN752" s="104" t="b">
        <f t="shared" si="448"/>
        <v>1</v>
      </c>
      <c r="AO752" s="98">
        <f t="shared" si="449"/>
        <v>18.61</v>
      </c>
      <c r="AP752" s="104">
        <f t="shared" si="450"/>
        <v>23.93</v>
      </c>
      <c r="AQ752" s="98">
        <f t="shared" si="451"/>
        <v>0.2</v>
      </c>
      <c r="AR752" s="98">
        <f t="shared" si="452"/>
        <v>0.15384615384615385</v>
      </c>
      <c r="AS752" s="98">
        <f t="shared" si="453"/>
        <v>7.407407407407407E-2</v>
      </c>
      <c r="AU752" s="97" t="b">
        <f t="shared" si="454"/>
        <v>1</v>
      </c>
      <c r="AV752" s="97" t="b">
        <f t="shared" si="455"/>
        <v>0</v>
      </c>
      <c r="AW752" s="97" t="b">
        <f t="shared" si="461"/>
        <v>0</v>
      </c>
      <c r="AX752" s="97" t="b">
        <f t="shared" si="462"/>
        <v>0</v>
      </c>
      <c r="AY7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2" s="97" t="b">
        <f t="shared" si="456"/>
        <v>0</v>
      </c>
      <c r="BA752" s="97" t="b">
        <f t="shared" si="457"/>
        <v>0</v>
      </c>
      <c r="BB752" s="97" t="b">
        <f t="shared" si="463"/>
        <v>1</v>
      </c>
      <c r="BC752" s="97" t="b">
        <f t="shared" si="464"/>
        <v>1</v>
      </c>
      <c r="BD752" s="97" t="b">
        <f>Petrobras_PETR4___Histórico__InfoMoney_1[[#This Row],[MACD Line]]&lt;0</f>
        <v>0</v>
      </c>
      <c r="BE7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3" spans="1:57" hidden="1">
      <c r="A753" s="83">
        <v>43231</v>
      </c>
      <c r="B753" s="98">
        <v>22.98</v>
      </c>
      <c r="C753" s="98">
        <v>22.98</v>
      </c>
      <c r="D753" s="98">
        <v>-1.2</v>
      </c>
      <c r="E753" s="98">
        <f>Petrobras_PETR4___Histórico__InfoMoney_1[[#This Row],[Var.Dia (%)]]/100</f>
        <v>-1.2E-2</v>
      </c>
      <c r="F753" s="98">
        <v>23.33</v>
      </c>
      <c r="G753" s="98">
        <v>22.96</v>
      </c>
      <c r="H753" s="98">
        <v>23.77</v>
      </c>
      <c r="I753" s="97" t="s">
        <v>485</v>
      </c>
      <c r="J753" s="108">
        <v>-1E-4</v>
      </c>
      <c r="K753" s="97">
        <f ca="1">IF(COUNT($E753:E$1321)&gt;=22,LINEST(OFFSET(E753,0,0,22),OFFSET(J753,0,0,22)),"")</f>
        <v>-0.59670445285665652</v>
      </c>
      <c r="L753" s="99">
        <f t="shared" si="429"/>
        <v>0</v>
      </c>
      <c r="M753" s="99">
        <f t="shared" si="430"/>
        <v>0</v>
      </c>
      <c r="N753" s="99">
        <f t="shared" si="431"/>
        <v>0</v>
      </c>
      <c r="O7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-0.21839080459770091</v>
      </c>
      <c r="P753" s="128">
        <f>IF(Petrobras_PETR4___Histórico__InfoMoney_1[[#This Row],[William %R]]&lt;-0.8,1,0)</f>
        <v>0</v>
      </c>
      <c r="Q753" s="128">
        <f>IF(Petrobras_PETR4___Histórico__InfoMoney_1[[#This Row],[William %R]]&gt;-0.1,1,0)</f>
        <v>0</v>
      </c>
      <c r="R753" s="99">
        <f t="shared" si="432"/>
        <v>19.579999999999998</v>
      </c>
      <c r="S753" s="99">
        <f t="shared" si="433"/>
        <v>23.93</v>
      </c>
      <c r="T753" s="99">
        <f t="shared" si="434"/>
        <v>20.705538461538456</v>
      </c>
      <c r="U753" s="99">
        <f t="shared" si="435"/>
        <v>20.461499999999997</v>
      </c>
      <c r="V753" s="99">
        <f t="shared" si="436"/>
        <v>21.302779062451936</v>
      </c>
      <c r="W753" s="99">
        <f t="shared" si="437"/>
        <v>20.528370372380614</v>
      </c>
      <c r="X753" s="99">
        <f t="shared" si="438"/>
        <v>0.77440869007132207</v>
      </c>
      <c r="Y753" s="99">
        <f t="shared" si="439"/>
        <v>0.48164071160989186</v>
      </c>
      <c r="Z753" s="99">
        <f t="shared" si="440"/>
        <v>0.29276797846143021</v>
      </c>
      <c r="AA753" s="109">
        <f t="shared" si="441"/>
        <v>0.1979898987322341</v>
      </c>
      <c r="AB753" s="109">
        <f t="shared" si="458"/>
        <v>1.2993152042518401</v>
      </c>
      <c r="AC753" s="99" t="str">
        <f t="shared" si="459"/>
        <v>0</v>
      </c>
      <c r="AD753" s="95" t="str">
        <f t="shared" si="460"/>
        <v>0</v>
      </c>
      <c r="AE753" s="95">
        <f t="shared" si="442"/>
        <v>1</v>
      </c>
      <c r="AF753" s="95">
        <f>IF(Petrobras_PETR4___Histórico__InfoMoney_1[[#This Row],[MACD Line]]&lt;0,1,0)</f>
        <v>0</v>
      </c>
      <c r="AG753" s="99">
        <f>Petrobras_PETR4___Histórico__InfoMoney_1[[#This Row],[9MME]]/Petrobras_PETR4___Histórico__InfoMoney_1[[#This Row],[20MA]]</f>
        <v>1.0119267141479589</v>
      </c>
      <c r="AH753" s="95">
        <f t="shared" si="443"/>
        <v>0</v>
      </c>
      <c r="AI753" s="96">
        <f t="shared" si="444"/>
        <v>0</v>
      </c>
      <c r="AK753" s="104" t="b">
        <f t="shared" si="445"/>
        <v>1</v>
      </c>
      <c r="AL753" s="104" t="b">
        <f t="shared" si="446"/>
        <v>1</v>
      </c>
      <c r="AM753" s="104" t="b">
        <f t="shared" si="447"/>
        <v>0</v>
      </c>
      <c r="AN753" s="104" t="b">
        <f t="shared" si="448"/>
        <v>1</v>
      </c>
      <c r="AO753" s="98">
        <f t="shared" si="449"/>
        <v>18.61</v>
      </c>
      <c r="AP753" s="104">
        <f t="shared" si="450"/>
        <v>23.93</v>
      </c>
      <c r="AQ753" s="98">
        <f t="shared" si="451"/>
        <v>0.2</v>
      </c>
      <c r="AR753" s="98">
        <f t="shared" si="452"/>
        <v>0.15384615384615385</v>
      </c>
      <c r="AS753" s="98">
        <f t="shared" si="453"/>
        <v>7.407407407407407E-2</v>
      </c>
      <c r="AU753" s="97" t="b">
        <f t="shared" si="454"/>
        <v>0</v>
      </c>
      <c r="AV753" s="97" t="b">
        <f t="shared" si="455"/>
        <v>1</v>
      </c>
      <c r="AW753" s="97" t="b">
        <f t="shared" si="461"/>
        <v>0</v>
      </c>
      <c r="AX753" s="97" t="b">
        <f t="shared" si="462"/>
        <v>0</v>
      </c>
      <c r="AY7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3" s="97" t="b">
        <f t="shared" si="456"/>
        <v>0</v>
      </c>
      <c r="BA753" s="97" t="b">
        <f t="shared" si="457"/>
        <v>0</v>
      </c>
      <c r="BB753" s="97" t="b">
        <f t="shared" si="463"/>
        <v>1</v>
      </c>
      <c r="BC753" s="97" t="b">
        <f t="shared" si="464"/>
        <v>1</v>
      </c>
      <c r="BD753" s="97" t="b">
        <f>Petrobras_PETR4___Histórico__InfoMoney_1[[#This Row],[MACD Line]]&lt;0</f>
        <v>0</v>
      </c>
      <c r="BE7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4" spans="1:57" hidden="1">
      <c r="A754" s="83">
        <v>43230</v>
      </c>
      <c r="B754" s="98">
        <v>23.26</v>
      </c>
      <c r="C754" s="98">
        <v>23.26</v>
      </c>
      <c r="D754" s="98">
        <v>3.91</v>
      </c>
      <c r="E754" s="98">
        <f>Petrobras_PETR4___Histórico__InfoMoney_1[[#This Row],[Var.Dia (%)]]/100</f>
        <v>3.9100000000000003E-2</v>
      </c>
      <c r="F754" s="98">
        <v>22.71</v>
      </c>
      <c r="G754" s="98">
        <v>22.51</v>
      </c>
      <c r="H754" s="98">
        <v>23.93</v>
      </c>
      <c r="I754" s="97" t="s">
        <v>43</v>
      </c>
      <c r="J754" s="108">
        <v>7.4999999999999997E-3</v>
      </c>
      <c r="K754" s="97">
        <f ca="1">IF(COUNT($E754:E$1321)&gt;=22,LINEST(OFFSET(E754,0,0,22),OFFSET(J754,0,0,22)),"")</f>
        <v>-0.68363356415137699</v>
      </c>
      <c r="L754" s="99">
        <f t="shared" si="429"/>
        <v>0</v>
      </c>
      <c r="M754" s="99">
        <f t="shared" si="430"/>
        <v>1</v>
      </c>
      <c r="N754" s="99">
        <f t="shared" si="431"/>
        <v>0</v>
      </c>
      <c r="O7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-0.15402298850574664</v>
      </c>
      <c r="P754" s="128">
        <f>IF(Petrobras_PETR4___Histórico__InfoMoney_1[[#This Row],[William %R]]&lt;-0.8,1,0)</f>
        <v>0</v>
      </c>
      <c r="Q754" s="128">
        <f>IF(Petrobras_PETR4___Histórico__InfoMoney_1[[#This Row],[William %R]]&gt;-0.1,1,0)</f>
        <v>0</v>
      </c>
      <c r="R754" s="99">
        <f t="shared" si="432"/>
        <v>19.579999999999998</v>
      </c>
      <c r="S754" s="99">
        <f t="shared" si="433"/>
        <v>23.93</v>
      </c>
      <c r="T754" s="99">
        <f t="shared" si="434"/>
        <v>20.597576923076922</v>
      </c>
      <c r="U754" s="99">
        <f t="shared" si="435"/>
        <v>20.291999999999994</v>
      </c>
      <c r="V754" s="99">
        <f t="shared" si="436"/>
        <v>20.997829801079561</v>
      </c>
      <c r="W754" s="99">
        <f t="shared" si="437"/>
        <v>20.332240002171062</v>
      </c>
      <c r="X754" s="99">
        <f t="shared" si="438"/>
        <v>0.66558979890849912</v>
      </c>
      <c r="Y754" s="99">
        <f t="shared" si="439"/>
        <v>0.40844871699453433</v>
      </c>
      <c r="Z754" s="99">
        <f t="shared" si="440"/>
        <v>0.25714108191396479</v>
      </c>
      <c r="AA754" s="109">
        <f t="shared" si="441"/>
        <v>0.615182899632297</v>
      </c>
      <c r="AB754" s="109">
        <f t="shared" si="458"/>
        <v>1.3648003516998379</v>
      </c>
      <c r="AC754" s="99" t="str">
        <f t="shared" si="459"/>
        <v>0</v>
      </c>
      <c r="AD754" s="95" t="str">
        <f t="shared" si="460"/>
        <v>0</v>
      </c>
      <c r="AE754" s="95">
        <f t="shared" si="442"/>
        <v>1</v>
      </c>
      <c r="AF754" s="95">
        <f>IF(Petrobras_PETR4___Histórico__InfoMoney_1[[#This Row],[MACD Line]]&lt;0,1,0)</f>
        <v>0</v>
      </c>
      <c r="AG754" s="99">
        <f>Petrobras_PETR4___Histórico__InfoMoney_1[[#This Row],[9MME]]/Petrobras_PETR4___Histórico__InfoMoney_1[[#This Row],[20MA]]</f>
        <v>1.0150589849732372</v>
      </c>
      <c r="AH754" s="95">
        <f t="shared" si="443"/>
        <v>0</v>
      </c>
      <c r="AI754" s="96">
        <f t="shared" si="444"/>
        <v>0</v>
      </c>
      <c r="AK754" s="104" t="b">
        <f t="shared" si="445"/>
        <v>1</v>
      </c>
      <c r="AL754" s="104" t="b">
        <f t="shared" si="446"/>
        <v>0</v>
      </c>
      <c r="AM754" s="104" t="b">
        <f t="shared" si="447"/>
        <v>0</v>
      </c>
      <c r="AN754" s="104" t="b">
        <f t="shared" si="448"/>
        <v>1</v>
      </c>
      <c r="AO754" s="98">
        <f t="shared" si="449"/>
        <v>18.61</v>
      </c>
      <c r="AP754" s="104">
        <f t="shared" si="450"/>
        <v>23.93</v>
      </c>
      <c r="AQ754" s="98">
        <f t="shared" si="451"/>
        <v>0.2</v>
      </c>
      <c r="AR754" s="98">
        <f t="shared" si="452"/>
        <v>0.15384615384615385</v>
      </c>
      <c r="AS754" s="98">
        <f t="shared" si="453"/>
        <v>7.407407407407407E-2</v>
      </c>
      <c r="AU754" s="97" t="b">
        <f t="shared" si="454"/>
        <v>1</v>
      </c>
      <c r="AV754" s="97" t="b">
        <f t="shared" si="455"/>
        <v>1</v>
      </c>
      <c r="AW754" s="97" t="b">
        <f t="shared" si="461"/>
        <v>0</v>
      </c>
      <c r="AX754" s="97" t="b">
        <f t="shared" si="462"/>
        <v>0</v>
      </c>
      <c r="AY7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4" s="97" t="b">
        <f t="shared" si="456"/>
        <v>0</v>
      </c>
      <c r="BA754" s="97" t="b">
        <f t="shared" si="457"/>
        <v>0</v>
      </c>
      <c r="BB754" s="97" t="b">
        <f t="shared" si="463"/>
        <v>1</v>
      </c>
      <c r="BC754" s="97" t="b">
        <f t="shared" si="464"/>
        <v>1</v>
      </c>
      <c r="BD754" s="97" t="b">
        <f>Petrobras_PETR4___Histórico__InfoMoney_1[[#This Row],[MACD Line]]&lt;0</f>
        <v>0</v>
      </c>
      <c r="BE7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5" spans="1:57" hidden="1">
      <c r="A755" s="83">
        <v>43229</v>
      </c>
      <c r="B755" s="98">
        <v>22.39</v>
      </c>
      <c r="C755" s="98">
        <v>22.39</v>
      </c>
      <c r="D755" s="98">
        <v>8.16</v>
      </c>
      <c r="E755" s="98">
        <f>Petrobras_PETR4___Histórico__InfoMoney_1[[#This Row],[Var.Dia (%)]]/100</f>
        <v>8.1600000000000006E-2</v>
      </c>
      <c r="F755" s="98">
        <v>21.05</v>
      </c>
      <c r="G755" s="98">
        <v>20.98</v>
      </c>
      <c r="H755" s="98">
        <v>22.4</v>
      </c>
      <c r="I755" s="97" t="s">
        <v>683</v>
      </c>
      <c r="J755" s="108">
        <v>-1.8599999999999998E-2</v>
      </c>
      <c r="K755" s="97">
        <f ca="1">IF(COUNT($E755:E$1321)&gt;=22,LINEST(OFFSET(E755,0,0,22),OFFSET(J755,0,0,22)),"")</f>
        <v>-0.53600416085821223</v>
      </c>
      <c r="L755" s="99">
        <f t="shared" si="429"/>
        <v>0</v>
      </c>
      <c r="M755" s="99">
        <f t="shared" si="430"/>
        <v>0</v>
      </c>
      <c r="N755" s="99">
        <f t="shared" si="431"/>
        <v>0</v>
      </c>
      <c r="O7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-3.5460992907794362E-3</v>
      </c>
      <c r="P755" s="128">
        <f>IF(Petrobras_PETR4___Histórico__InfoMoney_1[[#This Row],[William %R]]&lt;-0.8,1,0)</f>
        <v>0</v>
      </c>
      <c r="Q755" s="128">
        <f>IF(Petrobras_PETR4___Histórico__InfoMoney_1[[#This Row],[William %R]]&gt;-0.1,1,0)</f>
        <v>1</v>
      </c>
      <c r="R755" s="99">
        <f t="shared" si="432"/>
        <v>19.579999999999998</v>
      </c>
      <c r="S755" s="99">
        <f t="shared" si="433"/>
        <v>22.4</v>
      </c>
      <c r="T755" s="99">
        <f t="shared" si="434"/>
        <v>20.334269230769227</v>
      </c>
      <c r="U755" s="99">
        <f t="shared" si="435"/>
        <v>20.113499999999998</v>
      </c>
      <c r="V755" s="99">
        <f t="shared" si="436"/>
        <v>20.586526128548574</v>
      </c>
      <c r="W755" s="99">
        <f t="shared" si="437"/>
        <v>20.098019202344748</v>
      </c>
      <c r="X755" s="99">
        <f t="shared" si="438"/>
        <v>0.48850692620382574</v>
      </c>
      <c r="Y755" s="99">
        <f t="shared" si="439"/>
        <v>0.34416344651604314</v>
      </c>
      <c r="Z755" s="99">
        <f t="shared" si="440"/>
        <v>0.14434347968778261</v>
      </c>
      <c r="AA755" s="109">
        <f t="shared" si="441"/>
        <v>1.1950104602052662</v>
      </c>
      <c r="AB755" s="109">
        <f t="shared" si="458"/>
        <v>0.92005434622091731</v>
      </c>
      <c r="AC755" s="99" t="str">
        <f t="shared" si="459"/>
        <v>0</v>
      </c>
      <c r="AD755" s="95" t="str">
        <f t="shared" si="460"/>
        <v>0</v>
      </c>
      <c r="AE755" s="95">
        <f t="shared" si="442"/>
        <v>1</v>
      </c>
      <c r="AF755" s="95">
        <f>IF(Petrobras_PETR4___Histórico__InfoMoney_1[[#This Row],[MACD Line]]&lt;0,1,0)</f>
        <v>0</v>
      </c>
      <c r="AG755" s="99">
        <f>Petrobras_PETR4___Histórico__InfoMoney_1[[#This Row],[9MME]]/Petrobras_PETR4___Histórico__InfoMoney_1[[#This Row],[20MA]]</f>
        <v>1.0109761717637025</v>
      </c>
      <c r="AH755" s="95">
        <f t="shared" si="443"/>
        <v>0</v>
      </c>
      <c r="AI755" s="96">
        <f t="shared" si="444"/>
        <v>0</v>
      </c>
      <c r="AK755" s="104" t="b">
        <f t="shared" si="445"/>
        <v>0</v>
      </c>
      <c r="AL755" s="104" t="b">
        <f t="shared" si="446"/>
        <v>1</v>
      </c>
      <c r="AM755" s="104" t="b">
        <f t="shared" si="447"/>
        <v>0</v>
      </c>
      <c r="AN755" s="104" t="b">
        <f t="shared" si="448"/>
        <v>1</v>
      </c>
      <c r="AO755" s="98">
        <f t="shared" si="449"/>
        <v>18.61</v>
      </c>
      <c r="AP755" s="104">
        <f t="shared" si="450"/>
        <v>23.93</v>
      </c>
      <c r="AQ755" s="98">
        <f t="shared" si="451"/>
        <v>0.2</v>
      </c>
      <c r="AR755" s="98">
        <f t="shared" si="452"/>
        <v>0.15384615384615385</v>
      </c>
      <c r="AS755" s="98">
        <f t="shared" si="453"/>
        <v>7.407407407407407E-2</v>
      </c>
      <c r="AU755" s="97" t="b">
        <f t="shared" si="454"/>
        <v>1</v>
      </c>
      <c r="AV755" s="97" t="b">
        <f t="shared" si="455"/>
        <v>0</v>
      </c>
      <c r="AW755" s="97" t="b">
        <f t="shared" si="461"/>
        <v>0</v>
      </c>
      <c r="AX755" s="97" t="b">
        <f t="shared" si="462"/>
        <v>0</v>
      </c>
      <c r="AY7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5" s="97" t="b">
        <f t="shared" si="456"/>
        <v>0</v>
      </c>
      <c r="BA755" s="97" t="b">
        <f t="shared" si="457"/>
        <v>0</v>
      </c>
      <c r="BB755" s="97" t="b">
        <f t="shared" si="463"/>
        <v>1</v>
      </c>
      <c r="BC755" s="97" t="b">
        <f t="shared" si="464"/>
        <v>1</v>
      </c>
      <c r="BD755" s="97" t="b">
        <f>Petrobras_PETR4___Histórico__InfoMoney_1[[#This Row],[MACD Line]]&lt;0</f>
        <v>0</v>
      </c>
      <c r="BE7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6" spans="1:57" hidden="1">
      <c r="A756" s="83">
        <v>43228</v>
      </c>
      <c r="B756" s="98">
        <v>20.7</v>
      </c>
      <c r="C756" s="98">
        <v>20.7</v>
      </c>
      <c r="D756" s="98">
        <v>1.1499999999999999</v>
      </c>
      <c r="E756" s="98">
        <f>Petrobras_PETR4___Histórico__InfoMoney_1[[#This Row],[Var.Dia (%)]]/100</f>
        <v>1.15E-2</v>
      </c>
      <c r="F756" s="98">
        <v>20.83</v>
      </c>
      <c r="G756" s="98">
        <v>20.34</v>
      </c>
      <c r="H756" s="98">
        <v>20.91</v>
      </c>
      <c r="I756" s="97" t="s">
        <v>220</v>
      </c>
      <c r="J756" s="108">
        <v>-1.55E-2</v>
      </c>
      <c r="K756" s="97">
        <f ca="1">IF(COUNT($E756:E$1321)&gt;=22,LINEST(OFFSET(E756,0,0,22),OFFSET(J756,0,0,22)),"")</f>
        <v>-4.4563523578115813E-2</v>
      </c>
      <c r="L756" s="99">
        <f t="shared" si="429"/>
        <v>0</v>
      </c>
      <c r="M756" s="99">
        <f t="shared" si="430"/>
        <v>0</v>
      </c>
      <c r="N756" s="99">
        <f t="shared" si="431"/>
        <v>0</v>
      </c>
      <c r="O7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-0.1369047619047622</v>
      </c>
      <c r="P756" s="128">
        <f>IF(Petrobras_PETR4___Histórico__InfoMoney_1[[#This Row],[William %R]]&lt;-0.8,1,0)</f>
        <v>0</v>
      </c>
      <c r="Q756" s="128">
        <f>IF(Petrobras_PETR4___Histórico__InfoMoney_1[[#This Row],[William %R]]&gt;-0.1,1,0)</f>
        <v>0</v>
      </c>
      <c r="R756" s="99">
        <f t="shared" si="432"/>
        <v>19.25</v>
      </c>
      <c r="S756" s="99">
        <f t="shared" si="433"/>
        <v>20.93</v>
      </c>
      <c r="T756" s="99">
        <f t="shared" si="434"/>
        <v>19.98330769230769</v>
      </c>
      <c r="U756" s="99">
        <f t="shared" si="435"/>
        <v>19.960499999999996</v>
      </c>
      <c r="V756" s="99">
        <f t="shared" si="436"/>
        <v>20.258621788284678</v>
      </c>
      <c r="W756" s="99">
        <f t="shared" si="437"/>
        <v>19.914660738532326</v>
      </c>
      <c r="X756" s="99">
        <f t="shared" si="438"/>
        <v>0.34396104975235176</v>
      </c>
      <c r="Y756" s="99">
        <f t="shared" si="439"/>
        <v>0.30807757659409746</v>
      </c>
      <c r="Z756" s="99">
        <f t="shared" si="440"/>
        <v>3.5883473158254298E-2</v>
      </c>
      <c r="AA756" s="109">
        <f t="shared" si="441"/>
        <v>0.16970562748477031</v>
      </c>
      <c r="AB756" s="109">
        <f t="shared" si="458"/>
        <v>0.21605554841290175</v>
      </c>
      <c r="AC756" s="99" t="str">
        <f t="shared" si="459"/>
        <v>0</v>
      </c>
      <c r="AD756" s="95" t="str">
        <f t="shared" si="460"/>
        <v>0</v>
      </c>
      <c r="AE756" s="95">
        <f t="shared" si="442"/>
        <v>1</v>
      </c>
      <c r="AF756" s="95">
        <f>IF(Petrobras_PETR4___Histórico__InfoMoney_1[[#This Row],[MACD Line]]&lt;0,1,0)</f>
        <v>0</v>
      </c>
      <c r="AG756" s="99">
        <f>Petrobras_PETR4___Histórico__InfoMoney_1[[#This Row],[9MME]]/Petrobras_PETR4___Histórico__InfoMoney_1[[#This Row],[20MA]]</f>
        <v>1.0011426413320155</v>
      </c>
      <c r="AH756" s="95">
        <f t="shared" si="443"/>
        <v>0</v>
      </c>
      <c r="AI756" s="96">
        <f t="shared" si="444"/>
        <v>0</v>
      </c>
      <c r="AK756" s="104" t="b">
        <f t="shared" si="445"/>
        <v>1</v>
      </c>
      <c r="AL756" s="104" t="b">
        <f t="shared" si="446"/>
        <v>0</v>
      </c>
      <c r="AM756" s="104" t="b">
        <f t="shared" si="447"/>
        <v>1</v>
      </c>
      <c r="AN756" s="104" t="b">
        <f t="shared" si="448"/>
        <v>1</v>
      </c>
      <c r="AO756" s="98">
        <f t="shared" si="449"/>
        <v>18.55</v>
      </c>
      <c r="AP756" s="104">
        <f t="shared" si="450"/>
        <v>20.93</v>
      </c>
      <c r="AQ756" s="98">
        <f t="shared" si="451"/>
        <v>0.2</v>
      </c>
      <c r="AR756" s="98">
        <f t="shared" si="452"/>
        <v>0.15384615384615385</v>
      </c>
      <c r="AS756" s="98">
        <f t="shared" si="453"/>
        <v>7.407407407407407E-2</v>
      </c>
      <c r="AU756" s="97" t="b">
        <f t="shared" si="454"/>
        <v>0</v>
      </c>
      <c r="AV756" s="97" t="b">
        <f t="shared" si="455"/>
        <v>1</v>
      </c>
      <c r="AW756" s="97" t="b">
        <f t="shared" si="461"/>
        <v>0</v>
      </c>
      <c r="AX756" s="97" t="b">
        <f t="shared" si="462"/>
        <v>1</v>
      </c>
      <c r="AY7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6" s="97" t="b">
        <f t="shared" si="456"/>
        <v>0</v>
      </c>
      <c r="BA756" s="97" t="b">
        <f t="shared" si="457"/>
        <v>0</v>
      </c>
      <c r="BB756" s="97" t="b">
        <f t="shared" si="463"/>
        <v>0</v>
      </c>
      <c r="BC756" s="97" t="b">
        <f t="shared" si="464"/>
        <v>1</v>
      </c>
      <c r="BD756" s="97" t="b">
        <f>Petrobras_PETR4___Histórico__InfoMoney_1[[#This Row],[MACD Line]]&lt;0</f>
        <v>0</v>
      </c>
      <c r="BE7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7" spans="1:57" hidden="1">
      <c r="A757" s="83">
        <v>43227</v>
      </c>
      <c r="B757" s="98">
        <v>20.46</v>
      </c>
      <c r="C757" s="98">
        <v>20.46</v>
      </c>
      <c r="D757" s="98">
        <v>1.71</v>
      </c>
      <c r="E757" s="98">
        <f>Petrobras_PETR4___Histórico__InfoMoney_1[[#This Row],[Var.Dia (%)]]/100</f>
        <v>1.7100000000000001E-2</v>
      </c>
      <c r="F757" s="98">
        <v>20.39</v>
      </c>
      <c r="G757" s="98">
        <v>20.32</v>
      </c>
      <c r="H757" s="98">
        <v>20.93</v>
      </c>
      <c r="I757" s="97" t="s">
        <v>684</v>
      </c>
      <c r="J757" s="108">
        <v>-2.8999999999999998E-3</v>
      </c>
      <c r="K757" s="97">
        <f ca="1">IF(COUNT($E757:E$1321)&gt;=22,LINEST(OFFSET(E757,0,0,22),OFFSET(J757,0,0,22)),"")</f>
        <v>4.3820690087923976E-2</v>
      </c>
      <c r="L757" s="99">
        <f t="shared" si="429"/>
        <v>0</v>
      </c>
      <c r="M757" s="99">
        <f t="shared" si="430"/>
        <v>1</v>
      </c>
      <c r="N757" s="99">
        <f t="shared" si="431"/>
        <v>0</v>
      </c>
      <c r="O7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-0.20434782608695595</v>
      </c>
      <c r="P757" s="128">
        <f>IF(Petrobras_PETR4___Histórico__InfoMoney_1[[#This Row],[William %R]]&lt;-0.8,1,0)</f>
        <v>0</v>
      </c>
      <c r="Q757" s="128">
        <f>IF(Petrobras_PETR4___Histórico__InfoMoney_1[[#This Row],[William %R]]&gt;-0.1,1,0)</f>
        <v>0</v>
      </c>
      <c r="R757" s="99">
        <f t="shared" si="432"/>
        <v>18.63</v>
      </c>
      <c r="S757" s="99">
        <f t="shared" si="433"/>
        <v>20.93</v>
      </c>
      <c r="T757" s="99">
        <f t="shared" si="434"/>
        <v>19.893923076923073</v>
      </c>
      <c r="U757" s="99">
        <f t="shared" si="435"/>
        <v>19.852999999999998</v>
      </c>
      <c r="V757" s="99">
        <f t="shared" si="436"/>
        <v>20.178371204336436</v>
      </c>
      <c r="W757" s="99">
        <f t="shared" si="437"/>
        <v>19.851833597614913</v>
      </c>
      <c r="X757" s="99">
        <f t="shared" si="438"/>
        <v>0.32653760672152288</v>
      </c>
      <c r="Y757" s="99">
        <f t="shared" si="439"/>
        <v>0.2991067083045339</v>
      </c>
      <c r="Z757" s="99">
        <f t="shared" si="440"/>
        <v>2.743089841698898E-2</v>
      </c>
      <c r="AA757" s="109">
        <f t="shared" si="441"/>
        <v>0.24041630560342606</v>
      </c>
      <c r="AB757" s="109">
        <f t="shared" si="458"/>
        <v>0.2340512764331778</v>
      </c>
      <c r="AC757" s="99" t="str">
        <f t="shared" si="459"/>
        <v>0</v>
      </c>
      <c r="AD757" s="95" t="str">
        <f t="shared" si="460"/>
        <v>0</v>
      </c>
      <c r="AE757" s="95">
        <f t="shared" si="442"/>
        <v>1</v>
      </c>
      <c r="AF757" s="95">
        <f>IF(Petrobras_PETR4___Histórico__InfoMoney_1[[#This Row],[MACD Line]]&lt;0,1,0)</f>
        <v>0</v>
      </c>
      <c r="AG757" s="99">
        <f>Petrobras_PETR4___Histórico__InfoMoney_1[[#This Row],[9MME]]/Petrobras_PETR4___Histórico__InfoMoney_1[[#This Row],[20MA]]</f>
        <v>1.0020613044337419</v>
      </c>
      <c r="AH757" s="95">
        <f t="shared" si="443"/>
        <v>0</v>
      </c>
      <c r="AI757" s="96">
        <f t="shared" si="444"/>
        <v>0</v>
      </c>
      <c r="AK757" s="104" t="b">
        <f t="shared" si="445"/>
        <v>0</v>
      </c>
      <c r="AL757" s="104" t="b">
        <f t="shared" si="446"/>
        <v>0</v>
      </c>
      <c r="AM757" s="104" t="b">
        <f t="shared" si="447"/>
        <v>0</v>
      </c>
      <c r="AN757" s="104" t="b">
        <f t="shared" si="448"/>
        <v>1</v>
      </c>
      <c r="AO757" s="98">
        <f t="shared" si="449"/>
        <v>18.55</v>
      </c>
      <c r="AP757" s="104">
        <f t="shared" si="450"/>
        <v>20.93</v>
      </c>
      <c r="AQ757" s="98">
        <f t="shared" si="451"/>
        <v>0.2</v>
      </c>
      <c r="AR757" s="98">
        <f t="shared" si="452"/>
        <v>0.15384615384615385</v>
      </c>
      <c r="AS757" s="98">
        <f t="shared" si="453"/>
        <v>7.407407407407407E-2</v>
      </c>
      <c r="AU757" s="97" t="b">
        <f t="shared" si="454"/>
        <v>1</v>
      </c>
      <c r="AV757" s="97" t="b">
        <f t="shared" si="455"/>
        <v>0</v>
      </c>
      <c r="AW757" s="97" t="b">
        <f t="shared" si="461"/>
        <v>1</v>
      </c>
      <c r="AX757" s="97" t="b">
        <f t="shared" si="462"/>
        <v>1</v>
      </c>
      <c r="AY7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7" s="97" t="b">
        <f t="shared" si="456"/>
        <v>0</v>
      </c>
      <c r="BA757" s="97" t="b">
        <f t="shared" si="457"/>
        <v>0</v>
      </c>
      <c r="BB757" s="97" t="b">
        <f t="shared" si="463"/>
        <v>0</v>
      </c>
      <c r="BC757" s="97" t="b">
        <f t="shared" si="464"/>
        <v>0</v>
      </c>
      <c r="BD757" s="97" t="b">
        <f>Petrobras_PETR4___Histórico__InfoMoney_1[[#This Row],[MACD Line]]&lt;0</f>
        <v>0</v>
      </c>
      <c r="BE7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8" spans="1:57" hidden="1">
      <c r="A758" s="83">
        <v>43224</v>
      </c>
      <c r="B758" s="98">
        <v>20.12</v>
      </c>
      <c r="C758" s="98">
        <v>20.12</v>
      </c>
      <c r="D758" s="98">
        <v>-0.8</v>
      </c>
      <c r="E758" s="98">
        <f>Petrobras_PETR4___Histórico__InfoMoney_1[[#This Row],[Var.Dia (%)]]/100</f>
        <v>-8.0000000000000002E-3</v>
      </c>
      <c r="F758" s="98">
        <v>20.28</v>
      </c>
      <c r="G758" s="98">
        <v>20.12</v>
      </c>
      <c r="H758" s="98">
        <v>20.45</v>
      </c>
      <c r="I758" s="97" t="s">
        <v>685</v>
      </c>
      <c r="J758" s="108">
        <v>4.8999999999999998E-3</v>
      </c>
      <c r="K758" s="97">
        <f ca="1">IF(COUNT($E758:E$1321)&gt;=22,LINEST(OFFSET(E758,0,0,22),OFFSET(J758,0,0,22)),"")</f>
        <v>0.14440325309210028</v>
      </c>
      <c r="L758" s="99">
        <f t="shared" si="429"/>
        <v>0</v>
      </c>
      <c r="M758" s="99">
        <f t="shared" si="430"/>
        <v>0</v>
      </c>
      <c r="N758" s="99">
        <f t="shared" si="431"/>
        <v>0</v>
      </c>
      <c r="O7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-0.31050228310502254</v>
      </c>
      <c r="P758" s="128">
        <f>IF(Petrobras_PETR4___Histórico__InfoMoney_1[[#This Row],[William %R]]&lt;-0.8,1,0)</f>
        <v>0</v>
      </c>
      <c r="Q758" s="128">
        <f>IF(Petrobras_PETR4___Histórico__InfoMoney_1[[#This Row],[William %R]]&gt;-0.1,1,0)</f>
        <v>0</v>
      </c>
      <c r="R758" s="99">
        <f t="shared" si="432"/>
        <v>18.61</v>
      </c>
      <c r="S758" s="99">
        <f t="shared" si="433"/>
        <v>20.8</v>
      </c>
      <c r="T758" s="99">
        <f t="shared" si="434"/>
        <v>19.798884615384612</v>
      </c>
      <c r="U758" s="99">
        <f t="shared" si="435"/>
        <v>19.790999999999997</v>
      </c>
      <c r="V758" s="99">
        <f t="shared" si="436"/>
        <v>20.127165968761243</v>
      </c>
      <c r="W758" s="99">
        <f t="shared" si="437"/>
        <v>19.803180285424105</v>
      </c>
      <c r="X758" s="99">
        <f t="shared" si="438"/>
        <v>0.3239856833371384</v>
      </c>
      <c r="Y758" s="99">
        <f t="shared" si="439"/>
        <v>0.29224898370028668</v>
      </c>
      <c r="Z758" s="99">
        <f t="shared" si="440"/>
        <v>3.1736699636851717E-2</v>
      </c>
      <c r="AA758" s="109">
        <f t="shared" si="441"/>
        <v>0.1131370849898477</v>
      </c>
      <c r="AB758" s="109">
        <f t="shared" si="458"/>
        <v>0.23899790794063397</v>
      </c>
      <c r="AC758" s="99" t="str">
        <f t="shared" si="459"/>
        <v>0</v>
      </c>
      <c r="AD758" s="95" t="str">
        <f t="shared" si="460"/>
        <v>0</v>
      </c>
      <c r="AE758" s="95">
        <f t="shared" si="442"/>
        <v>1</v>
      </c>
      <c r="AF758" s="95">
        <f>IF(Petrobras_PETR4___Histórico__InfoMoney_1[[#This Row],[MACD Line]]&lt;0,1,0)</f>
        <v>0</v>
      </c>
      <c r="AG758" s="99">
        <f>Petrobras_PETR4___Histórico__InfoMoney_1[[#This Row],[9MME]]/Petrobras_PETR4___Histórico__InfoMoney_1[[#This Row],[20MA]]</f>
        <v>1.0003983939863885</v>
      </c>
      <c r="AH758" s="95">
        <f t="shared" si="443"/>
        <v>0</v>
      </c>
      <c r="AI758" s="96">
        <f t="shared" si="444"/>
        <v>0</v>
      </c>
      <c r="AK758" s="104" t="b">
        <f t="shared" si="445"/>
        <v>0</v>
      </c>
      <c r="AL758" s="104" t="b">
        <f t="shared" si="446"/>
        <v>0</v>
      </c>
      <c r="AM758" s="104" t="b">
        <f t="shared" si="447"/>
        <v>0</v>
      </c>
      <c r="AN758" s="104" t="b">
        <f t="shared" si="448"/>
        <v>1</v>
      </c>
      <c r="AO758" s="98">
        <f t="shared" si="449"/>
        <v>18.55</v>
      </c>
      <c r="AP758" s="104">
        <f t="shared" si="450"/>
        <v>20.8</v>
      </c>
      <c r="AQ758" s="98">
        <f t="shared" si="451"/>
        <v>0.2</v>
      </c>
      <c r="AR758" s="98">
        <f t="shared" si="452"/>
        <v>0.15384615384615385</v>
      </c>
      <c r="AS758" s="98">
        <f t="shared" si="453"/>
        <v>7.407407407407407E-2</v>
      </c>
      <c r="AU758" s="97" t="b">
        <f t="shared" si="454"/>
        <v>0</v>
      </c>
      <c r="AV758" s="97" t="b">
        <f t="shared" si="455"/>
        <v>0</v>
      </c>
      <c r="AW758" s="97" t="b">
        <f t="shared" si="461"/>
        <v>1</v>
      </c>
      <c r="AX758" s="97" t="b">
        <f t="shared" si="462"/>
        <v>1</v>
      </c>
      <c r="AY7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8" s="97" t="b">
        <f t="shared" si="456"/>
        <v>1</v>
      </c>
      <c r="BA758" s="97" t="b">
        <f t="shared" si="457"/>
        <v>0</v>
      </c>
      <c r="BB758" s="97" t="b">
        <f t="shared" si="463"/>
        <v>0</v>
      </c>
      <c r="BC758" s="97" t="b">
        <f t="shared" si="464"/>
        <v>0</v>
      </c>
      <c r="BD758" s="97" t="b">
        <f>Petrobras_PETR4___Histórico__InfoMoney_1[[#This Row],[MACD Line]]&lt;0</f>
        <v>0</v>
      </c>
      <c r="BE7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59" spans="1:57" hidden="1">
      <c r="A759" s="83">
        <v>43223</v>
      </c>
      <c r="B759" s="98">
        <v>20.28</v>
      </c>
      <c r="C759" s="98">
        <v>20.28</v>
      </c>
      <c r="D759" s="98">
        <v>-0.66</v>
      </c>
      <c r="E759" s="98">
        <f>Petrobras_PETR4___Histórico__InfoMoney_1[[#This Row],[Var.Dia (%)]]/100</f>
        <v>-6.6E-3</v>
      </c>
      <c r="F759" s="98">
        <v>20.36</v>
      </c>
      <c r="G759" s="98">
        <v>19.850000000000001</v>
      </c>
      <c r="H759" s="98">
        <v>20.45</v>
      </c>
      <c r="I759" s="97" t="s">
        <v>686</v>
      </c>
      <c r="J759" s="108">
        <v>2E-3</v>
      </c>
      <c r="K759" s="97">
        <f ca="1">IF(COUNT($E759:E$1321)&gt;=22,LINEST(OFFSET(E759,0,0,22),OFFSET(J759,0,0,22)),"")</f>
        <v>0.15183224662123346</v>
      </c>
      <c r="L759" s="99">
        <f t="shared" si="429"/>
        <v>0</v>
      </c>
      <c r="M759" s="99">
        <f t="shared" si="430"/>
        <v>0</v>
      </c>
      <c r="N759" s="99">
        <f t="shared" si="431"/>
        <v>0</v>
      </c>
      <c r="O7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-0.23744292237442888</v>
      </c>
      <c r="P759" s="128">
        <f>IF(Petrobras_PETR4___Histórico__InfoMoney_1[[#This Row],[William %R]]&lt;-0.8,1,0)</f>
        <v>0</v>
      </c>
      <c r="Q759" s="128">
        <f>IF(Petrobras_PETR4___Histórico__InfoMoney_1[[#This Row],[William %R]]&gt;-0.1,1,0)</f>
        <v>0</v>
      </c>
      <c r="R759" s="99">
        <f t="shared" si="432"/>
        <v>18.61</v>
      </c>
      <c r="S759" s="99">
        <f t="shared" si="433"/>
        <v>20.8</v>
      </c>
      <c r="T759" s="99">
        <f t="shared" si="434"/>
        <v>19.744384615384615</v>
      </c>
      <c r="U759" s="99">
        <f t="shared" si="435"/>
        <v>19.740499999999997</v>
      </c>
      <c r="V759" s="99">
        <f t="shared" si="436"/>
        <v>20.128468872172377</v>
      </c>
      <c r="W759" s="99">
        <f t="shared" si="437"/>
        <v>19.777834708258034</v>
      </c>
      <c r="X759" s="99">
        <f t="shared" si="438"/>
        <v>0.35063416391434288</v>
      </c>
      <c r="Y759" s="99">
        <f t="shared" si="439"/>
        <v>0.28431480879107374</v>
      </c>
      <c r="Z759" s="99">
        <f t="shared" si="440"/>
        <v>6.6319355123269141E-2</v>
      </c>
      <c r="AA759" s="109">
        <f t="shared" si="441"/>
        <v>9.8994949366117052E-2</v>
      </c>
      <c r="AB759" s="109">
        <f t="shared" si="458"/>
        <v>0.17297398648351664</v>
      </c>
      <c r="AC759" s="99" t="str">
        <f t="shared" si="459"/>
        <v>0</v>
      </c>
      <c r="AD759" s="95" t="str">
        <f t="shared" si="460"/>
        <v>0</v>
      </c>
      <c r="AE759" s="95">
        <f t="shared" si="442"/>
        <v>1</v>
      </c>
      <c r="AF759" s="95">
        <f>IF(Petrobras_PETR4___Histórico__InfoMoney_1[[#This Row],[MACD Line]]&lt;0,1,0)</f>
        <v>0</v>
      </c>
      <c r="AG759" s="99">
        <f>Petrobras_PETR4___Histórico__InfoMoney_1[[#This Row],[9MME]]/Petrobras_PETR4___Histórico__InfoMoney_1[[#This Row],[20MA]]</f>
        <v>1.0001967840421782</v>
      </c>
      <c r="AH759" s="95">
        <f t="shared" si="443"/>
        <v>0</v>
      </c>
      <c r="AI759" s="96">
        <f t="shared" si="444"/>
        <v>0</v>
      </c>
      <c r="AK759" s="104" t="b">
        <f t="shared" si="445"/>
        <v>0</v>
      </c>
      <c r="AL759" s="104" t="b">
        <f t="shared" si="446"/>
        <v>1</v>
      </c>
      <c r="AM759" s="104" t="b">
        <f t="shared" si="447"/>
        <v>1</v>
      </c>
      <c r="AN759" s="104" t="b">
        <f t="shared" si="448"/>
        <v>1</v>
      </c>
      <c r="AO759" s="98">
        <f t="shared" si="449"/>
        <v>18.170000000000002</v>
      </c>
      <c r="AP759" s="104">
        <f t="shared" si="450"/>
        <v>20.8</v>
      </c>
      <c r="AQ759" s="98">
        <f t="shared" si="451"/>
        <v>0.2</v>
      </c>
      <c r="AR759" s="98">
        <f t="shared" si="452"/>
        <v>0.15384615384615385</v>
      </c>
      <c r="AS759" s="98">
        <f t="shared" si="453"/>
        <v>7.407407407407407E-2</v>
      </c>
      <c r="AU759" s="97" t="b">
        <f t="shared" si="454"/>
        <v>0</v>
      </c>
      <c r="AV759" s="97" t="b">
        <f t="shared" si="455"/>
        <v>0</v>
      </c>
      <c r="AW759" s="97" t="b">
        <f t="shared" si="461"/>
        <v>1</v>
      </c>
      <c r="AX759" s="97" t="b">
        <f t="shared" si="462"/>
        <v>1</v>
      </c>
      <c r="AY7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59" s="97" t="b">
        <f t="shared" si="456"/>
        <v>1</v>
      </c>
      <c r="BA759" s="97" t="b">
        <f t="shared" si="457"/>
        <v>1</v>
      </c>
      <c r="BB759" s="97" t="b">
        <f t="shared" si="463"/>
        <v>0</v>
      </c>
      <c r="BC759" s="97" t="b">
        <f t="shared" si="464"/>
        <v>0</v>
      </c>
      <c r="BD759" s="97" t="b">
        <f>Petrobras_PETR4___Histórico__InfoMoney_1[[#This Row],[MACD Line]]&lt;0</f>
        <v>0</v>
      </c>
      <c r="BE7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0" spans="1:57" hidden="1">
      <c r="A760" s="83">
        <v>43222</v>
      </c>
      <c r="B760" s="98">
        <v>20.420000000000002</v>
      </c>
      <c r="C760" s="98">
        <v>20.420000000000002</v>
      </c>
      <c r="D760" s="98">
        <v>-1.61</v>
      </c>
      <c r="E760" s="98">
        <f>Petrobras_PETR4___Histórico__InfoMoney_1[[#This Row],[Var.Dia (%)]]/100</f>
        <v>-1.61E-2</v>
      </c>
      <c r="F760" s="98">
        <v>20.48</v>
      </c>
      <c r="G760" s="98">
        <v>20.34</v>
      </c>
      <c r="H760" s="98">
        <v>20.71</v>
      </c>
      <c r="I760" s="97" t="s">
        <v>687</v>
      </c>
      <c r="J760" s="108">
        <v>1.5100000000000001E-2</v>
      </c>
      <c r="K760" s="97">
        <f ca="1">IF(COUNT($E760:E$1321)&gt;=22,LINEST(OFFSET(E760,0,0,22),OFFSET(J760,0,0,22)),"")</f>
        <v>0.15955193749197993</v>
      </c>
      <c r="L760" s="99">
        <f t="shared" si="429"/>
        <v>0</v>
      </c>
      <c r="M760" s="99">
        <f t="shared" si="430"/>
        <v>0</v>
      </c>
      <c r="N760" s="99">
        <f t="shared" si="431"/>
        <v>0</v>
      </c>
      <c r="O7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-0.17351598173515925</v>
      </c>
      <c r="P760" s="128">
        <f>IF(Petrobras_PETR4___Histórico__InfoMoney_1[[#This Row],[William %R]]&lt;-0.8,1,0)</f>
        <v>0</v>
      </c>
      <c r="Q760" s="128">
        <f>IF(Petrobras_PETR4___Histórico__InfoMoney_1[[#This Row],[William %R]]&gt;-0.1,1,0)</f>
        <v>0</v>
      </c>
      <c r="R760" s="99">
        <f t="shared" si="432"/>
        <v>18.61</v>
      </c>
      <c r="S760" s="99">
        <f t="shared" si="433"/>
        <v>20.8</v>
      </c>
      <c r="T760" s="99">
        <f t="shared" si="434"/>
        <v>19.693576923076925</v>
      </c>
      <c r="U760" s="99">
        <f t="shared" si="435"/>
        <v>19.646999999999998</v>
      </c>
      <c r="V760" s="99">
        <f t="shared" si="436"/>
        <v>20.1009177580219</v>
      </c>
      <c r="W760" s="99">
        <f t="shared" si="437"/>
        <v>19.737661484918675</v>
      </c>
      <c r="X760" s="99">
        <f t="shared" si="438"/>
        <v>0.36325627310322517</v>
      </c>
      <c r="Y760" s="99">
        <f t="shared" si="439"/>
        <v>0.26773497001025642</v>
      </c>
      <c r="Z760" s="99">
        <f t="shared" si="440"/>
        <v>9.5521303092968746E-2</v>
      </c>
      <c r="AA760" s="109">
        <f t="shared" si="441"/>
        <v>0.23334523779155947</v>
      </c>
      <c r="AB760" s="109">
        <f t="shared" si="458"/>
        <v>0.4243465564842025</v>
      </c>
      <c r="AC760" s="99" t="str">
        <f t="shared" si="459"/>
        <v>0</v>
      </c>
      <c r="AD760" s="95" t="str">
        <f t="shared" si="460"/>
        <v>0</v>
      </c>
      <c r="AE760" s="95">
        <f t="shared" si="442"/>
        <v>1</v>
      </c>
      <c r="AF760" s="95">
        <f>IF(Petrobras_PETR4___Histórico__InfoMoney_1[[#This Row],[MACD Line]]&lt;0,1,0)</f>
        <v>0</v>
      </c>
      <c r="AG760" s="99">
        <f>Petrobras_PETR4___Histórico__InfoMoney_1[[#This Row],[9MME]]/Petrobras_PETR4___Histórico__InfoMoney_1[[#This Row],[20MA]]</f>
        <v>1.002370688811367</v>
      </c>
      <c r="AH760" s="95">
        <f t="shared" si="443"/>
        <v>0</v>
      </c>
      <c r="AI760" s="96">
        <f t="shared" si="444"/>
        <v>0</v>
      </c>
      <c r="AK760" s="104" t="b">
        <f t="shared" si="445"/>
        <v>1</v>
      </c>
      <c r="AL760" s="104" t="b">
        <f t="shared" si="446"/>
        <v>0</v>
      </c>
      <c r="AM760" s="104" t="b">
        <f t="shared" si="447"/>
        <v>0</v>
      </c>
      <c r="AN760" s="104" t="b">
        <f t="shared" si="448"/>
        <v>1</v>
      </c>
      <c r="AO760" s="98">
        <f t="shared" si="449"/>
        <v>18.170000000000002</v>
      </c>
      <c r="AP760" s="104">
        <f t="shared" si="450"/>
        <v>20.8</v>
      </c>
      <c r="AQ760" s="98">
        <f t="shared" si="451"/>
        <v>0.2</v>
      </c>
      <c r="AR760" s="98">
        <f t="shared" si="452"/>
        <v>0.15384615384615385</v>
      </c>
      <c r="AS760" s="98">
        <f t="shared" si="453"/>
        <v>7.407407407407407E-2</v>
      </c>
      <c r="AU760" s="97" t="b">
        <f t="shared" si="454"/>
        <v>0</v>
      </c>
      <c r="AV760" s="97" t="b">
        <f t="shared" si="455"/>
        <v>1</v>
      </c>
      <c r="AW760" s="97" t="b">
        <f t="shared" si="461"/>
        <v>1</v>
      </c>
      <c r="AX760" s="97" t="b">
        <f t="shared" si="462"/>
        <v>0</v>
      </c>
      <c r="AY7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0" s="97" t="b">
        <f t="shared" si="456"/>
        <v>1</v>
      </c>
      <c r="BA760" s="97" t="b">
        <f t="shared" si="457"/>
        <v>1</v>
      </c>
      <c r="BB760" s="97" t="b">
        <f t="shared" si="463"/>
        <v>1</v>
      </c>
      <c r="BC760" s="97" t="b">
        <f t="shared" si="464"/>
        <v>0</v>
      </c>
      <c r="BD760" s="97" t="b">
        <f>Petrobras_PETR4___Histórico__InfoMoney_1[[#This Row],[MACD Line]]&lt;0</f>
        <v>0</v>
      </c>
      <c r="BE7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1" spans="1:57" hidden="1">
      <c r="A761" s="83">
        <v>43220</v>
      </c>
      <c r="B761" s="98">
        <v>20.75</v>
      </c>
      <c r="C761" s="98">
        <v>20.75</v>
      </c>
      <c r="D761" s="98">
        <v>1.1399999999999999</v>
      </c>
      <c r="E761" s="98">
        <f>Petrobras_PETR4___Histórico__InfoMoney_1[[#This Row],[Var.Dia (%)]]/100</f>
        <v>1.1399999999999999E-2</v>
      </c>
      <c r="F761" s="98">
        <v>20.53</v>
      </c>
      <c r="G761" s="98">
        <v>20.440000000000001</v>
      </c>
      <c r="H761" s="98">
        <v>20.8</v>
      </c>
      <c r="I761" s="97" t="s">
        <v>688</v>
      </c>
      <c r="J761" s="108">
        <v>1.8599999999999998E-2</v>
      </c>
      <c r="K761" s="97">
        <f ca="1">IF(COUNT($E761:E$1321)&gt;=22,LINEST(OFFSET(E761,0,0,22),OFFSET(J761,0,0,22)),"")</f>
        <v>0.29929457099906998</v>
      </c>
      <c r="L761" s="99">
        <f t="shared" si="429"/>
        <v>0</v>
      </c>
      <c r="M761" s="99">
        <f t="shared" si="430"/>
        <v>1</v>
      </c>
      <c r="N761" s="99">
        <f t="shared" si="431"/>
        <v>0</v>
      </c>
      <c r="O7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-2.2831050228310813E-2</v>
      </c>
      <c r="P761" s="128">
        <f>IF(Petrobras_PETR4___Histórico__InfoMoney_1[[#This Row],[William %R]]&lt;-0.8,1,0)</f>
        <v>0</v>
      </c>
      <c r="Q761" s="128">
        <f>IF(Petrobras_PETR4___Histórico__InfoMoney_1[[#This Row],[William %R]]&gt;-0.1,1,0)</f>
        <v>1</v>
      </c>
      <c r="R761" s="99">
        <f t="shared" si="432"/>
        <v>18.61</v>
      </c>
      <c r="S761" s="99">
        <f t="shared" si="433"/>
        <v>20.8</v>
      </c>
      <c r="T761" s="99">
        <f t="shared" si="434"/>
        <v>19.665230769230771</v>
      </c>
      <c r="U761" s="99">
        <f t="shared" si="435"/>
        <v>19.561500000000002</v>
      </c>
      <c r="V761" s="99">
        <f t="shared" si="436"/>
        <v>20.042902804934972</v>
      </c>
      <c r="W761" s="99">
        <f t="shared" si="437"/>
        <v>19.683074403712169</v>
      </c>
      <c r="X761" s="99">
        <f t="shared" si="438"/>
        <v>0.3598284012228028</v>
      </c>
      <c r="Y761" s="99">
        <f t="shared" si="439"/>
        <v>0.24385464423701425</v>
      </c>
      <c r="Z761" s="99">
        <f t="shared" si="440"/>
        <v>0.11597375698578855</v>
      </c>
      <c r="AA761" s="109">
        <f t="shared" si="441"/>
        <v>0.16263455967290624</v>
      </c>
      <c r="AB761" s="109">
        <f t="shared" si="458"/>
        <v>0.42477052628448747</v>
      </c>
      <c r="AC761" s="99" t="str">
        <f t="shared" si="459"/>
        <v>0</v>
      </c>
      <c r="AD761" s="95" t="str">
        <f t="shared" si="460"/>
        <v>0</v>
      </c>
      <c r="AE761" s="95">
        <f t="shared" si="442"/>
        <v>1</v>
      </c>
      <c r="AF761" s="95">
        <f>IF(Petrobras_PETR4___Histórico__InfoMoney_1[[#This Row],[MACD Line]]&lt;0,1,0)</f>
        <v>0</v>
      </c>
      <c r="AG761" s="99">
        <f>Petrobras_PETR4___Histórico__InfoMoney_1[[#This Row],[9MME]]/Petrobras_PETR4___Histórico__InfoMoney_1[[#This Row],[20MA]]</f>
        <v>1.0053028024042516</v>
      </c>
      <c r="AH761" s="95">
        <f t="shared" si="443"/>
        <v>0</v>
      </c>
      <c r="AI761" s="96">
        <f t="shared" si="444"/>
        <v>0</v>
      </c>
      <c r="AK761" s="104" t="b">
        <f t="shared" si="445"/>
        <v>0</v>
      </c>
      <c r="AL761" s="104" t="b">
        <f t="shared" si="446"/>
        <v>1</v>
      </c>
      <c r="AM761" s="104" t="b">
        <f t="shared" si="447"/>
        <v>0</v>
      </c>
      <c r="AN761" s="104" t="b">
        <f t="shared" si="448"/>
        <v>1</v>
      </c>
      <c r="AO761" s="98">
        <f t="shared" si="449"/>
        <v>18.170000000000002</v>
      </c>
      <c r="AP761" s="104">
        <f t="shared" si="450"/>
        <v>20.8</v>
      </c>
      <c r="AQ761" s="98">
        <f t="shared" si="451"/>
        <v>0.2</v>
      </c>
      <c r="AR761" s="98">
        <f t="shared" si="452"/>
        <v>0.15384615384615385</v>
      </c>
      <c r="AS761" s="98">
        <f t="shared" si="453"/>
        <v>7.407407407407407E-2</v>
      </c>
      <c r="AU761" s="97" t="b">
        <f t="shared" si="454"/>
        <v>1</v>
      </c>
      <c r="AV761" s="97" t="b">
        <f t="shared" si="455"/>
        <v>1</v>
      </c>
      <c r="AW761" s="97" t="b">
        <f t="shared" si="461"/>
        <v>0</v>
      </c>
      <c r="AX761" s="97" t="b">
        <f t="shared" si="462"/>
        <v>0</v>
      </c>
      <c r="AY7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1" s="97" t="b">
        <f t="shared" si="456"/>
        <v>0</v>
      </c>
      <c r="BA761" s="97" t="b">
        <f t="shared" si="457"/>
        <v>1</v>
      </c>
      <c r="BB761" s="97" t="b">
        <f t="shared" si="463"/>
        <v>1</v>
      </c>
      <c r="BC761" s="97" t="b">
        <f t="shared" si="464"/>
        <v>1</v>
      </c>
      <c r="BD761" s="97" t="b">
        <f>Petrobras_PETR4___Histórico__InfoMoney_1[[#This Row],[MACD Line]]&lt;0</f>
        <v>0</v>
      </c>
      <c r="BE7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2" spans="1:57" hidden="1">
      <c r="A762" s="83">
        <v>43217</v>
      </c>
      <c r="B762" s="98">
        <v>20.52</v>
      </c>
      <c r="C762" s="98">
        <v>20.52</v>
      </c>
      <c r="D762" s="98">
        <v>0.35</v>
      </c>
      <c r="E762" s="98">
        <f>Petrobras_PETR4___Histórico__InfoMoney_1[[#This Row],[Var.Dia (%)]]/100</f>
        <v>3.4999999999999996E-3</v>
      </c>
      <c r="F762" s="98">
        <v>20.63</v>
      </c>
      <c r="G762" s="98">
        <v>20.47</v>
      </c>
      <c r="H762" s="98">
        <v>20.71</v>
      </c>
      <c r="I762" s="97" t="s">
        <v>689</v>
      </c>
      <c r="J762" s="108">
        <v>3.8E-3</v>
      </c>
      <c r="K762" s="97">
        <f ca="1">IF(COUNT($E762:E$1321)&gt;=22,LINEST(OFFSET(E762,0,0,22),OFFSET(J762,0,0,22)),"")</f>
        <v>0.34712990847812875</v>
      </c>
      <c r="L762" s="99">
        <f t="shared" si="429"/>
        <v>0</v>
      </c>
      <c r="M762" s="99">
        <f t="shared" si="430"/>
        <v>0</v>
      </c>
      <c r="N762" s="99">
        <f t="shared" si="431"/>
        <v>0</v>
      </c>
      <c r="O7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-9.0476190476191029E-2</v>
      </c>
      <c r="P762" s="128">
        <f>IF(Petrobras_PETR4___Histórico__InfoMoney_1[[#This Row],[William %R]]&lt;-0.8,1,0)</f>
        <v>0</v>
      </c>
      <c r="Q762" s="128">
        <f>IF(Petrobras_PETR4___Histórico__InfoMoney_1[[#This Row],[William %R]]&gt;-0.1,1,0)</f>
        <v>1</v>
      </c>
      <c r="R762" s="99">
        <f t="shared" si="432"/>
        <v>18.61</v>
      </c>
      <c r="S762" s="99">
        <f t="shared" si="433"/>
        <v>20.71</v>
      </c>
      <c r="T762" s="99">
        <f t="shared" si="434"/>
        <v>19.579923076923077</v>
      </c>
      <c r="U762" s="99">
        <f t="shared" si="435"/>
        <v>19.468</v>
      </c>
      <c r="V762" s="99">
        <f t="shared" si="436"/>
        <v>19.914339678559511</v>
      </c>
      <c r="W762" s="99">
        <f t="shared" si="437"/>
        <v>19.597720356009141</v>
      </c>
      <c r="X762" s="99">
        <f t="shared" si="438"/>
        <v>0.31661932255036973</v>
      </c>
      <c r="Y762" s="99">
        <f t="shared" si="439"/>
        <v>0.21486120499056713</v>
      </c>
      <c r="Z762" s="99">
        <f t="shared" si="440"/>
        <v>0.1017581175598026</v>
      </c>
      <c r="AA762" s="109">
        <f t="shared" si="441"/>
        <v>5.6568542494922595E-2</v>
      </c>
      <c r="AB762" s="109">
        <f t="shared" si="458"/>
        <v>0.35166745655519549</v>
      </c>
      <c r="AC762" s="99" t="str">
        <f t="shared" si="459"/>
        <v>0</v>
      </c>
      <c r="AD762" s="95" t="str">
        <f t="shared" si="460"/>
        <v>0</v>
      </c>
      <c r="AE762" s="95">
        <f t="shared" si="442"/>
        <v>1</v>
      </c>
      <c r="AF762" s="95">
        <f>IF(Petrobras_PETR4___Histórico__InfoMoney_1[[#This Row],[MACD Line]]&lt;0,1,0)</f>
        <v>0</v>
      </c>
      <c r="AG762" s="99">
        <f>Petrobras_PETR4___Histórico__InfoMoney_1[[#This Row],[9MME]]/Petrobras_PETR4___Histórico__InfoMoney_1[[#This Row],[20MA]]</f>
        <v>1.0057490793570514</v>
      </c>
      <c r="AH762" s="95">
        <f t="shared" si="443"/>
        <v>0</v>
      </c>
      <c r="AI762" s="96">
        <f t="shared" si="444"/>
        <v>0</v>
      </c>
      <c r="AK762" s="104" t="b">
        <f t="shared" si="445"/>
        <v>1</v>
      </c>
      <c r="AL762" s="104" t="b">
        <f t="shared" si="446"/>
        <v>0</v>
      </c>
      <c r="AM762" s="104" t="b">
        <f t="shared" si="447"/>
        <v>1</v>
      </c>
      <c r="AN762" s="104" t="b">
        <f t="shared" si="448"/>
        <v>1</v>
      </c>
      <c r="AO762" s="98">
        <f t="shared" si="449"/>
        <v>18.170000000000002</v>
      </c>
      <c r="AP762" s="104">
        <f t="shared" si="450"/>
        <v>20.8</v>
      </c>
      <c r="AQ762" s="98">
        <f t="shared" si="451"/>
        <v>0.2</v>
      </c>
      <c r="AR762" s="98">
        <f t="shared" si="452"/>
        <v>0.15384615384615385</v>
      </c>
      <c r="AS762" s="98">
        <f t="shared" si="453"/>
        <v>7.407407407407407E-2</v>
      </c>
      <c r="AU762" s="97" t="b">
        <f t="shared" si="454"/>
        <v>1</v>
      </c>
      <c r="AV762" s="97" t="b">
        <f t="shared" si="455"/>
        <v>1</v>
      </c>
      <c r="AW762" s="97" t="b">
        <f t="shared" si="461"/>
        <v>0</v>
      </c>
      <c r="AX762" s="97" t="b">
        <f t="shared" si="462"/>
        <v>0</v>
      </c>
      <c r="AY7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2" s="97" t="b">
        <f t="shared" si="456"/>
        <v>0</v>
      </c>
      <c r="BA762" s="97" t="b">
        <f t="shared" si="457"/>
        <v>0</v>
      </c>
      <c r="BB762" s="97" t="b">
        <f t="shared" si="463"/>
        <v>1</v>
      </c>
      <c r="BC762" s="97" t="b">
        <f t="shared" si="464"/>
        <v>1</v>
      </c>
      <c r="BD762" s="97" t="b">
        <f>Petrobras_PETR4___Histórico__InfoMoney_1[[#This Row],[MACD Line]]&lt;0</f>
        <v>0</v>
      </c>
      <c r="BE7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3" spans="1:57" hidden="1">
      <c r="A763" s="83">
        <v>43216</v>
      </c>
      <c r="B763" s="98">
        <v>20.440000000000001</v>
      </c>
      <c r="C763" s="98">
        <v>20.440000000000001</v>
      </c>
      <c r="D763" s="98">
        <v>4.1399999999999997</v>
      </c>
      <c r="E763" s="98">
        <f>Petrobras_PETR4___Histórico__InfoMoney_1[[#This Row],[Var.Dia (%)]]/100</f>
        <v>4.1399999999999999E-2</v>
      </c>
      <c r="F763" s="98">
        <v>19.87</v>
      </c>
      <c r="G763" s="98">
        <v>19.850000000000001</v>
      </c>
      <c r="H763" s="98">
        <v>20.440000000000001</v>
      </c>
      <c r="I763" s="97" t="s">
        <v>57</v>
      </c>
      <c r="J763" s="108">
        <v>-6.9999999999999999E-4</v>
      </c>
      <c r="K763" s="97">
        <f ca="1">IF(COUNT($E763:E$1321)&gt;=22,LINEST(OFFSET(E763,0,0,22),OFFSET(J763,0,0,22)),"")</f>
        <v>0.34281450453377993</v>
      </c>
      <c r="L763" s="99">
        <f t="shared" si="429"/>
        <v>0</v>
      </c>
      <c r="M763" s="99">
        <f t="shared" si="430"/>
        <v>0</v>
      </c>
      <c r="N763" s="99">
        <f t="shared" si="431"/>
        <v>0</v>
      </c>
      <c r="O7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-6.4356435643563872E-2</v>
      </c>
      <c r="P763" s="128">
        <f>IF(Petrobras_PETR4___Histórico__InfoMoney_1[[#This Row],[William %R]]&lt;-0.8,1,0)</f>
        <v>0</v>
      </c>
      <c r="Q763" s="128">
        <f>IF(Petrobras_PETR4___Histórico__InfoMoney_1[[#This Row],[William %R]]&gt;-0.1,1,0)</f>
        <v>1</v>
      </c>
      <c r="R763" s="99">
        <f t="shared" si="432"/>
        <v>18.55</v>
      </c>
      <c r="S763" s="99">
        <f t="shared" si="433"/>
        <v>20.57</v>
      </c>
      <c r="T763" s="99">
        <f t="shared" si="434"/>
        <v>19.513038461538457</v>
      </c>
      <c r="U763" s="99">
        <f t="shared" si="435"/>
        <v>19.408999999999999</v>
      </c>
      <c r="V763" s="99">
        <f t="shared" si="436"/>
        <v>19.804219620115784</v>
      </c>
      <c r="W763" s="99">
        <f t="shared" si="437"/>
        <v>19.523937984489873</v>
      </c>
      <c r="X763" s="99">
        <f t="shared" si="438"/>
        <v>0.28028163562591146</v>
      </c>
      <c r="Y763" s="99">
        <f t="shared" si="439"/>
        <v>0.18942167560061648</v>
      </c>
      <c r="Z763" s="99">
        <f t="shared" si="440"/>
        <v>9.0859960025294978E-2</v>
      </c>
      <c r="AA763" s="109">
        <f t="shared" si="441"/>
        <v>0.57275649276110507</v>
      </c>
      <c r="AB763" s="109">
        <f t="shared" si="458"/>
        <v>0.312137790086366</v>
      </c>
      <c r="AC763" s="99" t="str">
        <f t="shared" si="459"/>
        <v>0</v>
      </c>
      <c r="AD763" s="95" t="str">
        <f t="shared" si="460"/>
        <v>0</v>
      </c>
      <c r="AE763" s="95">
        <f t="shared" si="442"/>
        <v>1</v>
      </c>
      <c r="AF763" s="95">
        <f>IF(Petrobras_PETR4___Histórico__InfoMoney_1[[#This Row],[MACD Line]]&lt;0,1,0)</f>
        <v>0</v>
      </c>
      <c r="AG763" s="99">
        <f>Petrobras_PETR4___Histórico__InfoMoney_1[[#This Row],[9MME]]/Petrobras_PETR4___Histórico__InfoMoney_1[[#This Row],[20MA]]</f>
        <v>1.0053603205491504</v>
      </c>
      <c r="AH763" s="95">
        <f t="shared" si="443"/>
        <v>0</v>
      </c>
      <c r="AI763" s="96">
        <f t="shared" si="444"/>
        <v>0</v>
      </c>
      <c r="AK763" s="104" t="b">
        <f t="shared" si="445"/>
        <v>0</v>
      </c>
      <c r="AL763" s="104" t="b">
        <f t="shared" si="446"/>
        <v>0</v>
      </c>
      <c r="AM763" s="104" t="b">
        <f t="shared" si="447"/>
        <v>0</v>
      </c>
      <c r="AN763" s="104" t="b">
        <f t="shared" si="448"/>
        <v>1</v>
      </c>
      <c r="AO763" s="98">
        <f t="shared" si="449"/>
        <v>18.170000000000002</v>
      </c>
      <c r="AP763" s="104">
        <f t="shared" si="450"/>
        <v>20.57</v>
      </c>
      <c r="AQ763" s="98">
        <f t="shared" si="451"/>
        <v>0.2</v>
      </c>
      <c r="AR763" s="98">
        <f t="shared" si="452"/>
        <v>0.15384615384615385</v>
      </c>
      <c r="AS763" s="98">
        <f t="shared" si="453"/>
        <v>7.407407407407407E-2</v>
      </c>
      <c r="AU763" s="97" t="b">
        <f t="shared" si="454"/>
        <v>1</v>
      </c>
      <c r="AV763" s="97" t="b">
        <f t="shared" si="455"/>
        <v>0</v>
      </c>
      <c r="AW763" s="97" t="b">
        <f t="shared" si="461"/>
        <v>0</v>
      </c>
      <c r="AX763" s="97" t="b">
        <f t="shared" si="462"/>
        <v>1</v>
      </c>
      <c r="AY7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3" s="97" t="b">
        <f t="shared" si="456"/>
        <v>1</v>
      </c>
      <c r="BA763" s="97" t="b">
        <f t="shared" si="457"/>
        <v>0</v>
      </c>
      <c r="BB763" s="97" t="b">
        <f t="shared" si="463"/>
        <v>0</v>
      </c>
      <c r="BC763" s="97" t="b">
        <f t="shared" si="464"/>
        <v>1</v>
      </c>
      <c r="BD763" s="97" t="b">
        <f>Petrobras_PETR4___Histórico__InfoMoney_1[[#This Row],[MACD Line]]&lt;0</f>
        <v>0</v>
      </c>
      <c r="BE7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4" spans="1:57" hidden="1">
      <c r="A764" s="83">
        <v>43215</v>
      </c>
      <c r="B764" s="98">
        <v>19.63</v>
      </c>
      <c r="C764" s="98">
        <v>19.63</v>
      </c>
      <c r="D764" s="98">
        <v>-2.99</v>
      </c>
      <c r="E764" s="98">
        <f>Petrobras_PETR4___Histórico__InfoMoney_1[[#This Row],[Var.Dia (%)]]/100</f>
        <v>-2.9900000000000003E-2</v>
      </c>
      <c r="F764" s="98">
        <v>19.88</v>
      </c>
      <c r="G764" s="98">
        <v>19.579999999999998</v>
      </c>
      <c r="H764" s="98">
        <v>19.989999999999998</v>
      </c>
      <c r="I764" s="97" t="s">
        <v>104</v>
      </c>
      <c r="J764" s="108">
        <v>-1.55E-2</v>
      </c>
      <c r="K764" s="97">
        <f ca="1">IF(COUNT($E764:E$1321)&gt;=22,LINEST(OFFSET(E764,0,0,22),OFFSET(J764,0,0,22)),"")</f>
        <v>0.37730326276309867</v>
      </c>
      <c r="L764" s="99">
        <f t="shared" si="429"/>
        <v>0</v>
      </c>
      <c r="M764" s="99">
        <f t="shared" si="430"/>
        <v>0</v>
      </c>
      <c r="N764" s="99">
        <f t="shared" si="431"/>
        <v>0</v>
      </c>
      <c r="O7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-0.46534653465346609</v>
      </c>
      <c r="P764" s="128">
        <f>IF(Petrobras_PETR4___Histórico__InfoMoney_1[[#This Row],[William %R]]&lt;-0.8,1,0)</f>
        <v>0</v>
      </c>
      <c r="Q764" s="128">
        <f>IF(Petrobras_PETR4___Histórico__InfoMoney_1[[#This Row],[William %R]]&gt;-0.1,1,0)</f>
        <v>0</v>
      </c>
      <c r="R764" s="99">
        <f t="shared" si="432"/>
        <v>18.55</v>
      </c>
      <c r="S764" s="99">
        <f t="shared" si="433"/>
        <v>20.57</v>
      </c>
      <c r="T764" s="99">
        <f t="shared" si="434"/>
        <v>19.377423076923076</v>
      </c>
      <c r="U764" s="99">
        <f t="shared" si="435"/>
        <v>19.344499999999996</v>
      </c>
      <c r="V764" s="99">
        <f t="shared" si="436"/>
        <v>19.688623187409565</v>
      </c>
      <c r="W764" s="99">
        <f t="shared" si="437"/>
        <v>19.450653023249064</v>
      </c>
      <c r="X764" s="99">
        <f t="shared" si="438"/>
        <v>0.23797016416050099</v>
      </c>
      <c r="Y764" s="99">
        <f t="shared" si="439"/>
        <v>0.16670668559429275</v>
      </c>
      <c r="Z764" s="99">
        <f t="shared" si="440"/>
        <v>7.1263478566208238E-2</v>
      </c>
      <c r="AA764" s="109">
        <f t="shared" si="441"/>
        <v>0.43133513652379357</v>
      </c>
      <c r="AB764" s="109">
        <f t="shared" si="458"/>
        <v>0.27179036038829624</v>
      </c>
      <c r="AC764" s="99" t="str">
        <f t="shared" si="459"/>
        <v>0</v>
      </c>
      <c r="AD764" s="95" t="str">
        <f t="shared" si="460"/>
        <v>0</v>
      </c>
      <c r="AE764" s="95">
        <f t="shared" si="442"/>
        <v>1</v>
      </c>
      <c r="AF764" s="95">
        <f>IF(Petrobras_PETR4___Histórico__InfoMoney_1[[#This Row],[MACD Line]]&lt;0,1,0)</f>
        <v>0</v>
      </c>
      <c r="AG764" s="99">
        <f>Petrobras_PETR4___Histórico__InfoMoney_1[[#This Row],[9MME]]/Petrobras_PETR4___Histórico__InfoMoney_1[[#This Row],[20MA]]</f>
        <v>1.0017019347578422</v>
      </c>
      <c r="AH764" s="95">
        <f t="shared" si="443"/>
        <v>0</v>
      </c>
      <c r="AI764" s="96">
        <f t="shared" si="444"/>
        <v>0</v>
      </c>
      <c r="AK764" s="104" t="b">
        <f t="shared" si="445"/>
        <v>0</v>
      </c>
      <c r="AL764" s="104" t="b">
        <f t="shared" si="446"/>
        <v>1</v>
      </c>
      <c r="AM764" s="104" t="b">
        <f t="shared" si="447"/>
        <v>1</v>
      </c>
      <c r="AN764" s="104" t="b">
        <f t="shared" si="448"/>
        <v>0</v>
      </c>
      <c r="AO764" s="98">
        <f t="shared" si="449"/>
        <v>18.170000000000002</v>
      </c>
      <c r="AP764" s="104">
        <f t="shared" si="450"/>
        <v>20.57</v>
      </c>
      <c r="AQ764" s="98">
        <f t="shared" si="451"/>
        <v>0.2</v>
      </c>
      <c r="AR764" s="98">
        <f t="shared" si="452"/>
        <v>0.15384615384615385</v>
      </c>
      <c r="AS764" s="98">
        <f t="shared" si="453"/>
        <v>7.407407407407407E-2</v>
      </c>
      <c r="AU764" s="97" t="b">
        <f t="shared" si="454"/>
        <v>0</v>
      </c>
      <c r="AV764" s="97" t="b">
        <f t="shared" si="455"/>
        <v>1</v>
      </c>
      <c r="AW764" s="97" t="b">
        <f t="shared" si="461"/>
        <v>1</v>
      </c>
      <c r="AX764" s="97" t="b">
        <f t="shared" si="462"/>
        <v>0</v>
      </c>
      <c r="AY7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4" s="97" t="b">
        <f t="shared" si="456"/>
        <v>0</v>
      </c>
      <c r="BA764" s="97" t="b">
        <f t="shared" si="457"/>
        <v>1</v>
      </c>
      <c r="BB764" s="97" t="b">
        <f t="shared" si="463"/>
        <v>1</v>
      </c>
      <c r="BC764" s="97" t="b">
        <f t="shared" si="464"/>
        <v>0</v>
      </c>
      <c r="BD764" s="97" t="b">
        <f>Petrobras_PETR4___Histórico__InfoMoney_1[[#This Row],[MACD Line]]&lt;0</f>
        <v>0</v>
      </c>
      <c r="BE7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5" spans="1:57" hidden="1">
      <c r="A765" s="83">
        <v>43214</v>
      </c>
      <c r="B765" s="98">
        <v>20.239999999999998</v>
      </c>
      <c r="C765" s="98">
        <v>20.239999999999998</v>
      </c>
      <c r="D765" s="98">
        <v>-0.36</v>
      </c>
      <c r="E765" s="98">
        <f>Petrobras_PETR4___Histórico__InfoMoney_1[[#This Row],[Var.Dia (%)]]/100</f>
        <v>-3.5999999999999999E-3</v>
      </c>
      <c r="F765" s="98">
        <v>20.420000000000002</v>
      </c>
      <c r="G765" s="98">
        <v>20.079999999999998</v>
      </c>
      <c r="H765" s="98">
        <v>20.57</v>
      </c>
      <c r="I765" s="97" t="s">
        <v>690</v>
      </c>
      <c r="J765" s="108">
        <v>5.0000000000000001E-3</v>
      </c>
      <c r="K765" s="97">
        <f ca="1">IF(COUNT($E765:E$1321)&gt;=22,LINEST(OFFSET(E765,0,0,22),OFFSET(J765,0,0,22)),"")</f>
        <v>0.21826986311688631</v>
      </c>
      <c r="L765" s="99">
        <f t="shared" si="429"/>
        <v>0</v>
      </c>
      <c r="M765" s="99">
        <f t="shared" si="430"/>
        <v>1</v>
      </c>
      <c r="N765" s="99">
        <f t="shared" si="431"/>
        <v>0</v>
      </c>
      <c r="O7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-0.16336633663366432</v>
      </c>
      <c r="P765" s="128">
        <f>IF(Petrobras_PETR4___Histórico__InfoMoney_1[[#This Row],[William %R]]&lt;-0.8,1,0)</f>
        <v>0</v>
      </c>
      <c r="Q765" s="128">
        <f>IF(Petrobras_PETR4___Histórico__InfoMoney_1[[#This Row],[William %R]]&gt;-0.1,1,0)</f>
        <v>0</v>
      </c>
      <c r="R765" s="99">
        <f t="shared" si="432"/>
        <v>18.55</v>
      </c>
      <c r="S765" s="99">
        <f t="shared" si="433"/>
        <v>20.57</v>
      </c>
      <c r="T765" s="99">
        <f t="shared" si="434"/>
        <v>19.45688461538461</v>
      </c>
      <c r="U765" s="99">
        <f t="shared" si="435"/>
        <v>19.331499999999998</v>
      </c>
      <c r="V765" s="99">
        <f t="shared" si="436"/>
        <v>19.699281948756759</v>
      </c>
      <c r="W765" s="99">
        <f t="shared" si="437"/>
        <v>19.436305265108988</v>
      </c>
      <c r="X765" s="99">
        <f t="shared" si="438"/>
        <v>0.26297668364777138</v>
      </c>
      <c r="Y765" s="99">
        <f t="shared" si="439"/>
        <v>0.1488908159527407</v>
      </c>
      <c r="Z765" s="99">
        <f t="shared" si="440"/>
        <v>0.11408586769503068</v>
      </c>
      <c r="AA765" s="109">
        <f t="shared" si="441"/>
        <v>4.9497474683058526E-2</v>
      </c>
      <c r="AB765" s="109">
        <f t="shared" si="458"/>
        <v>0.24667792767087915</v>
      </c>
      <c r="AC765" s="99" t="str">
        <f t="shared" si="459"/>
        <v>0</v>
      </c>
      <c r="AD765" s="95" t="str">
        <f t="shared" si="460"/>
        <v>0</v>
      </c>
      <c r="AE765" s="95">
        <f t="shared" si="442"/>
        <v>1</v>
      </c>
      <c r="AF765" s="95">
        <f>IF(Petrobras_PETR4___Histórico__InfoMoney_1[[#This Row],[MACD Line]]&lt;0,1,0)</f>
        <v>0</v>
      </c>
      <c r="AG765" s="99">
        <f>Petrobras_PETR4___Histórico__InfoMoney_1[[#This Row],[9MME]]/Petrobras_PETR4___Histórico__InfoMoney_1[[#This Row],[20MA]]</f>
        <v>1.0064860261947914</v>
      </c>
      <c r="AH765" s="95">
        <f t="shared" si="443"/>
        <v>0</v>
      </c>
      <c r="AI765" s="96">
        <f t="shared" si="444"/>
        <v>0</v>
      </c>
      <c r="AK765" s="104" t="b">
        <f t="shared" si="445"/>
        <v>1</v>
      </c>
      <c r="AL765" s="104" t="b">
        <f t="shared" si="446"/>
        <v>1</v>
      </c>
      <c r="AM765" s="104" t="b">
        <f t="shared" si="447"/>
        <v>1</v>
      </c>
      <c r="AN765" s="104" t="b">
        <f t="shared" si="448"/>
        <v>1</v>
      </c>
      <c r="AO765" s="98">
        <f t="shared" si="449"/>
        <v>18.170000000000002</v>
      </c>
      <c r="AP765" s="104">
        <f t="shared" si="450"/>
        <v>20.57</v>
      </c>
      <c r="AQ765" s="98">
        <f t="shared" si="451"/>
        <v>0.2</v>
      </c>
      <c r="AR765" s="98">
        <f t="shared" si="452"/>
        <v>0.15384615384615385</v>
      </c>
      <c r="AS765" s="98">
        <f t="shared" si="453"/>
        <v>7.407407407407407E-2</v>
      </c>
      <c r="AU765" s="97" t="b">
        <f t="shared" si="454"/>
        <v>1</v>
      </c>
      <c r="AV765" s="97" t="b">
        <f t="shared" si="455"/>
        <v>1</v>
      </c>
      <c r="AW765" s="97" t="b">
        <f t="shared" si="461"/>
        <v>0</v>
      </c>
      <c r="AX765" s="97" t="b">
        <f t="shared" si="462"/>
        <v>0</v>
      </c>
      <c r="AY7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5" s="97" t="b">
        <f t="shared" si="456"/>
        <v>0</v>
      </c>
      <c r="BA765" s="97" t="b">
        <f t="shared" si="457"/>
        <v>0</v>
      </c>
      <c r="BB765" s="97" t="b">
        <f t="shared" si="463"/>
        <v>1</v>
      </c>
      <c r="BC765" s="97" t="b">
        <f t="shared" si="464"/>
        <v>1</v>
      </c>
      <c r="BD765" s="97" t="b">
        <f>Petrobras_PETR4___Histórico__InfoMoney_1[[#This Row],[MACD Line]]&lt;0</f>
        <v>0</v>
      </c>
      <c r="BE7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6" spans="1:57" hidden="1">
      <c r="A766" s="83">
        <v>43213</v>
      </c>
      <c r="B766" s="98">
        <v>20.309999999999999</v>
      </c>
      <c r="C766" s="98">
        <v>20.309999999999999</v>
      </c>
      <c r="D766" s="98">
        <v>0.54</v>
      </c>
      <c r="E766" s="98">
        <f>Petrobras_PETR4___Histórico__InfoMoney_1[[#This Row],[Var.Dia (%)]]/100</f>
        <v>5.4000000000000003E-3</v>
      </c>
      <c r="F766" s="98">
        <v>19.96</v>
      </c>
      <c r="G766" s="98">
        <v>19.82</v>
      </c>
      <c r="H766" s="98">
        <v>20.309999999999999</v>
      </c>
      <c r="I766" s="97" t="s">
        <v>691</v>
      </c>
      <c r="J766" s="108">
        <v>1.6000000000000001E-3</v>
      </c>
      <c r="K766" s="97">
        <f ca="1">IF(COUNT($E766:E$1321)&gt;=22,LINEST(OFFSET(E766,0,0,22),OFFSET(J766,0,0,22)),"")</f>
        <v>0.19746182001474352</v>
      </c>
      <c r="L766" s="99">
        <f t="shared" si="429"/>
        <v>0</v>
      </c>
      <c r="M766" s="99">
        <f t="shared" si="430"/>
        <v>0</v>
      </c>
      <c r="N766" s="99">
        <f t="shared" si="431"/>
        <v>0</v>
      </c>
      <c r="O7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766" s="128">
        <f>IF(Petrobras_PETR4___Histórico__InfoMoney_1[[#This Row],[William %R]]&lt;-0.8,1,0)</f>
        <v>0</v>
      </c>
      <c r="Q766" s="128">
        <f>IF(Petrobras_PETR4___Histórico__InfoMoney_1[[#This Row],[William %R]]&gt;-0.1,1,0)</f>
        <v>1</v>
      </c>
      <c r="R766" s="99">
        <f t="shared" si="432"/>
        <v>18.170000000000002</v>
      </c>
      <c r="S766" s="99">
        <f t="shared" si="433"/>
        <v>20.309999999999999</v>
      </c>
      <c r="T766" s="99">
        <f t="shared" si="434"/>
        <v>19.439730769230763</v>
      </c>
      <c r="U766" s="99">
        <f t="shared" si="435"/>
        <v>19.314499999999995</v>
      </c>
      <c r="V766" s="99">
        <f t="shared" si="436"/>
        <v>19.600969575803443</v>
      </c>
      <c r="W766" s="99">
        <f t="shared" si="437"/>
        <v>19.372009686317707</v>
      </c>
      <c r="X766" s="99">
        <f t="shared" si="438"/>
        <v>0.22895988948573631</v>
      </c>
      <c r="Y766" s="99">
        <f t="shared" si="439"/>
        <v>0.12036934902898302</v>
      </c>
      <c r="Z766" s="99">
        <f t="shared" si="440"/>
        <v>0.10859054045675329</v>
      </c>
      <c r="AA766" s="109">
        <f t="shared" si="441"/>
        <v>7.7781745930519827E-2</v>
      </c>
      <c r="AB766" s="109">
        <f t="shared" si="458"/>
        <v>0.53063169901542762</v>
      </c>
      <c r="AC766" s="99" t="str">
        <f t="shared" si="459"/>
        <v>0</v>
      </c>
      <c r="AD766" s="95" t="str">
        <f t="shared" si="460"/>
        <v>0</v>
      </c>
      <c r="AE766" s="95">
        <f t="shared" si="442"/>
        <v>1</v>
      </c>
      <c r="AF766" s="95">
        <f>IF(Petrobras_PETR4___Histórico__InfoMoney_1[[#This Row],[MACD Line]]&lt;0,1,0)</f>
        <v>0</v>
      </c>
      <c r="AG766" s="99">
        <f>Petrobras_PETR4___Histórico__InfoMoney_1[[#This Row],[9MME]]/Petrobras_PETR4___Histórico__InfoMoney_1[[#This Row],[20MA]]</f>
        <v>1.0064837696668705</v>
      </c>
      <c r="AH766" s="95">
        <f t="shared" si="443"/>
        <v>0</v>
      </c>
      <c r="AI766" s="96">
        <f t="shared" si="444"/>
        <v>0</v>
      </c>
      <c r="AK766" s="104" t="b">
        <f t="shared" si="445"/>
        <v>1</v>
      </c>
      <c r="AL766" s="104" t="b">
        <f t="shared" si="446"/>
        <v>1</v>
      </c>
      <c r="AM766" s="104" t="b">
        <f t="shared" si="447"/>
        <v>0</v>
      </c>
      <c r="AN766" s="104" t="b">
        <f t="shared" si="448"/>
        <v>1</v>
      </c>
      <c r="AO766" s="98">
        <f t="shared" si="449"/>
        <v>18.170000000000002</v>
      </c>
      <c r="AP766" s="104">
        <f t="shared" si="450"/>
        <v>20.57</v>
      </c>
      <c r="AQ766" s="98">
        <f t="shared" si="451"/>
        <v>0.2</v>
      </c>
      <c r="AR766" s="98">
        <f t="shared" si="452"/>
        <v>0.15384615384615385</v>
      </c>
      <c r="AS766" s="98">
        <f t="shared" si="453"/>
        <v>7.407407407407407E-2</v>
      </c>
      <c r="AU766" s="97" t="b">
        <f t="shared" si="454"/>
        <v>1</v>
      </c>
      <c r="AV766" s="97" t="b">
        <f t="shared" si="455"/>
        <v>1</v>
      </c>
      <c r="AW766" s="97" t="b">
        <f t="shared" si="461"/>
        <v>0</v>
      </c>
      <c r="AX766" s="97" t="b">
        <f t="shared" si="462"/>
        <v>0</v>
      </c>
      <c r="AY7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6" s="97" t="b">
        <f t="shared" si="456"/>
        <v>1</v>
      </c>
      <c r="BA766" s="97" t="b">
        <f t="shared" si="457"/>
        <v>0</v>
      </c>
      <c r="BB766" s="97" t="b">
        <f t="shared" si="463"/>
        <v>1</v>
      </c>
      <c r="BC766" s="97" t="b">
        <f t="shared" si="464"/>
        <v>1</v>
      </c>
      <c r="BD766" s="97" t="b">
        <f>Petrobras_PETR4___Histórico__InfoMoney_1[[#This Row],[MACD Line]]&lt;0</f>
        <v>0</v>
      </c>
      <c r="BE7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7" spans="1:57" hidden="1">
      <c r="A767" s="83">
        <v>43210</v>
      </c>
      <c r="B767" s="98">
        <v>20.2</v>
      </c>
      <c r="C767" s="98">
        <v>20.2</v>
      </c>
      <c r="D767" s="98">
        <v>0.72</v>
      </c>
      <c r="E767" s="98">
        <f>Petrobras_PETR4___Histórico__InfoMoney_1[[#This Row],[Var.Dia (%)]]/100</f>
        <v>7.1999999999999998E-3</v>
      </c>
      <c r="F767" s="98">
        <v>19.93</v>
      </c>
      <c r="G767" s="98">
        <v>19.78</v>
      </c>
      <c r="H767" s="98">
        <v>20.29</v>
      </c>
      <c r="I767" s="97" t="s">
        <v>111</v>
      </c>
      <c r="J767" s="108">
        <v>-5.9999999999999995E-4</v>
      </c>
      <c r="K767" s="97">
        <f ca="1">IF(COUNT($E767:E$1321)&gt;=22,LINEST(OFFSET(E767,0,0,22),OFFSET(J767,0,0,22)),"")</f>
        <v>0.23850781435859003</v>
      </c>
      <c r="L767" s="99">
        <f t="shared" si="429"/>
        <v>0</v>
      </c>
      <c r="M767" s="99">
        <f t="shared" si="430"/>
        <v>0</v>
      </c>
      <c r="N767" s="99">
        <f t="shared" si="431"/>
        <v>0</v>
      </c>
      <c r="O7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-4.2452830188679229E-2</v>
      </c>
      <c r="P767" s="128">
        <f>IF(Petrobras_PETR4___Histórico__InfoMoney_1[[#This Row],[William %R]]&lt;-0.8,1,0)</f>
        <v>0</v>
      </c>
      <c r="Q767" s="128">
        <f>IF(Petrobras_PETR4___Histórico__InfoMoney_1[[#This Row],[William %R]]&gt;-0.1,1,0)</f>
        <v>1</v>
      </c>
      <c r="R767" s="99">
        <f t="shared" si="432"/>
        <v>18.170000000000002</v>
      </c>
      <c r="S767" s="99">
        <f t="shared" si="433"/>
        <v>20.29</v>
      </c>
      <c r="T767" s="99">
        <f t="shared" si="434"/>
        <v>19.398269230769227</v>
      </c>
      <c r="U767" s="99">
        <f t="shared" si="435"/>
        <v>19.281499999999994</v>
      </c>
      <c r="V767" s="99">
        <f t="shared" si="436"/>
        <v>19.472054953222251</v>
      </c>
      <c r="W767" s="99">
        <f t="shared" si="437"/>
        <v>19.296970461223125</v>
      </c>
      <c r="X767" s="99">
        <f t="shared" si="438"/>
        <v>0.1750844919991259</v>
      </c>
      <c r="Y767" s="99">
        <f t="shared" si="439"/>
        <v>9.3221713914794696E-2</v>
      </c>
      <c r="Z767" s="99">
        <f t="shared" si="440"/>
        <v>8.1862778084331206E-2</v>
      </c>
      <c r="AA767" s="109">
        <f t="shared" si="441"/>
        <v>9.8994949366117052E-2</v>
      </c>
      <c r="AB767" s="109">
        <f t="shared" si="458"/>
        <v>0.67921277962064286</v>
      </c>
      <c r="AC767" s="99" t="str">
        <f t="shared" si="459"/>
        <v>0</v>
      </c>
      <c r="AD767" s="95" t="str">
        <f t="shared" si="460"/>
        <v>0</v>
      </c>
      <c r="AE767" s="95">
        <f t="shared" si="442"/>
        <v>1</v>
      </c>
      <c r="AF767" s="95">
        <f>IF(Petrobras_PETR4___Histórico__InfoMoney_1[[#This Row],[MACD Line]]&lt;0,1,0)</f>
        <v>0</v>
      </c>
      <c r="AG767" s="99">
        <f>Petrobras_PETR4___Histórico__InfoMoney_1[[#This Row],[9MME]]/Petrobras_PETR4___Histórico__InfoMoney_1[[#This Row],[20MA]]</f>
        <v>1.0060560242081391</v>
      </c>
      <c r="AH767" s="95">
        <f t="shared" si="443"/>
        <v>0</v>
      </c>
      <c r="AI767" s="96">
        <f t="shared" si="444"/>
        <v>0</v>
      </c>
      <c r="AK767" s="104" t="b">
        <f t="shared" si="445"/>
        <v>1</v>
      </c>
      <c r="AL767" s="104" t="b">
        <f t="shared" si="446"/>
        <v>1</v>
      </c>
      <c r="AM767" s="104" t="b">
        <f t="shared" si="447"/>
        <v>0</v>
      </c>
      <c r="AN767" s="104" t="b">
        <f t="shared" si="448"/>
        <v>1</v>
      </c>
      <c r="AO767" s="98">
        <f t="shared" si="449"/>
        <v>18.170000000000002</v>
      </c>
      <c r="AP767" s="104">
        <f t="shared" si="450"/>
        <v>20.309999999999999</v>
      </c>
      <c r="AQ767" s="98">
        <f t="shared" si="451"/>
        <v>0.2</v>
      </c>
      <c r="AR767" s="98">
        <f t="shared" si="452"/>
        <v>0.15384615384615385</v>
      </c>
      <c r="AS767" s="98">
        <f t="shared" si="453"/>
        <v>7.407407407407407E-2</v>
      </c>
      <c r="AU767" s="97" t="b">
        <f t="shared" si="454"/>
        <v>1</v>
      </c>
      <c r="AV767" s="97" t="b">
        <f t="shared" si="455"/>
        <v>1</v>
      </c>
      <c r="AW767" s="97" t="b">
        <f t="shared" si="461"/>
        <v>0</v>
      </c>
      <c r="AX767" s="97" t="b">
        <f t="shared" si="462"/>
        <v>0</v>
      </c>
      <c r="AY7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7" s="97" t="b">
        <f t="shared" si="456"/>
        <v>0</v>
      </c>
      <c r="BA767" s="97" t="b">
        <f t="shared" si="457"/>
        <v>1</v>
      </c>
      <c r="BB767" s="97" t="b">
        <f t="shared" si="463"/>
        <v>1</v>
      </c>
      <c r="BC767" s="97" t="b">
        <f t="shared" si="464"/>
        <v>1</v>
      </c>
      <c r="BD767" s="97" t="b">
        <f>Petrobras_PETR4___Histórico__InfoMoney_1[[#This Row],[MACD Line]]&lt;0</f>
        <v>0</v>
      </c>
      <c r="BE7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8" spans="1:57" hidden="1">
      <c r="A768" s="83">
        <v>43209</v>
      </c>
      <c r="B768" s="98">
        <v>20.059999999999999</v>
      </c>
      <c r="C768" s="98">
        <v>20.059999999999999</v>
      </c>
      <c r="D768" s="98">
        <v>1.84</v>
      </c>
      <c r="E768" s="98">
        <f>Petrobras_PETR4___Histórico__InfoMoney_1[[#This Row],[Var.Dia (%)]]/100</f>
        <v>1.84E-2</v>
      </c>
      <c r="F768" s="98">
        <v>19.940000000000001</v>
      </c>
      <c r="G768" s="98">
        <v>19.809999999999999</v>
      </c>
      <c r="H768" s="98">
        <v>20.239999999999998</v>
      </c>
      <c r="I768" s="97" t="s">
        <v>112</v>
      </c>
      <c r="J768" s="108">
        <v>3.2000000000000002E-3</v>
      </c>
      <c r="K768" s="97">
        <f ca="1">IF(COUNT($E768:E$1321)&gt;=22,LINEST(OFFSET(E768,0,0,22),OFFSET(J768,0,0,22)),"")</f>
        <v>0.20306693917924781</v>
      </c>
      <c r="L768" s="99">
        <f t="shared" si="429"/>
        <v>0</v>
      </c>
      <c r="M768" s="99">
        <f t="shared" si="430"/>
        <v>0</v>
      </c>
      <c r="N768" s="99">
        <f t="shared" si="431"/>
        <v>0</v>
      </c>
      <c r="O7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-8.6956521739130432E-2</v>
      </c>
      <c r="P768" s="128">
        <f>IF(Petrobras_PETR4___Histórico__InfoMoney_1[[#This Row],[William %R]]&lt;-0.8,1,0)</f>
        <v>0</v>
      </c>
      <c r="Q768" s="128">
        <f>IF(Petrobras_PETR4___Histórico__InfoMoney_1[[#This Row],[William %R]]&gt;-0.1,1,0)</f>
        <v>1</v>
      </c>
      <c r="R768" s="99">
        <f t="shared" si="432"/>
        <v>18.170000000000002</v>
      </c>
      <c r="S768" s="99">
        <f t="shared" si="433"/>
        <v>20.239999999999998</v>
      </c>
      <c r="T768" s="99">
        <f t="shared" si="434"/>
        <v>19.37080769230769</v>
      </c>
      <c r="U768" s="99">
        <f t="shared" si="435"/>
        <v>19.252499999999994</v>
      </c>
      <c r="V768" s="99">
        <f t="shared" si="436"/>
        <v>19.339701308353568</v>
      </c>
      <c r="W768" s="99">
        <f t="shared" si="437"/>
        <v>19.224728098120977</v>
      </c>
      <c r="X768" s="99">
        <f t="shared" si="438"/>
        <v>0.11497321023259133</v>
      </c>
      <c r="Y768" s="99">
        <f t="shared" si="439"/>
        <v>7.2756019393711902E-2</v>
      </c>
      <c r="Z768" s="99">
        <f t="shared" si="440"/>
        <v>4.2217190838879426E-2</v>
      </c>
      <c r="AA768" s="109">
        <f t="shared" si="441"/>
        <v>0.26162950903902077</v>
      </c>
      <c r="AB768" s="109">
        <f t="shared" si="458"/>
        <v>0.56809330219603915</v>
      </c>
      <c r="AC768" s="99" t="str">
        <f t="shared" si="459"/>
        <v>0</v>
      </c>
      <c r="AD768" s="95" t="str">
        <f t="shared" si="460"/>
        <v>0</v>
      </c>
      <c r="AE768" s="95">
        <f t="shared" si="442"/>
        <v>1</v>
      </c>
      <c r="AF768" s="95">
        <f>IF(Petrobras_PETR4___Histórico__InfoMoney_1[[#This Row],[MACD Line]]&lt;0,1,0)</f>
        <v>0</v>
      </c>
      <c r="AG768" s="99">
        <f>Petrobras_PETR4___Histórico__InfoMoney_1[[#This Row],[9MME]]/Petrobras_PETR4___Histórico__InfoMoney_1[[#This Row],[20MA]]</f>
        <v>1.0061450560866223</v>
      </c>
      <c r="AH768" s="95">
        <f t="shared" si="443"/>
        <v>1</v>
      </c>
      <c r="AI768" s="96">
        <f t="shared" si="444"/>
        <v>0</v>
      </c>
      <c r="AK768" s="104" t="b">
        <f t="shared" si="445"/>
        <v>1</v>
      </c>
      <c r="AL768" s="104" t="b">
        <f t="shared" si="446"/>
        <v>1</v>
      </c>
      <c r="AM768" s="104" t="b">
        <f t="shared" si="447"/>
        <v>0</v>
      </c>
      <c r="AN768" s="104" t="b">
        <f t="shared" si="448"/>
        <v>1</v>
      </c>
      <c r="AO768" s="98">
        <f t="shared" si="449"/>
        <v>18.170000000000002</v>
      </c>
      <c r="AP768" s="104">
        <f t="shared" si="450"/>
        <v>20.29</v>
      </c>
      <c r="AQ768" s="98">
        <f t="shared" si="451"/>
        <v>0.2</v>
      </c>
      <c r="AR768" s="98">
        <f t="shared" si="452"/>
        <v>0.15384615384615385</v>
      </c>
      <c r="AS768" s="98">
        <f t="shared" si="453"/>
        <v>7.407407407407407E-2</v>
      </c>
      <c r="AU768" s="97" t="b">
        <f t="shared" si="454"/>
        <v>1</v>
      </c>
      <c r="AV768" s="97" t="b">
        <f t="shared" si="455"/>
        <v>1</v>
      </c>
      <c r="AW768" s="97" t="b">
        <f t="shared" si="461"/>
        <v>0</v>
      </c>
      <c r="AX768" s="97" t="b">
        <f t="shared" si="462"/>
        <v>0</v>
      </c>
      <c r="AY7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8" s="97" t="b">
        <f t="shared" si="456"/>
        <v>0</v>
      </c>
      <c r="BA768" s="97" t="b">
        <f t="shared" si="457"/>
        <v>0</v>
      </c>
      <c r="BB768" s="97" t="b">
        <f t="shared" si="463"/>
        <v>1</v>
      </c>
      <c r="BC768" s="97" t="b">
        <f t="shared" si="464"/>
        <v>1</v>
      </c>
      <c r="BD768" s="97" t="b">
        <f>Petrobras_PETR4___Histórico__InfoMoney_1[[#This Row],[MACD Line]]&lt;0</f>
        <v>0</v>
      </c>
      <c r="BE7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69" spans="1:57" hidden="1">
      <c r="A769" s="83">
        <v>43208</v>
      </c>
      <c r="B769" s="98">
        <v>19.690000000000001</v>
      </c>
      <c r="C769" s="98">
        <v>19.690000000000001</v>
      </c>
      <c r="D769" s="98">
        <v>3.66</v>
      </c>
      <c r="E769" s="98">
        <f>Petrobras_PETR4___Histórico__InfoMoney_1[[#This Row],[Var.Dia (%)]]/100</f>
        <v>3.6600000000000001E-2</v>
      </c>
      <c r="F769" s="98">
        <v>19.29</v>
      </c>
      <c r="G769" s="98">
        <v>19.25</v>
      </c>
      <c r="H769" s="98">
        <v>19.760000000000002</v>
      </c>
      <c r="I769" s="97" t="s">
        <v>261</v>
      </c>
      <c r="J769" s="108">
        <v>-5.9999999999999995E-4</v>
      </c>
      <c r="K769" s="97">
        <f ca="1">IF(COUNT($E769:E$1321)&gt;=22,LINEST(OFFSET(E769,0,0,22),OFFSET(J769,0,0,22)),"")</f>
        <v>0.19984121111854738</v>
      </c>
      <c r="L769" s="99">
        <f t="shared" si="429"/>
        <v>0</v>
      </c>
      <c r="M769" s="99">
        <f t="shared" si="430"/>
        <v>0</v>
      </c>
      <c r="N769" s="99">
        <f t="shared" si="431"/>
        <v>0</v>
      </c>
      <c r="O7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-7.8787878787878254E-2</v>
      </c>
      <c r="P769" s="128">
        <f>IF(Petrobras_PETR4___Histórico__InfoMoney_1[[#This Row],[William %R]]&lt;-0.8,1,0)</f>
        <v>0</v>
      </c>
      <c r="Q769" s="128">
        <f>IF(Petrobras_PETR4___Histórico__InfoMoney_1[[#This Row],[William %R]]&gt;-0.1,1,0)</f>
        <v>1</v>
      </c>
      <c r="R769" s="99">
        <f t="shared" si="432"/>
        <v>18.170000000000002</v>
      </c>
      <c r="S769" s="99">
        <f t="shared" si="433"/>
        <v>19.82</v>
      </c>
      <c r="T769" s="99">
        <f t="shared" si="434"/>
        <v>19.289769230769231</v>
      </c>
      <c r="U769" s="99">
        <f t="shared" si="435"/>
        <v>19.245499999999996</v>
      </c>
      <c r="V769" s="99">
        <f t="shared" si="436"/>
        <v>19.208737909872397</v>
      </c>
      <c r="W769" s="99">
        <f t="shared" si="437"/>
        <v>19.157906345970655</v>
      </c>
      <c r="X769" s="99">
        <f t="shared" si="438"/>
        <v>5.0831563901741816E-2</v>
      </c>
      <c r="Y769" s="99">
        <f t="shared" si="439"/>
        <v>6.2201721683992038E-2</v>
      </c>
      <c r="Z769" s="99">
        <f t="shared" si="440"/>
        <v>-1.1370157782250222E-2</v>
      </c>
      <c r="AA769" s="109">
        <f t="shared" si="441"/>
        <v>0.48790367901871867</v>
      </c>
      <c r="AB769" s="109">
        <f t="shared" si="458"/>
        <v>0.43556859390915759</v>
      </c>
      <c r="AC769" s="99" t="str">
        <f t="shared" si="459"/>
        <v>1</v>
      </c>
      <c r="AD769" s="95" t="str">
        <f t="shared" si="460"/>
        <v>0</v>
      </c>
      <c r="AE769" s="95">
        <f t="shared" si="442"/>
        <v>1</v>
      </c>
      <c r="AF769" s="95">
        <f>IF(Petrobras_PETR4___Histórico__InfoMoney_1[[#This Row],[MACD Line]]&lt;0,1,0)</f>
        <v>0</v>
      </c>
      <c r="AG769" s="99">
        <f>Petrobras_PETR4___Histórico__InfoMoney_1[[#This Row],[9MME]]/Petrobras_PETR4___Histórico__InfoMoney_1[[#This Row],[20MA]]</f>
        <v>1.0023002380176786</v>
      </c>
      <c r="AH769" s="95">
        <f t="shared" si="443"/>
        <v>0</v>
      </c>
      <c r="AI769" s="96">
        <f t="shared" si="444"/>
        <v>0</v>
      </c>
      <c r="AK769" s="104" t="b">
        <f t="shared" si="445"/>
        <v>1</v>
      </c>
      <c r="AL769" s="104" t="b">
        <f t="shared" si="446"/>
        <v>0</v>
      </c>
      <c r="AM769" s="104" t="b">
        <f t="shared" si="447"/>
        <v>0</v>
      </c>
      <c r="AN769" s="104" t="b">
        <f t="shared" si="448"/>
        <v>1</v>
      </c>
      <c r="AO769" s="98">
        <f t="shared" si="449"/>
        <v>18.170000000000002</v>
      </c>
      <c r="AP769" s="104">
        <f t="shared" si="450"/>
        <v>20.059999999999999</v>
      </c>
      <c r="AQ769" s="98">
        <f t="shared" si="451"/>
        <v>0.2</v>
      </c>
      <c r="AR769" s="98">
        <f t="shared" si="452"/>
        <v>0.15384615384615385</v>
      </c>
      <c r="AS769" s="98">
        <f t="shared" si="453"/>
        <v>7.407407407407407E-2</v>
      </c>
      <c r="AU769" s="97" t="b">
        <f t="shared" si="454"/>
        <v>1</v>
      </c>
      <c r="AV769" s="97" t="b">
        <f t="shared" si="455"/>
        <v>0</v>
      </c>
      <c r="AW769" s="97" t="b">
        <f t="shared" si="461"/>
        <v>0</v>
      </c>
      <c r="AX769" s="97" t="b">
        <f t="shared" si="462"/>
        <v>0</v>
      </c>
      <c r="AY7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69" s="97" t="b">
        <f t="shared" si="456"/>
        <v>0</v>
      </c>
      <c r="BA769" s="97" t="b">
        <f t="shared" si="457"/>
        <v>0</v>
      </c>
      <c r="BB769" s="97" t="b">
        <f t="shared" si="463"/>
        <v>1</v>
      </c>
      <c r="BC769" s="97" t="b">
        <f t="shared" si="464"/>
        <v>1</v>
      </c>
      <c r="BD769" s="97" t="b">
        <f>Petrobras_PETR4___Histórico__InfoMoney_1[[#This Row],[MACD Line]]&lt;0</f>
        <v>0</v>
      </c>
      <c r="BE7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0" spans="1:57" hidden="1">
      <c r="A770" s="83">
        <v>43207</v>
      </c>
      <c r="B770" s="98">
        <v>19</v>
      </c>
      <c r="C770" s="98">
        <v>19</v>
      </c>
      <c r="D770" s="98">
        <v>1.99</v>
      </c>
      <c r="E770" s="98">
        <f>Petrobras_PETR4___Histórico__InfoMoney_1[[#This Row],[Var.Dia (%)]]/100</f>
        <v>1.9900000000000001E-2</v>
      </c>
      <c r="F770" s="98">
        <v>18.7</v>
      </c>
      <c r="G770" s="98">
        <v>18.63</v>
      </c>
      <c r="H770" s="98">
        <v>19.04</v>
      </c>
      <c r="I770" s="97" t="s">
        <v>692</v>
      </c>
      <c r="J770" s="108">
        <v>-1.9699999999999999E-2</v>
      </c>
      <c r="K770" s="97">
        <f ca="1">IF(COUNT($E770:E$1321)&gt;=22,LINEST(OFFSET(E770,0,0,22),OFFSET(J770,0,0,22)),"")</f>
        <v>0.21102566941400533</v>
      </c>
      <c r="L770" s="99">
        <f t="shared" si="429"/>
        <v>0</v>
      </c>
      <c r="M770" s="99">
        <f t="shared" si="430"/>
        <v>0</v>
      </c>
      <c r="N770" s="99">
        <f t="shared" si="431"/>
        <v>0</v>
      </c>
      <c r="O7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-0.49696969696969756</v>
      </c>
      <c r="P770" s="128">
        <f>IF(Petrobras_PETR4___Histórico__InfoMoney_1[[#This Row],[William %R]]&lt;-0.8,1,0)</f>
        <v>0</v>
      </c>
      <c r="Q770" s="128">
        <f>IF(Petrobras_PETR4___Histórico__InfoMoney_1[[#This Row],[William %R]]&gt;-0.1,1,0)</f>
        <v>0</v>
      </c>
      <c r="R770" s="99">
        <f t="shared" si="432"/>
        <v>18.170000000000002</v>
      </c>
      <c r="S770" s="99">
        <f t="shared" si="433"/>
        <v>19.82</v>
      </c>
      <c r="T770" s="99">
        <f t="shared" si="434"/>
        <v>19.179807692307691</v>
      </c>
      <c r="U770" s="99">
        <f t="shared" si="435"/>
        <v>19.216999999999999</v>
      </c>
      <c r="V770" s="99">
        <f t="shared" si="436"/>
        <v>19.121235711667378</v>
      </c>
      <c r="W770" s="99">
        <f t="shared" si="437"/>
        <v>19.115338853648307</v>
      </c>
      <c r="X770" s="99">
        <f t="shared" si="438"/>
        <v>5.8968580190708053E-3</v>
      </c>
      <c r="Y770" s="99">
        <f t="shared" si="439"/>
        <v>6.5044261129554595E-2</v>
      </c>
      <c r="Z770" s="99">
        <f t="shared" si="440"/>
        <v>-5.914740311048379E-2</v>
      </c>
      <c r="AA770" s="109">
        <f t="shared" si="441"/>
        <v>0.26162950903902327</v>
      </c>
      <c r="AB770" s="109">
        <f t="shared" si="458"/>
        <v>0.43556859390915759</v>
      </c>
      <c r="AC770" s="99" t="str">
        <f t="shared" si="459"/>
        <v>0</v>
      </c>
      <c r="AD770" s="95" t="str">
        <f t="shared" si="460"/>
        <v>0</v>
      </c>
      <c r="AE770" s="95">
        <f t="shared" si="442"/>
        <v>1</v>
      </c>
      <c r="AF770" s="95">
        <f>IF(Petrobras_PETR4___Histórico__InfoMoney_1[[#This Row],[MACD Line]]&lt;0,1,0)</f>
        <v>0</v>
      </c>
      <c r="AG770" s="99">
        <f>Petrobras_PETR4___Histórico__InfoMoney_1[[#This Row],[9MME]]/Petrobras_PETR4___Histórico__InfoMoney_1[[#This Row],[20MA]]</f>
        <v>0.99806461426381288</v>
      </c>
      <c r="AH770" s="95">
        <f t="shared" si="443"/>
        <v>0</v>
      </c>
      <c r="AI770" s="96">
        <f t="shared" si="444"/>
        <v>0</v>
      </c>
      <c r="AK770" s="104" t="b">
        <f t="shared" si="445"/>
        <v>0</v>
      </c>
      <c r="AL770" s="104" t="b">
        <f t="shared" si="446"/>
        <v>0</v>
      </c>
      <c r="AM770" s="104" t="b">
        <f t="shared" si="447"/>
        <v>0</v>
      </c>
      <c r="AN770" s="104" t="b">
        <f t="shared" si="448"/>
        <v>1</v>
      </c>
      <c r="AO770" s="98">
        <f t="shared" si="449"/>
        <v>18.170000000000002</v>
      </c>
      <c r="AP770" s="104">
        <f t="shared" si="450"/>
        <v>20.059999999999999</v>
      </c>
      <c r="AQ770" s="98">
        <f t="shared" si="451"/>
        <v>0.2</v>
      </c>
      <c r="AR770" s="98">
        <f t="shared" si="452"/>
        <v>0.15384615384615385</v>
      </c>
      <c r="AS770" s="98">
        <f t="shared" si="453"/>
        <v>7.407407407407407E-2</v>
      </c>
      <c r="AU770" s="97" t="b">
        <f t="shared" si="454"/>
        <v>0</v>
      </c>
      <c r="AV770" s="97" t="b">
        <f t="shared" si="455"/>
        <v>0</v>
      </c>
      <c r="AW770" s="97" t="b">
        <f t="shared" si="461"/>
        <v>0</v>
      </c>
      <c r="AX770" s="97" t="b">
        <f t="shared" si="462"/>
        <v>1</v>
      </c>
      <c r="AY7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0" s="97" t="b">
        <f t="shared" si="456"/>
        <v>1</v>
      </c>
      <c r="BA770" s="97" t="b">
        <f t="shared" si="457"/>
        <v>0</v>
      </c>
      <c r="BB770" s="97" t="b">
        <f t="shared" si="463"/>
        <v>0</v>
      </c>
      <c r="BC770" s="97" t="b">
        <f t="shared" si="464"/>
        <v>1</v>
      </c>
      <c r="BD770" s="97" t="b">
        <f>Petrobras_PETR4___Histórico__InfoMoney_1[[#This Row],[MACD Line]]&lt;0</f>
        <v>0</v>
      </c>
      <c r="BE7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1" spans="1:57" hidden="1">
      <c r="A771" s="83">
        <v>43206</v>
      </c>
      <c r="B771" s="98">
        <v>18.63</v>
      </c>
      <c r="C771" s="98">
        <v>18.63</v>
      </c>
      <c r="D771" s="98">
        <v>-2.74</v>
      </c>
      <c r="E771" s="98">
        <f>Petrobras_PETR4___Histórico__InfoMoney_1[[#This Row],[Var.Dia (%)]]/100</f>
        <v>-2.7400000000000001E-2</v>
      </c>
      <c r="F771" s="98">
        <v>19.02</v>
      </c>
      <c r="G771" s="98">
        <v>18.61</v>
      </c>
      <c r="H771" s="98">
        <v>19.190000000000001</v>
      </c>
      <c r="I771" s="97" t="s">
        <v>693</v>
      </c>
      <c r="J771" s="108">
        <v>-1.46E-2</v>
      </c>
      <c r="K771" s="97">
        <f ca="1">IF(COUNT($E771:E$1321)&gt;=22,LINEST(OFFSET(E771,0,0,22),OFFSET(J771,0,0,22)),"")</f>
        <v>0.41716805485265523</v>
      </c>
      <c r="L771" s="99">
        <f t="shared" si="429"/>
        <v>0</v>
      </c>
      <c r="M771" s="99">
        <f t="shared" si="430"/>
        <v>0</v>
      </c>
      <c r="N771" s="99">
        <f t="shared" si="431"/>
        <v>0</v>
      </c>
      <c r="O7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-0.7540106951871669</v>
      </c>
      <c r="P771" s="128">
        <f>IF(Petrobras_PETR4___Histórico__InfoMoney_1[[#This Row],[William %R]]&lt;-0.8,1,0)</f>
        <v>0</v>
      </c>
      <c r="Q771" s="128">
        <f>IF(Petrobras_PETR4___Histórico__InfoMoney_1[[#This Row],[William %R]]&gt;-0.1,1,0)</f>
        <v>0</v>
      </c>
      <c r="R771" s="99">
        <f t="shared" si="432"/>
        <v>18.170000000000002</v>
      </c>
      <c r="S771" s="99">
        <f t="shared" si="433"/>
        <v>20.04</v>
      </c>
      <c r="T771" s="99">
        <f t="shared" si="434"/>
        <v>19.153769230769232</v>
      </c>
      <c r="U771" s="99">
        <f t="shared" si="435"/>
        <v>19.212499999999999</v>
      </c>
      <c r="V771" s="99">
        <f t="shared" si="436"/>
        <v>19.143278568334175</v>
      </c>
      <c r="W771" s="99">
        <f t="shared" si="437"/>
        <v>19.124565961940171</v>
      </c>
      <c r="X771" s="99">
        <f t="shared" si="438"/>
        <v>1.8712606394004183E-2</v>
      </c>
      <c r="Y771" s="99">
        <f t="shared" si="439"/>
        <v>7.9831111907175539E-2</v>
      </c>
      <c r="Z771" s="99">
        <f t="shared" si="440"/>
        <v>-6.1118505513171356E-2</v>
      </c>
      <c r="AA771" s="109">
        <f t="shared" si="441"/>
        <v>0.36769552621700441</v>
      </c>
      <c r="AB771" s="109">
        <f t="shared" si="458"/>
        <v>0.42014283285568566</v>
      </c>
      <c r="AC771" s="99" t="str">
        <f t="shared" si="459"/>
        <v>0</v>
      </c>
      <c r="AD771" s="95" t="str">
        <f t="shared" si="460"/>
        <v>0</v>
      </c>
      <c r="AE771" s="95">
        <f t="shared" si="442"/>
        <v>1</v>
      </c>
      <c r="AF771" s="95">
        <f>IF(Petrobras_PETR4___Histórico__InfoMoney_1[[#This Row],[MACD Line]]&lt;0,1,0)</f>
        <v>0</v>
      </c>
      <c r="AG771" s="99">
        <f>Petrobras_PETR4___Histórico__InfoMoney_1[[#This Row],[9MME]]/Petrobras_PETR4___Histórico__InfoMoney_1[[#This Row],[20MA]]</f>
        <v>0.99694309594114416</v>
      </c>
      <c r="AH771" s="95">
        <f t="shared" si="443"/>
        <v>0</v>
      </c>
      <c r="AI771" s="96">
        <f t="shared" si="444"/>
        <v>0</v>
      </c>
      <c r="AK771" s="104" t="b">
        <f t="shared" si="445"/>
        <v>0</v>
      </c>
      <c r="AL771" s="104" t="b">
        <f t="shared" si="446"/>
        <v>0</v>
      </c>
      <c r="AM771" s="104" t="b">
        <f t="shared" si="447"/>
        <v>1</v>
      </c>
      <c r="AN771" s="104" t="b">
        <f t="shared" si="448"/>
        <v>0</v>
      </c>
      <c r="AO771" s="98">
        <f t="shared" si="449"/>
        <v>18.170000000000002</v>
      </c>
      <c r="AP771" s="104">
        <f t="shared" si="450"/>
        <v>20.059999999999999</v>
      </c>
      <c r="AQ771" s="98">
        <f t="shared" si="451"/>
        <v>0.2</v>
      </c>
      <c r="AR771" s="98">
        <f t="shared" si="452"/>
        <v>0.15384615384615385</v>
      </c>
      <c r="AS771" s="98">
        <f t="shared" si="453"/>
        <v>7.407407407407407E-2</v>
      </c>
      <c r="AU771" s="97" t="b">
        <f t="shared" si="454"/>
        <v>0</v>
      </c>
      <c r="AV771" s="97" t="b">
        <f t="shared" si="455"/>
        <v>0</v>
      </c>
      <c r="AW771" s="97" t="b">
        <f t="shared" si="461"/>
        <v>1</v>
      </c>
      <c r="AX771" s="97" t="b">
        <f t="shared" si="462"/>
        <v>1</v>
      </c>
      <c r="AY7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1" s="97" t="b">
        <f t="shared" si="456"/>
        <v>1</v>
      </c>
      <c r="BA771" s="97" t="b">
        <f t="shared" si="457"/>
        <v>1</v>
      </c>
      <c r="BB771" s="97" t="b">
        <f t="shared" si="463"/>
        <v>0</v>
      </c>
      <c r="BC771" s="97" t="b">
        <f t="shared" si="464"/>
        <v>0</v>
      </c>
      <c r="BD771" s="97" t="b">
        <f>Petrobras_PETR4___Histórico__InfoMoney_1[[#This Row],[MACD Line]]&lt;0</f>
        <v>0</v>
      </c>
      <c r="BE7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2" spans="1:57" hidden="1">
      <c r="A772" s="83">
        <v>43203</v>
      </c>
      <c r="B772" s="98">
        <v>19.149999999999999</v>
      </c>
      <c r="C772" s="98">
        <v>19.149999999999999</v>
      </c>
      <c r="D772" s="98">
        <v>-2.21</v>
      </c>
      <c r="E772" s="98">
        <f>Petrobras_PETR4___Histórico__InfoMoney_1[[#This Row],[Var.Dia (%)]]/100</f>
        <v>-2.2099999999999998E-2</v>
      </c>
      <c r="F772" s="98">
        <v>19.55</v>
      </c>
      <c r="G772" s="98">
        <v>19.03</v>
      </c>
      <c r="H772" s="98">
        <v>19.64</v>
      </c>
      <c r="I772" s="97" t="s">
        <v>694</v>
      </c>
      <c r="J772" s="108">
        <v>1.78E-2</v>
      </c>
      <c r="K772" s="97">
        <f ca="1">IF(COUNT($E772:E$1321)&gt;=22,LINEST(OFFSET(E772,0,0,22),OFFSET(J772,0,0,22)),"")</f>
        <v>0.34206305659899555</v>
      </c>
      <c r="L772" s="99">
        <f t="shared" si="429"/>
        <v>0</v>
      </c>
      <c r="M772" s="99">
        <f t="shared" si="430"/>
        <v>0</v>
      </c>
      <c r="N772" s="99">
        <f t="shared" si="431"/>
        <v>0</v>
      </c>
      <c r="O7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-0.48148148148148234</v>
      </c>
      <c r="P772" s="128">
        <f>IF(Petrobras_PETR4___Histórico__InfoMoney_1[[#This Row],[William %R]]&lt;-0.8,1,0)</f>
        <v>0</v>
      </c>
      <c r="Q772" s="128">
        <f>IF(Petrobras_PETR4___Histórico__InfoMoney_1[[#This Row],[William %R]]&gt;-0.1,1,0)</f>
        <v>0</v>
      </c>
      <c r="R772" s="99">
        <f t="shared" si="432"/>
        <v>18.170000000000002</v>
      </c>
      <c r="S772" s="99">
        <f t="shared" si="433"/>
        <v>20.059999999999999</v>
      </c>
      <c r="T772" s="99">
        <f t="shared" si="434"/>
        <v>19.238000000000003</v>
      </c>
      <c r="U772" s="99">
        <f t="shared" si="435"/>
        <v>19.249000000000002</v>
      </c>
      <c r="V772" s="99">
        <f t="shared" si="436"/>
        <v>19.236601944394934</v>
      </c>
      <c r="W772" s="99">
        <f t="shared" si="437"/>
        <v>19.164131238895383</v>
      </c>
      <c r="X772" s="99">
        <f t="shared" si="438"/>
        <v>7.2470705499551258E-2</v>
      </c>
      <c r="Y772" s="99">
        <f t="shared" si="439"/>
        <v>9.5110738285468371E-2</v>
      </c>
      <c r="Z772" s="99">
        <f t="shared" si="440"/>
        <v>-2.2640032785917114E-2</v>
      </c>
      <c r="AA772" s="109">
        <f t="shared" si="441"/>
        <v>0.31112698372208181</v>
      </c>
      <c r="AB772" s="109">
        <f t="shared" si="458"/>
        <v>0.45135351998184309</v>
      </c>
      <c r="AC772" s="99" t="str">
        <f t="shared" si="459"/>
        <v>0</v>
      </c>
      <c r="AD772" s="95">
        <f t="shared" si="460"/>
        <v>1</v>
      </c>
      <c r="AE772" s="95">
        <f t="shared" si="442"/>
        <v>1</v>
      </c>
      <c r="AF772" s="95">
        <f>IF(Petrobras_PETR4___Histórico__InfoMoney_1[[#This Row],[MACD Line]]&lt;0,1,0)</f>
        <v>0</v>
      </c>
      <c r="AG772" s="99">
        <f>Petrobras_PETR4___Histórico__InfoMoney_1[[#This Row],[9MME]]/Petrobras_PETR4___Histórico__InfoMoney_1[[#This Row],[20MA]]</f>
        <v>0.99942854174242823</v>
      </c>
      <c r="AH772" s="95">
        <f t="shared" si="443"/>
        <v>0</v>
      </c>
      <c r="AI772" s="96">
        <f t="shared" si="444"/>
        <v>0</v>
      </c>
      <c r="AK772" s="104" t="b">
        <f t="shared" si="445"/>
        <v>0</v>
      </c>
      <c r="AL772" s="104" t="b">
        <f t="shared" si="446"/>
        <v>1</v>
      </c>
      <c r="AM772" s="104" t="b">
        <f t="shared" si="447"/>
        <v>1</v>
      </c>
      <c r="AN772" s="104" t="b">
        <f t="shared" si="448"/>
        <v>0</v>
      </c>
      <c r="AO772" s="98">
        <f t="shared" si="449"/>
        <v>18.170000000000002</v>
      </c>
      <c r="AP772" s="104">
        <f t="shared" si="450"/>
        <v>20.059999999999999</v>
      </c>
      <c r="AQ772" s="98">
        <f t="shared" si="451"/>
        <v>0.2</v>
      </c>
      <c r="AR772" s="98">
        <f t="shared" si="452"/>
        <v>0.15384615384615385</v>
      </c>
      <c r="AS772" s="98">
        <f t="shared" si="453"/>
        <v>7.407407407407407E-2</v>
      </c>
      <c r="AU772" s="97" t="b">
        <f t="shared" si="454"/>
        <v>0</v>
      </c>
      <c r="AV772" s="97" t="b">
        <f t="shared" si="455"/>
        <v>1</v>
      </c>
      <c r="AW772" s="97" t="b">
        <f t="shared" si="461"/>
        <v>1</v>
      </c>
      <c r="AX772" s="97" t="b">
        <f t="shared" si="462"/>
        <v>0</v>
      </c>
      <c r="AY7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2" s="97" t="b">
        <f t="shared" si="456"/>
        <v>0</v>
      </c>
      <c r="BA772" s="97" t="b">
        <f t="shared" si="457"/>
        <v>1</v>
      </c>
      <c r="BB772" s="97" t="b">
        <f t="shared" si="463"/>
        <v>1</v>
      </c>
      <c r="BC772" s="97" t="b">
        <f t="shared" si="464"/>
        <v>0</v>
      </c>
      <c r="BD772" s="97" t="b">
        <f>Petrobras_PETR4___Histórico__InfoMoney_1[[#This Row],[MACD Line]]&lt;0</f>
        <v>0</v>
      </c>
      <c r="BE7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3" spans="1:57" hidden="1">
      <c r="A773" s="83">
        <v>43202</v>
      </c>
      <c r="B773" s="98">
        <v>19.59</v>
      </c>
      <c r="C773" s="98">
        <v>19.59</v>
      </c>
      <c r="D773" s="98">
        <v>-0.55000000000000004</v>
      </c>
      <c r="E773" s="98">
        <f>Petrobras_PETR4___Histórico__InfoMoney_1[[#This Row],[Var.Dia (%)]]/100</f>
        <v>-5.5000000000000005E-3</v>
      </c>
      <c r="F773" s="98">
        <v>19.68</v>
      </c>
      <c r="G773" s="98">
        <v>19.59</v>
      </c>
      <c r="H773" s="98">
        <v>19.82</v>
      </c>
      <c r="I773" s="97" t="s">
        <v>695</v>
      </c>
      <c r="J773" s="108">
        <v>1.32E-2</v>
      </c>
      <c r="K773" s="97">
        <f ca="1">IF(COUNT($E773:E$1321)&gt;=22,LINEST(OFFSET(E773,0,0,22),OFFSET(J773,0,0,22)),"")</f>
        <v>0.54368452323280858</v>
      </c>
      <c r="L773" s="99">
        <f t="shared" si="429"/>
        <v>0</v>
      </c>
      <c r="M773" s="99">
        <f t="shared" si="430"/>
        <v>0</v>
      </c>
      <c r="N773" s="99">
        <f t="shared" si="431"/>
        <v>0</v>
      </c>
      <c r="O7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-0.24867724867724847</v>
      </c>
      <c r="P773" s="128">
        <f>IF(Petrobras_PETR4___Histórico__InfoMoney_1[[#This Row],[William %R]]&lt;-0.8,1,0)</f>
        <v>0</v>
      </c>
      <c r="Q773" s="128">
        <f>IF(Petrobras_PETR4___Histórico__InfoMoney_1[[#This Row],[William %R]]&gt;-0.1,1,0)</f>
        <v>0</v>
      </c>
      <c r="R773" s="99">
        <f t="shared" si="432"/>
        <v>18.170000000000002</v>
      </c>
      <c r="S773" s="99">
        <f t="shared" si="433"/>
        <v>20.059999999999999</v>
      </c>
      <c r="T773" s="99">
        <f t="shared" si="434"/>
        <v>19.332346153846157</v>
      </c>
      <c r="U773" s="99">
        <f t="shared" si="435"/>
        <v>19.254000000000005</v>
      </c>
      <c r="V773" s="99">
        <f t="shared" si="436"/>
        <v>19.25234775246674</v>
      </c>
      <c r="W773" s="99">
        <f t="shared" si="437"/>
        <v>19.165261738007015</v>
      </c>
      <c r="X773" s="99">
        <f t="shared" si="438"/>
        <v>8.7086014459725192E-2</v>
      </c>
      <c r="Y773" s="99">
        <f t="shared" si="439"/>
        <v>0.10077074648194764</v>
      </c>
      <c r="Z773" s="99">
        <f t="shared" si="440"/>
        <v>-1.3684732022222451E-2</v>
      </c>
      <c r="AA773" s="109">
        <f t="shared" si="441"/>
        <v>7.0710678118655765E-2</v>
      </c>
      <c r="AB773" s="109">
        <f t="shared" si="458"/>
        <v>0.44808481340032041</v>
      </c>
      <c r="AC773" s="99" t="str">
        <f t="shared" si="459"/>
        <v>0</v>
      </c>
      <c r="AD773" s="95" t="str">
        <f t="shared" si="460"/>
        <v>0</v>
      </c>
      <c r="AE773" s="95">
        <f t="shared" si="442"/>
        <v>1</v>
      </c>
      <c r="AF773" s="95">
        <f>IF(Petrobras_PETR4___Histórico__InfoMoney_1[[#This Row],[MACD Line]]&lt;0,1,0)</f>
        <v>0</v>
      </c>
      <c r="AG773" s="99">
        <f>Petrobras_PETR4___Histórico__InfoMoney_1[[#This Row],[9MME]]/Petrobras_PETR4___Histórico__InfoMoney_1[[#This Row],[20MA]]</f>
        <v>1.0040690845458684</v>
      </c>
      <c r="AH773" s="95">
        <f t="shared" si="443"/>
        <v>0</v>
      </c>
      <c r="AI773" s="96">
        <f t="shared" si="444"/>
        <v>0</v>
      </c>
      <c r="AK773" s="104" t="b">
        <f t="shared" si="445"/>
        <v>1</v>
      </c>
      <c r="AL773" s="104" t="b">
        <f t="shared" si="446"/>
        <v>1</v>
      </c>
      <c r="AM773" s="104" t="b">
        <f t="shared" si="447"/>
        <v>0</v>
      </c>
      <c r="AN773" s="104" t="b">
        <f t="shared" si="448"/>
        <v>1</v>
      </c>
      <c r="AO773" s="98">
        <f t="shared" si="449"/>
        <v>18.170000000000002</v>
      </c>
      <c r="AP773" s="104">
        <f t="shared" si="450"/>
        <v>20.059999999999999</v>
      </c>
      <c r="AQ773" s="98">
        <f t="shared" si="451"/>
        <v>0.2</v>
      </c>
      <c r="AR773" s="98">
        <f t="shared" si="452"/>
        <v>0.15384615384615385</v>
      </c>
      <c r="AS773" s="98">
        <f t="shared" si="453"/>
        <v>7.407407407407407E-2</v>
      </c>
      <c r="AU773" s="97" t="b">
        <f t="shared" si="454"/>
        <v>1</v>
      </c>
      <c r="AV773" s="97" t="b">
        <f t="shared" si="455"/>
        <v>1</v>
      </c>
      <c r="AW773" s="97" t="b">
        <f t="shared" si="461"/>
        <v>0</v>
      </c>
      <c r="AX773" s="97" t="b">
        <f t="shared" si="462"/>
        <v>0</v>
      </c>
      <c r="AY7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3" s="97" t="b">
        <f t="shared" si="456"/>
        <v>0</v>
      </c>
      <c r="BA773" s="97" t="b">
        <f t="shared" si="457"/>
        <v>0</v>
      </c>
      <c r="BB773" s="97" t="b">
        <f t="shared" si="463"/>
        <v>1</v>
      </c>
      <c r="BC773" s="97" t="b">
        <f t="shared" si="464"/>
        <v>1</v>
      </c>
      <c r="BD773" s="97" t="b">
        <f>Petrobras_PETR4___Histórico__InfoMoney_1[[#This Row],[MACD Line]]&lt;0</f>
        <v>0</v>
      </c>
      <c r="BE7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4" spans="1:57" hidden="1">
      <c r="A774" s="83">
        <v>43201</v>
      </c>
      <c r="B774" s="98">
        <v>19.690000000000001</v>
      </c>
      <c r="C774" s="98">
        <v>19.690000000000001</v>
      </c>
      <c r="D774" s="98">
        <v>1.87</v>
      </c>
      <c r="E774" s="98">
        <f>Petrobras_PETR4___Histórico__InfoMoney_1[[#This Row],[Var.Dia (%)]]/100</f>
        <v>1.8700000000000001E-2</v>
      </c>
      <c r="F774" s="98">
        <v>19.29</v>
      </c>
      <c r="G774" s="98">
        <v>19.27</v>
      </c>
      <c r="H774" s="98">
        <v>19.78</v>
      </c>
      <c r="I774" s="97" t="s">
        <v>69</v>
      </c>
      <c r="J774" s="108">
        <v>-2.3E-3</v>
      </c>
      <c r="K774" s="97">
        <f ca="1">IF(COUNT($E774:E$1321)&gt;=22,LINEST(OFFSET(E774,0,0,22),OFFSET(J774,0,0,22)),"")</f>
        <v>0.60373758670416067</v>
      </c>
      <c r="L774" s="99">
        <f t="shared" si="429"/>
        <v>0</v>
      </c>
      <c r="M774" s="99">
        <f t="shared" si="430"/>
        <v>0</v>
      </c>
      <c r="N774" s="99">
        <f t="shared" si="431"/>
        <v>0</v>
      </c>
      <c r="O7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-0.19576719576719473</v>
      </c>
      <c r="P774" s="128">
        <f>IF(Petrobras_PETR4___Histórico__InfoMoney_1[[#This Row],[William %R]]&lt;-0.8,1,0)</f>
        <v>0</v>
      </c>
      <c r="Q774" s="128">
        <f>IF(Petrobras_PETR4___Histórico__InfoMoney_1[[#This Row],[William %R]]&gt;-0.1,1,0)</f>
        <v>0</v>
      </c>
      <c r="R774" s="99">
        <f t="shared" si="432"/>
        <v>18.170000000000002</v>
      </c>
      <c r="S774" s="99">
        <f t="shared" si="433"/>
        <v>20.059999999999999</v>
      </c>
      <c r="T774" s="99">
        <f t="shared" si="434"/>
        <v>19.359576923076929</v>
      </c>
      <c r="U774" s="99">
        <f t="shared" si="435"/>
        <v>19.285500000000003</v>
      </c>
      <c r="V774" s="99">
        <f t="shared" si="436"/>
        <v>19.190956434733419</v>
      </c>
      <c r="W774" s="99">
        <f t="shared" si="437"/>
        <v>19.131282677047576</v>
      </c>
      <c r="X774" s="99">
        <f t="shared" si="438"/>
        <v>5.9673757685843043E-2</v>
      </c>
      <c r="Y774" s="99">
        <f t="shared" si="439"/>
        <v>0.10419192948750325</v>
      </c>
      <c r="Z774" s="99">
        <f t="shared" si="440"/>
        <v>-4.4518171801660206E-2</v>
      </c>
      <c r="AA774" s="109">
        <f t="shared" si="441"/>
        <v>0.2545584412271592</v>
      </c>
      <c r="AB774" s="109">
        <f t="shared" si="458"/>
        <v>0.41412558481697309</v>
      </c>
      <c r="AC774" s="99" t="str">
        <f t="shared" si="459"/>
        <v>1</v>
      </c>
      <c r="AD774" s="95" t="str">
        <f t="shared" si="460"/>
        <v>0</v>
      </c>
      <c r="AE774" s="95">
        <f t="shared" si="442"/>
        <v>1</v>
      </c>
      <c r="AF774" s="95">
        <f>IF(Petrobras_PETR4___Histórico__InfoMoney_1[[#This Row],[MACD Line]]&lt;0,1,0)</f>
        <v>0</v>
      </c>
      <c r="AG774" s="99">
        <f>Petrobras_PETR4___Histórico__InfoMoney_1[[#This Row],[9MME]]/Petrobras_PETR4___Histórico__InfoMoney_1[[#This Row],[20MA]]</f>
        <v>1.0038410683195627</v>
      </c>
      <c r="AH774" s="95">
        <f t="shared" si="443"/>
        <v>0</v>
      </c>
      <c r="AI774" s="96">
        <f t="shared" si="444"/>
        <v>0</v>
      </c>
      <c r="AK774" s="104" t="b">
        <f t="shared" si="445"/>
        <v>1</v>
      </c>
      <c r="AL774" s="104" t="b">
        <f t="shared" si="446"/>
        <v>0</v>
      </c>
      <c r="AM774" s="104" t="b">
        <f t="shared" si="447"/>
        <v>0</v>
      </c>
      <c r="AN774" s="104" t="b">
        <f t="shared" si="448"/>
        <v>1</v>
      </c>
      <c r="AO774" s="98">
        <f t="shared" si="449"/>
        <v>18.170000000000002</v>
      </c>
      <c r="AP774" s="104">
        <f t="shared" si="450"/>
        <v>20.27</v>
      </c>
      <c r="AQ774" s="98">
        <f t="shared" si="451"/>
        <v>0.2</v>
      </c>
      <c r="AR774" s="98">
        <f t="shared" si="452"/>
        <v>0.15384615384615385</v>
      </c>
      <c r="AS774" s="98">
        <f t="shared" si="453"/>
        <v>7.407407407407407E-2</v>
      </c>
      <c r="AU774" s="97" t="b">
        <f t="shared" si="454"/>
        <v>1</v>
      </c>
      <c r="AV774" s="97" t="b">
        <f t="shared" si="455"/>
        <v>1</v>
      </c>
      <c r="AW774" s="97" t="b">
        <f t="shared" si="461"/>
        <v>0</v>
      </c>
      <c r="AX774" s="97" t="b">
        <f t="shared" si="462"/>
        <v>0</v>
      </c>
      <c r="AY7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4" s="97" t="b">
        <f t="shared" si="456"/>
        <v>0</v>
      </c>
      <c r="BA774" s="97" t="b">
        <f t="shared" si="457"/>
        <v>0</v>
      </c>
      <c r="BB774" s="97" t="b">
        <f t="shared" si="463"/>
        <v>1</v>
      </c>
      <c r="BC774" s="97" t="b">
        <f t="shared" si="464"/>
        <v>1</v>
      </c>
      <c r="BD774" s="97" t="b">
        <f>Petrobras_PETR4___Histórico__InfoMoney_1[[#This Row],[MACD Line]]&lt;0</f>
        <v>0</v>
      </c>
      <c r="BE7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5" spans="1:57" hidden="1">
      <c r="A775" s="83">
        <v>43200</v>
      </c>
      <c r="B775" s="98">
        <v>19.329999999999998</v>
      </c>
      <c r="C775" s="98">
        <v>19.329999999999998</v>
      </c>
      <c r="D775" s="98">
        <v>4.24</v>
      </c>
      <c r="E775" s="98">
        <f>Petrobras_PETR4___Histórico__InfoMoney_1[[#This Row],[Var.Dia (%)]]/100</f>
        <v>4.24E-2</v>
      </c>
      <c r="F775" s="98">
        <v>18.89</v>
      </c>
      <c r="G775" s="98">
        <v>18.75</v>
      </c>
      <c r="H775" s="98">
        <v>19.43</v>
      </c>
      <c r="I775" s="97" t="s">
        <v>66</v>
      </c>
      <c r="J775" s="108">
        <v>-8.6E-3</v>
      </c>
      <c r="K775" s="97">
        <f ca="1">IF(COUNT($E775:E$1321)&gt;=22,LINEST(OFFSET(E775,0,0,22),OFFSET(J775,0,0,22)),"")</f>
        <v>0.50786972610445469</v>
      </c>
      <c r="L775" s="99">
        <f t="shared" si="429"/>
        <v>0</v>
      </c>
      <c r="M775" s="99">
        <f t="shared" si="430"/>
        <v>0</v>
      </c>
      <c r="N775" s="99">
        <f t="shared" si="431"/>
        <v>0</v>
      </c>
      <c r="O7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-0.38624338624338705</v>
      </c>
      <c r="P775" s="128">
        <f>IF(Petrobras_PETR4___Histórico__InfoMoney_1[[#This Row],[William %R]]&lt;-0.8,1,0)</f>
        <v>0</v>
      </c>
      <c r="Q775" s="128">
        <f>IF(Petrobras_PETR4___Histórico__InfoMoney_1[[#This Row],[William %R]]&gt;-0.1,1,0)</f>
        <v>0</v>
      </c>
      <c r="R775" s="99">
        <f t="shared" si="432"/>
        <v>18.170000000000002</v>
      </c>
      <c r="S775" s="99">
        <f t="shared" si="433"/>
        <v>20.059999999999999</v>
      </c>
      <c r="T775" s="99">
        <f t="shared" si="434"/>
        <v>19.339730769230773</v>
      </c>
      <c r="U775" s="99">
        <f t="shared" si="435"/>
        <v>19.299500000000005</v>
      </c>
      <c r="V775" s="99">
        <f t="shared" si="436"/>
        <v>19.100221241048587</v>
      </c>
      <c r="W775" s="99">
        <f t="shared" si="437"/>
        <v>19.086585291211382</v>
      </c>
      <c r="X775" s="99">
        <f t="shared" si="438"/>
        <v>1.3635949837205175E-2</v>
      </c>
      <c r="Y775" s="99">
        <f t="shared" si="439"/>
        <v>0.11532147243791831</v>
      </c>
      <c r="Z775" s="99">
        <f t="shared" si="440"/>
        <v>-0.10168552260071313</v>
      </c>
      <c r="AA775" s="109">
        <f t="shared" si="441"/>
        <v>0.55154328932550534</v>
      </c>
      <c r="AB775" s="109">
        <f t="shared" si="458"/>
        <v>0.41566813685920079</v>
      </c>
      <c r="AC775" s="99" t="str">
        <f t="shared" si="459"/>
        <v>0</v>
      </c>
      <c r="AD775" s="95" t="str">
        <f t="shared" si="460"/>
        <v>0</v>
      </c>
      <c r="AE775" s="95">
        <f t="shared" si="442"/>
        <v>1</v>
      </c>
      <c r="AF775" s="95">
        <f>IF(Petrobras_PETR4___Histórico__InfoMoney_1[[#This Row],[MACD Line]]&lt;0,1,0)</f>
        <v>0</v>
      </c>
      <c r="AG775" s="99">
        <f>Petrobras_PETR4___Histórico__InfoMoney_1[[#This Row],[9MME]]/Petrobras_PETR4___Histórico__InfoMoney_1[[#This Row],[20MA]]</f>
        <v>1.002084549818947</v>
      </c>
      <c r="AH775" s="95">
        <f t="shared" si="443"/>
        <v>0</v>
      </c>
      <c r="AI775" s="96">
        <f t="shared" si="444"/>
        <v>0</v>
      </c>
      <c r="AK775" s="104" t="b">
        <f t="shared" si="445"/>
        <v>0</v>
      </c>
      <c r="AL775" s="104" t="b">
        <f t="shared" si="446"/>
        <v>1</v>
      </c>
      <c r="AM775" s="104" t="b">
        <f t="shared" si="447"/>
        <v>0</v>
      </c>
      <c r="AN775" s="104" t="b">
        <f t="shared" si="448"/>
        <v>1</v>
      </c>
      <c r="AO775" s="98">
        <f t="shared" si="449"/>
        <v>18.170000000000002</v>
      </c>
      <c r="AP775" s="104">
        <f t="shared" si="450"/>
        <v>20.41</v>
      </c>
      <c r="AQ775" s="98">
        <f t="shared" si="451"/>
        <v>0.2</v>
      </c>
      <c r="AR775" s="98">
        <f t="shared" si="452"/>
        <v>0.15384615384615385</v>
      </c>
      <c r="AS775" s="98">
        <f t="shared" si="453"/>
        <v>7.407407407407407E-2</v>
      </c>
      <c r="AU775" s="97" t="b">
        <f t="shared" si="454"/>
        <v>1</v>
      </c>
      <c r="AV775" s="97" t="b">
        <f t="shared" si="455"/>
        <v>1</v>
      </c>
      <c r="AW775" s="97" t="b">
        <f t="shared" si="461"/>
        <v>0</v>
      </c>
      <c r="AX775" s="97" t="b">
        <f t="shared" si="462"/>
        <v>1</v>
      </c>
      <c r="AY7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5" s="97" t="b">
        <f t="shared" si="456"/>
        <v>1</v>
      </c>
      <c r="BA775" s="97" t="b">
        <f t="shared" si="457"/>
        <v>0</v>
      </c>
      <c r="BB775" s="97" t="b">
        <f t="shared" si="463"/>
        <v>0</v>
      </c>
      <c r="BC775" s="97" t="b">
        <f t="shared" si="464"/>
        <v>1</v>
      </c>
      <c r="BD775" s="97" t="b">
        <f>Petrobras_PETR4___Histórico__InfoMoney_1[[#This Row],[MACD Line]]&lt;0</f>
        <v>0</v>
      </c>
      <c r="BE7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6" spans="1:57" hidden="1">
      <c r="A776" s="83">
        <v>43199</v>
      </c>
      <c r="B776" s="98">
        <v>18.55</v>
      </c>
      <c r="C776" s="98">
        <v>18.55</v>
      </c>
      <c r="D776" s="98">
        <v>-3.52</v>
      </c>
      <c r="E776" s="98">
        <f>Petrobras_PETR4___Histórico__InfoMoney_1[[#This Row],[Var.Dia (%)]]/100</f>
        <v>-3.5200000000000002E-2</v>
      </c>
      <c r="F776" s="98">
        <v>19.36</v>
      </c>
      <c r="G776" s="98">
        <v>18.55</v>
      </c>
      <c r="H776" s="98">
        <v>19.37</v>
      </c>
      <c r="I776" s="97" t="s">
        <v>696</v>
      </c>
      <c r="J776" s="108">
        <v>-1.4200000000000001E-2</v>
      </c>
      <c r="K776" s="97">
        <f ca="1">IF(COUNT($E776:E$1321)&gt;=22,LINEST(OFFSET(E776,0,0,22),OFFSET(J776,0,0,22)),"")</f>
        <v>0.6273359654070314</v>
      </c>
      <c r="L776" s="99">
        <f t="shared" si="429"/>
        <v>0</v>
      </c>
      <c r="M776" s="99">
        <f t="shared" si="430"/>
        <v>0</v>
      </c>
      <c r="N776" s="99">
        <f t="shared" si="431"/>
        <v>0</v>
      </c>
      <c r="O7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-0.79894179894179918</v>
      </c>
      <c r="P776" s="128">
        <f>IF(Petrobras_PETR4___Histórico__InfoMoney_1[[#This Row],[William %R]]&lt;-0.8,1,0)</f>
        <v>0</v>
      </c>
      <c r="Q776" s="128">
        <f>IF(Petrobras_PETR4___Histórico__InfoMoney_1[[#This Row],[William %R]]&gt;-0.1,1,0)</f>
        <v>0</v>
      </c>
      <c r="R776" s="99">
        <f t="shared" si="432"/>
        <v>18.170000000000002</v>
      </c>
      <c r="S776" s="99">
        <f t="shared" si="433"/>
        <v>20.059999999999999</v>
      </c>
      <c r="T776" s="99">
        <f t="shared" si="434"/>
        <v>19.290807692307698</v>
      </c>
      <c r="U776" s="99">
        <f t="shared" si="435"/>
        <v>19.341500000000003</v>
      </c>
      <c r="V776" s="99">
        <f t="shared" si="436"/>
        <v>19.058443284875604</v>
      </c>
      <c r="W776" s="99">
        <f t="shared" si="437"/>
        <v>19.067112114508291</v>
      </c>
      <c r="X776" s="99">
        <f t="shared" si="438"/>
        <v>-8.6688296326862258E-3</v>
      </c>
      <c r="Y776" s="99">
        <f t="shared" si="439"/>
        <v>0.14074285308809659</v>
      </c>
      <c r="Z776" s="99">
        <f t="shared" si="440"/>
        <v>-0.14941168272078281</v>
      </c>
      <c r="AA776" s="109">
        <f t="shared" si="441"/>
        <v>0.47376154339498555</v>
      </c>
      <c r="AB776" s="109">
        <f t="shared" si="458"/>
        <v>0.35185224171518292</v>
      </c>
      <c r="AC776" s="99" t="str">
        <f t="shared" si="459"/>
        <v>0</v>
      </c>
      <c r="AD776" s="95" t="str">
        <f t="shared" si="460"/>
        <v>0</v>
      </c>
      <c r="AE776" s="95">
        <f t="shared" si="442"/>
        <v>0</v>
      </c>
      <c r="AF776" s="95">
        <f>IF(Petrobras_PETR4___Histórico__InfoMoney_1[[#This Row],[MACD Line]]&lt;0,1,0)</f>
        <v>1</v>
      </c>
      <c r="AG776" s="99">
        <f>Petrobras_PETR4___Histórico__InfoMoney_1[[#This Row],[9MME]]/Petrobras_PETR4___Histórico__InfoMoney_1[[#This Row],[20MA]]</f>
        <v>0.99737909119291135</v>
      </c>
      <c r="AH776" s="95">
        <f t="shared" si="443"/>
        <v>0</v>
      </c>
      <c r="AI776" s="96">
        <f t="shared" si="444"/>
        <v>0</v>
      </c>
      <c r="AK776" s="104" t="b">
        <f t="shared" si="445"/>
        <v>1</v>
      </c>
      <c r="AL776" s="104" t="b">
        <f t="shared" si="446"/>
        <v>0</v>
      </c>
      <c r="AM776" s="104" t="b">
        <f t="shared" si="447"/>
        <v>1</v>
      </c>
      <c r="AN776" s="104" t="b">
        <f t="shared" si="448"/>
        <v>0</v>
      </c>
      <c r="AO776" s="98">
        <f t="shared" si="449"/>
        <v>18.170000000000002</v>
      </c>
      <c r="AP776" s="104">
        <f t="shared" si="450"/>
        <v>20.41</v>
      </c>
      <c r="AQ776" s="98">
        <f t="shared" si="451"/>
        <v>0.2</v>
      </c>
      <c r="AR776" s="98">
        <f t="shared" si="452"/>
        <v>0.15384615384615385</v>
      </c>
      <c r="AS776" s="98">
        <f t="shared" si="453"/>
        <v>7.407407407407407E-2</v>
      </c>
      <c r="AU776" s="97" t="b">
        <f t="shared" si="454"/>
        <v>1</v>
      </c>
      <c r="AV776" s="97" t="b">
        <f t="shared" si="455"/>
        <v>0</v>
      </c>
      <c r="AW776" s="97" t="b">
        <f t="shared" si="461"/>
        <v>1</v>
      </c>
      <c r="AX776" s="97" t="b">
        <f t="shared" si="462"/>
        <v>0</v>
      </c>
      <c r="AY7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6" s="97" t="b">
        <f t="shared" si="456"/>
        <v>1</v>
      </c>
      <c r="BA776" s="97" t="b">
        <f t="shared" si="457"/>
        <v>1</v>
      </c>
      <c r="BB776" s="97" t="b">
        <f t="shared" si="463"/>
        <v>1</v>
      </c>
      <c r="BC776" s="97" t="b">
        <f t="shared" si="464"/>
        <v>0</v>
      </c>
      <c r="BD776" s="97" t="b">
        <f>Petrobras_PETR4___Histórico__InfoMoney_1[[#This Row],[MACD Line]]&lt;0</f>
        <v>1</v>
      </c>
      <c r="BE7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7" spans="1:57" hidden="1">
      <c r="A777" s="83">
        <v>43196</v>
      </c>
      <c r="B777" s="98">
        <v>19.22</v>
      </c>
      <c r="C777" s="98">
        <v>19.22</v>
      </c>
      <c r="D777" s="98">
        <v>0.61</v>
      </c>
      <c r="E777" s="98">
        <f>Petrobras_PETR4___Histórico__InfoMoney_1[[#This Row],[Var.Dia (%)]]/100</f>
        <v>6.0999999999999995E-3</v>
      </c>
      <c r="F777" s="98">
        <v>18.95</v>
      </c>
      <c r="G777" s="98">
        <v>18.82</v>
      </c>
      <c r="H777" s="98">
        <v>19.22</v>
      </c>
      <c r="I777" s="97" t="s">
        <v>697</v>
      </c>
      <c r="J777" s="108">
        <v>1.8200000000000001E-2</v>
      </c>
      <c r="K777" s="97">
        <f ca="1">IF(COUNT($E777:E$1321)&gt;=22,LINEST(OFFSET(E777,0,0,22),OFFSET(J777,0,0,22)),"")</f>
        <v>0.40783599547984922</v>
      </c>
      <c r="L777" s="99">
        <f t="shared" si="429"/>
        <v>0</v>
      </c>
      <c r="M777" s="99">
        <f t="shared" si="430"/>
        <v>0</v>
      </c>
      <c r="N777" s="99">
        <f t="shared" si="431"/>
        <v>0</v>
      </c>
      <c r="O7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-0.44444444444444509</v>
      </c>
      <c r="P777" s="128">
        <f>IF(Petrobras_PETR4___Histórico__InfoMoney_1[[#This Row],[William %R]]&lt;-0.8,1,0)</f>
        <v>0</v>
      </c>
      <c r="Q777" s="128">
        <f>IF(Petrobras_PETR4___Histórico__InfoMoney_1[[#This Row],[William %R]]&gt;-0.1,1,0)</f>
        <v>0</v>
      </c>
      <c r="R777" s="99">
        <f t="shared" si="432"/>
        <v>18.170000000000002</v>
      </c>
      <c r="S777" s="99">
        <f t="shared" si="433"/>
        <v>20.059999999999999</v>
      </c>
      <c r="T777" s="99">
        <f t="shared" si="434"/>
        <v>19.409961538461541</v>
      </c>
      <c r="U777" s="99">
        <f t="shared" si="435"/>
        <v>19.425500000000007</v>
      </c>
      <c r="V777" s="99">
        <f t="shared" si="436"/>
        <v>19.150887518489352</v>
      </c>
      <c r="W777" s="99">
        <f t="shared" si="437"/>
        <v>19.108481083668952</v>
      </c>
      <c r="X777" s="99">
        <f t="shared" si="438"/>
        <v>4.2406434820399852E-2</v>
      </c>
      <c r="Y777" s="99">
        <f t="shared" si="439"/>
        <v>0.17809577376829228</v>
      </c>
      <c r="Z777" s="99">
        <f t="shared" si="440"/>
        <v>-0.13568933894789242</v>
      </c>
      <c r="AA777" s="109">
        <f t="shared" si="441"/>
        <v>7.7781745930519827E-2</v>
      </c>
      <c r="AB777" s="109">
        <f t="shared" si="458"/>
        <v>0.32300154798390618</v>
      </c>
      <c r="AC777" s="99" t="str">
        <f t="shared" si="459"/>
        <v>0</v>
      </c>
      <c r="AD777" s="95" t="str">
        <f t="shared" si="460"/>
        <v>0</v>
      </c>
      <c r="AE777" s="95">
        <f t="shared" si="442"/>
        <v>1</v>
      </c>
      <c r="AF777" s="95">
        <f>IF(Petrobras_PETR4___Histórico__InfoMoney_1[[#This Row],[MACD Line]]&lt;0,1,0)</f>
        <v>0</v>
      </c>
      <c r="AG777" s="99">
        <f>Petrobras_PETR4___Histórico__InfoMoney_1[[#This Row],[9MME]]/Petrobras_PETR4___Histórico__InfoMoney_1[[#This Row],[20MA]]</f>
        <v>0.99920009978953095</v>
      </c>
      <c r="AH777" s="95">
        <f t="shared" si="443"/>
        <v>0</v>
      </c>
      <c r="AI777" s="96">
        <f t="shared" si="444"/>
        <v>0</v>
      </c>
      <c r="AK777" s="104" t="b">
        <f t="shared" si="445"/>
        <v>0</v>
      </c>
      <c r="AL777" s="104" t="b">
        <f t="shared" si="446"/>
        <v>1</v>
      </c>
      <c r="AM777" s="104" t="b">
        <f t="shared" si="447"/>
        <v>0</v>
      </c>
      <c r="AN777" s="104" t="b">
        <f t="shared" si="448"/>
        <v>1</v>
      </c>
      <c r="AO777" s="98">
        <f t="shared" si="449"/>
        <v>18.170000000000002</v>
      </c>
      <c r="AP777" s="104">
        <f t="shared" si="450"/>
        <v>20.41</v>
      </c>
      <c r="AQ777" s="98">
        <f t="shared" si="451"/>
        <v>0.2</v>
      </c>
      <c r="AR777" s="98">
        <f t="shared" si="452"/>
        <v>0.15384615384615385</v>
      </c>
      <c r="AS777" s="98">
        <f t="shared" si="453"/>
        <v>7.407407407407407E-2</v>
      </c>
      <c r="AU777" s="97" t="b">
        <f t="shared" si="454"/>
        <v>0</v>
      </c>
      <c r="AV777" s="97" t="b">
        <f t="shared" si="455"/>
        <v>1</v>
      </c>
      <c r="AW777" s="97" t="b">
        <f t="shared" si="461"/>
        <v>0</v>
      </c>
      <c r="AX777" s="97" t="b">
        <f t="shared" si="462"/>
        <v>0</v>
      </c>
      <c r="AY7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7" s="97" t="b">
        <f t="shared" si="456"/>
        <v>0</v>
      </c>
      <c r="BA777" s="97" t="b">
        <f t="shared" si="457"/>
        <v>1</v>
      </c>
      <c r="BB777" s="97" t="b">
        <f t="shared" si="463"/>
        <v>1</v>
      </c>
      <c r="BC777" s="97" t="b">
        <f t="shared" si="464"/>
        <v>1</v>
      </c>
      <c r="BD777" s="97" t="b">
        <f>Petrobras_PETR4___Histórico__InfoMoney_1[[#This Row],[MACD Line]]&lt;0</f>
        <v>0</v>
      </c>
      <c r="BE7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8" spans="1:57" hidden="1">
      <c r="A778" s="83">
        <v>43195</v>
      </c>
      <c r="B778" s="98">
        <v>19.11</v>
      </c>
      <c r="C778" s="98">
        <v>19.11</v>
      </c>
      <c r="D778" s="98">
        <v>3.78</v>
      </c>
      <c r="E778" s="98">
        <f>Petrobras_PETR4___Histórico__InfoMoney_1[[#This Row],[Var.Dia (%)]]/100</f>
        <v>3.78E-2</v>
      </c>
      <c r="F778" s="98">
        <v>19.11</v>
      </c>
      <c r="G778" s="98">
        <v>19</v>
      </c>
      <c r="H778" s="98">
        <v>19.27</v>
      </c>
      <c r="I778" s="97" t="s">
        <v>123</v>
      </c>
      <c r="J778" s="108">
        <v>4.5999999999999999E-3</v>
      </c>
      <c r="K778" s="97">
        <f ca="1">IF(COUNT($E778:E$1321)&gt;=22,LINEST(OFFSET(E778,0,0,22),OFFSET(J778,0,0,22)),"")</f>
        <v>0.39653848223228977</v>
      </c>
      <c r="L778" s="99">
        <f t="shared" si="429"/>
        <v>0</v>
      </c>
      <c r="M778" s="99">
        <f t="shared" si="430"/>
        <v>0</v>
      </c>
      <c r="N778" s="99">
        <f t="shared" si="431"/>
        <v>0</v>
      </c>
      <c r="O7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-0.50264550264550312</v>
      </c>
      <c r="P778" s="128">
        <f>IF(Petrobras_PETR4___Histórico__InfoMoney_1[[#This Row],[William %R]]&lt;-0.8,1,0)</f>
        <v>0</v>
      </c>
      <c r="Q778" s="128">
        <f>IF(Petrobras_PETR4___Histórico__InfoMoney_1[[#This Row],[William %R]]&gt;-0.1,1,0)</f>
        <v>0</v>
      </c>
      <c r="R778" s="99">
        <f t="shared" si="432"/>
        <v>18.170000000000002</v>
      </c>
      <c r="S778" s="99">
        <f t="shared" si="433"/>
        <v>20.059999999999999</v>
      </c>
      <c r="T778" s="99">
        <f t="shared" si="434"/>
        <v>19.412923076923082</v>
      </c>
      <c r="U778" s="99">
        <f t="shared" si="435"/>
        <v>19.444500000000001</v>
      </c>
      <c r="V778" s="99">
        <f t="shared" si="436"/>
        <v>19.138321612760144</v>
      </c>
      <c r="W778" s="99">
        <f t="shared" si="437"/>
        <v>19.099559570362469</v>
      </c>
      <c r="X778" s="99">
        <f t="shared" si="438"/>
        <v>3.876204239767489E-2</v>
      </c>
      <c r="Y778" s="99">
        <f t="shared" si="439"/>
        <v>0.2120181085052654</v>
      </c>
      <c r="Z778" s="99">
        <f t="shared" si="440"/>
        <v>-0.17325606610759051</v>
      </c>
      <c r="AA778" s="109">
        <f t="shared" si="441"/>
        <v>0.49497474683058273</v>
      </c>
      <c r="AB778" s="109">
        <f t="shared" si="458"/>
        <v>0.35839921874914821</v>
      </c>
      <c r="AC778" s="99" t="str">
        <f t="shared" si="459"/>
        <v>0</v>
      </c>
      <c r="AD778" s="95" t="str">
        <f t="shared" si="460"/>
        <v>0</v>
      </c>
      <c r="AE778" s="95">
        <f t="shared" si="442"/>
        <v>1</v>
      </c>
      <c r="AF778" s="95">
        <f>IF(Petrobras_PETR4___Histórico__InfoMoney_1[[#This Row],[MACD Line]]&lt;0,1,0)</f>
        <v>0</v>
      </c>
      <c r="AG778" s="99">
        <f>Petrobras_PETR4___Histórico__InfoMoney_1[[#This Row],[9MME]]/Petrobras_PETR4___Histórico__InfoMoney_1[[#This Row],[20MA]]</f>
        <v>0.99837604859590534</v>
      </c>
      <c r="AH778" s="95">
        <f t="shared" si="443"/>
        <v>0</v>
      </c>
      <c r="AI778" s="96">
        <f t="shared" si="444"/>
        <v>0</v>
      </c>
      <c r="AK778" s="104" t="b">
        <f t="shared" si="445"/>
        <v>1</v>
      </c>
      <c r="AL778" s="104" t="b">
        <f t="shared" si="446"/>
        <v>0</v>
      </c>
      <c r="AM778" s="104" t="b">
        <f t="shared" si="447"/>
        <v>0</v>
      </c>
      <c r="AN778" s="104" t="b">
        <f t="shared" si="448"/>
        <v>1</v>
      </c>
      <c r="AO778" s="98">
        <f t="shared" si="449"/>
        <v>18.170000000000002</v>
      </c>
      <c r="AP778" s="104">
        <f t="shared" si="450"/>
        <v>20.41</v>
      </c>
      <c r="AQ778" s="98">
        <f t="shared" si="451"/>
        <v>0.2</v>
      </c>
      <c r="AR778" s="98">
        <f t="shared" si="452"/>
        <v>0.15384615384615385</v>
      </c>
      <c r="AS778" s="98">
        <f t="shared" si="453"/>
        <v>7.407407407407407E-2</v>
      </c>
      <c r="AU778" s="97" t="b">
        <f t="shared" si="454"/>
        <v>1</v>
      </c>
      <c r="AV778" s="97" t="b">
        <f t="shared" si="455"/>
        <v>0</v>
      </c>
      <c r="AW778" s="97" t="b">
        <f t="shared" si="461"/>
        <v>0</v>
      </c>
      <c r="AX778" s="97" t="b">
        <f t="shared" si="462"/>
        <v>1</v>
      </c>
      <c r="AY7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8" s="97" t="b">
        <f t="shared" si="456"/>
        <v>1</v>
      </c>
      <c r="BA778" s="97" t="b">
        <f t="shared" si="457"/>
        <v>0</v>
      </c>
      <c r="BB778" s="97" t="b">
        <f t="shared" si="463"/>
        <v>0</v>
      </c>
      <c r="BC778" s="97" t="b">
        <f t="shared" si="464"/>
        <v>1</v>
      </c>
      <c r="BD778" s="97" t="b">
        <f>Petrobras_PETR4___Histórico__InfoMoney_1[[#This Row],[MACD Line]]&lt;0</f>
        <v>0</v>
      </c>
      <c r="BE7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79" spans="1:57" hidden="1">
      <c r="A779" s="83">
        <v>43194</v>
      </c>
      <c r="B779" s="98">
        <v>18.41</v>
      </c>
      <c r="C779" s="98">
        <v>18.41</v>
      </c>
      <c r="D779" s="98">
        <v>-1.59</v>
      </c>
      <c r="E779" s="98">
        <f>Petrobras_PETR4___Histórico__InfoMoney_1[[#This Row],[Var.Dia (%)]]/100</f>
        <v>-1.5900000000000001E-2</v>
      </c>
      <c r="F779" s="98">
        <v>18.350000000000001</v>
      </c>
      <c r="G779" s="98">
        <v>18.170000000000002</v>
      </c>
      <c r="H779" s="98">
        <v>18.61</v>
      </c>
      <c r="I779" s="97" t="s">
        <v>269</v>
      </c>
      <c r="J779" s="108">
        <v>-0.01</v>
      </c>
      <c r="K779" s="97">
        <f ca="1">IF(COUNT($E779:E$1321)&gt;=22,LINEST(OFFSET(E779,0,0,22),OFFSET(J779,0,0,22)),"")</f>
        <v>0.36767207058710549</v>
      </c>
      <c r="L779" s="99">
        <f t="shared" si="429"/>
        <v>1</v>
      </c>
      <c r="M779" s="99">
        <f t="shared" si="430"/>
        <v>0</v>
      </c>
      <c r="N779" s="99">
        <f t="shared" si="431"/>
        <v>0</v>
      </c>
      <c r="O7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-0.87301587301587369</v>
      </c>
      <c r="P779" s="128">
        <f>IF(Petrobras_PETR4___Histórico__InfoMoney_1[[#This Row],[William %R]]&lt;-0.8,1,0)</f>
        <v>1</v>
      </c>
      <c r="Q779" s="128">
        <f>IF(Petrobras_PETR4___Histórico__InfoMoney_1[[#This Row],[William %R]]&gt;-0.1,1,0)</f>
        <v>0</v>
      </c>
      <c r="R779" s="99">
        <f t="shared" si="432"/>
        <v>18.170000000000002</v>
      </c>
      <c r="S779" s="99">
        <f t="shared" si="433"/>
        <v>20.059999999999999</v>
      </c>
      <c r="T779" s="99">
        <f t="shared" si="434"/>
        <v>19.363192307692309</v>
      </c>
      <c r="U779" s="99">
        <f t="shared" si="435"/>
        <v>19.468000000000007</v>
      </c>
      <c r="V779" s="99">
        <f t="shared" si="436"/>
        <v>19.143470996898351</v>
      </c>
      <c r="W779" s="99">
        <f t="shared" si="437"/>
        <v>19.098724335991466</v>
      </c>
      <c r="X779" s="99">
        <f t="shared" si="438"/>
        <v>4.4746660906884728E-2</v>
      </c>
      <c r="Y779" s="99">
        <f t="shared" si="439"/>
        <v>0.25533212503216302</v>
      </c>
      <c r="Z779" s="99">
        <f t="shared" si="440"/>
        <v>-0.21058546412527829</v>
      </c>
      <c r="AA779" s="109">
        <f t="shared" si="441"/>
        <v>0.21213203435596475</v>
      </c>
      <c r="AB779" s="109">
        <f t="shared" si="458"/>
        <v>0.3649246497566308</v>
      </c>
      <c r="AC779" s="99" t="str">
        <f t="shared" si="459"/>
        <v>0</v>
      </c>
      <c r="AD779" s="95" t="str">
        <f t="shared" si="460"/>
        <v>0</v>
      </c>
      <c r="AE779" s="95">
        <f t="shared" si="442"/>
        <v>1</v>
      </c>
      <c r="AF779" s="95">
        <f>IF(Petrobras_PETR4___Histórico__InfoMoney_1[[#This Row],[MACD Line]]&lt;0,1,0)</f>
        <v>0</v>
      </c>
      <c r="AG779" s="99">
        <f>Petrobras_PETR4___Histórico__InfoMoney_1[[#This Row],[9MME]]/Petrobras_PETR4___Histórico__InfoMoney_1[[#This Row],[20MA]]</f>
        <v>0.99461641194227968</v>
      </c>
      <c r="AH779" s="95">
        <f t="shared" si="443"/>
        <v>0</v>
      </c>
      <c r="AI779" s="96">
        <f t="shared" si="444"/>
        <v>0</v>
      </c>
      <c r="AK779" s="104" t="b">
        <f t="shared" si="445"/>
        <v>0</v>
      </c>
      <c r="AL779" s="104" t="b">
        <f t="shared" si="446"/>
        <v>0</v>
      </c>
      <c r="AM779" s="104" t="b">
        <f t="shared" si="447"/>
        <v>0</v>
      </c>
      <c r="AN779" s="104" t="b">
        <f t="shared" si="448"/>
        <v>1</v>
      </c>
      <c r="AO779" s="98">
        <f t="shared" si="449"/>
        <v>18.170000000000002</v>
      </c>
      <c r="AP779" s="104">
        <f t="shared" si="450"/>
        <v>20.440000000000001</v>
      </c>
      <c r="AQ779" s="98">
        <f t="shared" si="451"/>
        <v>0.2</v>
      </c>
      <c r="AR779" s="98">
        <f t="shared" si="452"/>
        <v>0.15384615384615385</v>
      </c>
      <c r="AS779" s="98">
        <f t="shared" si="453"/>
        <v>7.407407407407407E-2</v>
      </c>
      <c r="AU779" s="97" t="b">
        <f t="shared" si="454"/>
        <v>0</v>
      </c>
      <c r="AV779" s="97" t="b">
        <f t="shared" si="455"/>
        <v>0</v>
      </c>
      <c r="AW779" s="97" t="b">
        <f t="shared" si="461"/>
        <v>1</v>
      </c>
      <c r="AX779" s="97" t="b">
        <f t="shared" si="462"/>
        <v>1</v>
      </c>
      <c r="AY7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79" s="97" t="b">
        <f t="shared" si="456"/>
        <v>1</v>
      </c>
      <c r="BA779" s="97" t="b">
        <f t="shared" si="457"/>
        <v>1</v>
      </c>
      <c r="BB779" s="97" t="b">
        <f t="shared" si="463"/>
        <v>0</v>
      </c>
      <c r="BC779" s="97" t="b">
        <f t="shared" si="464"/>
        <v>0</v>
      </c>
      <c r="BD779" s="97" t="b">
        <f>Petrobras_PETR4___Histórico__InfoMoney_1[[#This Row],[MACD Line]]&lt;0</f>
        <v>0</v>
      </c>
      <c r="BE7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0" spans="1:57" hidden="1">
      <c r="A780" s="83">
        <v>43193</v>
      </c>
      <c r="B780" s="98">
        <v>18.71</v>
      </c>
      <c r="C780" s="98">
        <v>18.71</v>
      </c>
      <c r="D780" s="98">
        <v>-0.91</v>
      </c>
      <c r="E780" s="98">
        <f>Petrobras_PETR4___Histórico__InfoMoney_1[[#This Row],[Var.Dia (%)]]/100</f>
        <v>-9.1000000000000004E-3</v>
      </c>
      <c r="F780" s="98">
        <v>19.07</v>
      </c>
      <c r="G780" s="98">
        <v>18.66</v>
      </c>
      <c r="H780" s="98">
        <v>19.14</v>
      </c>
      <c r="I780" s="97" t="s">
        <v>698</v>
      </c>
      <c r="J780" s="108">
        <v>3.0999999999999999E-3</v>
      </c>
      <c r="K780" s="97">
        <f ca="1">IF(COUNT($E780:E$1321)&gt;=22,LINEST(OFFSET(E780,0,0,22),OFFSET(J780,0,0,22)),"")</f>
        <v>0.233322944126688</v>
      </c>
      <c r="L780" s="99">
        <f t="shared" si="429"/>
        <v>0</v>
      </c>
      <c r="M780" s="99">
        <f t="shared" si="430"/>
        <v>0</v>
      </c>
      <c r="N780" s="99">
        <f t="shared" si="431"/>
        <v>0</v>
      </c>
      <c r="O7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-0.96894409937888148</v>
      </c>
      <c r="P780" s="128">
        <f>IF(Petrobras_PETR4___Histórico__InfoMoney_1[[#This Row],[William %R]]&lt;-0.8,1,0)</f>
        <v>1</v>
      </c>
      <c r="Q780" s="128">
        <f>IF(Petrobras_PETR4___Histórico__InfoMoney_1[[#This Row],[William %R]]&gt;-0.1,1,0)</f>
        <v>0</v>
      </c>
      <c r="R780" s="99">
        <f t="shared" si="432"/>
        <v>18.66</v>
      </c>
      <c r="S780" s="99">
        <f t="shared" si="433"/>
        <v>20.27</v>
      </c>
      <c r="T780" s="99">
        <f t="shared" si="434"/>
        <v>19.463076923076926</v>
      </c>
      <c r="U780" s="99">
        <f t="shared" si="435"/>
        <v>19.5365</v>
      </c>
      <c r="V780" s="99">
        <f t="shared" si="436"/>
        <v>19.27682935997078</v>
      </c>
      <c r="W780" s="99">
        <f t="shared" si="437"/>
        <v>19.153822282870784</v>
      </c>
      <c r="X780" s="99">
        <f t="shared" si="438"/>
        <v>0.12300707709999514</v>
      </c>
      <c r="Y780" s="99">
        <f t="shared" si="439"/>
        <v>0.30797849106348257</v>
      </c>
      <c r="Z780" s="99">
        <f t="shared" si="440"/>
        <v>-0.18497141396348743</v>
      </c>
      <c r="AA780" s="109">
        <f t="shared" si="441"/>
        <v>0.12020815280171177</v>
      </c>
      <c r="AB780" s="109">
        <f t="shared" si="458"/>
        <v>0.28853076092507018</v>
      </c>
      <c r="AC780" s="99" t="str">
        <f t="shared" si="459"/>
        <v>0</v>
      </c>
      <c r="AD780" s="95" t="str">
        <f t="shared" si="460"/>
        <v>0</v>
      </c>
      <c r="AE780" s="95">
        <f t="shared" si="442"/>
        <v>1</v>
      </c>
      <c r="AF780" s="95">
        <f>IF(Petrobras_PETR4___Histórico__InfoMoney_1[[#This Row],[MACD Line]]&lt;0,1,0)</f>
        <v>0</v>
      </c>
      <c r="AG780" s="99">
        <f>Petrobras_PETR4___Histórico__InfoMoney_1[[#This Row],[9MME]]/Petrobras_PETR4___Histórico__InfoMoney_1[[#This Row],[20MA]]</f>
        <v>0.99624174867949356</v>
      </c>
      <c r="AH780" s="95">
        <f t="shared" si="443"/>
        <v>0</v>
      </c>
      <c r="AI780" s="96">
        <f t="shared" si="444"/>
        <v>0</v>
      </c>
      <c r="AK780" s="104" t="b">
        <f t="shared" si="445"/>
        <v>0</v>
      </c>
      <c r="AL780" s="104" t="b">
        <f t="shared" si="446"/>
        <v>1</v>
      </c>
      <c r="AM780" s="104" t="b">
        <f t="shared" si="447"/>
        <v>1</v>
      </c>
      <c r="AN780" s="104" t="b">
        <f t="shared" si="448"/>
        <v>0</v>
      </c>
      <c r="AO780" s="98">
        <f t="shared" si="449"/>
        <v>18.170000000000002</v>
      </c>
      <c r="AP780" s="104">
        <f t="shared" si="450"/>
        <v>20.440000000000001</v>
      </c>
      <c r="AQ780" s="98">
        <f t="shared" si="451"/>
        <v>0.2</v>
      </c>
      <c r="AR780" s="98">
        <f t="shared" si="452"/>
        <v>0.15384615384615385</v>
      </c>
      <c r="AS780" s="98">
        <f t="shared" si="453"/>
        <v>7.407407407407407E-2</v>
      </c>
      <c r="AU780" s="97" t="b">
        <f t="shared" si="454"/>
        <v>0</v>
      </c>
      <c r="AV780" s="97" t="b">
        <f t="shared" si="455"/>
        <v>0</v>
      </c>
      <c r="AW780" s="97" t="b">
        <f t="shared" si="461"/>
        <v>1</v>
      </c>
      <c r="AX780" s="97" t="b">
        <f t="shared" si="462"/>
        <v>1</v>
      </c>
      <c r="AY7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0" s="97" t="b">
        <f t="shared" si="456"/>
        <v>1</v>
      </c>
      <c r="BA780" s="97" t="b">
        <f t="shared" si="457"/>
        <v>1</v>
      </c>
      <c r="BB780" s="97" t="b">
        <f t="shared" si="463"/>
        <v>0</v>
      </c>
      <c r="BC780" s="97" t="b">
        <f t="shared" si="464"/>
        <v>0</v>
      </c>
      <c r="BD780" s="97" t="b">
        <f>Petrobras_PETR4___Histórico__InfoMoney_1[[#This Row],[MACD Line]]&lt;0</f>
        <v>0</v>
      </c>
      <c r="BE7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1" spans="1:57" hidden="1">
      <c r="A781" s="83">
        <v>43192</v>
      </c>
      <c r="B781" s="98">
        <v>18.88</v>
      </c>
      <c r="C781" s="98">
        <v>18.88</v>
      </c>
      <c r="D781" s="98">
        <v>-2.38</v>
      </c>
      <c r="E781" s="98">
        <f>Petrobras_PETR4___Histórico__InfoMoney_1[[#This Row],[Var.Dia (%)]]/100</f>
        <v>-2.3799999999999998E-2</v>
      </c>
      <c r="F781" s="98">
        <v>19.3</v>
      </c>
      <c r="G781" s="98">
        <v>18.760000000000002</v>
      </c>
      <c r="H781" s="98">
        <v>19.39</v>
      </c>
      <c r="I781" s="97" t="s">
        <v>699</v>
      </c>
      <c r="J781" s="108">
        <v>5.0000000000000001E-4</v>
      </c>
      <c r="K781" s="97">
        <f ca="1">IF(COUNT($E781:E$1321)&gt;=22,LINEST(OFFSET(E781,0,0,22),OFFSET(J781,0,0,22)),"")</f>
        <v>0.30740229696087185</v>
      </c>
      <c r="L781" s="99">
        <f t="shared" si="429"/>
        <v>0</v>
      </c>
      <c r="M781" s="99">
        <f t="shared" si="430"/>
        <v>0</v>
      </c>
      <c r="N781" s="99">
        <f t="shared" si="431"/>
        <v>0</v>
      </c>
      <c r="O7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-0.92500000000000149</v>
      </c>
      <c r="P781" s="128">
        <f>IF(Petrobras_PETR4___Histórico__InfoMoney_1[[#This Row],[William %R]]&lt;-0.8,1,0)</f>
        <v>1</v>
      </c>
      <c r="Q781" s="128">
        <f>IF(Petrobras_PETR4___Histórico__InfoMoney_1[[#This Row],[William %R]]&gt;-0.1,1,0)</f>
        <v>0</v>
      </c>
      <c r="R781" s="99">
        <f t="shared" si="432"/>
        <v>18.760000000000002</v>
      </c>
      <c r="S781" s="99">
        <f t="shared" si="433"/>
        <v>20.36</v>
      </c>
      <c r="T781" s="99">
        <f t="shared" si="434"/>
        <v>19.512499999999999</v>
      </c>
      <c r="U781" s="99">
        <f t="shared" si="435"/>
        <v>19.600000000000001</v>
      </c>
      <c r="V781" s="99">
        <f t="shared" si="436"/>
        <v>19.379889243601831</v>
      </c>
      <c r="W781" s="99">
        <f t="shared" si="437"/>
        <v>19.189328065500447</v>
      </c>
      <c r="X781" s="99">
        <f t="shared" si="438"/>
        <v>0.19056117810138318</v>
      </c>
      <c r="Y781" s="99">
        <f t="shared" si="439"/>
        <v>0.35422134455435444</v>
      </c>
      <c r="Z781" s="99">
        <f t="shared" si="440"/>
        <v>-0.16366016645297127</v>
      </c>
      <c r="AA781" s="109">
        <f t="shared" si="441"/>
        <v>0.32526911934581249</v>
      </c>
      <c r="AB781" s="109">
        <f t="shared" si="458"/>
        <v>0.37465984572676048</v>
      </c>
      <c r="AC781" s="99" t="str">
        <f t="shared" si="459"/>
        <v>0</v>
      </c>
      <c r="AD781" s="95" t="str">
        <f t="shared" si="460"/>
        <v>0</v>
      </c>
      <c r="AE781" s="95">
        <f t="shared" si="442"/>
        <v>1</v>
      </c>
      <c r="AF781" s="95">
        <f>IF(Petrobras_PETR4___Histórico__InfoMoney_1[[#This Row],[MACD Line]]&lt;0,1,0)</f>
        <v>0</v>
      </c>
      <c r="AG781" s="99">
        <f>Petrobras_PETR4___Histórico__InfoMoney_1[[#This Row],[9MME]]/Petrobras_PETR4___Histórico__InfoMoney_1[[#This Row],[20MA]]</f>
        <v>0.99553571428571419</v>
      </c>
      <c r="AH781" s="95">
        <f t="shared" si="443"/>
        <v>0</v>
      </c>
      <c r="AI781" s="96">
        <f t="shared" si="444"/>
        <v>0</v>
      </c>
      <c r="AK781" s="104" t="b">
        <f t="shared" si="445"/>
        <v>1</v>
      </c>
      <c r="AL781" s="104" t="b">
        <f t="shared" si="446"/>
        <v>0</v>
      </c>
      <c r="AM781" s="104" t="b">
        <f t="shared" si="447"/>
        <v>1</v>
      </c>
      <c r="AN781" s="104" t="b">
        <f t="shared" si="448"/>
        <v>0</v>
      </c>
      <c r="AO781" s="98">
        <f t="shared" si="449"/>
        <v>18.53</v>
      </c>
      <c r="AP781" s="104">
        <f t="shared" si="450"/>
        <v>20.440000000000001</v>
      </c>
      <c r="AQ781" s="98">
        <f t="shared" si="451"/>
        <v>0.2</v>
      </c>
      <c r="AR781" s="98">
        <f t="shared" si="452"/>
        <v>0.15384615384615385</v>
      </c>
      <c r="AS781" s="98">
        <f t="shared" si="453"/>
        <v>7.407407407407407E-2</v>
      </c>
      <c r="AU781" s="97" t="b">
        <f t="shared" si="454"/>
        <v>0</v>
      </c>
      <c r="AV781" s="97" t="b">
        <f t="shared" si="455"/>
        <v>1</v>
      </c>
      <c r="AW781" s="97" t="b">
        <f t="shared" si="461"/>
        <v>1</v>
      </c>
      <c r="AX781" s="97" t="b">
        <f t="shared" si="462"/>
        <v>0</v>
      </c>
      <c r="AY7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1" s="97" t="b">
        <f t="shared" si="456"/>
        <v>0</v>
      </c>
      <c r="BA781" s="97" t="b">
        <f t="shared" si="457"/>
        <v>1</v>
      </c>
      <c r="BB781" s="97" t="b">
        <f t="shared" si="463"/>
        <v>1</v>
      </c>
      <c r="BC781" s="97" t="b">
        <f t="shared" si="464"/>
        <v>0</v>
      </c>
      <c r="BD781" s="97" t="b">
        <f>Petrobras_PETR4___Histórico__InfoMoney_1[[#This Row],[MACD Line]]&lt;0</f>
        <v>0</v>
      </c>
      <c r="BE7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2" spans="1:57" hidden="1">
      <c r="A782" s="83">
        <v>43188</v>
      </c>
      <c r="B782" s="98">
        <v>19.34</v>
      </c>
      <c r="C782" s="98">
        <v>19.34</v>
      </c>
      <c r="D782" s="98">
        <v>0.99</v>
      </c>
      <c r="E782" s="98">
        <f>Petrobras_PETR4___Histórico__InfoMoney_1[[#This Row],[Var.Dia (%)]]/100</f>
        <v>9.8999999999999991E-3</v>
      </c>
      <c r="F782" s="98">
        <v>19.21</v>
      </c>
      <c r="G782" s="98">
        <v>19.18</v>
      </c>
      <c r="H782" s="98">
        <v>19.48</v>
      </c>
      <c r="I782" s="97" t="s">
        <v>700</v>
      </c>
      <c r="J782" s="108">
        <v>8.3000000000000001E-3</v>
      </c>
      <c r="K782" s="97">
        <f ca="1">IF(COUNT($E782:E$1321)&gt;=22,LINEST(OFFSET(E782,0,0,22),OFFSET(J782,0,0,22)),"")</f>
        <v>0.30919421487603316</v>
      </c>
      <c r="L782" s="99">
        <f t="shared" si="429"/>
        <v>0</v>
      </c>
      <c r="M782" s="99">
        <f t="shared" si="430"/>
        <v>0</v>
      </c>
      <c r="N782" s="99">
        <f t="shared" si="431"/>
        <v>0</v>
      </c>
      <c r="O7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-0.68152866242038224</v>
      </c>
      <c r="P782" s="128">
        <f>IF(Petrobras_PETR4___Histórico__InfoMoney_1[[#This Row],[William %R]]&lt;-0.8,1,0)</f>
        <v>0</v>
      </c>
      <c r="Q782" s="128">
        <f>IF(Petrobras_PETR4___Histórico__InfoMoney_1[[#This Row],[William %R]]&gt;-0.1,1,0)</f>
        <v>0</v>
      </c>
      <c r="R782" s="99">
        <f t="shared" si="432"/>
        <v>18.84</v>
      </c>
      <c r="S782" s="99">
        <f t="shared" si="433"/>
        <v>20.41</v>
      </c>
      <c r="T782" s="99">
        <f t="shared" si="434"/>
        <v>19.568884615384619</v>
      </c>
      <c r="U782" s="99">
        <f t="shared" si="435"/>
        <v>19.627500000000001</v>
      </c>
      <c r="V782" s="99">
        <f t="shared" si="436"/>
        <v>19.470778196983982</v>
      </c>
      <c r="W782" s="99">
        <f t="shared" si="437"/>
        <v>19.214074310740482</v>
      </c>
      <c r="X782" s="99">
        <f t="shared" si="438"/>
        <v>0.25670388624349982</v>
      </c>
      <c r="Y782" s="99">
        <f t="shared" si="439"/>
        <v>0.39513638616759728</v>
      </c>
      <c r="Z782" s="99">
        <f t="shared" si="440"/>
        <v>-0.13843249992409745</v>
      </c>
      <c r="AA782" s="109">
        <f t="shared" si="441"/>
        <v>0.13435028842544494</v>
      </c>
      <c r="AB782" s="109">
        <f t="shared" si="458"/>
        <v>0.29405781744412063</v>
      </c>
      <c r="AC782" s="99" t="str">
        <f t="shared" si="459"/>
        <v>0</v>
      </c>
      <c r="AD782" s="95" t="str">
        <f t="shared" si="460"/>
        <v>0</v>
      </c>
      <c r="AE782" s="95">
        <f t="shared" si="442"/>
        <v>1</v>
      </c>
      <c r="AF782" s="95">
        <f>IF(Petrobras_PETR4___Histórico__InfoMoney_1[[#This Row],[MACD Line]]&lt;0,1,0)</f>
        <v>0</v>
      </c>
      <c r="AG782" s="99">
        <f>Petrobras_PETR4___Histórico__InfoMoney_1[[#This Row],[9MME]]/Petrobras_PETR4___Histórico__InfoMoney_1[[#This Row],[20MA]]</f>
        <v>0.99701360924135107</v>
      </c>
      <c r="AH782" s="95">
        <f t="shared" si="443"/>
        <v>0</v>
      </c>
      <c r="AI782" s="96">
        <f t="shared" si="444"/>
        <v>0</v>
      </c>
      <c r="AK782" s="104" t="b">
        <f t="shared" si="445"/>
        <v>0</v>
      </c>
      <c r="AL782" s="104" t="b">
        <f t="shared" si="446"/>
        <v>0</v>
      </c>
      <c r="AM782" s="104" t="b">
        <f t="shared" si="447"/>
        <v>0</v>
      </c>
      <c r="AN782" s="104" t="b">
        <f t="shared" si="448"/>
        <v>1</v>
      </c>
      <c r="AO782" s="98">
        <f t="shared" si="449"/>
        <v>18.53</v>
      </c>
      <c r="AP782" s="104">
        <f t="shared" si="450"/>
        <v>20.440000000000001</v>
      </c>
      <c r="AQ782" s="98">
        <f t="shared" si="451"/>
        <v>0.2</v>
      </c>
      <c r="AR782" s="98">
        <f t="shared" si="452"/>
        <v>0.15384615384615385</v>
      </c>
      <c r="AS782" s="98">
        <f t="shared" si="453"/>
        <v>7.407407407407407E-2</v>
      </c>
      <c r="AU782" s="97" t="b">
        <f t="shared" si="454"/>
        <v>1</v>
      </c>
      <c r="AV782" s="97" t="b">
        <f t="shared" si="455"/>
        <v>0</v>
      </c>
      <c r="AW782" s="97" t="b">
        <f t="shared" si="461"/>
        <v>0</v>
      </c>
      <c r="AX782" s="97" t="b">
        <f t="shared" si="462"/>
        <v>1</v>
      </c>
      <c r="AY7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2" s="97" t="b">
        <f t="shared" si="456"/>
        <v>1</v>
      </c>
      <c r="BA782" s="97" t="b">
        <f t="shared" si="457"/>
        <v>0</v>
      </c>
      <c r="BB782" s="97" t="b">
        <f t="shared" si="463"/>
        <v>0</v>
      </c>
      <c r="BC782" s="97" t="b">
        <f t="shared" si="464"/>
        <v>1</v>
      </c>
      <c r="BD782" s="97" t="b">
        <f>Petrobras_PETR4___Histórico__InfoMoney_1[[#This Row],[MACD Line]]&lt;0</f>
        <v>0</v>
      </c>
      <c r="BE7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3" spans="1:57" hidden="1">
      <c r="A783" s="83">
        <v>43187</v>
      </c>
      <c r="B783" s="98">
        <v>19.149999999999999</v>
      </c>
      <c r="C783" s="98">
        <v>19.149999999999999</v>
      </c>
      <c r="D783" s="98">
        <v>-1.1200000000000001</v>
      </c>
      <c r="E783" s="98">
        <f>Petrobras_PETR4___Histórico__InfoMoney_1[[#This Row],[Var.Dia (%)]]/100</f>
        <v>-1.1200000000000002E-2</v>
      </c>
      <c r="F783" s="98">
        <v>19.21</v>
      </c>
      <c r="G783" s="98">
        <v>18.96</v>
      </c>
      <c r="H783" s="98">
        <v>19.34</v>
      </c>
      <c r="I783" s="97" t="s">
        <v>701</v>
      </c>
      <c r="J783" s="108">
        <v>-1.7500000000000002E-2</v>
      </c>
      <c r="K783" s="97">
        <f ca="1">IF(COUNT($E783:E$1321)&gt;=22,LINEST(OFFSET(E783,0,0,22),OFFSET(J783,0,0,22)),"")</f>
        <v>0.21508965439619585</v>
      </c>
      <c r="L783" s="99">
        <f t="shared" si="429"/>
        <v>0</v>
      </c>
      <c r="M783" s="99">
        <f t="shared" si="430"/>
        <v>0</v>
      </c>
      <c r="N783" s="99">
        <f t="shared" si="431"/>
        <v>0</v>
      </c>
      <c r="O7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-0.80254777070063776</v>
      </c>
      <c r="P783" s="128">
        <f>IF(Petrobras_PETR4___Histórico__InfoMoney_1[[#This Row],[William %R]]&lt;-0.8,1,0)</f>
        <v>1</v>
      </c>
      <c r="Q783" s="128">
        <f>IF(Petrobras_PETR4___Histórico__InfoMoney_1[[#This Row],[William %R]]&gt;-0.1,1,0)</f>
        <v>0</v>
      </c>
      <c r="R783" s="99">
        <f t="shared" si="432"/>
        <v>18.84</v>
      </c>
      <c r="S783" s="99">
        <f t="shared" si="433"/>
        <v>20.41</v>
      </c>
      <c r="T783" s="99">
        <f t="shared" si="434"/>
        <v>19.549807692307692</v>
      </c>
      <c r="U783" s="99">
        <f t="shared" si="435"/>
        <v>19.610500000000005</v>
      </c>
      <c r="V783" s="99">
        <f t="shared" si="436"/>
        <v>19.494556050981071</v>
      </c>
      <c r="W783" s="99">
        <f t="shared" si="437"/>
        <v>19.20400025559972</v>
      </c>
      <c r="X783" s="99">
        <f t="shared" si="438"/>
        <v>0.29055579538135134</v>
      </c>
      <c r="Y783" s="99">
        <f t="shared" si="439"/>
        <v>0.42974451114862161</v>
      </c>
      <c r="Z783" s="99">
        <f t="shared" si="440"/>
        <v>-0.13918871576727027</v>
      </c>
      <c r="AA783" s="109">
        <f t="shared" si="441"/>
        <v>0.15556349186104218</v>
      </c>
      <c r="AB783" s="109">
        <f t="shared" si="458"/>
        <v>0.28682747427678523</v>
      </c>
      <c r="AC783" s="99" t="str">
        <f t="shared" si="459"/>
        <v>0</v>
      </c>
      <c r="AD783" s="95" t="str">
        <f t="shared" si="460"/>
        <v>0</v>
      </c>
      <c r="AE783" s="95">
        <f t="shared" si="442"/>
        <v>1</v>
      </c>
      <c r="AF783" s="95">
        <f>IF(Petrobras_PETR4___Histórico__InfoMoney_1[[#This Row],[MACD Line]]&lt;0,1,0)</f>
        <v>0</v>
      </c>
      <c r="AG783" s="99">
        <f>Petrobras_PETR4___Histórico__InfoMoney_1[[#This Row],[9MME]]/Petrobras_PETR4___Histórico__InfoMoney_1[[#This Row],[20MA]]</f>
        <v>0.99690511166506135</v>
      </c>
      <c r="AH783" s="95">
        <f t="shared" si="443"/>
        <v>0</v>
      </c>
      <c r="AI783" s="96">
        <f t="shared" si="444"/>
        <v>0</v>
      </c>
      <c r="AK783" s="104" t="b">
        <f t="shared" si="445"/>
        <v>0</v>
      </c>
      <c r="AL783" s="104" t="b">
        <f t="shared" si="446"/>
        <v>0</v>
      </c>
      <c r="AM783" s="104" t="b">
        <f t="shared" si="447"/>
        <v>0</v>
      </c>
      <c r="AN783" s="104" t="b">
        <f t="shared" si="448"/>
        <v>1</v>
      </c>
      <c r="AO783" s="98">
        <f t="shared" si="449"/>
        <v>18.53</v>
      </c>
      <c r="AP783" s="104">
        <f t="shared" si="450"/>
        <v>20.440000000000001</v>
      </c>
      <c r="AQ783" s="98">
        <f t="shared" si="451"/>
        <v>0.2</v>
      </c>
      <c r="AR783" s="98">
        <f t="shared" si="452"/>
        <v>0.15384615384615385</v>
      </c>
      <c r="AS783" s="98">
        <f t="shared" si="453"/>
        <v>7.407407407407407E-2</v>
      </c>
      <c r="AU783" s="97" t="b">
        <f t="shared" si="454"/>
        <v>0</v>
      </c>
      <c r="AV783" s="97" t="b">
        <f t="shared" si="455"/>
        <v>0</v>
      </c>
      <c r="AW783" s="97" t="b">
        <f t="shared" si="461"/>
        <v>1</v>
      </c>
      <c r="AX783" s="97" t="b">
        <f t="shared" si="462"/>
        <v>1</v>
      </c>
      <c r="AY7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3" s="97" t="b">
        <f t="shared" si="456"/>
        <v>1</v>
      </c>
      <c r="BA783" s="97" t="b">
        <f t="shared" si="457"/>
        <v>1</v>
      </c>
      <c r="BB783" s="97" t="b">
        <f t="shared" si="463"/>
        <v>0</v>
      </c>
      <c r="BC783" s="97" t="b">
        <f t="shared" si="464"/>
        <v>0</v>
      </c>
      <c r="BD783" s="97" t="b">
        <f>Petrobras_PETR4___Histórico__InfoMoney_1[[#This Row],[MACD Line]]&lt;0</f>
        <v>0</v>
      </c>
      <c r="BE7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4" spans="1:57" hidden="1">
      <c r="A784" s="83">
        <v>43186</v>
      </c>
      <c r="B784" s="98">
        <v>19.37</v>
      </c>
      <c r="C784" s="98">
        <v>19.37</v>
      </c>
      <c r="D784" s="98">
        <v>-2.68</v>
      </c>
      <c r="E784" s="98">
        <f>Petrobras_PETR4___Histórico__InfoMoney_1[[#This Row],[Var.Dia (%)]]/100</f>
        <v>-2.6800000000000001E-2</v>
      </c>
      <c r="F784" s="98">
        <v>20</v>
      </c>
      <c r="G784" s="98">
        <v>19.309999999999999</v>
      </c>
      <c r="H784" s="98">
        <v>20.04</v>
      </c>
      <c r="I784" s="97" t="s">
        <v>702</v>
      </c>
      <c r="J784" s="108">
        <v>-8.0000000000000004E-4</v>
      </c>
      <c r="K784" s="97">
        <f ca="1">IF(COUNT($E784:E$1321)&gt;=22,LINEST(OFFSET(E784,0,0,22),OFFSET(J784,0,0,22)),"")</f>
        <v>0.19989334111244289</v>
      </c>
      <c r="L784" s="99">
        <f t="shared" si="429"/>
        <v>0</v>
      </c>
      <c r="M784" s="99">
        <f t="shared" si="430"/>
        <v>0</v>
      </c>
      <c r="N784" s="99">
        <f t="shared" si="431"/>
        <v>0</v>
      </c>
      <c r="O7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-0.66242038216560439</v>
      </c>
      <c r="P784" s="128">
        <f>IF(Petrobras_PETR4___Histórico__InfoMoney_1[[#This Row],[William %R]]&lt;-0.8,1,0)</f>
        <v>0</v>
      </c>
      <c r="Q784" s="128">
        <f>IF(Petrobras_PETR4___Histórico__InfoMoney_1[[#This Row],[William %R]]&gt;-0.1,1,0)</f>
        <v>0</v>
      </c>
      <c r="R784" s="99">
        <f t="shared" si="432"/>
        <v>18.84</v>
      </c>
      <c r="S784" s="99">
        <f t="shared" si="433"/>
        <v>20.41</v>
      </c>
      <c r="T784" s="99">
        <f t="shared" si="434"/>
        <v>19.58576923076923</v>
      </c>
      <c r="U784" s="99">
        <f t="shared" si="435"/>
        <v>19.622499999999999</v>
      </c>
      <c r="V784" s="99">
        <f t="shared" si="436"/>
        <v>19.557202605704902</v>
      </c>
      <c r="W784" s="99">
        <f t="shared" si="437"/>
        <v>19.208320276047697</v>
      </c>
      <c r="X784" s="99">
        <f t="shared" si="438"/>
        <v>0.34888232965720434</v>
      </c>
      <c r="Y784" s="99">
        <f t="shared" si="439"/>
        <v>0.46454169009043916</v>
      </c>
      <c r="Z784" s="99">
        <f t="shared" si="440"/>
        <v>-0.11565936043323483</v>
      </c>
      <c r="AA784" s="109">
        <f t="shared" si="441"/>
        <v>0.37476659402886847</v>
      </c>
      <c r="AB784" s="109">
        <f t="shared" si="458"/>
        <v>0.22687000683210612</v>
      </c>
      <c r="AC784" s="99" t="str">
        <f t="shared" si="459"/>
        <v>0</v>
      </c>
      <c r="AD784" s="95">
        <f t="shared" si="460"/>
        <v>1</v>
      </c>
      <c r="AE784" s="95">
        <f t="shared" si="442"/>
        <v>1</v>
      </c>
      <c r="AF784" s="95">
        <f>IF(Petrobras_PETR4___Histórico__InfoMoney_1[[#This Row],[MACD Line]]&lt;0,1,0)</f>
        <v>0</v>
      </c>
      <c r="AG784" s="99">
        <f>Petrobras_PETR4___Histórico__InfoMoney_1[[#This Row],[9MME]]/Petrobras_PETR4___Histórico__InfoMoney_1[[#This Row],[20MA]]</f>
        <v>0.9981281299920618</v>
      </c>
      <c r="AH784" s="95">
        <f t="shared" si="443"/>
        <v>0</v>
      </c>
      <c r="AI784" s="96">
        <f t="shared" si="444"/>
        <v>0</v>
      </c>
      <c r="AK784" s="104" t="b">
        <f t="shared" si="445"/>
        <v>0</v>
      </c>
      <c r="AL784" s="104" t="b">
        <f t="shared" si="446"/>
        <v>1</v>
      </c>
      <c r="AM784" s="104" t="b">
        <f t="shared" si="447"/>
        <v>1</v>
      </c>
      <c r="AN784" s="104" t="b">
        <f t="shared" si="448"/>
        <v>0</v>
      </c>
      <c r="AO784" s="98">
        <f t="shared" si="449"/>
        <v>18.53</v>
      </c>
      <c r="AP784" s="104">
        <f t="shared" si="450"/>
        <v>20.440000000000001</v>
      </c>
      <c r="AQ784" s="98">
        <f t="shared" si="451"/>
        <v>0.2</v>
      </c>
      <c r="AR784" s="98">
        <f t="shared" si="452"/>
        <v>0.15384615384615385</v>
      </c>
      <c r="AS784" s="98">
        <f t="shared" si="453"/>
        <v>7.407407407407407E-2</v>
      </c>
      <c r="AU784" s="97" t="b">
        <f t="shared" si="454"/>
        <v>0</v>
      </c>
      <c r="AV784" s="97" t="b">
        <f t="shared" si="455"/>
        <v>1</v>
      </c>
      <c r="AW784" s="97" t="b">
        <f t="shared" si="461"/>
        <v>1</v>
      </c>
      <c r="AX784" s="97" t="b">
        <f t="shared" si="462"/>
        <v>0</v>
      </c>
      <c r="AY7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4" s="97" t="b">
        <f t="shared" si="456"/>
        <v>0</v>
      </c>
      <c r="BA784" s="97" t="b">
        <f t="shared" si="457"/>
        <v>1</v>
      </c>
      <c r="BB784" s="97" t="b">
        <f t="shared" si="463"/>
        <v>1</v>
      </c>
      <c r="BC784" s="97" t="b">
        <f t="shared" si="464"/>
        <v>0</v>
      </c>
      <c r="BD784" s="97" t="b">
        <f>Petrobras_PETR4___Histórico__InfoMoney_1[[#This Row],[MACD Line]]&lt;0</f>
        <v>0</v>
      </c>
      <c r="BE7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5" spans="1:57" hidden="1">
      <c r="A785" s="83">
        <v>43185</v>
      </c>
      <c r="B785" s="98">
        <v>19.899999999999999</v>
      </c>
      <c r="C785" s="98">
        <v>19.899999999999999</v>
      </c>
      <c r="D785" s="98">
        <v>1.29</v>
      </c>
      <c r="E785" s="98">
        <f>Petrobras_PETR4___Histórico__InfoMoney_1[[#This Row],[Var.Dia (%)]]/100</f>
        <v>1.29E-2</v>
      </c>
      <c r="F785" s="98">
        <v>19.940000000000001</v>
      </c>
      <c r="G785" s="98">
        <v>19.73</v>
      </c>
      <c r="H785" s="98">
        <v>20.059999999999999</v>
      </c>
      <c r="I785" s="97" t="s">
        <v>703</v>
      </c>
      <c r="J785" s="108">
        <v>1.5299999999999999E-2</v>
      </c>
      <c r="K785" s="97">
        <f ca="1">IF(COUNT($E785:E$1321)&gt;=22,LINEST(OFFSET(E785,0,0,22),OFFSET(J785,0,0,22)),"")</f>
        <v>7.9111686596010755E-2</v>
      </c>
      <c r="L785" s="99">
        <f t="shared" si="429"/>
        <v>0</v>
      </c>
      <c r="M785" s="99">
        <f t="shared" si="430"/>
        <v>0</v>
      </c>
      <c r="N785" s="99">
        <f t="shared" si="431"/>
        <v>0</v>
      </c>
      <c r="O7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-0.32484076433121112</v>
      </c>
      <c r="P785" s="128">
        <f>IF(Petrobras_PETR4___Histórico__InfoMoney_1[[#This Row],[William %R]]&lt;-0.8,1,0)</f>
        <v>0</v>
      </c>
      <c r="Q785" s="128">
        <f>IF(Petrobras_PETR4___Histórico__InfoMoney_1[[#This Row],[William %R]]&gt;-0.1,1,0)</f>
        <v>0</v>
      </c>
      <c r="R785" s="99">
        <f t="shared" si="432"/>
        <v>18.84</v>
      </c>
      <c r="S785" s="99">
        <f t="shared" si="433"/>
        <v>20.41</v>
      </c>
      <c r="T785" s="99">
        <f t="shared" si="434"/>
        <v>19.647846153846153</v>
      </c>
      <c r="U785" s="99">
        <f t="shared" si="435"/>
        <v>19.625</v>
      </c>
      <c r="V785" s="99">
        <f t="shared" si="436"/>
        <v>19.591239443105792</v>
      </c>
      <c r="W785" s="99">
        <f t="shared" si="437"/>
        <v>19.195385898131512</v>
      </c>
      <c r="X785" s="99">
        <f t="shared" si="438"/>
        <v>0.39585354497427971</v>
      </c>
      <c r="Y785" s="99">
        <f t="shared" si="439"/>
        <v>0.49345653019874786</v>
      </c>
      <c r="Z785" s="99">
        <f t="shared" si="440"/>
        <v>-9.7602985224468142E-2</v>
      </c>
      <c r="AA785" s="109">
        <f t="shared" si="441"/>
        <v>0.17677669529663689</v>
      </c>
      <c r="AB785" s="109">
        <f t="shared" si="458"/>
        <v>0.32283122525555019</v>
      </c>
      <c r="AC785" s="99" t="str">
        <f t="shared" si="459"/>
        <v>0</v>
      </c>
      <c r="AD785" s="95" t="str">
        <f t="shared" si="460"/>
        <v>0</v>
      </c>
      <c r="AE785" s="95">
        <f t="shared" si="442"/>
        <v>1</v>
      </c>
      <c r="AF785" s="95">
        <f>IF(Petrobras_PETR4___Histórico__InfoMoney_1[[#This Row],[MACD Line]]&lt;0,1,0)</f>
        <v>0</v>
      </c>
      <c r="AG785" s="99">
        <f>Petrobras_PETR4___Histórico__InfoMoney_1[[#This Row],[9MME]]/Petrobras_PETR4___Histórico__InfoMoney_1[[#This Row],[20MA]]</f>
        <v>1.0011641352278295</v>
      </c>
      <c r="AH785" s="95">
        <f t="shared" si="443"/>
        <v>0</v>
      </c>
      <c r="AI785" s="96">
        <f t="shared" si="444"/>
        <v>0</v>
      </c>
      <c r="AK785" s="104" t="b">
        <f t="shared" si="445"/>
        <v>1</v>
      </c>
      <c r="AL785" s="104" t="b">
        <f t="shared" si="446"/>
        <v>0</v>
      </c>
      <c r="AM785" s="104" t="b">
        <f t="shared" si="447"/>
        <v>0</v>
      </c>
      <c r="AN785" s="104" t="b">
        <f t="shared" si="448"/>
        <v>1</v>
      </c>
      <c r="AO785" s="98">
        <f t="shared" si="449"/>
        <v>18.53</v>
      </c>
      <c r="AP785" s="104">
        <f t="shared" si="450"/>
        <v>20.440000000000001</v>
      </c>
      <c r="AQ785" s="98">
        <f t="shared" si="451"/>
        <v>0.2</v>
      </c>
      <c r="AR785" s="98">
        <f t="shared" si="452"/>
        <v>0.15384615384615385</v>
      </c>
      <c r="AS785" s="98">
        <f t="shared" si="453"/>
        <v>7.407407407407407E-2</v>
      </c>
      <c r="AU785" s="97" t="b">
        <f t="shared" si="454"/>
        <v>1</v>
      </c>
      <c r="AV785" s="97" t="b">
        <f t="shared" si="455"/>
        <v>1</v>
      </c>
      <c r="AW785" s="97" t="b">
        <f t="shared" si="461"/>
        <v>0</v>
      </c>
      <c r="AX785" s="97" t="b">
        <f t="shared" si="462"/>
        <v>0</v>
      </c>
      <c r="AY7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5" s="97" t="b">
        <f t="shared" si="456"/>
        <v>1</v>
      </c>
      <c r="BA785" s="97" t="b">
        <f t="shared" si="457"/>
        <v>0</v>
      </c>
      <c r="BB785" s="97" t="b">
        <f t="shared" si="463"/>
        <v>1</v>
      </c>
      <c r="BC785" s="97" t="b">
        <f t="shared" si="464"/>
        <v>1</v>
      </c>
      <c r="BD785" s="97" t="b">
        <f>Petrobras_PETR4___Histórico__InfoMoney_1[[#This Row],[MACD Line]]&lt;0</f>
        <v>0</v>
      </c>
      <c r="BE7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6" spans="1:57" hidden="1">
      <c r="A786" s="83">
        <v>43182</v>
      </c>
      <c r="B786" s="98">
        <v>19.649999999999999</v>
      </c>
      <c r="C786" s="98">
        <v>19.649999999999999</v>
      </c>
      <c r="D786" s="98">
        <v>0.14000000000000001</v>
      </c>
      <c r="E786" s="98">
        <f>Petrobras_PETR4___Histórico__InfoMoney_1[[#This Row],[Var.Dia (%)]]/100</f>
        <v>1.4000000000000002E-3</v>
      </c>
      <c r="F786" s="98">
        <v>19.52</v>
      </c>
      <c r="G786" s="98">
        <v>19.45</v>
      </c>
      <c r="H786" s="98">
        <v>19.97</v>
      </c>
      <c r="I786" s="97" t="s">
        <v>76</v>
      </c>
      <c r="J786" s="108">
        <v>-8.3999999999999995E-3</v>
      </c>
      <c r="K786" s="97">
        <f ca="1">IF(COUNT($E786:E$1321)&gt;=22,LINEST(OFFSET(E786,0,0,22),OFFSET(J786,0,0,22)),"")</f>
        <v>-0.13571212842275401</v>
      </c>
      <c r="L786" s="99">
        <f t="shared" si="429"/>
        <v>0</v>
      </c>
      <c r="M786" s="99">
        <f t="shared" si="430"/>
        <v>0</v>
      </c>
      <c r="N786" s="99">
        <f t="shared" si="431"/>
        <v>0</v>
      </c>
      <c r="O7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-0.49375000000000124</v>
      </c>
      <c r="P786" s="128">
        <f>IF(Petrobras_PETR4___Histórico__InfoMoney_1[[#This Row],[William %R]]&lt;-0.8,1,0)</f>
        <v>0</v>
      </c>
      <c r="Q786" s="128">
        <f>IF(Petrobras_PETR4___Histórico__InfoMoney_1[[#This Row],[William %R]]&gt;-0.1,1,0)</f>
        <v>0</v>
      </c>
      <c r="R786" s="99">
        <f t="shared" si="432"/>
        <v>18.84</v>
      </c>
      <c r="S786" s="99">
        <f t="shared" si="433"/>
        <v>20.440000000000001</v>
      </c>
      <c r="T786" s="99">
        <f t="shared" si="434"/>
        <v>19.585269230769232</v>
      </c>
      <c r="U786" s="99">
        <f t="shared" si="435"/>
        <v>19.602</v>
      </c>
      <c r="V786" s="99">
        <f t="shared" si="436"/>
        <v>19.535101160034117</v>
      </c>
      <c r="W786" s="99">
        <f t="shared" si="437"/>
        <v>19.139016769982032</v>
      </c>
      <c r="X786" s="99">
        <f t="shared" si="438"/>
        <v>0.39608439005208496</v>
      </c>
      <c r="Y786" s="99">
        <f t="shared" si="439"/>
        <v>0.51785727650486491</v>
      </c>
      <c r="Z786" s="99">
        <f t="shared" si="440"/>
        <v>-0.12177288645277995</v>
      </c>
      <c r="AA786" s="109">
        <f t="shared" si="441"/>
        <v>2.1213203435594716E-2</v>
      </c>
      <c r="AB786" s="109">
        <f t="shared" si="458"/>
        <v>0.41536730733171595</v>
      </c>
      <c r="AC786" s="99" t="str">
        <f t="shared" si="459"/>
        <v>0</v>
      </c>
      <c r="AD786" s="95" t="str">
        <f t="shared" si="460"/>
        <v>0</v>
      </c>
      <c r="AE786" s="95">
        <f t="shared" si="442"/>
        <v>1</v>
      </c>
      <c r="AF786" s="95">
        <f>IF(Petrobras_PETR4___Histórico__InfoMoney_1[[#This Row],[MACD Line]]&lt;0,1,0)</f>
        <v>0</v>
      </c>
      <c r="AG786" s="99">
        <f>Petrobras_PETR4___Histórico__InfoMoney_1[[#This Row],[9MME]]/Petrobras_PETR4___Histórico__InfoMoney_1[[#This Row],[20MA]]</f>
        <v>0.99914647641920373</v>
      </c>
      <c r="AH786" s="95">
        <f t="shared" si="443"/>
        <v>0</v>
      </c>
      <c r="AI786" s="96">
        <f t="shared" si="444"/>
        <v>0</v>
      </c>
      <c r="AK786" s="104" t="b">
        <f t="shared" si="445"/>
        <v>0</v>
      </c>
      <c r="AL786" s="104" t="b">
        <f t="shared" si="446"/>
        <v>1</v>
      </c>
      <c r="AM786" s="104" t="b">
        <f t="shared" si="447"/>
        <v>0</v>
      </c>
      <c r="AN786" s="104" t="b">
        <f t="shared" si="448"/>
        <v>1</v>
      </c>
      <c r="AO786" s="98">
        <f t="shared" si="449"/>
        <v>18.53</v>
      </c>
      <c r="AP786" s="104">
        <f t="shared" si="450"/>
        <v>20.440000000000001</v>
      </c>
      <c r="AQ786" s="98">
        <f t="shared" si="451"/>
        <v>0.2</v>
      </c>
      <c r="AR786" s="98">
        <f t="shared" si="452"/>
        <v>0.15384615384615385</v>
      </c>
      <c r="AS786" s="98">
        <f t="shared" si="453"/>
        <v>7.407407407407407E-2</v>
      </c>
      <c r="AU786" s="97" t="b">
        <f t="shared" si="454"/>
        <v>1</v>
      </c>
      <c r="AV786" s="97" t="b">
        <f t="shared" si="455"/>
        <v>0</v>
      </c>
      <c r="AW786" s="97" t="b">
        <f t="shared" si="461"/>
        <v>0</v>
      </c>
      <c r="AX786" s="97" t="b">
        <f t="shared" si="462"/>
        <v>0</v>
      </c>
      <c r="AY7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6" s="97" t="b">
        <f t="shared" si="456"/>
        <v>0</v>
      </c>
      <c r="BA786" s="97" t="b">
        <f t="shared" si="457"/>
        <v>1</v>
      </c>
      <c r="BB786" s="97" t="b">
        <f t="shared" si="463"/>
        <v>1</v>
      </c>
      <c r="BC786" s="97" t="b">
        <f t="shared" si="464"/>
        <v>1</v>
      </c>
      <c r="BD786" s="97" t="b">
        <f>Petrobras_PETR4___Histórico__InfoMoney_1[[#This Row],[MACD Line]]&lt;0</f>
        <v>0</v>
      </c>
      <c r="BE7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7" spans="1:57" hidden="1">
      <c r="A787" s="83">
        <v>43181</v>
      </c>
      <c r="B787" s="98">
        <v>19.62</v>
      </c>
      <c r="C787" s="98">
        <v>19.62</v>
      </c>
      <c r="D787" s="98">
        <v>-1.5</v>
      </c>
      <c r="E787" s="98">
        <f>Petrobras_PETR4___Histórico__InfoMoney_1[[#This Row],[Var.Dia (%)]]/100</f>
        <v>-1.4999999999999999E-2</v>
      </c>
      <c r="F787" s="98">
        <v>19.75</v>
      </c>
      <c r="G787" s="98">
        <v>19.489999999999998</v>
      </c>
      <c r="H787" s="98">
        <v>19.91</v>
      </c>
      <c r="I787" s="97" t="s">
        <v>704</v>
      </c>
      <c r="J787" s="108">
        <v>4.5999999999999999E-3</v>
      </c>
      <c r="K787" s="97">
        <f ca="1">IF(COUNT($E787:E$1321)&gt;=22,LINEST(OFFSET(E787,0,0,22),OFFSET(J787,0,0,22)),"")</f>
        <v>-7.5612153203089769E-2</v>
      </c>
      <c r="L787" s="99">
        <f t="shared" si="429"/>
        <v>0</v>
      </c>
      <c r="M787" s="99">
        <f t="shared" si="430"/>
        <v>0</v>
      </c>
      <c r="N787" s="99">
        <f t="shared" si="431"/>
        <v>0</v>
      </c>
      <c r="O7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-0.51249999999999973</v>
      </c>
      <c r="P787" s="128">
        <f>IF(Petrobras_PETR4___Histórico__InfoMoney_1[[#This Row],[William %R]]&lt;-0.8,1,0)</f>
        <v>0</v>
      </c>
      <c r="Q787" s="128">
        <f>IF(Petrobras_PETR4___Histórico__InfoMoney_1[[#This Row],[William %R]]&gt;-0.1,1,0)</f>
        <v>0</v>
      </c>
      <c r="R787" s="99">
        <f t="shared" si="432"/>
        <v>18.84</v>
      </c>
      <c r="S787" s="99">
        <f t="shared" si="433"/>
        <v>20.440000000000001</v>
      </c>
      <c r="T787" s="99">
        <f t="shared" si="434"/>
        <v>19.543423076923077</v>
      </c>
      <c r="U787" s="99">
        <f t="shared" si="435"/>
        <v>19.573499999999999</v>
      </c>
      <c r="V787" s="99">
        <f t="shared" si="436"/>
        <v>19.514210461858504</v>
      </c>
      <c r="W787" s="99">
        <f t="shared" si="437"/>
        <v>19.098138111580596</v>
      </c>
      <c r="X787" s="99">
        <f t="shared" si="438"/>
        <v>0.41607235027790779</v>
      </c>
      <c r="Y787" s="99">
        <f t="shared" si="439"/>
        <v>0.54830049811805992</v>
      </c>
      <c r="Z787" s="99">
        <f t="shared" si="440"/>
        <v>-0.13222814784015213</v>
      </c>
      <c r="AA787" s="109">
        <f t="shared" si="441"/>
        <v>0.21213203435596475</v>
      </c>
      <c r="AB787" s="109">
        <f t="shared" si="458"/>
        <v>0.39934947101505019</v>
      </c>
      <c r="AC787" s="99" t="str">
        <f t="shared" si="459"/>
        <v>0</v>
      </c>
      <c r="AD787" s="95" t="str">
        <f t="shared" si="460"/>
        <v>0</v>
      </c>
      <c r="AE787" s="95">
        <f t="shared" si="442"/>
        <v>1</v>
      </c>
      <c r="AF787" s="95">
        <f>IF(Petrobras_PETR4___Histórico__InfoMoney_1[[#This Row],[MACD Line]]&lt;0,1,0)</f>
        <v>0</v>
      </c>
      <c r="AG787" s="99">
        <f>Petrobras_PETR4___Histórico__InfoMoney_1[[#This Row],[9MME]]/Petrobras_PETR4___Histórico__InfoMoney_1[[#This Row],[20MA]]</f>
        <v>0.9984633855428553</v>
      </c>
      <c r="AH787" s="95">
        <f t="shared" si="443"/>
        <v>0</v>
      </c>
      <c r="AI787" s="96">
        <f t="shared" si="444"/>
        <v>0</v>
      </c>
      <c r="AK787" s="104" t="b">
        <f t="shared" si="445"/>
        <v>1</v>
      </c>
      <c r="AL787" s="104" t="b">
        <f t="shared" si="446"/>
        <v>0</v>
      </c>
      <c r="AM787" s="104" t="b">
        <f t="shared" si="447"/>
        <v>0</v>
      </c>
      <c r="AN787" s="104" t="b">
        <f t="shared" si="448"/>
        <v>1</v>
      </c>
      <c r="AO787" s="98">
        <f t="shared" si="449"/>
        <v>18.53</v>
      </c>
      <c r="AP787" s="104">
        <f t="shared" si="450"/>
        <v>20.440000000000001</v>
      </c>
      <c r="AQ787" s="98">
        <f t="shared" si="451"/>
        <v>0.2</v>
      </c>
      <c r="AR787" s="98">
        <f t="shared" si="452"/>
        <v>0.15384615384615385</v>
      </c>
      <c r="AS787" s="98">
        <f t="shared" si="453"/>
        <v>7.407407407407407E-2</v>
      </c>
      <c r="AU787" s="97" t="b">
        <f t="shared" si="454"/>
        <v>0</v>
      </c>
      <c r="AV787" s="97" t="b">
        <f t="shared" si="455"/>
        <v>1</v>
      </c>
      <c r="AW787" s="97" t="b">
        <f t="shared" si="461"/>
        <v>0</v>
      </c>
      <c r="AX787" s="97" t="b">
        <f t="shared" si="462"/>
        <v>0</v>
      </c>
      <c r="AY7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7" s="97" t="b">
        <f t="shared" si="456"/>
        <v>0</v>
      </c>
      <c r="BA787" s="97" t="b">
        <f t="shared" si="457"/>
        <v>0</v>
      </c>
      <c r="BB787" s="97" t="b">
        <f t="shared" si="463"/>
        <v>1</v>
      </c>
      <c r="BC787" s="97" t="b">
        <f t="shared" si="464"/>
        <v>1</v>
      </c>
      <c r="BD787" s="97" t="b">
        <f>Petrobras_PETR4___Histórico__InfoMoney_1[[#This Row],[MACD Line]]&lt;0</f>
        <v>0</v>
      </c>
      <c r="BE7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8" spans="1:57" hidden="1">
      <c r="A788" s="83">
        <v>43180</v>
      </c>
      <c r="B788" s="98">
        <v>19.920000000000002</v>
      </c>
      <c r="C788" s="98">
        <v>19.920000000000002</v>
      </c>
      <c r="D788" s="98">
        <v>4.21</v>
      </c>
      <c r="E788" s="98">
        <f>Petrobras_PETR4___Histórico__InfoMoney_1[[#This Row],[Var.Dia (%)]]/100</f>
        <v>4.2099999999999999E-2</v>
      </c>
      <c r="F788" s="98">
        <v>19.2</v>
      </c>
      <c r="G788" s="98">
        <v>19.149999999999999</v>
      </c>
      <c r="H788" s="98">
        <v>19.96</v>
      </c>
      <c r="I788" s="97" t="s">
        <v>76</v>
      </c>
      <c r="J788" s="108">
        <v>2.5000000000000001E-3</v>
      </c>
      <c r="K788" s="97">
        <f ca="1">IF(COUNT($E788:E$1321)&gt;=22,LINEST(OFFSET(E788,0,0,22),OFFSET(J788,0,0,22)),"")</f>
        <v>-6.4928543368730468E-2</v>
      </c>
      <c r="L788" s="99">
        <f t="shared" ref="L788:L851" si="465">IF($G788=IF(MIN($G788:$G808)=MIN($G789:$G809),MIN($G788:$G808),MIN($G787:$G807)),1,0)</f>
        <v>0</v>
      </c>
      <c r="M788" s="99">
        <f t="shared" ref="M788:M851" si="466">IF($H788=IF(MAX($H788:$H809)=MAX($H789:$H810),MAX($H788:$H809),MAX($H787:$H808)),1,0)</f>
        <v>0</v>
      </c>
      <c r="N788" s="99">
        <f t="shared" ref="N788:N851" si="467">IF(AND(($C789-$F789)&lt;0,($C790-$F790)&lt;0,(($F788-$G788)/($H788-$G788)&gt;0.66),(($H788-$G788)&gt;(2*($F788-$C788))),$G788=IF(MIN($G788:$G808)=MIN($G789:$G809),MIN($G788:$G808),MIN($G787:$G807)))=TRUE,1,0)</f>
        <v>0</v>
      </c>
      <c r="O7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-0.27225130890052329</v>
      </c>
      <c r="P788" s="128">
        <f>IF(Petrobras_PETR4___Histórico__InfoMoney_1[[#This Row],[William %R]]&lt;-0.8,1,0)</f>
        <v>0</v>
      </c>
      <c r="Q788" s="128">
        <f>IF(Petrobras_PETR4___Histórico__InfoMoney_1[[#This Row],[William %R]]&gt;-0.1,1,0)</f>
        <v>0</v>
      </c>
      <c r="R788" s="99">
        <f t="shared" ref="R788:R851" si="468">MIN(G788:G801)</f>
        <v>18.53</v>
      </c>
      <c r="S788" s="99">
        <f t="shared" ref="S788:S851" si="469">MAX(H788:H801)</f>
        <v>20.440000000000001</v>
      </c>
      <c r="T788" s="99">
        <f t="shared" ref="T788:T851" si="470">(($C788-$U789)*$AR788)+$U789</f>
        <v>19.520615384615386</v>
      </c>
      <c r="U788" s="99">
        <f t="shared" ref="U788:U851" si="471">AVERAGE(B788:B807)</f>
        <v>19.529499999999999</v>
      </c>
      <c r="V788" s="99">
        <f t="shared" ref="V788:V851" si="472">(($C788-V789)*AR788)+V789</f>
        <v>19.49497600037823</v>
      </c>
      <c r="W788" s="99">
        <f t="shared" ref="W788:W851" si="473">((B788-W789)*AS788)+W789</f>
        <v>19.056389160507042</v>
      </c>
      <c r="X788" s="99">
        <f t="shared" ref="X788:X851" si="474">V788-W788</f>
        <v>0.43858683987118852</v>
      </c>
      <c r="Y788" s="99">
        <f t="shared" ref="Y788:Y851" si="475">((X788-Y789)*AQ788)+Y789</f>
        <v>0.58135753507809795</v>
      </c>
      <c r="Z788" s="99">
        <f t="shared" ref="Z788:Z851" si="476">X788-Y788</f>
        <v>-0.14277069520690944</v>
      </c>
      <c r="AA788" s="109">
        <f t="shared" ref="AA788:AA851" si="477">_xlfn.STDEV.S(C788:C789)</f>
        <v>0.56568542494923857</v>
      </c>
      <c r="AB788" s="109">
        <f t="shared" si="458"/>
        <v>0.37890632087628257</v>
      </c>
      <c r="AC788" s="99" t="str">
        <f t="shared" si="459"/>
        <v>1</v>
      </c>
      <c r="AD788" s="95" t="str">
        <f t="shared" si="460"/>
        <v>0</v>
      </c>
      <c r="AE788" s="95">
        <f t="shared" ref="AE788:AE851" si="478">IF(X788&gt;0,1,0)</f>
        <v>1</v>
      </c>
      <c r="AF788" s="95">
        <f>IF(Petrobras_PETR4___Histórico__InfoMoney_1[[#This Row],[MACD Line]]&lt;0,1,0)</f>
        <v>0</v>
      </c>
      <c r="AG788" s="99">
        <f>Petrobras_PETR4___Histórico__InfoMoney_1[[#This Row],[9MME]]/Petrobras_PETR4___Histórico__InfoMoney_1[[#This Row],[20MA]]</f>
        <v>0.99954506693030476</v>
      </c>
      <c r="AH788" s="95">
        <f t="shared" ref="AH788:AH851" si="479">IF(AND(X789&lt;Y789,X788&gt;Y788),1,0)</f>
        <v>0</v>
      </c>
      <c r="AI788" s="96">
        <f t="shared" ref="AI788:AI851" si="480">IF(AND(X788&lt;Y788,X789&gt;Y789),1,0)</f>
        <v>0</v>
      </c>
      <c r="AK788" s="104" t="b">
        <f t="shared" ref="AK788:AK851" si="481">($F789-$C789)&lt;0</f>
        <v>0</v>
      </c>
      <c r="AL788" s="104" t="b">
        <f t="shared" ref="AL788:AL851" si="482">($F790-$C790)&lt;0</f>
        <v>0</v>
      </c>
      <c r="AM788" s="104" t="b">
        <f t="shared" ref="AM788:AM851" si="483">(($F788-$G788)/($H788-$G788)&gt;0.66)</f>
        <v>0</v>
      </c>
      <c r="AN788" s="104" t="b">
        <f t="shared" ref="AN788:AN851" si="484">(($H788-$G788)&gt;(2*($F788-$C788)))</f>
        <v>1</v>
      </c>
      <c r="AO788" s="98">
        <f t="shared" ref="AO788:AO851" si="485">IF(MIN($G788:$G808)=MIN($G789:$G809),MIN($G788:$G808),MIN($G787:$G807))</f>
        <v>18.53</v>
      </c>
      <c r="AP788" s="104">
        <f t="shared" ref="AP788:AP851" si="486">IF(MAX($H788:$H808)=MAX($H789:$H809),MAX($H788:$H808),MAX($H787:$H807))</f>
        <v>20.440000000000001</v>
      </c>
      <c r="AQ788" s="98">
        <f t="shared" ref="AQ788:AQ851" si="487">2/(9+1)</f>
        <v>0.2</v>
      </c>
      <c r="AR788" s="98">
        <f t="shared" ref="AR788:AR851" si="488">2/(12+1)</f>
        <v>0.15384615384615385</v>
      </c>
      <c r="AS788" s="98">
        <f t="shared" ref="AS788:AS851" si="489">2/(26+1)</f>
        <v>7.407407407407407E-2</v>
      </c>
      <c r="AU788" s="97" t="b">
        <f t="shared" ref="AU788:AU851" si="490">H789&lt;H788</f>
        <v>1</v>
      </c>
      <c r="AV788" s="97" t="b">
        <f t="shared" ref="AV788:AV851" si="491">H790&lt;H789</f>
        <v>1</v>
      </c>
      <c r="AW788" s="97" t="b">
        <f t="shared" si="461"/>
        <v>0</v>
      </c>
      <c r="AX788" s="97" t="b">
        <f t="shared" si="462"/>
        <v>1</v>
      </c>
      <c r="AY7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8" s="97" t="b">
        <f t="shared" ref="AZ788:AZ851" si="492">G790&gt;G789</f>
        <v>0</v>
      </c>
      <c r="BA788" s="97" t="b">
        <f t="shared" ref="BA788:BA851" si="493">G789&gt;G788</f>
        <v>0</v>
      </c>
      <c r="BB788" s="97" t="b">
        <f t="shared" si="463"/>
        <v>0</v>
      </c>
      <c r="BC788" s="97" t="b">
        <f t="shared" si="464"/>
        <v>1</v>
      </c>
      <c r="BD788" s="97" t="b">
        <f>Petrobras_PETR4___Histórico__InfoMoney_1[[#This Row],[MACD Line]]&lt;0</f>
        <v>0</v>
      </c>
      <c r="BE7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89" spans="1:57" hidden="1">
      <c r="A789" s="83">
        <v>43179</v>
      </c>
      <c r="B789" s="98">
        <v>19.12</v>
      </c>
      <c r="C789" s="98">
        <v>19.12</v>
      </c>
      <c r="D789" s="98">
        <v>1.1000000000000001</v>
      </c>
      <c r="E789" s="98">
        <f>Petrobras_PETR4___Histórico__InfoMoney_1[[#This Row],[Var.Dia (%)]]/100</f>
        <v>1.1000000000000001E-2</v>
      </c>
      <c r="F789" s="98">
        <v>19.13</v>
      </c>
      <c r="G789" s="98">
        <v>19.07</v>
      </c>
      <c r="H789" s="98">
        <v>19.34</v>
      </c>
      <c r="I789" s="97" t="s">
        <v>705</v>
      </c>
      <c r="J789" s="108">
        <v>-9.5999999999999992E-3</v>
      </c>
      <c r="K789" s="97">
        <f ca="1">IF(COUNT($E789:E$1321)&gt;=22,LINEST(OFFSET(E789,0,0,22),OFFSET(J789,0,0,22)),"")</f>
        <v>-0.33807327711961283</v>
      </c>
      <c r="L789" s="99">
        <f t="shared" si="465"/>
        <v>0</v>
      </c>
      <c r="M789" s="99">
        <f t="shared" si="466"/>
        <v>0</v>
      </c>
      <c r="N789" s="99">
        <f t="shared" si="467"/>
        <v>0</v>
      </c>
      <c r="O7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-0.69109947643979064</v>
      </c>
      <c r="P789" s="128">
        <f>IF(Petrobras_PETR4___Histórico__InfoMoney_1[[#This Row],[William %R]]&lt;-0.8,1,0)</f>
        <v>0</v>
      </c>
      <c r="Q789" s="128">
        <f>IF(Petrobras_PETR4___Histórico__InfoMoney_1[[#This Row],[William %R]]&gt;-0.1,1,0)</f>
        <v>0</v>
      </c>
      <c r="R789" s="99">
        <f t="shared" si="468"/>
        <v>18.53</v>
      </c>
      <c r="S789" s="99">
        <f t="shared" si="469"/>
        <v>20.440000000000001</v>
      </c>
      <c r="T789" s="99">
        <f t="shared" si="470"/>
        <v>19.37003846153846</v>
      </c>
      <c r="U789" s="99">
        <f t="shared" si="471"/>
        <v>19.448</v>
      </c>
      <c r="V789" s="99">
        <f t="shared" si="472"/>
        <v>19.417698909537908</v>
      </c>
      <c r="W789" s="99">
        <f t="shared" si="473"/>
        <v>18.987300293347605</v>
      </c>
      <c r="X789" s="99">
        <f t="shared" si="474"/>
        <v>0.43039861619030262</v>
      </c>
      <c r="Y789" s="99">
        <f t="shared" si="475"/>
        <v>0.61705020887982531</v>
      </c>
      <c r="Z789" s="99">
        <f t="shared" si="476"/>
        <v>-0.18665159268952269</v>
      </c>
      <c r="AA789" s="109">
        <f t="shared" si="477"/>
        <v>0.14849242404917559</v>
      </c>
      <c r="AB789" s="109">
        <f t="shared" ref="AB789:AB852" si="494">_xlfn.STDEV.S(C789:C793)</f>
        <v>0.50276236931576268</v>
      </c>
      <c r="AC789" s="99" t="str">
        <f t="shared" ref="AC789:AC852" si="495">IF(AND(C789&gt;T789,C790&lt;T790),"1","0")</f>
        <v>0</v>
      </c>
      <c r="AD789" s="95" t="str">
        <f t="shared" ref="AD789:AD852" si="496">IF(AND(C789&lt;T789,C790&gt;T790),1,"0")</f>
        <v>0</v>
      </c>
      <c r="AE789" s="95">
        <f t="shared" si="478"/>
        <v>1</v>
      </c>
      <c r="AF789" s="95">
        <f>IF(Petrobras_PETR4___Histórico__InfoMoney_1[[#This Row],[MACD Line]]&lt;0,1,0)</f>
        <v>0</v>
      </c>
      <c r="AG789" s="99">
        <f>Petrobras_PETR4___Histórico__InfoMoney_1[[#This Row],[9MME]]/Petrobras_PETR4___Histórico__InfoMoney_1[[#This Row],[20MA]]</f>
        <v>0.9959912824731828</v>
      </c>
      <c r="AH789" s="95">
        <f t="shared" si="479"/>
        <v>0</v>
      </c>
      <c r="AI789" s="96">
        <f t="shared" si="480"/>
        <v>0</v>
      </c>
      <c r="AK789" s="104" t="b">
        <f t="shared" si="481"/>
        <v>0</v>
      </c>
      <c r="AL789" s="104" t="b">
        <f t="shared" si="482"/>
        <v>0</v>
      </c>
      <c r="AM789" s="104" t="b">
        <f t="shared" si="483"/>
        <v>0</v>
      </c>
      <c r="AN789" s="104" t="b">
        <f t="shared" si="484"/>
        <v>1</v>
      </c>
      <c r="AO789" s="98">
        <f t="shared" si="485"/>
        <v>18.29</v>
      </c>
      <c r="AP789" s="104">
        <f t="shared" si="486"/>
        <v>20.440000000000001</v>
      </c>
      <c r="AQ789" s="98">
        <f t="shared" si="487"/>
        <v>0.2</v>
      </c>
      <c r="AR789" s="98">
        <f t="shared" si="488"/>
        <v>0.15384615384615385</v>
      </c>
      <c r="AS789" s="98">
        <f t="shared" si="489"/>
        <v>7.407407407407407E-2</v>
      </c>
      <c r="AU789" s="97" t="b">
        <f t="shared" si="490"/>
        <v>1</v>
      </c>
      <c r="AV789" s="97" t="b">
        <f t="shared" si="491"/>
        <v>0</v>
      </c>
      <c r="AW789" s="97" t="b">
        <f t="shared" ref="AW789:AW852" si="497">Z790&gt;Z789</f>
        <v>1</v>
      </c>
      <c r="AX789" s="97" t="b">
        <f t="shared" ref="AX789:AX852" si="498">Z791&gt;Z790</f>
        <v>1</v>
      </c>
      <c r="AY7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89" s="97" t="b">
        <f t="shared" si="492"/>
        <v>1</v>
      </c>
      <c r="BA789" s="97" t="b">
        <f t="shared" si="493"/>
        <v>0</v>
      </c>
      <c r="BB789" s="97" t="b">
        <f t="shared" ref="BB789:BB852" si="499">Z791&lt;Z790</f>
        <v>0</v>
      </c>
      <c r="BC789" s="97" t="b">
        <f t="shared" ref="BC789:BC852" si="500">Z790&lt;Z789</f>
        <v>0</v>
      </c>
      <c r="BD789" s="97" t="b">
        <f>Petrobras_PETR4___Histórico__InfoMoney_1[[#This Row],[MACD Line]]&lt;0</f>
        <v>0</v>
      </c>
      <c r="BE7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0" spans="1:57" hidden="1">
      <c r="A790" s="83">
        <v>43178</v>
      </c>
      <c r="B790" s="98">
        <v>18.91</v>
      </c>
      <c r="C790" s="98">
        <v>18.91</v>
      </c>
      <c r="D790" s="98">
        <v>-2.33</v>
      </c>
      <c r="E790" s="98">
        <f>Petrobras_PETR4___Histórico__InfoMoney_1[[#This Row],[Var.Dia (%)]]/100</f>
        <v>-2.3300000000000001E-2</v>
      </c>
      <c r="F790" s="98">
        <v>19.21</v>
      </c>
      <c r="G790" s="98">
        <v>18.84</v>
      </c>
      <c r="H790" s="98">
        <v>19.3</v>
      </c>
      <c r="I790" s="97" t="s">
        <v>706</v>
      </c>
      <c r="J790" s="108">
        <v>-3.0000000000000001E-3</v>
      </c>
      <c r="K790" s="97">
        <f ca="1">IF(COUNT($E790:E$1321)&gt;=22,LINEST(OFFSET(E790,0,0,22),OFFSET(J790,0,0,22)),"")</f>
        <v>-0.30310623650039709</v>
      </c>
      <c r="L790" s="99">
        <f t="shared" si="465"/>
        <v>0</v>
      </c>
      <c r="M790" s="99">
        <f t="shared" si="466"/>
        <v>0</v>
      </c>
      <c r="N790" s="99">
        <f t="shared" si="467"/>
        <v>0</v>
      </c>
      <c r="O7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-0.80104712041884873</v>
      </c>
      <c r="P790" s="128">
        <f>IF(Petrobras_PETR4___Histórico__InfoMoney_1[[#This Row],[William %R]]&lt;-0.8,1,0)</f>
        <v>1</v>
      </c>
      <c r="Q790" s="128">
        <f>IF(Petrobras_PETR4___Histórico__InfoMoney_1[[#This Row],[William %R]]&gt;-0.1,1,0)</f>
        <v>0</v>
      </c>
      <c r="R790" s="99">
        <f t="shared" si="468"/>
        <v>18.53</v>
      </c>
      <c r="S790" s="99">
        <f t="shared" si="469"/>
        <v>20.440000000000001</v>
      </c>
      <c r="T790" s="99">
        <f t="shared" si="470"/>
        <v>19.303884615384614</v>
      </c>
      <c r="U790" s="99">
        <f t="shared" si="471"/>
        <v>19.415499999999998</v>
      </c>
      <c r="V790" s="99">
        <f t="shared" si="472"/>
        <v>19.471825983999345</v>
      </c>
      <c r="W790" s="99">
        <f t="shared" si="473"/>
        <v>18.976684316815415</v>
      </c>
      <c r="X790" s="99">
        <f t="shared" si="474"/>
        <v>0.49514166718392971</v>
      </c>
      <c r="Y790" s="99">
        <f t="shared" si="475"/>
        <v>0.66371310705220599</v>
      </c>
      <c r="Z790" s="99">
        <f t="shared" si="476"/>
        <v>-0.16857143986827627</v>
      </c>
      <c r="AA790" s="109">
        <f t="shared" si="477"/>
        <v>0.31819805153394587</v>
      </c>
      <c r="AB790" s="109">
        <f t="shared" si="494"/>
        <v>0.53867429862580174</v>
      </c>
      <c r="AC790" s="99" t="str">
        <f t="shared" si="495"/>
        <v>0</v>
      </c>
      <c r="AD790" s="95">
        <f t="shared" si="496"/>
        <v>1</v>
      </c>
      <c r="AE790" s="95">
        <f t="shared" si="478"/>
        <v>1</v>
      </c>
      <c r="AF790" s="95">
        <f>IF(Petrobras_PETR4___Histórico__InfoMoney_1[[#This Row],[MACD Line]]&lt;0,1,0)</f>
        <v>0</v>
      </c>
      <c r="AG790" s="99">
        <f>Petrobras_PETR4___Histórico__InfoMoney_1[[#This Row],[9MME]]/Petrobras_PETR4___Histórico__InfoMoney_1[[#This Row],[20MA]]</f>
        <v>0.99425122275422295</v>
      </c>
      <c r="AH790" s="95">
        <f t="shared" si="479"/>
        <v>0</v>
      </c>
      <c r="AI790" s="96">
        <f t="shared" si="480"/>
        <v>0</v>
      </c>
      <c r="AK790" s="104" t="b">
        <f t="shared" si="481"/>
        <v>0</v>
      </c>
      <c r="AL790" s="104" t="b">
        <f t="shared" si="482"/>
        <v>0</v>
      </c>
      <c r="AM790" s="104" t="b">
        <f t="shared" si="483"/>
        <v>1</v>
      </c>
      <c r="AN790" s="104" t="b">
        <f t="shared" si="484"/>
        <v>0</v>
      </c>
      <c r="AO790" s="98">
        <f t="shared" si="485"/>
        <v>17.899999999999999</v>
      </c>
      <c r="AP790" s="104">
        <f t="shared" si="486"/>
        <v>20.440000000000001</v>
      </c>
      <c r="AQ790" s="98">
        <f t="shared" si="487"/>
        <v>0.2</v>
      </c>
      <c r="AR790" s="98">
        <f t="shared" si="488"/>
        <v>0.15384615384615385</v>
      </c>
      <c r="AS790" s="98">
        <f t="shared" si="489"/>
        <v>7.407407407407407E-2</v>
      </c>
      <c r="AU790" s="97" t="b">
        <f t="shared" si="490"/>
        <v>0</v>
      </c>
      <c r="AV790" s="97" t="b">
        <f t="shared" si="491"/>
        <v>0</v>
      </c>
      <c r="AW790" s="97" t="b">
        <f t="shared" si="497"/>
        <v>1</v>
      </c>
      <c r="AX790" s="97" t="b">
        <f t="shared" si="498"/>
        <v>1</v>
      </c>
      <c r="AY7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0" s="97" t="b">
        <f t="shared" si="492"/>
        <v>1</v>
      </c>
      <c r="BA790" s="97" t="b">
        <f t="shared" si="493"/>
        <v>1</v>
      </c>
      <c r="BB790" s="97" t="b">
        <f t="shared" si="499"/>
        <v>0</v>
      </c>
      <c r="BC790" s="97" t="b">
        <f t="shared" si="500"/>
        <v>0</v>
      </c>
      <c r="BD790" s="97" t="b">
        <f>Petrobras_PETR4___Histórico__InfoMoney_1[[#This Row],[MACD Line]]&lt;0</f>
        <v>0</v>
      </c>
      <c r="BE7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1" spans="1:57" hidden="1">
      <c r="A791" s="83">
        <v>43175</v>
      </c>
      <c r="B791" s="98">
        <v>19.36</v>
      </c>
      <c r="C791" s="98">
        <v>19.36</v>
      </c>
      <c r="D791" s="98">
        <v>0.56000000000000005</v>
      </c>
      <c r="E791" s="98">
        <f>Petrobras_PETR4___Histórico__InfoMoney_1[[#This Row],[Var.Dia (%)]]/100</f>
        <v>5.6000000000000008E-3</v>
      </c>
      <c r="F791" s="98">
        <v>19.399999999999999</v>
      </c>
      <c r="G791" s="98">
        <v>19.18</v>
      </c>
      <c r="H791" s="98">
        <v>19.64</v>
      </c>
      <c r="I791" s="97" t="s">
        <v>66</v>
      </c>
      <c r="J791" s="108">
        <v>1.1599999999999999E-2</v>
      </c>
      <c r="K791" s="97">
        <f ca="1">IF(COUNT($E791:E$1321)&gt;=22,LINEST(OFFSET(E791,0,0,22),OFFSET(J791,0,0,22)),"")</f>
        <v>-0.37266241138521899</v>
      </c>
      <c r="L791" s="99">
        <f t="shared" si="465"/>
        <v>0</v>
      </c>
      <c r="M791" s="99">
        <f t="shared" si="466"/>
        <v>0</v>
      </c>
      <c r="N791" s="99">
        <f t="shared" si="467"/>
        <v>0</v>
      </c>
      <c r="O7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-0.5654450261780114</v>
      </c>
      <c r="P791" s="128">
        <f>IF(Petrobras_PETR4___Histórico__InfoMoney_1[[#This Row],[William %R]]&lt;-0.8,1,0)</f>
        <v>0</v>
      </c>
      <c r="Q791" s="128">
        <f>IF(Petrobras_PETR4___Histórico__InfoMoney_1[[#This Row],[William %R]]&gt;-0.1,1,0)</f>
        <v>0</v>
      </c>
      <c r="R791" s="99">
        <f t="shared" si="468"/>
        <v>18.53</v>
      </c>
      <c r="S791" s="99">
        <f t="shared" si="469"/>
        <v>20.440000000000001</v>
      </c>
      <c r="T791" s="99">
        <f t="shared" si="470"/>
        <v>19.296115384615387</v>
      </c>
      <c r="U791" s="99">
        <f t="shared" si="471"/>
        <v>19.375499999999999</v>
      </c>
      <c r="V791" s="99">
        <f t="shared" si="472"/>
        <v>19.573976162908316</v>
      </c>
      <c r="W791" s="99">
        <f t="shared" si="473"/>
        <v>18.982019062160649</v>
      </c>
      <c r="X791" s="99">
        <f t="shared" si="474"/>
        <v>0.59195710074766694</v>
      </c>
      <c r="Y791" s="99">
        <f t="shared" si="475"/>
        <v>0.70585596701927511</v>
      </c>
      <c r="Z791" s="99">
        <f t="shared" si="476"/>
        <v>-0.11389886627160817</v>
      </c>
      <c r="AA791" s="109">
        <f t="shared" si="477"/>
        <v>7.7781745930519827E-2</v>
      </c>
      <c r="AB791" s="109">
        <f t="shared" si="494"/>
        <v>0.45774447020144338</v>
      </c>
      <c r="AC791" s="99" t="str">
        <f t="shared" si="495"/>
        <v>0</v>
      </c>
      <c r="AD791" s="95" t="str">
        <f t="shared" si="496"/>
        <v>0</v>
      </c>
      <c r="AE791" s="95">
        <f t="shared" si="478"/>
        <v>1</v>
      </c>
      <c r="AF791" s="95">
        <f>IF(Petrobras_PETR4___Histórico__InfoMoney_1[[#This Row],[MACD Line]]&lt;0,1,0)</f>
        <v>0</v>
      </c>
      <c r="AG791" s="99">
        <f>Petrobras_PETR4___Histórico__InfoMoney_1[[#This Row],[9MME]]/Petrobras_PETR4___Histórico__InfoMoney_1[[#This Row],[20MA]]</f>
        <v>0.99590283526181977</v>
      </c>
      <c r="AH791" s="95">
        <f t="shared" si="479"/>
        <v>0</v>
      </c>
      <c r="AI791" s="96">
        <f t="shared" si="480"/>
        <v>0</v>
      </c>
      <c r="AK791" s="104" t="b">
        <f t="shared" si="481"/>
        <v>0</v>
      </c>
      <c r="AL791" s="104" t="b">
        <f t="shared" si="482"/>
        <v>1</v>
      </c>
      <c r="AM791" s="104" t="b">
        <f t="shared" si="483"/>
        <v>0</v>
      </c>
      <c r="AN791" s="104" t="b">
        <f t="shared" si="484"/>
        <v>1</v>
      </c>
      <c r="AO791" s="98">
        <f t="shared" si="485"/>
        <v>17.66</v>
      </c>
      <c r="AP791" s="104">
        <f t="shared" si="486"/>
        <v>20.440000000000001</v>
      </c>
      <c r="AQ791" s="98">
        <f t="shared" si="487"/>
        <v>0.2</v>
      </c>
      <c r="AR791" s="98">
        <f t="shared" si="488"/>
        <v>0.15384615384615385</v>
      </c>
      <c r="AS791" s="98">
        <f t="shared" si="489"/>
        <v>7.407407407407407E-2</v>
      </c>
      <c r="AU791" s="97" t="b">
        <f t="shared" si="490"/>
        <v>0</v>
      </c>
      <c r="AV791" s="97" t="b">
        <f t="shared" si="491"/>
        <v>0</v>
      </c>
      <c r="AW791" s="97" t="b">
        <f t="shared" si="497"/>
        <v>1</v>
      </c>
      <c r="AX791" s="97" t="b">
        <f t="shared" si="498"/>
        <v>1</v>
      </c>
      <c r="AY7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1" s="97" t="b">
        <f t="shared" si="492"/>
        <v>1</v>
      </c>
      <c r="BA791" s="97" t="b">
        <f t="shared" si="493"/>
        <v>1</v>
      </c>
      <c r="BB791" s="97" t="b">
        <f t="shared" si="499"/>
        <v>0</v>
      </c>
      <c r="BC791" s="97" t="b">
        <f t="shared" si="500"/>
        <v>0</v>
      </c>
      <c r="BD791" s="97" t="b">
        <f>Petrobras_PETR4___Histórico__InfoMoney_1[[#This Row],[MACD Line]]&lt;0</f>
        <v>0</v>
      </c>
      <c r="BE7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2" spans="1:57" hidden="1">
      <c r="A792" s="83">
        <v>43174</v>
      </c>
      <c r="B792" s="98">
        <v>19.25</v>
      </c>
      <c r="C792" s="98">
        <v>19.25</v>
      </c>
      <c r="D792" s="98">
        <v>-4.78</v>
      </c>
      <c r="E792" s="98">
        <f>Petrobras_PETR4___Histórico__InfoMoney_1[[#This Row],[Var.Dia (%)]]/100</f>
        <v>-4.7800000000000002E-2</v>
      </c>
      <c r="F792" s="98">
        <v>19.920000000000002</v>
      </c>
      <c r="G792" s="98">
        <v>19.25</v>
      </c>
      <c r="H792" s="98">
        <v>20.04</v>
      </c>
      <c r="I792" s="97" t="s">
        <v>67</v>
      </c>
      <c r="J792" s="108">
        <v>5.0000000000000001E-4</v>
      </c>
      <c r="K792" s="97">
        <f ca="1">IF(COUNT($E792:E$1321)&gt;=22,LINEST(OFFSET(E792,0,0,22),OFFSET(J792,0,0,22)),"")</f>
        <v>-0.51783436133685856</v>
      </c>
      <c r="L792" s="99">
        <f t="shared" si="465"/>
        <v>0</v>
      </c>
      <c r="M792" s="99">
        <f t="shared" si="466"/>
        <v>0</v>
      </c>
      <c r="N792" s="99">
        <f t="shared" si="467"/>
        <v>0</v>
      </c>
      <c r="O7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-0.62303664921466029</v>
      </c>
      <c r="P792" s="128">
        <f>IF(Petrobras_PETR4___Histórico__InfoMoney_1[[#This Row],[William %R]]&lt;-0.8,1,0)</f>
        <v>0</v>
      </c>
      <c r="Q792" s="128">
        <f>IF(Petrobras_PETR4___Histórico__InfoMoney_1[[#This Row],[William %R]]&gt;-0.1,1,0)</f>
        <v>0</v>
      </c>
      <c r="R792" s="99">
        <f t="shared" si="468"/>
        <v>18.53</v>
      </c>
      <c r="S792" s="99">
        <f t="shared" si="469"/>
        <v>20.440000000000001</v>
      </c>
      <c r="T792" s="99">
        <f t="shared" si="470"/>
        <v>19.206423076923084</v>
      </c>
      <c r="U792" s="99">
        <f t="shared" si="471"/>
        <v>19.284500000000001</v>
      </c>
      <c r="V792" s="99">
        <f t="shared" si="472"/>
        <v>19.612880919800737</v>
      </c>
      <c r="W792" s="99">
        <f t="shared" si="473"/>
        <v>18.951780587133502</v>
      </c>
      <c r="X792" s="99">
        <f t="shared" si="474"/>
        <v>0.66110033266723534</v>
      </c>
      <c r="Y792" s="99">
        <f t="shared" si="475"/>
        <v>0.73433068358717712</v>
      </c>
      <c r="Z792" s="99">
        <f t="shared" si="476"/>
        <v>-7.3230350919941789E-2</v>
      </c>
      <c r="AA792" s="109">
        <f t="shared" si="477"/>
        <v>0.68589357775095028</v>
      </c>
      <c r="AB792" s="109">
        <f t="shared" si="494"/>
        <v>0.41487347468836822</v>
      </c>
      <c r="AC792" s="99" t="str">
        <f t="shared" si="495"/>
        <v>0</v>
      </c>
      <c r="AD792" s="95" t="str">
        <f t="shared" si="496"/>
        <v>0</v>
      </c>
      <c r="AE792" s="95">
        <f t="shared" si="478"/>
        <v>1</v>
      </c>
      <c r="AF792" s="95">
        <f>IF(Petrobras_PETR4___Histórico__InfoMoney_1[[#This Row],[MACD Line]]&lt;0,1,0)</f>
        <v>0</v>
      </c>
      <c r="AG792" s="99">
        <f>Petrobras_PETR4___Histórico__InfoMoney_1[[#This Row],[9MME]]/Petrobras_PETR4___Histórico__InfoMoney_1[[#This Row],[20MA]]</f>
        <v>0.99595131203417686</v>
      </c>
      <c r="AH792" s="95">
        <f t="shared" si="479"/>
        <v>0</v>
      </c>
      <c r="AI792" s="96">
        <f t="shared" si="480"/>
        <v>0</v>
      </c>
      <c r="AK792" s="104" t="b">
        <f t="shared" si="481"/>
        <v>1</v>
      </c>
      <c r="AL792" s="104" t="b">
        <f t="shared" si="482"/>
        <v>0</v>
      </c>
      <c r="AM792" s="104" t="b">
        <f t="shared" si="483"/>
        <v>1</v>
      </c>
      <c r="AN792" s="104" t="b">
        <f t="shared" si="484"/>
        <v>0</v>
      </c>
      <c r="AO792" s="98">
        <f t="shared" si="485"/>
        <v>17.440000000000001</v>
      </c>
      <c r="AP792" s="104">
        <f t="shared" si="486"/>
        <v>20.440000000000001</v>
      </c>
      <c r="AQ792" s="98">
        <f t="shared" si="487"/>
        <v>0.2</v>
      </c>
      <c r="AR792" s="98">
        <f t="shared" si="488"/>
        <v>0.15384615384615385</v>
      </c>
      <c r="AS792" s="98">
        <f t="shared" si="489"/>
        <v>7.407407407407407E-2</v>
      </c>
      <c r="AU792" s="97" t="b">
        <f t="shared" si="490"/>
        <v>0</v>
      </c>
      <c r="AV792" s="97" t="b">
        <f t="shared" si="491"/>
        <v>0</v>
      </c>
      <c r="AW792" s="97" t="b">
        <f t="shared" si="497"/>
        <v>1</v>
      </c>
      <c r="AX792" s="97" t="b">
        <f t="shared" si="498"/>
        <v>1</v>
      </c>
      <c r="AY7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2" s="97" t="b">
        <f t="shared" si="492"/>
        <v>0</v>
      </c>
      <c r="BA792" s="97" t="b">
        <f t="shared" si="493"/>
        <v>1</v>
      </c>
      <c r="BB792" s="97" t="b">
        <f t="shared" si="499"/>
        <v>0</v>
      </c>
      <c r="BC792" s="97" t="b">
        <f t="shared" si="500"/>
        <v>0</v>
      </c>
      <c r="BD792" s="97" t="b">
        <f>Petrobras_PETR4___Histórico__InfoMoney_1[[#This Row],[MACD Line]]&lt;0</f>
        <v>0</v>
      </c>
      <c r="BE7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3" spans="1:57" hidden="1">
      <c r="A793" s="83">
        <v>43173</v>
      </c>
      <c r="B793" s="98">
        <v>20.22</v>
      </c>
      <c r="C793" s="98">
        <v>20.22</v>
      </c>
      <c r="D793" s="98">
        <v>1.22</v>
      </c>
      <c r="E793" s="98">
        <f>Petrobras_PETR4___Histórico__InfoMoney_1[[#This Row],[Var.Dia (%)]]/100</f>
        <v>1.2199999999999999E-2</v>
      </c>
      <c r="F793" s="98">
        <v>20.149999999999999</v>
      </c>
      <c r="G793" s="98">
        <v>19.96</v>
      </c>
      <c r="H793" s="98">
        <v>20.27</v>
      </c>
      <c r="I793" s="97" t="s">
        <v>707</v>
      </c>
      <c r="J793" s="108">
        <v>1.32E-2</v>
      </c>
      <c r="K793" s="97">
        <f ca="1">IF(COUNT($E793:E$1321)&gt;=22,LINEST(OFFSET(E793,0,0,22),OFFSET(J793,0,0,22)),"")</f>
        <v>1.9261037196163702E-2</v>
      </c>
      <c r="L793" s="99">
        <f t="shared" si="465"/>
        <v>0</v>
      </c>
      <c r="M793" s="99">
        <f t="shared" si="466"/>
        <v>0</v>
      </c>
      <c r="N793" s="99">
        <f t="shared" si="467"/>
        <v>0</v>
      </c>
      <c r="O7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-0.11518324607329969</v>
      </c>
      <c r="P793" s="128">
        <f>IF(Petrobras_PETR4___Histórico__InfoMoney_1[[#This Row],[William %R]]&lt;-0.8,1,0)</f>
        <v>0</v>
      </c>
      <c r="Q793" s="128">
        <f>IF(Petrobras_PETR4___Histórico__InfoMoney_1[[#This Row],[William %R]]&gt;-0.1,1,0)</f>
        <v>0</v>
      </c>
      <c r="R793" s="99">
        <f t="shared" si="468"/>
        <v>18.53</v>
      </c>
      <c r="S793" s="99">
        <f t="shared" si="469"/>
        <v>20.440000000000001</v>
      </c>
      <c r="T793" s="99">
        <f t="shared" si="470"/>
        <v>19.235923076923083</v>
      </c>
      <c r="U793" s="99">
        <f t="shared" si="471"/>
        <v>19.198500000000006</v>
      </c>
      <c r="V793" s="99">
        <f t="shared" si="472"/>
        <v>19.678859268855415</v>
      </c>
      <c r="W793" s="99">
        <f t="shared" si="473"/>
        <v>18.927923034104182</v>
      </c>
      <c r="X793" s="99">
        <f t="shared" si="474"/>
        <v>0.75093623475123294</v>
      </c>
      <c r="Y793" s="99">
        <f t="shared" si="475"/>
        <v>0.75263827131716254</v>
      </c>
      <c r="Z793" s="99">
        <f t="shared" si="476"/>
        <v>-1.7020365659295988E-3</v>
      </c>
      <c r="AA793" s="109">
        <f t="shared" si="477"/>
        <v>0.17677669529663689</v>
      </c>
      <c r="AB793" s="109">
        <f t="shared" si="494"/>
        <v>0.26640195194480049</v>
      </c>
      <c r="AC793" s="99" t="str">
        <f t="shared" si="495"/>
        <v>0</v>
      </c>
      <c r="AD793" s="95" t="str">
        <f t="shared" si="496"/>
        <v>0</v>
      </c>
      <c r="AE793" s="95">
        <f t="shared" si="478"/>
        <v>1</v>
      </c>
      <c r="AF793" s="95">
        <f>IF(Petrobras_PETR4___Histórico__InfoMoney_1[[#This Row],[MACD Line]]&lt;0,1,0)</f>
        <v>0</v>
      </c>
      <c r="AG793" s="99">
        <f>Petrobras_PETR4___Histórico__InfoMoney_1[[#This Row],[9MME]]/Petrobras_PETR4___Histórico__InfoMoney_1[[#This Row],[20MA]]</f>
        <v>1.0019492708765307</v>
      </c>
      <c r="AH793" s="95">
        <f t="shared" si="479"/>
        <v>0</v>
      </c>
      <c r="AI793" s="96">
        <f t="shared" si="480"/>
        <v>1</v>
      </c>
      <c r="AK793" s="104" t="b">
        <f t="shared" si="481"/>
        <v>0</v>
      </c>
      <c r="AL793" s="104" t="b">
        <f t="shared" si="482"/>
        <v>0</v>
      </c>
      <c r="AM793" s="104" t="b">
        <f t="shared" si="483"/>
        <v>0</v>
      </c>
      <c r="AN793" s="104" t="b">
        <f t="shared" si="484"/>
        <v>1</v>
      </c>
      <c r="AO793" s="98">
        <f t="shared" si="485"/>
        <v>17.32</v>
      </c>
      <c r="AP793" s="104">
        <f t="shared" si="486"/>
        <v>20.440000000000001</v>
      </c>
      <c r="AQ793" s="98">
        <f t="shared" si="487"/>
        <v>0.2</v>
      </c>
      <c r="AR793" s="98">
        <f t="shared" si="488"/>
        <v>0.15384615384615385</v>
      </c>
      <c r="AS793" s="98">
        <f t="shared" si="489"/>
        <v>7.407407407407407E-2</v>
      </c>
      <c r="AU793" s="97" t="b">
        <f t="shared" si="490"/>
        <v>0</v>
      </c>
      <c r="AV793" s="97" t="b">
        <f t="shared" si="491"/>
        <v>0</v>
      </c>
      <c r="AW793" s="97" t="b">
        <f t="shared" si="497"/>
        <v>1</v>
      </c>
      <c r="AX793" s="97" t="b">
        <f t="shared" si="498"/>
        <v>1</v>
      </c>
      <c r="AY7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3" s="97" t="b">
        <f t="shared" si="492"/>
        <v>1</v>
      </c>
      <c r="BA793" s="97" t="b">
        <f t="shared" si="493"/>
        <v>0</v>
      </c>
      <c r="BB793" s="97" t="b">
        <f t="shared" si="499"/>
        <v>0</v>
      </c>
      <c r="BC793" s="97" t="b">
        <f t="shared" si="500"/>
        <v>0</v>
      </c>
      <c r="BD793" s="97" t="b">
        <f>Petrobras_PETR4___Histórico__InfoMoney_1[[#This Row],[MACD Line]]&lt;0</f>
        <v>0</v>
      </c>
      <c r="BE7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4" spans="1:57" hidden="1">
      <c r="A794" s="83">
        <v>43172</v>
      </c>
      <c r="B794" s="98">
        <v>19.97</v>
      </c>
      <c r="C794" s="98">
        <v>19.97</v>
      </c>
      <c r="D794" s="98">
        <v>-0.99</v>
      </c>
      <c r="E794" s="98">
        <f>Petrobras_PETR4___Histórico__InfoMoney_1[[#This Row],[Var.Dia (%)]]/100</f>
        <v>-9.8999999999999991E-3</v>
      </c>
      <c r="F794" s="98">
        <v>20.28</v>
      </c>
      <c r="G794" s="98">
        <v>19.93</v>
      </c>
      <c r="H794" s="98">
        <v>20.36</v>
      </c>
      <c r="I794" s="97" t="s">
        <v>708</v>
      </c>
      <c r="J794" s="108">
        <v>3.8999999999999998E-3</v>
      </c>
      <c r="K794" s="97">
        <f ca="1">IF(COUNT($E794:E$1321)&gt;=22,LINEST(OFFSET(E794,0,0,22),OFFSET(J794,0,0,22)),"")</f>
        <v>-0.14514815760396876</v>
      </c>
      <c r="L794" s="99">
        <f t="shared" si="465"/>
        <v>0</v>
      </c>
      <c r="M794" s="99">
        <f t="shared" si="466"/>
        <v>0</v>
      </c>
      <c r="N794" s="99">
        <f t="shared" si="467"/>
        <v>0</v>
      </c>
      <c r="O7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-0.24607329842932063</v>
      </c>
      <c r="P794" s="128">
        <f>IF(Petrobras_PETR4___Histórico__InfoMoney_1[[#This Row],[William %R]]&lt;-0.8,1,0)</f>
        <v>0</v>
      </c>
      <c r="Q794" s="128">
        <f>IF(Petrobras_PETR4___Histórico__InfoMoney_1[[#This Row],[William %R]]&gt;-0.1,1,0)</f>
        <v>0</v>
      </c>
      <c r="R794" s="99">
        <f t="shared" si="468"/>
        <v>18.53</v>
      </c>
      <c r="S794" s="99">
        <f t="shared" si="469"/>
        <v>20.440000000000001</v>
      </c>
      <c r="T794" s="99">
        <f t="shared" si="470"/>
        <v>19.070115384615384</v>
      </c>
      <c r="U794" s="99">
        <f t="shared" si="471"/>
        <v>19.057000000000006</v>
      </c>
      <c r="V794" s="99">
        <f t="shared" si="472"/>
        <v>19.580470045010944</v>
      </c>
      <c r="W794" s="99">
        <f t="shared" si="473"/>
        <v>18.824556876832517</v>
      </c>
      <c r="X794" s="99">
        <f t="shared" si="474"/>
        <v>0.75591316817842724</v>
      </c>
      <c r="Y794" s="99">
        <f t="shared" si="475"/>
        <v>0.75306378045864497</v>
      </c>
      <c r="Z794" s="99">
        <f t="shared" si="476"/>
        <v>2.8493877197822703E-3</v>
      </c>
      <c r="AA794" s="109">
        <f t="shared" si="477"/>
        <v>0.14142135623731153</v>
      </c>
      <c r="AB794" s="109">
        <f t="shared" si="494"/>
        <v>0.30765240125830373</v>
      </c>
      <c r="AC794" s="99" t="str">
        <f t="shared" si="495"/>
        <v>0</v>
      </c>
      <c r="AD794" s="95" t="str">
        <f t="shared" si="496"/>
        <v>0</v>
      </c>
      <c r="AE794" s="95">
        <f t="shared" si="478"/>
        <v>1</v>
      </c>
      <c r="AF794" s="95">
        <f>IF(Petrobras_PETR4___Histórico__InfoMoney_1[[#This Row],[MACD Line]]&lt;0,1,0)</f>
        <v>0</v>
      </c>
      <c r="AG794" s="99">
        <f>Petrobras_PETR4___Histórico__InfoMoney_1[[#This Row],[9MME]]/Petrobras_PETR4___Histórico__InfoMoney_1[[#This Row],[20MA]]</f>
        <v>1.0006882187445756</v>
      </c>
      <c r="AH794" s="95">
        <f t="shared" si="479"/>
        <v>0</v>
      </c>
      <c r="AI794" s="96">
        <f t="shared" si="480"/>
        <v>0</v>
      </c>
      <c r="AK794" s="104" t="b">
        <f t="shared" si="481"/>
        <v>0</v>
      </c>
      <c r="AL794" s="104" t="b">
        <f t="shared" si="482"/>
        <v>1</v>
      </c>
      <c r="AM794" s="104" t="b">
        <f t="shared" si="483"/>
        <v>1</v>
      </c>
      <c r="AN794" s="104" t="b">
        <f t="shared" si="484"/>
        <v>0</v>
      </c>
      <c r="AO794" s="98">
        <f t="shared" si="485"/>
        <v>16.72</v>
      </c>
      <c r="AP794" s="104">
        <f t="shared" si="486"/>
        <v>20.440000000000001</v>
      </c>
      <c r="AQ794" s="98">
        <f t="shared" si="487"/>
        <v>0.2</v>
      </c>
      <c r="AR794" s="98">
        <f t="shared" si="488"/>
        <v>0.15384615384615385</v>
      </c>
      <c r="AS794" s="98">
        <f t="shared" si="489"/>
        <v>7.407407407407407E-2</v>
      </c>
      <c r="AU794" s="97" t="b">
        <f t="shared" si="490"/>
        <v>0</v>
      </c>
      <c r="AV794" s="97" t="b">
        <f t="shared" si="491"/>
        <v>1</v>
      </c>
      <c r="AW794" s="97" t="b">
        <f t="shared" si="497"/>
        <v>1</v>
      </c>
      <c r="AX794" s="97" t="b">
        <f t="shared" si="498"/>
        <v>1</v>
      </c>
      <c r="AY7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4" s="97" t="b">
        <f t="shared" si="492"/>
        <v>0</v>
      </c>
      <c r="BA794" s="97" t="b">
        <f t="shared" si="493"/>
        <v>1</v>
      </c>
      <c r="BB794" s="97" t="b">
        <f t="shared" si="499"/>
        <v>0</v>
      </c>
      <c r="BC794" s="97" t="b">
        <f t="shared" si="500"/>
        <v>0</v>
      </c>
      <c r="BD794" s="97" t="b">
        <f>Petrobras_PETR4___Histórico__InfoMoney_1[[#This Row],[MACD Line]]&lt;0</f>
        <v>0</v>
      </c>
      <c r="BE7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5" spans="1:57" hidden="1">
      <c r="A795" s="83">
        <v>43171</v>
      </c>
      <c r="B795" s="98">
        <v>20.170000000000002</v>
      </c>
      <c r="C795" s="98">
        <v>20.170000000000002</v>
      </c>
      <c r="D795" s="98">
        <v>-0.27</v>
      </c>
      <c r="E795" s="98">
        <f>Petrobras_PETR4___Histórico__InfoMoney_1[[#This Row],[Var.Dia (%)]]/100</f>
        <v>-2.7000000000000001E-3</v>
      </c>
      <c r="F795" s="98">
        <v>20.36</v>
      </c>
      <c r="G795" s="98">
        <v>20.079999999999998</v>
      </c>
      <c r="H795" s="98">
        <v>20.41</v>
      </c>
      <c r="I795" s="97" t="s">
        <v>709</v>
      </c>
      <c r="J795" s="108">
        <v>6.0000000000000001E-3</v>
      </c>
      <c r="K795" s="97">
        <f ca="1">IF(COUNT($E795:E$1321)&gt;=22,LINEST(OFFSET(E795,0,0,22),OFFSET(J795,0,0,22)),"")</f>
        <v>-0.32782005018543303</v>
      </c>
      <c r="L795" s="99">
        <f t="shared" si="465"/>
        <v>0</v>
      </c>
      <c r="M795" s="99">
        <f t="shared" si="466"/>
        <v>0</v>
      </c>
      <c r="N795" s="99">
        <f t="shared" si="467"/>
        <v>0</v>
      </c>
      <c r="O7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-0.12558139534883689</v>
      </c>
      <c r="P795" s="128">
        <f>IF(Petrobras_PETR4___Histórico__InfoMoney_1[[#This Row],[William %R]]&lt;-0.8,1,0)</f>
        <v>0</v>
      </c>
      <c r="Q795" s="128">
        <f>IF(Petrobras_PETR4___Histórico__InfoMoney_1[[#This Row],[William %R]]&gt;-0.1,1,0)</f>
        <v>0</v>
      </c>
      <c r="R795" s="99">
        <f t="shared" si="468"/>
        <v>18.29</v>
      </c>
      <c r="S795" s="99">
        <f t="shared" si="469"/>
        <v>20.440000000000001</v>
      </c>
      <c r="T795" s="99">
        <f t="shared" si="470"/>
        <v>18.975653846153843</v>
      </c>
      <c r="U795" s="99">
        <f t="shared" si="471"/>
        <v>18.906500000000001</v>
      </c>
      <c r="V795" s="99">
        <f t="shared" si="472"/>
        <v>19.509646416831117</v>
      </c>
      <c r="W795" s="99">
        <f t="shared" si="473"/>
        <v>18.732921426979118</v>
      </c>
      <c r="X795" s="99">
        <f t="shared" si="474"/>
        <v>0.77672498985199923</v>
      </c>
      <c r="Y795" s="99">
        <f t="shared" si="475"/>
        <v>0.75235143352869938</v>
      </c>
      <c r="Z795" s="99">
        <f t="shared" si="476"/>
        <v>2.437355632329985E-2</v>
      </c>
      <c r="AA795" s="109">
        <f t="shared" si="477"/>
        <v>4.2426406871191945E-2</v>
      </c>
      <c r="AB795" s="109">
        <f t="shared" si="494"/>
        <v>0.31011288267339093</v>
      </c>
      <c r="AC795" s="99" t="str">
        <f t="shared" si="495"/>
        <v>0</v>
      </c>
      <c r="AD795" s="95" t="str">
        <f t="shared" si="496"/>
        <v>0</v>
      </c>
      <c r="AE795" s="95">
        <f t="shared" si="478"/>
        <v>1</v>
      </c>
      <c r="AF795" s="95">
        <f>IF(Petrobras_PETR4___Histórico__InfoMoney_1[[#This Row],[MACD Line]]&lt;0,1,0)</f>
        <v>0</v>
      </c>
      <c r="AG795" s="99">
        <f>Petrobras_PETR4___Histórico__InfoMoney_1[[#This Row],[9MME]]/Petrobras_PETR4___Histórico__InfoMoney_1[[#This Row],[20MA]]</f>
        <v>1.0036576757281275</v>
      </c>
      <c r="AH795" s="95">
        <f t="shared" si="479"/>
        <v>0</v>
      </c>
      <c r="AI795" s="96">
        <f t="shared" si="480"/>
        <v>0</v>
      </c>
      <c r="AK795" s="104" t="b">
        <f t="shared" si="481"/>
        <v>1</v>
      </c>
      <c r="AL795" s="104" t="b">
        <f t="shared" si="482"/>
        <v>0</v>
      </c>
      <c r="AM795" s="104" t="b">
        <f t="shared" si="483"/>
        <v>1</v>
      </c>
      <c r="AN795" s="104" t="b">
        <f t="shared" si="484"/>
        <v>0</v>
      </c>
      <c r="AO795" s="98">
        <f t="shared" si="485"/>
        <v>16.72</v>
      </c>
      <c r="AP795" s="104">
        <f t="shared" si="486"/>
        <v>20.440000000000001</v>
      </c>
      <c r="AQ795" s="98">
        <f t="shared" si="487"/>
        <v>0.2</v>
      </c>
      <c r="AR795" s="98">
        <f t="shared" si="488"/>
        <v>0.15384615384615385</v>
      </c>
      <c r="AS795" s="98">
        <f t="shared" si="489"/>
        <v>7.407407407407407E-2</v>
      </c>
      <c r="AU795" s="97" t="b">
        <f t="shared" si="490"/>
        <v>1</v>
      </c>
      <c r="AV795" s="97" t="b">
        <f t="shared" si="491"/>
        <v>1</v>
      </c>
      <c r="AW795" s="97" t="b">
        <f t="shared" si="497"/>
        <v>1</v>
      </c>
      <c r="AX795" s="97" t="b">
        <f t="shared" si="498"/>
        <v>0</v>
      </c>
      <c r="AY7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5" s="97" t="b">
        <f t="shared" si="492"/>
        <v>0</v>
      </c>
      <c r="BA795" s="97" t="b">
        <f t="shared" si="493"/>
        <v>0</v>
      </c>
      <c r="BB795" s="97" t="b">
        <f t="shared" si="499"/>
        <v>1</v>
      </c>
      <c r="BC795" s="97" t="b">
        <f t="shared" si="500"/>
        <v>0</v>
      </c>
      <c r="BD795" s="97" t="b">
        <f>Petrobras_PETR4___Histórico__InfoMoney_1[[#This Row],[MACD Line]]&lt;0</f>
        <v>0</v>
      </c>
      <c r="BE7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6" spans="1:57" hidden="1">
      <c r="A796" s="83">
        <v>43168</v>
      </c>
      <c r="B796" s="98">
        <v>20.23</v>
      </c>
      <c r="C796" s="98">
        <v>20.23</v>
      </c>
      <c r="D796" s="98">
        <v>3.18</v>
      </c>
      <c r="E796" s="98">
        <f>Petrobras_PETR4___Histórico__InfoMoney_1[[#This Row],[Var.Dia (%)]]/100</f>
        <v>3.1800000000000002E-2</v>
      </c>
      <c r="F796" s="98">
        <v>19.68</v>
      </c>
      <c r="G796" s="98">
        <v>19.5</v>
      </c>
      <c r="H796" s="98">
        <v>20.23</v>
      </c>
      <c r="I796" s="97" t="s">
        <v>710</v>
      </c>
      <c r="J796" s="108">
        <v>-6.1000000000000004E-3</v>
      </c>
      <c r="K796" s="97">
        <f ca="1">IF(COUNT($E796:E$1321)&gt;=22,LINEST(OFFSET(E796,0,0,22),OFFSET(J796,0,0,22)),"")</f>
        <v>-2.0018524683762577E-2</v>
      </c>
      <c r="L796" s="99">
        <f t="shared" si="465"/>
        <v>0</v>
      </c>
      <c r="M796" s="99">
        <f t="shared" si="466"/>
        <v>0</v>
      </c>
      <c r="N796" s="99">
        <f t="shared" si="467"/>
        <v>0</v>
      </c>
      <c r="O7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-8.267716535433095E-2</v>
      </c>
      <c r="P796" s="128">
        <f>IF(Petrobras_PETR4___Histórico__InfoMoney_1[[#This Row],[William %R]]&lt;-0.8,1,0)</f>
        <v>0</v>
      </c>
      <c r="Q796" s="128">
        <f>IF(Petrobras_PETR4___Histórico__InfoMoney_1[[#This Row],[William %R]]&gt;-0.1,1,0)</f>
        <v>1</v>
      </c>
      <c r="R796" s="99">
        <f t="shared" si="468"/>
        <v>17.899999999999999</v>
      </c>
      <c r="S796" s="99">
        <f t="shared" si="469"/>
        <v>20.440000000000001</v>
      </c>
      <c r="T796" s="99">
        <f t="shared" si="470"/>
        <v>18.871923076923075</v>
      </c>
      <c r="U796" s="99">
        <f t="shared" si="471"/>
        <v>18.758499999999998</v>
      </c>
      <c r="V796" s="99">
        <f t="shared" si="472"/>
        <v>19.38958212898223</v>
      </c>
      <c r="W796" s="99">
        <f t="shared" si="473"/>
        <v>18.617955141137447</v>
      </c>
      <c r="X796" s="99">
        <f t="shared" si="474"/>
        <v>0.77162698784478323</v>
      </c>
      <c r="Y796" s="99">
        <f t="shared" si="475"/>
        <v>0.74625804444787436</v>
      </c>
      <c r="Z796" s="99">
        <f t="shared" si="476"/>
        <v>2.5368943396908872E-2</v>
      </c>
      <c r="AA796" s="109">
        <f t="shared" si="477"/>
        <v>0.44547727214752425</v>
      </c>
      <c r="AB796" s="109">
        <f t="shared" si="494"/>
        <v>0.27400729917285077</v>
      </c>
      <c r="AC796" s="99" t="str">
        <f t="shared" si="495"/>
        <v>0</v>
      </c>
      <c r="AD796" s="95" t="str">
        <f t="shared" si="496"/>
        <v>0</v>
      </c>
      <c r="AE796" s="95">
        <f t="shared" si="478"/>
        <v>1</v>
      </c>
      <c r="AF796" s="95">
        <f>IF(Petrobras_PETR4___Histórico__InfoMoney_1[[#This Row],[MACD Line]]&lt;0,1,0)</f>
        <v>0</v>
      </c>
      <c r="AG796" s="99">
        <f>Petrobras_PETR4___Histórico__InfoMoney_1[[#This Row],[9MME]]/Petrobras_PETR4___Histórico__InfoMoney_1[[#This Row],[20MA]]</f>
        <v>1.0060464896939028</v>
      </c>
      <c r="AH796" s="95">
        <f t="shared" si="479"/>
        <v>0</v>
      </c>
      <c r="AI796" s="96">
        <f t="shared" si="480"/>
        <v>0</v>
      </c>
      <c r="AK796" s="104" t="b">
        <f t="shared" si="481"/>
        <v>0</v>
      </c>
      <c r="AL796" s="104" t="b">
        <f t="shared" si="482"/>
        <v>0</v>
      </c>
      <c r="AM796" s="104" t="b">
        <f t="shared" si="483"/>
        <v>0</v>
      </c>
      <c r="AN796" s="104" t="b">
        <f t="shared" si="484"/>
        <v>1</v>
      </c>
      <c r="AO796" s="98">
        <f t="shared" si="485"/>
        <v>16.72</v>
      </c>
      <c r="AP796" s="104">
        <f t="shared" si="486"/>
        <v>20.440000000000001</v>
      </c>
      <c r="AQ796" s="98">
        <f t="shared" si="487"/>
        <v>0.2</v>
      </c>
      <c r="AR796" s="98">
        <f t="shared" si="488"/>
        <v>0.15384615384615385</v>
      </c>
      <c r="AS796" s="98">
        <f t="shared" si="489"/>
        <v>7.407407407407407E-2</v>
      </c>
      <c r="AU796" s="97" t="b">
        <f t="shared" si="490"/>
        <v>1</v>
      </c>
      <c r="AV796" s="97" t="b">
        <f t="shared" si="491"/>
        <v>0</v>
      </c>
      <c r="AW796" s="97" t="b">
        <f t="shared" si="497"/>
        <v>0</v>
      </c>
      <c r="AX796" s="97" t="b">
        <f t="shared" si="498"/>
        <v>1</v>
      </c>
      <c r="AY7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6" s="97" t="b">
        <f t="shared" si="492"/>
        <v>1</v>
      </c>
      <c r="BA796" s="97" t="b">
        <f t="shared" si="493"/>
        <v>0</v>
      </c>
      <c r="BB796" s="97" t="b">
        <f t="shared" si="499"/>
        <v>0</v>
      </c>
      <c r="BC796" s="97" t="b">
        <f t="shared" si="500"/>
        <v>1</v>
      </c>
      <c r="BD796" s="97" t="b">
        <f>Petrobras_PETR4___Histórico__InfoMoney_1[[#This Row],[MACD Line]]&lt;0</f>
        <v>0</v>
      </c>
      <c r="BE7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7" spans="1:57" hidden="1">
      <c r="A797" s="83">
        <v>43167</v>
      </c>
      <c r="B797" s="98">
        <v>19.600000000000001</v>
      </c>
      <c r="C797" s="98">
        <v>19.600000000000001</v>
      </c>
      <c r="D797" s="98">
        <v>0.14000000000000001</v>
      </c>
      <c r="E797" s="98">
        <f>Petrobras_PETR4___Histórico__InfoMoney_1[[#This Row],[Var.Dia (%)]]/100</f>
        <v>1.4000000000000002E-3</v>
      </c>
      <c r="F797" s="98">
        <v>19.739999999999998</v>
      </c>
      <c r="G797" s="98">
        <v>19.260000000000002</v>
      </c>
      <c r="H797" s="98">
        <v>19.77</v>
      </c>
      <c r="I797" s="97" t="s">
        <v>711</v>
      </c>
      <c r="J797" s="108">
        <v>-1.61E-2</v>
      </c>
      <c r="K797" s="97">
        <f ca="1">IF(COUNT($E797:E$1321)&gt;=22,LINEST(OFFSET(E797,0,0,22),OFFSET(J797,0,0,22)),"")</f>
        <v>0.39913647273362735</v>
      </c>
      <c r="L797" s="99">
        <f t="shared" si="465"/>
        <v>0</v>
      </c>
      <c r="M797" s="99">
        <f t="shared" si="466"/>
        <v>0</v>
      </c>
      <c r="N797" s="99">
        <f t="shared" si="467"/>
        <v>0</v>
      </c>
      <c r="O7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-0.30215827338129481</v>
      </c>
      <c r="P797" s="128">
        <f>IF(Petrobras_PETR4___Histórico__InfoMoney_1[[#This Row],[William %R]]&lt;-0.8,1,0)</f>
        <v>0</v>
      </c>
      <c r="Q797" s="128">
        <f>IF(Petrobras_PETR4___Histórico__InfoMoney_1[[#This Row],[William %R]]&gt;-0.1,1,0)</f>
        <v>0</v>
      </c>
      <c r="R797" s="99">
        <f t="shared" si="468"/>
        <v>17.66</v>
      </c>
      <c r="S797" s="99">
        <f t="shared" si="469"/>
        <v>20.440000000000001</v>
      </c>
      <c r="T797" s="99">
        <f t="shared" si="470"/>
        <v>18.709846153846154</v>
      </c>
      <c r="U797" s="99">
        <f t="shared" si="471"/>
        <v>18.624999999999996</v>
      </c>
      <c r="V797" s="99">
        <f t="shared" si="472"/>
        <v>19.236778879706272</v>
      </c>
      <c r="W797" s="99">
        <f t="shared" si="473"/>
        <v>18.488991552428441</v>
      </c>
      <c r="X797" s="99">
        <f t="shared" si="474"/>
        <v>0.74778732727783037</v>
      </c>
      <c r="Y797" s="99">
        <f t="shared" si="475"/>
        <v>0.73991580859864714</v>
      </c>
      <c r="Z797" s="99">
        <f t="shared" si="476"/>
        <v>7.8715186791832314E-3</v>
      </c>
      <c r="AA797" s="109">
        <f t="shared" si="477"/>
        <v>1.4142135623733162E-2</v>
      </c>
      <c r="AB797" s="109">
        <f t="shared" si="494"/>
        <v>0.21137644144984605</v>
      </c>
      <c r="AC797" s="99" t="str">
        <f t="shared" si="495"/>
        <v>0</v>
      </c>
      <c r="AD797" s="95" t="str">
        <f t="shared" si="496"/>
        <v>0</v>
      </c>
      <c r="AE797" s="95">
        <f t="shared" si="478"/>
        <v>1</v>
      </c>
      <c r="AF797" s="95">
        <f>IF(Petrobras_PETR4___Histórico__InfoMoney_1[[#This Row],[MACD Line]]&lt;0,1,0)</f>
        <v>0</v>
      </c>
      <c r="AG797" s="99">
        <f>Petrobras_PETR4___Histórico__InfoMoney_1[[#This Row],[9MME]]/Petrobras_PETR4___Histórico__InfoMoney_1[[#This Row],[20MA]]</f>
        <v>1.0045554981930822</v>
      </c>
      <c r="AH797" s="95">
        <f t="shared" si="479"/>
        <v>0</v>
      </c>
      <c r="AI797" s="96">
        <f t="shared" si="480"/>
        <v>0</v>
      </c>
      <c r="AK797" s="104" t="b">
        <f t="shared" si="481"/>
        <v>0</v>
      </c>
      <c r="AL797" s="104" t="b">
        <f t="shared" si="482"/>
        <v>0</v>
      </c>
      <c r="AM797" s="104" t="b">
        <f t="shared" si="483"/>
        <v>1</v>
      </c>
      <c r="AN797" s="104" t="b">
        <f t="shared" si="484"/>
        <v>1</v>
      </c>
      <c r="AO797" s="98">
        <f t="shared" si="485"/>
        <v>16.72</v>
      </c>
      <c r="AP797" s="104">
        <f t="shared" si="486"/>
        <v>20.440000000000001</v>
      </c>
      <c r="AQ797" s="98">
        <f t="shared" si="487"/>
        <v>0.2</v>
      </c>
      <c r="AR797" s="98">
        <f t="shared" si="488"/>
        <v>0.15384615384615385</v>
      </c>
      <c r="AS797" s="98">
        <f t="shared" si="489"/>
        <v>7.407407407407407E-2</v>
      </c>
      <c r="AU797" s="97" t="b">
        <f t="shared" si="490"/>
        <v>0</v>
      </c>
      <c r="AV797" s="97" t="b">
        <f t="shared" si="491"/>
        <v>0</v>
      </c>
      <c r="AW797" s="97" t="b">
        <f t="shared" si="497"/>
        <v>1</v>
      </c>
      <c r="AX797" s="97" t="b">
        <f t="shared" si="498"/>
        <v>1</v>
      </c>
      <c r="AY7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7" s="97" t="b">
        <f t="shared" si="492"/>
        <v>1</v>
      </c>
      <c r="BA797" s="97" t="b">
        <f t="shared" si="493"/>
        <v>1</v>
      </c>
      <c r="BB797" s="97" t="b">
        <f t="shared" si="499"/>
        <v>0</v>
      </c>
      <c r="BC797" s="97" t="b">
        <f t="shared" si="500"/>
        <v>0</v>
      </c>
      <c r="BD797" s="97" t="b">
        <f>Petrobras_PETR4___Histórico__InfoMoney_1[[#This Row],[MACD Line]]&lt;0</f>
        <v>0</v>
      </c>
      <c r="BE7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8" spans="1:57" hidden="1">
      <c r="A798" s="83">
        <v>43166</v>
      </c>
      <c r="B798" s="98">
        <v>19.579999999999998</v>
      </c>
      <c r="C798" s="98">
        <v>19.579999999999998</v>
      </c>
      <c r="D798" s="98">
        <v>-1.05</v>
      </c>
      <c r="E798" s="98">
        <f>Petrobras_PETR4___Histórico__InfoMoney_1[[#This Row],[Var.Dia (%)]]/100</f>
        <v>-1.0500000000000001E-2</v>
      </c>
      <c r="F798" s="98">
        <v>19.59</v>
      </c>
      <c r="G798" s="98">
        <v>19.309999999999999</v>
      </c>
      <c r="H798" s="98">
        <v>19.850000000000001</v>
      </c>
      <c r="I798" s="97" t="s">
        <v>712</v>
      </c>
      <c r="J798" s="108">
        <v>5.8999999999999999E-3</v>
      </c>
      <c r="K798" s="97">
        <f ca="1">IF(COUNT($E798:E$1321)&gt;=22,LINEST(OFFSET(E798,0,0,22),OFFSET(J798,0,0,22)),"")</f>
        <v>9.5265403648223487E-2</v>
      </c>
      <c r="L798" s="99">
        <f t="shared" si="465"/>
        <v>0</v>
      </c>
      <c r="M798" s="99">
        <f t="shared" si="466"/>
        <v>0</v>
      </c>
      <c r="N798" s="99">
        <f t="shared" si="467"/>
        <v>0</v>
      </c>
      <c r="O7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-0.28666666666666768</v>
      </c>
      <c r="P798" s="128">
        <f>IF(Petrobras_PETR4___Histórico__InfoMoney_1[[#This Row],[William %R]]&lt;-0.8,1,0)</f>
        <v>0</v>
      </c>
      <c r="Q798" s="128">
        <f>IF(Petrobras_PETR4___Histórico__InfoMoney_1[[#This Row],[William %R]]&gt;-0.1,1,0)</f>
        <v>0</v>
      </c>
      <c r="R798" s="99">
        <f t="shared" si="468"/>
        <v>17.440000000000001</v>
      </c>
      <c r="S798" s="99">
        <f t="shared" si="469"/>
        <v>20.440000000000001</v>
      </c>
      <c r="T798" s="99">
        <f t="shared" si="470"/>
        <v>18.60607692307692</v>
      </c>
      <c r="U798" s="99">
        <f t="shared" si="471"/>
        <v>18.548000000000002</v>
      </c>
      <c r="V798" s="99">
        <f t="shared" si="472"/>
        <v>19.170738676016502</v>
      </c>
      <c r="W798" s="99">
        <f t="shared" si="473"/>
        <v>18.400110876622715</v>
      </c>
      <c r="X798" s="99">
        <f t="shared" si="474"/>
        <v>0.77062779939378601</v>
      </c>
      <c r="Y798" s="99">
        <f t="shared" si="475"/>
        <v>0.7379479289288513</v>
      </c>
      <c r="Z798" s="99">
        <f t="shared" si="476"/>
        <v>3.2679870464934702E-2</v>
      </c>
      <c r="AA798" s="109">
        <f t="shared" si="477"/>
        <v>0.14142135623731153</v>
      </c>
      <c r="AB798" s="109">
        <f t="shared" si="494"/>
        <v>0.37266607036326799</v>
      </c>
      <c r="AC798" s="99" t="str">
        <f t="shared" si="495"/>
        <v>0</v>
      </c>
      <c r="AD798" s="95" t="str">
        <f t="shared" si="496"/>
        <v>0</v>
      </c>
      <c r="AE798" s="95">
        <f t="shared" si="478"/>
        <v>1</v>
      </c>
      <c r="AF798" s="95">
        <f>IF(Petrobras_PETR4___Histórico__InfoMoney_1[[#This Row],[MACD Line]]&lt;0,1,0)</f>
        <v>0</v>
      </c>
      <c r="AG798" s="99">
        <f>Petrobras_PETR4___Histórico__InfoMoney_1[[#This Row],[9MME]]/Petrobras_PETR4___Histórico__InfoMoney_1[[#This Row],[20MA]]</f>
        <v>1.0031311690250657</v>
      </c>
      <c r="AH798" s="95">
        <f t="shared" si="479"/>
        <v>0</v>
      </c>
      <c r="AI798" s="96">
        <f t="shared" si="480"/>
        <v>0</v>
      </c>
      <c r="AK798" s="104" t="b">
        <f t="shared" si="481"/>
        <v>0</v>
      </c>
      <c r="AL798" s="104" t="b">
        <f t="shared" si="482"/>
        <v>1</v>
      </c>
      <c r="AM798" s="104" t="b">
        <f t="shared" si="483"/>
        <v>0</v>
      </c>
      <c r="AN798" s="104" t="b">
        <f t="shared" si="484"/>
        <v>1</v>
      </c>
      <c r="AO798" s="98">
        <f t="shared" si="485"/>
        <v>16.72</v>
      </c>
      <c r="AP798" s="104">
        <f t="shared" si="486"/>
        <v>20.440000000000001</v>
      </c>
      <c r="AQ798" s="98">
        <f t="shared" si="487"/>
        <v>0.2</v>
      </c>
      <c r="AR798" s="98">
        <f t="shared" si="488"/>
        <v>0.15384615384615385</v>
      </c>
      <c r="AS798" s="98">
        <f t="shared" si="489"/>
        <v>7.407407407407407E-2</v>
      </c>
      <c r="AU798" s="97" t="b">
        <f t="shared" si="490"/>
        <v>0</v>
      </c>
      <c r="AV798" s="97" t="b">
        <f t="shared" si="491"/>
        <v>1</v>
      </c>
      <c r="AW798" s="97" t="b">
        <f t="shared" si="497"/>
        <v>1</v>
      </c>
      <c r="AX798" s="97" t="b">
        <f t="shared" si="498"/>
        <v>1</v>
      </c>
      <c r="AY7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8" s="97" t="b">
        <f t="shared" si="492"/>
        <v>0</v>
      </c>
      <c r="BA798" s="97" t="b">
        <f t="shared" si="493"/>
        <v>1</v>
      </c>
      <c r="BB798" s="97" t="b">
        <f t="shared" si="499"/>
        <v>0</v>
      </c>
      <c r="BC798" s="97" t="b">
        <f t="shared" si="500"/>
        <v>0</v>
      </c>
      <c r="BD798" s="97" t="b">
        <f>Petrobras_PETR4___Histórico__InfoMoney_1[[#This Row],[MACD Line]]&lt;0</f>
        <v>0</v>
      </c>
      <c r="BE7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799" spans="1:57" hidden="1">
      <c r="A799" s="83">
        <v>43165</v>
      </c>
      <c r="B799" s="98">
        <v>19.78</v>
      </c>
      <c r="C799" s="98">
        <v>19.78</v>
      </c>
      <c r="D799" s="98">
        <v>-0.99</v>
      </c>
      <c r="E799" s="98">
        <f>Petrobras_PETR4___Histórico__InfoMoney_1[[#This Row],[Var.Dia (%)]]/100</f>
        <v>-9.8999999999999991E-3</v>
      </c>
      <c r="F799" s="98">
        <v>20.329999999999998</v>
      </c>
      <c r="G799" s="98">
        <v>19.75</v>
      </c>
      <c r="H799" s="98">
        <v>20.440000000000001</v>
      </c>
      <c r="I799" s="97" t="s">
        <v>87</v>
      </c>
      <c r="J799" s="108">
        <v>2E-3</v>
      </c>
      <c r="K799" s="97">
        <f ca="1">IF(COUNT($E799:E$1321)&gt;=22,LINEST(OFFSET(E799,0,0,22),OFFSET(J799,0,0,22)),"")</f>
        <v>0.2801941316507317</v>
      </c>
      <c r="L799" s="99">
        <f t="shared" si="465"/>
        <v>0</v>
      </c>
      <c r="M799" s="99">
        <f t="shared" si="466"/>
        <v>1</v>
      </c>
      <c r="N799" s="99">
        <f t="shared" si="467"/>
        <v>0</v>
      </c>
      <c r="O7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-0.21153846153846151</v>
      </c>
      <c r="P799" s="128">
        <f>IF(Petrobras_PETR4___Histórico__InfoMoney_1[[#This Row],[William %R]]&lt;-0.8,1,0)</f>
        <v>0</v>
      </c>
      <c r="Q799" s="128">
        <f>IF(Petrobras_PETR4___Histórico__InfoMoney_1[[#This Row],[William %R]]&gt;-0.1,1,0)</f>
        <v>0</v>
      </c>
      <c r="R799" s="99">
        <f t="shared" si="468"/>
        <v>17.32</v>
      </c>
      <c r="S799" s="99">
        <f t="shared" si="469"/>
        <v>20.440000000000001</v>
      </c>
      <c r="T799" s="99">
        <f t="shared" si="470"/>
        <v>18.563230769230767</v>
      </c>
      <c r="U799" s="99">
        <f t="shared" si="471"/>
        <v>18.428999999999995</v>
      </c>
      <c r="V799" s="99">
        <f t="shared" si="472"/>
        <v>19.096327526201321</v>
      </c>
      <c r="W799" s="99">
        <f t="shared" si="473"/>
        <v>18.305719746752533</v>
      </c>
      <c r="X799" s="99">
        <f t="shared" si="474"/>
        <v>0.7906077794487878</v>
      </c>
      <c r="Y799" s="99">
        <f t="shared" si="475"/>
        <v>0.72977796131261763</v>
      </c>
      <c r="Z799" s="99">
        <f t="shared" si="476"/>
        <v>6.0829818136170166E-2</v>
      </c>
      <c r="AA799" s="109">
        <f t="shared" si="477"/>
        <v>0.141421356237309</v>
      </c>
      <c r="AB799" s="109">
        <f t="shared" si="494"/>
        <v>0.37898548784880964</v>
      </c>
      <c r="AC799" s="99" t="str">
        <f t="shared" si="495"/>
        <v>0</v>
      </c>
      <c r="AD799" s="95" t="str">
        <f t="shared" si="496"/>
        <v>0</v>
      </c>
      <c r="AE799" s="95">
        <f t="shared" si="478"/>
        <v>1</v>
      </c>
      <c r="AF799" s="95">
        <f>IF(Petrobras_PETR4___Histórico__InfoMoney_1[[#This Row],[MACD Line]]&lt;0,1,0)</f>
        <v>0</v>
      </c>
      <c r="AG799" s="99">
        <f>Petrobras_PETR4___Histórico__InfoMoney_1[[#This Row],[9MME]]/Petrobras_PETR4___Histórico__InfoMoney_1[[#This Row],[20MA]]</f>
        <v>1.0072836708031241</v>
      </c>
      <c r="AH799" s="95">
        <f t="shared" si="479"/>
        <v>0</v>
      </c>
      <c r="AI799" s="96">
        <f t="shared" si="480"/>
        <v>0</v>
      </c>
      <c r="AK799" s="104" t="b">
        <f t="shared" si="481"/>
        <v>1</v>
      </c>
      <c r="AL799" s="104" t="b">
        <f t="shared" si="482"/>
        <v>1</v>
      </c>
      <c r="AM799" s="104" t="b">
        <f t="shared" si="483"/>
        <v>1</v>
      </c>
      <c r="AN799" s="104" t="b">
        <f t="shared" si="484"/>
        <v>0</v>
      </c>
      <c r="AO799" s="98">
        <f t="shared" si="485"/>
        <v>16.72</v>
      </c>
      <c r="AP799" s="104">
        <f t="shared" si="486"/>
        <v>20.440000000000001</v>
      </c>
      <c r="AQ799" s="98">
        <f t="shared" si="487"/>
        <v>0.2</v>
      </c>
      <c r="AR799" s="98">
        <f t="shared" si="488"/>
        <v>0.15384615384615385</v>
      </c>
      <c r="AS799" s="98">
        <f t="shared" si="489"/>
        <v>7.407407407407407E-2</v>
      </c>
      <c r="AU799" s="97" t="b">
        <f t="shared" si="490"/>
        <v>1</v>
      </c>
      <c r="AV799" s="97" t="b">
        <f t="shared" si="491"/>
        <v>1</v>
      </c>
      <c r="AW799" s="97" t="b">
        <f t="shared" si="497"/>
        <v>1</v>
      </c>
      <c r="AX799" s="97" t="b">
        <f t="shared" si="498"/>
        <v>0</v>
      </c>
      <c r="AY7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799" s="97" t="b">
        <f t="shared" si="492"/>
        <v>0</v>
      </c>
      <c r="BA799" s="97" t="b">
        <f t="shared" si="493"/>
        <v>0</v>
      </c>
      <c r="BB799" s="97" t="b">
        <f t="shared" si="499"/>
        <v>1</v>
      </c>
      <c r="BC799" s="97" t="b">
        <f t="shared" si="500"/>
        <v>0</v>
      </c>
      <c r="BD799" s="97" t="b">
        <f>Petrobras_PETR4___Histórico__InfoMoney_1[[#This Row],[MACD Line]]&lt;0</f>
        <v>0</v>
      </c>
      <c r="BE7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0" spans="1:57" hidden="1">
      <c r="A800" s="83">
        <v>43164</v>
      </c>
      <c r="B800" s="98">
        <v>19.98</v>
      </c>
      <c r="C800" s="98">
        <v>19.98</v>
      </c>
      <c r="D800" s="98">
        <v>2.84</v>
      </c>
      <c r="E800" s="98">
        <f>Petrobras_PETR4___Histórico__InfoMoney_1[[#This Row],[Var.Dia (%)]]/100</f>
        <v>2.8399999999999998E-2</v>
      </c>
      <c r="F800" s="98">
        <v>19.41</v>
      </c>
      <c r="G800" s="98">
        <v>19.3</v>
      </c>
      <c r="H800" s="98">
        <v>20.03</v>
      </c>
      <c r="I800" s="97" t="s">
        <v>269</v>
      </c>
      <c r="J800" s="108">
        <v>4.3E-3</v>
      </c>
      <c r="K800" s="97">
        <f ca="1">IF(COUNT($E800:E$1321)&gt;=22,LINEST(OFFSET(E800,0,0,22),OFFSET(J800,0,0,22)),"")</f>
        <v>0.27687399173492566</v>
      </c>
      <c r="L800" s="99">
        <f t="shared" si="465"/>
        <v>0</v>
      </c>
      <c r="M800" s="99">
        <f t="shared" si="466"/>
        <v>0</v>
      </c>
      <c r="N800" s="99">
        <f t="shared" si="467"/>
        <v>0</v>
      </c>
      <c r="O8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-1.724137931034506E-2</v>
      </c>
      <c r="P800" s="128">
        <f>IF(Petrobras_PETR4___Histórico__InfoMoney_1[[#This Row],[William %R]]&lt;-0.8,1,0)</f>
        <v>0</v>
      </c>
      <c r="Q800" s="128">
        <f>IF(Petrobras_PETR4___Histórico__InfoMoney_1[[#This Row],[William %R]]&gt;-0.1,1,0)</f>
        <v>1</v>
      </c>
      <c r="R800" s="99">
        <f t="shared" si="468"/>
        <v>17.13</v>
      </c>
      <c r="S800" s="99">
        <f t="shared" si="469"/>
        <v>20.03</v>
      </c>
      <c r="T800" s="99">
        <f t="shared" si="470"/>
        <v>18.533076923076923</v>
      </c>
      <c r="U800" s="99">
        <f t="shared" si="471"/>
        <v>18.341999999999999</v>
      </c>
      <c r="V800" s="99">
        <f t="shared" si="472"/>
        <v>18.972023440056105</v>
      </c>
      <c r="W800" s="99">
        <f t="shared" si="473"/>
        <v>18.187777326492736</v>
      </c>
      <c r="X800" s="99">
        <f t="shared" si="474"/>
        <v>0.78424611356336982</v>
      </c>
      <c r="Y800" s="99">
        <f t="shared" si="475"/>
        <v>0.71457050677857503</v>
      </c>
      <c r="Z800" s="99">
        <f t="shared" si="476"/>
        <v>6.9675606784794786E-2</v>
      </c>
      <c r="AA800" s="109">
        <f t="shared" si="477"/>
        <v>0.38890872965260165</v>
      </c>
      <c r="AB800" s="109">
        <f t="shared" si="494"/>
        <v>0.34932792616680403</v>
      </c>
      <c r="AC800" s="99" t="str">
        <f t="shared" si="495"/>
        <v>0</v>
      </c>
      <c r="AD800" s="95" t="str">
        <f t="shared" si="496"/>
        <v>0</v>
      </c>
      <c r="AE800" s="95">
        <f t="shared" si="478"/>
        <v>1</v>
      </c>
      <c r="AF800" s="95">
        <f>IF(Petrobras_PETR4___Histórico__InfoMoney_1[[#This Row],[MACD Line]]&lt;0,1,0)</f>
        <v>0</v>
      </c>
      <c r="AG800" s="99">
        <f>Petrobras_PETR4___Histórico__InfoMoney_1[[#This Row],[9MME]]/Petrobras_PETR4___Histórico__InfoMoney_1[[#This Row],[20MA]]</f>
        <v>1.0104174530082284</v>
      </c>
      <c r="AH800" s="95">
        <f t="shared" si="479"/>
        <v>0</v>
      </c>
      <c r="AI800" s="96">
        <f t="shared" si="480"/>
        <v>0</v>
      </c>
      <c r="AK800" s="104" t="b">
        <f t="shared" si="481"/>
        <v>1</v>
      </c>
      <c r="AL800" s="104" t="b">
        <f t="shared" si="482"/>
        <v>0</v>
      </c>
      <c r="AM800" s="104" t="b">
        <f t="shared" si="483"/>
        <v>0</v>
      </c>
      <c r="AN800" s="104" t="b">
        <f t="shared" si="484"/>
        <v>1</v>
      </c>
      <c r="AO800" s="98">
        <f t="shared" si="485"/>
        <v>16.72</v>
      </c>
      <c r="AP800" s="104">
        <f t="shared" si="486"/>
        <v>20.440000000000001</v>
      </c>
      <c r="AQ800" s="98">
        <f t="shared" si="487"/>
        <v>0.2</v>
      </c>
      <c r="AR800" s="98">
        <f t="shared" si="488"/>
        <v>0.15384615384615385</v>
      </c>
      <c r="AS800" s="98">
        <f t="shared" si="489"/>
        <v>7.407407407407407E-2</v>
      </c>
      <c r="AU800" s="97" t="b">
        <f t="shared" si="490"/>
        <v>1</v>
      </c>
      <c r="AV800" s="97" t="b">
        <f t="shared" si="491"/>
        <v>1</v>
      </c>
      <c r="AW800" s="97" t="b">
        <f t="shared" si="497"/>
        <v>0</v>
      </c>
      <c r="AX800" s="97" t="b">
        <f t="shared" si="498"/>
        <v>1</v>
      </c>
      <c r="AY8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0" s="97" t="b">
        <f t="shared" si="492"/>
        <v>1</v>
      </c>
      <c r="BA800" s="97" t="b">
        <f t="shared" si="493"/>
        <v>0</v>
      </c>
      <c r="BB800" s="97" t="b">
        <f t="shared" si="499"/>
        <v>0</v>
      </c>
      <c r="BC800" s="97" t="b">
        <f t="shared" si="500"/>
        <v>1</v>
      </c>
      <c r="BD800" s="97" t="b">
        <f>Petrobras_PETR4___Histórico__InfoMoney_1[[#This Row],[MACD Line]]&lt;0</f>
        <v>0</v>
      </c>
      <c r="BE8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1" spans="1:57" hidden="1">
      <c r="A801" s="83">
        <v>43161</v>
      </c>
      <c r="B801" s="98">
        <v>19.43</v>
      </c>
      <c r="C801" s="98">
        <v>19.43</v>
      </c>
      <c r="D801" s="98">
        <v>2.2799999999999998</v>
      </c>
      <c r="E801" s="98">
        <f>Petrobras_PETR4___Histórico__InfoMoney_1[[#This Row],[Var.Dia (%)]]/100</f>
        <v>2.2799999999999997E-2</v>
      </c>
      <c r="F801" s="98">
        <v>18.7</v>
      </c>
      <c r="G801" s="98">
        <v>18.53</v>
      </c>
      <c r="H801" s="98">
        <v>19.43</v>
      </c>
      <c r="I801" s="97" t="s">
        <v>713</v>
      </c>
      <c r="J801" s="108">
        <v>-3.0000000000000001E-3</v>
      </c>
      <c r="K801" s="97">
        <f ca="1">IF(COUNT($E801:E$1321)&gt;=22,LINEST(OFFSET(E801,0,0,22),OFFSET(J801,0,0,22)),"")</f>
        <v>0.27511130712632537</v>
      </c>
      <c r="L801" s="99">
        <f t="shared" si="465"/>
        <v>0</v>
      </c>
      <c r="M801" s="99">
        <f t="shared" si="466"/>
        <v>0</v>
      </c>
      <c r="N801" s="99">
        <f t="shared" si="467"/>
        <v>0</v>
      </c>
      <c r="O8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-0.10264900662251615</v>
      </c>
      <c r="P801" s="128">
        <f>IF(Petrobras_PETR4___Histórico__InfoMoney_1[[#This Row],[William %R]]&lt;-0.8,1,0)</f>
        <v>0</v>
      </c>
      <c r="Q801" s="128">
        <f>IF(Petrobras_PETR4___Histórico__InfoMoney_1[[#This Row],[William %R]]&gt;-0.1,1,0)</f>
        <v>0</v>
      </c>
      <c r="R801" s="99">
        <f t="shared" si="468"/>
        <v>16.72</v>
      </c>
      <c r="S801" s="99">
        <f t="shared" si="469"/>
        <v>19.739999999999998</v>
      </c>
      <c r="T801" s="99">
        <f t="shared" si="470"/>
        <v>18.3795</v>
      </c>
      <c r="U801" s="99">
        <f t="shared" si="471"/>
        <v>18.27</v>
      </c>
      <c r="V801" s="99">
        <f t="shared" si="472"/>
        <v>18.788754974611759</v>
      </c>
      <c r="W801" s="99">
        <f t="shared" si="473"/>
        <v>18.044399512612156</v>
      </c>
      <c r="X801" s="99">
        <f t="shared" si="474"/>
        <v>0.74435546199960356</v>
      </c>
      <c r="Y801" s="99">
        <f t="shared" si="475"/>
        <v>0.69715160508237639</v>
      </c>
      <c r="Z801" s="99">
        <f t="shared" si="476"/>
        <v>4.7203856917227172E-2</v>
      </c>
      <c r="AA801" s="109">
        <f t="shared" si="477"/>
        <v>0.30405591591021525</v>
      </c>
      <c r="AB801" s="109">
        <f t="shared" si="494"/>
        <v>0.18875910574062418</v>
      </c>
      <c r="AC801" s="99" t="str">
        <f t="shared" si="495"/>
        <v>0</v>
      </c>
      <c r="AD801" s="95" t="str">
        <f t="shared" si="496"/>
        <v>0</v>
      </c>
      <c r="AE801" s="95">
        <f t="shared" si="478"/>
        <v>1</v>
      </c>
      <c r="AF801" s="95">
        <f>IF(Petrobras_PETR4___Histórico__InfoMoney_1[[#This Row],[MACD Line]]&lt;0,1,0)</f>
        <v>0</v>
      </c>
      <c r="AG801" s="99">
        <f>Petrobras_PETR4___Histórico__InfoMoney_1[[#This Row],[9MME]]/Petrobras_PETR4___Histórico__InfoMoney_1[[#This Row],[20MA]]</f>
        <v>1.0059934318555008</v>
      </c>
      <c r="AH801" s="95">
        <f t="shared" si="479"/>
        <v>0</v>
      </c>
      <c r="AI801" s="96">
        <f t="shared" si="480"/>
        <v>0</v>
      </c>
      <c r="AK801" s="104" t="b">
        <f t="shared" si="481"/>
        <v>0</v>
      </c>
      <c r="AL801" s="104" t="b">
        <f t="shared" si="482"/>
        <v>0</v>
      </c>
      <c r="AM801" s="104" t="b">
        <f t="shared" si="483"/>
        <v>0</v>
      </c>
      <c r="AN801" s="104" t="b">
        <f t="shared" si="484"/>
        <v>1</v>
      </c>
      <c r="AO801" s="98">
        <f t="shared" si="485"/>
        <v>16.72</v>
      </c>
      <c r="AP801" s="104">
        <f t="shared" si="486"/>
        <v>19.739999999999998</v>
      </c>
      <c r="AQ801" s="98">
        <f t="shared" si="487"/>
        <v>0.2</v>
      </c>
      <c r="AR801" s="98">
        <f t="shared" si="488"/>
        <v>0.15384615384615385</v>
      </c>
      <c r="AS801" s="98">
        <f t="shared" si="489"/>
        <v>7.407407407407407E-2</v>
      </c>
      <c r="AU801" s="97" t="b">
        <f t="shared" si="490"/>
        <v>1</v>
      </c>
      <c r="AV801" s="97" t="b">
        <f t="shared" si="491"/>
        <v>0</v>
      </c>
      <c r="AW801" s="97" t="b">
        <f t="shared" si="497"/>
        <v>1</v>
      </c>
      <c r="AX801" s="97" t="b">
        <f t="shared" si="498"/>
        <v>1</v>
      </c>
      <c r="AY8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1" s="97" t="b">
        <f t="shared" si="492"/>
        <v>1</v>
      </c>
      <c r="BA801" s="97" t="b">
        <f t="shared" si="493"/>
        <v>1</v>
      </c>
      <c r="BB801" s="97" t="b">
        <f t="shared" si="499"/>
        <v>0</v>
      </c>
      <c r="BC801" s="97" t="b">
        <f t="shared" si="500"/>
        <v>0</v>
      </c>
      <c r="BD801" s="97" t="b">
        <f>Petrobras_PETR4___Histórico__InfoMoney_1[[#This Row],[MACD Line]]&lt;0</f>
        <v>0</v>
      </c>
      <c r="BE8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2" spans="1:57" hidden="1">
      <c r="A802" s="83">
        <v>43160</v>
      </c>
      <c r="B802" s="98">
        <v>19</v>
      </c>
      <c r="C802" s="98">
        <v>19</v>
      </c>
      <c r="D802" s="98">
        <v>-2</v>
      </c>
      <c r="E802" s="98">
        <f>Petrobras_PETR4___Histórico__InfoMoney_1[[#This Row],[Var.Dia (%)]]/100</f>
        <v>-0.02</v>
      </c>
      <c r="F802" s="98">
        <v>19.329999999999998</v>
      </c>
      <c r="G802" s="98">
        <v>18.75</v>
      </c>
      <c r="H802" s="98">
        <v>19.39</v>
      </c>
      <c r="I802" s="97" t="s">
        <v>261</v>
      </c>
      <c r="J802" s="108">
        <v>-4.4999999999999997E-3</v>
      </c>
      <c r="K802" s="97">
        <f ca="1">IF(COUNT($E802:E$1321)&gt;=22,LINEST(OFFSET(E802,0,0,22),OFFSET(J802,0,0,22)),"")</f>
        <v>0.28051258194824208</v>
      </c>
      <c r="L802" s="99">
        <f t="shared" si="465"/>
        <v>0</v>
      </c>
      <c r="M802" s="99">
        <f t="shared" si="466"/>
        <v>0</v>
      </c>
      <c r="N802" s="99">
        <f t="shared" si="467"/>
        <v>0</v>
      </c>
      <c r="O8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-0.24503311258278099</v>
      </c>
      <c r="P802" s="128">
        <f>IF(Petrobras_PETR4___Histórico__InfoMoney_1[[#This Row],[William %R]]&lt;-0.8,1,0)</f>
        <v>0</v>
      </c>
      <c r="Q802" s="128">
        <f>IF(Petrobras_PETR4___Histórico__InfoMoney_1[[#This Row],[William %R]]&gt;-0.1,1,0)</f>
        <v>0</v>
      </c>
      <c r="R802" s="99">
        <f t="shared" si="468"/>
        <v>16.72</v>
      </c>
      <c r="S802" s="99">
        <f t="shared" si="469"/>
        <v>19.739999999999998</v>
      </c>
      <c r="T802" s="99">
        <f t="shared" si="470"/>
        <v>18.254538461538463</v>
      </c>
      <c r="U802" s="99">
        <f t="shared" si="471"/>
        <v>18.188500000000001</v>
      </c>
      <c r="V802" s="99">
        <f t="shared" si="472"/>
        <v>18.672164969995716</v>
      </c>
      <c r="W802" s="99">
        <f t="shared" si="473"/>
        <v>17.933551473621129</v>
      </c>
      <c r="X802" s="99">
        <f t="shared" si="474"/>
        <v>0.73861349637458673</v>
      </c>
      <c r="Y802" s="99">
        <f t="shared" si="475"/>
        <v>0.68535064085306963</v>
      </c>
      <c r="Z802" s="99">
        <f t="shared" si="476"/>
        <v>5.3262855521517105E-2</v>
      </c>
      <c r="AA802" s="109">
        <f t="shared" si="477"/>
        <v>0.27577164466275395</v>
      </c>
      <c r="AB802" s="109">
        <f t="shared" si="494"/>
        <v>0.20899760764181116</v>
      </c>
      <c r="AC802" s="99" t="str">
        <f t="shared" si="495"/>
        <v>0</v>
      </c>
      <c r="AD802" s="95" t="str">
        <f t="shared" si="496"/>
        <v>0</v>
      </c>
      <c r="AE802" s="95">
        <f t="shared" si="478"/>
        <v>1</v>
      </c>
      <c r="AF802" s="95">
        <f>IF(Petrobras_PETR4___Histórico__InfoMoney_1[[#This Row],[MACD Line]]&lt;0,1,0)</f>
        <v>0</v>
      </c>
      <c r="AG802" s="99">
        <f>Petrobras_PETR4___Histórico__InfoMoney_1[[#This Row],[9MME]]/Petrobras_PETR4___Histórico__InfoMoney_1[[#This Row],[20MA]]</f>
        <v>1.0036307810725713</v>
      </c>
      <c r="AH802" s="95">
        <f t="shared" si="479"/>
        <v>0</v>
      </c>
      <c r="AI802" s="96">
        <f t="shared" si="480"/>
        <v>0</v>
      </c>
      <c r="AK802" s="104" t="b">
        <f t="shared" si="481"/>
        <v>0</v>
      </c>
      <c r="AL802" s="104" t="b">
        <f t="shared" si="482"/>
        <v>1</v>
      </c>
      <c r="AM802" s="104" t="b">
        <f t="shared" si="483"/>
        <v>1</v>
      </c>
      <c r="AN802" s="104" t="b">
        <f t="shared" si="484"/>
        <v>0</v>
      </c>
      <c r="AO802" s="98">
        <f t="shared" si="485"/>
        <v>16.72</v>
      </c>
      <c r="AP802" s="104">
        <f t="shared" si="486"/>
        <v>19.739999999999998</v>
      </c>
      <c r="AQ802" s="98">
        <f t="shared" si="487"/>
        <v>0.2</v>
      </c>
      <c r="AR802" s="98">
        <f t="shared" si="488"/>
        <v>0.15384615384615385</v>
      </c>
      <c r="AS802" s="98">
        <f t="shared" si="489"/>
        <v>7.407407407407407E-2</v>
      </c>
      <c r="AU802" s="97" t="b">
        <f t="shared" si="490"/>
        <v>0</v>
      </c>
      <c r="AV802" s="97" t="b">
        <f t="shared" si="491"/>
        <v>0</v>
      </c>
      <c r="AW802" s="97" t="b">
        <f t="shared" si="497"/>
        <v>1</v>
      </c>
      <c r="AX802" s="97" t="b">
        <f t="shared" si="498"/>
        <v>1</v>
      </c>
      <c r="AY8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2" s="97" t="b">
        <f t="shared" si="492"/>
        <v>1</v>
      </c>
      <c r="BA802" s="97" t="b">
        <f t="shared" si="493"/>
        <v>1</v>
      </c>
      <c r="BB802" s="97" t="b">
        <f t="shared" si="499"/>
        <v>0</v>
      </c>
      <c r="BC802" s="97" t="b">
        <f t="shared" si="500"/>
        <v>0</v>
      </c>
      <c r="BD802" s="97" t="b">
        <f>Petrobras_PETR4___Histórico__InfoMoney_1[[#This Row],[MACD Line]]&lt;0</f>
        <v>0</v>
      </c>
      <c r="BE8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3" spans="1:57" hidden="1">
      <c r="A803" s="83">
        <v>43159</v>
      </c>
      <c r="B803" s="98">
        <v>19.39</v>
      </c>
      <c r="C803" s="98">
        <v>19.39</v>
      </c>
      <c r="D803" s="98">
        <v>-0.19</v>
      </c>
      <c r="E803" s="98">
        <f>Petrobras_PETR4___Histórico__InfoMoney_1[[#This Row],[Var.Dia (%)]]/100</f>
        <v>-1.9E-3</v>
      </c>
      <c r="F803" s="98">
        <v>19.54</v>
      </c>
      <c r="G803" s="98">
        <v>19.13</v>
      </c>
      <c r="H803" s="98">
        <v>19.670000000000002</v>
      </c>
      <c r="I803" s="97" t="s">
        <v>159</v>
      </c>
      <c r="J803" s="108">
        <v>-2.9999999999999997E-4</v>
      </c>
      <c r="K803" s="97">
        <f ca="1">IF(COUNT($E803:E$1321)&gt;=22,LINEST(OFFSET(E803,0,0,22),OFFSET(J803,0,0,22)),"")</f>
        <v>0.31517949149429542</v>
      </c>
      <c r="L803" s="99">
        <f t="shared" si="465"/>
        <v>0</v>
      </c>
      <c r="M803" s="99">
        <f t="shared" si="466"/>
        <v>0</v>
      </c>
      <c r="N803" s="99">
        <f t="shared" si="467"/>
        <v>0</v>
      </c>
      <c r="O8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-0.11589403973509865</v>
      </c>
      <c r="P803" s="128">
        <f>IF(Petrobras_PETR4___Histórico__InfoMoney_1[[#This Row],[William %R]]&lt;-0.8,1,0)</f>
        <v>0</v>
      </c>
      <c r="Q803" s="128">
        <f>IF(Petrobras_PETR4___Histórico__InfoMoney_1[[#This Row],[William %R]]&gt;-0.1,1,0)</f>
        <v>0</v>
      </c>
      <c r="R803" s="99">
        <f t="shared" si="468"/>
        <v>16.72</v>
      </c>
      <c r="S803" s="99">
        <f t="shared" si="469"/>
        <v>19.739999999999998</v>
      </c>
      <c r="T803" s="99">
        <f t="shared" si="470"/>
        <v>18.252769230769232</v>
      </c>
      <c r="U803" s="99">
        <f t="shared" si="471"/>
        <v>18.119000000000003</v>
      </c>
      <c r="V803" s="99">
        <f t="shared" si="472"/>
        <v>18.612558600904027</v>
      </c>
      <c r="W803" s="99">
        <f t="shared" si="473"/>
        <v>17.848235591510818</v>
      </c>
      <c r="X803" s="99">
        <f t="shared" si="474"/>
        <v>0.76432300939320896</v>
      </c>
      <c r="Y803" s="99">
        <f t="shared" si="475"/>
        <v>0.67203492697269029</v>
      </c>
      <c r="Z803" s="99">
        <f t="shared" si="476"/>
        <v>9.2288082420518669E-2</v>
      </c>
      <c r="AA803" s="109">
        <f t="shared" si="477"/>
        <v>2.1213203435597228E-2</v>
      </c>
      <c r="AB803" s="109">
        <f t="shared" si="494"/>
        <v>0.30295214143491522</v>
      </c>
      <c r="AC803" s="99" t="str">
        <f t="shared" si="495"/>
        <v>0</v>
      </c>
      <c r="AD803" s="95" t="str">
        <f t="shared" si="496"/>
        <v>0</v>
      </c>
      <c r="AE803" s="95">
        <f t="shared" si="478"/>
        <v>1</v>
      </c>
      <c r="AF803" s="95">
        <f>IF(Petrobras_PETR4___Histórico__InfoMoney_1[[#This Row],[MACD Line]]&lt;0,1,0)</f>
        <v>0</v>
      </c>
      <c r="AG803" s="99">
        <f>Petrobras_PETR4___Histórico__InfoMoney_1[[#This Row],[9MME]]/Petrobras_PETR4___Histórico__InfoMoney_1[[#This Row],[20MA]]</f>
        <v>1.0073828153192355</v>
      </c>
      <c r="AH803" s="95">
        <f t="shared" si="479"/>
        <v>0</v>
      </c>
      <c r="AI803" s="96">
        <f t="shared" si="480"/>
        <v>0</v>
      </c>
      <c r="AK803" s="104" t="b">
        <f t="shared" si="481"/>
        <v>1</v>
      </c>
      <c r="AL803" s="104" t="b">
        <f t="shared" si="482"/>
        <v>1</v>
      </c>
      <c r="AM803" s="104" t="b">
        <f t="shared" si="483"/>
        <v>1</v>
      </c>
      <c r="AN803" s="104" t="b">
        <f t="shared" si="484"/>
        <v>1</v>
      </c>
      <c r="AO803" s="98">
        <f t="shared" si="485"/>
        <v>16.72</v>
      </c>
      <c r="AP803" s="104">
        <f t="shared" si="486"/>
        <v>19.739999999999998</v>
      </c>
      <c r="AQ803" s="98">
        <f t="shared" si="487"/>
        <v>0.2</v>
      </c>
      <c r="AR803" s="98">
        <f t="shared" si="488"/>
        <v>0.15384615384615385</v>
      </c>
      <c r="AS803" s="98">
        <f t="shared" si="489"/>
        <v>7.407407407407407E-2</v>
      </c>
      <c r="AU803" s="97" t="b">
        <f t="shared" si="490"/>
        <v>0</v>
      </c>
      <c r="AV803" s="97" t="b">
        <f t="shared" si="491"/>
        <v>1</v>
      </c>
      <c r="AW803" s="97" t="b">
        <f t="shared" si="497"/>
        <v>1</v>
      </c>
      <c r="AX803" s="97" t="b">
        <f t="shared" si="498"/>
        <v>0</v>
      </c>
      <c r="AY8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3" s="97" t="b">
        <f t="shared" si="492"/>
        <v>1</v>
      </c>
      <c r="BA803" s="97" t="b">
        <f t="shared" si="493"/>
        <v>1</v>
      </c>
      <c r="BB803" s="97" t="b">
        <f t="shared" si="499"/>
        <v>1</v>
      </c>
      <c r="BC803" s="97" t="b">
        <f t="shared" si="500"/>
        <v>0</v>
      </c>
      <c r="BD803" s="97" t="b">
        <f>Petrobras_PETR4___Histórico__InfoMoney_1[[#This Row],[MACD Line]]&lt;0</f>
        <v>0</v>
      </c>
      <c r="BE8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4" spans="1:57" hidden="1">
      <c r="A804" s="83">
        <v>43158</v>
      </c>
      <c r="B804" s="98">
        <v>19.420000000000002</v>
      </c>
      <c r="C804" s="98">
        <v>19.420000000000002</v>
      </c>
      <c r="D804" s="98">
        <v>-0.09</v>
      </c>
      <c r="E804" s="98">
        <f>Petrobras_PETR4___Histórico__InfoMoney_1[[#This Row],[Var.Dia (%)]]/100</f>
        <v>-8.9999999999999998E-4</v>
      </c>
      <c r="F804" s="98">
        <v>19.399999999999999</v>
      </c>
      <c r="G804" s="98">
        <v>19.28</v>
      </c>
      <c r="H804" s="98">
        <v>19.739999999999998</v>
      </c>
      <c r="I804" s="97" t="s">
        <v>714</v>
      </c>
      <c r="J804" s="108">
        <v>1.8499999999999999E-2</v>
      </c>
      <c r="K804" s="97">
        <f ca="1">IF(COUNT($E804:E$1321)&gt;=22,LINEST(OFFSET(E804,0,0,22),OFFSET(J804,0,0,22)),"")</f>
        <v>4.066138199419881E-2</v>
      </c>
      <c r="L804" s="99">
        <f t="shared" si="465"/>
        <v>0</v>
      </c>
      <c r="M804" s="99">
        <f t="shared" si="466"/>
        <v>1</v>
      </c>
      <c r="N804" s="99">
        <f t="shared" si="467"/>
        <v>0</v>
      </c>
      <c r="O8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-0.10596026490066118</v>
      </c>
      <c r="P804" s="128">
        <f>IF(Petrobras_PETR4___Histórico__InfoMoney_1[[#This Row],[William %R]]&lt;-0.8,1,0)</f>
        <v>0</v>
      </c>
      <c r="Q804" s="128">
        <f>IF(Petrobras_PETR4___Histórico__InfoMoney_1[[#This Row],[William %R]]&gt;-0.1,1,0)</f>
        <v>0</v>
      </c>
      <c r="R804" s="99">
        <f t="shared" si="468"/>
        <v>16.72</v>
      </c>
      <c r="S804" s="99">
        <f t="shared" si="469"/>
        <v>19.739999999999998</v>
      </c>
      <c r="T804" s="99">
        <f t="shared" si="470"/>
        <v>18.197307692307692</v>
      </c>
      <c r="U804" s="99">
        <f t="shared" si="471"/>
        <v>18.046000000000003</v>
      </c>
      <c r="V804" s="99">
        <f t="shared" si="472"/>
        <v>18.471205619250213</v>
      </c>
      <c r="W804" s="99">
        <f t="shared" si="473"/>
        <v>17.724894438831683</v>
      </c>
      <c r="X804" s="99">
        <f t="shared" si="474"/>
        <v>0.74631118041853028</v>
      </c>
      <c r="Y804" s="99">
        <f t="shared" si="475"/>
        <v>0.6489629063675606</v>
      </c>
      <c r="Z804" s="99">
        <f t="shared" si="476"/>
        <v>9.7348274050969685E-2</v>
      </c>
      <c r="AA804" s="109">
        <f t="shared" si="477"/>
        <v>1.4142135623730649E-2</v>
      </c>
      <c r="AB804" s="109">
        <f t="shared" si="494"/>
        <v>0.48680591615139712</v>
      </c>
      <c r="AC804" s="99" t="str">
        <f t="shared" si="495"/>
        <v>0</v>
      </c>
      <c r="AD804" s="95" t="str">
        <f t="shared" si="496"/>
        <v>0</v>
      </c>
      <c r="AE804" s="95">
        <f t="shared" si="478"/>
        <v>1</v>
      </c>
      <c r="AF804" s="95">
        <f>IF(Petrobras_PETR4___Histórico__InfoMoney_1[[#This Row],[MACD Line]]&lt;0,1,0)</f>
        <v>0</v>
      </c>
      <c r="AG804" s="99">
        <f>Petrobras_PETR4___Histórico__InfoMoney_1[[#This Row],[9MME]]/Petrobras_PETR4___Histórico__InfoMoney_1[[#This Row],[20MA]]</f>
        <v>1.0083845557080622</v>
      </c>
      <c r="AH804" s="95">
        <f t="shared" si="479"/>
        <v>0</v>
      </c>
      <c r="AI804" s="96">
        <f t="shared" si="480"/>
        <v>0</v>
      </c>
      <c r="AK804" s="104" t="b">
        <f t="shared" si="481"/>
        <v>1</v>
      </c>
      <c r="AL804" s="104" t="b">
        <f t="shared" si="482"/>
        <v>1</v>
      </c>
      <c r="AM804" s="104" t="b">
        <f t="shared" si="483"/>
        <v>0</v>
      </c>
      <c r="AN804" s="104" t="b">
        <f t="shared" si="484"/>
        <v>1</v>
      </c>
      <c r="AO804" s="98">
        <f t="shared" si="485"/>
        <v>16.72</v>
      </c>
      <c r="AP804" s="104">
        <f t="shared" si="486"/>
        <v>19.739999999999998</v>
      </c>
      <c r="AQ804" s="98">
        <f t="shared" si="487"/>
        <v>0.2</v>
      </c>
      <c r="AR804" s="98">
        <f t="shared" si="488"/>
        <v>0.15384615384615385</v>
      </c>
      <c r="AS804" s="98">
        <f t="shared" si="489"/>
        <v>7.407407407407407E-2</v>
      </c>
      <c r="AU804" s="97" t="b">
        <f t="shared" si="490"/>
        <v>1</v>
      </c>
      <c r="AV804" s="97" t="b">
        <f t="shared" si="491"/>
        <v>1</v>
      </c>
      <c r="AW804" s="97" t="b">
        <f t="shared" si="497"/>
        <v>0</v>
      </c>
      <c r="AX804" s="97" t="b">
        <f t="shared" si="498"/>
        <v>0</v>
      </c>
      <c r="AY8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4" s="97" t="b">
        <f t="shared" si="492"/>
        <v>0</v>
      </c>
      <c r="BA804" s="97" t="b">
        <f t="shared" si="493"/>
        <v>1</v>
      </c>
      <c r="BB804" s="97" t="b">
        <f t="shared" si="499"/>
        <v>1</v>
      </c>
      <c r="BC804" s="97" t="b">
        <f t="shared" si="500"/>
        <v>1</v>
      </c>
      <c r="BD804" s="97" t="b">
        <f>Petrobras_PETR4___Histórico__InfoMoney_1[[#This Row],[MACD Line]]&lt;0</f>
        <v>0</v>
      </c>
      <c r="BE8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5" spans="1:57" hidden="1">
      <c r="A805" s="83">
        <v>43157</v>
      </c>
      <c r="B805" s="98">
        <v>19.440000000000001</v>
      </c>
      <c r="C805" s="98">
        <v>19.440000000000001</v>
      </c>
      <c r="D805" s="98">
        <v>1.89</v>
      </c>
      <c r="E805" s="98">
        <f>Petrobras_PETR4___Histórico__InfoMoney_1[[#This Row],[Var.Dia (%)]]/100</f>
        <v>1.89E-2</v>
      </c>
      <c r="F805" s="98">
        <v>19.329999999999998</v>
      </c>
      <c r="G805" s="98">
        <v>19.309999999999999</v>
      </c>
      <c r="H805" s="98">
        <v>19.59</v>
      </c>
      <c r="I805" s="97" t="s">
        <v>715</v>
      </c>
      <c r="J805" s="108">
        <v>8.2000000000000007E-3</v>
      </c>
      <c r="K805" s="97">
        <f ca="1">IF(COUNT($E805:E$1321)&gt;=22,LINEST(OFFSET(E805,0,0,22),OFFSET(J805,0,0,22)),"")</f>
        <v>0.18097431395276467</v>
      </c>
      <c r="L805" s="99">
        <f t="shared" si="465"/>
        <v>0</v>
      </c>
      <c r="M805" s="99">
        <f t="shared" si="466"/>
        <v>0</v>
      </c>
      <c r="N805" s="99">
        <f t="shared" si="467"/>
        <v>0</v>
      </c>
      <c r="O8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-5.2264808362368825E-2</v>
      </c>
      <c r="P805" s="128">
        <f>IF(Petrobras_PETR4___Histórico__InfoMoney_1[[#This Row],[William %R]]&lt;-0.8,1,0)</f>
        <v>0</v>
      </c>
      <c r="Q805" s="128">
        <f>IF(Petrobras_PETR4___Histórico__InfoMoney_1[[#This Row],[William %R]]&gt;-0.1,1,0)</f>
        <v>1</v>
      </c>
      <c r="R805" s="99">
        <f t="shared" si="468"/>
        <v>16.72</v>
      </c>
      <c r="S805" s="99">
        <f t="shared" si="469"/>
        <v>19.59</v>
      </c>
      <c r="T805" s="99">
        <f t="shared" si="470"/>
        <v>18.117038461538463</v>
      </c>
      <c r="U805" s="99">
        <f t="shared" si="471"/>
        <v>17.975000000000001</v>
      </c>
      <c r="V805" s="99">
        <f t="shared" si="472"/>
        <v>18.298697550022979</v>
      </c>
      <c r="W805" s="99">
        <f t="shared" si="473"/>
        <v>17.589285993938219</v>
      </c>
      <c r="X805" s="99">
        <f t="shared" si="474"/>
        <v>0.70941155608475981</v>
      </c>
      <c r="Y805" s="99">
        <f t="shared" si="475"/>
        <v>0.62462583785481818</v>
      </c>
      <c r="Z805" s="99">
        <f t="shared" si="476"/>
        <v>8.4785718229941631E-2</v>
      </c>
      <c r="AA805" s="109">
        <f t="shared" si="477"/>
        <v>0.2545584412271592</v>
      </c>
      <c r="AB805" s="109">
        <f t="shared" si="494"/>
        <v>0.46382108619596046</v>
      </c>
      <c r="AC805" s="99" t="str">
        <f t="shared" si="495"/>
        <v>0</v>
      </c>
      <c r="AD805" s="95" t="str">
        <f t="shared" si="496"/>
        <v>0</v>
      </c>
      <c r="AE805" s="95">
        <f t="shared" si="478"/>
        <v>1</v>
      </c>
      <c r="AF805" s="95">
        <f>IF(Petrobras_PETR4___Histórico__InfoMoney_1[[#This Row],[MACD Line]]&lt;0,1,0)</f>
        <v>0</v>
      </c>
      <c r="AG805" s="99">
        <f>Petrobras_PETR4___Histórico__InfoMoney_1[[#This Row],[9MME]]/Petrobras_PETR4___Histórico__InfoMoney_1[[#This Row],[20MA]]</f>
        <v>1.0079020006419173</v>
      </c>
      <c r="AH805" s="95">
        <f t="shared" si="479"/>
        <v>0</v>
      </c>
      <c r="AI805" s="96">
        <f t="shared" si="480"/>
        <v>0</v>
      </c>
      <c r="AK805" s="104" t="b">
        <f t="shared" si="481"/>
        <v>1</v>
      </c>
      <c r="AL805" s="104" t="b">
        <f t="shared" si="482"/>
        <v>1</v>
      </c>
      <c r="AM805" s="104" t="b">
        <f t="shared" si="483"/>
        <v>0</v>
      </c>
      <c r="AN805" s="104" t="b">
        <f t="shared" si="484"/>
        <v>1</v>
      </c>
      <c r="AO805" s="98">
        <f t="shared" si="485"/>
        <v>16.72</v>
      </c>
      <c r="AP805" s="104">
        <f t="shared" si="486"/>
        <v>19.739999999999998</v>
      </c>
      <c r="AQ805" s="98">
        <f t="shared" si="487"/>
        <v>0.2</v>
      </c>
      <c r="AR805" s="98">
        <f t="shared" si="488"/>
        <v>0.15384615384615385</v>
      </c>
      <c r="AS805" s="98">
        <f t="shared" si="489"/>
        <v>7.407407407407407E-2</v>
      </c>
      <c r="AU805" s="97" t="b">
        <f t="shared" si="490"/>
        <v>1</v>
      </c>
      <c r="AV805" s="97" t="b">
        <f t="shared" si="491"/>
        <v>1</v>
      </c>
      <c r="AW805" s="97" t="b">
        <f t="shared" si="497"/>
        <v>0</v>
      </c>
      <c r="AX805" s="97" t="b">
        <f t="shared" si="498"/>
        <v>0</v>
      </c>
      <c r="AY8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5" s="97" t="b">
        <f t="shared" si="492"/>
        <v>0</v>
      </c>
      <c r="BA805" s="97" t="b">
        <f t="shared" si="493"/>
        <v>0</v>
      </c>
      <c r="BB805" s="97" t="b">
        <f t="shared" si="499"/>
        <v>1</v>
      </c>
      <c r="BC805" s="97" t="b">
        <f t="shared" si="500"/>
        <v>1</v>
      </c>
      <c r="BD805" s="97" t="b">
        <f>Petrobras_PETR4___Histórico__InfoMoney_1[[#This Row],[MACD Line]]&lt;0</f>
        <v>0</v>
      </c>
      <c r="BE8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6" spans="1:57" hidden="1">
      <c r="A806" s="83">
        <v>43154</v>
      </c>
      <c r="B806" s="98">
        <v>19.079999999999998</v>
      </c>
      <c r="C806" s="98">
        <v>19.079999999999998</v>
      </c>
      <c r="D806" s="98">
        <v>1.83</v>
      </c>
      <c r="E806" s="98">
        <f>Petrobras_PETR4___Histórico__InfoMoney_1[[#This Row],[Var.Dia (%)]]/100</f>
        <v>1.83E-2</v>
      </c>
      <c r="F806" s="98">
        <v>18.93</v>
      </c>
      <c r="G806" s="98">
        <v>18.63</v>
      </c>
      <c r="H806" s="98">
        <v>19.100000000000001</v>
      </c>
      <c r="I806" s="97" t="s">
        <v>179</v>
      </c>
      <c r="J806" s="108">
        <v>-4.1000000000000003E-3</v>
      </c>
      <c r="K806" s="97">
        <f ca="1">IF(COUNT($E806:E$1321)&gt;=22,LINEST(OFFSET(E806,0,0,22),OFFSET(J806,0,0,22)),"")</f>
        <v>0.16466750018041329</v>
      </c>
      <c r="L806" s="99">
        <f t="shared" si="465"/>
        <v>0</v>
      </c>
      <c r="M806" s="99">
        <f t="shared" si="466"/>
        <v>0</v>
      </c>
      <c r="N806" s="99">
        <f t="shared" si="467"/>
        <v>0</v>
      </c>
      <c r="O8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-8.4033613445391193E-3</v>
      </c>
      <c r="P806" s="128">
        <f>IF(Petrobras_PETR4___Histórico__InfoMoney_1[[#This Row],[William %R]]&lt;-0.8,1,0)</f>
        <v>0</v>
      </c>
      <c r="Q806" s="128">
        <f>IF(Petrobras_PETR4___Histórico__InfoMoney_1[[#This Row],[William %R]]&gt;-0.1,1,0)</f>
        <v>1</v>
      </c>
      <c r="R806" s="99">
        <f t="shared" si="468"/>
        <v>16.72</v>
      </c>
      <c r="S806" s="99">
        <f t="shared" si="469"/>
        <v>19.100000000000001</v>
      </c>
      <c r="T806" s="99">
        <f t="shared" si="470"/>
        <v>17.953346153846155</v>
      </c>
      <c r="U806" s="99">
        <f t="shared" si="471"/>
        <v>17.8765</v>
      </c>
      <c r="V806" s="99">
        <f t="shared" si="472"/>
        <v>18.091188013663519</v>
      </c>
      <c r="W806" s="99">
        <f t="shared" si="473"/>
        <v>17.441228873453277</v>
      </c>
      <c r="X806" s="99">
        <f t="shared" si="474"/>
        <v>0.64995914021024248</v>
      </c>
      <c r="Y806" s="99">
        <f t="shared" si="475"/>
        <v>0.60342940829733283</v>
      </c>
      <c r="Z806" s="99">
        <f t="shared" si="476"/>
        <v>4.6529731912909655E-2</v>
      </c>
      <c r="AA806" s="109">
        <f t="shared" si="477"/>
        <v>0.24041630560342606</v>
      </c>
      <c r="AB806" s="109">
        <f t="shared" si="494"/>
        <v>0.38206020467983792</v>
      </c>
      <c r="AC806" s="99" t="str">
        <f t="shared" si="495"/>
        <v>0</v>
      </c>
      <c r="AD806" s="95" t="str">
        <f t="shared" si="496"/>
        <v>0</v>
      </c>
      <c r="AE806" s="95">
        <f t="shared" si="478"/>
        <v>1</v>
      </c>
      <c r="AF806" s="95">
        <f>IF(Petrobras_PETR4___Histórico__InfoMoney_1[[#This Row],[MACD Line]]&lt;0,1,0)</f>
        <v>0</v>
      </c>
      <c r="AG806" s="99">
        <f>Petrobras_PETR4___Histórico__InfoMoney_1[[#This Row],[9MME]]/Petrobras_PETR4___Histórico__InfoMoney_1[[#This Row],[20MA]]</f>
        <v>1.004298724797704</v>
      </c>
      <c r="AH806" s="95">
        <f t="shared" si="479"/>
        <v>0</v>
      </c>
      <c r="AI806" s="96">
        <f t="shared" si="480"/>
        <v>0</v>
      </c>
      <c r="AK806" s="104" t="b">
        <f t="shared" si="481"/>
        <v>1</v>
      </c>
      <c r="AL806" s="104" t="b">
        <f t="shared" si="482"/>
        <v>0</v>
      </c>
      <c r="AM806" s="104" t="b">
        <f t="shared" si="483"/>
        <v>0</v>
      </c>
      <c r="AN806" s="104" t="b">
        <f t="shared" si="484"/>
        <v>1</v>
      </c>
      <c r="AO806" s="98">
        <f t="shared" si="485"/>
        <v>16.260000000000002</v>
      </c>
      <c r="AP806" s="104">
        <f t="shared" si="486"/>
        <v>19.59</v>
      </c>
      <c r="AQ806" s="98">
        <f t="shared" si="487"/>
        <v>0.2</v>
      </c>
      <c r="AR806" s="98">
        <f t="shared" si="488"/>
        <v>0.15384615384615385</v>
      </c>
      <c r="AS806" s="98">
        <f t="shared" si="489"/>
        <v>7.407407407407407E-2</v>
      </c>
      <c r="AU806" s="97" t="b">
        <f t="shared" si="490"/>
        <v>1</v>
      </c>
      <c r="AV806" s="97" t="b">
        <f t="shared" si="491"/>
        <v>0</v>
      </c>
      <c r="AW806" s="97" t="b">
        <f t="shared" si="497"/>
        <v>0</v>
      </c>
      <c r="AX806" s="97" t="b">
        <f t="shared" si="498"/>
        <v>0</v>
      </c>
      <c r="AY8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6" s="97" t="b">
        <f t="shared" si="492"/>
        <v>0</v>
      </c>
      <c r="BA806" s="97" t="b">
        <f t="shared" si="493"/>
        <v>0</v>
      </c>
      <c r="BB806" s="97" t="b">
        <f t="shared" si="499"/>
        <v>1</v>
      </c>
      <c r="BC806" s="97" t="b">
        <f t="shared" si="500"/>
        <v>1</v>
      </c>
      <c r="BD806" s="97" t="b">
        <f>Petrobras_PETR4___Histórico__InfoMoney_1[[#This Row],[MACD Line]]&lt;0</f>
        <v>0</v>
      </c>
      <c r="BE8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7" spans="1:57" hidden="1">
      <c r="A807" s="83">
        <v>43153</v>
      </c>
      <c r="B807" s="98">
        <v>18.739999999999998</v>
      </c>
      <c r="C807" s="98">
        <v>18.739999999999998</v>
      </c>
      <c r="D807" s="98">
        <v>2.42</v>
      </c>
      <c r="E807" s="98">
        <f>Petrobras_PETR4___Histórico__InfoMoney_1[[#This Row],[Var.Dia (%)]]/100</f>
        <v>2.4199999999999999E-2</v>
      </c>
      <c r="F807" s="98">
        <v>18.600000000000001</v>
      </c>
      <c r="G807" s="98">
        <v>18.559999999999999</v>
      </c>
      <c r="H807" s="98">
        <v>18.809999999999999</v>
      </c>
      <c r="I807" s="97" t="s">
        <v>716</v>
      </c>
      <c r="J807" s="108">
        <v>-7.0000000000000001E-3</v>
      </c>
      <c r="K807" s="97">
        <f ca="1">IF(COUNT($E807:E$1321)&gt;=22,LINEST(OFFSET(E807,0,0,22),OFFSET(J807,0,0,22)),"")</f>
        <v>0.16866768432901885</v>
      </c>
      <c r="L807" s="99">
        <f t="shared" si="465"/>
        <v>0</v>
      </c>
      <c r="M807" s="99">
        <f t="shared" si="466"/>
        <v>0</v>
      </c>
      <c r="N807" s="99">
        <f t="shared" si="467"/>
        <v>0</v>
      </c>
      <c r="O8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-5.6074766355140637E-2</v>
      </c>
      <c r="P807" s="128">
        <f>IF(Petrobras_PETR4___Histórico__InfoMoney_1[[#This Row],[William %R]]&lt;-0.8,1,0)</f>
        <v>0</v>
      </c>
      <c r="Q807" s="128">
        <f>IF(Petrobras_PETR4___Histórico__InfoMoney_1[[#This Row],[William %R]]&gt;-0.1,1,0)</f>
        <v>1</v>
      </c>
      <c r="R807" s="99">
        <f t="shared" si="468"/>
        <v>16.72</v>
      </c>
      <c r="S807" s="99">
        <f t="shared" si="469"/>
        <v>18.86</v>
      </c>
      <c r="T807" s="99">
        <f t="shared" si="470"/>
        <v>17.814307692307693</v>
      </c>
      <c r="U807" s="99">
        <f t="shared" si="471"/>
        <v>17.7485</v>
      </c>
      <c r="V807" s="99">
        <f t="shared" si="472"/>
        <v>17.911404016147795</v>
      </c>
      <c r="W807" s="99">
        <f t="shared" si="473"/>
        <v>17.310127183329538</v>
      </c>
      <c r="X807" s="99">
        <f t="shared" si="474"/>
        <v>0.60127683281825739</v>
      </c>
      <c r="Y807" s="99">
        <f t="shared" si="475"/>
        <v>0.59179697531910547</v>
      </c>
      <c r="Z807" s="99">
        <f t="shared" si="476"/>
        <v>9.4798574991519224E-3</v>
      </c>
      <c r="AA807" s="109">
        <f t="shared" si="477"/>
        <v>0.31819805153394587</v>
      </c>
      <c r="AB807" s="109">
        <f t="shared" si="494"/>
        <v>0.45049972253043591</v>
      </c>
      <c r="AC807" s="99" t="str">
        <f t="shared" si="495"/>
        <v>0</v>
      </c>
      <c r="AD807" s="95" t="str">
        <f t="shared" si="496"/>
        <v>0</v>
      </c>
      <c r="AE807" s="95">
        <f t="shared" si="478"/>
        <v>1</v>
      </c>
      <c r="AF807" s="95">
        <f>IF(Petrobras_PETR4___Histórico__InfoMoney_1[[#This Row],[MACD Line]]&lt;0,1,0)</f>
        <v>0</v>
      </c>
      <c r="AG807" s="99">
        <f>Petrobras_PETR4___Histórico__InfoMoney_1[[#This Row],[9MME]]/Petrobras_PETR4___Histórico__InfoMoney_1[[#This Row],[20MA]]</f>
        <v>1.0037077889572468</v>
      </c>
      <c r="AH807" s="95">
        <f t="shared" si="479"/>
        <v>1</v>
      </c>
      <c r="AI807" s="96">
        <f t="shared" si="480"/>
        <v>0</v>
      </c>
      <c r="AK807" s="104" t="b">
        <f t="shared" si="481"/>
        <v>0</v>
      </c>
      <c r="AL807" s="104" t="b">
        <f t="shared" si="482"/>
        <v>1</v>
      </c>
      <c r="AM807" s="104" t="b">
        <f t="shared" si="483"/>
        <v>0</v>
      </c>
      <c r="AN807" s="104" t="b">
        <f t="shared" si="484"/>
        <v>1</v>
      </c>
      <c r="AO807" s="98">
        <f t="shared" si="485"/>
        <v>16.260000000000002</v>
      </c>
      <c r="AP807" s="104">
        <f t="shared" si="486"/>
        <v>18.86</v>
      </c>
      <c r="AQ807" s="98">
        <f t="shared" si="487"/>
        <v>0.2</v>
      </c>
      <c r="AR807" s="98">
        <f t="shared" si="488"/>
        <v>0.15384615384615385</v>
      </c>
      <c r="AS807" s="98">
        <f t="shared" si="489"/>
        <v>7.407407407407407E-2</v>
      </c>
      <c r="AU807" s="97" t="b">
        <f t="shared" si="490"/>
        <v>0</v>
      </c>
      <c r="AV807" s="97" t="b">
        <f t="shared" si="491"/>
        <v>1</v>
      </c>
      <c r="AW807" s="97" t="b">
        <f t="shared" si="497"/>
        <v>0</v>
      </c>
      <c r="AX807" s="97" t="b">
        <f t="shared" si="498"/>
        <v>0</v>
      </c>
      <c r="AY8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7" s="97" t="b">
        <f t="shared" si="492"/>
        <v>0</v>
      </c>
      <c r="BA807" s="97" t="b">
        <f t="shared" si="493"/>
        <v>0</v>
      </c>
      <c r="BB807" s="97" t="b">
        <f t="shared" si="499"/>
        <v>1</v>
      </c>
      <c r="BC807" s="97" t="b">
        <f t="shared" si="500"/>
        <v>1</v>
      </c>
      <c r="BD807" s="97" t="b">
        <f>Petrobras_PETR4___Histórico__InfoMoney_1[[#This Row],[MACD Line]]&lt;0</f>
        <v>0</v>
      </c>
      <c r="BE8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8" spans="1:57" hidden="1">
      <c r="A808" s="83">
        <v>43152</v>
      </c>
      <c r="B808" s="98">
        <v>18.29</v>
      </c>
      <c r="C808" s="98">
        <v>18.29</v>
      </c>
      <c r="D808" s="98">
        <v>-0.93</v>
      </c>
      <c r="E808" s="98">
        <f>Petrobras_PETR4___Histórico__InfoMoney_1[[#This Row],[Var.Dia (%)]]/100</f>
        <v>-9.300000000000001E-3</v>
      </c>
      <c r="F808" s="98">
        <v>18.600000000000001</v>
      </c>
      <c r="G808" s="98">
        <v>18.29</v>
      </c>
      <c r="H808" s="98">
        <v>18.86</v>
      </c>
      <c r="I808" s="97" t="s">
        <v>76</v>
      </c>
      <c r="J808" s="108">
        <v>-7.3000000000000001E-3</v>
      </c>
      <c r="K808" s="97">
        <f ca="1">IF(COUNT($E808:E$1321)&gt;=22,LINEST(OFFSET(E808,0,0,22),OFFSET(J808,0,0,22)),"")</f>
        <v>0.18317250583962708</v>
      </c>
      <c r="L808" s="99">
        <f t="shared" si="465"/>
        <v>0</v>
      </c>
      <c r="M808" s="99">
        <f t="shared" si="466"/>
        <v>1</v>
      </c>
      <c r="N808" s="99">
        <f t="shared" si="467"/>
        <v>0</v>
      </c>
      <c r="O8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-0.26635514018691597</v>
      </c>
      <c r="P808" s="128">
        <f>IF(Petrobras_PETR4___Histórico__InfoMoney_1[[#This Row],[William %R]]&lt;-0.8,1,0)</f>
        <v>0</v>
      </c>
      <c r="Q808" s="128">
        <f>IF(Petrobras_PETR4___Histórico__InfoMoney_1[[#This Row],[William %R]]&gt;-0.1,1,0)</f>
        <v>0</v>
      </c>
      <c r="R808" s="99">
        <f t="shared" si="468"/>
        <v>16.72</v>
      </c>
      <c r="S808" s="99">
        <f t="shared" si="469"/>
        <v>18.86</v>
      </c>
      <c r="T808" s="99">
        <f t="shared" si="470"/>
        <v>17.669346153846149</v>
      </c>
      <c r="U808" s="99">
        <f t="shared" si="471"/>
        <v>17.646000000000001</v>
      </c>
      <c r="V808" s="99">
        <f t="shared" si="472"/>
        <v>17.760750200901942</v>
      </c>
      <c r="W808" s="99">
        <f t="shared" si="473"/>
        <v>17.195737357995903</v>
      </c>
      <c r="X808" s="99">
        <f t="shared" si="474"/>
        <v>0.56501284290603948</v>
      </c>
      <c r="Y808" s="99">
        <f t="shared" si="475"/>
        <v>0.58942701094431749</v>
      </c>
      <c r="Z808" s="99">
        <f t="shared" si="476"/>
        <v>-2.4414168038278006E-2</v>
      </c>
      <c r="AA808" s="109">
        <f t="shared" si="477"/>
        <v>0.12727922061357835</v>
      </c>
      <c r="AB808" s="109">
        <f t="shared" si="494"/>
        <v>0.43268926494656584</v>
      </c>
      <c r="AC808" s="99" t="str">
        <f t="shared" si="495"/>
        <v>0</v>
      </c>
      <c r="AD808" s="95" t="str">
        <f t="shared" si="496"/>
        <v>0</v>
      </c>
      <c r="AE808" s="95">
        <f t="shared" si="478"/>
        <v>1</v>
      </c>
      <c r="AF808" s="95">
        <f>IF(Petrobras_PETR4___Histórico__InfoMoney_1[[#This Row],[MACD Line]]&lt;0,1,0)</f>
        <v>0</v>
      </c>
      <c r="AG808" s="99">
        <f>Petrobras_PETR4___Histórico__InfoMoney_1[[#This Row],[9MME]]/Petrobras_PETR4___Histórico__InfoMoney_1[[#This Row],[20MA]]</f>
        <v>1.0013230280996344</v>
      </c>
      <c r="AH808" s="95">
        <f t="shared" si="479"/>
        <v>0</v>
      </c>
      <c r="AI808" s="96">
        <f t="shared" si="480"/>
        <v>0</v>
      </c>
      <c r="AK808" s="104" t="b">
        <f t="shared" si="481"/>
        <v>1</v>
      </c>
      <c r="AL808" s="104" t="b">
        <f t="shared" si="482"/>
        <v>1</v>
      </c>
      <c r="AM808" s="104" t="b">
        <f t="shared" si="483"/>
        <v>0</v>
      </c>
      <c r="AN808" s="104" t="b">
        <f t="shared" si="484"/>
        <v>0</v>
      </c>
      <c r="AO808" s="98">
        <f t="shared" si="485"/>
        <v>16.260000000000002</v>
      </c>
      <c r="AP808" s="104">
        <f t="shared" si="486"/>
        <v>18.86</v>
      </c>
      <c r="AQ808" s="98">
        <f t="shared" si="487"/>
        <v>0.2</v>
      </c>
      <c r="AR808" s="98">
        <f t="shared" si="488"/>
        <v>0.15384615384615385</v>
      </c>
      <c r="AS808" s="98">
        <f t="shared" si="489"/>
        <v>7.407407407407407E-2</v>
      </c>
      <c r="AU808" s="97" t="b">
        <f t="shared" si="490"/>
        <v>1</v>
      </c>
      <c r="AV808" s="97" t="b">
        <f t="shared" si="491"/>
        <v>1</v>
      </c>
      <c r="AW808" s="97" t="b">
        <f t="shared" si="497"/>
        <v>0</v>
      </c>
      <c r="AX808" s="97" t="b">
        <f t="shared" si="498"/>
        <v>0</v>
      </c>
      <c r="AY8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8" s="97" t="b">
        <f t="shared" si="492"/>
        <v>0</v>
      </c>
      <c r="BA808" s="97" t="b">
        <f t="shared" si="493"/>
        <v>0</v>
      </c>
      <c r="BB808" s="97" t="b">
        <f t="shared" si="499"/>
        <v>1</v>
      </c>
      <c r="BC808" s="97" t="b">
        <f t="shared" si="500"/>
        <v>1</v>
      </c>
      <c r="BD808" s="97" t="b">
        <f>Petrobras_PETR4___Histórico__InfoMoney_1[[#This Row],[MACD Line]]&lt;0</f>
        <v>0</v>
      </c>
      <c r="BE8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09" spans="1:57" hidden="1">
      <c r="A809" s="83">
        <v>43151</v>
      </c>
      <c r="B809" s="98">
        <v>18.47</v>
      </c>
      <c r="C809" s="98">
        <v>18.47</v>
      </c>
      <c r="D809" s="98">
        <v>1.95</v>
      </c>
      <c r="E809" s="98">
        <f>Petrobras_PETR4___Histórico__InfoMoney_1[[#This Row],[Var.Dia (%)]]/100</f>
        <v>1.95E-2</v>
      </c>
      <c r="F809" s="98">
        <v>17.96</v>
      </c>
      <c r="G809" s="98">
        <v>17.899999999999999</v>
      </c>
      <c r="H809" s="98">
        <v>18.809999999999999</v>
      </c>
      <c r="I809" s="97" t="s">
        <v>137</v>
      </c>
      <c r="J809" s="108">
        <v>-2.8999999999999998E-3</v>
      </c>
      <c r="K809" s="97">
        <f ca="1">IF(COUNT($E809:E$1321)&gt;=22,LINEST(OFFSET(E809,0,0,22),OFFSET(J809,0,0,22)),"")</f>
        <v>0.20551584189360342</v>
      </c>
      <c r="L809" s="99">
        <f t="shared" si="465"/>
        <v>0</v>
      </c>
      <c r="M809" s="99">
        <f t="shared" si="466"/>
        <v>0</v>
      </c>
      <c r="N809" s="99">
        <f t="shared" si="467"/>
        <v>0</v>
      </c>
      <c r="O8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-0.16267942583732051</v>
      </c>
      <c r="P809" s="128">
        <f>IF(Petrobras_PETR4___Histórico__InfoMoney_1[[#This Row],[William %R]]&lt;-0.8,1,0)</f>
        <v>0</v>
      </c>
      <c r="Q809" s="128">
        <f>IF(Petrobras_PETR4___Histórico__InfoMoney_1[[#This Row],[William %R]]&gt;-0.1,1,0)</f>
        <v>0</v>
      </c>
      <c r="R809" s="99">
        <f t="shared" si="468"/>
        <v>16.72</v>
      </c>
      <c r="S809" s="99">
        <f t="shared" si="469"/>
        <v>18.809999999999999</v>
      </c>
      <c r="T809" s="99">
        <f t="shared" si="470"/>
        <v>17.611999999999998</v>
      </c>
      <c r="U809" s="99">
        <f t="shared" si="471"/>
        <v>17.556499999999996</v>
      </c>
      <c r="V809" s="99">
        <f t="shared" si="472"/>
        <v>17.664522964702297</v>
      </c>
      <c r="W809" s="99">
        <f t="shared" si="473"/>
        <v>17.108196346635573</v>
      </c>
      <c r="X809" s="99">
        <f t="shared" si="474"/>
        <v>0.55632661806672346</v>
      </c>
      <c r="Y809" s="99">
        <f t="shared" si="475"/>
        <v>0.59553055295388702</v>
      </c>
      <c r="Z809" s="99">
        <f t="shared" si="476"/>
        <v>-3.9203934887163561E-2</v>
      </c>
      <c r="AA809" s="109">
        <f t="shared" si="477"/>
        <v>0.25455844122715671</v>
      </c>
      <c r="AB809" s="109">
        <f t="shared" si="494"/>
        <v>0.46186578136943568</v>
      </c>
      <c r="AC809" s="99" t="str">
        <f t="shared" si="495"/>
        <v>0</v>
      </c>
      <c r="AD809" s="95" t="str">
        <f t="shared" si="496"/>
        <v>0</v>
      </c>
      <c r="AE809" s="95">
        <f t="shared" si="478"/>
        <v>1</v>
      </c>
      <c r="AF809" s="95">
        <f>IF(Petrobras_PETR4___Histórico__InfoMoney_1[[#This Row],[MACD Line]]&lt;0,1,0)</f>
        <v>0</v>
      </c>
      <c r="AG809" s="99">
        <f>Petrobras_PETR4___Histórico__InfoMoney_1[[#This Row],[9MME]]/Petrobras_PETR4___Histórico__InfoMoney_1[[#This Row],[20MA]]</f>
        <v>1.0031612223393047</v>
      </c>
      <c r="AH809" s="95">
        <f t="shared" si="479"/>
        <v>0</v>
      </c>
      <c r="AI809" s="96">
        <f t="shared" si="480"/>
        <v>0</v>
      </c>
      <c r="AK809" s="104" t="b">
        <f t="shared" si="481"/>
        <v>1</v>
      </c>
      <c r="AL809" s="104" t="b">
        <f t="shared" si="482"/>
        <v>0</v>
      </c>
      <c r="AM809" s="104" t="b">
        <f t="shared" si="483"/>
        <v>0</v>
      </c>
      <c r="AN809" s="104" t="b">
        <f t="shared" si="484"/>
        <v>1</v>
      </c>
      <c r="AO809" s="98">
        <f t="shared" si="485"/>
        <v>16.260000000000002</v>
      </c>
      <c r="AP809" s="104">
        <f t="shared" si="486"/>
        <v>18.86</v>
      </c>
      <c r="AQ809" s="98">
        <f t="shared" si="487"/>
        <v>0.2</v>
      </c>
      <c r="AR809" s="98">
        <f t="shared" si="488"/>
        <v>0.15384615384615385</v>
      </c>
      <c r="AS809" s="98">
        <f t="shared" si="489"/>
        <v>7.407407407407407E-2</v>
      </c>
      <c r="AU809" s="97" t="b">
        <f t="shared" si="490"/>
        <v>1</v>
      </c>
      <c r="AV809" s="97" t="b">
        <f t="shared" si="491"/>
        <v>1</v>
      </c>
      <c r="AW809" s="97" t="b">
        <f t="shared" si="497"/>
        <v>0</v>
      </c>
      <c r="AX809" s="97" t="b">
        <f t="shared" si="498"/>
        <v>0</v>
      </c>
      <c r="AY8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09" s="97" t="b">
        <f t="shared" si="492"/>
        <v>0</v>
      </c>
      <c r="BA809" s="97" t="b">
        <f t="shared" si="493"/>
        <v>0</v>
      </c>
      <c r="BB809" s="97" t="b">
        <f t="shared" si="499"/>
        <v>1</v>
      </c>
      <c r="BC809" s="97" t="b">
        <f t="shared" si="500"/>
        <v>1</v>
      </c>
      <c r="BD809" s="97" t="b">
        <f>Petrobras_PETR4___Histórico__InfoMoney_1[[#This Row],[MACD Line]]&lt;0</f>
        <v>0</v>
      </c>
      <c r="BE8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0" spans="1:57" hidden="1">
      <c r="A810" s="83">
        <v>43150</v>
      </c>
      <c r="B810" s="98">
        <v>18.11</v>
      </c>
      <c r="C810" s="98">
        <v>18.11</v>
      </c>
      <c r="D810" s="98">
        <v>3.25</v>
      </c>
      <c r="E810" s="98">
        <f>Petrobras_PETR4___Histórico__InfoMoney_1[[#This Row],[Var.Dia (%)]]/100</f>
        <v>3.2500000000000001E-2</v>
      </c>
      <c r="F810" s="98">
        <v>17.66</v>
      </c>
      <c r="G810" s="98">
        <v>17.66</v>
      </c>
      <c r="H810" s="98">
        <v>18.16</v>
      </c>
      <c r="I810" s="97" t="s">
        <v>717</v>
      </c>
      <c r="J810" s="108">
        <v>-1.18E-2</v>
      </c>
      <c r="K810" s="97">
        <f ca="1">IF(COUNT($E810:E$1321)&gt;=22,LINEST(OFFSET(E810,0,0,22),OFFSET(J810,0,0,22)),"")</f>
        <v>0.17279171668160176</v>
      </c>
      <c r="L810" s="99">
        <f t="shared" si="465"/>
        <v>0</v>
      </c>
      <c r="M810" s="99">
        <f t="shared" si="466"/>
        <v>0</v>
      </c>
      <c r="N810" s="99">
        <f t="shared" si="467"/>
        <v>0</v>
      </c>
      <c r="O8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-0.27225130890052329</v>
      </c>
      <c r="P810" s="128">
        <f>IF(Petrobras_PETR4___Histórico__InfoMoney_1[[#This Row],[William %R]]&lt;-0.8,1,0)</f>
        <v>0</v>
      </c>
      <c r="Q810" s="128">
        <f>IF(Petrobras_PETR4___Histórico__InfoMoney_1[[#This Row],[William %R]]&gt;-0.1,1,0)</f>
        <v>0</v>
      </c>
      <c r="R810" s="99">
        <f t="shared" si="468"/>
        <v>16.72</v>
      </c>
      <c r="S810" s="99">
        <f t="shared" si="469"/>
        <v>18.63</v>
      </c>
      <c r="T810" s="99">
        <f t="shared" si="470"/>
        <v>17.492307692307691</v>
      </c>
      <c r="U810" s="99">
        <f t="shared" si="471"/>
        <v>17.456</v>
      </c>
      <c r="V810" s="99">
        <f t="shared" si="472"/>
        <v>17.518072594648171</v>
      </c>
      <c r="W810" s="99">
        <f t="shared" si="473"/>
        <v>16.999252054366419</v>
      </c>
      <c r="X810" s="99">
        <f t="shared" si="474"/>
        <v>0.51882054028175162</v>
      </c>
      <c r="Y810" s="99">
        <f t="shared" si="475"/>
        <v>0.60533153667567796</v>
      </c>
      <c r="Z810" s="99">
        <f t="shared" si="476"/>
        <v>-8.6510996393926343E-2</v>
      </c>
      <c r="AA810" s="109">
        <f t="shared" si="477"/>
        <v>0.40305086527633227</v>
      </c>
      <c r="AB810" s="109">
        <f t="shared" si="494"/>
        <v>0.41174020935536471</v>
      </c>
      <c r="AC810" s="99" t="str">
        <f t="shared" si="495"/>
        <v>0</v>
      </c>
      <c r="AD810" s="95" t="str">
        <f t="shared" si="496"/>
        <v>0</v>
      </c>
      <c r="AE810" s="95">
        <f t="shared" si="478"/>
        <v>1</v>
      </c>
      <c r="AF810" s="95">
        <f>IF(Petrobras_PETR4___Histórico__InfoMoney_1[[#This Row],[MACD Line]]&lt;0,1,0)</f>
        <v>0</v>
      </c>
      <c r="AG810" s="99">
        <f>Petrobras_PETR4___Histórico__InfoMoney_1[[#This Row],[9MME]]/Petrobras_PETR4___Histórico__InfoMoney_1[[#This Row],[20MA]]</f>
        <v>1.0020799548755552</v>
      </c>
      <c r="AH810" s="95">
        <f t="shared" si="479"/>
        <v>0</v>
      </c>
      <c r="AI810" s="96">
        <f t="shared" si="480"/>
        <v>0</v>
      </c>
      <c r="AK810" s="104" t="b">
        <f t="shared" si="481"/>
        <v>0</v>
      </c>
      <c r="AL810" s="104" t="b">
        <f t="shared" si="482"/>
        <v>0</v>
      </c>
      <c r="AM810" s="104" t="b">
        <f t="shared" si="483"/>
        <v>0</v>
      </c>
      <c r="AN810" s="104" t="b">
        <f t="shared" si="484"/>
        <v>1</v>
      </c>
      <c r="AO810" s="98">
        <f t="shared" si="485"/>
        <v>16.2</v>
      </c>
      <c r="AP810" s="104">
        <f t="shared" si="486"/>
        <v>18.63</v>
      </c>
      <c r="AQ810" s="98">
        <f t="shared" si="487"/>
        <v>0.2</v>
      </c>
      <c r="AR810" s="98">
        <f t="shared" si="488"/>
        <v>0.15384615384615385</v>
      </c>
      <c r="AS810" s="98">
        <f t="shared" si="489"/>
        <v>7.407407407407407E-2</v>
      </c>
      <c r="AU810" s="97" t="b">
        <f t="shared" si="490"/>
        <v>1</v>
      </c>
      <c r="AV810" s="97" t="b">
        <f t="shared" si="491"/>
        <v>1</v>
      </c>
      <c r="AW810" s="97" t="b">
        <f t="shared" si="497"/>
        <v>0</v>
      </c>
      <c r="AX810" s="97" t="b">
        <f t="shared" si="498"/>
        <v>0</v>
      </c>
      <c r="AY8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0" s="97" t="b">
        <f t="shared" si="492"/>
        <v>0</v>
      </c>
      <c r="BA810" s="97" t="b">
        <f t="shared" si="493"/>
        <v>0</v>
      </c>
      <c r="BB810" s="97" t="b">
        <f t="shared" si="499"/>
        <v>1</v>
      </c>
      <c r="BC810" s="97" t="b">
        <f t="shared" si="500"/>
        <v>1</v>
      </c>
      <c r="BD810" s="97" t="b">
        <f>Petrobras_PETR4___Histórico__InfoMoney_1[[#This Row],[MACD Line]]&lt;0</f>
        <v>0</v>
      </c>
      <c r="BE8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1" spans="1:57" hidden="1">
      <c r="A811" s="83">
        <v>43147</v>
      </c>
      <c r="B811" s="98">
        <v>17.54</v>
      </c>
      <c r="C811" s="98">
        <v>17.54</v>
      </c>
      <c r="D811" s="98">
        <v>0.1</v>
      </c>
      <c r="E811" s="98">
        <f>Petrobras_PETR4___Histórico__InfoMoney_1[[#This Row],[Var.Dia (%)]]/100</f>
        <v>1E-3</v>
      </c>
      <c r="F811" s="98">
        <v>17.579999999999998</v>
      </c>
      <c r="G811" s="98">
        <v>17.440000000000001</v>
      </c>
      <c r="H811" s="98">
        <v>17.690000000000001</v>
      </c>
      <c r="I811" s="97" t="s">
        <v>718</v>
      </c>
      <c r="J811" s="108">
        <v>-3.2000000000000002E-3</v>
      </c>
      <c r="K811" s="97">
        <f ca="1">IF(COUNT($E811:E$1321)&gt;=22,LINEST(OFFSET(E811,0,0,22),OFFSET(J811,0,0,22)),"")</f>
        <v>0.21660803154609137</v>
      </c>
      <c r="L811" s="99">
        <f t="shared" si="465"/>
        <v>0</v>
      </c>
      <c r="M811" s="99">
        <f t="shared" si="466"/>
        <v>0</v>
      </c>
      <c r="N811" s="99">
        <f t="shared" si="467"/>
        <v>0</v>
      </c>
      <c r="O8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-0.57068062827225119</v>
      </c>
      <c r="P811" s="128">
        <f>IF(Petrobras_PETR4___Histórico__InfoMoney_1[[#This Row],[William %R]]&lt;-0.8,1,0)</f>
        <v>0</v>
      </c>
      <c r="Q811" s="128">
        <f>IF(Petrobras_PETR4___Histórico__InfoMoney_1[[#This Row],[William %R]]&gt;-0.1,1,0)</f>
        <v>0</v>
      </c>
      <c r="R811" s="99">
        <f t="shared" si="468"/>
        <v>16.72</v>
      </c>
      <c r="S811" s="99">
        <f t="shared" si="469"/>
        <v>18.63</v>
      </c>
      <c r="T811" s="99">
        <f t="shared" si="470"/>
        <v>17.336923076923078</v>
      </c>
      <c r="U811" s="99">
        <f t="shared" si="471"/>
        <v>17.38</v>
      </c>
      <c r="V811" s="99">
        <f t="shared" si="472"/>
        <v>17.410449430038746</v>
      </c>
      <c r="W811" s="99">
        <f t="shared" si="473"/>
        <v>16.910392218715732</v>
      </c>
      <c r="X811" s="99">
        <f t="shared" si="474"/>
        <v>0.50005721132301417</v>
      </c>
      <c r="Y811" s="99">
        <f t="shared" si="475"/>
        <v>0.6269592857741596</v>
      </c>
      <c r="Z811" s="99">
        <f t="shared" si="476"/>
        <v>-0.12690207445114543</v>
      </c>
      <c r="AA811" s="109">
        <f t="shared" si="477"/>
        <v>7.0710678118640685E-3</v>
      </c>
      <c r="AB811" s="109">
        <f t="shared" si="494"/>
        <v>0.24439721766010314</v>
      </c>
      <c r="AC811" s="99" t="str">
        <f t="shared" si="495"/>
        <v>0</v>
      </c>
      <c r="AD811" s="95" t="str">
        <f t="shared" si="496"/>
        <v>0</v>
      </c>
      <c r="AE811" s="95">
        <f t="shared" si="478"/>
        <v>1</v>
      </c>
      <c r="AF811" s="95">
        <f>IF(Petrobras_PETR4___Histórico__InfoMoney_1[[#This Row],[MACD Line]]&lt;0,1,0)</f>
        <v>0</v>
      </c>
      <c r="AG811" s="99">
        <f>Petrobras_PETR4___Histórico__InfoMoney_1[[#This Row],[9MME]]/Petrobras_PETR4___Histórico__InfoMoney_1[[#This Row],[20MA]]</f>
        <v>0.99752146587589641</v>
      </c>
      <c r="AH811" s="95">
        <f t="shared" si="479"/>
        <v>0</v>
      </c>
      <c r="AI811" s="96">
        <f t="shared" si="480"/>
        <v>0</v>
      </c>
      <c r="AK811" s="104" t="b">
        <f t="shared" si="481"/>
        <v>0</v>
      </c>
      <c r="AL811" s="104" t="b">
        <f t="shared" si="482"/>
        <v>1</v>
      </c>
      <c r="AM811" s="104" t="b">
        <f t="shared" si="483"/>
        <v>0</v>
      </c>
      <c r="AN811" s="104" t="b">
        <f t="shared" si="484"/>
        <v>1</v>
      </c>
      <c r="AO811" s="98">
        <f t="shared" si="485"/>
        <v>16.09</v>
      </c>
      <c r="AP811" s="104">
        <f t="shared" si="486"/>
        <v>18.63</v>
      </c>
      <c r="AQ811" s="98">
        <f t="shared" si="487"/>
        <v>0.2</v>
      </c>
      <c r="AR811" s="98">
        <f t="shared" si="488"/>
        <v>0.15384615384615385</v>
      </c>
      <c r="AS811" s="98">
        <f t="shared" si="489"/>
        <v>7.407407407407407E-2</v>
      </c>
      <c r="AU811" s="97" t="b">
        <f t="shared" si="490"/>
        <v>1</v>
      </c>
      <c r="AV811" s="97" t="b">
        <f t="shared" si="491"/>
        <v>1</v>
      </c>
      <c r="AW811" s="97" t="b">
        <f t="shared" si="497"/>
        <v>0</v>
      </c>
      <c r="AX811" s="97" t="b">
        <f t="shared" si="498"/>
        <v>0</v>
      </c>
      <c r="AY8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1" s="97" t="b">
        <f t="shared" si="492"/>
        <v>0</v>
      </c>
      <c r="BA811" s="97" t="b">
        <f t="shared" si="493"/>
        <v>0</v>
      </c>
      <c r="BB811" s="97" t="b">
        <f t="shared" si="499"/>
        <v>1</v>
      </c>
      <c r="BC811" s="97" t="b">
        <f t="shared" si="500"/>
        <v>1</v>
      </c>
      <c r="BD811" s="97" t="b">
        <f>Petrobras_PETR4___Histórico__InfoMoney_1[[#This Row],[MACD Line]]&lt;0</f>
        <v>0</v>
      </c>
      <c r="BE8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2" spans="1:57" hidden="1">
      <c r="A812" s="83">
        <v>43146</v>
      </c>
      <c r="B812" s="98">
        <v>17.53</v>
      </c>
      <c r="C812" s="98">
        <v>17.53</v>
      </c>
      <c r="D812" s="98">
        <v>0.78</v>
      </c>
      <c r="E812" s="98">
        <f>Petrobras_PETR4___Histórico__InfoMoney_1[[#This Row],[Var.Dia (%)]]/100</f>
        <v>7.8000000000000005E-3</v>
      </c>
      <c r="F812" s="98">
        <v>17.62</v>
      </c>
      <c r="G812" s="98">
        <v>17.32</v>
      </c>
      <c r="H812" s="98">
        <v>17.649999999999999</v>
      </c>
      <c r="I812" s="97" t="s">
        <v>719</v>
      </c>
      <c r="J812" s="108">
        <v>-2.8E-3</v>
      </c>
      <c r="K812" s="97">
        <f ca="1">IF(COUNT($E812:E$1321)&gt;=22,LINEST(OFFSET(E812,0,0,22),OFFSET(J812,0,0,22)),"")</f>
        <v>0.21718100098158918</v>
      </c>
      <c r="L812" s="99">
        <f t="shared" si="465"/>
        <v>0</v>
      </c>
      <c r="M812" s="99">
        <f t="shared" si="466"/>
        <v>0</v>
      </c>
      <c r="N812" s="99">
        <f t="shared" si="467"/>
        <v>0</v>
      </c>
      <c r="O8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-0.55276381909547678</v>
      </c>
      <c r="P812" s="128">
        <f>IF(Petrobras_PETR4___Histórico__InfoMoney_1[[#This Row],[William %R]]&lt;-0.8,1,0)</f>
        <v>0</v>
      </c>
      <c r="Q812" s="128">
        <f>IF(Petrobras_PETR4___Histórico__InfoMoney_1[[#This Row],[William %R]]&gt;-0.1,1,0)</f>
        <v>0</v>
      </c>
      <c r="R812" s="99">
        <f t="shared" si="468"/>
        <v>16.64</v>
      </c>
      <c r="S812" s="99">
        <f t="shared" si="469"/>
        <v>18.63</v>
      </c>
      <c r="T812" s="99">
        <f t="shared" si="470"/>
        <v>17.256692307692308</v>
      </c>
      <c r="U812" s="99">
        <f t="shared" si="471"/>
        <v>17.3</v>
      </c>
      <c r="V812" s="99">
        <f t="shared" si="472"/>
        <v>17.386894780954883</v>
      </c>
      <c r="W812" s="99">
        <f t="shared" si="473"/>
        <v>16.86002359621299</v>
      </c>
      <c r="X812" s="99">
        <f t="shared" si="474"/>
        <v>0.52687118474189276</v>
      </c>
      <c r="Y812" s="99">
        <f t="shared" si="475"/>
        <v>0.65868480438694599</v>
      </c>
      <c r="Z812" s="99">
        <f t="shared" si="476"/>
        <v>-0.13181361964505323</v>
      </c>
      <c r="AA812" s="109">
        <f t="shared" si="477"/>
        <v>9.8994949366117052E-2</v>
      </c>
      <c r="AB812" s="109">
        <f t="shared" si="494"/>
        <v>0.24889756929307238</v>
      </c>
      <c r="AC812" s="99" t="str">
        <f t="shared" si="495"/>
        <v>0</v>
      </c>
      <c r="AD812" s="95" t="str">
        <f t="shared" si="496"/>
        <v>0</v>
      </c>
      <c r="AE812" s="95">
        <f t="shared" si="478"/>
        <v>1</v>
      </c>
      <c r="AF812" s="95">
        <f>IF(Petrobras_PETR4___Histórico__InfoMoney_1[[#This Row],[MACD Line]]&lt;0,1,0)</f>
        <v>0</v>
      </c>
      <c r="AG812" s="99">
        <f>Petrobras_PETR4___Histórico__InfoMoney_1[[#This Row],[9MME]]/Petrobras_PETR4___Histórico__InfoMoney_1[[#This Row],[20MA]]</f>
        <v>0.9974966651845264</v>
      </c>
      <c r="AH812" s="95">
        <f t="shared" si="479"/>
        <v>0</v>
      </c>
      <c r="AI812" s="96">
        <f t="shared" si="480"/>
        <v>0</v>
      </c>
      <c r="AK812" s="104" t="b">
        <f t="shared" si="481"/>
        <v>1</v>
      </c>
      <c r="AL812" s="104" t="b">
        <f t="shared" si="482"/>
        <v>0</v>
      </c>
      <c r="AM812" s="104" t="b">
        <f t="shared" si="483"/>
        <v>1</v>
      </c>
      <c r="AN812" s="104" t="b">
        <f t="shared" si="484"/>
        <v>1</v>
      </c>
      <c r="AO812" s="98">
        <f t="shared" si="485"/>
        <v>15.63</v>
      </c>
      <c r="AP812" s="104">
        <f t="shared" si="486"/>
        <v>18.63</v>
      </c>
      <c r="AQ812" s="98">
        <f t="shared" si="487"/>
        <v>0.2</v>
      </c>
      <c r="AR812" s="98">
        <f t="shared" si="488"/>
        <v>0.15384615384615385</v>
      </c>
      <c r="AS812" s="98">
        <f t="shared" si="489"/>
        <v>7.407407407407407E-2</v>
      </c>
      <c r="AU812" s="97" t="b">
        <f t="shared" si="490"/>
        <v>1</v>
      </c>
      <c r="AV812" s="97" t="b">
        <f t="shared" si="491"/>
        <v>0</v>
      </c>
      <c r="AW812" s="97" t="b">
        <f t="shared" si="497"/>
        <v>0</v>
      </c>
      <c r="AX812" s="97" t="b">
        <f t="shared" si="498"/>
        <v>1</v>
      </c>
      <c r="AY8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2" s="97" t="b">
        <f t="shared" si="492"/>
        <v>0</v>
      </c>
      <c r="BA812" s="97" t="b">
        <f t="shared" si="493"/>
        <v>0</v>
      </c>
      <c r="BB812" s="97" t="b">
        <f t="shared" si="499"/>
        <v>0</v>
      </c>
      <c r="BC812" s="97" t="b">
        <f t="shared" si="500"/>
        <v>1</v>
      </c>
      <c r="BD812" s="97" t="b">
        <f>Petrobras_PETR4___Histórico__InfoMoney_1[[#This Row],[MACD Line]]&lt;0</f>
        <v>0</v>
      </c>
      <c r="BE8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3" spans="1:57" hidden="1">
      <c r="A813" s="83">
        <v>43145</v>
      </c>
      <c r="B813" s="98">
        <v>17.39</v>
      </c>
      <c r="C813" s="98">
        <v>17.39</v>
      </c>
      <c r="D813" s="98">
        <v>2.56</v>
      </c>
      <c r="E813" s="98">
        <f>Petrobras_PETR4___Histórico__InfoMoney_1[[#This Row],[Var.Dia (%)]]/100</f>
        <v>2.5600000000000001E-2</v>
      </c>
      <c r="F813" s="98">
        <v>17.170000000000002</v>
      </c>
      <c r="G813" s="98">
        <v>17.13</v>
      </c>
      <c r="H813" s="98">
        <v>17.489999999999998</v>
      </c>
      <c r="I813" s="97" t="s">
        <v>720</v>
      </c>
      <c r="J813" s="108">
        <v>-8.8999999999999999E-3</v>
      </c>
      <c r="K813" s="97">
        <f ca="1">IF(COUNT($E813:E$1321)&gt;=22,LINEST(OFFSET(E813,0,0,22),OFFSET(J813,0,0,22)),"")</f>
        <v>0.22777320125511025</v>
      </c>
      <c r="L813" s="99">
        <f t="shared" si="465"/>
        <v>0</v>
      </c>
      <c r="M813" s="99">
        <f t="shared" si="466"/>
        <v>0</v>
      </c>
      <c r="N813" s="99">
        <f t="shared" si="467"/>
        <v>0</v>
      </c>
      <c r="O8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-0.52320675105485226</v>
      </c>
      <c r="P813" s="128">
        <f>IF(Petrobras_PETR4___Histórico__InfoMoney_1[[#This Row],[William %R]]&lt;-0.8,1,0)</f>
        <v>0</v>
      </c>
      <c r="Q813" s="128">
        <f>IF(Petrobras_PETR4___Histórico__InfoMoney_1[[#This Row],[William %R]]&gt;-0.1,1,0)</f>
        <v>0</v>
      </c>
      <c r="R813" s="99">
        <f t="shared" si="468"/>
        <v>16.260000000000002</v>
      </c>
      <c r="S813" s="99">
        <f t="shared" si="469"/>
        <v>18.63</v>
      </c>
      <c r="T813" s="99">
        <f t="shared" si="470"/>
        <v>17.160692307692308</v>
      </c>
      <c r="U813" s="99">
        <f t="shared" si="471"/>
        <v>17.207000000000001</v>
      </c>
      <c r="V813" s="99">
        <f t="shared" si="472"/>
        <v>17.360875650219405</v>
      </c>
      <c r="W813" s="99">
        <f t="shared" si="473"/>
        <v>16.806425483910029</v>
      </c>
      <c r="X813" s="99">
        <f t="shared" si="474"/>
        <v>0.55445016630937616</v>
      </c>
      <c r="Y813" s="99">
        <f t="shared" si="475"/>
        <v>0.69163820929820929</v>
      </c>
      <c r="Z813" s="99">
        <f t="shared" si="476"/>
        <v>-0.13718804298883314</v>
      </c>
      <c r="AA813" s="109">
        <f t="shared" si="477"/>
        <v>0.30405591591021525</v>
      </c>
      <c r="AB813" s="109">
        <f t="shared" si="494"/>
        <v>0.41367861922028221</v>
      </c>
      <c r="AC813" s="99" t="str">
        <f t="shared" si="495"/>
        <v>1</v>
      </c>
      <c r="AD813" s="95" t="str">
        <f t="shared" si="496"/>
        <v>0</v>
      </c>
      <c r="AE813" s="95">
        <f t="shared" si="478"/>
        <v>1</v>
      </c>
      <c r="AF813" s="95">
        <f>IF(Petrobras_PETR4___Histórico__InfoMoney_1[[#This Row],[MACD Line]]&lt;0,1,0)</f>
        <v>0</v>
      </c>
      <c r="AG813" s="99">
        <f>Petrobras_PETR4___Histórico__InfoMoney_1[[#This Row],[9MME]]/Petrobras_PETR4___Histórico__InfoMoney_1[[#This Row],[20MA]]</f>
        <v>0.99730878756856556</v>
      </c>
      <c r="AH813" s="95">
        <f t="shared" si="479"/>
        <v>0</v>
      </c>
      <c r="AI813" s="96">
        <f t="shared" si="480"/>
        <v>0</v>
      </c>
      <c r="AK813" s="104" t="b">
        <f t="shared" si="481"/>
        <v>0</v>
      </c>
      <c r="AL813" s="104" t="b">
        <f t="shared" si="482"/>
        <v>0</v>
      </c>
      <c r="AM813" s="104" t="b">
        <f t="shared" si="483"/>
        <v>0</v>
      </c>
      <c r="AN813" s="104" t="b">
        <f t="shared" si="484"/>
        <v>1</v>
      </c>
      <c r="AO813" s="98">
        <f t="shared" si="485"/>
        <v>15.49</v>
      </c>
      <c r="AP813" s="104">
        <f t="shared" si="486"/>
        <v>18.63</v>
      </c>
      <c r="AQ813" s="98">
        <f t="shared" si="487"/>
        <v>0.2</v>
      </c>
      <c r="AR813" s="98">
        <f t="shared" si="488"/>
        <v>0.15384615384615385</v>
      </c>
      <c r="AS813" s="98">
        <f t="shared" si="489"/>
        <v>7.407407407407407E-2</v>
      </c>
      <c r="AU813" s="97" t="b">
        <f t="shared" si="490"/>
        <v>0</v>
      </c>
      <c r="AV813" s="97" t="b">
        <f t="shared" si="491"/>
        <v>0</v>
      </c>
      <c r="AW813" s="97" t="b">
        <f t="shared" si="497"/>
        <v>1</v>
      </c>
      <c r="AX813" s="97" t="b">
        <f t="shared" si="498"/>
        <v>1</v>
      </c>
      <c r="AY8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3" s="97" t="b">
        <f t="shared" si="492"/>
        <v>1</v>
      </c>
      <c r="BA813" s="97" t="b">
        <f t="shared" si="493"/>
        <v>0</v>
      </c>
      <c r="BB813" s="97" t="b">
        <f t="shared" si="499"/>
        <v>0</v>
      </c>
      <c r="BC813" s="97" t="b">
        <f t="shared" si="500"/>
        <v>0</v>
      </c>
      <c r="BD813" s="97" t="b">
        <f>Petrobras_PETR4___Histórico__InfoMoney_1[[#This Row],[MACD Line]]&lt;0</f>
        <v>0</v>
      </c>
      <c r="BE8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4" spans="1:57" hidden="1">
      <c r="A814" s="83">
        <v>43140</v>
      </c>
      <c r="B814" s="98">
        <v>16.96</v>
      </c>
      <c r="C814" s="98">
        <v>16.96</v>
      </c>
      <c r="D814" s="98">
        <v>-1.47</v>
      </c>
      <c r="E814" s="98">
        <f>Petrobras_PETR4___Histórico__InfoMoney_1[[#This Row],[Var.Dia (%)]]/100</f>
        <v>-1.47E-2</v>
      </c>
      <c r="F814" s="98">
        <v>17.190000000000001</v>
      </c>
      <c r="G814" s="98">
        <v>16.72</v>
      </c>
      <c r="H814" s="98">
        <v>17.52</v>
      </c>
      <c r="I814" s="97" t="s">
        <v>149</v>
      </c>
      <c r="J814" s="108">
        <v>-3.1699999999999999E-2</v>
      </c>
      <c r="K814" s="97">
        <f ca="1">IF(COUNT($E814:E$1321)&gt;=22,LINEST(OFFSET(E814,0,0,22),OFFSET(J814,0,0,22)),"")</f>
        <v>0.28648523578166679</v>
      </c>
      <c r="L814" s="99">
        <f t="shared" si="465"/>
        <v>0</v>
      </c>
      <c r="M814" s="99">
        <f t="shared" si="466"/>
        <v>0</v>
      </c>
      <c r="N814" s="99">
        <f t="shared" si="467"/>
        <v>0</v>
      </c>
      <c r="O8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-0.70464135021097041</v>
      </c>
      <c r="P814" s="128">
        <f>IF(Petrobras_PETR4___Histórico__InfoMoney_1[[#This Row],[William %R]]&lt;-0.8,1,0)</f>
        <v>0</v>
      </c>
      <c r="Q814" s="128">
        <f>IF(Petrobras_PETR4___Histórico__InfoMoney_1[[#This Row],[William %R]]&gt;-0.1,1,0)</f>
        <v>0</v>
      </c>
      <c r="R814" s="99">
        <f t="shared" si="468"/>
        <v>16.260000000000002</v>
      </c>
      <c r="S814" s="99">
        <f t="shared" si="469"/>
        <v>18.63</v>
      </c>
      <c r="T814" s="99">
        <f t="shared" si="470"/>
        <v>17.036153846153844</v>
      </c>
      <c r="U814" s="99">
        <f t="shared" si="471"/>
        <v>17.119</v>
      </c>
      <c r="V814" s="99">
        <f t="shared" si="472"/>
        <v>17.355580313895661</v>
      </c>
      <c r="W814" s="99">
        <f t="shared" si="473"/>
        <v>16.75973952262283</v>
      </c>
      <c r="X814" s="99">
        <f t="shared" si="474"/>
        <v>0.59584079127283118</v>
      </c>
      <c r="Y814" s="99">
        <f t="shared" si="475"/>
        <v>0.72593522004541755</v>
      </c>
      <c r="Z814" s="99">
        <f t="shared" si="476"/>
        <v>-0.13009442877258637</v>
      </c>
      <c r="AA814" s="109">
        <f t="shared" si="477"/>
        <v>0.17677669529663689</v>
      </c>
      <c r="AB814" s="109">
        <f t="shared" si="494"/>
        <v>0.4274576002365606</v>
      </c>
      <c r="AC814" s="99" t="str">
        <f t="shared" si="495"/>
        <v>0</v>
      </c>
      <c r="AD814" s="95">
        <f t="shared" si="496"/>
        <v>1</v>
      </c>
      <c r="AE814" s="95">
        <f t="shared" si="478"/>
        <v>1</v>
      </c>
      <c r="AF814" s="95">
        <f>IF(Petrobras_PETR4___Histórico__InfoMoney_1[[#This Row],[MACD Line]]&lt;0,1,0)</f>
        <v>0</v>
      </c>
      <c r="AG814" s="99">
        <f>Petrobras_PETR4___Histórico__InfoMoney_1[[#This Row],[9MME]]/Petrobras_PETR4___Histórico__InfoMoney_1[[#This Row],[20MA]]</f>
        <v>0.99516057282281933</v>
      </c>
      <c r="AH814" s="95">
        <f t="shared" si="479"/>
        <v>0</v>
      </c>
      <c r="AI814" s="96">
        <f t="shared" si="480"/>
        <v>0</v>
      </c>
      <c r="AK814" s="104" t="b">
        <f t="shared" si="481"/>
        <v>0</v>
      </c>
      <c r="AL814" s="104" t="b">
        <f t="shared" si="482"/>
        <v>0</v>
      </c>
      <c r="AM814" s="104" t="b">
        <f t="shared" si="483"/>
        <v>0</v>
      </c>
      <c r="AN814" s="104" t="b">
        <f t="shared" si="484"/>
        <v>1</v>
      </c>
      <c r="AO814" s="98">
        <f t="shared" si="485"/>
        <v>15.38</v>
      </c>
      <c r="AP814" s="104">
        <f t="shared" si="486"/>
        <v>18.63</v>
      </c>
      <c r="AQ814" s="98">
        <f t="shared" si="487"/>
        <v>0.2</v>
      </c>
      <c r="AR814" s="98">
        <f t="shared" si="488"/>
        <v>0.15384615384615385</v>
      </c>
      <c r="AS814" s="98">
        <f t="shared" si="489"/>
        <v>7.407407407407407E-2</v>
      </c>
      <c r="AU814" s="97" t="b">
        <f t="shared" si="490"/>
        <v>0</v>
      </c>
      <c r="AV814" s="97" t="b">
        <f t="shared" si="491"/>
        <v>0</v>
      </c>
      <c r="AW814" s="97" t="b">
        <f t="shared" si="497"/>
        <v>1</v>
      </c>
      <c r="AX814" s="97" t="b">
        <f t="shared" si="498"/>
        <v>1</v>
      </c>
      <c r="AY8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4" s="97" t="b">
        <f t="shared" si="492"/>
        <v>1</v>
      </c>
      <c r="BA814" s="97" t="b">
        <f t="shared" si="493"/>
        <v>1</v>
      </c>
      <c r="BB814" s="97" t="b">
        <f t="shared" si="499"/>
        <v>0</v>
      </c>
      <c r="BC814" s="97" t="b">
        <f t="shared" si="500"/>
        <v>0</v>
      </c>
      <c r="BD814" s="97" t="b">
        <f>Petrobras_PETR4___Histórico__InfoMoney_1[[#This Row],[MACD Line]]&lt;0</f>
        <v>0</v>
      </c>
      <c r="BE8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5" spans="1:57" hidden="1">
      <c r="A815" s="83">
        <v>43139</v>
      </c>
      <c r="B815" s="98">
        <v>17.21</v>
      </c>
      <c r="C815" s="98">
        <v>17.21</v>
      </c>
      <c r="D815" s="98">
        <v>-2.0099999999999998</v>
      </c>
      <c r="E815" s="98">
        <f>Petrobras_PETR4___Histórico__InfoMoney_1[[#This Row],[Var.Dia (%)]]/100</f>
        <v>-2.0099999999999996E-2</v>
      </c>
      <c r="F815" s="98">
        <v>17.66</v>
      </c>
      <c r="G815" s="98">
        <v>16.98</v>
      </c>
      <c r="H815" s="98">
        <v>17.829999999999998</v>
      </c>
      <c r="I815" s="97" t="s">
        <v>721</v>
      </c>
      <c r="J815" s="108">
        <v>7.7999999999999996E-3</v>
      </c>
      <c r="K815" s="97">
        <f ca="1">IF(COUNT($E815:E$1321)&gt;=22,LINEST(OFFSET(E815,0,0,22),OFFSET(J815,0,0,22)),"")</f>
        <v>0.19888784784530431</v>
      </c>
      <c r="L815" s="99">
        <f t="shared" si="465"/>
        <v>0</v>
      </c>
      <c r="M815" s="99">
        <f t="shared" si="466"/>
        <v>0</v>
      </c>
      <c r="N815" s="99">
        <f t="shared" si="467"/>
        <v>0</v>
      </c>
      <c r="O8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-0.59915611814345981</v>
      </c>
      <c r="P815" s="128">
        <f>IF(Petrobras_PETR4___Histórico__InfoMoney_1[[#This Row],[William %R]]&lt;-0.8,1,0)</f>
        <v>0</v>
      </c>
      <c r="Q815" s="128">
        <f>IF(Petrobras_PETR4___Histórico__InfoMoney_1[[#This Row],[William %R]]&gt;-0.1,1,0)</f>
        <v>0</v>
      </c>
      <c r="R815" s="99">
        <f t="shared" si="468"/>
        <v>16.260000000000002</v>
      </c>
      <c r="S815" s="99">
        <f t="shared" si="469"/>
        <v>18.63</v>
      </c>
      <c r="T815" s="99">
        <f t="shared" si="470"/>
        <v>16.98873076923077</v>
      </c>
      <c r="U815" s="99">
        <f t="shared" si="471"/>
        <v>17.049999999999997</v>
      </c>
      <c r="V815" s="99">
        <f t="shared" si="472"/>
        <v>17.427504007331237</v>
      </c>
      <c r="W815" s="99">
        <f t="shared" si="473"/>
        <v>16.743718684432658</v>
      </c>
      <c r="X815" s="99">
        <f t="shared" si="474"/>
        <v>0.6837853228985793</v>
      </c>
      <c r="Y815" s="99">
        <f t="shared" si="475"/>
        <v>0.75845882723856417</v>
      </c>
      <c r="Z815" s="99">
        <f t="shared" si="476"/>
        <v>-7.4673504339984875E-2</v>
      </c>
      <c r="AA815" s="109">
        <f t="shared" si="477"/>
        <v>0.24748737341529012</v>
      </c>
      <c r="AB815" s="109">
        <f t="shared" si="494"/>
        <v>0.42365079959797025</v>
      </c>
      <c r="AC815" s="99" t="str">
        <f t="shared" si="495"/>
        <v>0</v>
      </c>
      <c r="AD815" s="95" t="str">
        <f t="shared" si="496"/>
        <v>0</v>
      </c>
      <c r="AE815" s="95">
        <f t="shared" si="478"/>
        <v>1</v>
      </c>
      <c r="AF815" s="95">
        <f>IF(Petrobras_PETR4___Histórico__InfoMoney_1[[#This Row],[MACD Line]]&lt;0,1,0)</f>
        <v>0</v>
      </c>
      <c r="AG815" s="99">
        <f>Petrobras_PETR4___Histórico__InfoMoney_1[[#This Row],[9MME]]/Petrobras_PETR4___Histórico__InfoMoney_1[[#This Row],[20MA]]</f>
        <v>0.99640649672907755</v>
      </c>
      <c r="AH815" s="95">
        <f t="shared" si="479"/>
        <v>0</v>
      </c>
      <c r="AI815" s="96">
        <f t="shared" si="480"/>
        <v>0</v>
      </c>
      <c r="AK815" s="104" t="b">
        <f t="shared" si="481"/>
        <v>0</v>
      </c>
      <c r="AL815" s="104" t="b">
        <f t="shared" si="482"/>
        <v>1</v>
      </c>
      <c r="AM815" s="104" t="b">
        <f t="shared" si="483"/>
        <v>1</v>
      </c>
      <c r="AN815" s="104" t="b">
        <f t="shared" si="484"/>
        <v>0</v>
      </c>
      <c r="AO815" s="98">
        <f t="shared" si="485"/>
        <v>15.15</v>
      </c>
      <c r="AP815" s="104">
        <f t="shared" si="486"/>
        <v>18.63</v>
      </c>
      <c r="AQ815" s="98">
        <f t="shared" si="487"/>
        <v>0.2</v>
      </c>
      <c r="AR815" s="98">
        <f t="shared" si="488"/>
        <v>0.15384615384615385</v>
      </c>
      <c r="AS815" s="98">
        <f t="shared" si="489"/>
        <v>7.407407407407407E-2</v>
      </c>
      <c r="AU815" s="97" t="b">
        <f t="shared" si="490"/>
        <v>0</v>
      </c>
      <c r="AV815" s="97" t="b">
        <f t="shared" si="491"/>
        <v>1</v>
      </c>
      <c r="AW815" s="97" t="b">
        <f t="shared" si="497"/>
        <v>1</v>
      </c>
      <c r="AX815" s="97" t="b">
        <f t="shared" si="498"/>
        <v>1</v>
      </c>
      <c r="AY8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5" s="97" t="b">
        <f t="shared" si="492"/>
        <v>0</v>
      </c>
      <c r="BA815" s="97" t="b">
        <f t="shared" si="493"/>
        <v>1</v>
      </c>
      <c r="BB815" s="97" t="b">
        <f t="shared" si="499"/>
        <v>0</v>
      </c>
      <c r="BC815" s="97" t="b">
        <f t="shared" si="500"/>
        <v>0</v>
      </c>
      <c r="BD815" s="97" t="b">
        <f>Petrobras_PETR4___Histórico__InfoMoney_1[[#This Row],[MACD Line]]&lt;0</f>
        <v>0</v>
      </c>
      <c r="BE8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6" spans="1:57" hidden="1">
      <c r="A816" s="83">
        <v>43138</v>
      </c>
      <c r="B816" s="98">
        <v>17.559999999999999</v>
      </c>
      <c r="C816" s="98">
        <v>17.559999999999999</v>
      </c>
      <c r="D816" s="98">
        <v>-2.75</v>
      </c>
      <c r="E816" s="98">
        <f>Petrobras_PETR4___Histórico__InfoMoney_1[[#This Row],[Var.Dia (%)]]/100</f>
        <v>-2.75E-2</v>
      </c>
      <c r="F816" s="98">
        <v>18.04</v>
      </c>
      <c r="G816" s="98">
        <v>17.489999999999998</v>
      </c>
      <c r="H816" s="98">
        <v>18.27</v>
      </c>
      <c r="I816" s="97" t="s">
        <v>61</v>
      </c>
      <c r="J816" s="108">
        <v>1.5100000000000001E-2</v>
      </c>
      <c r="K816" s="97">
        <f ca="1">IF(COUNT($E816:E$1321)&gt;=22,LINEST(OFFSET(E816,0,0,22),OFFSET(J816,0,0,22)),"")</f>
        <v>0.25761028572936923</v>
      </c>
      <c r="L816" s="99">
        <f t="shared" si="465"/>
        <v>0</v>
      </c>
      <c r="M816" s="99">
        <f t="shared" si="466"/>
        <v>0</v>
      </c>
      <c r="N816" s="99">
        <f t="shared" si="467"/>
        <v>0</v>
      </c>
      <c r="O8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-0.44032921810699605</v>
      </c>
      <c r="P816" s="128">
        <f>IF(Petrobras_PETR4___Histórico__InfoMoney_1[[#This Row],[William %R]]&lt;-0.8,1,0)</f>
        <v>0</v>
      </c>
      <c r="Q816" s="128">
        <f>IF(Petrobras_PETR4___Histórico__InfoMoney_1[[#This Row],[William %R]]&gt;-0.1,1,0)</f>
        <v>0</v>
      </c>
      <c r="R816" s="99">
        <f t="shared" si="468"/>
        <v>16.2</v>
      </c>
      <c r="S816" s="99">
        <f t="shared" si="469"/>
        <v>18.63</v>
      </c>
      <c r="T816" s="99">
        <f t="shared" si="470"/>
        <v>16.950346153846155</v>
      </c>
      <c r="U816" s="99">
        <f t="shared" si="471"/>
        <v>16.948499999999999</v>
      </c>
      <c r="V816" s="99">
        <f t="shared" si="472"/>
        <v>17.467050190482372</v>
      </c>
      <c r="W816" s="99">
        <f t="shared" si="473"/>
        <v>16.706416179187269</v>
      </c>
      <c r="X816" s="99">
        <f t="shared" si="474"/>
        <v>0.76063401129510311</v>
      </c>
      <c r="Y816" s="99">
        <f t="shared" si="475"/>
        <v>0.77712720332356044</v>
      </c>
      <c r="Z816" s="99">
        <f t="shared" si="476"/>
        <v>-1.6493192028457337E-2</v>
      </c>
      <c r="AA816" s="109">
        <f t="shared" si="477"/>
        <v>0.35355339059327379</v>
      </c>
      <c r="AB816" s="109">
        <f t="shared" si="494"/>
        <v>0.51439284598446733</v>
      </c>
      <c r="AC816" s="99" t="str">
        <f t="shared" si="495"/>
        <v>0</v>
      </c>
      <c r="AD816" s="95" t="str">
        <f t="shared" si="496"/>
        <v>0</v>
      </c>
      <c r="AE816" s="95">
        <f t="shared" si="478"/>
        <v>1</v>
      </c>
      <c r="AF816" s="95">
        <f>IF(Petrobras_PETR4___Histórico__InfoMoney_1[[#This Row],[MACD Line]]&lt;0,1,0)</f>
        <v>0</v>
      </c>
      <c r="AG816" s="99">
        <f>Petrobras_PETR4___Histórico__InfoMoney_1[[#This Row],[9MME]]/Petrobras_PETR4___Histórico__InfoMoney_1[[#This Row],[20MA]]</f>
        <v>1.0001089272706232</v>
      </c>
      <c r="AH816" s="95">
        <f t="shared" si="479"/>
        <v>0</v>
      </c>
      <c r="AI816" s="96">
        <f t="shared" si="480"/>
        <v>1</v>
      </c>
      <c r="AK816" s="104" t="b">
        <f t="shared" si="481"/>
        <v>1</v>
      </c>
      <c r="AL816" s="104" t="b">
        <f t="shared" si="482"/>
        <v>0</v>
      </c>
      <c r="AM816" s="104" t="b">
        <f t="shared" si="483"/>
        <v>1</v>
      </c>
      <c r="AN816" s="104" t="b">
        <f t="shared" si="484"/>
        <v>0</v>
      </c>
      <c r="AO816" s="98">
        <f t="shared" si="485"/>
        <v>15.15</v>
      </c>
      <c r="AP816" s="104">
        <f t="shared" si="486"/>
        <v>18.63</v>
      </c>
      <c r="AQ816" s="98">
        <f t="shared" si="487"/>
        <v>0.2</v>
      </c>
      <c r="AR816" s="98">
        <f t="shared" si="488"/>
        <v>0.15384615384615385</v>
      </c>
      <c r="AS816" s="98">
        <f t="shared" si="489"/>
        <v>7.407407407407407E-2</v>
      </c>
      <c r="AU816" s="97" t="b">
        <f t="shared" si="490"/>
        <v>1</v>
      </c>
      <c r="AV816" s="97" t="b">
        <f t="shared" si="491"/>
        <v>1</v>
      </c>
      <c r="AW816" s="97" t="b">
        <f t="shared" si="497"/>
        <v>1</v>
      </c>
      <c r="AX816" s="97" t="b">
        <f t="shared" si="498"/>
        <v>1</v>
      </c>
      <c r="AY8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816" s="97" t="b">
        <f t="shared" si="492"/>
        <v>1</v>
      </c>
      <c r="BA816" s="97" t="b">
        <f t="shared" si="493"/>
        <v>0</v>
      </c>
      <c r="BB816" s="97" t="b">
        <f t="shared" si="499"/>
        <v>0</v>
      </c>
      <c r="BC816" s="97" t="b">
        <f t="shared" si="500"/>
        <v>0</v>
      </c>
      <c r="BD816" s="97" t="b">
        <f>Petrobras_PETR4___Histórico__InfoMoney_1[[#This Row],[MACD Line]]&lt;0</f>
        <v>0</v>
      </c>
      <c r="BE8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7" spans="1:57" hidden="1">
      <c r="A817" s="83">
        <v>43137</v>
      </c>
      <c r="B817" s="98">
        <v>18.059999999999999</v>
      </c>
      <c r="C817" s="98">
        <v>18.059999999999999</v>
      </c>
      <c r="D817" s="98">
        <v>4.99</v>
      </c>
      <c r="E817" s="98">
        <f>Petrobras_PETR4___Histórico__InfoMoney_1[[#This Row],[Var.Dia (%)]]/100</f>
        <v>4.99E-2</v>
      </c>
      <c r="F817" s="98">
        <v>16.86</v>
      </c>
      <c r="G817" s="98">
        <v>16.82</v>
      </c>
      <c r="H817" s="98">
        <v>18.059999999999999</v>
      </c>
      <c r="I817" s="97" t="s">
        <v>124</v>
      </c>
      <c r="J817" s="108">
        <v>1.3599999999999999E-2</v>
      </c>
      <c r="K817" s="97">
        <f ca="1">IF(COUNT($E817:E$1321)&gt;=22,LINEST(OFFSET(E817,0,0,22),OFFSET(J817,0,0,22)),"")</f>
        <v>0.4036313640645709</v>
      </c>
      <c r="L817" s="99">
        <f t="shared" si="465"/>
        <v>0</v>
      </c>
      <c r="M817" s="99">
        <f t="shared" si="466"/>
        <v>0</v>
      </c>
      <c r="N817" s="99">
        <f t="shared" si="467"/>
        <v>0</v>
      </c>
      <c r="O8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-0.22440944881889782</v>
      </c>
      <c r="P817" s="128">
        <f>IF(Petrobras_PETR4___Histórico__InfoMoney_1[[#This Row],[William %R]]&lt;-0.8,1,0)</f>
        <v>0</v>
      </c>
      <c r="Q817" s="128">
        <f>IF(Petrobras_PETR4___Histórico__InfoMoney_1[[#This Row],[William %R]]&gt;-0.1,1,0)</f>
        <v>0</v>
      </c>
      <c r="R817" s="99">
        <f t="shared" si="468"/>
        <v>16.09</v>
      </c>
      <c r="S817" s="99">
        <f t="shared" si="469"/>
        <v>18.63</v>
      </c>
      <c r="T817" s="99">
        <f t="shared" si="470"/>
        <v>16.913884615384617</v>
      </c>
      <c r="U817" s="99">
        <f t="shared" si="471"/>
        <v>16.839500000000001</v>
      </c>
      <c r="V817" s="99">
        <f t="shared" si="472"/>
        <v>17.450150225115532</v>
      </c>
      <c r="W817" s="99">
        <f t="shared" si="473"/>
        <v>16.638129473522248</v>
      </c>
      <c r="X817" s="99">
        <f t="shared" si="474"/>
        <v>0.81202075159328402</v>
      </c>
      <c r="Y817" s="99">
        <f t="shared" si="475"/>
        <v>0.78125050133067475</v>
      </c>
      <c r="Z817" s="99">
        <f t="shared" si="476"/>
        <v>3.0770250262609267E-2</v>
      </c>
      <c r="AA817" s="109">
        <f t="shared" si="477"/>
        <v>0.60811183182043049</v>
      </c>
      <c r="AB817" s="109">
        <f t="shared" si="494"/>
        <v>0.48756538023120533</v>
      </c>
      <c r="AC817" s="99" t="str">
        <f t="shared" si="495"/>
        <v>0</v>
      </c>
      <c r="AD817" s="95" t="str">
        <f t="shared" si="496"/>
        <v>0</v>
      </c>
      <c r="AE817" s="95">
        <f t="shared" si="478"/>
        <v>1</v>
      </c>
      <c r="AF817" s="95">
        <f>IF(Petrobras_PETR4___Histórico__InfoMoney_1[[#This Row],[MACD Line]]&lt;0,1,0)</f>
        <v>0</v>
      </c>
      <c r="AG817" s="99">
        <f>Petrobras_PETR4___Histórico__InfoMoney_1[[#This Row],[9MME]]/Petrobras_PETR4___Histórico__InfoMoney_1[[#This Row],[20MA]]</f>
        <v>1.0044172698348892</v>
      </c>
      <c r="AH817" s="95">
        <f t="shared" si="479"/>
        <v>0</v>
      </c>
      <c r="AI817" s="96">
        <f t="shared" si="480"/>
        <v>0</v>
      </c>
      <c r="AK817" s="104" t="b">
        <f t="shared" si="481"/>
        <v>0</v>
      </c>
      <c r="AL817" s="104" t="b">
        <f t="shared" si="482"/>
        <v>0</v>
      </c>
      <c r="AM817" s="104" t="b">
        <f t="shared" si="483"/>
        <v>0</v>
      </c>
      <c r="AN817" s="104" t="b">
        <f t="shared" si="484"/>
        <v>1</v>
      </c>
      <c r="AO817" s="98">
        <f t="shared" si="485"/>
        <v>15.15</v>
      </c>
      <c r="AP817" s="104">
        <f t="shared" si="486"/>
        <v>18.63</v>
      </c>
      <c r="AQ817" s="98">
        <f t="shared" si="487"/>
        <v>0.2</v>
      </c>
      <c r="AR817" s="98">
        <f t="shared" si="488"/>
        <v>0.15384615384615385</v>
      </c>
      <c r="AS817" s="98">
        <f t="shared" si="489"/>
        <v>7.407407407407407E-2</v>
      </c>
      <c r="AU817" s="97" t="b">
        <f t="shared" si="490"/>
        <v>1</v>
      </c>
      <c r="AV817" s="97" t="b">
        <f t="shared" si="491"/>
        <v>0</v>
      </c>
      <c r="AW817" s="97" t="b">
        <f t="shared" si="497"/>
        <v>1</v>
      </c>
      <c r="AX817" s="97" t="b">
        <f t="shared" si="498"/>
        <v>1</v>
      </c>
      <c r="AY8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7" s="97" t="b">
        <f t="shared" si="492"/>
        <v>1</v>
      </c>
      <c r="BA817" s="97" t="b">
        <f t="shared" si="493"/>
        <v>1</v>
      </c>
      <c r="BB817" s="97" t="b">
        <f t="shared" si="499"/>
        <v>0</v>
      </c>
      <c r="BC817" s="97" t="b">
        <f t="shared" si="500"/>
        <v>0</v>
      </c>
      <c r="BD817" s="97" t="b">
        <f>Petrobras_PETR4___Histórico__InfoMoney_1[[#This Row],[MACD Line]]&lt;0</f>
        <v>0</v>
      </c>
      <c r="BE8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8" spans="1:57" hidden="1">
      <c r="A818" s="83">
        <v>43136</v>
      </c>
      <c r="B818" s="98">
        <v>17.2</v>
      </c>
      <c r="C818" s="98">
        <v>17.2</v>
      </c>
      <c r="D818" s="98">
        <v>-4.66</v>
      </c>
      <c r="E818" s="98">
        <f>Petrobras_PETR4___Histórico__InfoMoney_1[[#This Row],[Var.Dia (%)]]/100</f>
        <v>-4.6600000000000003E-2</v>
      </c>
      <c r="F818" s="98">
        <v>17.75</v>
      </c>
      <c r="G818" s="98">
        <v>17.2</v>
      </c>
      <c r="H818" s="98">
        <v>18.04</v>
      </c>
      <c r="I818" s="97" t="s">
        <v>82</v>
      </c>
      <c r="J818" s="108">
        <v>-2.4199999999999999E-2</v>
      </c>
      <c r="K818" s="97">
        <f ca="1">IF(COUNT($E818:E$1321)&gt;=22,LINEST(OFFSET(E818,0,0,22),OFFSET(J818,0,0,22)),"")</f>
        <v>0.27129168397580999</v>
      </c>
      <c r="L818" s="99">
        <f t="shared" si="465"/>
        <v>0</v>
      </c>
      <c r="M818" s="99">
        <f t="shared" si="466"/>
        <v>0</v>
      </c>
      <c r="N818" s="99">
        <f t="shared" si="467"/>
        <v>0</v>
      </c>
      <c r="O8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-0.47666666666666685</v>
      </c>
      <c r="P818" s="128">
        <f>IF(Petrobras_PETR4___Histórico__InfoMoney_1[[#This Row],[William %R]]&lt;-0.8,1,0)</f>
        <v>0</v>
      </c>
      <c r="Q818" s="128">
        <f>IF(Petrobras_PETR4___Histórico__InfoMoney_1[[#This Row],[William %R]]&gt;-0.1,1,0)</f>
        <v>0</v>
      </c>
      <c r="R818" s="99">
        <f t="shared" si="468"/>
        <v>15.63</v>
      </c>
      <c r="S818" s="99">
        <f t="shared" si="469"/>
        <v>18.63</v>
      </c>
      <c r="T818" s="99">
        <f t="shared" si="470"/>
        <v>16.696961538461537</v>
      </c>
      <c r="U818" s="99">
        <f t="shared" si="471"/>
        <v>16.705500000000001</v>
      </c>
      <c r="V818" s="99">
        <f t="shared" si="472"/>
        <v>17.339268447863812</v>
      </c>
      <c r="W818" s="99">
        <f t="shared" si="473"/>
        <v>16.52437983140403</v>
      </c>
      <c r="X818" s="99">
        <f t="shared" si="474"/>
        <v>0.81488861645978261</v>
      </c>
      <c r="Y818" s="99">
        <f t="shared" si="475"/>
        <v>0.77355793876502243</v>
      </c>
      <c r="Z818" s="99">
        <f t="shared" si="476"/>
        <v>4.1330677694760176E-2</v>
      </c>
      <c r="AA818" s="109">
        <f t="shared" si="477"/>
        <v>0.59396969619669981</v>
      </c>
      <c r="AB818" s="109">
        <f t="shared" si="494"/>
        <v>0.49851780309232679</v>
      </c>
      <c r="AC818" s="99" t="str">
        <f t="shared" si="495"/>
        <v>0</v>
      </c>
      <c r="AD818" s="95" t="str">
        <f t="shared" si="496"/>
        <v>0</v>
      </c>
      <c r="AE818" s="95">
        <f t="shared" si="478"/>
        <v>1</v>
      </c>
      <c r="AF818" s="95">
        <f>IF(Petrobras_PETR4___Histórico__InfoMoney_1[[#This Row],[MACD Line]]&lt;0,1,0)</f>
        <v>0</v>
      </c>
      <c r="AG818" s="99">
        <f>Petrobras_PETR4___Histórico__InfoMoney_1[[#This Row],[9MME]]/Petrobras_PETR4___Histórico__InfoMoney_1[[#This Row],[20MA]]</f>
        <v>0.99948888320981333</v>
      </c>
      <c r="AH818" s="95">
        <f t="shared" si="479"/>
        <v>0</v>
      </c>
      <c r="AI818" s="96">
        <f t="shared" si="480"/>
        <v>0</v>
      </c>
      <c r="AK818" s="104" t="b">
        <f t="shared" si="481"/>
        <v>0</v>
      </c>
      <c r="AL818" s="104" t="b">
        <f t="shared" si="482"/>
        <v>1</v>
      </c>
      <c r="AM818" s="104" t="b">
        <f t="shared" si="483"/>
        <v>0</v>
      </c>
      <c r="AN818" s="104" t="b">
        <f t="shared" si="484"/>
        <v>0</v>
      </c>
      <c r="AO818" s="98">
        <f t="shared" si="485"/>
        <v>14.97</v>
      </c>
      <c r="AP818" s="104">
        <f t="shared" si="486"/>
        <v>18.63</v>
      </c>
      <c r="AQ818" s="98">
        <f t="shared" si="487"/>
        <v>0.2</v>
      </c>
      <c r="AR818" s="98">
        <f t="shared" si="488"/>
        <v>0.15384615384615385</v>
      </c>
      <c r="AS818" s="98">
        <f t="shared" si="489"/>
        <v>7.407407407407407E-2</v>
      </c>
      <c r="AU818" s="97" t="b">
        <f t="shared" si="490"/>
        <v>0</v>
      </c>
      <c r="AV818" s="97" t="b">
        <f t="shared" si="491"/>
        <v>0</v>
      </c>
      <c r="AW818" s="97" t="b">
        <f t="shared" si="497"/>
        <v>1</v>
      </c>
      <c r="AX818" s="97" t="b">
        <f t="shared" si="498"/>
        <v>1</v>
      </c>
      <c r="AY8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8" s="97" t="b">
        <f t="shared" si="492"/>
        <v>0</v>
      </c>
      <c r="BA818" s="97" t="b">
        <f t="shared" si="493"/>
        <v>1</v>
      </c>
      <c r="BB818" s="97" t="b">
        <f t="shared" si="499"/>
        <v>0</v>
      </c>
      <c r="BC818" s="97" t="b">
        <f t="shared" si="500"/>
        <v>0</v>
      </c>
      <c r="BD818" s="97" t="b">
        <f>Petrobras_PETR4___Histórico__InfoMoney_1[[#This Row],[MACD Line]]&lt;0</f>
        <v>0</v>
      </c>
      <c r="BE8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19" spans="1:57" hidden="1">
      <c r="A819" s="83">
        <v>43133</v>
      </c>
      <c r="B819" s="98">
        <v>18.04</v>
      </c>
      <c r="C819" s="98">
        <v>18.04</v>
      </c>
      <c r="D819" s="98">
        <v>-2.68</v>
      </c>
      <c r="E819" s="98">
        <f>Petrobras_PETR4___Histórico__InfoMoney_1[[#This Row],[Var.Dia (%)]]/100</f>
        <v>-2.6800000000000001E-2</v>
      </c>
      <c r="F819" s="98">
        <v>18.34</v>
      </c>
      <c r="G819" s="98">
        <v>17.93</v>
      </c>
      <c r="H819" s="98">
        <v>18.45</v>
      </c>
      <c r="I819" s="97" t="s">
        <v>722</v>
      </c>
      <c r="J819" s="108">
        <v>2.6599999999999999E-2</v>
      </c>
      <c r="K819" s="97">
        <f ca="1">IF(COUNT($E819:E$1321)&gt;=22,LINEST(OFFSET(E819,0,0,22),OFFSET(J819,0,0,22)),"")</f>
        <v>-6.9591917910827869E-3</v>
      </c>
      <c r="L819" s="99">
        <f t="shared" si="465"/>
        <v>0</v>
      </c>
      <c r="M819" s="99">
        <f t="shared" si="466"/>
        <v>0</v>
      </c>
      <c r="N819" s="99">
        <f t="shared" si="467"/>
        <v>0</v>
      </c>
      <c r="O8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-0.18789808917197454</v>
      </c>
      <c r="P819" s="128">
        <f>IF(Petrobras_PETR4___Histórico__InfoMoney_1[[#This Row],[William %R]]&lt;-0.8,1,0)</f>
        <v>0</v>
      </c>
      <c r="Q819" s="128">
        <f>IF(Petrobras_PETR4___Histórico__InfoMoney_1[[#This Row],[William %R]]&gt;-0.1,1,0)</f>
        <v>0</v>
      </c>
      <c r="R819" s="99">
        <f t="shared" si="468"/>
        <v>15.49</v>
      </c>
      <c r="S819" s="99">
        <f t="shared" si="469"/>
        <v>18.63</v>
      </c>
      <c r="T819" s="99">
        <f t="shared" si="470"/>
        <v>16.70223076923077</v>
      </c>
      <c r="U819" s="99">
        <f t="shared" si="471"/>
        <v>16.605499999999999</v>
      </c>
      <c r="V819" s="99">
        <f t="shared" si="472"/>
        <v>17.36458998383905</v>
      </c>
      <c r="W819" s="99">
        <f t="shared" si="473"/>
        <v>16.470330217916352</v>
      </c>
      <c r="X819" s="99">
        <f t="shared" si="474"/>
        <v>0.89425976592269762</v>
      </c>
      <c r="Y819" s="99">
        <f t="shared" si="475"/>
        <v>0.76322526934133239</v>
      </c>
      <c r="Z819" s="99">
        <f t="shared" si="476"/>
        <v>0.13103449658136523</v>
      </c>
      <c r="AA819" s="109">
        <f t="shared" si="477"/>
        <v>0.35355339059327379</v>
      </c>
      <c r="AB819" s="109">
        <f t="shared" si="494"/>
        <v>0.34961407294329527</v>
      </c>
      <c r="AC819" s="99" t="str">
        <f t="shared" si="495"/>
        <v>0</v>
      </c>
      <c r="AD819" s="95" t="str">
        <f t="shared" si="496"/>
        <v>0</v>
      </c>
      <c r="AE819" s="95">
        <f t="shared" si="478"/>
        <v>1</v>
      </c>
      <c r="AF819" s="95">
        <f>IF(Petrobras_PETR4___Histórico__InfoMoney_1[[#This Row],[MACD Line]]&lt;0,1,0)</f>
        <v>0</v>
      </c>
      <c r="AG819" s="99">
        <f>Petrobras_PETR4___Histórico__InfoMoney_1[[#This Row],[9MME]]/Petrobras_PETR4___Histórico__InfoMoney_1[[#This Row],[20MA]]</f>
        <v>1.0058252247286001</v>
      </c>
      <c r="AH819" s="95">
        <f t="shared" si="479"/>
        <v>0</v>
      </c>
      <c r="AI819" s="96">
        <f t="shared" si="480"/>
        <v>0</v>
      </c>
      <c r="AK819" s="104" t="b">
        <f t="shared" si="481"/>
        <v>1</v>
      </c>
      <c r="AL819" s="104" t="b">
        <f t="shared" si="482"/>
        <v>0</v>
      </c>
      <c r="AM819" s="104" t="b">
        <f t="shared" si="483"/>
        <v>1</v>
      </c>
      <c r="AN819" s="104" t="b">
        <f t="shared" si="484"/>
        <v>0</v>
      </c>
      <c r="AO819" s="98">
        <f t="shared" si="485"/>
        <v>14.97</v>
      </c>
      <c r="AP819" s="104">
        <f t="shared" si="486"/>
        <v>18.63</v>
      </c>
      <c r="AQ819" s="98">
        <f t="shared" si="487"/>
        <v>0.2</v>
      </c>
      <c r="AR819" s="98">
        <f t="shared" si="488"/>
        <v>0.15384615384615385</v>
      </c>
      <c r="AS819" s="98">
        <f t="shared" si="489"/>
        <v>7.407407407407407E-2</v>
      </c>
      <c r="AU819" s="97" t="b">
        <f t="shared" si="490"/>
        <v>0</v>
      </c>
      <c r="AV819" s="97" t="b">
        <f t="shared" si="491"/>
        <v>1</v>
      </c>
      <c r="AW819" s="97" t="b">
        <f t="shared" si="497"/>
        <v>1</v>
      </c>
      <c r="AX819" s="97" t="b">
        <f t="shared" si="498"/>
        <v>0</v>
      </c>
      <c r="AY8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19" s="97" t="b">
        <f t="shared" si="492"/>
        <v>0</v>
      </c>
      <c r="BA819" s="97" t="b">
        <f t="shared" si="493"/>
        <v>0</v>
      </c>
      <c r="BB819" s="97" t="b">
        <f t="shared" si="499"/>
        <v>1</v>
      </c>
      <c r="BC819" s="97" t="b">
        <f t="shared" si="500"/>
        <v>0</v>
      </c>
      <c r="BD819" s="97" t="b">
        <f>Petrobras_PETR4___Histórico__InfoMoney_1[[#This Row],[MACD Line]]&lt;0</f>
        <v>0</v>
      </c>
      <c r="BE8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0" spans="1:57" hidden="1">
      <c r="A820" s="83">
        <v>43132</v>
      </c>
      <c r="B820" s="98">
        <v>18.54</v>
      </c>
      <c r="C820" s="98">
        <v>18.54</v>
      </c>
      <c r="D820" s="98">
        <v>4.16</v>
      </c>
      <c r="E820" s="98">
        <f>Petrobras_PETR4___Histórico__InfoMoney_1[[#This Row],[Var.Dia (%)]]/100</f>
        <v>4.1599999999999998E-2</v>
      </c>
      <c r="F820" s="98">
        <v>17.850000000000001</v>
      </c>
      <c r="G820" s="98">
        <v>17.850000000000001</v>
      </c>
      <c r="H820" s="98">
        <v>18.63</v>
      </c>
      <c r="I820" s="97" t="s">
        <v>723</v>
      </c>
      <c r="J820" s="108">
        <v>1.7299999999999999E-2</v>
      </c>
      <c r="K820" s="97">
        <f ca="1">IF(COUNT($E820:E$1321)&gt;=22,LINEST(OFFSET(E820,0,0,22),OFFSET(J820,0,0,22)),"")</f>
        <v>0.3636432899426208</v>
      </c>
      <c r="L820" s="99">
        <f t="shared" si="465"/>
        <v>0</v>
      </c>
      <c r="M820" s="99">
        <f t="shared" si="466"/>
        <v>1</v>
      </c>
      <c r="N820" s="99">
        <f t="shared" si="467"/>
        <v>0</v>
      </c>
      <c r="O8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-2.7692307692307665E-2</v>
      </c>
      <c r="P820" s="128">
        <f>IF(Petrobras_PETR4___Histórico__InfoMoney_1[[#This Row],[William %R]]&lt;-0.8,1,0)</f>
        <v>0</v>
      </c>
      <c r="Q820" s="128">
        <f>IF(Petrobras_PETR4___Histórico__InfoMoney_1[[#This Row],[William %R]]&gt;-0.1,1,0)</f>
        <v>1</v>
      </c>
      <c r="R820" s="99">
        <f t="shared" si="468"/>
        <v>15.38</v>
      </c>
      <c r="S820" s="99">
        <f t="shared" si="469"/>
        <v>18.63</v>
      </c>
      <c r="T820" s="99">
        <f t="shared" si="470"/>
        <v>16.633192307692305</v>
      </c>
      <c r="U820" s="99">
        <f t="shared" si="471"/>
        <v>16.459</v>
      </c>
      <c r="V820" s="99">
        <f t="shared" si="472"/>
        <v>17.241788162718876</v>
      </c>
      <c r="W820" s="99">
        <f t="shared" si="473"/>
        <v>16.344756635349661</v>
      </c>
      <c r="X820" s="99">
        <f t="shared" si="474"/>
        <v>0.8970315273692151</v>
      </c>
      <c r="Y820" s="99">
        <f t="shared" si="475"/>
        <v>0.73046664519599103</v>
      </c>
      <c r="Z820" s="99">
        <f t="shared" si="476"/>
        <v>0.16656488217322407</v>
      </c>
      <c r="AA820" s="109">
        <f t="shared" si="477"/>
        <v>0.52325901807804409</v>
      </c>
      <c r="AB820" s="109">
        <f t="shared" si="494"/>
        <v>0.34846807601270996</v>
      </c>
      <c r="AC820" s="99" t="str">
        <f t="shared" si="495"/>
        <v>0</v>
      </c>
      <c r="AD820" s="95" t="str">
        <f t="shared" si="496"/>
        <v>0</v>
      </c>
      <c r="AE820" s="95">
        <f t="shared" si="478"/>
        <v>1</v>
      </c>
      <c r="AF820" s="95">
        <f>IF(Petrobras_PETR4___Histórico__InfoMoney_1[[#This Row],[MACD Line]]&lt;0,1,0)</f>
        <v>0</v>
      </c>
      <c r="AG820" s="99">
        <f>Petrobras_PETR4___Histórico__InfoMoney_1[[#This Row],[9MME]]/Petrobras_PETR4___Histórico__InfoMoney_1[[#This Row],[20MA]]</f>
        <v>1.0105834077217513</v>
      </c>
      <c r="AH820" s="95">
        <f t="shared" si="479"/>
        <v>0</v>
      </c>
      <c r="AI820" s="96">
        <f t="shared" si="480"/>
        <v>0</v>
      </c>
      <c r="AK820" s="104" t="b">
        <f t="shared" si="481"/>
        <v>0</v>
      </c>
      <c r="AL820" s="104" t="b">
        <f t="shared" si="482"/>
        <v>0</v>
      </c>
      <c r="AM820" s="104" t="b">
        <f t="shared" si="483"/>
        <v>0</v>
      </c>
      <c r="AN820" s="104" t="b">
        <f t="shared" si="484"/>
        <v>1</v>
      </c>
      <c r="AO820" s="98">
        <f t="shared" si="485"/>
        <v>14.97</v>
      </c>
      <c r="AP820" s="104">
        <f t="shared" si="486"/>
        <v>18.63</v>
      </c>
      <c r="AQ820" s="98">
        <f t="shared" si="487"/>
        <v>0.2</v>
      </c>
      <c r="AR820" s="98">
        <f t="shared" si="488"/>
        <v>0.15384615384615385</v>
      </c>
      <c r="AS820" s="98">
        <f t="shared" si="489"/>
        <v>7.407407407407407E-2</v>
      </c>
      <c r="AU820" s="97" t="b">
        <f t="shared" si="490"/>
        <v>1</v>
      </c>
      <c r="AV820" s="97" t="b">
        <f t="shared" si="491"/>
        <v>1</v>
      </c>
      <c r="AW820" s="97" t="b">
        <f t="shared" si="497"/>
        <v>0</v>
      </c>
      <c r="AX820" s="97" t="b">
        <f t="shared" si="498"/>
        <v>1</v>
      </c>
      <c r="AY8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0" s="97" t="b">
        <f t="shared" si="492"/>
        <v>0</v>
      </c>
      <c r="BA820" s="97" t="b">
        <f t="shared" si="493"/>
        <v>0</v>
      </c>
      <c r="BB820" s="97" t="b">
        <f t="shared" si="499"/>
        <v>0</v>
      </c>
      <c r="BC820" s="97" t="b">
        <f t="shared" si="500"/>
        <v>1</v>
      </c>
      <c r="BD820" s="97" t="b">
        <f>Petrobras_PETR4___Histórico__InfoMoney_1[[#This Row],[MACD Line]]&lt;0</f>
        <v>0</v>
      </c>
      <c r="BE8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1" spans="1:57">
      <c r="A821" s="83">
        <v>43131</v>
      </c>
      <c r="B821" s="98">
        <v>17.8</v>
      </c>
      <c r="C821" s="98">
        <v>17.8</v>
      </c>
      <c r="D821" s="98">
        <v>1.08</v>
      </c>
      <c r="E821" s="98">
        <f>Petrobras_PETR4___Histórico__InfoMoney_1[[#This Row],[Var.Dia (%)]]/100</f>
        <v>1.0800000000000001E-2</v>
      </c>
      <c r="F821" s="98">
        <v>17.829999999999998</v>
      </c>
      <c r="G821" s="98">
        <v>17.78</v>
      </c>
      <c r="H821" s="98">
        <v>18</v>
      </c>
      <c r="I821" s="97" t="s">
        <v>724</v>
      </c>
      <c r="J821" s="108">
        <v>-6.7999999999999996E-3</v>
      </c>
      <c r="K821" s="97">
        <f ca="1">IF(COUNT($E821:E$1321)&gt;=22,LINEST(OFFSET(E821,0,0,22),OFFSET(J821,0,0,22)),"")</f>
        <v>0.18967109711832217</v>
      </c>
      <c r="L821" s="99">
        <f t="shared" si="465"/>
        <v>0</v>
      </c>
      <c r="M821" s="99">
        <f t="shared" si="466"/>
        <v>0</v>
      </c>
      <c r="N821" s="99">
        <f t="shared" si="467"/>
        <v>0</v>
      </c>
      <c r="O8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-0.10689655172413755</v>
      </c>
      <c r="P821" s="128">
        <f>IF(Petrobras_PETR4___Histórico__InfoMoney_1[[#This Row],[William %R]]&lt;-0.8,1,0)</f>
        <v>0</v>
      </c>
      <c r="Q821" s="128">
        <f>IF(Petrobras_PETR4___Histórico__InfoMoney_1[[#This Row],[William %R]]&gt;-0.1,1,0)</f>
        <v>0</v>
      </c>
      <c r="R821" s="99">
        <f t="shared" si="468"/>
        <v>15.21</v>
      </c>
      <c r="S821" s="99">
        <f t="shared" si="469"/>
        <v>18.11</v>
      </c>
      <c r="T821" s="99">
        <f t="shared" si="470"/>
        <v>16.398769230769229</v>
      </c>
      <c r="U821" s="99">
        <f t="shared" si="471"/>
        <v>16.286499999999997</v>
      </c>
      <c r="V821" s="99">
        <f t="shared" si="472"/>
        <v>17.00574964684958</v>
      </c>
      <c r="W821" s="99">
        <f t="shared" si="473"/>
        <v>16.169137166177634</v>
      </c>
      <c r="X821" s="99">
        <f t="shared" si="474"/>
        <v>0.83661248067194549</v>
      </c>
      <c r="Y821" s="99">
        <f t="shared" si="475"/>
        <v>0.68882542465268504</v>
      </c>
      <c r="Z821" s="99">
        <f t="shared" si="476"/>
        <v>0.14778705601926045</v>
      </c>
      <c r="AA821" s="109">
        <f t="shared" si="477"/>
        <v>0.13435028842544494</v>
      </c>
      <c r="AB821" s="109">
        <f t="shared" si="494"/>
        <v>0.22061278294786138</v>
      </c>
      <c r="AC821" s="99" t="str">
        <f t="shared" si="495"/>
        <v>0</v>
      </c>
      <c r="AD821" s="95" t="str">
        <f t="shared" si="496"/>
        <v>0</v>
      </c>
      <c r="AE821" s="95">
        <f t="shared" si="478"/>
        <v>1</v>
      </c>
      <c r="AF821" s="95">
        <f>IF(Petrobras_PETR4___Histórico__InfoMoney_1[[#This Row],[MACD Line]]&lt;0,1,0)</f>
        <v>0</v>
      </c>
      <c r="AG821" s="99">
        <f>Petrobras_PETR4___Histórico__InfoMoney_1[[#This Row],[9MME]]/Petrobras_PETR4___Histórico__InfoMoney_1[[#This Row],[20MA]]</f>
        <v>1.0068933921204208</v>
      </c>
      <c r="AH821" s="95">
        <f t="shared" si="479"/>
        <v>0</v>
      </c>
      <c r="AI821" s="96">
        <f t="shared" si="480"/>
        <v>0</v>
      </c>
      <c r="AK821" s="104" t="b">
        <f t="shared" si="481"/>
        <v>0</v>
      </c>
      <c r="AL821" s="104" t="b">
        <f t="shared" si="482"/>
        <v>1</v>
      </c>
      <c r="AM821" s="104" t="b">
        <f t="shared" si="483"/>
        <v>0</v>
      </c>
      <c r="AN821" s="104" t="b">
        <f t="shared" si="484"/>
        <v>1</v>
      </c>
      <c r="AO821" s="98">
        <f t="shared" si="485"/>
        <v>14.79</v>
      </c>
      <c r="AP821" s="104">
        <f t="shared" si="486"/>
        <v>18.11</v>
      </c>
      <c r="AQ821" s="98">
        <f t="shared" si="487"/>
        <v>0.2</v>
      </c>
      <c r="AR821" s="98">
        <f t="shared" si="488"/>
        <v>0.15384615384615385</v>
      </c>
      <c r="AS821" s="98">
        <f t="shared" si="489"/>
        <v>7.407407407407407E-2</v>
      </c>
      <c r="AU821" s="97" t="b">
        <f t="shared" si="490"/>
        <v>1</v>
      </c>
      <c r="AV821" s="97" t="b">
        <f t="shared" si="491"/>
        <v>0</v>
      </c>
      <c r="AW821" s="97" t="b">
        <f t="shared" si="497"/>
        <v>1</v>
      </c>
      <c r="AX821" s="97" t="b">
        <f t="shared" si="498"/>
        <v>1</v>
      </c>
      <c r="AY8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1" s="97" t="b">
        <f t="shared" si="492"/>
        <v>1</v>
      </c>
      <c r="BA821" s="97" t="b">
        <f t="shared" si="493"/>
        <v>0</v>
      </c>
      <c r="BB821" s="97" t="b">
        <f t="shared" si="499"/>
        <v>0</v>
      </c>
      <c r="BC821" s="97" t="b">
        <f t="shared" si="500"/>
        <v>0</v>
      </c>
      <c r="BD821" s="97" t="b">
        <f>Petrobras_PETR4___Histórico__InfoMoney_1[[#This Row],[MACD Line]]&lt;0</f>
        <v>0</v>
      </c>
      <c r="BE8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2" spans="1:57">
      <c r="A822" s="83">
        <v>43130</v>
      </c>
      <c r="B822" s="98">
        <v>17.61</v>
      </c>
      <c r="C822" s="98">
        <v>17.61</v>
      </c>
      <c r="D822" s="98">
        <v>-1.81</v>
      </c>
      <c r="E822" s="98">
        <f>Petrobras_PETR4___Histórico__InfoMoney_1[[#This Row],[Var.Dia (%)]]/100</f>
        <v>-1.8100000000000002E-2</v>
      </c>
      <c r="F822" s="98">
        <v>17.86</v>
      </c>
      <c r="G822" s="98">
        <v>17.489999999999998</v>
      </c>
      <c r="H822" s="98">
        <v>17.86</v>
      </c>
      <c r="I822" s="97" t="s">
        <v>725</v>
      </c>
      <c r="J822" s="108">
        <v>-5.1000000000000004E-3</v>
      </c>
      <c r="K822" s="97">
        <f ca="1">IF(COUNT($E822:E$1321)&gt;=22,LINEST(OFFSET(E822,0,0,22),OFFSET(J822,0,0,22)),"")</f>
        <v>0.18970471753212972</v>
      </c>
      <c r="L822" s="99">
        <f t="shared" si="465"/>
        <v>0</v>
      </c>
      <c r="M822" s="99">
        <f t="shared" si="466"/>
        <v>0</v>
      </c>
      <c r="N822" s="99">
        <f t="shared" si="467"/>
        <v>0</v>
      </c>
      <c r="O8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-0.16891891891891897</v>
      </c>
      <c r="P822" s="128">
        <f>IF(Petrobras_PETR4___Histórico__InfoMoney_1[[#This Row],[William %R]]&lt;-0.8,1,0)</f>
        <v>0</v>
      </c>
      <c r="Q822" s="128">
        <f>IF(Petrobras_PETR4___Histórico__InfoMoney_1[[#This Row],[William %R]]&gt;-0.1,1,0)</f>
        <v>0</v>
      </c>
      <c r="R822" s="99">
        <f t="shared" si="468"/>
        <v>15.15</v>
      </c>
      <c r="S822" s="99">
        <f t="shared" si="469"/>
        <v>18.11</v>
      </c>
      <c r="T822" s="99">
        <f t="shared" si="470"/>
        <v>16.239653846153846</v>
      </c>
      <c r="U822" s="99">
        <f t="shared" si="471"/>
        <v>16.143999999999998</v>
      </c>
      <c r="V822" s="99">
        <f t="shared" si="472"/>
        <v>16.861340491731323</v>
      </c>
      <c r="W822" s="99">
        <f t="shared" si="473"/>
        <v>16.038668139471845</v>
      </c>
      <c r="X822" s="99">
        <f t="shared" si="474"/>
        <v>0.82267235225947744</v>
      </c>
      <c r="Y822" s="99">
        <f t="shared" si="475"/>
        <v>0.65187866064786992</v>
      </c>
      <c r="Z822" s="99">
        <f t="shared" si="476"/>
        <v>0.17079369161160751</v>
      </c>
      <c r="AA822" s="109">
        <f t="shared" si="477"/>
        <v>0.22627416997969541</v>
      </c>
      <c r="AB822" s="109">
        <f t="shared" si="494"/>
        <v>0.59332116092382903</v>
      </c>
      <c r="AC822" s="99" t="str">
        <f t="shared" si="495"/>
        <v>0</v>
      </c>
      <c r="AD822" s="95" t="str">
        <f t="shared" si="496"/>
        <v>0</v>
      </c>
      <c r="AE822" s="95">
        <f t="shared" si="478"/>
        <v>1</v>
      </c>
      <c r="AF822" s="95">
        <f>IF(Petrobras_PETR4___Histórico__InfoMoney_1[[#This Row],[MACD Line]]&lt;0,1,0)</f>
        <v>0</v>
      </c>
      <c r="AG822" s="99">
        <f>Petrobras_PETR4___Histórico__InfoMoney_1[[#This Row],[9MME]]/Petrobras_PETR4___Histórico__InfoMoney_1[[#This Row],[20MA]]</f>
        <v>1.005925040024396</v>
      </c>
      <c r="AH822" s="95">
        <f t="shared" si="479"/>
        <v>0</v>
      </c>
      <c r="AI822" s="96">
        <f t="shared" si="480"/>
        <v>0</v>
      </c>
      <c r="AK822" s="104" t="b">
        <f t="shared" si="481"/>
        <v>1</v>
      </c>
      <c r="AL822" s="104" t="b">
        <f t="shared" si="482"/>
        <v>1</v>
      </c>
      <c r="AM822" s="104" t="b">
        <f t="shared" si="483"/>
        <v>1</v>
      </c>
      <c r="AN822" s="104" t="b">
        <f t="shared" si="484"/>
        <v>0</v>
      </c>
      <c r="AO822" s="98">
        <f t="shared" si="485"/>
        <v>14.63</v>
      </c>
      <c r="AP822" s="104">
        <f t="shared" si="486"/>
        <v>18.11</v>
      </c>
      <c r="AQ822" s="98">
        <f t="shared" si="487"/>
        <v>0.2</v>
      </c>
      <c r="AR822" s="98">
        <f t="shared" si="488"/>
        <v>0.15384615384615385</v>
      </c>
      <c r="AS822" s="98">
        <f t="shared" si="489"/>
        <v>7.407407407407407E-2</v>
      </c>
      <c r="AU822" s="97" t="b">
        <f t="shared" si="490"/>
        <v>0</v>
      </c>
      <c r="AV822" s="97" t="b">
        <f t="shared" si="491"/>
        <v>1</v>
      </c>
      <c r="AW822" s="97" t="b">
        <f t="shared" si="497"/>
        <v>1</v>
      </c>
      <c r="AX822" s="97" t="b">
        <f t="shared" si="498"/>
        <v>0</v>
      </c>
      <c r="AY8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2" s="97" t="b">
        <f t="shared" si="492"/>
        <v>0</v>
      </c>
      <c r="BA822" s="97" t="b">
        <f t="shared" si="493"/>
        <v>1</v>
      </c>
      <c r="BB822" s="97" t="b">
        <f t="shared" si="499"/>
        <v>1</v>
      </c>
      <c r="BC822" s="97" t="b">
        <f t="shared" si="500"/>
        <v>0</v>
      </c>
      <c r="BD822" s="97" t="b">
        <f>Petrobras_PETR4___Histórico__InfoMoney_1[[#This Row],[MACD Line]]&lt;0</f>
        <v>0</v>
      </c>
      <c r="BE8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3" spans="1:57">
      <c r="A823" s="83">
        <v>43129</v>
      </c>
      <c r="B823" s="98">
        <v>17.93</v>
      </c>
      <c r="C823" s="98">
        <v>17.93</v>
      </c>
      <c r="D823" s="98">
        <v>-0.4</v>
      </c>
      <c r="E823" s="98">
        <f>Petrobras_PETR4___Histórico__InfoMoney_1[[#This Row],[Var.Dia (%)]]/100</f>
        <v>-4.0000000000000001E-3</v>
      </c>
      <c r="F823" s="98">
        <v>17.77</v>
      </c>
      <c r="G823" s="98">
        <v>17.68</v>
      </c>
      <c r="H823" s="98">
        <v>18.11</v>
      </c>
      <c r="I823" s="97" t="s">
        <v>726</v>
      </c>
      <c r="J823" s="108">
        <v>2.5999999999999999E-3</v>
      </c>
      <c r="K823" s="97">
        <f ca="1">IF(COUNT($E823:E$1321)&gt;=22,LINEST(OFFSET(E823,0,0,22),OFFSET(J823,0,0,22)),"")</f>
        <v>0.18803377488532538</v>
      </c>
      <c r="L823" s="99">
        <f t="shared" si="465"/>
        <v>0</v>
      </c>
      <c r="M823" s="99">
        <f t="shared" si="466"/>
        <v>1</v>
      </c>
      <c r="N823" s="99">
        <f t="shared" si="467"/>
        <v>0</v>
      </c>
      <c r="O8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-6.0810810810810731E-2</v>
      </c>
      <c r="P823" s="128">
        <f>IF(Petrobras_PETR4___Histórico__InfoMoney_1[[#This Row],[William %R]]&lt;-0.8,1,0)</f>
        <v>0</v>
      </c>
      <c r="Q823" s="128">
        <f>IF(Petrobras_PETR4___Histórico__InfoMoney_1[[#This Row],[William %R]]&gt;-0.1,1,0)</f>
        <v>1</v>
      </c>
      <c r="R823" s="99">
        <f t="shared" si="468"/>
        <v>15.15</v>
      </c>
      <c r="S823" s="99">
        <f t="shared" si="469"/>
        <v>18.11</v>
      </c>
      <c r="T823" s="99">
        <f t="shared" si="470"/>
        <v>16.14376923076923</v>
      </c>
      <c r="U823" s="99">
        <f t="shared" si="471"/>
        <v>15.990500000000001</v>
      </c>
      <c r="V823" s="99">
        <f t="shared" si="472"/>
        <v>16.725220581137016</v>
      </c>
      <c r="W823" s="99">
        <f t="shared" si="473"/>
        <v>15.912961590629594</v>
      </c>
      <c r="X823" s="99">
        <f t="shared" si="474"/>
        <v>0.81225899050742179</v>
      </c>
      <c r="Y823" s="99">
        <f t="shared" si="475"/>
        <v>0.6091802377449681</v>
      </c>
      <c r="Z823" s="99">
        <f t="shared" si="476"/>
        <v>0.20307875276245368</v>
      </c>
      <c r="AA823" s="109">
        <f t="shared" si="477"/>
        <v>4.9497474683058526E-2</v>
      </c>
      <c r="AB823" s="109">
        <f t="shared" si="494"/>
        <v>0.68809156367448621</v>
      </c>
      <c r="AC823" s="99" t="str">
        <f t="shared" si="495"/>
        <v>0</v>
      </c>
      <c r="AD823" s="95" t="str">
        <f t="shared" si="496"/>
        <v>0</v>
      </c>
      <c r="AE823" s="95">
        <f t="shared" si="478"/>
        <v>1</v>
      </c>
      <c r="AF823" s="95">
        <f>IF(Petrobras_PETR4___Histórico__InfoMoney_1[[#This Row],[MACD Line]]&lt;0,1,0)</f>
        <v>0</v>
      </c>
      <c r="AG823" s="99">
        <f>Petrobras_PETR4___Histórico__InfoMoney_1[[#This Row],[9MME]]/Petrobras_PETR4___Histórico__InfoMoney_1[[#This Row],[20MA]]</f>
        <v>1.0095850180275308</v>
      </c>
      <c r="AH823" s="95">
        <f t="shared" si="479"/>
        <v>0</v>
      </c>
      <c r="AI823" s="96">
        <f t="shared" si="480"/>
        <v>0</v>
      </c>
      <c r="AK823" s="104" t="b">
        <f t="shared" si="481"/>
        <v>1</v>
      </c>
      <c r="AL823" s="104" t="b">
        <f t="shared" si="482"/>
        <v>1</v>
      </c>
      <c r="AM823" s="104" t="b">
        <f t="shared" si="483"/>
        <v>0</v>
      </c>
      <c r="AN823" s="104" t="b">
        <f t="shared" si="484"/>
        <v>1</v>
      </c>
      <c r="AO823" s="98">
        <f t="shared" si="485"/>
        <v>14.45</v>
      </c>
      <c r="AP823" s="104">
        <f t="shared" si="486"/>
        <v>18.11</v>
      </c>
      <c r="AQ823" s="98">
        <f t="shared" si="487"/>
        <v>0.2</v>
      </c>
      <c r="AR823" s="98">
        <f t="shared" si="488"/>
        <v>0.15384615384615385</v>
      </c>
      <c r="AS823" s="98">
        <f t="shared" si="489"/>
        <v>7.407407407407407E-2</v>
      </c>
      <c r="AU823" s="97" t="b">
        <f t="shared" si="490"/>
        <v>1</v>
      </c>
      <c r="AV823" s="97" t="b">
        <f t="shared" si="491"/>
        <v>1</v>
      </c>
      <c r="AW823" s="97" t="b">
        <f t="shared" si="497"/>
        <v>0</v>
      </c>
      <c r="AX823" s="97" t="b">
        <f t="shared" si="498"/>
        <v>0</v>
      </c>
      <c r="AY8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3" s="97" t="b">
        <f t="shared" si="492"/>
        <v>0</v>
      </c>
      <c r="BA823" s="97" t="b">
        <f t="shared" si="493"/>
        <v>0</v>
      </c>
      <c r="BB823" s="97" t="b">
        <f t="shared" si="499"/>
        <v>1</v>
      </c>
      <c r="BC823" s="97" t="b">
        <f t="shared" si="500"/>
        <v>1</v>
      </c>
      <c r="BD823" s="97" t="b">
        <f>Petrobras_PETR4___Histórico__InfoMoney_1[[#This Row],[MACD Line]]&lt;0</f>
        <v>0</v>
      </c>
      <c r="BE8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4" spans="1:57">
      <c r="A824" s="83">
        <v>43126</v>
      </c>
      <c r="B824" s="98">
        <v>18</v>
      </c>
      <c r="C824" s="98">
        <v>18</v>
      </c>
      <c r="D824" s="98">
        <v>3.05</v>
      </c>
      <c r="E824" s="98">
        <f>Petrobras_PETR4___Histórico__InfoMoney_1[[#This Row],[Var.Dia (%)]]/100</f>
        <v>3.0499999999999999E-2</v>
      </c>
      <c r="F824" s="98">
        <v>17.72</v>
      </c>
      <c r="G824" s="98">
        <v>17.25</v>
      </c>
      <c r="H824" s="98">
        <v>18.05</v>
      </c>
      <c r="I824" s="97" t="s">
        <v>180</v>
      </c>
      <c r="J824" s="108">
        <v>9.7999999999999997E-3</v>
      </c>
      <c r="K824" s="97">
        <f ca="1">IF(COUNT($E824:E$1321)&gt;=22,LINEST(OFFSET(E824,0,0,22),OFFSET(J824,0,0,22)),"")</f>
        <v>0.24606898861991428</v>
      </c>
      <c r="L824" s="99">
        <f t="shared" si="465"/>
        <v>0</v>
      </c>
      <c r="M824" s="99">
        <f t="shared" si="466"/>
        <v>0</v>
      </c>
      <c r="N824" s="99">
        <f t="shared" si="467"/>
        <v>0</v>
      </c>
      <c r="O8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-1.6949152542373117E-2</v>
      </c>
      <c r="P824" s="128">
        <f>IF(Petrobras_PETR4___Histórico__InfoMoney_1[[#This Row],[William %R]]&lt;-0.8,1,0)</f>
        <v>0</v>
      </c>
      <c r="Q824" s="128">
        <f>IF(Petrobras_PETR4___Histórico__InfoMoney_1[[#This Row],[William %R]]&gt;-0.1,1,0)</f>
        <v>1</v>
      </c>
      <c r="R824" s="99">
        <f t="shared" si="468"/>
        <v>15.1</v>
      </c>
      <c r="S824" s="99">
        <f t="shared" si="469"/>
        <v>18.05</v>
      </c>
      <c r="T824" s="99">
        <f t="shared" si="470"/>
        <v>16.003499999999999</v>
      </c>
      <c r="U824" s="99">
        <f t="shared" si="471"/>
        <v>15.818999999999997</v>
      </c>
      <c r="V824" s="99">
        <f t="shared" si="472"/>
        <v>16.506169777707381</v>
      </c>
      <c r="W824" s="99">
        <f t="shared" si="473"/>
        <v>15.751598517879962</v>
      </c>
      <c r="X824" s="99">
        <f t="shared" si="474"/>
        <v>0.75457125982741857</v>
      </c>
      <c r="Y824" s="99">
        <f t="shared" si="475"/>
        <v>0.55841054955435465</v>
      </c>
      <c r="Z824" s="99">
        <f t="shared" si="476"/>
        <v>0.19616071027306392</v>
      </c>
      <c r="AA824" s="109">
        <f t="shared" si="477"/>
        <v>0.37476659402887097</v>
      </c>
      <c r="AB824" s="109">
        <f t="shared" si="494"/>
        <v>0.6691262960009865</v>
      </c>
      <c r="AC824" s="99" t="str">
        <f t="shared" si="495"/>
        <v>0</v>
      </c>
      <c r="AD824" s="95" t="str">
        <f t="shared" si="496"/>
        <v>0</v>
      </c>
      <c r="AE824" s="95">
        <f t="shared" si="478"/>
        <v>1</v>
      </c>
      <c r="AF824" s="95">
        <f>IF(Petrobras_PETR4___Histórico__InfoMoney_1[[#This Row],[MACD Line]]&lt;0,1,0)</f>
        <v>0</v>
      </c>
      <c r="AG824" s="99">
        <f>Petrobras_PETR4___Histórico__InfoMoney_1[[#This Row],[9MME]]/Petrobras_PETR4___Histórico__InfoMoney_1[[#This Row],[20MA]]</f>
        <v>1.0116631898350086</v>
      </c>
      <c r="AH824" s="95">
        <f t="shared" si="479"/>
        <v>0</v>
      </c>
      <c r="AI824" s="96">
        <f t="shared" si="480"/>
        <v>0</v>
      </c>
      <c r="AK824" s="104" t="b">
        <f t="shared" si="481"/>
        <v>1</v>
      </c>
      <c r="AL824" s="104" t="b">
        <f t="shared" si="482"/>
        <v>0</v>
      </c>
      <c r="AM824" s="104" t="b">
        <f t="shared" si="483"/>
        <v>0</v>
      </c>
      <c r="AN824" s="104" t="b">
        <f t="shared" si="484"/>
        <v>1</v>
      </c>
      <c r="AO824" s="98">
        <f t="shared" si="485"/>
        <v>14.17</v>
      </c>
      <c r="AP824" s="104">
        <f t="shared" si="486"/>
        <v>18.11</v>
      </c>
      <c r="AQ824" s="98">
        <f t="shared" si="487"/>
        <v>0.2</v>
      </c>
      <c r="AR824" s="98">
        <f t="shared" si="488"/>
        <v>0.15384615384615385</v>
      </c>
      <c r="AS824" s="98">
        <f t="shared" si="489"/>
        <v>7.407407407407407E-2</v>
      </c>
      <c r="AU824" s="97" t="b">
        <f t="shared" si="490"/>
        <v>1</v>
      </c>
      <c r="AV824" s="97" t="b">
        <f t="shared" si="491"/>
        <v>1</v>
      </c>
      <c r="AW824" s="97" t="b">
        <f t="shared" si="497"/>
        <v>0</v>
      </c>
      <c r="AX824" s="97" t="b">
        <f t="shared" si="498"/>
        <v>0</v>
      </c>
      <c r="AY8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4" s="97" t="b">
        <f t="shared" si="492"/>
        <v>0</v>
      </c>
      <c r="BA824" s="97" t="b">
        <f t="shared" si="493"/>
        <v>0</v>
      </c>
      <c r="BB824" s="97" t="b">
        <f t="shared" si="499"/>
        <v>1</v>
      </c>
      <c r="BC824" s="97" t="b">
        <f t="shared" si="500"/>
        <v>1</v>
      </c>
      <c r="BD824" s="97" t="b">
        <f>Petrobras_PETR4___Histórico__InfoMoney_1[[#This Row],[MACD Line]]&lt;0</f>
        <v>0</v>
      </c>
      <c r="BE8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5" spans="1:57">
      <c r="A825" s="83">
        <v>43124</v>
      </c>
      <c r="B825" s="98">
        <v>17.47</v>
      </c>
      <c r="C825" s="98">
        <v>17.47</v>
      </c>
      <c r="D825" s="98">
        <v>5.74</v>
      </c>
      <c r="E825" s="98">
        <f>Petrobras_PETR4___Histórico__InfoMoney_1[[#This Row],[Var.Dia (%)]]/100</f>
        <v>5.74E-2</v>
      </c>
      <c r="F825" s="98">
        <v>16.64</v>
      </c>
      <c r="G825" s="98">
        <v>16.64</v>
      </c>
      <c r="H825" s="98">
        <v>17.73</v>
      </c>
      <c r="I825" s="97" t="s">
        <v>109</v>
      </c>
      <c r="J825" s="108">
        <v>-2.1600000000000001E-2</v>
      </c>
      <c r="K825" s="97">
        <f ca="1">IF(COUNT($E825:E$1321)&gt;=22,LINEST(OFFSET(E825,0,0,22),OFFSET(J825,0,0,22)),"")</f>
        <v>0.20355770665973152</v>
      </c>
      <c r="L825" s="99">
        <f t="shared" si="465"/>
        <v>0</v>
      </c>
      <c r="M825" s="99">
        <f t="shared" si="466"/>
        <v>0</v>
      </c>
      <c r="N825" s="99">
        <f t="shared" si="467"/>
        <v>0</v>
      </c>
      <c r="O8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-9.4202898550725209E-2</v>
      </c>
      <c r="P825" s="128">
        <f>IF(Petrobras_PETR4___Histórico__InfoMoney_1[[#This Row],[William %R]]&lt;-0.8,1,0)</f>
        <v>0</v>
      </c>
      <c r="Q825" s="128">
        <f>IF(Petrobras_PETR4___Histórico__InfoMoney_1[[#This Row],[William %R]]&gt;-0.1,1,0)</f>
        <v>1</v>
      </c>
      <c r="R825" s="99">
        <f t="shared" si="468"/>
        <v>14.97</v>
      </c>
      <c r="S825" s="99">
        <f t="shared" si="469"/>
        <v>17.73</v>
      </c>
      <c r="T825" s="99">
        <f t="shared" si="470"/>
        <v>15.784884615384616</v>
      </c>
      <c r="U825" s="99">
        <f t="shared" si="471"/>
        <v>15.640499999999999</v>
      </c>
      <c r="V825" s="99">
        <f t="shared" si="472"/>
        <v>16.234564282745087</v>
      </c>
      <c r="W825" s="99">
        <f t="shared" si="473"/>
        <v>15.571726399310359</v>
      </c>
      <c r="X825" s="99">
        <f t="shared" si="474"/>
        <v>0.66283788343472771</v>
      </c>
      <c r="Y825" s="99">
        <f t="shared" si="475"/>
        <v>0.5093703719860887</v>
      </c>
      <c r="Z825" s="99">
        <f t="shared" si="476"/>
        <v>0.15346751144863902</v>
      </c>
      <c r="AA825" s="109">
        <f t="shared" si="477"/>
        <v>0.6717514421272196</v>
      </c>
      <c r="AB825" s="109">
        <f t="shared" si="494"/>
        <v>0.42399292446926451</v>
      </c>
      <c r="AC825" s="99" t="str">
        <f t="shared" si="495"/>
        <v>0</v>
      </c>
      <c r="AD825" s="95" t="str">
        <f t="shared" si="496"/>
        <v>0</v>
      </c>
      <c r="AE825" s="95">
        <f t="shared" si="478"/>
        <v>1</v>
      </c>
      <c r="AF825" s="95">
        <f>IF(Petrobras_PETR4___Histórico__InfoMoney_1[[#This Row],[MACD Line]]&lt;0,1,0)</f>
        <v>0</v>
      </c>
      <c r="AG825" s="99">
        <f>Petrobras_PETR4___Histórico__InfoMoney_1[[#This Row],[9MME]]/Petrobras_PETR4___Histórico__InfoMoney_1[[#This Row],[20MA]]</f>
        <v>1.0092314577784991</v>
      </c>
      <c r="AH825" s="95">
        <f t="shared" si="479"/>
        <v>0</v>
      </c>
      <c r="AI825" s="96">
        <f t="shared" si="480"/>
        <v>0</v>
      </c>
      <c r="AK825" s="104" t="b">
        <f t="shared" si="481"/>
        <v>0</v>
      </c>
      <c r="AL825" s="104" t="b">
        <f t="shared" si="482"/>
        <v>0</v>
      </c>
      <c r="AM825" s="104" t="b">
        <f t="shared" si="483"/>
        <v>0</v>
      </c>
      <c r="AN825" s="104" t="b">
        <f t="shared" si="484"/>
        <v>1</v>
      </c>
      <c r="AO825" s="98">
        <f t="shared" si="485"/>
        <v>14.17</v>
      </c>
      <c r="AP825" s="104">
        <f t="shared" si="486"/>
        <v>18.05</v>
      </c>
      <c r="AQ825" s="98">
        <f t="shared" si="487"/>
        <v>0.2</v>
      </c>
      <c r="AR825" s="98">
        <f t="shared" si="488"/>
        <v>0.15384615384615385</v>
      </c>
      <c r="AS825" s="98">
        <f t="shared" si="489"/>
        <v>7.407407407407407E-2</v>
      </c>
      <c r="AU825" s="97" t="b">
        <f t="shared" si="490"/>
        <v>1</v>
      </c>
      <c r="AV825" s="97" t="b">
        <f t="shared" si="491"/>
        <v>0</v>
      </c>
      <c r="AW825" s="97" t="b">
        <f t="shared" si="497"/>
        <v>0</v>
      </c>
      <c r="AX825" s="97" t="b">
        <f t="shared" si="498"/>
        <v>1</v>
      </c>
      <c r="AY8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5" s="97" t="b">
        <f t="shared" si="492"/>
        <v>1</v>
      </c>
      <c r="BA825" s="97" t="b">
        <f t="shared" si="493"/>
        <v>0</v>
      </c>
      <c r="BB825" s="97" t="b">
        <f t="shared" si="499"/>
        <v>0</v>
      </c>
      <c r="BC825" s="97" t="b">
        <f t="shared" si="500"/>
        <v>1</v>
      </c>
      <c r="BD825" s="97" t="b">
        <f>Petrobras_PETR4___Histórico__InfoMoney_1[[#This Row],[MACD Line]]&lt;0</f>
        <v>0</v>
      </c>
      <c r="BE8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6" spans="1:57">
      <c r="A826" s="83">
        <v>43123</v>
      </c>
      <c r="B826" s="98">
        <v>16.52</v>
      </c>
      <c r="C826" s="98">
        <v>16.52</v>
      </c>
      <c r="D826" s="98">
        <v>-0.97</v>
      </c>
      <c r="E826" s="98">
        <f>Petrobras_PETR4___Histórico__InfoMoney_1[[#This Row],[Var.Dia (%)]]/100</f>
        <v>-9.7000000000000003E-3</v>
      </c>
      <c r="F826" s="98">
        <v>16.62</v>
      </c>
      <c r="G826" s="98">
        <v>16.260000000000002</v>
      </c>
      <c r="H826" s="98">
        <v>16.68</v>
      </c>
      <c r="I826" s="97" t="s">
        <v>727</v>
      </c>
      <c r="J826" s="108">
        <v>-3.6299999999999999E-2</v>
      </c>
      <c r="K826" s="97">
        <f ca="1">IF(COUNT($E826:E$1321)&gt;=22,LINEST(OFFSET(E826,0,0,22),OFFSET(J826,0,0,22)),"")</f>
        <v>0.51798089759521437</v>
      </c>
      <c r="L826" s="99">
        <f t="shared" si="465"/>
        <v>0</v>
      </c>
      <c r="M826" s="99">
        <f t="shared" si="466"/>
        <v>0</v>
      </c>
      <c r="N826" s="99">
        <f t="shared" si="467"/>
        <v>0</v>
      </c>
      <c r="O8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-0.12429378531073397</v>
      </c>
      <c r="P826" s="128">
        <f>IF(Petrobras_PETR4___Histórico__InfoMoney_1[[#This Row],[William %R]]&lt;-0.8,1,0)</f>
        <v>0</v>
      </c>
      <c r="Q826" s="128">
        <f>IF(Petrobras_PETR4___Histórico__InfoMoney_1[[#This Row],[William %R]]&gt;-0.1,1,0)</f>
        <v>0</v>
      </c>
      <c r="R826" s="99">
        <f t="shared" si="468"/>
        <v>14.97</v>
      </c>
      <c r="S826" s="99">
        <f t="shared" si="469"/>
        <v>16.739999999999998</v>
      </c>
      <c r="T826" s="99">
        <f t="shared" si="470"/>
        <v>15.546076923076923</v>
      </c>
      <c r="U826" s="99">
        <f t="shared" si="471"/>
        <v>15.4785</v>
      </c>
      <c r="V826" s="99">
        <f t="shared" si="472"/>
        <v>16.009939606880558</v>
      </c>
      <c r="W826" s="99">
        <f t="shared" si="473"/>
        <v>15.419864511255188</v>
      </c>
      <c r="X826" s="99">
        <f t="shared" si="474"/>
        <v>0.59007509562536953</v>
      </c>
      <c r="Y826" s="99">
        <f t="shared" si="475"/>
        <v>0.47100349412392889</v>
      </c>
      <c r="Z826" s="99">
        <f t="shared" si="476"/>
        <v>0.11907160150144064</v>
      </c>
      <c r="AA826" s="109">
        <f t="shared" si="477"/>
        <v>0.12020815280171429</v>
      </c>
      <c r="AB826" s="109">
        <f t="shared" si="494"/>
        <v>9.0388052307813632E-2</v>
      </c>
      <c r="AC826" s="99" t="str">
        <f t="shared" si="495"/>
        <v>0</v>
      </c>
      <c r="AD826" s="95" t="str">
        <f t="shared" si="496"/>
        <v>0</v>
      </c>
      <c r="AE826" s="95">
        <f t="shared" si="478"/>
        <v>1</v>
      </c>
      <c r="AF826" s="95">
        <f>IF(Petrobras_PETR4___Histórico__InfoMoney_1[[#This Row],[MACD Line]]&lt;0,1,0)</f>
        <v>0</v>
      </c>
      <c r="AG826" s="99">
        <f>Petrobras_PETR4___Histórico__InfoMoney_1[[#This Row],[9MME]]/Petrobras_PETR4___Histórico__InfoMoney_1[[#This Row],[20MA]]</f>
        <v>1.0043658573554881</v>
      </c>
      <c r="AH826" s="95">
        <f t="shared" si="479"/>
        <v>0</v>
      </c>
      <c r="AI826" s="96">
        <f t="shared" si="480"/>
        <v>0</v>
      </c>
      <c r="AK826" s="104" t="b">
        <f t="shared" si="481"/>
        <v>0</v>
      </c>
      <c r="AL826" s="104" t="b">
        <f t="shared" si="482"/>
        <v>0</v>
      </c>
      <c r="AM826" s="104" t="b">
        <f t="shared" si="483"/>
        <v>1</v>
      </c>
      <c r="AN826" s="104" t="b">
        <f t="shared" si="484"/>
        <v>1</v>
      </c>
      <c r="AO826" s="98">
        <f t="shared" si="485"/>
        <v>14.17</v>
      </c>
      <c r="AP826" s="104">
        <f t="shared" si="486"/>
        <v>16.739999999999998</v>
      </c>
      <c r="AQ826" s="98">
        <f t="shared" si="487"/>
        <v>0.2</v>
      </c>
      <c r="AR826" s="98">
        <f t="shared" si="488"/>
        <v>0.15384615384615385</v>
      </c>
      <c r="AS826" s="98">
        <f t="shared" si="489"/>
        <v>7.407407407407407E-2</v>
      </c>
      <c r="AU826" s="97" t="b">
        <f t="shared" si="490"/>
        <v>0</v>
      </c>
      <c r="AV826" s="97" t="b">
        <f t="shared" si="491"/>
        <v>1</v>
      </c>
      <c r="AW826" s="97" t="b">
        <f t="shared" si="497"/>
        <v>1</v>
      </c>
      <c r="AX826" s="97" t="b">
        <f t="shared" si="498"/>
        <v>1</v>
      </c>
      <c r="AY8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6" s="97" t="b">
        <f t="shared" si="492"/>
        <v>0</v>
      </c>
      <c r="BA826" s="97" t="b">
        <f t="shared" si="493"/>
        <v>1</v>
      </c>
      <c r="BB826" s="97" t="b">
        <f t="shared" si="499"/>
        <v>0</v>
      </c>
      <c r="BC826" s="97" t="b">
        <f t="shared" si="500"/>
        <v>0</v>
      </c>
      <c r="BD826" s="97" t="b">
        <f>Petrobras_PETR4___Histórico__InfoMoney_1[[#This Row],[MACD Line]]&lt;0</f>
        <v>0</v>
      </c>
      <c r="BE8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7" spans="1:57">
      <c r="A827" s="83">
        <v>43122</v>
      </c>
      <c r="B827" s="98">
        <v>16.690000000000001</v>
      </c>
      <c r="C827" s="98">
        <v>16.690000000000001</v>
      </c>
      <c r="D827" s="98">
        <v>1.1499999999999999</v>
      </c>
      <c r="E827" s="98">
        <f>Petrobras_PETR4___Histórico__InfoMoney_1[[#This Row],[Var.Dia (%)]]/100</f>
        <v>1.15E-2</v>
      </c>
      <c r="F827" s="98">
        <v>16.690000000000001</v>
      </c>
      <c r="G827" s="98">
        <v>16.34</v>
      </c>
      <c r="H827" s="98">
        <v>16.690000000000001</v>
      </c>
      <c r="I827" s="97" t="s">
        <v>728</v>
      </c>
      <c r="J827" s="108">
        <v>1.2800000000000001E-2</v>
      </c>
      <c r="K827" s="97">
        <f ca="1">IF(COUNT($E827:E$1321)&gt;=22,LINEST(OFFSET(E827,0,0,22),OFFSET(J827,0,0,22)),"")</f>
        <v>0.50043432245840647</v>
      </c>
      <c r="L827" s="99">
        <f t="shared" si="465"/>
        <v>0</v>
      </c>
      <c r="M827" s="99">
        <f t="shared" si="466"/>
        <v>0</v>
      </c>
      <c r="N827" s="99">
        <f t="shared" si="467"/>
        <v>0</v>
      </c>
      <c r="O8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-2.5641025641024193E-2</v>
      </c>
      <c r="P827" s="128">
        <f>IF(Petrobras_PETR4___Histórico__InfoMoney_1[[#This Row],[William %R]]&lt;-0.8,1,0)</f>
        <v>0</v>
      </c>
      <c r="Q827" s="128">
        <f>IF(Petrobras_PETR4___Histórico__InfoMoney_1[[#This Row],[William %R]]&gt;-0.1,1,0)</f>
        <v>1</v>
      </c>
      <c r="R827" s="99">
        <f t="shared" si="468"/>
        <v>14.79</v>
      </c>
      <c r="S827" s="99">
        <f t="shared" si="469"/>
        <v>16.739999999999998</v>
      </c>
      <c r="T827" s="99">
        <f t="shared" si="470"/>
        <v>15.448692307692305</v>
      </c>
      <c r="U827" s="99">
        <f t="shared" si="471"/>
        <v>15.369</v>
      </c>
      <c r="V827" s="99">
        <f t="shared" si="472"/>
        <v>15.917201353586114</v>
      </c>
      <c r="W827" s="99">
        <f t="shared" si="473"/>
        <v>15.331853672155603</v>
      </c>
      <c r="X827" s="99">
        <f t="shared" si="474"/>
        <v>0.58534768143051075</v>
      </c>
      <c r="Y827" s="99">
        <f t="shared" si="475"/>
        <v>0.44123559374856874</v>
      </c>
      <c r="Z827" s="99">
        <f t="shared" si="476"/>
        <v>0.144112087681942</v>
      </c>
      <c r="AA827" s="109">
        <f t="shared" si="477"/>
        <v>0.13435028842544494</v>
      </c>
      <c r="AB827" s="109">
        <f t="shared" si="494"/>
        <v>0.29108418026406085</v>
      </c>
      <c r="AC827" s="99" t="str">
        <f t="shared" si="495"/>
        <v>0</v>
      </c>
      <c r="AD827" s="95" t="str">
        <f t="shared" si="496"/>
        <v>0</v>
      </c>
      <c r="AE827" s="95">
        <f t="shared" si="478"/>
        <v>1</v>
      </c>
      <c r="AF827" s="95">
        <f>IF(Petrobras_PETR4___Histórico__InfoMoney_1[[#This Row],[MACD Line]]&lt;0,1,0)</f>
        <v>0</v>
      </c>
      <c r="AG827" s="99">
        <f>Petrobras_PETR4___Histórico__InfoMoney_1[[#This Row],[9MME]]/Petrobras_PETR4___Histórico__InfoMoney_1[[#This Row],[20MA]]</f>
        <v>1.0051852630419875</v>
      </c>
      <c r="AH827" s="95">
        <f t="shared" si="479"/>
        <v>0</v>
      </c>
      <c r="AI827" s="96">
        <f t="shared" si="480"/>
        <v>0</v>
      </c>
      <c r="AK827" s="104" t="b">
        <f t="shared" si="481"/>
        <v>0</v>
      </c>
      <c r="AL827" s="104" t="b">
        <f t="shared" si="482"/>
        <v>0</v>
      </c>
      <c r="AM827" s="104" t="b">
        <f t="shared" si="483"/>
        <v>1</v>
      </c>
      <c r="AN827" s="104" t="b">
        <f t="shared" si="484"/>
        <v>1</v>
      </c>
      <c r="AO827" s="98">
        <f t="shared" si="485"/>
        <v>13.82</v>
      </c>
      <c r="AP827" s="104">
        <f t="shared" si="486"/>
        <v>16.739999999999998</v>
      </c>
      <c r="AQ827" s="98">
        <f t="shared" si="487"/>
        <v>0.2</v>
      </c>
      <c r="AR827" s="98">
        <f t="shared" si="488"/>
        <v>0.15384615384615385</v>
      </c>
      <c r="AS827" s="98">
        <f t="shared" si="489"/>
        <v>7.407407407407407E-2</v>
      </c>
      <c r="AU827" s="97" t="b">
        <f t="shared" si="490"/>
        <v>1</v>
      </c>
      <c r="AV827" s="97" t="b">
        <f t="shared" si="491"/>
        <v>0</v>
      </c>
      <c r="AW827" s="97" t="b">
        <f t="shared" si="497"/>
        <v>1</v>
      </c>
      <c r="AX827" s="97" t="b">
        <f t="shared" si="498"/>
        <v>1</v>
      </c>
      <c r="AY8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7" s="97" t="b">
        <f t="shared" si="492"/>
        <v>0</v>
      </c>
      <c r="BA827" s="97" t="b">
        <f t="shared" si="493"/>
        <v>0</v>
      </c>
      <c r="BB827" s="97" t="b">
        <f t="shared" si="499"/>
        <v>0</v>
      </c>
      <c r="BC827" s="97" t="b">
        <f t="shared" si="500"/>
        <v>0</v>
      </c>
      <c r="BD827" s="97" t="b">
        <f>Petrobras_PETR4___Histórico__InfoMoney_1[[#This Row],[MACD Line]]&lt;0</f>
        <v>0</v>
      </c>
      <c r="BE8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8" spans="1:57">
      <c r="A828" s="83">
        <v>43119</v>
      </c>
      <c r="B828" s="98">
        <v>16.5</v>
      </c>
      <c r="C828" s="98">
        <v>16.5</v>
      </c>
      <c r="D828" s="98">
        <v>0.22</v>
      </c>
      <c r="E828" s="98">
        <f>Petrobras_PETR4___Histórico__InfoMoney_1[[#This Row],[Var.Dia (%)]]/100</f>
        <v>2.2000000000000001E-3</v>
      </c>
      <c r="F828" s="98">
        <v>16.54</v>
      </c>
      <c r="G828" s="98">
        <v>16.29</v>
      </c>
      <c r="H828" s="98">
        <v>16.64</v>
      </c>
      <c r="I828" s="97" t="s">
        <v>729</v>
      </c>
      <c r="J828" s="108">
        <v>-5.5999999999999999E-3</v>
      </c>
      <c r="K828" s="97">
        <f ca="1">IF(COUNT($E828:E$1321)&gt;=22,LINEST(OFFSET(E828,0,0,22),OFFSET(J828,0,0,22)),"")</f>
        <v>0.61040816977169998</v>
      </c>
      <c r="L828" s="99">
        <f t="shared" si="465"/>
        <v>0</v>
      </c>
      <c r="M828" s="99">
        <f t="shared" si="466"/>
        <v>0</v>
      </c>
      <c r="N828" s="99">
        <f t="shared" si="467"/>
        <v>0</v>
      </c>
      <c r="O8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-0.11374407582938327</v>
      </c>
      <c r="P828" s="128">
        <f>IF(Petrobras_PETR4___Histórico__InfoMoney_1[[#This Row],[William %R]]&lt;-0.8,1,0)</f>
        <v>0</v>
      </c>
      <c r="Q828" s="128">
        <f>IF(Petrobras_PETR4___Histórico__InfoMoney_1[[#This Row],[William %R]]&gt;-0.1,1,0)</f>
        <v>0</v>
      </c>
      <c r="R828" s="99">
        <f t="shared" si="468"/>
        <v>14.63</v>
      </c>
      <c r="S828" s="99">
        <f t="shared" si="469"/>
        <v>16.739999999999998</v>
      </c>
      <c r="T828" s="99">
        <f t="shared" si="470"/>
        <v>15.300153846153844</v>
      </c>
      <c r="U828" s="99">
        <f t="shared" si="471"/>
        <v>15.222999999999995</v>
      </c>
      <c r="V828" s="99">
        <f t="shared" si="472"/>
        <v>15.776692508783588</v>
      </c>
      <c r="W828" s="99">
        <f t="shared" si="473"/>
        <v>15.223201965928052</v>
      </c>
      <c r="X828" s="99">
        <f t="shared" si="474"/>
        <v>0.55349054285553656</v>
      </c>
      <c r="Y828" s="99">
        <f t="shared" si="475"/>
        <v>0.40520757182808326</v>
      </c>
      <c r="Z828" s="99">
        <f t="shared" si="476"/>
        <v>0.1482829710274533</v>
      </c>
      <c r="AA828" s="109">
        <f t="shared" si="477"/>
        <v>2.8284271247461298E-2</v>
      </c>
      <c r="AB828" s="109">
        <f t="shared" si="494"/>
        <v>0.40406682615626854</v>
      </c>
      <c r="AC828" s="99" t="str">
        <f t="shared" si="495"/>
        <v>0</v>
      </c>
      <c r="AD828" s="95" t="str">
        <f t="shared" si="496"/>
        <v>0</v>
      </c>
      <c r="AE828" s="95">
        <f t="shared" si="478"/>
        <v>1</v>
      </c>
      <c r="AF828" s="95">
        <f>IF(Petrobras_PETR4___Histórico__InfoMoney_1[[#This Row],[MACD Line]]&lt;0,1,0)</f>
        <v>0</v>
      </c>
      <c r="AG828" s="99">
        <f>Petrobras_PETR4___Histórico__InfoMoney_1[[#This Row],[9MME]]/Petrobras_PETR4___Histórico__InfoMoney_1[[#This Row],[20MA]]</f>
        <v>1.0050682418809596</v>
      </c>
      <c r="AH828" s="95">
        <f t="shared" si="479"/>
        <v>0</v>
      </c>
      <c r="AI828" s="96">
        <f t="shared" si="480"/>
        <v>0</v>
      </c>
      <c r="AK828" s="104" t="b">
        <f t="shared" si="481"/>
        <v>0</v>
      </c>
      <c r="AL828" s="104" t="b">
        <f t="shared" si="482"/>
        <v>1</v>
      </c>
      <c r="AM828" s="104" t="b">
        <f t="shared" si="483"/>
        <v>1</v>
      </c>
      <c r="AN828" s="104" t="b">
        <f t="shared" si="484"/>
        <v>1</v>
      </c>
      <c r="AO828" s="98">
        <f t="shared" si="485"/>
        <v>13.6</v>
      </c>
      <c r="AP828" s="104">
        <f t="shared" si="486"/>
        <v>16.739999999999998</v>
      </c>
      <c r="AQ828" s="98">
        <f t="shared" si="487"/>
        <v>0.2</v>
      </c>
      <c r="AR828" s="98">
        <f t="shared" si="488"/>
        <v>0.15384615384615385</v>
      </c>
      <c r="AS828" s="98">
        <f t="shared" si="489"/>
        <v>7.407407407407407E-2</v>
      </c>
      <c r="AU828" s="97" t="b">
        <f t="shared" si="490"/>
        <v>0</v>
      </c>
      <c r="AV828" s="97" t="b">
        <f t="shared" si="491"/>
        <v>1</v>
      </c>
      <c r="AW828" s="97" t="b">
        <f t="shared" si="497"/>
        <v>1</v>
      </c>
      <c r="AX828" s="97" t="b">
        <f t="shared" si="498"/>
        <v>0</v>
      </c>
      <c r="AY8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8" s="97" t="b">
        <f t="shared" si="492"/>
        <v>0</v>
      </c>
      <c r="BA828" s="97" t="b">
        <f t="shared" si="493"/>
        <v>0</v>
      </c>
      <c r="BB828" s="97" t="b">
        <f t="shared" si="499"/>
        <v>1</v>
      </c>
      <c r="BC828" s="97" t="b">
        <f t="shared" si="500"/>
        <v>0</v>
      </c>
      <c r="BD828" s="97" t="b">
        <f>Petrobras_PETR4___Histórico__InfoMoney_1[[#This Row],[MACD Line]]&lt;0</f>
        <v>0</v>
      </c>
      <c r="BE8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29" spans="1:57">
      <c r="A829" s="83">
        <v>43118</v>
      </c>
      <c r="B829" s="98">
        <v>16.46</v>
      </c>
      <c r="C829" s="98">
        <v>16.46</v>
      </c>
      <c r="D829" s="98">
        <v>-0.76</v>
      </c>
      <c r="E829" s="98">
        <f>Petrobras_PETR4___Histórico__InfoMoney_1[[#This Row],[Var.Dia (%)]]/100</f>
        <v>-7.6E-3</v>
      </c>
      <c r="F829" s="98">
        <v>16.579999999999998</v>
      </c>
      <c r="G829" s="98">
        <v>16.2</v>
      </c>
      <c r="H829" s="98">
        <v>16.739999999999998</v>
      </c>
      <c r="I829" s="97" t="s">
        <v>730</v>
      </c>
      <c r="J829" s="108">
        <v>-3.2000000000000002E-3</v>
      </c>
      <c r="K829" s="97">
        <f ca="1">IF(COUNT($E829:E$1321)&gt;=22,LINEST(OFFSET(E829,0,0,22),OFFSET(J829,0,0,22)),"")</f>
        <v>0.62386327118188356</v>
      </c>
      <c r="L829" s="99">
        <f t="shared" si="465"/>
        <v>0</v>
      </c>
      <c r="M829" s="99">
        <f t="shared" si="466"/>
        <v>1</v>
      </c>
      <c r="N829" s="99">
        <f t="shared" si="467"/>
        <v>0</v>
      </c>
      <c r="O8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-0.1222707423580776</v>
      </c>
      <c r="P829" s="128">
        <f>IF(Petrobras_PETR4___Histórico__InfoMoney_1[[#This Row],[William %R]]&lt;-0.8,1,0)</f>
        <v>0</v>
      </c>
      <c r="Q829" s="128">
        <f>IF(Petrobras_PETR4___Histórico__InfoMoney_1[[#This Row],[William %R]]&gt;-0.1,1,0)</f>
        <v>0</v>
      </c>
      <c r="R829" s="99">
        <f t="shared" si="468"/>
        <v>14.45</v>
      </c>
      <c r="S829" s="99">
        <f t="shared" si="469"/>
        <v>16.739999999999998</v>
      </c>
      <c r="T829" s="99">
        <f t="shared" si="470"/>
        <v>15.179346153846151</v>
      </c>
      <c r="U829" s="99">
        <f t="shared" si="471"/>
        <v>15.081999999999997</v>
      </c>
      <c r="V829" s="99">
        <f t="shared" si="472"/>
        <v>15.64518205583515</v>
      </c>
      <c r="W829" s="99">
        <f t="shared" si="473"/>
        <v>15.121058123202296</v>
      </c>
      <c r="X829" s="99">
        <f t="shared" si="474"/>
        <v>0.52412393263285395</v>
      </c>
      <c r="Y829" s="99">
        <f t="shared" si="475"/>
        <v>0.36813682907121992</v>
      </c>
      <c r="Z829" s="99">
        <f t="shared" si="476"/>
        <v>0.15598710356163403</v>
      </c>
      <c r="AA829" s="109">
        <f t="shared" si="477"/>
        <v>9.1923881554250478E-2</v>
      </c>
      <c r="AB829" s="109">
        <f t="shared" si="494"/>
        <v>0.44505055892561241</v>
      </c>
      <c r="AC829" s="99" t="str">
        <f t="shared" si="495"/>
        <v>0</v>
      </c>
      <c r="AD829" s="95" t="str">
        <f t="shared" si="496"/>
        <v>0</v>
      </c>
      <c r="AE829" s="95">
        <f t="shared" si="478"/>
        <v>1</v>
      </c>
      <c r="AF829" s="95">
        <f>IF(Petrobras_PETR4___Histórico__InfoMoney_1[[#This Row],[MACD Line]]&lt;0,1,0)</f>
        <v>0</v>
      </c>
      <c r="AG829" s="99">
        <f>Petrobras_PETR4___Histórico__InfoMoney_1[[#This Row],[9MME]]/Petrobras_PETR4___Histórico__InfoMoney_1[[#This Row],[20MA]]</f>
        <v>1.006454459212714</v>
      </c>
      <c r="AH829" s="95">
        <f t="shared" si="479"/>
        <v>0</v>
      </c>
      <c r="AI829" s="96">
        <f t="shared" si="480"/>
        <v>0</v>
      </c>
      <c r="AK829" s="104" t="b">
        <f t="shared" si="481"/>
        <v>1</v>
      </c>
      <c r="AL829" s="104" t="b">
        <f t="shared" si="482"/>
        <v>1</v>
      </c>
      <c r="AM829" s="104" t="b">
        <f t="shared" si="483"/>
        <v>1</v>
      </c>
      <c r="AN829" s="104" t="b">
        <f t="shared" si="484"/>
        <v>1</v>
      </c>
      <c r="AO829" s="98">
        <f t="shared" si="485"/>
        <v>13.6</v>
      </c>
      <c r="AP829" s="104">
        <f t="shared" si="486"/>
        <v>16.739999999999998</v>
      </c>
      <c r="AQ829" s="98">
        <f t="shared" si="487"/>
        <v>0.2</v>
      </c>
      <c r="AR829" s="98">
        <f t="shared" si="488"/>
        <v>0.15384615384615385</v>
      </c>
      <c r="AS829" s="98">
        <f t="shared" si="489"/>
        <v>7.407407407407407E-2</v>
      </c>
      <c r="AU829" s="97" t="b">
        <f t="shared" si="490"/>
        <v>1</v>
      </c>
      <c r="AV829" s="97" t="b">
        <f t="shared" si="491"/>
        <v>1</v>
      </c>
      <c r="AW829" s="97" t="b">
        <f t="shared" si="497"/>
        <v>0</v>
      </c>
      <c r="AX829" s="97" t="b">
        <f t="shared" si="498"/>
        <v>0</v>
      </c>
      <c r="AY8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29" s="97" t="b">
        <f t="shared" si="492"/>
        <v>0</v>
      </c>
      <c r="BA829" s="97" t="b">
        <f t="shared" si="493"/>
        <v>0</v>
      </c>
      <c r="BB829" s="97" t="b">
        <f t="shared" si="499"/>
        <v>1</v>
      </c>
      <c r="BC829" s="97" t="b">
        <f t="shared" si="500"/>
        <v>1</v>
      </c>
      <c r="BD829" s="97" t="b">
        <f>Petrobras_PETR4___Histórico__InfoMoney_1[[#This Row],[MACD Line]]&lt;0</f>
        <v>0</v>
      </c>
      <c r="BE8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0" spans="1:57">
      <c r="A830" s="83">
        <v>43117</v>
      </c>
      <c r="B830" s="98">
        <v>16.59</v>
      </c>
      <c r="C830" s="98">
        <v>16.59</v>
      </c>
      <c r="D830" s="98">
        <v>4.0199999999999996</v>
      </c>
      <c r="E830" s="98">
        <f>Petrobras_PETR4___Histórico__InfoMoney_1[[#This Row],[Var.Dia (%)]]/100</f>
        <v>4.0199999999999993E-2</v>
      </c>
      <c r="F830" s="98">
        <v>16.190000000000001</v>
      </c>
      <c r="G830" s="98">
        <v>16.09</v>
      </c>
      <c r="H830" s="98">
        <v>16.59</v>
      </c>
      <c r="I830" s="97" t="s">
        <v>731</v>
      </c>
      <c r="J830" s="108">
        <v>2.8E-3</v>
      </c>
      <c r="K830" s="97">
        <f ca="1">IF(COUNT($E830:E$1321)&gt;=22,LINEST(OFFSET(E830,0,0,22),OFFSET(J830,0,0,22)),"")</f>
        <v>0.6076061068992018</v>
      </c>
      <c r="L830" s="99">
        <f t="shared" si="465"/>
        <v>0</v>
      </c>
      <c r="M830" s="99">
        <f t="shared" si="466"/>
        <v>0</v>
      </c>
      <c r="N830" s="99">
        <f t="shared" si="467"/>
        <v>0</v>
      </c>
      <c r="O8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30" s="128">
        <f>IF(Petrobras_PETR4___Histórico__InfoMoney_1[[#This Row],[William %R]]&lt;-0.8,1,0)</f>
        <v>0</v>
      </c>
      <c r="Q830" s="128">
        <f>IF(Petrobras_PETR4___Histórico__InfoMoney_1[[#This Row],[William %R]]&gt;-0.1,1,0)</f>
        <v>1</v>
      </c>
      <c r="R830" s="99">
        <f t="shared" si="468"/>
        <v>14.44</v>
      </c>
      <c r="S830" s="99">
        <f t="shared" si="469"/>
        <v>16.59</v>
      </c>
      <c r="T830" s="99">
        <f t="shared" si="470"/>
        <v>15.06903846153846</v>
      </c>
      <c r="U830" s="99">
        <f t="shared" si="471"/>
        <v>14.946499999999997</v>
      </c>
      <c r="V830" s="99">
        <f t="shared" si="472"/>
        <v>15.497033338714267</v>
      </c>
      <c r="W830" s="99">
        <f t="shared" si="473"/>
        <v>15.01394277305848</v>
      </c>
      <c r="X830" s="99">
        <f t="shared" si="474"/>
        <v>0.48309056565578778</v>
      </c>
      <c r="Y830" s="99">
        <f t="shared" si="475"/>
        <v>0.32914005318081141</v>
      </c>
      <c r="Z830" s="99">
        <f t="shared" si="476"/>
        <v>0.15395051247497638</v>
      </c>
      <c r="AA830" s="109">
        <f t="shared" si="477"/>
        <v>0.45961940777125615</v>
      </c>
      <c r="AB830" s="109">
        <f t="shared" si="494"/>
        <v>0.41960695895087324</v>
      </c>
      <c r="AC830" s="99" t="str">
        <f t="shared" si="495"/>
        <v>0</v>
      </c>
      <c r="AD830" s="95" t="str">
        <f t="shared" si="496"/>
        <v>0</v>
      </c>
      <c r="AE830" s="95">
        <f t="shared" si="478"/>
        <v>1</v>
      </c>
      <c r="AF830" s="95">
        <f>IF(Petrobras_PETR4___Histórico__InfoMoney_1[[#This Row],[MACD Line]]&lt;0,1,0)</f>
        <v>0</v>
      </c>
      <c r="AG830" s="99">
        <f>Petrobras_PETR4___Histórico__InfoMoney_1[[#This Row],[9MME]]/Petrobras_PETR4___Histórico__InfoMoney_1[[#This Row],[20MA]]</f>
        <v>1.0081984719859809</v>
      </c>
      <c r="AH830" s="95">
        <f t="shared" si="479"/>
        <v>0</v>
      </c>
      <c r="AI830" s="96">
        <f t="shared" si="480"/>
        <v>0</v>
      </c>
      <c r="AK830" s="104" t="b">
        <f t="shared" si="481"/>
        <v>1</v>
      </c>
      <c r="AL830" s="104" t="b">
        <f t="shared" si="482"/>
        <v>0</v>
      </c>
      <c r="AM830" s="104" t="b">
        <f t="shared" si="483"/>
        <v>0</v>
      </c>
      <c r="AN830" s="104" t="b">
        <f t="shared" si="484"/>
        <v>1</v>
      </c>
      <c r="AO830" s="98">
        <f t="shared" si="485"/>
        <v>13.51</v>
      </c>
      <c r="AP830" s="104">
        <f t="shared" si="486"/>
        <v>16.739999999999998</v>
      </c>
      <c r="AQ830" s="98">
        <f t="shared" si="487"/>
        <v>0.2</v>
      </c>
      <c r="AR830" s="98">
        <f t="shared" si="488"/>
        <v>0.15384615384615385</v>
      </c>
      <c r="AS830" s="98">
        <f t="shared" si="489"/>
        <v>7.407407407407407E-2</v>
      </c>
      <c r="AU830" s="97" t="b">
        <f t="shared" si="490"/>
        <v>1</v>
      </c>
      <c r="AV830" s="97" t="b">
        <f t="shared" si="491"/>
        <v>1</v>
      </c>
      <c r="AW830" s="97" t="b">
        <f t="shared" si="497"/>
        <v>0</v>
      </c>
      <c r="AX830" s="97" t="b">
        <f t="shared" si="498"/>
        <v>0</v>
      </c>
      <c r="AY8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0" s="97" t="b">
        <f t="shared" si="492"/>
        <v>0</v>
      </c>
      <c r="BA830" s="97" t="b">
        <f t="shared" si="493"/>
        <v>0</v>
      </c>
      <c r="BB830" s="97" t="b">
        <f t="shared" si="499"/>
        <v>1</v>
      </c>
      <c r="BC830" s="97" t="b">
        <f t="shared" si="500"/>
        <v>1</v>
      </c>
      <c r="BD830" s="97" t="b">
        <f>Petrobras_PETR4___Histórico__InfoMoney_1[[#This Row],[MACD Line]]&lt;0</f>
        <v>0</v>
      </c>
      <c r="BE8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1" spans="1:57">
      <c r="A831" s="83">
        <v>43116</v>
      </c>
      <c r="B831" s="98">
        <v>15.94</v>
      </c>
      <c r="C831" s="98">
        <v>15.94</v>
      </c>
      <c r="D831" s="98">
        <v>1.73</v>
      </c>
      <c r="E831" s="98">
        <f>Petrobras_PETR4___Histórico__InfoMoney_1[[#This Row],[Var.Dia (%)]]/100</f>
        <v>1.7299999999999999E-2</v>
      </c>
      <c r="F831" s="98">
        <v>15.67</v>
      </c>
      <c r="G831" s="98">
        <v>15.63</v>
      </c>
      <c r="H831" s="98">
        <v>16.12</v>
      </c>
      <c r="I831" s="97" t="s">
        <v>732</v>
      </c>
      <c r="J831" s="108">
        <v>-1.67E-2</v>
      </c>
      <c r="K831" s="97">
        <f ca="1">IF(COUNT($E831:E$1321)&gt;=22,LINEST(OFFSET(E831,0,0,22),OFFSET(J831,0,0,22)),"")</f>
        <v>0.18538197526113587</v>
      </c>
      <c r="L831" s="99">
        <f t="shared" si="465"/>
        <v>0</v>
      </c>
      <c r="M831" s="99">
        <f t="shared" si="466"/>
        <v>0</v>
      </c>
      <c r="N831" s="99">
        <f t="shared" si="467"/>
        <v>0</v>
      </c>
      <c r="O8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-9.2307692307693021E-2</v>
      </c>
      <c r="P831" s="128">
        <f>IF(Petrobras_PETR4___Histórico__InfoMoney_1[[#This Row],[William %R]]&lt;-0.8,1,0)</f>
        <v>0</v>
      </c>
      <c r="Q831" s="128">
        <f>IF(Petrobras_PETR4___Histórico__InfoMoney_1[[#This Row],[William %R]]&gt;-0.1,1,0)</f>
        <v>1</v>
      </c>
      <c r="R831" s="99">
        <f t="shared" si="468"/>
        <v>14.17</v>
      </c>
      <c r="S831" s="99">
        <f t="shared" si="469"/>
        <v>16.12</v>
      </c>
      <c r="T831" s="99">
        <f t="shared" si="470"/>
        <v>14.868346153846153</v>
      </c>
      <c r="U831" s="99">
        <f t="shared" si="471"/>
        <v>14.792499999999999</v>
      </c>
      <c r="V831" s="99">
        <f t="shared" si="472"/>
        <v>15.298312127571407</v>
      </c>
      <c r="W831" s="99">
        <f t="shared" si="473"/>
        <v>14.887858194903158</v>
      </c>
      <c r="X831" s="99">
        <f t="shared" si="474"/>
        <v>0.41045393266824881</v>
      </c>
      <c r="Y831" s="99">
        <f t="shared" si="475"/>
        <v>0.29065242506206729</v>
      </c>
      <c r="Z831" s="99">
        <f t="shared" si="476"/>
        <v>0.11980150760618152</v>
      </c>
      <c r="AA831" s="109">
        <f t="shared" si="477"/>
        <v>0.19091883092036754</v>
      </c>
      <c r="AB831" s="109">
        <f t="shared" si="494"/>
        <v>0.27303845882952088</v>
      </c>
      <c r="AC831" s="99" t="str">
        <f t="shared" si="495"/>
        <v>0</v>
      </c>
      <c r="AD831" s="95" t="str">
        <f t="shared" si="496"/>
        <v>0</v>
      </c>
      <c r="AE831" s="95">
        <f t="shared" si="478"/>
        <v>1</v>
      </c>
      <c r="AF831" s="95">
        <f>IF(Petrobras_PETR4___Histórico__InfoMoney_1[[#This Row],[MACD Line]]&lt;0,1,0)</f>
        <v>0</v>
      </c>
      <c r="AG831" s="99">
        <f>Petrobras_PETR4___Histórico__InfoMoney_1[[#This Row],[9MME]]/Petrobras_PETR4___Histórico__InfoMoney_1[[#This Row],[20MA]]</f>
        <v>1.0051273384381378</v>
      </c>
      <c r="AH831" s="95">
        <f t="shared" si="479"/>
        <v>0</v>
      </c>
      <c r="AI831" s="96">
        <f t="shared" si="480"/>
        <v>0</v>
      </c>
      <c r="AK831" s="104" t="b">
        <f t="shared" si="481"/>
        <v>0</v>
      </c>
      <c r="AL831" s="104" t="b">
        <f t="shared" si="482"/>
        <v>1</v>
      </c>
      <c r="AM831" s="104" t="b">
        <f t="shared" si="483"/>
        <v>0</v>
      </c>
      <c r="AN831" s="104" t="b">
        <f t="shared" si="484"/>
        <v>1</v>
      </c>
      <c r="AO831" s="98">
        <f t="shared" si="485"/>
        <v>13.51</v>
      </c>
      <c r="AP831" s="104">
        <f t="shared" si="486"/>
        <v>16.59</v>
      </c>
      <c r="AQ831" s="98">
        <f t="shared" si="487"/>
        <v>0.2</v>
      </c>
      <c r="AR831" s="98">
        <f t="shared" si="488"/>
        <v>0.15384615384615385</v>
      </c>
      <c r="AS831" s="98">
        <f t="shared" si="489"/>
        <v>7.407407407407407E-2</v>
      </c>
      <c r="AU831" s="97" t="b">
        <f t="shared" si="490"/>
        <v>1</v>
      </c>
      <c r="AV831" s="97" t="b">
        <f t="shared" si="491"/>
        <v>1</v>
      </c>
      <c r="AW831" s="97" t="b">
        <f t="shared" si="497"/>
        <v>0</v>
      </c>
      <c r="AX831" s="97" t="b">
        <f t="shared" si="498"/>
        <v>1</v>
      </c>
      <c r="AY8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1" s="97" t="b">
        <f t="shared" si="492"/>
        <v>0</v>
      </c>
      <c r="BA831" s="97" t="b">
        <f t="shared" si="493"/>
        <v>0</v>
      </c>
      <c r="BB831" s="97" t="b">
        <f t="shared" si="499"/>
        <v>0</v>
      </c>
      <c r="BC831" s="97" t="b">
        <f t="shared" si="500"/>
        <v>1</v>
      </c>
      <c r="BD831" s="97" t="b">
        <f>Petrobras_PETR4___Histórico__InfoMoney_1[[#This Row],[MACD Line]]&lt;0</f>
        <v>0</v>
      </c>
      <c r="BE8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2" spans="1:57">
      <c r="A832" s="83">
        <v>43115</v>
      </c>
      <c r="B832" s="98">
        <v>15.67</v>
      </c>
      <c r="C832" s="98">
        <v>15.67</v>
      </c>
      <c r="D832" s="98">
        <v>0.28999999999999998</v>
      </c>
      <c r="E832" s="98">
        <f>Petrobras_PETR4___Histórico__InfoMoney_1[[#This Row],[Var.Dia (%)]]/100</f>
        <v>2.8999999999999998E-3</v>
      </c>
      <c r="F832" s="98">
        <v>15.67</v>
      </c>
      <c r="G832" s="98">
        <v>15.49</v>
      </c>
      <c r="H832" s="98">
        <v>15.75</v>
      </c>
      <c r="I832" s="97" t="s">
        <v>733</v>
      </c>
      <c r="J832" s="108">
        <v>-1E-3</v>
      </c>
      <c r="K832" s="97">
        <f ca="1">IF(COUNT($E832:E$1321)&gt;=22,LINEST(OFFSET(E832,0,0,22),OFFSET(J832,0,0,22)),"")</f>
        <v>0.2770127045501623</v>
      </c>
      <c r="L832" s="99">
        <f t="shared" si="465"/>
        <v>0</v>
      </c>
      <c r="M832" s="99">
        <f t="shared" si="466"/>
        <v>0</v>
      </c>
      <c r="N832" s="99">
        <f t="shared" si="467"/>
        <v>0</v>
      </c>
      <c r="O8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-5.0632911392405104E-2</v>
      </c>
      <c r="P832" s="128">
        <f>IF(Petrobras_PETR4___Histórico__InfoMoney_1[[#This Row],[William %R]]&lt;-0.8,1,0)</f>
        <v>0</v>
      </c>
      <c r="Q832" s="128">
        <f>IF(Petrobras_PETR4___Histórico__InfoMoney_1[[#This Row],[William %R]]&gt;-0.1,1,0)</f>
        <v>1</v>
      </c>
      <c r="R832" s="99">
        <f t="shared" si="468"/>
        <v>14.17</v>
      </c>
      <c r="S832" s="99">
        <f t="shared" si="469"/>
        <v>15.75</v>
      </c>
      <c r="T832" s="99">
        <f t="shared" si="470"/>
        <v>14.743884615384616</v>
      </c>
      <c r="U832" s="99">
        <f t="shared" si="471"/>
        <v>14.673499999999999</v>
      </c>
      <c r="V832" s="99">
        <f t="shared" si="472"/>
        <v>15.181641605311663</v>
      </c>
      <c r="W832" s="99">
        <f t="shared" si="473"/>
        <v>14.80368685049541</v>
      </c>
      <c r="X832" s="99">
        <f t="shared" si="474"/>
        <v>0.37795475481625296</v>
      </c>
      <c r="Y832" s="99">
        <f t="shared" si="475"/>
        <v>0.26070204816052189</v>
      </c>
      <c r="Z832" s="99">
        <f t="shared" si="476"/>
        <v>0.11725270665573106</v>
      </c>
      <c r="AA832" s="109">
        <f t="shared" si="477"/>
        <v>2.8284271247461298E-2</v>
      </c>
      <c r="AB832" s="109">
        <f t="shared" si="494"/>
        <v>0.20510972673181554</v>
      </c>
      <c r="AC832" s="99" t="str">
        <f t="shared" si="495"/>
        <v>0</v>
      </c>
      <c r="AD832" s="95" t="str">
        <f t="shared" si="496"/>
        <v>0</v>
      </c>
      <c r="AE832" s="95">
        <f t="shared" si="478"/>
        <v>1</v>
      </c>
      <c r="AF832" s="95">
        <f>IF(Petrobras_PETR4___Histórico__InfoMoney_1[[#This Row],[MACD Line]]&lt;0,1,0)</f>
        <v>0</v>
      </c>
      <c r="AG832" s="99">
        <f>Petrobras_PETR4___Histórico__InfoMoney_1[[#This Row],[9MME]]/Petrobras_PETR4___Histórico__InfoMoney_1[[#This Row],[20MA]]</f>
        <v>1.00479671621526</v>
      </c>
      <c r="AH832" s="95">
        <f t="shared" si="479"/>
        <v>0</v>
      </c>
      <c r="AI832" s="96">
        <f t="shared" si="480"/>
        <v>0</v>
      </c>
      <c r="AK832" s="104" t="b">
        <f t="shared" si="481"/>
        <v>1</v>
      </c>
      <c r="AL832" s="104" t="b">
        <f t="shared" si="482"/>
        <v>1</v>
      </c>
      <c r="AM832" s="104" t="b">
        <f t="shared" si="483"/>
        <v>1</v>
      </c>
      <c r="AN832" s="104" t="b">
        <f t="shared" si="484"/>
        <v>1</v>
      </c>
      <c r="AO832" s="98">
        <f t="shared" si="485"/>
        <v>13.51</v>
      </c>
      <c r="AP832" s="104">
        <f t="shared" si="486"/>
        <v>16.12</v>
      </c>
      <c r="AQ832" s="98">
        <f t="shared" si="487"/>
        <v>0.2</v>
      </c>
      <c r="AR832" s="98">
        <f t="shared" si="488"/>
        <v>0.15384615384615385</v>
      </c>
      <c r="AS832" s="98">
        <f t="shared" si="489"/>
        <v>7.407407407407407E-2</v>
      </c>
      <c r="AU832" s="97" t="b">
        <f t="shared" si="490"/>
        <v>1</v>
      </c>
      <c r="AV832" s="97" t="b">
        <f t="shared" si="491"/>
        <v>1</v>
      </c>
      <c r="AW832" s="97" t="b">
        <f t="shared" si="497"/>
        <v>1</v>
      </c>
      <c r="AX832" s="97" t="b">
        <f t="shared" si="498"/>
        <v>1</v>
      </c>
      <c r="AY8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832" s="97" t="b">
        <f t="shared" si="492"/>
        <v>0</v>
      </c>
      <c r="BA832" s="97" t="b">
        <f t="shared" si="493"/>
        <v>0</v>
      </c>
      <c r="BB832" s="97" t="b">
        <f t="shared" si="499"/>
        <v>0</v>
      </c>
      <c r="BC832" s="97" t="b">
        <f t="shared" si="500"/>
        <v>0</v>
      </c>
      <c r="BD832" s="97" t="b">
        <f>Petrobras_PETR4___Histórico__InfoMoney_1[[#This Row],[MACD Line]]&lt;0</f>
        <v>0</v>
      </c>
      <c r="BE8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3" spans="1:57">
      <c r="A833" s="83">
        <v>43112</v>
      </c>
      <c r="B833" s="98">
        <v>15.63</v>
      </c>
      <c r="C833" s="98">
        <v>15.63</v>
      </c>
      <c r="D833" s="98">
        <v>0.28999999999999998</v>
      </c>
      <c r="E833" s="98">
        <f>Petrobras_PETR4___Histórico__InfoMoney_1[[#This Row],[Var.Dia (%)]]/100</f>
        <v>2.8999999999999998E-3</v>
      </c>
      <c r="F833" s="98">
        <v>15.39</v>
      </c>
      <c r="G833" s="98">
        <v>15.38</v>
      </c>
      <c r="H833" s="98">
        <v>15.73</v>
      </c>
      <c r="I833" s="97" t="s">
        <v>734</v>
      </c>
      <c r="J833" s="108">
        <v>-5.1000000000000004E-3</v>
      </c>
      <c r="K833" s="97">
        <f ca="1">IF(COUNT($E833:E$1321)&gt;=22,LINEST(OFFSET(E833,0,0,22),OFFSET(J833,0,0,22)),"")</f>
        <v>0.28782859499565117</v>
      </c>
      <c r="L833" s="99">
        <f t="shared" si="465"/>
        <v>0</v>
      </c>
      <c r="M833" s="99">
        <f t="shared" si="466"/>
        <v>0</v>
      </c>
      <c r="N833" s="99">
        <f t="shared" si="467"/>
        <v>0</v>
      </c>
      <c r="O8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-5.2356020942408189E-2</v>
      </c>
      <c r="P833" s="128">
        <f>IF(Petrobras_PETR4___Histórico__InfoMoney_1[[#This Row],[William %R]]&lt;-0.8,1,0)</f>
        <v>0</v>
      </c>
      <c r="Q833" s="128">
        <f>IF(Petrobras_PETR4___Histórico__InfoMoney_1[[#This Row],[William %R]]&gt;-0.1,1,0)</f>
        <v>1</v>
      </c>
      <c r="R833" s="99">
        <f t="shared" si="468"/>
        <v>13.82</v>
      </c>
      <c r="S833" s="99">
        <f t="shared" si="469"/>
        <v>15.73</v>
      </c>
      <c r="T833" s="99">
        <f t="shared" si="470"/>
        <v>14.668346153846155</v>
      </c>
      <c r="U833" s="99">
        <f t="shared" si="471"/>
        <v>14.5755</v>
      </c>
      <c r="V833" s="99">
        <f t="shared" si="472"/>
        <v>15.092849169913784</v>
      </c>
      <c r="W833" s="99">
        <f t="shared" si="473"/>
        <v>14.734381798535043</v>
      </c>
      <c r="X833" s="99">
        <f t="shared" si="474"/>
        <v>0.3584673713787403</v>
      </c>
      <c r="Y833" s="99">
        <f t="shared" si="475"/>
        <v>0.2313888714965891</v>
      </c>
      <c r="Z833" s="99">
        <f t="shared" si="476"/>
        <v>0.1270784998821512</v>
      </c>
      <c r="AA833" s="109">
        <f t="shared" si="477"/>
        <v>3.5355339059327882E-2</v>
      </c>
      <c r="AB833" s="109">
        <f t="shared" si="494"/>
        <v>0.18027756377319967</v>
      </c>
      <c r="AC833" s="99" t="str">
        <f t="shared" si="495"/>
        <v>0</v>
      </c>
      <c r="AD833" s="95" t="str">
        <f t="shared" si="496"/>
        <v>0</v>
      </c>
      <c r="AE833" s="95">
        <f t="shared" si="478"/>
        <v>1</v>
      </c>
      <c r="AF833" s="95">
        <f>IF(Petrobras_PETR4___Histórico__InfoMoney_1[[#This Row],[MACD Line]]&lt;0,1,0)</f>
        <v>0</v>
      </c>
      <c r="AG833" s="99">
        <f>Petrobras_PETR4___Histórico__InfoMoney_1[[#This Row],[9MME]]/Petrobras_PETR4___Histórico__InfoMoney_1[[#This Row],[20MA]]</f>
        <v>1.0063700150146586</v>
      </c>
      <c r="AH833" s="95">
        <f t="shared" si="479"/>
        <v>0</v>
      </c>
      <c r="AI833" s="96">
        <f t="shared" si="480"/>
        <v>0</v>
      </c>
      <c r="AK833" s="104" t="b">
        <f t="shared" si="481"/>
        <v>1</v>
      </c>
      <c r="AL833" s="104" t="b">
        <f t="shared" si="482"/>
        <v>0</v>
      </c>
      <c r="AM833" s="104" t="b">
        <f t="shared" si="483"/>
        <v>0</v>
      </c>
      <c r="AN833" s="104" t="b">
        <f t="shared" si="484"/>
        <v>1</v>
      </c>
      <c r="AO833" s="98">
        <f t="shared" si="485"/>
        <v>13.51</v>
      </c>
      <c r="AP833" s="104">
        <f t="shared" si="486"/>
        <v>15.75</v>
      </c>
      <c r="AQ833" s="98">
        <f t="shared" si="487"/>
        <v>0.2</v>
      </c>
      <c r="AR833" s="98">
        <f t="shared" si="488"/>
        <v>0.15384615384615385</v>
      </c>
      <c r="AS833" s="98">
        <f t="shared" si="489"/>
        <v>7.407407407407407E-2</v>
      </c>
      <c r="AU833" s="97" t="b">
        <f t="shared" si="490"/>
        <v>1</v>
      </c>
      <c r="AV833" s="97" t="b">
        <f t="shared" si="491"/>
        <v>1</v>
      </c>
      <c r="AW833" s="97" t="b">
        <f t="shared" si="497"/>
        <v>1</v>
      </c>
      <c r="AX833" s="97" t="b">
        <f t="shared" si="498"/>
        <v>1</v>
      </c>
      <c r="AY8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833" s="97" t="b">
        <f t="shared" si="492"/>
        <v>0</v>
      </c>
      <c r="BA833" s="97" t="b">
        <f t="shared" si="493"/>
        <v>0</v>
      </c>
      <c r="BB833" s="97" t="b">
        <f t="shared" si="499"/>
        <v>0</v>
      </c>
      <c r="BC833" s="97" t="b">
        <f t="shared" si="500"/>
        <v>0</v>
      </c>
      <c r="BD833" s="97" t="b">
        <f>Petrobras_PETR4___Histórico__InfoMoney_1[[#This Row],[MACD Line]]&lt;0</f>
        <v>0</v>
      </c>
      <c r="BE8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4" spans="1:57">
      <c r="A834" s="83">
        <v>43111</v>
      </c>
      <c r="B834" s="98">
        <v>15.58</v>
      </c>
      <c r="C834" s="98">
        <v>15.58</v>
      </c>
      <c r="D834" s="98">
        <v>2.68</v>
      </c>
      <c r="E834" s="98">
        <f>Petrobras_PETR4___Histórico__InfoMoney_1[[#This Row],[Var.Dia (%)]]/100</f>
        <v>2.6800000000000001E-2</v>
      </c>
      <c r="F834" s="98">
        <v>15.25</v>
      </c>
      <c r="G834" s="98">
        <v>15.21</v>
      </c>
      <c r="H834" s="98">
        <v>15.63</v>
      </c>
      <c r="I834" s="97" t="s">
        <v>735</v>
      </c>
      <c r="J834" s="108">
        <v>2.0000000000000001E-4</v>
      </c>
      <c r="K834" s="97">
        <f ca="1">IF(COUNT($E834:E$1321)&gt;=22,LINEST(OFFSET(E834,0,0,22),OFFSET(J834,0,0,22)),"")</f>
        <v>0.28510722895906415</v>
      </c>
      <c r="L834" s="99">
        <f t="shared" si="465"/>
        <v>0</v>
      </c>
      <c r="M834" s="99">
        <f t="shared" si="466"/>
        <v>0</v>
      </c>
      <c r="N834" s="99">
        <f t="shared" si="467"/>
        <v>0</v>
      </c>
      <c r="O8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-2.5906735751295686E-2</v>
      </c>
      <c r="P834" s="128">
        <f>IF(Petrobras_PETR4___Histórico__InfoMoney_1[[#This Row],[William %R]]&lt;-0.8,1,0)</f>
        <v>0</v>
      </c>
      <c r="Q834" s="128">
        <f>IF(Petrobras_PETR4___Histórico__InfoMoney_1[[#This Row],[William %R]]&gt;-0.1,1,0)</f>
        <v>1</v>
      </c>
      <c r="R834" s="99">
        <f t="shared" si="468"/>
        <v>13.7</v>
      </c>
      <c r="S834" s="99">
        <f t="shared" si="469"/>
        <v>15.63</v>
      </c>
      <c r="T834" s="99">
        <f t="shared" si="470"/>
        <v>14.589153846153847</v>
      </c>
      <c r="U834" s="99">
        <f t="shared" si="471"/>
        <v>14.493500000000001</v>
      </c>
      <c r="V834" s="99">
        <f t="shared" si="472"/>
        <v>14.99518538262538</v>
      </c>
      <c r="W834" s="99">
        <f t="shared" si="473"/>
        <v>14.662732342417847</v>
      </c>
      <c r="X834" s="99">
        <f t="shared" si="474"/>
        <v>0.33245304020753252</v>
      </c>
      <c r="Y834" s="99">
        <f t="shared" si="475"/>
        <v>0.19961924652605131</v>
      </c>
      <c r="Z834" s="99">
        <f t="shared" si="476"/>
        <v>0.13283379368148121</v>
      </c>
      <c r="AA834" s="109">
        <f t="shared" si="477"/>
        <v>0.28284271247461928</v>
      </c>
      <c r="AB834" s="109">
        <f t="shared" si="494"/>
        <v>0.16272676485446427</v>
      </c>
      <c r="AC834" s="99" t="str">
        <f t="shared" si="495"/>
        <v>0</v>
      </c>
      <c r="AD834" s="95" t="str">
        <f t="shared" si="496"/>
        <v>0</v>
      </c>
      <c r="AE834" s="95">
        <f t="shared" si="478"/>
        <v>1</v>
      </c>
      <c r="AF834" s="95">
        <f>IF(Petrobras_PETR4___Histórico__InfoMoney_1[[#This Row],[MACD Line]]&lt;0,1,0)</f>
        <v>0</v>
      </c>
      <c r="AG834" s="99">
        <f>Petrobras_PETR4___Histórico__InfoMoney_1[[#This Row],[9MME]]/Petrobras_PETR4___Histórico__InfoMoney_1[[#This Row],[20MA]]</f>
        <v>1.0065997754961773</v>
      </c>
      <c r="AH834" s="95">
        <f t="shared" si="479"/>
        <v>0</v>
      </c>
      <c r="AI834" s="96">
        <f t="shared" si="480"/>
        <v>0</v>
      </c>
      <c r="AK834" s="104" t="b">
        <f t="shared" si="481"/>
        <v>0</v>
      </c>
      <c r="AL834" s="104" t="b">
        <f t="shared" si="482"/>
        <v>0</v>
      </c>
      <c r="AM834" s="104" t="b">
        <f t="shared" si="483"/>
        <v>0</v>
      </c>
      <c r="AN834" s="104" t="b">
        <f t="shared" si="484"/>
        <v>1</v>
      </c>
      <c r="AO834" s="98">
        <f t="shared" si="485"/>
        <v>13.51</v>
      </c>
      <c r="AP834" s="104">
        <f t="shared" si="486"/>
        <v>15.73</v>
      </c>
      <c r="AQ834" s="98">
        <f t="shared" si="487"/>
        <v>0.2</v>
      </c>
      <c r="AR834" s="98">
        <f t="shared" si="488"/>
        <v>0.15384615384615385</v>
      </c>
      <c r="AS834" s="98">
        <f t="shared" si="489"/>
        <v>7.407407407407407E-2</v>
      </c>
      <c r="AU834" s="97" t="b">
        <f t="shared" si="490"/>
        <v>1</v>
      </c>
      <c r="AV834" s="97" t="b">
        <f t="shared" si="491"/>
        <v>0</v>
      </c>
      <c r="AW834" s="97" t="b">
        <f t="shared" si="497"/>
        <v>1</v>
      </c>
      <c r="AX834" s="97" t="b">
        <f t="shared" si="498"/>
        <v>1</v>
      </c>
      <c r="AY8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4" s="97" t="b">
        <f t="shared" si="492"/>
        <v>1</v>
      </c>
      <c r="BA834" s="97" t="b">
        <f t="shared" si="493"/>
        <v>0</v>
      </c>
      <c r="BB834" s="97" t="b">
        <f t="shared" si="499"/>
        <v>0</v>
      </c>
      <c r="BC834" s="97" t="b">
        <f t="shared" si="500"/>
        <v>0</v>
      </c>
      <c r="BD834" s="97" t="b">
        <f>Petrobras_PETR4___Histórico__InfoMoney_1[[#This Row],[MACD Line]]&lt;0</f>
        <v>0</v>
      </c>
      <c r="BE8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5" spans="1:57">
      <c r="A835" s="83">
        <v>43110</v>
      </c>
      <c r="B835" s="98">
        <v>15.18</v>
      </c>
      <c r="C835" s="98">
        <v>15.18</v>
      </c>
      <c r="D835" s="98">
        <v>-1.35</v>
      </c>
      <c r="E835" s="98">
        <f>Petrobras_PETR4___Histórico__InfoMoney_1[[#This Row],[Var.Dia (%)]]/100</f>
        <v>-1.3500000000000002E-2</v>
      </c>
      <c r="F835" s="98">
        <v>15.29</v>
      </c>
      <c r="G835" s="98">
        <v>15.15</v>
      </c>
      <c r="H835" s="98">
        <v>15.4</v>
      </c>
      <c r="I835" s="97" t="s">
        <v>736</v>
      </c>
      <c r="J835" s="108">
        <v>-1.47E-2</v>
      </c>
      <c r="K835" s="97">
        <f ca="1">IF(COUNT($E835:E$1321)&gt;=22,LINEST(OFFSET(E835,0,0,22),OFFSET(J835,0,0,22)),"")</f>
        <v>0.22454694153896329</v>
      </c>
      <c r="L835" s="99">
        <f t="shared" si="465"/>
        <v>0</v>
      </c>
      <c r="M835" s="99">
        <f t="shared" si="466"/>
        <v>0</v>
      </c>
      <c r="N835" s="99">
        <f t="shared" si="467"/>
        <v>0</v>
      </c>
      <c r="O8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-0.16842105263157905</v>
      </c>
      <c r="P835" s="128">
        <f>IF(Petrobras_PETR4___Histórico__InfoMoney_1[[#This Row],[William %R]]&lt;-0.8,1,0)</f>
        <v>0</v>
      </c>
      <c r="Q835" s="128">
        <f>IF(Petrobras_PETR4___Histórico__InfoMoney_1[[#This Row],[William %R]]&gt;-0.1,1,0)</f>
        <v>0</v>
      </c>
      <c r="R835" s="99">
        <f t="shared" si="468"/>
        <v>13.6</v>
      </c>
      <c r="S835" s="99">
        <f t="shared" si="469"/>
        <v>15.5</v>
      </c>
      <c r="T835" s="99">
        <f t="shared" si="470"/>
        <v>14.472192307692309</v>
      </c>
      <c r="U835" s="99">
        <f t="shared" si="471"/>
        <v>14.409000000000001</v>
      </c>
      <c r="V835" s="99">
        <f t="shared" si="472"/>
        <v>14.88885545219363</v>
      </c>
      <c r="W835" s="99">
        <f t="shared" si="473"/>
        <v>14.589350929811275</v>
      </c>
      <c r="X835" s="99">
        <f t="shared" si="474"/>
        <v>0.29950452238235492</v>
      </c>
      <c r="Y835" s="99">
        <f t="shared" si="475"/>
        <v>0.16641079810568102</v>
      </c>
      <c r="Z835" s="99">
        <f t="shared" si="476"/>
        <v>0.1330937242766739</v>
      </c>
      <c r="AA835" s="109">
        <f t="shared" si="477"/>
        <v>0.14142135623731025</v>
      </c>
      <c r="AB835" s="109">
        <f t="shared" si="494"/>
        <v>0.12328828005938021</v>
      </c>
      <c r="AC835" s="99" t="str">
        <f t="shared" si="495"/>
        <v>0</v>
      </c>
      <c r="AD835" s="95" t="str">
        <f t="shared" si="496"/>
        <v>0</v>
      </c>
      <c r="AE835" s="95">
        <f t="shared" si="478"/>
        <v>1</v>
      </c>
      <c r="AF835" s="95">
        <f>IF(Petrobras_PETR4___Histórico__InfoMoney_1[[#This Row],[MACD Line]]&lt;0,1,0)</f>
        <v>0</v>
      </c>
      <c r="AG835" s="99">
        <f>Petrobras_PETR4___Histórico__InfoMoney_1[[#This Row],[9MME]]/Petrobras_PETR4___Histórico__InfoMoney_1[[#This Row],[20MA]]</f>
        <v>1.0043856136922971</v>
      </c>
      <c r="AH835" s="95">
        <f t="shared" si="479"/>
        <v>0</v>
      </c>
      <c r="AI835" s="96">
        <f t="shared" si="480"/>
        <v>0</v>
      </c>
      <c r="AK835" s="104" t="b">
        <f t="shared" si="481"/>
        <v>0</v>
      </c>
      <c r="AL835" s="104" t="b">
        <f t="shared" si="482"/>
        <v>0</v>
      </c>
      <c r="AM835" s="104" t="b">
        <f t="shared" si="483"/>
        <v>0</v>
      </c>
      <c r="AN835" s="104" t="b">
        <f t="shared" si="484"/>
        <v>1</v>
      </c>
      <c r="AO835" s="98">
        <f t="shared" si="485"/>
        <v>13.51</v>
      </c>
      <c r="AP835" s="104">
        <f t="shared" si="486"/>
        <v>15.5</v>
      </c>
      <c r="AQ835" s="98">
        <f t="shared" si="487"/>
        <v>0.2</v>
      </c>
      <c r="AR835" s="98">
        <f t="shared" si="488"/>
        <v>0.15384615384615385</v>
      </c>
      <c r="AS835" s="98">
        <f t="shared" si="489"/>
        <v>7.407407407407407E-2</v>
      </c>
      <c r="AU835" s="97" t="b">
        <f t="shared" si="490"/>
        <v>0</v>
      </c>
      <c r="AV835" s="97" t="b">
        <f t="shared" si="491"/>
        <v>1</v>
      </c>
      <c r="AW835" s="97" t="b">
        <f t="shared" si="497"/>
        <v>1</v>
      </c>
      <c r="AX835" s="97" t="b">
        <f t="shared" si="498"/>
        <v>1</v>
      </c>
      <c r="AY8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5" s="97" t="b">
        <f t="shared" si="492"/>
        <v>0</v>
      </c>
      <c r="BA835" s="97" t="b">
        <f t="shared" si="493"/>
        <v>1</v>
      </c>
      <c r="BB835" s="97" t="b">
        <f t="shared" si="499"/>
        <v>0</v>
      </c>
      <c r="BC835" s="97" t="b">
        <f t="shared" si="500"/>
        <v>0</v>
      </c>
      <c r="BD835" s="97" t="b">
        <f>Petrobras_PETR4___Histórico__InfoMoney_1[[#This Row],[MACD Line]]&lt;0</f>
        <v>0</v>
      </c>
      <c r="BE8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6" spans="1:57">
      <c r="A836" s="83">
        <v>43109</v>
      </c>
      <c r="B836" s="98">
        <v>15.38</v>
      </c>
      <c r="C836" s="98">
        <v>15.38</v>
      </c>
      <c r="D836" s="98">
        <v>0</v>
      </c>
      <c r="E836" s="98">
        <f>Petrobras_PETR4___Histórico__InfoMoney_1[[#This Row],[Var.Dia (%)]]/100</f>
        <v>0</v>
      </c>
      <c r="F836" s="98">
        <v>15.38</v>
      </c>
      <c r="G836" s="98">
        <v>15.32</v>
      </c>
      <c r="H836" s="98">
        <v>15.5</v>
      </c>
      <c r="I836" s="97" t="s">
        <v>737</v>
      </c>
      <c r="J836" s="108">
        <v>8.5000000000000006E-3</v>
      </c>
      <c r="K836" s="97">
        <f ca="1">IF(COUNT($E836:E$1321)&gt;=22,LINEST(OFFSET(E836,0,0,22),OFFSET(J836,0,0,22)),"")</f>
        <v>0.17653387199419823</v>
      </c>
      <c r="L836" s="99">
        <f t="shared" si="465"/>
        <v>0</v>
      </c>
      <c r="M836" s="99">
        <f t="shared" si="466"/>
        <v>1</v>
      </c>
      <c r="N836" s="99">
        <f t="shared" si="467"/>
        <v>0</v>
      </c>
      <c r="O8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-6.3157894736841677E-2</v>
      </c>
      <c r="P836" s="128">
        <f>IF(Petrobras_PETR4___Histórico__InfoMoney_1[[#This Row],[William %R]]&lt;-0.8,1,0)</f>
        <v>0</v>
      </c>
      <c r="Q836" s="128">
        <f>IF(Petrobras_PETR4___Histórico__InfoMoney_1[[#This Row],[William %R]]&gt;-0.1,1,0)</f>
        <v>1</v>
      </c>
      <c r="R836" s="99">
        <f t="shared" si="468"/>
        <v>13.6</v>
      </c>
      <c r="S836" s="99">
        <f t="shared" si="469"/>
        <v>15.5</v>
      </c>
      <c r="T836" s="99">
        <f t="shared" si="470"/>
        <v>14.435692307692312</v>
      </c>
      <c r="U836" s="99">
        <f t="shared" si="471"/>
        <v>14.343500000000001</v>
      </c>
      <c r="V836" s="99">
        <f t="shared" si="472"/>
        <v>14.835920079865199</v>
      </c>
      <c r="W836" s="99">
        <f t="shared" si="473"/>
        <v>14.542099004196176</v>
      </c>
      <c r="X836" s="99">
        <f t="shared" si="474"/>
        <v>0.29382107566902249</v>
      </c>
      <c r="Y836" s="99">
        <f t="shared" si="475"/>
        <v>0.13313736703651255</v>
      </c>
      <c r="Z836" s="99">
        <f t="shared" si="476"/>
        <v>0.16068370863250994</v>
      </c>
      <c r="AA836" s="109">
        <f t="shared" si="477"/>
        <v>0</v>
      </c>
      <c r="AB836" s="109">
        <f t="shared" si="494"/>
        <v>0.14131525041551662</v>
      </c>
      <c r="AC836" s="99" t="str">
        <f t="shared" si="495"/>
        <v>0</v>
      </c>
      <c r="AD836" s="95" t="str">
        <f t="shared" si="496"/>
        <v>0</v>
      </c>
      <c r="AE836" s="95">
        <f t="shared" si="478"/>
        <v>1</v>
      </c>
      <c r="AF836" s="95">
        <f>IF(Petrobras_PETR4___Histórico__InfoMoney_1[[#This Row],[MACD Line]]&lt;0,1,0)</f>
        <v>0</v>
      </c>
      <c r="AG836" s="99">
        <f>Petrobras_PETR4___Histórico__InfoMoney_1[[#This Row],[9MME]]/Petrobras_PETR4___Histórico__InfoMoney_1[[#This Row],[20MA]]</f>
        <v>1.00642746245284</v>
      </c>
      <c r="AH836" s="95">
        <f t="shared" si="479"/>
        <v>0</v>
      </c>
      <c r="AI836" s="96">
        <f t="shared" si="480"/>
        <v>0</v>
      </c>
      <c r="AK836" s="104" t="b">
        <f t="shared" si="481"/>
        <v>0</v>
      </c>
      <c r="AL836" s="104" t="b">
        <f t="shared" si="482"/>
        <v>1</v>
      </c>
      <c r="AM836" s="104" t="b">
        <f t="shared" si="483"/>
        <v>0</v>
      </c>
      <c r="AN836" s="104" t="b">
        <f t="shared" si="484"/>
        <v>1</v>
      </c>
      <c r="AO836" s="98">
        <f t="shared" si="485"/>
        <v>13.51</v>
      </c>
      <c r="AP836" s="104">
        <f t="shared" si="486"/>
        <v>15.5</v>
      </c>
      <c r="AQ836" s="98">
        <f t="shared" si="487"/>
        <v>0.2</v>
      </c>
      <c r="AR836" s="98">
        <f t="shared" si="488"/>
        <v>0.15384615384615385</v>
      </c>
      <c r="AS836" s="98">
        <f t="shared" si="489"/>
        <v>7.407407407407407E-2</v>
      </c>
      <c r="AU836" s="97" t="b">
        <f t="shared" si="490"/>
        <v>1</v>
      </c>
      <c r="AV836" s="97" t="b">
        <f t="shared" si="491"/>
        <v>1</v>
      </c>
      <c r="AW836" s="97" t="b">
        <f t="shared" si="497"/>
        <v>1</v>
      </c>
      <c r="AX836" s="97" t="b">
        <f t="shared" si="498"/>
        <v>0</v>
      </c>
      <c r="AY8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6" s="97" t="b">
        <f t="shared" si="492"/>
        <v>0</v>
      </c>
      <c r="BA836" s="97" t="b">
        <f t="shared" si="493"/>
        <v>0</v>
      </c>
      <c r="BB836" s="97" t="b">
        <f t="shared" si="499"/>
        <v>1</v>
      </c>
      <c r="BC836" s="97" t="b">
        <f t="shared" si="500"/>
        <v>0</v>
      </c>
      <c r="BD836" s="97" t="b">
        <f>Petrobras_PETR4___Histórico__InfoMoney_1[[#This Row],[MACD Line]]&lt;0</f>
        <v>0</v>
      </c>
      <c r="BE8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7" spans="1:57">
      <c r="A837" s="83">
        <v>43108</v>
      </c>
      <c r="B837" s="98">
        <v>15.38</v>
      </c>
      <c r="C837" s="98">
        <v>15.38</v>
      </c>
      <c r="D837" s="98">
        <v>1.19</v>
      </c>
      <c r="E837" s="98">
        <f>Petrobras_PETR4___Histórico__InfoMoney_1[[#This Row],[Var.Dia (%)]]/100</f>
        <v>1.1899999999999999E-2</v>
      </c>
      <c r="F837" s="98">
        <v>15.38</v>
      </c>
      <c r="G837" s="98">
        <v>15.1</v>
      </c>
      <c r="H837" s="98">
        <v>15.38</v>
      </c>
      <c r="I837" s="97" t="s">
        <v>738</v>
      </c>
      <c r="J837" s="108">
        <v>6.4999999999999997E-3</v>
      </c>
      <c r="K837" s="97">
        <f ca="1">IF(COUNT($E837:E$1321)&gt;=22,LINEST(OFFSET(E837,0,0,22),OFFSET(J837,0,0,22)),"")</f>
        <v>0.2835456920851589</v>
      </c>
      <c r="L837" s="99">
        <f t="shared" si="465"/>
        <v>0</v>
      </c>
      <c r="M837" s="99">
        <f t="shared" si="466"/>
        <v>0</v>
      </c>
      <c r="N837" s="99">
        <f t="shared" si="467"/>
        <v>0</v>
      </c>
      <c r="O8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37" s="128">
        <f>IF(Petrobras_PETR4___Histórico__InfoMoney_1[[#This Row],[William %R]]&lt;-0.8,1,0)</f>
        <v>0</v>
      </c>
      <c r="Q837" s="128">
        <f>IF(Petrobras_PETR4___Histórico__InfoMoney_1[[#This Row],[William %R]]&gt;-0.1,1,0)</f>
        <v>1</v>
      </c>
      <c r="R837" s="99">
        <f t="shared" si="468"/>
        <v>13.51</v>
      </c>
      <c r="S837" s="99">
        <f t="shared" si="469"/>
        <v>15.38</v>
      </c>
      <c r="T837" s="99">
        <f t="shared" si="470"/>
        <v>14.378153846153847</v>
      </c>
      <c r="U837" s="99">
        <f t="shared" si="471"/>
        <v>14.264000000000005</v>
      </c>
      <c r="V837" s="99">
        <f t="shared" si="472"/>
        <v>14.736996458022508</v>
      </c>
      <c r="W837" s="99">
        <f t="shared" si="473"/>
        <v>14.47506692453187</v>
      </c>
      <c r="X837" s="99">
        <f t="shared" si="474"/>
        <v>0.26192953349063863</v>
      </c>
      <c r="Y837" s="99">
        <f t="shared" si="475"/>
        <v>9.2966439878385071E-2</v>
      </c>
      <c r="Z837" s="99">
        <f t="shared" si="476"/>
        <v>0.16896309361225356</v>
      </c>
      <c r="AA837" s="109">
        <f t="shared" si="477"/>
        <v>0.1272792206135796</v>
      </c>
      <c r="AB837" s="109">
        <f t="shared" si="494"/>
        <v>0.15852444606432206</v>
      </c>
      <c r="AC837" s="99" t="str">
        <f t="shared" si="495"/>
        <v>0</v>
      </c>
      <c r="AD837" s="95" t="str">
        <f t="shared" si="496"/>
        <v>0</v>
      </c>
      <c r="AE837" s="95">
        <f t="shared" si="478"/>
        <v>1</v>
      </c>
      <c r="AF837" s="95">
        <f>IF(Petrobras_PETR4___Histórico__InfoMoney_1[[#This Row],[MACD Line]]&lt;0,1,0)</f>
        <v>0</v>
      </c>
      <c r="AG837" s="99">
        <f>Petrobras_PETR4___Histórico__InfoMoney_1[[#This Row],[9MME]]/Petrobras_PETR4___Histórico__InfoMoney_1[[#This Row],[20MA]]</f>
        <v>1.0080029336899776</v>
      </c>
      <c r="AH837" s="95">
        <f t="shared" si="479"/>
        <v>0</v>
      </c>
      <c r="AI837" s="96">
        <f t="shared" si="480"/>
        <v>0</v>
      </c>
      <c r="AK837" s="104" t="b">
        <f t="shared" si="481"/>
        <v>1</v>
      </c>
      <c r="AL837" s="104" t="b">
        <f t="shared" si="482"/>
        <v>0</v>
      </c>
      <c r="AM837" s="104" t="b">
        <f t="shared" si="483"/>
        <v>1</v>
      </c>
      <c r="AN837" s="104" t="b">
        <f t="shared" si="484"/>
        <v>1</v>
      </c>
      <c r="AO837" s="98">
        <f t="shared" si="485"/>
        <v>13.51</v>
      </c>
      <c r="AP837" s="104">
        <f t="shared" si="486"/>
        <v>15.5</v>
      </c>
      <c r="AQ837" s="98">
        <f t="shared" si="487"/>
        <v>0.2</v>
      </c>
      <c r="AR837" s="98">
        <f t="shared" si="488"/>
        <v>0.15384615384615385</v>
      </c>
      <c r="AS837" s="98">
        <f t="shared" si="489"/>
        <v>7.407407407407407E-2</v>
      </c>
      <c r="AU837" s="97" t="b">
        <f t="shared" si="490"/>
        <v>1</v>
      </c>
      <c r="AV837" s="97" t="b">
        <f t="shared" si="491"/>
        <v>0</v>
      </c>
      <c r="AW837" s="97" t="b">
        <f t="shared" si="497"/>
        <v>0</v>
      </c>
      <c r="AX837" s="97" t="b">
        <f t="shared" si="498"/>
        <v>1</v>
      </c>
      <c r="AY8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7" s="97" t="b">
        <f t="shared" si="492"/>
        <v>1</v>
      </c>
      <c r="BA837" s="97" t="b">
        <f t="shared" si="493"/>
        <v>0</v>
      </c>
      <c r="BB837" s="97" t="b">
        <f t="shared" si="499"/>
        <v>0</v>
      </c>
      <c r="BC837" s="97" t="b">
        <f t="shared" si="500"/>
        <v>1</v>
      </c>
      <c r="BD837" s="97" t="b">
        <f>Petrobras_PETR4___Histórico__InfoMoney_1[[#This Row],[MACD Line]]&lt;0</f>
        <v>0</v>
      </c>
      <c r="BE8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8" spans="1:57">
      <c r="A838" s="83">
        <v>43105</v>
      </c>
      <c r="B838" s="98">
        <v>15.2</v>
      </c>
      <c r="C838" s="98">
        <v>15.2</v>
      </c>
      <c r="D838" s="98">
        <v>0.6</v>
      </c>
      <c r="E838" s="98">
        <f>Petrobras_PETR4___Histórico__InfoMoney_1[[#This Row],[Var.Dia (%)]]/100</f>
        <v>6.0000000000000001E-3</v>
      </c>
      <c r="F838" s="98">
        <v>15.09</v>
      </c>
      <c r="G838" s="98">
        <v>14.97</v>
      </c>
      <c r="H838" s="98">
        <v>15.23</v>
      </c>
      <c r="I838" s="97" t="s">
        <v>739</v>
      </c>
      <c r="J838" s="108">
        <v>-3.8999999999999998E-3</v>
      </c>
      <c r="K838" s="97">
        <f ca="1">IF(COUNT($E838:E$1321)&gt;=22,LINEST(OFFSET(E838,0,0,22),OFFSET(J838,0,0,22)),"")</f>
        <v>0.14832103615305461</v>
      </c>
      <c r="L838" s="99">
        <f t="shared" si="465"/>
        <v>0</v>
      </c>
      <c r="M838" s="99">
        <f t="shared" si="466"/>
        <v>0</v>
      </c>
      <c r="N838" s="99">
        <f t="shared" si="467"/>
        <v>0</v>
      </c>
      <c r="O8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-6.6298342541436989E-2</v>
      </c>
      <c r="P838" s="128">
        <f>IF(Petrobras_PETR4___Histórico__InfoMoney_1[[#This Row],[William %R]]&lt;-0.8,1,0)</f>
        <v>0</v>
      </c>
      <c r="Q838" s="128">
        <f>IF(Petrobras_PETR4___Histórico__InfoMoney_1[[#This Row],[William %R]]&gt;-0.1,1,0)</f>
        <v>1</v>
      </c>
      <c r="R838" s="99">
        <f t="shared" si="468"/>
        <v>13.51</v>
      </c>
      <c r="S838" s="99">
        <f t="shared" si="469"/>
        <v>15.32</v>
      </c>
      <c r="T838" s="99">
        <f t="shared" si="470"/>
        <v>14.2925</v>
      </c>
      <c r="U838" s="99">
        <f t="shared" si="471"/>
        <v>14.196000000000002</v>
      </c>
      <c r="V838" s="99">
        <f t="shared" si="472"/>
        <v>14.62008672311751</v>
      </c>
      <c r="W838" s="99">
        <f t="shared" si="473"/>
        <v>14.402672278494419</v>
      </c>
      <c r="X838" s="99">
        <f t="shared" si="474"/>
        <v>0.21741444462309012</v>
      </c>
      <c r="Y838" s="99">
        <f t="shared" si="475"/>
        <v>5.072566647532168E-2</v>
      </c>
      <c r="Z838" s="99">
        <f t="shared" si="476"/>
        <v>0.16668877814776845</v>
      </c>
      <c r="AA838" s="109">
        <f t="shared" si="477"/>
        <v>6.3639610306789177E-2</v>
      </c>
      <c r="AB838" s="109">
        <f t="shared" si="494"/>
        <v>0.26071056748816313</v>
      </c>
      <c r="AC838" s="99" t="str">
        <f t="shared" si="495"/>
        <v>0</v>
      </c>
      <c r="AD838" s="95" t="str">
        <f t="shared" si="496"/>
        <v>0</v>
      </c>
      <c r="AE838" s="95">
        <f t="shared" si="478"/>
        <v>1</v>
      </c>
      <c r="AF838" s="95">
        <f>IF(Petrobras_PETR4___Histórico__InfoMoney_1[[#This Row],[MACD Line]]&lt;0,1,0)</f>
        <v>0</v>
      </c>
      <c r="AG838" s="99">
        <f>Petrobras_PETR4___Histórico__InfoMoney_1[[#This Row],[9MME]]/Petrobras_PETR4___Histórico__InfoMoney_1[[#This Row],[20MA]]</f>
        <v>1.006797689489997</v>
      </c>
      <c r="AH838" s="95">
        <f t="shared" si="479"/>
        <v>0</v>
      </c>
      <c r="AI838" s="96">
        <f t="shared" si="480"/>
        <v>0</v>
      </c>
      <c r="AK838" s="104" t="b">
        <f t="shared" si="481"/>
        <v>0</v>
      </c>
      <c r="AL838" s="104" t="b">
        <f t="shared" si="482"/>
        <v>1</v>
      </c>
      <c r="AM838" s="104" t="b">
        <f t="shared" si="483"/>
        <v>0</v>
      </c>
      <c r="AN838" s="104" t="b">
        <f t="shared" si="484"/>
        <v>1</v>
      </c>
      <c r="AO838" s="98">
        <f t="shared" si="485"/>
        <v>13.51</v>
      </c>
      <c r="AP838" s="104">
        <f t="shared" si="486"/>
        <v>15.32</v>
      </c>
      <c r="AQ838" s="98">
        <f t="shared" si="487"/>
        <v>0.2</v>
      </c>
      <c r="AR838" s="98">
        <f t="shared" si="488"/>
        <v>0.15384615384615385</v>
      </c>
      <c r="AS838" s="98">
        <f t="shared" si="489"/>
        <v>7.407407407407407E-2</v>
      </c>
      <c r="AU838" s="97" t="b">
        <f t="shared" si="490"/>
        <v>0</v>
      </c>
      <c r="AV838" s="97" t="b">
        <f t="shared" si="491"/>
        <v>1</v>
      </c>
      <c r="AW838" s="97" t="b">
        <f t="shared" si="497"/>
        <v>1</v>
      </c>
      <c r="AX838" s="97" t="b">
        <f t="shared" si="498"/>
        <v>0</v>
      </c>
      <c r="AY8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8" s="97" t="b">
        <f t="shared" si="492"/>
        <v>0</v>
      </c>
      <c r="BA838" s="97" t="b">
        <f t="shared" si="493"/>
        <v>1</v>
      </c>
      <c r="BB838" s="97" t="b">
        <f t="shared" si="499"/>
        <v>1</v>
      </c>
      <c r="BC838" s="97" t="b">
        <f t="shared" si="500"/>
        <v>0</v>
      </c>
      <c r="BD838" s="97" t="b">
        <f>Petrobras_PETR4___Histórico__InfoMoney_1[[#This Row],[MACD Line]]&lt;0</f>
        <v>0</v>
      </c>
      <c r="BE8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39" spans="1:57">
      <c r="A839" s="83">
        <v>43104</v>
      </c>
      <c r="B839" s="98">
        <v>15.11</v>
      </c>
      <c r="C839" s="98">
        <v>15.11</v>
      </c>
      <c r="D839" s="98">
        <v>0.18</v>
      </c>
      <c r="E839" s="98">
        <f>Petrobras_PETR4___Histórico__InfoMoney_1[[#This Row],[Var.Dia (%)]]/100</f>
        <v>1.8E-3</v>
      </c>
      <c r="F839" s="98">
        <v>15.16</v>
      </c>
      <c r="G839" s="98">
        <v>15.01</v>
      </c>
      <c r="H839" s="98">
        <v>15.32</v>
      </c>
      <c r="I839" s="97" t="s">
        <v>740</v>
      </c>
      <c r="J839" s="108">
        <v>-5.4000000000000003E-3</v>
      </c>
      <c r="K839" s="97">
        <f ca="1">IF(COUNT($E839:E$1321)&gt;=22,LINEST(OFFSET(E839,0,0,22),OFFSET(J839,0,0,22)),"")</f>
        <v>9.4973611832219709E-2</v>
      </c>
      <c r="L839" s="99">
        <f t="shared" si="465"/>
        <v>0</v>
      </c>
      <c r="M839" s="99">
        <f t="shared" si="466"/>
        <v>1</v>
      </c>
      <c r="N839" s="99">
        <f t="shared" si="467"/>
        <v>0</v>
      </c>
      <c r="O8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-0.11602209944751425</v>
      </c>
      <c r="P839" s="128">
        <f>IF(Petrobras_PETR4___Histórico__InfoMoney_1[[#This Row],[William %R]]&lt;-0.8,1,0)</f>
        <v>0</v>
      </c>
      <c r="Q839" s="128">
        <f>IF(Petrobras_PETR4___Histórico__InfoMoney_1[[#This Row],[William %R]]&gt;-0.1,1,0)</f>
        <v>0</v>
      </c>
      <c r="R839" s="99">
        <f t="shared" si="468"/>
        <v>13.51</v>
      </c>
      <c r="S839" s="99">
        <f t="shared" si="469"/>
        <v>15.32</v>
      </c>
      <c r="T839" s="99">
        <f t="shared" si="470"/>
        <v>14.230846153846155</v>
      </c>
      <c r="U839" s="99">
        <f t="shared" si="471"/>
        <v>14.127500000000001</v>
      </c>
      <c r="V839" s="99">
        <f t="shared" si="472"/>
        <v>14.514647945502512</v>
      </c>
      <c r="W839" s="99">
        <f t="shared" si="473"/>
        <v>14.338886060773973</v>
      </c>
      <c r="X839" s="99">
        <f t="shared" si="474"/>
        <v>0.17576188472853893</v>
      </c>
      <c r="Y839" s="99">
        <f t="shared" si="475"/>
        <v>9.0534719383795689E-3</v>
      </c>
      <c r="Z839" s="99">
        <f t="shared" si="476"/>
        <v>0.16670841279015935</v>
      </c>
      <c r="AA839" s="109">
        <f t="shared" si="477"/>
        <v>1.4142135623730649E-2</v>
      </c>
      <c r="AB839" s="109">
        <f t="shared" si="494"/>
        <v>0.29710267585466138</v>
      </c>
      <c r="AC839" s="99" t="str">
        <f t="shared" si="495"/>
        <v>0</v>
      </c>
      <c r="AD839" s="95" t="str">
        <f t="shared" si="496"/>
        <v>0</v>
      </c>
      <c r="AE839" s="95">
        <f t="shared" si="478"/>
        <v>1</v>
      </c>
      <c r="AF839" s="95">
        <f>IF(Petrobras_PETR4___Histórico__InfoMoney_1[[#This Row],[MACD Line]]&lt;0,1,0)</f>
        <v>0</v>
      </c>
      <c r="AG839" s="99">
        <f>Petrobras_PETR4___Histórico__InfoMoney_1[[#This Row],[9MME]]/Petrobras_PETR4___Histórico__InfoMoney_1[[#This Row],[20MA]]</f>
        <v>1.0073152471312088</v>
      </c>
      <c r="AH839" s="95">
        <f t="shared" si="479"/>
        <v>0</v>
      </c>
      <c r="AI839" s="96">
        <f t="shared" si="480"/>
        <v>0</v>
      </c>
      <c r="AK839" s="104" t="b">
        <f t="shared" si="481"/>
        <v>1</v>
      </c>
      <c r="AL839" s="104" t="b">
        <f t="shared" si="482"/>
        <v>1</v>
      </c>
      <c r="AM839" s="104" t="b">
        <f t="shared" si="483"/>
        <v>0</v>
      </c>
      <c r="AN839" s="104" t="b">
        <f t="shared" si="484"/>
        <v>1</v>
      </c>
      <c r="AO839" s="98">
        <f t="shared" si="485"/>
        <v>13.51</v>
      </c>
      <c r="AP839" s="104">
        <f t="shared" si="486"/>
        <v>15.32</v>
      </c>
      <c r="AQ839" s="98">
        <f t="shared" si="487"/>
        <v>0.2</v>
      </c>
      <c r="AR839" s="98">
        <f t="shared" si="488"/>
        <v>0.15384615384615385</v>
      </c>
      <c r="AS839" s="98">
        <f t="shared" si="489"/>
        <v>7.407407407407407E-2</v>
      </c>
      <c r="AU839" s="97" t="b">
        <f t="shared" si="490"/>
        <v>1</v>
      </c>
      <c r="AV839" s="97" t="b">
        <f t="shared" si="491"/>
        <v>1</v>
      </c>
      <c r="AW839" s="97" t="b">
        <f t="shared" si="497"/>
        <v>0</v>
      </c>
      <c r="AX839" s="97" t="b">
        <f t="shared" si="498"/>
        <v>0</v>
      </c>
      <c r="AY8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39" s="97" t="b">
        <f t="shared" si="492"/>
        <v>0</v>
      </c>
      <c r="BA839" s="97" t="b">
        <f t="shared" si="493"/>
        <v>0</v>
      </c>
      <c r="BB839" s="97" t="b">
        <f t="shared" si="499"/>
        <v>1</v>
      </c>
      <c r="BC839" s="97" t="b">
        <f t="shared" si="500"/>
        <v>1</v>
      </c>
      <c r="BD839" s="97" t="b">
        <f>Petrobras_PETR4___Histórico__InfoMoney_1[[#This Row],[MACD Line]]&lt;0</f>
        <v>0</v>
      </c>
      <c r="BE8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0" spans="1:57">
      <c r="A840" s="83">
        <v>43103</v>
      </c>
      <c r="B840" s="98">
        <v>15.09</v>
      </c>
      <c r="C840" s="98">
        <v>15.09</v>
      </c>
      <c r="D840" s="98">
        <v>0.91</v>
      </c>
      <c r="E840" s="98">
        <f>Petrobras_PETR4___Histórico__InfoMoney_1[[#This Row],[Var.Dia (%)]]/100</f>
        <v>9.1000000000000004E-3</v>
      </c>
      <c r="F840" s="98">
        <v>14.9</v>
      </c>
      <c r="G840" s="98">
        <v>14.79</v>
      </c>
      <c r="H840" s="98">
        <v>15.1</v>
      </c>
      <c r="I840" s="97" t="s">
        <v>741</v>
      </c>
      <c r="J840" s="108">
        <v>-8.3000000000000001E-3</v>
      </c>
      <c r="K840" s="97">
        <f ca="1">IF(COUNT($E840:E$1321)&gt;=22,LINEST(OFFSET(E840,0,0,22),OFFSET(J840,0,0,22)),"")</f>
        <v>9.3359449123038202E-2</v>
      </c>
      <c r="L840" s="99">
        <f t="shared" si="465"/>
        <v>0</v>
      </c>
      <c r="M840" s="99">
        <f t="shared" si="466"/>
        <v>0</v>
      </c>
      <c r="N840" s="99">
        <f t="shared" si="467"/>
        <v>0</v>
      </c>
      <c r="O8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-6.2893081761004957E-3</v>
      </c>
      <c r="P840" s="128">
        <f>IF(Petrobras_PETR4___Histórico__InfoMoney_1[[#This Row],[William %R]]&lt;-0.8,1,0)</f>
        <v>0</v>
      </c>
      <c r="Q840" s="128">
        <f>IF(Petrobras_PETR4___Histórico__InfoMoney_1[[#This Row],[William %R]]&gt;-0.1,1,0)</f>
        <v>1</v>
      </c>
      <c r="R840" s="99">
        <f t="shared" si="468"/>
        <v>13.51</v>
      </c>
      <c r="S840" s="99">
        <f t="shared" si="469"/>
        <v>15.1</v>
      </c>
      <c r="T840" s="99">
        <f t="shared" si="470"/>
        <v>14.185884615384616</v>
      </c>
      <c r="U840" s="99">
        <f t="shared" si="471"/>
        <v>14.071000000000002</v>
      </c>
      <c r="V840" s="99">
        <f t="shared" si="472"/>
        <v>14.406402117412059</v>
      </c>
      <c r="W840" s="99">
        <f t="shared" si="473"/>
        <v>14.277196945635891</v>
      </c>
      <c r="X840" s="99">
        <f t="shared" si="474"/>
        <v>0.1292051717761673</v>
      </c>
      <c r="Y840" s="99">
        <f t="shared" si="475"/>
        <v>-3.2623631259160277E-2</v>
      </c>
      <c r="Z840" s="99">
        <f t="shared" si="476"/>
        <v>0.1618288030353276</v>
      </c>
      <c r="AA840" s="109">
        <f t="shared" si="477"/>
        <v>9.8994949366117052E-2</v>
      </c>
      <c r="AB840" s="109">
        <f t="shared" si="494"/>
        <v>0.29710267585466138</v>
      </c>
      <c r="AC840" s="99" t="str">
        <f t="shared" si="495"/>
        <v>0</v>
      </c>
      <c r="AD840" s="95" t="str">
        <f t="shared" si="496"/>
        <v>0</v>
      </c>
      <c r="AE840" s="95">
        <f t="shared" si="478"/>
        <v>1</v>
      </c>
      <c r="AF840" s="95">
        <f>IF(Petrobras_PETR4___Histórico__InfoMoney_1[[#This Row],[MACD Line]]&lt;0,1,0)</f>
        <v>0</v>
      </c>
      <c r="AG840" s="99">
        <f>Petrobras_PETR4___Histórico__InfoMoney_1[[#This Row],[9MME]]/Petrobras_PETR4___Histórico__InfoMoney_1[[#This Row],[20MA]]</f>
        <v>1.0081646375797466</v>
      </c>
      <c r="AH840" s="95">
        <f t="shared" si="479"/>
        <v>0</v>
      </c>
      <c r="AI840" s="96">
        <f t="shared" si="480"/>
        <v>0</v>
      </c>
      <c r="AK840" s="104" t="b">
        <f t="shared" si="481"/>
        <v>1</v>
      </c>
      <c r="AL840" s="104" t="b">
        <f t="shared" si="482"/>
        <v>0</v>
      </c>
      <c r="AM840" s="104" t="b">
        <f t="shared" si="483"/>
        <v>0</v>
      </c>
      <c r="AN840" s="104" t="b">
        <f t="shared" si="484"/>
        <v>1</v>
      </c>
      <c r="AO840" s="98">
        <f t="shared" si="485"/>
        <v>13.51</v>
      </c>
      <c r="AP840" s="104">
        <f t="shared" si="486"/>
        <v>15.32</v>
      </c>
      <c r="AQ840" s="98">
        <f t="shared" si="487"/>
        <v>0.2</v>
      </c>
      <c r="AR840" s="98">
        <f t="shared" si="488"/>
        <v>0.15384615384615385</v>
      </c>
      <c r="AS840" s="98">
        <f t="shared" si="489"/>
        <v>7.407407407407407E-2</v>
      </c>
      <c r="AU840" s="97" t="b">
        <f t="shared" si="490"/>
        <v>1</v>
      </c>
      <c r="AV840" s="97" t="b">
        <f t="shared" si="491"/>
        <v>1</v>
      </c>
      <c r="AW840" s="97" t="b">
        <f t="shared" si="497"/>
        <v>0</v>
      </c>
      <c r="AX840" s="97" t="b">
        <f t="shared" si="498"/>
        <v>0</v>
      </c>
      <c r="AY8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0" s="97" t="b">
        <f t="shared" si="492"/>
        <v>0</v>
      </c>
      <c r="BA840" s="97" t="b">
        <f t="shared" si="493"/>
        <v>0</v>
      </c>
      <c r="BB840" s="97" t="b">
        <f t="shared" si="499"/>
        <v>1</v>
      </c>
      <c r="BC840" s="97" t="b">
        <f t="shared" si="500"/>
        <v>1</v>
      </c>
      <c r="BD840" s="97" t="b">
        <f>Petrobras_PETR4___Histórico__InfoMoney_1[[#This Row],[MACD Line]]&lt;0</f>
        <v>0</v>
      </c>
      <c r="BE8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1" spans="1:57">
      <c r="A841" s="83">
        <v>43102</v>
      </c>
      <c r="B841" s="98">
        <v>14.95</v>
      </c>
      <c r="C841" s="98">
        <v>14.95</v>
      </c>
      <c r="D841" s="98">
        <v>2.8</v>
      </c>
      <c r="E841" s="98">
        <f>Petrobras_PETR4___Histórico__InfoMoney_1[[#This Row],[Var.Dia (%)]]/100</f>
        <v>2.7999999999999997E-2</v>
      </c>
      <c r="F841" s="98">
        <v>14.63</v>
      </c>
      <c r="G841" s="98">
        <v>14.63</v>
      </c>
      <c r="H841" s="98">
        <v>14.95</v>
      </c>
      <c r="I841" s="97" t="s">
        <v>742</v>
      </c>
      <c r="J841" s="108">
        <v>-1.2999999999999999E-3</v>
      </c>
      <c r="K841" s="97">
        <f ca="1">IF(COUNT($E841:E$1321)&gt;=22,LINEST(OFFSET(E841,0,0,22),OFFSET(J841,0,0,22)),"")</f>
        <v>-0.15579809294058564</v>
      </c>
      <c r="L841" s="99">
        <f t="shared" si="465"/>
        <v>0</v>
      </c>
      <c r="M841" s="99">
        <f t="shared" si="466"/>
        <v>0</v>
      </c>
      <c r="N841" s="99">
        <f t="shared" si="467"/>
        <v>0</v>
      </c>
      <c r="O8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41" s="128">
        <f>IF(Petrobras_PETR4___Histórico__InfoMoney_1[[#This Row],[William %R]]&lt;-0.8,1,0)</f>
        <v>0</v>
      </c>
      <c r="Q841" s="128">
        <f>IF(Petrobras_PETR4___Histórico__InfoMoney_1[[#This Row],[William %R]]&gt;-0.1,1,0)</f>
        <v>1</v>
      </c>
      <c r="R841" s="99">
        <f t="shared" si="468"/>
        <v>13.51</v>
      </c>
      <c r="S841" s="99">
        <f t="shared" si="469"/>
        <v>14.95</v>
      </c>
      <c r="T841" s="99">
        <f t="shared" si="470"/>
        <v>14.1195</v>
      </c>
      <c r="U841" s="99">
        <f t="shared" si="471"/>
        <v>14.0215</v>
      </c>
      <c r="V841" s="99">
        <f t="shared" si="472"/>
        <v>14.28211159330516</v>
      </c>
      <c r="W841" s="99">
        <f t="shared" si="473"/>
        <v>14.212172701286763</v>
      </c>
      <c r="X841" s="99">
        <f t="shared" si="474"/>
        <v>6.9938892018397425E-2</v>
      </c>
      <c r="Y841" s="99">
        <f t="shared" si="475"/>
        <v>-7.3080832017992176E-2</v>
      </c>
      <c r="Z841" s="99">
        <f t="shared" si="476"/>
        <v>0.1430197240363896</v>
      </c>
      <c r="AA841" s="109">
        <f t="shared" si="477"/>
        <v>0.28991378028648457</v>
      </c>
      <c r="AB841" s="109">
        <f t="shared" si="494"/>
        <v>0.26334388164527345</v>
      </c>
      <c r="AC841" s="99" t="str">
        <f t="shared" si="495"/>
        <v>0</v>
      </c>
      <c r="AD841" s="95" t="str">
        <f t="shared" si="496"/>
        <v>0</v>
      </c>
      <c r="AE841" s="95">
        <f t="shared" si="478"/>
        <v>1</v>
      </c>
      <c r="AF841" s="95">
        <f>IF(Petrobras_PETR4___Histórico__InfoMoney_1[[#This Row],[MACD Line]]&lt;0,1,0)</f>
        <v>0</v>
      </c>
      <c r="AG841" s="99">
        <f>Petrobras_PETR4___Histórico__InfoMoney_1[[#This Row],[9MME]]/Petrobras_PETR4___Histórico__InfoMoney_1[[#This Row],[20MA]]</f>
        <v>1.0069892664836144</v>
      </c>
      <c r="AH841" s="95">
        <f t="shared" si="479"/>
        <v>0</v>
      </c>
      <c r="AI841" s="96">
        <f t="shared" si="480"/>
        <v>0</v>
      </c>
      <c r="AK841" s="104" t="b">
        <f t="shared" si="481"/>
        <v>0</v>
      </c>
      <c r="AL841" s="104" t="b">
        <f t="shared" si="482"/>
        <v>1</v>
      </c>
      <c r="AM841" s="104" t="b">
        <f t="shared" si="483"/>
        <v>0</v>
      </c>
      <c r="AN841" s="104" t="b">
        <f t="shared" si="484"/>
        <v>1</v>
      </c>
      <c r="AO841" s="98">
        <f t="shared" si="485"/>
        <v>13.51</v>
      </c>
      <c r="AP841" s="104">
        <f t="shared" si="486"/>
        <v>15.1</v>
      </c>
      <c r="AQ841" s="98">
        <f t="shared" si="487"/>
        <v>0.2</v>
      </c>
      <c r="AR841" s="98">
        <f t="shared" si="488"/>
        <v>0.15384615384615385</v>
      </c>
      <c r="AS841" s="98">
        <f t="shared" si="489"/>
        <v>7.407407407407407E-2</v>
      </c>
      <c r="AU841" s="97" t="b">
        <f t="shared" si="490"/>
        <v>1</v>
      </c>
      <c r="AV841" s="97" t="b">
        <f t="shared" si="491"/>
        <v>0</v>
      </c>
      <c r="AW841" s="97" t="b">
        <f t="shared" si="497"/>
        <v>0</v>
      </c>
      <c r="AX841" s="97" t="b">
        <f t="shared" si="498"/>
        <v>0</v>
      </c>
      <c r="AY8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1" s="97" t="b">
        <f t="shared" si="492"/>
        <v>0</v>
      </c>
      <c r="BA841" s="97" t="b">
        <f t="shared" si="493"/>
        <v>0</v>
      </c>
      <c r="BB841" s="97" t="b">
        <f t="shared" si="499"/>
        <v>1</v>
      </c>
      <c r="BC841" s="97" t="b">
        <f t="shared" si="500"/>
        <v>1</v>
      </c>
      <c r="BD841" s="97" t="b">
        <f>Petrobras_PETR4___Histórico__InfoMoney_1[[#This Row],[MACD Line]]&lt;0</f>
        <v>0</v>
      </c>
      <c r="BE8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2" spans="1:57">
      <c r="A842" s="83">
        <v>43097</v>
      </c>
      <c r="B842" s="98">
        <v>14.54</v>
      </c>
      <c r="C842" s="98">
        <v>14.54</v>
      </c>
      <c r="D842" s="98">
        <v>0.31</v>
      </c>
      <c r="E842" s="98">
        <f>Petrobras_PETR4___Histórico__InfoMoney_1[[#This Row],[Var.Dia (%)]]/100</f>
        <v>3.0999999999999999E-3</v>
      </c>
      <c r="F842" s="98">
        <v>14.54</v>
      </c>
      <c r="G842" s="98">
        <v>14.45</v>
      </c>
      <c r="H842" s="98">
        <v>14.57</v>
      </c>
      <c r="I842" s="97" t="s">
        <v>743</v>
      </c>
      <c r="J842" s="108">
        <v>-1.9099999999999999E-2</v>
      </c>
      <c r="K842" s="97">
        <f ca="1">IF(COUNT($E842:E$1321)&gt;=22,LINEST(OFFSET(E842,0,0,22),OFFSET(J842,0,0,22)),"")</f>
        <v>-0.16977562018343442</v>
      </c>
      <c r="L842" s="99">
        <f t="shared" si="465"/>
        <v>0</v>
      </c>
      <c r="M842" s="99">
        <f t="shared" si="466"/>
        <v>0</v>
      </c>
      <c r="N842" s="99">
        <f t="shared" si="467"/>
        <v>0</v>
      </c>
      <c r="O8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-3.7383177570094309E-2</v>
      </c>
      <c r="P842" s="128">
        <f>IF(Petrobras_PETR4___Histórico__InfoMoney_1[[#This Row],[William %R]]&lt;-0.8,1,0)</f>
        <v>0</v>
      </c>
      <c r="Q842" s="128">
        <f>IF(Petrobras_PETR4___Histórico__InfoMoney_1[[#This Row],[William %R]]&gt;-0.1,1,0)</f>
        <v>1</v>
      </c>
      <c r="R842" s="99">
        <f t="shared" si="468"/>
        <v>13.51</v>
      </c>
      <c r="S842" s="99">
        <f t="shared" si="469"/>
        <v>14.58</v>
      </c>
      <c r="T842" s="99">
        <f t="shared" si="470"/>
        <v>14.027230769230771</v>
      </c>
      <c r="U842" s="99">
        <f t="shared" si="471"/>
        <v>13.968500000000001</v>
      </c>
      <c r="V842" s="99">
        <f t="shared" si="472"/>
        <v>14.160677337542461</v>
      </c>
      <c r="W842" s="99">
        <f t="shared" si="473"/>
        <v>14.153146517389704</v>
      </c>
      <c r="X842" s="99">
        <f t="shared" si="474"/>
        <v>7.5308201527573004E-3</v>
      </c>
      <c r="Y842" s="99">
        <f t="shared" si="475"/>
        <v>-0.10883576302708957</v>
      </c>
      <c r="Z842" s="99">
        <f t="shared" si="476"/>
        <v>0.11636658317984687</v>
      </c>
      <c r="AA842" s="109">
        <f t="shared" si="477"/>
        <v>2.8284271247461298E-2</v>
      </c>
      <c r="AB842" s="109">
        <f t="shared" si="494"/>
        <v>0.12660963628413083</v>
      </c>
      <c r="AC842" s="99" t="str">
        <f t="shared" si="495"/>
        <v>0</v>
      </c>
      <c r="AD842" s="95" t="str">
        <f t="shared" si="496"/>
        <v>0</v>
      </c>
      <c r="AE842" s="95">
        <f t="shared" si="478"/>
        <v>1</v>
      </c>
      <c r="AF842" s="95">
        <f>IF(Petrobras_PETR4___Histórico__InfoMoney_1[[#This Row],[MACD Line]]&lt;0,1,0)</f>
        <v>0</v>
      </c>
      <c r="AG842" s="99">
        <f>Petrobras_PETR4___Histórico__InfoMoney_1[[#This Row],[9MME]]/Petrobras_PETR4___Histórico__InfoMoney_1[[#This Row],[20MA]]</f>
        <v>1.0042045151040391</v>
      </c>
      <c r="AH842" s="95">
        <f t="shared" si="479"/>
        <v>0</v>
      </c>
      <c r="AI842" s="96">
        <f t="shared" si="480"/>
        <v>0</v>
      </c>
      <c r="AK842" s="104" t="b">
        <f t="shared" si="481"/>
        <v>1</v>
      </c>
      <c r="AL842" s="104" t="b">
        <f t="shared" si="482"/>
        <v>1</v>
      </c>
      <c r="AM842" s="104" t="b">
        <f t="shared" si="483"/>
        <v>1</v>
      </c>
      <c r="AN842" s="104" t="b">
        <f t="shared" si="484"/>
        <v>1</v>
      </c>
      <c r="AO842" s="98">
        <f t="shared" si="485"/>
        <v>13.51</v>
      </c>
      <c r="AP842" s="104">
        <f t="shared" si="486"/>
        <v>14.58</v>
      </c>
      <c r="AQ842" s="98">
        <f t="shared" si="487"/>
        <v>0.2</v>
      </c>
      <c r="AR842" s="98">
        <f t="shared" si="488"/>
        <v>0.15384615384615385</v>
      </c>
      <c r="AS842" s="98">
        <f t="shared" si="489"/>
        <v>7.407407407407407E-2</v>
      </c>
      <c r="AU842" s="97" t="b">
        <f t="shared" si="490"/>
        <v>0</v>
      </c>
      <c r="AV842" s="97" t="b">
        <f t="shared" si="491"/>
        <v>1</v>
      </c>
      <c r="AW842" s="97" t="b">
        <f t="shared" si="497"/>
        <v>0</v>
      </c>
      <c r="AX842" s="97" t="b">
        <f t="shared" si="498"/>
        <v>0</v>
      </c>
      <c r="AY8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2" s="97" t="b">
        <f t="shared" si="492"/>
        <v>0</v>
      </c>
      <c r="BA842" s="97" t="b">
        <f t="shared" si="493"/>
        <v>0</v>
      </c>
      <c r="BB842" s="97" t="b">
        <f t="shared" si="499"/>
        <v>1</v>
      </c>
      <c r="BC842" s="97" t="b">
        <f t="shared" si="500"/>
        <v>1</v>
      </c>
      <c r="BD842" s="97" t="b">
        <f>Petrobras_PETR4___Histórico__InfoMoney_1[[#This Row],[MACD Line]]&lt;0</f>
        <v>0</v>
      </c>
      <c r="BE8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3" spans="1:57">
      <c r="A843" s="83">
        <v>43096</v>
      </c>
      <c r="B843" s="98">
        <v>14.5</v>
      </c>
      <c r="C843" s="98">
        <v>14.5</v>
      </c>
      <c r="D843" s="98">
        <v>0.5</v>
      </c>
      <c r="E843" s="98">
        <f>Petrobras_PETR4___Histórico__InfoMoney_1[[#This Row],[Var.Dia (%)]]/100</f>
        <v>5.0000000000000001E-3</v>
      </c>
      <c r="F843" s="98">
        <v>14.45</v>
      </c>
      <c r="G843" s="98">
        <v>14.44</v>
      </c>
      <c r="H843" s="98">
        <v>14.58</v>
      </c>
      <c r="I843" s="97" t="s">
        <v>744</v>
      </c>
      <c r="J843" s="108">
        <v>-4.3E-3</v>
      </c>
      <c r="K843" s="97">
        <f ca="1">IF(COUNT($E843:E$1321)&gt;=22,LINEST(OFFSET(E843,0,0,22),OFFSET(J843,0,0,22)),"")</f>
        <v>-0.17634207431417481</v>
      </c>
      <c r="L843" s="99">
        <f t="shared" si="465"/>
        <v>0</v>
      </c>
      <c r="M843" s="99">
        <f t="shared" si="466"/>
        <v>1</v>
      </c>
      <c r="N843" s="99">
        <f t="shared" si="467"/>
        <v>0</v>
      </c>
      <c r="O8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-7.4766355140186966E-2</v>
      </c>
      <c r="P843" s="128">
        <f>IF(Petrobras_PETR4___Histórico__InfoMoney_1[[#This Row],[William %R]]&lt;-0.8,1,0)</f>
        <v>0</v>
      </c>
      <c r="Q843" s="128">
        <f>IF(Petrobras_PETR4___Histórico__InfoMoney_1[[#This Row],[William %R]]&gt;-0.1,1,0)</f>
        <v>1</v>
      </c>
      <c r="R843" s="99">
        <f t="shared" si="468"/>
        <v>13.51</v>
      </c>
      <c r="S843" s="99">
        <f t="shared" si="469"/>
        <v>14.58</v>
      </c>
      <c r="T843" s="99">
        <f t="shared" si="470"/>
        <v>14.013038461538464</v>
      </c>
      <c r="U843" s="99">
        <f t="shared" si="471"/>
        <v>13.934000000000003</v>
      </c>
      <c r="V843" s="99">
        <f t="shared" si="472"/>
        <v>14.091709580731999</v>
      </c>
      <c r="W843" s="99">
        <f t="shared" si="473"/>
        <v>14.12219823878088</v>
      </c>
      <c r="X843" s="99">
        <f t="shared" si="474"/>
        <v>-3.0488658048881234E-2</v>
      </c>
      <c r="Y843" s="99">
        <f t="shared" si="475"/>
        <v>-0.13792740882205129</v>
      </c>
      <c r="Z843" s="99">
        <f t="shared" si="476"/>
        <v>0.10743875077317006</v>
      </c>
      <c r="AA843" s="109">
        <f t="shared" si="477"/>
        <v>4.9497474683058526E-2</v>
      </c>
      <c r="AB843" s="109">
        <f t="shared" si="494"/>
        <v>0.28813191423374135</v>
      </c>
      <c r="AC843" s="99" t="str">
        <f t="shared" si="495"/>
        <v>0</v>
      </c>
      <c r="AD843" s="95" t="str">
        <f t="shared" si="496"/>
        <v>0</v>
      </c>
      <c r="AE843" s="95">
        <f t="shared" si="478"/>
        <v>0</v>
      </c>
      <c r="AF843" s="95">
        <f>IF(Petrobras_PETR4___Histórico__InfoMoney_1[[#This Row],[MACD Line]]&lt;0,1,0)</f>
        <v>1</v>
      </c>
      <c r="AG843" s="99">
        <f>Petrobras_PETR4___Histórico__InfoMoney_1[[#This Row],[9MME]]/Petrobras_PETR4___Histórico__InfoMoney_1[[#This Row],[20MA]]</f>
        <v>1.0056723454527388</v>
      </c>
      <c r="AH843" s="95">
        <f t="shared" si="479"/>
        <v>0</v>
      </c>
      <c r="AI843" s="96">
        <f t="shared" si="480"/>
        <v>0</v>
      </c>
      <c r="AK843" s="104" t="b">
        <f t="shared" si="481"/>
        <v>1</v>
      </c>
      <c r="AL843" s="104" t="b">
        <f t="shared" si="482"/>
        <v>0</v>
      </c>
      <c r="AM843" s="104" t="b">
        <f t="shared" si="483"/>
        <v>0</v>
      </c>
      <c r="AN843" s="104" t="b">
        <f t="shared" si="484"/>
        <v>1</v>
      </c>
      <c r="AO843" s="98">
        <f t="shared" si="485"/>
        <v>13.51</v>
      </c>
      <c r="AP843" s="104">
        <f t="shared" si="486"/>
        <v>14.58</v>
      </c>
      <c r="AQ843" s="98">
        <f t="shared" si="487"/>
        <v>0.2</v>
      </c>
      <c r="AR843" s="98">
        <f t="shared" si="488"/>
        <v>0.15384615384615385</v>
      </c>
      <c r="AS843" s="98">
        <f t="shared" si="489"/>
        <v>7.407407407407407E-2</v>
      </c>
      <c r="AU843" s="97" t="b">
        <f t="shared" si="490"/>
        <v>1</v>
      </c>
      <c r="AV843" s="97" t="b">
        <f t="shared" si="491"/>
        <v>1</v>
      </c>
      <c r="AW843" s="97" t="b">
        <f t="shared" si="497"/>
        <v>0</v>
      </c>
      <c r="AX843" s="97" t="b">
        <f t="shared" si="498"/>
        <v>0</v>
      </c>
      <c r="AY8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3" s="97" t="b">
        <f t="shared" si="492"/>
        <v>0</v>
      </c>
      <c r="BA843" s="97" t="b">
        <f t="shared" si="493"/>
        <v>0</v>
      </c>
      <c r="BB843" s="97" t="b">
        <f t="shared" si="499"/>
        <v>1</v>
      </c>
      <c r="BC843" s="97" t="b">
        <f t="shared" si="500"/>
        <v>1</v>
      </c>
      <c r="BD843" s="97" t="b">
        <f>Petrobras_PETR4___Histórico__InfoMoney_1[[#This Row],[MACD Line]]&lt;0</f>
        <v>1</v>
      </c>
      <c r="BE8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4" spans="1:57">
      <c r="A844" s="83">
        <v>43095</v>
      </c>
      <c r="B844" s="98">
        <v>14.43</v>
      </c>
      <c r="C844" s="98">
        <v>14.43</v>
      </c>
      <c r="D844" s="98">
        <v>1.4</v>
      </c>
      <c r="E844" s="98">
        <f>Petrobras_PETR4___Histórico__InfoMoney_1[[#This Row],[Var.Dia (%)]]/100</f>
        <v>1.3999999999999999E-2</v>
      </c>
      <c r="F844" s="98">
        <v>14.23</v>
      </c>
      <c r="G844" s="98">
        <v>14.17</v>
      </c>
      <c r="H844" s="98">
        <v>14.45</v>
      </c>
      <c r="I844" s="97" t="s">
        <v>745</v>
      </c>
      <c r="J844" s="108">
        <v>-4.7999999999999996E-3</v>
      </c>
      <c r="K844" s="97">
        <f ca="1">IF(COUNT($E844:E$1321)&gt;=22,LINEST(OFFSET(E844,0,0,22),OFFSET(J844,0,0,22)),"")</f>
        <v>-0.17539793326995382</v>
      </c>
      <c r="L844" s="99">
        <f t="shared" si="465"/>
        <v>0</v>
      </c>
      <c r="M844" s="99">
        <f t="shared" si="466"/>
        <v>0</v>
      </c>
      <c r="N844" s="99">
        <f t="shared" si="467"/>
        <v>0</v>
      </c>
      <c r="O8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-2.127659574468041E-2</v>
      </c>
      <c r="P844" s="128">
        <f>IF(Petrobras_PETR4___Histórico__InfoMoney_1[[#This Row],[William %R]]&lt;-0.8,1,0)</f>
        <v>0</v>
      </c>
      <c r="Q844" s="128">
        <f>IF(Petrobras_PETR4___Histórico__InfoMoney_1[[#This Row],[William %R]]&gt;-0.1,1,0)</f>
        <v>1</v>
      </c>
      <c r="R844" s="99">
        <f t="shared" si="468"/>
        <v>13.51</v>
      </c>
      <c r="S844" s="99">
        <f t="shared" si="469"/>
        <v>14.45</v>
      </c>
      <c r="T844" s="99">
        <f t="shared" si="470"/>
        <v>13.998461538461536</v>
      </c>
      <c r="U844" s="99">
        <f t="shared" si="471"/>
        <v>13.924500000000004</v>
      </c>
      <c r="V844" s="99">
        <f t="shared" si="472"/>
        <v>14.017474959046908</v>
      </c>
      <c r="W844" s="99">
        <f t="shared" si="473"/>
        <v>14.091974097883352</v>
      </c>
      <c r="X844" s="99">
        <f t="shared" si="474"/>
        <v>-7.449913883644399E-2</v>
      </c>
      <c r="Y844" s="99">
        <f t="shared" si="475"/>
        <v>-0.16478709651534379</v>
      </c>
      <c r="Z844" s="99">
        <f t="shared" si="476"/>
        <v>9.02879576788998E-2</v>
      </c>
      <c r="AA844" s="109">
        <f t="shared" si="477"/>
        <v>0.141421356237309</v>
      </c>
      <c r="AB844" s="109">
        <f t="shared" si="494"/>
        <v>0.34032337562970916</v>
      </c>
      <c r="AC844" s="99" t="str">
        <f t="shared" si="495"/>
        <v>0</v>
      </c>
      <c r="AD844" s="95" t="str">
        <f t="shared" si="496"/>
        <v>0</v>
      </c>
      <c r="AE844" s="95">
        <f t="shared" si="478"/>
        <v>0</v>
      </c>
      <c r="AF844" s="95">
        <f>IF(Petrobras_PETR4___Histórico__InfoMoney_1[[#This Row],[MACD Line]]&lt;0,1,0)</f>
        <v>1</v>
      </c>
      <c r="AG844" s="99">
        <f>Petrobras_PETR4___Histórico__InfoMoney_1[[#This Row],[9MME]]/Petrobras_PETR4___Histórico__InfoMoney_1[[#This Row],[20MA]]</f>
        <v>1.0053116117965839</v>
      </c>
      <c r="AH844" s="95">
        <f t="shared" si="479"/>
        <v>0</v>
      </c>
      <c r="AI844" s="96">
        <f t="shared" si="480"/>
        <v>0</v>
      </c>
      <c r="AK844" s="104" t="b">
        <f t="shared" si="481"/>
        <v>0</v>
      </c>
      <c r="AL844" s="104" t="b">
        <f t="shared" si="482"/>
        <v>1</v>
      </c>
      <c r="AM844" s="104" t="b">
        <f t="shared" si="483"/>
        <v>0</v>
      </c>
      <c r="AN844" s="104" t="b">
        <f t="shared" si="484"/>
        <v>1</v>
      </c>
      <c r="AO844" s="98">
        <f t="shared" si="485"/>
        <v>13.51</v>
      </c>
      <c r="AP844" s="104">
        <f t="shared" si="486"/>
        <v>14.58</v>
      </c>
      <c r="AQ844" s="98">
        <f t="shared" si="487"/>
        <v>0.2</v>
      </c>
      <c r="AR844" s="98">
        <f t="shared" si="488"/>
        <v>0.15384615384615385</v>
      </c>
      <c r="AS844" s="98">
        <f t="shared" si="489"/>
        <v>7.407407407407407E-2</v>
      </c>
      <c r="AU844" s="97" t="b">
        <f t="shared" si="490"/>
        <v>1</v>
      </c>
      <c r="AV844" s="97" t="b">
        <f t="shared" si="491"/>
        <v>1</v>
      </c>
      <c r="AW844" s="97" t="b">
        <f t="shared" si="497"/>
        <v>0</v>
      </c>
      <c r="AX844" s="97" t="b">
        <f t="shared" si="498"/>
        <v>0</v>
      </c>
      <c r="AY8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4" s="97" t="b">
        <f t="shared" si="492"/>
        <v>0</v>
      </c>
      <c r="BA844" s="97" t="b">
        <f t="shared" si="493"/>
        <v>0</v>
      </c>
      <c r="BB844" s="97" t="b">
        <f t="shared" si="499"/>
        <v>1</v>
      </c>
      <c r="BC844" s="97" t="b">
        <f t="shared" si="500"/>
        <v>1</v>
      </c>
      <c r="BD844" s="97" t="b">
        <f>Petrobras_PETR4___Histórico__InfoMoney_1[[#This Row],[MACD Line]]&lt;0</f>
        <v>1</v>
      </c>
      <c r="BE8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5" spans="1:57">
      <c r="A845" s="83">
        <v>43091</v>
      </c>
      <c r="B845" s="98">
        <v>14.23</v>
      </c>
      <c r="C845" s="98">
        <v>14.23</v>
      </c>
      <c r="D845" s="98">
        <v>-0.69</v>
      </c>
      <c r="E845" s="98">
        <f>Petrobras_PETR4___Histórico__InfoMoney_1[[#This Row],[Var.Dia (%)]]/100</f>
        <v>-6.8999999999999999E-3</v>
      </c>
      <c r="F845" s="98">
        <v>14.23</v>
      </c>
      <c r="G845" s="98">
        <v>14.17</v>
      </c>
      <c r="H845" s="98">
        <v>14.35</v>
      </c>
      <c r="I845" s="97" t="s">
        <v>746</v>
      </c>
      <c r="J845" s="108">
        <v>-6.8999999999999999E-3</v>
      </c>
      <c r="K845" s="97">
        <f ca="1">IF(COUNT($E845:E$1321)&gt;=22,LINEST(OFFSET(E845,0,0,22),OFFSET(J845,0,0,22)),"")</f>
        <v>-0.13255461078187128</v>
      </c>
      <c r="L845" s="99">
        <f t="shared" si="465"/>
        <v>0</v>
      </c>
      <c r="M845" s="99">
        <f t="shared" si="466"/>
        <v>0</v>
      </c>
      <c r="N845" s="99">
        <f t="shared" si="467"/>
        <v>0</v>
      </c>
      <c r="O8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-0.14285714285714196</v>
      </c>
      <c r="P845" s="128">
        <f>IF(Petrobras_PETR4___Histórico__InfoMoney_1[[#This Row],[William %R]]&lt;-0.8,1,0)</f>
        <v>0</v>
      </c>
      <c r="Q845" s="128">
        <f>IF(Petrobras_PETR4___Histórico__InfoMoney_1[[#This Row],[William %R]]&gt;-0.1,1,0)</f>
        <v>0</v>
      </c>
      <c r="R845" s="99">
        <f t="shared" si="468"/>
        <v>13.51</v>
      </c>
      <c r="S845" s="99">
        <f t="shared" si="469"/>
        <v>14.35</v>
      </c>
      <c r="T845" s="99">
        <f t="shared" si="470"/>
        <v>13.980807692307692</v>
      </c>
      <c r="U845" s="99">
        <f t="shared" si="471"/>
        <v>13.919999999999996</v>
      </c>
      <c r="V845" s="99">
        <f t="shared" si="472"/>
        <v>13.942470406146345</v>
      </c>
      <c r="W845" s="99">
        <f t="shared" si="473"/>
        <v>14.06493202571402</v>
      </c>
      <c r="X845" s="99">
        <f t="shared" si="474"/>
        <v>-0.12246161956767487</v>
      </c>
      <c r="Y845" s="99">
        <f t="shared" si="475"/>
        <v>-0.18735908593506875</v>
      </c>
      <c r="Z845" s="99">
        <f t="shared" si="476"/>
        <v>6.489746636739388E-2</v>
      </c>
      <c r="AA845" s="109">
        <f t="shared" si="477"/>
        <v>7.0710678118654502E-2</v>
      </c>
      <c r="AB845" s="109">
        <f t="shared" si="494"/>
        <v>0.30334798499413201</v>
      </c>
      <c r="AC845" s="99" t="str">
        <f t="shared" si="495"/>
        <v>0</v>
      </c>
      <c r="AD845" s="95" t="str">
        <f t="shared" si="496"/>
        <v>0</v>
      </c>
      <c r="AE845" s="95">
        <f t="shared" si="478"/>
        <v>0</v>
      </c>
      <c r="AF845" s="95">
        <f>IF(Petrobras_PETR4___Histórico__InfoMoney_1[[#This Row],[MACD Line]]&lt;0,1,0)</f>
        <v>1</v>
      </c>
      <c r="AG845" s="99">
        <f>Petrobras_PETR4___Histórico__InfoMoney_1[[#This Row],[9MME]]/Petrobras_PETR4___Histórico__InfoMoney_1[[#This Row],[20MA]]</f>
        <v>1.0043683687002656</v>
      </c>
      <c r="AH845" s="95">
        <f t="shared" si="479"/>
        <v>0</v>
      </c>
      <c r="AI845" s="96">
        <f t="shared" si="480"/>
        <v>0</v>
      </c>
      <c r="AK845" s="104" t="b">
        <f t="shared" si="481"/>
        <v>1</v>
      </c>
      <c r="AL845" s="104" t="b">
        <f t="shared" si="482"/>
        <v>1</v>
      </c>
      <c r="AM845" s="104" t="b">
        <f t="shared" si="483"/>
        <v>0</v>
      </c>
      <c r="AN845" s="104" t="b">
        <f t="shared" si="484"/>
        <v>1</v>
      </c>
      <c r="AO845" s="98">
        <f t="shared" si="485"/>
        <v>13.51</v>
      </c>
      <c r="AP845" s="104">
        <f t="shared" si="486"/>
        <v>14.79</v>
      </c>
      <c r="AQ845" s="98">
        <f t="shared" si="487"/>
        <v>0.2</v>
      </c>
      <c r="AR845" s="98">
        <f t="shared" si="488"/>
        <v>0.15384615384615385</v>
      </c>
      <c r="AS845" s="98">
        <f t="shared" si="489"/>
        <v>7.407407407407407E-2</v>
      </c>
      <c r="AU845" s="97" t="b">
        <f t="shared" si="490"/>
        <v>1</v>
      </c>
      <c r="AV845" s="97" t="b">
        <f t="shared" si="491"/>
        <v>1</v>
      </c>
      <c r="AW845" s="97" t="b">
        <f t="shared" si="497"/>
        <v>0</v>
      </c>
      <c r="AX845" s="97" t="b">
        <f t="shared" si="498"/>
        <v>0</v>
      </c>
      <c r="AY8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5" s="97" t="b">
        <f t="shared" si="492"/>
        <v>0</v>
      </c>
      <c r="BA845" s="97" t="b">
        <f t="shared" si="493"/>
        <v>0</v>
      </c>
      <c r="BB845" s="97" t="b">
        <f t="shared" si="499"/>
        <v>1</v>
      </c>
      <c r="BC845" s="97" t="b">
        <f t="shared" si="500"/>
        <v>1</v>
      </c>
      <c r="BD845" s="97" t="b">
        <f>Petrobras_PETR4___Histórico__InfoMoney_1[[#This Row],[MACD Line]]&lt;0</f>
        <v>1</v>
      </c>
      <c r="BE8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6" spans="1:57">
      <c r="A846" s="83">
        <v>43090</v>
      </c>
      <c r="B846" s="98">
        <v>14.33</v>
      </c>
      <c r="C846" s="98">
        <v>14.33</v>
      </c>
      <c r="D846" s="98">
        <v>4.07</v>
      </c>
      <c r="E846" s="98">
        <f>Petrobras_PETR4___Histórico__InfoMoney_1[[#This Row],[Var.Dia (%)]]/100</f>
        <v>4.07E-2</v>
      </c>
      <c r="F846" s="98">
        <v>13.83</v>
      </c>
      <c r="G846" s="98">
        <v>13.82</v>
      </c>
      <c r="H846" s="98">
        <v>14.34</v>
      </c>
      <c r="I846" s="97" t="s">
        <v>747</v>
      </c>
      <c r="J846" s="108">
        <v>-6.9999999999999999E-4</v>
      </c>
      <c r="K846" s="97">
        <f ca="1">IF(COUNT($E846:E$1321)&gt;=22,LINEST(OFFSET(E846,0,0,22),OFFSET(J846,0,0,22)),"")</f>
        <v>-0.14887165453012807</v>
      </c>
      <c r="L846" s="99">
        <f t="shared" si="465"/>
        <v>0</v>
      </c>
      <c r="M846" s="99">
        <f t="shared" si="466"/>
        <v>0</v>
      </c>
      <c r="N846" s="99">
        <f t="shared" si="467"/>
        <v>0</v>
      </c>
      <c r="O8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-1.204819277108408E-2</v>
      </c>
      <c r="P846" s="128">
        <f>IF(Petrobras_PETR4___Histórico__InfoMoney_1[[#This Row],[William %R]]&lt;-0.8,1,0)</f>
        <v>0</v>
      </c>
      <c r="Q846" s="128">
        <f>IF(Petrobras_PETR4___Histórico__InfoMoney_1[[#This Row],[William %R]]&gt;-0.1,1,0)</f>
        <v>1</v>
      </c>
      <c r="R846" s="99">
        <f t="shared" si="468"/>
        <v>13.51</v>
      </c>
      <c r="S846" s="99">
        <f t="shared" si="469"/>
        <v>14.34</v>
      </c>
      <c r="T846" s="99">
        <f t="shared" si="470"/>
        <v>14.008884615384614</v>
      </c>
      <c r="U846" s="99">
        <f t="shared" si="471"/>
        <v>13.935500000000001</v>
      </c>
      <c r="V846" s="99">
        <f t="shared" si="472"/>
        <v>13.890192298172954</v>
      </c>
      <c r="W846" s="99">
        <f t="shared" si="473"/>
        <v>14.051726587771142</v>
      </c>
      <c r="X846" s="99">
        <f t="shared" si="474"/>
        <v>-0.16153428959818861</v>
      </c>
      <c r="Y846" s="99">
        <f t="shared" si="475"/>
        <v>-0.20358345252691723</v>
      </c>
      <c r="Z846" s="99">
        <f t="shared" si="476"/>
        <v>4.2049162928728623E-2</v>
      </c>
      <c r="AA846" s="109">
        <f t="shared" si="477"/>
        <v>0.39597979746446693</v>
      </c>
      <c r="AB846" s="109">
        <f t="shared" si="494"/>
        <v>0.30922483729480738</v>
      </c>
      <c r="AC846" s="99" t="str">
        <f t="shared" si="495"/>
        <v>1</v>
      </c>
      <c r="AD846" s="95" t="str">
        <f t="shared" si="496"/>
        <v>0</v>
      </c>
      <c r="AE846" s="95">
        <f t="shared" si="478"/>
        <v>0</v>
      </c>
      <c r="AF846" s="95">
        <f>IF(Petrobras_PETR4___Histórico__InfoMoney_1[[#This Row],[MACD Line]]&lt;0,1,0)</f>
        <v>1</v>
      </c>
      <c r="AG846" s="99">
        <f>Petrobras_PETR4___Histórico__InfoMoney_1[[#This Row],[9MME]]/Petrobras_PETR4___Histórico__InfoMoney_1[[#This Row],[20MA]]</f>
        <v>1.0052660195460954</v>
      </c>
      <c r="AH846" s="95">
        <f t="shared" si="479"/>
        <v>1</v>
      </c>
      <c r="AI846" s="96">
        <f t="shared" si="480"/>
        <v>0</v>
      </c>
      <c r="AK846" s="104" t="b">
        <f t="shared" si="481"/>
        <v>1</v>
      </c>
      <c r="AL846" s="104" t="b">
        <f t="shared" si="482"/>
        <v>0</v>
      </c>
      <c r="AM846" s="104" t="b">
        <f t="shared" si="483"/>
        <v>0</v>
      </c>
      <c r="AN846" s="104" t="b">
        <f t="shared" si="484"/>
        <v>1</v>
      </c>
      <c r="AO846" s="98">
        <f t="shared" si="485"/>
        <v>13.51</v>
      </c>
      <c r="AP846" s="104">
        <f t="shared" si="486"/>
        <v>14.79</v>
      </c>
      <c r="AQ846" s="98">
        <f t="shared" si="487"/>
        <v>0.2</v>
      </c>
      <c r="AR846" s="98">
        <f t="shared" si="488"/>
        <v>0.15384615384615385</v>
      </c>
      <c r="AS846" s="98">
        <f t="shared" si="489"/>
        <v>7.407407407407407E-2</v>
      </c>
      <c r="AU846" s="97" t="b">
        <f t="shared" si="490"/>
        <v>1</v>
      </c>
      <c r="AV846" s="97" t="b">
        <f t="shared" si="491"/>
        <v>1</v>
      </c>
      <c r="AW846" s="97" t="b">
        <f t="shared" si="497"/>
        <v>0</v>
      </c>
      <c r="AX846" s="97" t="b">
        <f t="shared" si="498"/>
        <v>0</v>
      </c>
      <c r="AY8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6" s="97" t="b">
        <f t="shared" si="492"/>
        <v>0</v>
      </c>
      <c r="BA846" s="97" t="b">
        <f t="shared" si="493"/>
        <v>0</v>
      </c>
      <c r="BB846" s="97" t="b">
        <f t="shared" si="499"/>
        <v>1</v>
      </c>
      <c r="BC846" s="97" t="b">
        <f t="shared" si="500"/>
        <v>1</v>
      </c>
      <c r="BD846" s="97" t="b">
        <f>Petrobras_PETR4___Histórico__InfoMoney_1[[#This Row],[MACD Line]]&lt;0</f>
        <v>1</v>
      </c>
      <c r="BE8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7" spans="1:57">
      <c r="A847" s="83">
        <v>43089</v>
      </c>
      <c r="B847" s="98">
        <v>13.77</v>
      </c>
      <c r="C847" s="98">
        <v>13.77</v>
      </c>
      <c r="D847" s="98">
        <v>0.66</v>
      </c>
      <c r="E847" s="98">
        <f>Petrobras_PETR4___Histórico__InfoMoney_1[[#This Row],[Var.Dia (%)]]/100</f>
        <v>6.6E-3</v>
      </c>
      <c r="F847" s="98">
        <v>13.74</v>
      </c>
      <c r="G847" s="98">
        <v>13.7</v>
      </c>
      <c r="H847" s="98">
        <v>13.82</v>
      </c>
      <c r="I847" s="97" t="s">
        <v>748</v>
      </c>
      <c r="J847" s="108">
        <v>-2.35E-2</v>
      </c>
      <c r="K847" s="97">
        <f ca="1">IF(COUNT($E847:E$1321)&gt;=22,LINEST(OFFSET(E847,0,0,22),OFFSET(J847,0,0,22)),"")</f>
        <v>-0.14537108624292575</v>
      </c>
      <c r="L847" s="99">
        <f t="shared" si="465"/>
        <v>0</v>
      </c>
      <c r="M847" s="99">
        <f t="shared" si="466"/>
        <v>0</v>
      </c>
      <c r="N847" s="99">
        <f t="shared" si="467"/>
        <v>0</v>
      </c>
      <c r="O8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-0.67088607594936778</v>
      </c>
      <c r="P847" s="128">
        <f>IF(Petrobras_PETR4___Histórico__InfoMoney_1[[#This Row],[William %R]]&lt;-0.8,1,0)</f>
        <v>0</v>
      </c>
      <c r="Q847" s="128">
        <f>IF(Petrobras_PETR4___Histórico__InfoMoney_1[[#This Row],[William %R]]&gt;-0.1,1,0)</f>
        <v>0</v>
      </c>
      <c r="R847" s="99">
        <f t="shared" si="468"/>
        <v>13.51</v>
      </c>
      <c r="S847" s="99">
        <f t="shared" si="469"/>
        <v>14.3</v>
      </c>
      <c r="T847" s="99">
        <f t="shared" si="470"/>
        <v>13.955730769230771</v>
      </c>
      <c r="U847" s="99">
        <f t="shared" si="471"/>
        <v>13.9505</v>
      </c>
      <c r="V847" s="99">
        <f t="shared" si="472"/>
        <v>13.810227261477127</v>
      </c>
      <c r="W847" s="99">
        <f t="shared" si="473"/>
        <v>14.029464714792834</v>
      </c>
      <c r="X847" s="99">
        <f t="shared" si="474"/>
        <v>-0.21923745331570643</v>
      </c>
      <c r="Y847" s="99">
        <f t="shared" si="475"/>
        <v>-0.21409574325909939</v>
      </c>
      <c r="Z847" s="99">
        <f t="shared" si="476"/>
        <v>-5.1417100566070462E-3</v>
      </c>
      <c r="AA847" s="109">
        <f t="shared" si="477"/>
        <v>6.3639610306789177E-2</v>
      </c>
      <c r="AB847" s="109">
        <f t="shared" si="494"/>
        <v>0.11502173707608472</v>
      </c>
      <c r="AC847" s="99" t="str">
        <f t="shared" si="495"/>
        <v>0</v>
      </c>
      <c r="AD847" s="95" t="str">
        <f t="shared" si="496"/>
        <v>0</v>
      </c>
      <c r="AE847" s="95">
        <f t="shared" si="478"/>
        <v>0</v>
      </c>
      <c r="AF847" s="95">
        <f>IF(Petrobras_PETR4___Histórico__InfoMoney_1[[#This Row],[MACD Line]]&lt;0,1,0)</f>
        <v>1</v>
      </c>
      <c r="AG847" s="99">
        <f>Petrobras_PETR4___Histórico__InfoMoney_1[[#This Row],[9MME]]/Petrobras_PETR4___Histórico__InfoMoney_1[[#This Row],[20MA]]</f>
        <v>1.0003749520971128</v>
      </c>
      <c r="AH847" s="95">
        <f t="shared" si="479"/>
        <v>0</v>
      </c>
      <c r="AI847" s="96">
        <f t="shared" si="480"/>
        <v>0</v>
      </c>
      <c r="AK847" s="104" t="b">
        <f t="shared" si="481"/>
        <v>0</v>
      </c>
      <c r="AL847" s="104" t="b">
        <f t="shared" si="482"/>
        <v>1</v>
      </c>
      <c r="AM847" s="104" t="b">
        <f t="shared" si="483"/>
        <v>0</v>
      </c>
      <c r="AN847" s="104" t="b">
        <f t="shared" si="484"/>
        <v>1</v>
      </c>
      <c r="AO847" s="98">
        <f t="shared" si="485"/>
        <v>13.51</v>
      </c>
      <c r="AP847" s="104">
        <f t="shared" si="486"/>
        <v>14.79</v>
      </c>
      <c r="AQ847" s="98">
        <f t="shared" si="487"/>
        <v>0.2</v>
      </c>
      <c r="AR847" s="98">
        <f t="shared" si="488"/>
        <v>0.15384615384615385</v>
      </c>
      <c r="AS847" s="98">
        <f t="shared" si="489"/>
        <v>7.407407407407407E-2</v>
      </c>
      <c r="AU847" s="97" t="b">
        <f t="shared" si="490"/>
        <v>1</v>
      </c>
      <c r="AV847" s="97" t="b">
        <f t="shared" si="491"/>
        <v>0</v>
      </c>
      <c r="AW847" s="97" t="b">
        <f t="shared" si="497"/>
        <v>0</v>
      </c>
      <c r="AX847" s="97" t="b">
        <f t="shared" si="498"/>
        <v>0</v>
      </c>
      <c r="AY8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7" s="97" t="b">
        <f t="shared" si="492"/>
        <v>1</v>
      </c>
      <c r="BA847" s="97" t="b">
        <f t="shared" si="493"/>
        <v>0</v>
      </c>
      <c r="BB847" s="97" t="b">
        <f t="shared" si="499"/>
        <v>1</v>
      </c>
      <c r="BC847" s="97" t="b">
        <f t="shared" si="500"/>
        <v>1</v>
      </c>
      <c r="BD847" s="97" t="b">
        <f>Petrobras_PETR4___Histórico__InfoMoney_1[[#This Row],[MACD Line]]&lt;0</f>
        <v>1</v>
      </c>
      <c r="BE8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8" spans="1:57">
      <c r="A848" s="83">
        <v>43088</v>
      </c>
      <c r="B848" s="98">
        <v>13.68</v>
      </c>
      <c r="C848" s="98">
        <v>13.68</v>
      </c>
      <c r="D848" s="98">
        <v>-0.53</v>
      </c>
      <c r="E848" s="98">
        <f>Petrobras_PETR4___Histórico__InfoMoney_1[[#This Row],[Var.Dia (%)]]/100</f>
        <v>-5.3E-3</v>
      </c>
      <c r="F848" s="98">
        <v>13.71</v>
      </c>
      <c r="G848" s="98">
        <v>13.6</v>
      </c>
      <c r="H848" s="98">
        <v>13.78</v>
      </c>
      <c r="I848" s="97" t="s">
        <v>749</v>
      </c>
      <c r="J848" s="108">
        <v>-9.4000000000000004E-3</v>
      </c>
      <c r="K848" s="97">
        <f ca="1">IF(COUNT($E848:E$1321)&gt;=22,LINEST(OFFSET(E848,0,0,22),OFFSET(J848,0,0,22)),"")</f>
        <v>-0.19066439150769188</v>
      </c>
      <c r="L848" s="99">
        <f t="shared" si="465"/>
        <v>0</v>
      </c>
      <c r="M848" s="99">
        <f t="shared" si="466"/>
        <v>0</v>
      </c>
      <c r="N848" s="99">
        <f t="shared" si="467"/>
        <v>0</v>
      </c>
      <c r="O8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-0.78481012658227878</v>
      </c>
      <c r="P848" s="128">
        <f>IF(Petrobras_PETR4___Histórico__InfoMoney_1[[#This Row],[William %R]]&lt;-0.8,1,0)</f>
        <v>0</v>
      </c>
      <c r="Q848" s="128">
        <f>IF(Petrobras_PETR4___Histórico__InfoMoney_1[[#This Row],[William %R]]&gt;-0.1,1,0)</f>
        <v>0</v>
      </c>
      <c r="R848" s="99">
        <f t="shared" si="468"/>
        <v>13.51</v>
      </c>
      <c r="S848" s="99">
        <f t="shared" si="469"/>
        <v>14.3</v>
      </c>
      <c r="T848" s="99">
        <f t="shared" si="470"/>
        <v>13.970653846153844</v>
      </c>
      <c r="U848" s="99">
        <f t="shared" si="471"/>
        <v>13.989500000000001</v>
      </c>
      <c r="V848" s="99">
        <f t="shared" si="472"/>
        <v>13.817541309018424</v>
      </c>
      <c r="W848" s="99">
        <f t="shared" si="473"/>
        <v>14.05022189197626</v>
      </c>
      <c r="X848" s="99">
        <f t="shared" si="474"/>
        <v>-0.23268058295783689</v>
      </c>
      <c r="Y848" s="99">
        <f t="shared" si="475"/>
        <v>-0.21281031574494763</v>
      </c>
      <c r="Z848" s="99">
        <f t="shared" si="476"/>
        <v>-1.9870267212889259E-2</v>
      </c>
      <c r="AA848" s="109">
        <f t="shared" si="477"/>
        <v>4.9497474683058526E-2</v>
      </c>
      <c r="AB848" s="109">
        <f t="shared" si="494"/>
        <v>0.10232301793829196</v>
      </c>
      <c r="AC848" s="99" t="str">
        <f t="shared" si="495"/>
        <v>0</v>
      </c>
      <c r="AD848" s="95" t="str">
        <f t="shared" si="496"/>
        <v>0</v>
      </c>
      <c r="AE848" s="95">
        <f t="shared" si="478"/>
        <v>0</v>
      </c>
      <c r="AF848" s="95">
        <f>IF(Petrobras_PETR4___Histórico__InfoMoney_1[[#This Row],[MACD Line]]&lt;0,1,0)</f>
        <v>1</v>
      </c>
      <c r="AG848" s="99">
        <f>Petrobras_PETR4___Histórico__InfoMoney_1[[#This Row],[9MME]]/Petrobras_PETR4___Histórico__InfoMoney_1[[#This Row],[20MA]]</f>
        <v>0.99865283578068142</v>
      </c>
      <c r="AH848" s="95">
        <f t="shared" si="479"/>
        <v>0</v>
      </c>
      <c r="AI848" s="96">
        <f t="shared" si="480"/>
        <v>0</v>
      </c>
      <c r="AK848" s="104" t="b">
        <f t="shared" si="481"/>
        <v>1</v>
      </c>
      <c r="AL848" s="104" t="b">
        <f t="shared" si="482"/>
        <v>0</v>
      </c>
      <c r="AM848" s="104" t="b">
        <f t="shared" si="483"/>
        <v>0</v>
      </c>
      <c r="AN848" s="104" t="b">
        <f t="shared" si="484"/>
        <v>1</v>
      </c>
      <c r="AO848" s="98">
        <f t="shared" si="485"/>
        <v>13.51</v>
      </c>
      <c r="AP848" s="104">
        <f t="shared" si="486"/>
        <v>14.79</v>
      </c>
      <c r="AQ848" s="98">
        <f t="shared" si="487"/>
        <v>0.2</v>
      </c>
      <c r="AR848" s="98">
        <f t="shared" si="488"/>
        <v>0.15384615384615385</v>
      </c>
      <c r="AS848" s="98">
        <f t="shared" si="489"/>
        <v>7.407407407407407E-2</v>
      </c>
      <c r="AU848" s="97" t="b">
        <f t="shared" si="490"/>
        <v>0</v>
      </c>
      <c r="AV848" s="97" t="b">
        <f t="shared" si="491"/>
        <v>1</v>
      </c>
      <c r="AW848" s="97" t="b">
        <f t="shared" si="497"/>
        <v>0</v>
      </c>
      <c r="AX848" s="97" t="b">
        <f t="shared" si="498"/>
        <v>0</v>
      </c>
      <c r="AY8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8" s="97" t="b">
        <f t="shared" si="492"/>
        <v>0</v>
      </c>
      <c r="BA848" s="97" t="b">
        <f t="shared" si="493"/>
        <v>1</v>
      </c>
      <c r="BB848" s="97" t="b">
        <f t="shared" si="499"/>
        <v>1</v>
      </c>
      <c r="BC848" s="97" t="b">
        <f t="shared" si="500"/>
        <v>1</v>
      </c>
      <c r="BD848" s="97" t="b">
        <f>Petrobras_PETR4___Histórico__InfoMoney_1[[#This Row],[MACD Line]]&lt;0</f>
        <v>1</v>
      </c>
      <c r="BE8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49" spans="1:57">
      <c r="A849" s="83">
        <v>43087</v>
      </c>
      <c r="B849" s="98">
        <v>13.75</v>
      </c>
      <c r="C849" s="98">
        <v>13.75</v>
      </c>
      <c r="D849" s="98">
        <v>1.81</v>
      </c>
      <c r="E849" s="98">
        <f>Petrobras_PETR4___Histórico__InfoMoney_1[[#This Row],[Var.Dia (%)]]/100</f>
        <v>1.8100000000000002E-2</v>
      </c>
      <c r="F849" s="98">
        <v>13.7</v>
      </c>
      <c r="G849" s="98">
        <v>13.67</v>
      </c>
      <c r="H849" s="98">
        <v>13.85</v>
      </c>
      <c r="I849" s="97" t="s">
        <v>750</v>
      </c>
      <c r="J849" s="108">
        <v>6.0000000000000001E-3</v>
      </c>
      <c r="K849" s="97">
        <f ca="1">IF(COUNT($E849:E$1321)&gt;=22,LINEST(OFFSET(E849,0,0,22),OFFSET(J849,0,0,22)),"")</f>
        <v>-0.42052309154101952</v>
      </c>
      <c r="L849" s="99">
        <f t="shared" si="465"/>
        <v>0</v>
      </c>
      <c r="M849" s="99">
        <f t="shared" si="466"/>
        <v>0</v>
      </c>
      <c r="N849" s="99">
        <f t="shared" si="467"/>
        <v>0</v>
      </c>
      <c r="O8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-0.72413793103448287</v>
      </c>
      <c r="P849" s="128">
        <f>IF(Petrobras_PETR4___Histórico__InfoMoney_1[[#This Row],[William %R]]&lt;-0.8,1,0)</f>
        <v>0</v>
      </c>
      <c r="Q849" s="128">
        <f>IF(Petrobras_PETR4___Histórico__InfoMoney_1[[#This Row],[William %R]]&gt;-0.1,1,0)</f>
        <v>0</v>
      </c>
      <c r="R849" s="99">
        <f t="shared" si="468"/>
        <v>13.51</v>
      </c>
      <c r="S849" s="99">
        <f t="shared" si="469"/>
        <v>14.38</v>
      </c>
      <c r="T849" s="99">
        <f t="shared" si="470"/>
        <v>14.011884615384615</v>
      </c>
      <c r="U849" s="99">
        <f t="shared" si="471"/>
        <v>14.023499999999999</v>
      </c>
      <c r="V849" s="99">
        <f t="shared" si="472"/>
        <v>13.842548819749046</v>
      </c>
      <c r="W849" s="99">
        <f t="shared" si="473"/>
        <v>14.079839643334362</v>
      </c>
      <c r="X849" s="99">
        <f t="shared" si="474"/>
        <v>-0.23729082358531528</v>
      </c>
      <c r="Y849" s="99">
        <f t="shared" si="475"/>
        <v>-0.2078427489417253</v>
      </c>
      <c r="Z849" s="99">
        <f t="shared" si="476"/>
        <v>-2.9448074643589978E-2</v>
      </c>
      <c r="AA849" s="109">
        <f t="shared" si="477"/>
        <v>0.16970562748477155</v>
      </c>
      <c r="AB849" s="109">
        <f t="shared" si="494"/>
        <v>0.18862661530123476</v>
      </c>
      <c r="AC849" s="99" t="str">
        <f t="shared" si="495"/>
        <v>0</v>
      </c>
      <c r="AD849" s="95" t="str">
        <f t="shared" si="496"/>
        <v>0</v>
      </c>
      <c r="AE849" s="95">
        <f t="shared" si="478"/>
        <v>0</v>
      </c>
      <c r="AF849" s="95">
        <f>IF(Petrobras_PETR4___Histórico__InfoMoney_1[[#This Row],[MACD Line]]&lt;0,1,0)</f>
        <v>1</v>
      </c>
      <c r="AG849" s="99">
        <f>Petrobras_PETR4___Histórico__InfoMoney_1[[#This Row],[9MME]]/Petrobras_PETR4___Histórico__InfoMoney_1[[#This Row],[20MA]]</f>
        <v>0.99917171999747678</v>
      </c>
      <c r="AH849" s="95">
        <f t="shared" si="479"/>
        <v>0</v>
      </c>
      <c r="AI849" s="96">
        <f t="shared" si="480"/>
        <v>0</v>
      </c>
      <c r="AK849" s="104" t="b">
        <f t="shared" si="481"/>
        <v>0</v>
      </c>
      <c r="AL849" s="104" t="b">
        <f t="shared" si="482"/>
        <v>0</v>
      </c>
      <c r="AM849" s="104" t="b">
        <f t="shared" si="483"/>
        <v>0</v>
      </c>
      <c r="AN849" s="104" t="b">
        <f t="shared" si="484"/>
        <v>1</v>
      </c>
      <c r="AO849" s="98">
        <f t="shared" si="485"/>
        <v>13.51</v>
      </c>
      <c r="AP849" s="104">
        <f t="shared" si="486"/>
        <v>14.79</v>
      </c>
      <c r="AQ849" s="98">
        <f t="shared" si="487"/>
        <v>0.2</v>
      </c>
      <c r="AR849" s="98">
        <f t="shared" si="488"/>
        <v>0.15384615384615385</v>
      </c>
      <c r="AS849" s="98">
        <f t="shared" si="489"/>
        <v>7.407407407407407E-2</v>
      </c>
      <c r="AU849" s="97" t="b">
        <f t="shared" si="490"/>
        <v>1</v>
      </c>
      <c r="AV849" s="97" t="b">
        <f t="shared" si="491"/>
        <v>0</v>
      </c>
      <c r="AW849" s="97" t="b">
        <f t="shared" si="497"/>
        <v>0</v>
      </c>
      <c r="AX849" s="97" t="b">
        <f t="shared" si="498"/>
        <v>1</v>
      </c>
      <c r="AY8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49" s="97" t="b">
        <f t="shared" si="492"/>
        <v>1</v>
      </c>
      <c r="BA849" s="97" t="b">
        <f t="shared" si="493"/>
        <v>0</v>
      </c>
      <c r="BB849" s="97" t="b">
        <f t="shared" si="499"/>
        <v>0</v>
      </c>
      <c r="BC849" s="97" t="b">
        <f t="shared" si="500"/>
        <v>1</v>
      </c>
      <c r="BD849" s="97" t="b">
        <f>Petrobras_PETR4___Histórico__InfoMoney_1[[#This Row],[MACD Line]]&lt;0</f>
        <v>1</v>
      </c>
      <c r="BE8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0" spans="1:57">
      <c r="A850" s="83">
        <v>43084</v>
      </c>
      <c r="B850" s="98">
        <v>13.51</v>
      </c>
      <c r="C850" s="98">
        <v>13.51</v>
      </c>
      <c r="D850" s="98">
        <v>-0.4</v>
      </c>
      <c r="E850" s="98">
        <f>Petrobras_PETR4___Histórico__InfoMoney_1[[#This Row],[Var.Dia (%)]]/100</f>
        <v>-4.0000000000000001E-3</v>
      </c>
      <c r="F850" s="98">
        <v>13.6</v>
      </c>
      <c r="G850" s="98">
        <v>13.51</v>
      </c>
      <c r="H850" s="98">
        <v>13.77</v>
      </c>
      <c r="I850" s="97" t="s">
        <v>751</v>
      </c>
      <c r="J850" s="108">
        <v>-6.8999999999999999E-3</v>
      </c>
      <c r="K850" s="97">
        <f ca="1">IF(COUNT($E850:E$1321)&gt;=22,LINEST(OFFSET(E850,0,0,22),OFFSET(J850,0,0,22)),"")</f>
        <v>0.3438628079574898</v>
      </c>
      <c r="L850" s="99">
        <f t="shared" si="465"/>
        <v>1</v>
      </c>
      <c r="M850" s="99">
        <f t="shared" si="466"/>
        <v>0</v>
      </c>
      <c r="N850" s="99">
        <f t="shared" si="467"/>
        <v>0</v>
      </c>
      <c r="O8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850" s="128">
        <f>IF(Petrobras_PETR4___Histórico__InfoMoney_1[[#This Row],[William %R]]&lt;-0.8,1,0)</f>
        <v>1</v>
      </c>
      <c r="Q850" s="128">
        <f>IF(Petrobras_PETR4___Histórico__InfoMoney_1[[#This Row],[William %R]]&gt;-0.1,1,0)</f>
        <v>0</v>
      </c>
      <c r="R850" s="99">
        <f t="shared" si="468"/>
        <v>13.51</v>
      </c>
      <c r="S850" s="99">
        <f t="shared" si="469"/>
        <v>14.49</v>
      </c>
      <c r="T850" s="99">
        <f t="shared" si="470"/>
        <v>14.007538461538461</v>
      </c>
      <c r="U850" s="99">
        <f t="shared" si="471"/>
        <v>14.0595</v>
      </c>
      <c r="V850" s="99">
        <f t="shared" si="472"/>
        <v>13.859375877885237</v>
      </c>
      <c r="W850" s="99">
        <f t="shared" si="473"/>
        <v>14.106226814801111</v>
      </c>
      <c r="X850" s="99">
        <f t="shared" si="474"/>
        <v>-0.2468509369158749</v>
      </c>
      <c r="Y850" s="99">
        <f t="shared" si="475"/>
        <v>-0.2004807302808278</v>
      </c>
      <c r="Z850" s="99">
        <f t="shared" si="476"/>
        <v>-4.6370206635047095E-2</v>
      </c>
      <c r="AA850" s="109">
        <f t="shared" si="477"/>
        <v>3.5355339059327882E-2</v>
      </c>
      <c r="AB850" s="109">
        <f t="shared" si="494"/>
        <v>0.20668817092422112</v>
      </c>
      <c r="AC850" s="99" t="str">
        <f t="shared" si="495"/>
        <v>0</v>
      </c>
      <c r="AD850" s="95" t="str">
        <f t="shared" si="496"/>
        <v>0</v>
      </c>
      <c r="AE850" s="95">
        <f t="shared" si="478"/>
        <v>0</v>
      </c>
      <c r="AF850" s="95">
        <f>IF(Petrobras_PETR4___Histórico__InfoMoney_1[[#This Row],[MACD Line]]&lt;0,1,0)</f>
        <v>1</v>
      </c>
      <c r="AG850" s="99">
        <f>Petrobras_PETR4___Histórico__InfoMoney_1[[#This Row],[9MME]]/Petrobras_PETR4___Histórico__InfoMoney_1[[#This Row],[20MA]]</f>
        <v>0.99630416882097239</v>
      </c>
      <c r="AH850" s="95">
        <f t="shared" si="479"/>
        <v>0</v>
      </c>
      <c r="AI850" s="96">
        <f t="shared" si="480"/>
        <v>0</v>
      </c>
      <c r="AK850" s="104" t="b">
        <f t="shared" si="481"/>
        <v>0</v>
      </c>
      <c r="AL850" s="104" t="b">
        <f t="shared" si="482"/>
        <v>0</v>
      </c>
      <c r="AM850" s="104" t="b">
        <f t="shared" si="483"/>
        <v>0</v>
      </c>
      <c r="AN850" s="104" t="b">
        <f t="shared" si="484"/>
        <v>1</v>
      </c>
      <c r="AO850" s="98">
        <f t="shared" si="485"/>
        <v>13.51</v>
      </c>
      <c r="AP850" s="104">
        <f t="shared" si="486"/>
        <v>14.79</v>
      </c>
      <c r="AQ850" s="98">
        <f t="shared" si="487"/>
        <v>0.2</v>
      </c>
      <c r="AR850" s="98">
        <f t="shared" si="488"/>
        <v>0.15384615384615385</v>
      </c>
      <c r="AS850" s="98">
        <f t="shared" si="489"/>
        <v>7.407407407407407E-2</v>
      </c>
      <c r="AU850" s="97" t="b">
        <f t="shared" si="490"/>
        <v>0</v>
      </c>
      <c r="AV850" s="97" t="b">
        <f t="shared" si="491"/>
        <v>0</v>
      </c>
      <c r="AW850" s="97" t="b">
        <f t="shared" si="497"/>
        <v>1</v>
      </c>
      <c r="AX850" s="97" t="b">
        <f t="shared" si="498"/>
        <v>1</v>
      </c>
      <c r="AY8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0" s="97" t="b">
        <f t="shared" si="492"/>
        <v>1</v>
      </c>
      <c r="BA850" s="97" t="b">
        <f t="shared" si="493"/>
        <v>1</v>
      </c>
      <c r="BB850" s="97" t="b">
        <f t="shared" si="499"/>
        <v>0</v>
      </c>
      <c r="BC850" s="97" t="b">
        <f t="shared" si="500"/>
        <v>0</v>
      </c>
      <c r="BD850" s="97" t="b">
        <f>Petrobras_PETR4___Histórico__InfoMoney_1[[#This Row],[MACD Line]]&lt;0</f>
        <v>1</v>
      </c>
      <c r="BE8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1" spans="1:57">
      <c r="A851" s="83">
        <v>43083</v>
      </c>
      <c r="B851" s="98">
        <v>13.56</v>
      </c>
      <c r="C851" s="98">
        <v>13.56</v>
      </c>
      <c r="D851" s="98">
        <v>-1.1200000000000001</v>
      </c>
      <c r="E851" s="98">
        <f>Petrobras_PETR4___Histórico__InfoMoney_1[[#This Row],[Var.Dia (%)]]/100</f>
        <v>-1.1200000000000002E-2</v>
      </c>
      <c r="F851" s="98">
        <v>13.64</v>
      </c>
      <c r="G851" s="98">
        <v>13.55</v>
      </c>
      <c r="H851" s="98">
        <v>13.83</v>
      </c>
      <c r="I851" s="97" t="s">
        <v>752</v>
      </c>
      <c r="J851" s="108">
        <v>-2.5000000000000001E-3</v>
      </c>
      <c r="K851" s="97">
        <f ca="1">IF(COUNT($E851:E$1321)&gt;=22,LINEST(OFFSET(E851,0,0,22),OFFSET(J851,0,0,22)),"")</f>
        <v>0.27815986402465342</v>
      </c>
      <c r="L851" s="99">
        <f t="shared" si="465"/>
        <v>0</v>
      </c>
      <c r="M851" s="99">
        <f t="shared" si="466"/>
        <v>0</v>
      </c>
      <c r="N851" s="99">
        <f t="shared" si="467"/>
        <v>0</v>
      </c>
      <c r="O8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-0.97894736842105123</v>
      </c>
      <c r="P851" s="128">
        <f>IF(Petrobras_PETR4___Histórico__InfoMoney_1[[#This Row],[William %R]]&lt;-0.8,1,0)</f>
        <v>1</v>
      </c>
      <c r="Q851" s="128">
        <f>IF(Petrobras_PETR4___Histórico__InfoMoney_1[[#This Row],[William %R]]&gt;-0.1,1,0)</f>
        <v>0</v>
      </c>
      <c r="R851" s="99">
        <f t="shared" si="468"/>
        <v>13.54</v>
      </c>
      <c r="S851" s="99">
        <f t="shared" si="469"/>
        <v>14.49</v>
      </c>
      <c r="T851" s="99">
        <f t="shared" si="470"/>
        <v>14.028346153846153</v>
      </c>
      <c r="U851" s="99">
        <f t="shared" si="471"/>
        <v>14.097999999999999</v>
      </c>
      <c r="V851" s="99">
        <f t="shared" si="472"/>
        <v>13.922898764773461</v>
      </c>
      <c r="W851" s="99">
        <f t="shared" si="473"/>
        <v>14.153924959985201</v>
      </c>
      <c r="X851" s="99">
        <f t="shared" si="474"/>
        <v>-0.23102619521174006</v>
      </c>
      <c r="Y851" s="99">
        <f t="shared" si="475"/>
        <v>-0.18888817862206603</v>
      </c>
      <c r="Z851" s="99">
        <f t="shared" si="476"/>
        <v>-4.2138016589674032E-2</v>
      </c>
      <c r="AA851" s="109">
        <f t="shared" si="477"/>
        <v>0.10606601717798238</v>
      </c>
      <c r="AB851" s="109">
        <f t="shared" si="494"/>
        <v>0.16935170504013214</v>
      </c>
      <c r="AC851" s="99" t="str">
        <f t="shared" si="495"/>
        <v>0</v>
      </c>
      <c r="AD851" s="95" t="str">
        <f t="shared" si="496"/>
        <v>0</v>
      </c>
      <c r="AE851" s="95">
        <f t="shared" si="478"/>
        <v>0</v>
      </c>
      <c r="AF851" s="95">
        <f>IF(Petrobras_PETR4___Histórico__InfoMoney_1[[#This Row],[MACD Line]]&lt;0,1,0)</f>
        <v>1</v>
      </c>
      <c r="AG851" s="99">
        <f>Petrobras_PETR4___Histórico__InfoMoney_1[[#This Row],[9MME]]/Petrobras_PETR4___Histórico__InfoMoney_1[[#This Row],[20MA]]</f>
        <v>0.99505931010399729</v>
      </c>
      <c r="AH851" s="95">
        <f t="shared" si="479"/>
        <v>0</v>
      </c>
      <c r="AI851" s="96">
        <f t="shared" si="480"/>
        <v>0</v>
      </c>
      <c r="AK851" s="104" t="b">
        <f t="shared" si="481"/>
        <v>0</v>
      </c>
      <c r="AL851" s="104" t="b">
        <f t="shared" si="482"/>
        <v>1</v>
      </c>
      <c r="AM851" s="104" t="b">
        <f t="shared" si="483"/>
        <v>0</v>
      </c>
      <c r="AN851" s="104" t="b">
        <f t="shared" si="484"/>
        <v>1</v>
      </c>
      <c r="AO851" s="98">
        <f t="shared" si="485"/>
        <v>13.54</v>
      </c>
      <c r="AP851" s="104">
        <f t="shared" si="486"/>
        <v>14.79</v>
      </c>
      <c r="AQ851" s="98">
        <f t="shared" si="487"/>
        <v>0.2</v>
      </c>
      <c r="AR851" s="98">
        <f t="shared" si="488"/>
        <v>0.15384615384615385</v>
      </c>
      <c r="AS851" s="98">
        <f t="shared" si="489"/>
        <v>7.407407407407407E-2</v>
      </c>
      <c r="AU851" s="97" t="b">
        <f t="shared" si="490"/>
        <v>0</v>
      </c>
      <c r="AV851" s="97" t="b">
        <f t="shared" si="491"/>
        <v>1</v>
      </c>
      <c r="AW851" s="97" t="b">
        <f t="shared" si="497"/>
        <v>1</v>
      </c>
      <c r="AX851" s="97" t="b">
        <f t="shared" si="498"/>
        <v>1</v>
      </c>
      <c r="AY8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1" s="97" t="b">
        <f t="shared" si="492"/>
        <v>1</v>
      </c>
      <c r="BA851" s="97" t="b">
        <f t="shared" si="493"/>
        <v>1</v>
      </c>
      <c r="BB851" s="97" t="b">
        <f t="shared" si="499"/>
        <v>0</v>
      </c>
      <c r="BC851" s="97" t="b">
        <f t="shared" si="500"/>
        <v>0</v>
      </c>
      <c r="BD851" s="97" t="b">
        <f>Petrobras_PETR4___Histórico__InfoMoney_1[[#This Row],[MACD Line]]&lt;0</f>
        <v>1</v>
      </c>
      <c r="BE8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2" spans="1:57">
      <c r="A852" s="83">
        <v>43082</v>
      </c>
      <c r="B852" s="98">
        <v>13.71</v>
      </c>
      <c r="C852" s="98">
        <v>13.71</v>
      </c>
      <c r="D852" s="98">
        <v>-2</v>
      </c>
      <c r="E852" s="98">
        <f>Petrobras_PETR4___Histórico__InfoMoney_1[[#This Row],[Var.Dia (%)]]/100</f>
        <v>-0.02</v>
      </c>
      <c r="F852" s="98">
        <v>14.14</v>
      </c>
      <c r="G852" s="98">
        <v>13.65</v>
      </c>
      <c r="H852" s="98">
        <v>14.17</v>
      </c>
      <c r="I852" s="97" t="s">
        <v>753</v>
      </c>
      <c r="J852" s="108">
        <v>6.7000000000000002E-3</v>
      </c>
      <c r="K852" s="97">
        <f ca="1">IF(COUNT($E852:E$1321)&gt;=22,LINEST(OFFSET(E852,0,0,22),OFFSET(J852,0,0,22)),"")</f>
        <v>0.26454315538484985</v>
      </c>
      <c r="L852" s="99">
        <f t="shared" ref="L852:L915" si="501">IF($G852=IF(MIN($G852:$G872)=MIN($G853:$G873),MIN($G852:$G872),MIN($G851:$G871)),1,0)</f>
        <v>0</v>
      </c>
      <c r="M852" s="99">
        <f t="shared" ref="M852:M915" si="502">IF($H852=IF(MAX($H852:$H873)=MAX($H853:$H874),MAX($H852:$H873),MAX($H851:$H872)),1,0)</f>
        <v>0</v>
      </c>
      <c r="N852" s="99">
        <f t="shared" ref="N852:N915" si="503">IF(AND(($C853-$F853)&lt;0,($C854-$F854)&lt;0,(($F852-$G852)/($H852-$G852)&gt;0.66),(($H852-$G852)&gt;(2*($F852-$C852))),$G852=IF(MIN($G852:$G872)=MIN($G853:$G873),MIN($G852:$G872),MIN($G851:$G871)))=TRUE,1,0)</f>
        <v>0</v>
      </c>
      <c r="O8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-0.86399999999999866</v>
      </c>
      <c r="P852" s="128">
        <f>IF(Petrobras_PETR4___Histórico__InfoMoney_1[[#This Row],[William %R]]&lt;-0.8,1,0)</f>
        <v>1</v>
      </c>
      <c r="Q852" s="128">
        <f>IF(Petrobras_PETR4___Histórico__InfoMoney_1[[#This Row],[William %R]]&gt;-0.1,1,0)</f>
        <v>0</v>
      </c>
      <c r="R852" s="99">
        <f t="shared" ref="R852:R915" si="504">MIN(G852:G865)</f>
        <v>13.54</v>
      </c>
      <c r="S852" s="99">
        <f t="shared" ref="S852:S915" si="505">MAX(H852:H865)</f>
        <v>14.79</v>
      </c>
      <c r="T852" s="99">
        <f t="shared" ref="T852:T915" si="506">(($C852-$U853)*$AR852)+$U853</f>
        <v>14.10726923076923</v>
      </c>
      <c r="U852" s="99">
        <f t="shared" ref="U852:U915" si="507">AVERAGE(B852:B871)</f>
        <v>14.113499999999998</v>
      </c>
      <c r="V852" s="99">
        <f t="shared" ref="V852:V915" si="508">(($C852-V853)*AR852)+V853</f>
        <v>13.988880358368634</v>
      </c>
      <c r="W852" s="99">
        <f t="shared" ref="W852:W915" si="509">((B852-W853)*AS852)+W853</f>
        <v>14.201438956784017</v>
      </c>
      <c r="X852" s="99">
        <f t="shared" ref="X852:X915" si="510">V852-W852</f>
        <v>-0.2125585984153826</v>
      </c>
      <c r="Y852" s="99">
        <f t="shared" ref="Y852:Y915" si="511">((X852-Y853)*AQ852)+Y853</f>
        <v>-0.17835367447464751</v>
      </c>
      <c r="Z852" s="99">
        <f t="shared" ref="Z852:Z915" si="512">X852-Y852</f>
        <v>-3.4204923940735099E-2</v>
      </c>
      <c r="AA852" s="109">
        <f t="shared" ref="AA852:AA915" si="513">_xlfn.STDEV.S(C852:C853)</f>
        <v>0.19798989873223286</v>
      </c>
      <c r="AB852" s="109">
        <f t="shared" si="494"/>
        <v>0.10583005244258355</v>
      </c>
      <c r="AC852" s="99" t="str">
        <f t="shared" si="495"/>
        <v>0</v>
      </c>
      <c r="AD852" s="95" t="str">
        <f t="shared" si="496"/>
        <v>0</v>
      </c>
      <c r="AE852" s="95">
        <f t="shared" ref="AE852:AE915" si="514">IF(X852&gt;0,1,0)</f>
        <v>0</v>
      </c>
      <c r="AF852" s="95">
        <f>IF(Petrobras_PETR4___Histórico__InfoMoney_1[[#This Row],[MACD Line]]&lt;0,1,0)</f>
        <v>1</v>
      </c>
      <c r="AG852" s="99">
        <f>Petrobras_PETR4___Histórico__InfoMoney_1[[#This Row],[9MME]]/Petrobras_PETR4___Histórico__InfoMoney_1[[#This Row],[20MA]]</f>
        <v>0.99955852416262669</v>
      </c>
      <c r="AH852" s="95">
        <f t="shared" ref="AH852:AH915" si="515">IF(AND(X853&lt;Y853,X852&gt;Y852),1,0)</f>
        <v>0</v>
      </c>
      <c r="AI852" s="96">
        <f t="shared" ref="AI852:AI915" si="516">IF(AND(X852&lt;Y852,X853&gt;Y853),1,0)</f>
        <v>0</v>
      </c>
      <c r="AK852" s="104" t="b">
        <f t="shared" ref="AK852:AK915" si="517">($F853-$C853)&lt;0</f>
        <v>1</v>
      </c>
      <c r="AL852" s="104" t="b">
        <f t="shared" ref="AL852:AL915" si="518">($F854-$C854)&lt;0</f>
        <v>0</v>
      </c>
      <c r="AM852" s="104" t="b">
        <f t="shared" ref="AM852:AM915" si="519">(($F852-$G852)/($H852-$G852)&gt;0.66)</f>
        <v>1</v>
      </c>
      <c r="AN852" s="104" t="b">
        <f t="shared" ref="AN852:AN915" si="520">(($H852-$G852)&gt;(2*($F852-$C852)))</f>
        <v>0</v>
      </c>
      <c r="AO852" s="98">
        <f t="shared" ref="AO852:AO915" si="521">IF(MIN($G852:$G872)=MIN($G853:$G873),MIN($G852:$G872),MIN($G851:$G871))</f>
        <v>13.54</v>
      </c>
      <c r="AP852" s="104">
        <f t="shared" ref="AP852:AP915" si="522">IF(MAX($H852:$H872)=MAX($H853:$H873),MAX($H852:$H872),MAX($H851:$H871))</f>
        <v>14.92</v>
      </c>
      <c r="AQ852" s="98">
        <f t="shared" ref="AQ852:AQ915" si="523">2/(9+1)</f>
        <v>0.2</v>
      </c>
      <c r="AR852" s="98">
        <f t="shared" ref="AR852:AR915" si="524">2/(12+1)</f>
        <v>0.15384615384615385</v>
      </c>
      <c r="AS852" s="98">
        <f t="shared" ref="AS852:AS915" si="525">2/(26+1)</f>
        <v>7.407407407407407E-2</v>
      </c>
      <c r="AU852" s="97" t="b">
        <f t="shared" ref="AU852:AU915" si="526">H853&lt;H852</f>
        <v>1</v>
      </c>
      <c r="AV852" s="97" t="b">
        <f t="shared" ref="AV852:AV915" si="527">H854&lt;H853</f>
        <v>0</v>
      </c>
      <c r="AW852" s="97" t="b">
        <f t="shared" si="497"/>
        <v>1</v>
      </c>
      <c r="AX852" s="97" t="b">
        <f t="shared" si="498"/>
        <v>0</v>
      </c>
      <c r="AY8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2" s="97" t="b">
        <f t="shared" ref="AZ852:AZ915" si="528">G854&gt;G853</f>
        <v>1</v>
      </c>
      <c r="BA852" s="97" t="b">
        <f t="shared" ref="BA852:BA915" si="529">G853&gt;G852</f>
        <v>1</v>
      </c>
      <c r="BB852" s="97" t="b">
        <f t="shared" si="499"/>
        <v>1</v>
      </c>
      <c r="BC852" s="97" t="b">
        <f t="shared" si="500"/>
        <v>0</v>
      </c>
      <c r="BD852" s="97" t="b">
        <f>Petrobras_PETR4___Histórico__InfoMoney_1[[#This Row],[MACD Line]]&lt;0</f>
        <v>1</v>
      </c>
      <c r="BE8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3" spans="1:57">
      <c r="A853" s="83">
        <v>43081</v>
      </c>
      <c r="B853" s="98">
        <v>13.99</v>
      </c>
      <c r="C853" s="98">
        <v>13.99</v>
      </c>
      <c r="D853" s="98">
        <v>0.72</v>
      </c>
      <c r="E853" s="98">
        <f>Petrobras_PETR4___Histórico__InfoMoney_1[[#This Row],[Var.Dia (%)]]/100</f>
        <v>7.1999999999999998E-3</v>
      </c>
      <c r="F853" s="98">
        <v>13.88</v>
      </c>
      <c r="G853" s="98">
        <v>13.71</v>
      </c>
      <c r="H853" s="98">
        <v>13.99</v>
      </c>
      <c r="I853" s="97" t="s">
        <v>754</v>
      </c>
      <c r="J853" s="108">
        <v>1.23E-2</v>
      </c>
      <c r="K853" s="97">
        <f ca="1">IF(COUNT($E853:E$1321)&gt;=22,LINEST(OFFSET(E853,0,0,22),OFFSET(J853,0,0,22)),"")</f>
        <v>0.26029381541305496</v>
      </c>
      <c r="L853" s="99">
        <f t="shared" si="501"/>
        <v>0</v>
      </c>
      <c r="M853" s="99">
        <f t="shared" si="502"/>
        <v>0</v>
      </c>
      <c r="N853" s="99">
        <f t="shared" si="503"/>
        <v>0</v>
      </c>
      <c r="O8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-0.63999999999999913</v>
      </c>
      <c r="P853" s="128">
        <f>IF(Petrobras_PETR4___Histórico__InfoMoney_1[[#This Row],[William %R]]&lt;-0.8,1,0)</f>
        <v>0</v>
      </c>
      <c r="Q853" s="128">
        <f>IF(Petrobras_PETR4___Histórico__InfoMoney_1[[#This Row],[William %R]]&gt;-0.1,1,0)</f>
        <v>0</v>
      </c>
      <c r="R853" s="99">
        <f t="shared" si="504"/>
        <v>13.54</v>
      </c>
      <c r="S853" s="99">
        <f t="shared" si="505"/>
        <v>14.79</v>
      </c>
      <c r="T853" s="99">
        <f t="shared" si="506"/>
        <v>14.197307692307692</v>
      </c>
      <c r="U853" s="99">
        <f t="shared" si="507"/>
        <v>14.179499999999999</v>
      </c>
      <c r="V853" s="99">
        <f t="shared" si="508"/>
        <v>14.039585878072023</v>
      </c>
      <c r="W853" s="99">
        <f t="shared" si="509"/>
        <v>14.240754073326737</v>
      </c>
      <c r="X853" s="99">
        <f t="shared" si="510"/>
        <v>-0.20116819525471463</v>
      </c>
      <c r="Y853" s="99">
        <f t="shared" si="511"/>
        <v>-0.16980244348946372</v>
      </c>
      <c r="Z853" s="99">
        <f t="shared" si="512"/>
        <v>-3.1365751765250915E-2</v>
      </c>
      <c r="AA853" s="109">
        <f t="shared" si="513"/>
        <v>7.0710678118654502E-2</v>
      </c>
      <c r="AB853" s="109">
        <f t="shared" ref="AB853:AB916" si="530">_xlfn.STDEV.S(C853:C857)</f>
        <v>9.3380940239430263E-2</v>
      </c>
      <c r="AC853" s="99" t="str">
        <f t="shared" ref="AC853:AC916" si="531">IF(AND(C853&gt;T853,C854&lt;T854),"1","0")</f>
        <v>0</v>
      </c>
      <c r="AD853" s="95" t="str">
        <f t="shared" ref="AD853:AD916" si="532">IF(AND(C853&lt;T853,C854&gt;T854),1,"0")</f>
        <v>0</v>
      </c>
      <c r="AE853" s="95">
        <f t="shared" si="514"/>
        <v>0</v>
      </c>
      <c r="AF853" s="95">
        <f>IF(Petrobras_PETR4___Histórico__InfoMoney_1[[#This Row],[MACD Line]]&lt;0,1,0)</f>
        <v>1</v>
      </c>
      <c r="AG853" s="99">
        <f>Petrobras_PETR4___Histórico__InfoMoney_1[[#This Row],[9MME]]/Petrobras_PETR4___Histórico__InfoMoney_1[[#This Row],[20MA]]</f>
        <v>1.0012558758988463</v>
      </c>
      <c r="AH853" s="95">
        <f t="shared" si="515"/>
        <v>0</v>
      </c>
      <c r="AI853" s="96">
        <f t="shared" si="516"/>
        <v>0</v>
      </c>
      <c r="AK853" s="104" t="b">
        <f t="shared" si="517"/>
        <v>0</v>
      </c>
      <c r="AL853" s="104" t="b">
        <f t="shared" si="518"/>
        <v>0</v>
      </c>
      <c r="AM853" s="104" t="b">
        <f t="shared" si="519"/>
        <v>0</v>
      </c>
      <c r="AN853" s="104" t="b">
        <f t="shared" si="520"/>
        <v>1</v>
      </c>
      <c r="AO853" s="98">
        <f t="shared" si="521"/>
        <v>13.54</v>
      </c>
      <c r="AP853" s="104">
        <f t="shared" si="522"/>
        <v>15.15</v>
      </c>
      <c r="AQ853" s="98">
        <f t="shared" si="523"/>
        <v>0.2</v>
      </c>
      <c r="AR853" s="98">
        <f t="shared" si="524"/>
        <v>0.15384615384615385</v>
      </c>
      <c r="AS853" s="98">
        <f t="shared" si="525"/>
        <v>7.407407407407407E-2</v>
      </c>
      <c r="AU853" s="97" t="b">
        <f t="shared" si="526"/>
        <v>0</v>
      </c>
      <c r="AV853" s="97" t="b">
        <f t="shared" si="527"/>
        <v>0</v>
      </c>
      <c r="AW853" s="97" t="b">
        <f t="shared" ref="AW853:AW916" si="533">Z854&gt;Z853</f>
        <v>0</v>
      </c>
      <c r="AX853" s="97" t="b">
        <f t="shared" ref="AX853:AX916" si="534">Z855&gt;Z854</f>
        <v>0</v>
      </c>
      <c r="AY8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3" s="97" t="b">
        <f t="shared" si="528"/>
        <v>0</v>
      </c>
      <c r="BA853" s="97" t="b">
        <f t="shared" si="529"/>
        <v>1</v>
      </c>
      <c r="BB853" s="97" t="b">
        <f t="shared" ref="BB853:BB916" si="535">Z855&lt;Z854</f>
        <v>1</v>
      </c>
      <c r="BC853" s="97" t="b">
        <f t="shared" ref="BC853:BC916" si="536">Z854&lt;Z853</f>
        <v>1</v>
      </c>
      <c r="BD853" s="97" t="b">
        <f>Petrobras_PETR4___Histórico__InfoMoney_1[[#This Row],[MACD Line]]&lt;0</f>
        <v>1</v>
      </c>
      <c r="BE8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4" spans="1:57">
      <c r="A854" s="83">
        <v>43080</v>
      </c>
      <c r="B854" s="98">
        <v>13.89</v>
      </c>
      <c r="C854" s="98">
        <v>13.89</v>
      </c>
      <c r="D854" s="98">
        <v>0.2</v>
      </c>
      <c r="E854" s="98">
        <f>Petrobras_PETR4___Histórico__InfoMoney_1[[#This Row],[Var.Dia (%)]]/100</f>
        <v>2E-3</v>
      </c>
      <c r="F854" s="98">
        <v>13.98</v>
      </c>
      <c r="G854" s="98">
        <v>13.88</v>
      </c>
      <c r="H854" s="98">
        <v>14.07</v>
      </c>
      <c r="I854" s="97" t="s">
        <v>755</v>
      </c>
      <c r="J854" s="108">
        <v>-1.37E-2</v>
      </c>
      <c r="K854" s="97">
        <f ca="1">IF(COUNT($E854:E$1321)&gt;=22,LINEST(OFFSET(E854,0,0,22),OFFSET(J854,0,0,22)),"")</f>
        <v>0.39052858642496879</v>
      </c>
      <c r="L854" s="99">
        <f t="shared" si="501"/>
        <v>0</v>
      </c>
      <c r="M854" s="99">
        <f t="shared" si="502"/>
        <v>0</v>
      </c>
      <c r="N854" s="99">
        <f t="shared" si="503"/>
        <v>0</v>
      </c>
      <c r="O8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-0.71999999999999886</v>
      </c>
      <c r="P854" s="128">
        <f>IF(Petrobras_PETR4___Histórico__InfoMoney_1[[#This Row],[William %R]]&lt;-0.8,1,0)</f>
        <v>0</v>
      </c>
      <c r="Q854" s="128">
        <f>IF(Petrobras_PETR4___Histórico__InfoMoney_1[[#This Row],[William %R]]&gt;-0.1,1,0)</f>
        <v>0</v>
      </c>
      <c r="R854" s="99">
        <f t="shared" si="504"/>
        <v>13.54</v>
      </c>
      <c r="S854" s="99">
        <f t="shared" si="505"/>
        <v>14.79</v>
      </c>
      <c r="T854" s="99">
        <f t="shared" si="506"/>
        <v>14.233115384615385</v>
      </c>
      <c r="U854" s="99">
        <f t="shared" si="507"/>
        <v>14.234999999999999</v>
      </c>
      <c r="V854" s="99">
        <f t="shared" si="508"/>
        <v>14.048601492266936</v>
      </c>
      <c r="W854" s="99">
        <f t="shared" si="509"/>
        <v>14.260814399192876</v>
      </c>
      <c r="X854" s="99">
        <f t="shared" si="510"/>
        <v>-0.21221290692593975</v>
      </c>
      <c r="Y854" s="99">
        <f t="shared" si="511"/>
        <v>-0.16196100554815099</v>
      </c>
      <c r="Z854" s="99">
        <f t="shared" si="512"/>
        <v>-5.025190137778876E-2</v>
      </c>
      <c r="AA854" s="109">
        <f t="shared" si="513"/>
        <v>1.4142135623731905E-2</v>
      </c>
      <c r="AB854" s="109">
        <f t="shared" si="530"/>
        <v>8.7177978870813549E-2</v>
      </c>
      <c r="AC854" s="99" t="str">
        <f t="shared" si="531"/>
        <v>0</v>
      </c>
      <c r="AD854" s="95" t="str">
        <f t="shared" si="532"/>
        <v>0</v>
      </c>
      <c r="AE854" s="95">
        <f t="shared" si="514"/>
        <v>0</v>
      </c>
      <c r="AF854" s="95">
        <f>IF(Petrobras_PETR4___Histórico__InfoMoney_1[[#This Row],[MACD Line]]&lt;0,1,0)</f>
        <v>1</v>
      </c>
      <c r="AG854" s="99">
        <f>Petrobras_PETR4___Histórico__InfoMoney_1[[#This Row],[9MME]]/Petrobras_PETR4___Histórico__InfoMoney_1[[#This Row],[20MA]]</f>
        <v>0.99986760692767018</v>
      </c>
      <c r="AH854" s="95">
        <f t="shared" si="515"/>
        <v>0</v>
      </c>
      <c r="AI854" s="96">
        <f t="shared" si="516"/>
        <v>0</v>
      </c>
      <c r="AK854" s="104" t="b">
        <f t="shared" si="517"/>
        <v>0</v>
      </c>
      <c r="AL854" s="104" t="b">
        <f t="shared" si="518"/>
        <v>0</v>
      </c>
      <c r="AM854" s="104" t="b">
        <f t="shared" si="519"/>
        <v>0</v>
      </c>
      <c r="AN854" s="104" t="b">
        <f t="shared" si="520"/>
        <v>1</v>
      </c>
      <c r="AO854" s="98">
        <f t="shared" si="521"/>
        <v>13.54</v>
      </c>
      <c r="AP854" s="104">
        <f t="shared" si="522"/>
        <v>15.19</v>
      </c>
      <c r="AQ854" s="98">
        <f t="shared" si="523"/>
        <v>0.2</v>
      </c>
      <c r="AR854" s="98">
        <f t="shared" si="524"/>
        <v>0.15384615384615385</v>
      </c>
      <c r="AS854" s="98">
        <f t="shared" si="525"/>
        <v>7.407407407407407E-2</v>
      </c>
      <c r="AU854" s="97" t="b">
        <f t="shared" si="526"/>
        <v>0</v>
      </c>
      <c r="AV854" s="97" t="b">
        <f t="shared" si="527"/>
        <v>1</v>
      </c>
      <c r="AW854" s="97" t="b">
        <f t="shared" si="533"/>
        <v>0</v>
      </c>
      <c r="AX854" s="97" t="b">
        <f t="shared" si="534"/>
        <v>0</v>
      </c>
      <c r="AY8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4" s="97" t="b">
        <f t="shared" si="528"/>
        <v>0</v>
      </c>
      <c r="BA854" s="97" t="b">
        <f t="shared" si="529"/>
        <v>0</v>
      </c>
      <c r="BB854" s="97" t="b">
        <f t="shared" si="535"/>
        <v>1</v>
      </c>
      <c r="BC854" s="97" t="b">
        <f t="shared" si="536"/>
        <v>1</v>
      </c>
      <c r="BD854" s="97" t="b">
        <f>Petrobras_PETR4___Histórico__InfoMoney_1[[#This Row],[MACD Line]]&lt;0</f>
        <v>1</v>
      </c>
      <c r="BE8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5" spans="1:57">
      <c r="A855" s="83">
        <v>43077</v>
      </c>
      <c r="B855" s="98">
        <v>13.87</v>
      </c>
      <c r="C855" s="98">
        <v>13.87</v>
      </c>
      <c r="D855" s="98">
        <v>0.59</v>
      </c>
      <c r="E855" s="98">
        <f>Petrobras_PETR4___Histórico__InfoMoney_1[[#This Row],[Var.Dia (%)]]/100</f>
        <v>5.8999999999999999E-3</v>
      </c>
      <c r="F855" s="98">
        <v>14.01</v>
      </c>
      <c r="G855" s="98">
        <v>13.87</v>
      </c>
      <c r="H855" s="98">
        <v>14.17</v>
      </c>
      <c r="I855" s="97" t="s">
        <v>756</v>
      </c>
      <c r="J855" s="108">
        <v>-8.9999999999999998E-4</v>
      </c>
      <c r="K855" s="97">
        <f ca="1">IF(COUNT($E855:E$1321)&gt;=22,LINEST(OFFSET(E855,0,0,22),OFFSET(J855,0,0,22)),"")</f>
        <v>0.71716094086271187</v>
      </c>
      <c r="L855" s="99">
        <f t="shared" si="501"/>
        <v>0</v>
      </c>
      <c r="M855" s="99">
        <f t="shared" si="502"/>
        <v>0</v>
      </c>
      <c r="N855" s="99">
        <f t="shared" si="503"/>
        <v>0</v>
      </c>
      <c r="O8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-0.73599999999999999</v>
      </c>
      <c r="P855" s="128">
        <f>IF(Petrobras_PETR4___Histórico__InfoMoney_1[[#This Row],[William %R]]&lt;-0.8,1,0)</f>
        <v>0</v>
      </c>
      <c r="Q855" s="128">
        <f>IF(Petrobras_PETR4___Histórico__InfoMoney_1[[#This Row],[William %R]]&gt;-0.1,1,0)</f>
        <v>0</v>
      </c>
      <c r="R855" s="99">
        <f t="shared" si="504"/>
        <v>13.54</v>
      </c>
      <c r="S855" s="99">
        <f t="shared" si="505"/>
        <v>14.79</v>
      </c>
      <c r="T855" s="99">
        <f t="shared" si="506"/>
        <v>14.29096153846154</v>
      </c>
      <c r="U855" s="99">
        <f t="shared" si="507"/>
        <v>14.295500000000001</v>
      </c>
      <c r="V855" s="99">
        <f t="shared" si="508"/>
        <v>14.077438127224561</v>
      </c>
      <c r="W855" s="99">
        <f t="shared" si="509"/>
        <v>14.290479551128307</v>
      </c>
      <c r="X855" s="99">
        <f t="shared" si="510"/>
        <v>-0.21304142390374636</v>
      </c>
      <c r="Y855" s="99">
        <f t="shared" si="511"/>
        <v>-0.14939803020370379</v>
      </c>
      <c r="Z855" s="99">
        <f t="shared" si="512"/>
        <v>-6.3643393700042572E-2</v>
      </c>
      <c r="AA855" s="109">
        <f t="shared" si="513"/>
        <v>5.6568542494923851E-2</v>
      </c>
      <c r="AB855" s="109">
        <f t="shared" si="530"/>
        <v>9.8336158151516403E-2</v>
      </c>
      <c r="AC855" s="99" t="str">
        <f t="shared" si="531"/>
        <v>0</v>
      </c>
      <c r="AD855" s="95" t="str">
        <f t="shared" si="532"/>
        <v>0</v>
      </c>
      <c r="AE855" s="95">
        <f t="shared" si="514"/>
        <v>0</v>
      </c>
      <c r="AF855" s="95">
        <f>IF(Petrobras_PETR4___Histórico__InfoMoney_1[[#This Row],[MACD Line]]&lt;0,1,0)</f>
        <v>1</v>
      </c>
      <c r="AG855" s="99">
        <f>Petrobras_PETR4___Histórico__InfoMoney_1[[#This Row],[9MME]]/Petrobras_PETR4___Histórico__InfoMoney_1[[#This Row],[20MA]]</f>
        <v>0.99968252516257139</v>
      </c>
      <c r="AH855" s="95">
        <f t="shared" si="515"/>
        <v>0</v>
      </c>
      <c r="AI855" s="96">
        <f t="shared" si="516"/>
        <v>0</v>
      </c>
      <c r="AK855" s="104" t="b">
        <f t="shared" si="517"/>
        <v>0</v>
      </c>
      <c r="AL855" s="104" t="b">
        <f t="shared" si="518"/>
        <v>1</v>
      </c>
      <c r="AM855" s="104" t="b">
        <f t="shared" si="519"/>
        <v>0</v>
      </c>
      <c r="AN855" s="104" t="b">
        <f t="shared" si="520"/>
        <v>1</v>
      </c>
      <c r="AO855" s="98">
        <f t="shared" si="521"/>
        <v>13.54</v>
      </c>
      <c r="AP855" s="104">
        <f t="shared" si="522"/>
        <v>15.3</v>
      </c>
      <c r="AQ855" s="98">
        <f t="shared" si="523"/>
        <v>0.2</v>
      </c>
      <c r="AR855" s="98">
        <f t="shared" si="524"/>
        <v>0.15384615384615385</v>
      </c>
      <c r="AS855" s="98">
        <f t="shared" si="525"/>
        <v>7.407407407407407E-2</v>
      </c>
      <c r="AU855" s="97" t="b">
        <f t="shared" si="526"/>
        <v>1</v>
      </c>
      <c r="AV855" s="97" t="b">
        <f t="shared" si="527"/>
        <v>0</v>
      </c>
      <c r="AW855" s="97" t="b">
        <f t="shared" si="533"/>
        <v>0</v>
      </c>
      <c r="AX855" s="97" t="b">
        <f t="shared" si="534"/>
        <v>0</v>
      </c>
      <c r="AY8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5" s="97" t="b">
        <f t="shared" si="528"/>
        <v>1</v>
      </c>
      <c r="BA855" s="97" t="b">
        <f t="shared" si="529"/>
        <v>0</v>
      </c>
      <c r="BB855" s="97" t="b">
        <f t="shared" si="535"/>
        <v>1</v>
      </c>
      <c r="BC855" s="97" t="b">
        <f t="shared" si="536"/>
        <v>1</v>
      </c>
      <c r="BD855" s="97" t="b">
        <f>Petrobras_PETR4___Histórico__InfoMoney_1[[#This Row],[MACD Line]]&lt;0</f>
        <v>1</v>
      </c>
      <c r="BE8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6" spans="1:57">
      <c r="A856" s="83">
        <v>43076</v>
      </c>
      <c r="B856" s="98">
        <v>13.79</v>
      </c>
      <c r="C856" s="98">
        <v>13.79</v>
      </c>
      <c r="D856" s="98">
        <v>-1.68</v>
      </c>
      <c r="E856" s="98">
        <f>Petrobras_PETR4___Histórico__InfoMoney_1[[#This Row],[Var.Dia (%)]]/100</f>
        <v>-1.6799999999999999E-2</v>
      </c>
      <c r="F856" s="98">
        <v>13.82</v>
      </c>
      <c r="G856" s="98">
        <v>13.61</v>
      </c>
      <c r="H856" s="98">
        <v>13.99</v>
      </c>
      <c r="I856" s="97" t="s">
        <v>757</v>
      </c>
      <c r="J856" s="108">
        <v>-3.3999999999999998E-3</v>
      </c>
      <c r="K856" s="97">
        <f ca="1">IF(COUNT($E856:E$1321)&gt;=22,LINEST(OFFSET(E856,0,0,22),OFFSET(J856,0,0,22)),"")</f>
        <v>0.81320298333788521</v>
      </c>
      <c r="L856" s="99">
        <f t="shared" si="501"/>
        <v>0</v>
      </c>
      <c r="M856" s="99">
        <f t="shared" si="502"/>
        <v>0</v>
      </c>
      <c r="N856" s="99">
        <f t="shared" si="503"/>
        <v>0</v>
      </c>
      <c r="O8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</v>
      </c>
      <c r="P856" s="128">
        <f>IF(Petrobras_PETR4___Histórico__InfoMoney_1[[#This Row],[William %R]]&lt;-0.8,1,0)</f>
        <v>0</v>
      </c>
      <c r="Q856" s="128">
        <f>IF(Petrobras_PETR4___Histórico__InfoMoney_1[[#This Row],[William %R]]&gt;-0.1,1,0)</f>
        <v>0</v>
      </c>
      <c r="R856" s="99">
        <f t="shared" si="504"/>
        <v>13.54</v>
      </c>
      <c r="S856" s="99">
        <f t="shared" si="505"/>
        <v>14.79</v>
      </c>
      <c r="T856" s="99">
        <f t="shared" si="506"/>
        <v>14.326038461538461</v>
      </c>
      <c r="U856" s="99">
        <f t="shared" si="507"/>
        <v>14.367500000000001</v>
      </c>
      <c r="V856" s="99">
        <f t="shared" si="508"/>
        <v>14.115154150356299</v>
      </c>
      <c r="W856" s="99">
        <f t="shared" si="509"/>
        <v>14.324117915218572</v>
      </c>
      <c r="X856" s="99">
        <f t="shared" si="510"/>
        <v>-0.20896376486227375</v>
      </c>
      <c r="Y856" s="99">
        <f t="shared" si="511"/>
        <v>-0.13348718177869315</v>
      </c>
      <c r="Z856" s="99">
        <f t="shared" si="512"/>
        <v>-7.5476583083580601E-2</v>
      </c>
      <c r="AA856" s="109">
        <f t="shared" si="513"/>
        <v>0.16263455967290624</v>
      </c>
      <c r="AB856" s="109">
        <f t="shared" si="530"/>
        <v>0.13049904214207866</v>
      </c>
      <c r="AC856" s="99" t="str">
        <f t="shared" si="531"/>
        <v>0</v>
      </c>
      <c r="AD856" s="95" t="str">
        <f t="shared" si="532"/>
        <v>0</v>
      </c>
      <c r="AE856" s="95">
        <f t="shared" si="514"/>
        <v>0</v>
      </c>
      <c r="AF856" s="95">
        <f>IF(Petrobras_PETR4___Histórico__InfoMoney_1[[#This Row],[MACD Line]]&lt;0,1,0)</f>
        <v>1</v>
      </c>
      <c r="AG856" s="99">
        <f>Petrobras_PETR4___Histórico__InfoMoney_1[[#This Row],[9MME]]/Petrobras_PETR4___Histórico__InfoMoney_1[[#This Row],[20MA]]</f>
        <v>0.99711421343577233</v>
      </c>
      <c r="AH856" s="95">
        <f t="shared" si="515"/>
        <v>0</v>
      </c>
      <c r="AI856" s="96">
        <f t="shared" si="516"/>
        <v>0</v>
      </c>
      <c r="AK856" s="104" t="b">
        <f t="shared" si="517"/>
        <v>1</v>
      </c>
      <c r="AL856" s="104" t="b">
        <f t="shared" si="518"/>
        <v>0</v>
      </c>
      <c r="AM856" s="104" t="b">
        <f t="shared" si="519"/>
        <v>0</v>
      </c>
      <c r="AN856" s="104" t="b">
        <f t="shared" si="520"/>
        <v>1</v>
      </c>
      <c r="AO856" s="98">
        <f t="shared" si="521"/>
        <v>13.54</v>
      </c>
      <c r="AP856" s="104">
        <f t="shared" si="522"/>
        <v>15.31</v>
      </c>
      <c r="AQ856" s="98">
        <f t="shared" si="523"/>
        <v>0.2</v>
      </c>
      <c r="AR856" s="98">
        <f t="shared" si="524"/>
        <v>0.15384615384615385</v>
      </c>
      <c r="AS856" s="98">
        <f t="shared" si="525"/>
        <v>7.407407407407407E-2</v>
      </c>
      <c r="AU856" s="97" t="b">
        <f t="shared" si="526"/>
        <v>0</v>
      </c>
      <c r="AV856" s="97" t="b">
        <f t="shared" si="527"/>
        <v>0</v>
      </c>
      <c r="AW856" s="97" t="b">
        <f t="shared" si="533"/>
        <v>0</v>
      </c>
      <c r="AX856" s="97" t="b">
        <f t="shared" si="534"/>
        <v>0</v>
      </c>
      <c r="AY8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6" s="97" t="b">
        <f t="shared" si="528"/>
        <v>1</v>
      </c>
      <c r="BA856" s="97" t="b">
        <f t="shared" si="529"/>
        <v>1</v>
      </c>
      <c r="BB856" s="97" t="b">
        <f t="shared" si="535"/>
        <v>1</v>
      </c>
      <c r="BC856" s="97" t="b">
        <f t="shared" si="536"/>
        <v>1</v>
      </c>
      <c r="BD856" s="97" t="b">
        <f>Petrobras_PETR4___Histórico__InfoMoney_1[[#This Row],[MACD Line]]&lt;0</f>
        <v>1</v>
      </c>
      <c r="BE8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7" spans="1:57">
      <c r="A857" s="83">
        <v>43075</v>
      </c>
      <c r="B857" s="98">
        <v>14.02</v>
      </c>
      <c r="C857" s="98">
        <v>14.02</v>
      </c>
      <c r="D857" s="98">
        <v>1.37</v>
      </c>
      <c r="E857" s="98">
        <f>Petrobras_PETR4___Histórico__InfoMoney_1[[#This Row],[Var.Dia (%)]]/100</f>
        <v>1.37E-2</v>
      </c>
      <c r="F857" s="98">
        <v>13.75</v>
      </c>
      <c r="G857" s="98">
        <v>13.68</v>
      </c>
      <c r="H857" s="98">
        <v>14.18</v>
      </c>
      <c r="I857" s="97" t="s">
        <v>758</v>
      </c>
      <c r="J857" s="108">
        <v>1.0800000000000001E-2</v>
      </c>
      <c r="K857" s="97">
        <f ca="1">IF(COUNT($E857:E$1321)&gt;=22,LINEST(OFFSET(E857,0,0,22),OFFSET(J857,0,0,22)),"")</f>
        <v>0.7868347452132417</v>
      </c>
      <c r="L857" s="99">
        <f t="shared" si="501"/>
        <v>0</v>
      </c>
      <c r="M857" s="99">
        <f t="shared" si="502"/>
        <v>0</v>
      </c>
      <c r="N857" s="99">
        <f t="shared" si="503"/>
        <v>0</v>
      </c>
      <c r="O8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-0.61599999999999966</v>
      </c>
      <c r="P857" s="128">
        <f>IF(Petrobras_PETR4___Histórico__InfoMoney_1[[#This Row],[William %R]]&lt;-0.8,1,0)</f>
        <v>0</v>
      </c>
      <c r="Q857" s="128">
        <f>IF(Petrobras_PETR4___Histórico__InfoMoney_1[[#This Row],[William %R]]&gt;-0.1,1,0)</f>
        <v>0</v>
      </c>
      <c r="R857" s="99">
        <f t="shared" si="504"/>
        <v>13.54</v>
      </c>
      <c r="S857" s="99">
        <f t="shared" si="505"/>
        <v>14.79</v>
      </c>
      <c r="T857" s="99">
        <f t="shared" si="506"/>
        <v>14.434615384615384</v>
      </c>
      <c r="U857" s="99">
        <f t="shared" si="507"/>
        <v>14.423500000000001</v>
      </c>
      <c r="V857" s="99">
        <f t="shared" si="508"/>
        <v>14.174273086784718</v>
      </c>
      <c r="W857" s="99">
        <f t="shared" si="509"/>
        <v>14.366847348436059</v>
      </c>
      <c r="X857" s="99">
        <f t="shared" si="510"/>
        <v>-0.19257426165134106</v>
      </c>
      <c r="Y857" s="99">
        <f t="shared" si="511"/>
        <v>-0.11461803600779799</v>
      </c>
      <c r="Z857" s="99">
        <f t="shared" si="512"/>
        <v>-7.795622564354307E-2</v>
      </c>
      <c r="AA857" s="109">
        <f t="shared" si="513"/>
        <v>0.13435028842544369</v>
      </c>
      <c r="AB857" s="109">
        <f t="shared" si="530"/>
        <v>0.1064424727258811</v>
      </c>
      <c r="AC857" s="99" t="str">
        <f t="shared" si="531"/>
        <v>0</v>
      </c>
      <c r="AD857" s="95" t="str">
        <f t="shared" si="532"/>
        <v>0</v>
      </c>
      <c r="AE857" s="95">
        <f t="shared" si="514"/>
        <v>0</v>
      </c>
      <c r="AF857" s="95">
        <f>IF(Petrobras_PETR4___Histórico__InfoMoney_1[[#This Row],[MACD Line]]&lt;0,1,0)</f>
        <v>1</v>
      </c>
      <c r="AG857" s="99">
        <f>Petrobras_PETR4___Histórico__InfoMoney_1[[#This Row],[9MME]]/Petrobras_PETR4___Histórico__InfoMoney_1[[#This Row],[20MA]]</f>
        <v>1.0007706440611075</v>
      </c>
      <c r="AH857" s="95">
        <f t="shared" si="515"/>
        <v>0</v>
      </c>
      <c r="AI857" s="96">
        <f t="shared" si="516"/>
        <v>0</v>
      </c>
      <c r="AK857" s="104" t="b">
        <f t="shared" si="517"/>
        <v>0</v>
      </c>
      <c r="AL857" s="104" t="b">
        <f t="shared" si="518"/>
        <v>0</v>
      </c>
      <c r="AM857" s="104" t="b">
        <f t="shared" si="519"/>
        <v>0</v>
      </c>
      <c r="AN857" s="104" t="b">
        <f t="shared" si="520"/>
        <v>1</v>
      </c>
      <c r="AO857" s="98">
        <f t="shared" si="521"/>
        <v>13.54</v>
      </c>
      <c r="AP857" s="104">
        <f t="shared" si="522"/>
        <v>15.75</v>
      </c>
      <c r="AQ857" s="98">
        <f t="shared" si="523"/>
        <v>0.2</v>
      </c>
      <c r="AR857" s="98">
        <f t="shared" si="524"/>
        <v>0.15384615384615385</v>
      </c>
      <c r="AS857" s="98">
        <f t="shared" si="525"/>
        <v>7.407407407407407E-2</v>
      </c>
      <c r="AU857" s="97" t="b">
        <f t="shared" si="526"/>
        <v>0</v>
      </c>
      <c r="AV857" s="97" t="b">
        <f t="shared" si="527"/>
        <v>1</v>
      </c>
      <c r="AW857" s="97" t="b">
        <f t="shared" si="533"/>
        <v>0</v>
      </c>
      <c r="AX857" s="97" t="b">
        <f t="shared" si="534"/>
        <v>0</v>
      </c>
      <c r="AY8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7" s="97" t="b">
        <f t="shared" si="528"/>
        <v>1</v>
      </c>
      <c r="BA857" s="97" t="b">
        <f t="shared" si="529"/>
        <v>1</v>
      </c>
      <c r="BB857" s="97" t="b">
        <f t="shared" si="535"/>
        <v>1</v>
      </c>
      <c r="BC857" s="97" t="b">
        <f t="shared" si="536"/>
        <v>1</v>
      </c>
      <c r="BD857" s="97" t="b">
        <f>Petrobras_PETR4___Histórico__InfoMoney_1[[#This Row],[MACD Line]]&lt;0</f>
        <v>1</v>
      </c>
      <c r="BE8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8" spans="1:57">
      <c r="A858" s="83">
        <v>43074</v>
      </c>
      <c r="B858" s="98">
        <v>13.83</v>
      </c>
      <c r="C858" s="98">
        <v>13.83</v>
      </c>
      <c r="D858" s="98">
        <v>-1.1000000000000001</v>
      </c>
      <c r="E858" s="98">
        <f>Petrobras_PETR4___Histórico__InfoMoney_1[[#This Row],[Var.Dia (%)]]/100</f>
        <v>-1.1000000000000001E-2</v>
      </c>
      <c r="F858" s="98">
        <v>14</v>
      </c>
      <c r="G858" s="98">
        <v>13.74</v>
      </c>
      <c r="H858" s="98">
        <v>14.3</v>
      </c>
      <c r="I858" s="97" t="s">
        <v>759</v>
      </c>
      <c r="J858" s="108">
        <v>-9.9000000000000008E-3</v>
      </c>
      <c r="K858" s="97">
        <f ca="1">IF(COUNT($E858:E$1321)&gt;=22,LINEST(OFFSET(E858,0,0,22),OFFSET(J858,0,0,22)),"")</f>
        <v>0.75833405047426816</v>
      </c>
      <c r="L858" s="99">
        <f t="shared" si="501"/>
        <v>0</v>
      </c>
      <c r="M858" s="99">
        <f t="shared" si="502"/>
        <v>0</v>
      </c>
      <c r="N858" s="99">
        <f t="shared" si="503"/>
        <v>0</v>
      </c>
      <c r="O8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-0.78985507246376752</v>
      </c>
      <c r="P858" s="128">
        <f>IF(Petrobras_PETR4___Histórico__InfoMoney_1[[#This Row],[William %R]]&lt;-0.8,1,0)</f>
        <v>0</v>
      </c>
      <c r="Q858" s="128">
        <f>IF(Petrobras_PETR4___Histórico__InfoMoney_1[[#This Row],[William %R]]&gt;-0.1,1,0)</f>
        <v>0</v>
      </c>
      <c r="R858" s="99">
        <f t="shared" si="504"/>
        <v>13.54</v>
      </c>
      <c r="S858" s="99">
        <f t="shared" si="505"/>
        <v>14.92</v>
      </c>
      <c r="T858" s="99">
        <f t="shared" si="506"/>
        <v>14.467576923076924</v>
      </c>
      <c r="U858" s="99">
        <f t="shared" si="507"/>
        <v>14.51</v>
      </c>
      <c r="V858" s="99">
        <f t="shared" si="508"/>
        <v>14.202322738927394</v>
      </c>
      <c r="W858" s="99">
        <f t="shared" si="509"/>
        <v>14.394595136310944</v>
      </c>
      <c r="X858" s="99">
        <f t="shared" si="510"/>
        <v>-0.19227239738354918</v>
      </c>
      <c r="Y858" s="99">
        <f t="shared" si="511"/>
        <v>-9.512897959691223E-2</v>
      </c>
      <c r="Z858" s="99">
        <f t="shared" si="512"/>
        <v>-9.7143417786636946E-2</v>
      </c>
      <c r="AA858" s="109">
        <f t="shared" si="513"/>
        <v>0.10606601717798238</v>
      </c>
      <c r="AB858" s="109">
        <f t="shared" si="530"/>
        <v>0.11113055385446426</v>
      </c>
      <c r="AC858" s="99" t="str">
        <f t="shared" si="531"/>
        <v>0</v>
      </c>
      <c r="AD858" s="95" t="str">
        <f t="shared" si="532"/>
        <v>0</v>
      </c>
      <c r="AE858" s="95">
        <f t="shared" si="514"/>
        <v>0</v>
      </c>
      <c r="AF858" s="95">
        <f>IF(Petrobras_PETR4___Histórico__InfoMoney_1[[#This Row],[MACD Line]]&lt;0,1,0)</f>
        <v>1</v>
      </c>
      <c r="AG858" s="99">
        <f>Petrobras_PETR4___Histórico__InfoMoney_1[[#This Row],[9MME]]/Petrobras_PETR4___Histórico__InfoMoney_1[[#This Row],[20MA]]</f>
        <v>0.9970762869108839</v>
      </c>
      <c r="AH858" s="95">
        <f t="shared" si="515"/>
        <v>0</v>
      </c>
      <c r="AI858" s="96">
        <f t="shared" si="516"/>
        <v>0</v>
      </c>
      <c r="AK858" s="104" t="b">
        <f t="shared" si="517"/>
        <v>0</v>
      </c>
      <c r="AL858" s="104" t="b">
        <f t="shared" si="518"/>
        <v>1</v>
      </c>
      <c r="AM858" s="104" t="b">
        <f t="shared" si="519"/>
        <v>0</v>
      </c>
      <c r="AN858" s="104" t="b">
        <f t="shared" si="520"/>
        <v>1</v>
      </c>
      <c r="AO858" s="98">
        <f t="shared" si="521"/>
        <v>13.54</v>
      </c>
      <c r="AP858" s="104">
        <f t="shared" si="522"/>
        <v>15.75</v>
      </c>
      <c r="AQ858" s="98">
        <f t="shared" si="523"/>
        <v>0.2</v>
      </c>
      <c r="AR858" s="98">
        <f t="shared" si="524"/>
        <v>0.15384615384615385</v>
      </c>
      <c r="AS858" s="98">
        <f t="shared" si="525"/>
        <v>7.407407407407407E-2</v>
      </c>
      <c r="AU858" s="97" t="b">
        <f t="shared" si="526"/>
        <v>1</v>
      </c>
      <c r="AV858" s="97" t="b">
        <f t="shared" si="527"/>
        <v>1</v>
      </c>
      <c r="AW858" s="97" t="b">
        <f t="shared" si="533"/>
        <v>0</v>
      </c>
      <c r="AX858" s="97" t="b">
        <f t="shared" si="534"/>
        <v>0</v>
      </c>
      <c r="AY8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8" s="97" t="b">
        <f t="shared" si="528"/>
        <v>0</v>
      </c>
      <c r="BA858" s="97" t="b">
        <f t="shared" si="529"/>
        <v>1</v>
      </c>
      <c r="BB858" s="97" t="b">
        <f t="shared" si="535"/>
        <v>1</v>
      </c>
      <c r="BC858" s="97" t="b">
        <f t="shared" si="536"/>
        <v>1</v>
      </c>
      <c r="BD858" s="97" t="b">
        <f>Petrobras_PETR4___Histórico__InfoMoney_1[[#This Row],[MACD Line]]&lt;0</f>
        <v>1</v>
      </c>
      <c r="BE8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59" spans="1:57">
      <c r="A859" s="83">
        <v>43073</v>
      </c>
      <c r="B859" s="98">
        <v>13.98</v>
      </c>
      <c r="C859" s="98">
        <v>13.98</v>
      </c>
      <c r="D859" s="98">
        <v>-0.83</v>
      </c>
      <c r="E859" s="98">
        <f>Petrobras_PETR4___Histórico__InfoMoney_1[[#This Row],[Var.Dia (%)]]/100</f>
        <v>-8.3000000000000001E-3</v>
      </c>
      <c r="F859" s="98">
        <v>14.14</v>
      </c>
      <c r="G859" s="98">
        <v>13.97</v>
      </c>
      <c r="H859" s="98">
        <v>14.27</v>
      </c>
      <c r="I859" s="97" t="s">
        <v>760</v>
      </c>
      <c r="J859" s="108">
        <v>7.4999999999999997E-3</v>
      </c>
      <c r="K859" s="97">
        <f ca="1">IF(COUNT($E859:E$1321)&gt;=22,LINEST(OFFSET(E859,0,0,22),OFFSET(J859,0,0,22)),"")</f>
        <v>0.75815385048995121</v>
      </c>
      <c r="L859" s="99">
        <f t="shared" si="501"/>
        <v>0</v>
      </c>
      <c r="M859" s="99">
        <f t="shared" si="502"/>
        <v>0</v>
      </c>
      <c r="N859" s="99">
        <f t="shared" si="503"/>
        <v>0</v>
      </c>
      <c r="O8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-0.72670807453416086</v>
      </c>
      <c r="P859" s="128">
        <f>IF(Petrobras_PETR4___Histórico__InfoMoney_1[[#This Row],[William %R]]&lt;-0.8,1,0)</f>
        <v>0</v>
      </c>
      <c r="Q859" s="128">
        <f>IF(Petrobras_PETR4___Histórico__InfoMoney_1[[#This Row],[William %R]]&gt;-0.1,1,0)</f>
        <v>0</v>
      </c>
      <c r="R859" s="99">
        <f t="shared" si="504"/>
        <v>13.54</v>
      </c>
      <c r="S859" s="99">
        <f t="shared" si="505"/>
        <v>15.15</v>
      </c>
      <c r="T859" s="99">
        <f t="shared" si="506"/>
        <v>14.54523076923077</v>
      </c>
      <c r="U859" s="99">
        <f t="shared" si="507"/>
        <v>14.583500000000001</v>
      </c>
      <c r="V859" s="99">
        <f t="shared" si="508"/>
        <v>14.27001778236874</v>
      </c>
      <c r="W859" s="99">
        <f t="shared" si="509"/>
        <v>14.43976274721582</v>
      </c>
      <c r="X859" s="99">
        <f t="shared" si="510"/>
        <v>-0.16974496484708013</v>
      </c>
      <c r="Y859" s="99">
        <f t="shared" si="511"/>
        <v>-7.0843125150252997E-2</v>
      </c>
      <c r="Z859" s="99">
        <f t="shared" si="512"/>
        <v>-9.8901839696827129E-2</v>
      </c>
      <c r="AA859" s="109">
        <f t="shared" si="513"/>
        <v>8.4852813742385153E-2</v>
      </c>
      <c r="AB859" s="109">
        <f t="shared" si="530"/>
        <v>0.18555322686496198</v>
      </c>
      <c r="AC859" s="99" t="str">
        <f t="shared" si="531"/>
        <v>0</v>
      </c>
      <c r="AD859" s="95" t="str">
        <f t="shared" si="532"/>
        <v>0</v>
      </c>
      <c r="AE859" s="95">
        <f t="shared" si="514"/>
        <v>0</v>
      </c>
      <c r="AF859" s="95">
        <f>IF(Petrobras_PETR4___Histórico__InfoMoney_1[[#This Row],[MACD Line]]&lt;0,1,0)</f>
        <v>1</v>
      </c>
      <c r="AG859" s="99">
        <f>Petrobras_PETR4___Histórico__InfoMoney_1[[#This Row],[9MME]]/Petrobras_PETR4___Histórico__InfoMoney_1[[#This Row],[20MA]]</f>
        <v>0.99737585416606223</v>
      </c>
      <c r="AH859" s="95">
        <f t="shared" si="515"/>
        <v>0</v>
      </c>
      <c r="AI859" s="96">
        <f t="shared" si="516"/>
        <v>0</v>
      </c>
      <c r="AK859" s="104" t="b">
        <f t="shared" si="517"/>
        <v>1</v>
      </c>
      <c r="AL859" s="104" t="b">
        <f t="shared" si="518"/>
        <v>1</v>
      </c>
      <c r="AM859" s="104" t="b">
        <f t="shared" si="519"/>
        <v>0</v>
      </c>
      <c r="AN859" s="104" t="b">
        <f t="shared" si="520"/>
        <v>0</v>
      </c>
      <c r="AO859" s="98">
        <f t="shared" si="521"/>
        <v>13.54</v>
      </c>
      <c r="AP859" s="104">
        <f t="shared" si="522"/>
        <v>15.75</v>
      </c>
      <c r="AQ859" s="98">
        <f t="shared" si="523"/>
        <v>0.2</v>
      </c>
      <c r="AR859" s="98">
        <f t="shared" si="524"/>
        <v>0.15384615384615385</v>
      </c>
      <c r="AS859" s="98">
        <f t="shared" si="525"/>
        <v>7.407407407407407E-2</v>
      </c>
      <c r="AU859" s="97" t="b">
        <f t="shared" si="526"/>
        <v>1</v>
      </c>
      <c r="AV859" s="97" t="b">
        <f t="shared" si="527"/>
        <v>1</v>
      </c>
      <c r="AW859" s="97" t="b">
        <f t="shared" si="533"/>
        <v>0</v>
      </c>
      <c r="AX859" s="97" t="b">
        <f t="shared" si="534"/>
        <v>0</v>
      </c>
      <c r="AY8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59" s="97" t="b">
        <f t="shared" si="528"/>
        <v>0</v>
      </c>
      <c r="BA859" s="97" t="b">
        <f t="shared" si="529"/>
        <v>0</v>
      </c>
      <c r="BB859" s="97" t="b">
        <f t="shared" si="535"/>
        <v>1</v>
      </c>
      <c r="BC859" s="97" t="b">
        <f t="shared" si="536"/>
        <v>1</v>
      </c>
      <c r="BD859" s="97" t="b">
        <f>Petrobras_PETR4___Histórico__InfoMoney_1[[#This Row],[MACD Line]]&lt;0</f>
        <v>1</v>
      </c>
      <c r="BE8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0" spans="1:57">
      <c r="A860" s="83">
        <v>43070</v>
      </c>
      <c r="B860" s="98">
        <v>14.1</v>
      </c>
      <c r="C860" s="98">
        <v>14.1</v>
      </c>
      <c r="D860" s="98">
        <v>1.5</v>
      </c>
      <c r="E860" s="98">
        <f>Petrobras_PETR4___Histórico__InfoMoney_1[[#This Row],[Var.Dia (%)]]/100</f>
        <v>1.4999999999999999E-2</v>
      </c>
      <c r="F860" s="98">
        <v>13.86</v>
      </c>
      <c r="G860" s="98">
        <v>13.79</v>
      </c>
      <c r="H860" s="98">
        <v>14.25</v>
      </c>
      <c r="I860" s="97" t="s">
        <v>761</v>
      </c>
      <c r="J860" s="108">
        <v>-1.1299999999999999E-2</v>
      </c>
      <c r="K860" s="97">
        <f ca="1">IF(COUNT($E860:E$1321)&gt;=22,LINEST(OFFSET(E860,0,0,22),OFFSET(J860,0,0,22)),"")</f>
        <v>0.7527048844936145</v>
      </c>
      <c r="L860" s="99">
        <f t="shared" si="501"/>
        <v>0</v>
      </c>
      <c r="M860" s="99">
        <f t="shared" si="502"/>
        <v>0</v>
      </c>
      <c r="N860" s="99">
        <f t="shared" si="503"/>
        <v>0</v>
      </c>
      <c r="O8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-0.66060606060606042</v>
      </c>
      <c r="P860" s="128">
        <f>IF(Petrobras_PETR4___Histórico__InfoMoney_1[[#This Row],[William %R]]&lt;-0.8,1,0)</f>
        <v>0</v>
      </c>
      <c r="Q860" s="128">
        <f>IF(Petrobras_PETR4___Histórico__InfoMoney_1[[#This Row],[William %R]]&gt;-0.1,1,0)</f>
        <v>0</v>
      </c>
      <c r="R860" s="99">
        <f t="shared" si="504"/>
        <v>13.54</v>
      </c>
      <c r="S860" s="99">
        <f t="shared" si="505"/>
        <v>15.19</v>
      </c>
      <c r="T860" s="99">
        <f t="shared" si="506"/>
        <v>14.608115384615381</v>
      </c>
      <c r="U860" s="99">
        <f t="shared" si="507"/>
        <v>14.648</v>
      </c>
      <c r="V860" s="99">
        <f t="shared" si="508"/>
        <v>14.322748288253965</v>
      </c>
      <c r="W860" s="99">
        <f t="shared" si="509"/>
        <v>14.476543766993085</v>
      </c>
      <c r="X860" s="99">
        <f t="shared" si="510"/>
        <v>-0.15379547873912003</v>
      </c>
      <c r="Y860" s="99">
        <f t="shared" si="511"/>
        <v>-4.6117665226046212E-2</v>
      </c>
      <c r="Z860" s="99">
        <f t="shared" si="512"/>
        <v>-0.10767781351307382</v>
      </c>
      <c r="AA860" s="109">
        <f t="shared" si="513"/>
        <v>0.14849242404917432</v>
      </c>
      <c r="AB860" s="109">
        <f t="shared" si="530"/>
        <v>0.22818851855428665</v>
      </c>
      <c r="AC860" s="99" t="str">
        <f t="shared" si="531"/>
        <v>0</v>
      </c>
      <c r="AD860" s="95" t="str">
        <f t="shared" si="532"/>
        <v>0</v>
      </c>
      <c r="AE860" s="95">
        <f t="shared" si="514"/>
        <v>0</v>
      </c>
      <c r="AF860" s="95">
        <f>IF(Petrobras_PETR4___Histórico__InfoMoney_1[[#This Row],[MACD Line]]&lt;0,1,0)</f>
        <v>1</v>
      </c>
      <c r="AG860" s="99">
        <f>Petrobras_PETR4___Histórico__InfoMoney_1[[#This Row],[9MME]]/Petrobras_PETR4___Histórico__InfoMoney_1[[#This Row],[20MA]]</f>
        <v>0.99727712893332754</v>
      </c>
      <c r="AH860" s="95">
        <f t="shared" si="515"/>
        <v>0</v>
      </c>
      <c r="AI860" s="96">
        <f t="shared" si="516"/>
        <v>0</v>
      </c>
      <c r="AK860" s="104" t="b">
        <f t="shared" si="517"/>
        <v>1</v>
      </c>
      <c r="AL860" s="104" t="b">
        <f t="shared" si="518"/>
        <v>0</v>
      </c>
      <c r="AM860" s="104" t="b">
        <f t="shared" si="519"/>
        <v>0</v>
      </c>
      <c r="AN860" s="104" t="b">
        <f t="shared" si="520"/>
        <v>1</v>
      </c>
      <c r="AO860" s="98">
        <f t="shared" si="521"/>
        <v>13.54</v>
      </c>
      <c r="AP860" s="104">
        <f t="shared" si="522"/>
        <v>15.75</v>
      </c>
      <c r="AQ860" s="98">
        <f t="shared" si="523"/>
        <v>0.2</v>
      </c>
      <c r="AR860" s="98">
        <f t="shared" si="524"/>
        <v>0.15384615384615385</v>
      </c>
      <c r="AS860" s="98">
        <f t="shared" si="525"/>
        <v>7.407407407407407E-2</v>
      </c>
      <c r="AU860" s="97" t="b">
        <f t="shared" si="526"/>
        <v>1</v>
      </c>
      <c r="AV860" s="97" t="b">
        <f t="shared" si="527"/>
        <v>0</v>
      </c>
      <c r="AW860" s="97" t="b">
        <f t="shared" si="533"/>
        <v>0</v>
      </c>
      <c r="AX860" s="97" t="b">
        <f t="shared" si="534"/>
        <v>1</v>
      </c>
      <c r="AY8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0" s="97" t="b">
        <f t="shared" si="528"/>
        <v>1</v>
      </c>
      <c r="BA860" s="97" t="b">
        <f t="shared" si="529"/>
        <v>0</v>
      </c>
      <c r="BB860" s="97" t="b">
        <f t="shared" si="535"/>
        <v>0</v>
      </c>
      <c r="BC860" s="97" t="b">
        <f t="shared" si="536"/>
        <v>1</v>
      </c>
      <c r="BD860" s="97" t="b">
        <f>Petrobras_PETR4___Histórico__InfoMoney_1[[#This Row],[MACD Line]]&lt;0</f>
        <v>1</v>
      </c>
      <c r="BE8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1" spans="1:57">
      <c r="A861" s="83">
        <v>43069</v>
      </c>
      <c r="B861" s="98">
        <v>13.89</v>
      </c>
      <c r="C861" s="98">
        <v>13.89</v>
      </c>
      <c r="D861" s="98">
        <v>0.33</v>
      </c>
      <c r="E861" s="98">
        <f>Petrobras_PETR4___Histórico__InfoMoney_1[[#This Row],[Var.Dia (%)]]/100</f>
        <v>3.3E-3</v>
      </c>
      <c r="F861" s="98">
        <v>13.82</v>
      </c>
      <c r="G861" s="98">
        <v>13.54</v>
      </c>
      <c r="H861" s="98">
        <v>13.98</v>
      </c>
      <c r="I861" s="97" t="s">
        <v>762</v>
      </c>
      <c r="J861" s="108">
        <v>-4.1000000000000003E-3</v>
      </c>
      <c r="K861" s="97">
        <f ca="1">IF(COUNT($E861:E$1321)&gt;=22,LINEST(OFFSET(E861,0,0,22),OFFSET(J861,0,0,22)),"")</f>
        <v>0.87911889417549327</v>
      </c>
      <c r="L861" s="99">
        <f t="shared" si="501"/>
        <v>1</v>
      </c>
      <c r="M861" s="99">
        <f t="shared" si="502"/>
        <v>0</v>
      </c>
      <c r="N861" s="99">
        <f t="shared" si="503"/>
        <v>0</v>
      </c>
      <c r="O8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-0.80113636363636298</v>
      </c>
      <c r="P861" s="128">
        <f>IF(Petrobras_PETR4___Histórico__InfoMoney_1[[#This Row],[William %R]]&lt;-0.8,1,0)</f>
        <v>1</v>
      </c>
      <c r="Q861" s="128">
        <f>IF(Petrobras_PETR4___Histórico__InfoMoney_1[[#This Row],[William %R]]&gt;-0.1,1,0)</f>
        <v>0</v>
      </c>
      <c r="R861" s="99">
        <f t="shared" si="504"/>
        <v>13.54</v>
      </c>
      <c r="S861" s="99">
        <f t="shared" si="505"/>
        <v>15.3</v>
      </c>
      <c r="T861" s="99">
        <f t="shared" si="506"/>
        <v>14.629538461538461</v>
      </c>
      <c r="U861" s="99">
        <f t="shared" si="507"/>
        <v>14.700499999999996</v>
      </c>
      <c r="V861" s="99">
        <f t="shared" si="508"/>
        <v>14.363247977027413</v>
      </c>
      <c r="W861" s="99">
        <f t="shared" si="509"/>
        <v>14.506667268352532</v>
      </c>
      <c r="X861" s="99">
        <f t="shared" si="510"/>
        <v>-0.14341929132511844</v>
      </c>
      <c r="Y861" s="99">
        <f t="shared" si="511"/>
        <v>-1.9198211847777761E-2</v>
      </c>
      <c r="Z861" s="99">
        <f t="shared" si="512"/>
        <v>-0.12422107947734068</v>
      </c>
      <c r="AA861" s="109">
        <f t="shared" si="513"/>
        <v>2.8284271247462554E-2</v>
      </c>
      <c r="AB861" s="109">
        <f t="shared" si="530"/>
        <v>0.30204304329019044</v>
      </c>
      <c r="AC861" s="99" t="str">
        <f t="shared" si="531"/>
        <v>0</v>
      </c>
      <c r="AD861" s="95" t="str">
        <f t="shared" si="532"/>
        <v>0</v>
      </c>
      <c r="AE861" s="95">
        <f t="shared" si="514"/>
        <v>0</v>
      </c>
      <c r="AF861" s="95">
        <f>IF(Petrobras_PETR4___Histórico__InfoMoney_1[[#This Row],[MACD Line]]&lt;0,1,0)</f>
        <v>1</v>
      </c>
      <c r="AG861" s="99">
        <f>Petrobras_PETR4___Histórico__InfoMoney_1[[#This Row],[9MME]]/Petrobras_PETR4___Histórico__InfoMoney_1[[#This Row],[20MA]]</f>
        <v>0.99517284864722044</v>
      </c>
      <c r="AH861" s="95">
        <f t="shared" si="515"/>
        <v>0</v>
      </c>
      <c r="AI861" s="96">
        <f t="shared" si="516"/>
        <v>0</v>
      </c>
      <c r="AK861" s="104" t="b">
        <f t="shared" si="517"/>
        <v>0</v>
      </c>
      <c r="AL861" s="104" t="b">
        <f t="shared" si="518"/>
        <v>0</v>
      </c>
      <c r="AM861" s="104" t="b">
        <f t="shared" si="519"/>
        <v>0</v>
      </c>
      <c r="AN861" s="104" t="b">
        <f t="shared" si="520"/>
        <v>1</v>
      </c>
      <c r="AO861" s="98">
        <f t="shared" si="521"/>
        <v>13.54</v>
      </c>
      <c r="AP861" s="104">
        <f t="shared" si="522"/>
        <v>15.75</v>
      </c>
      <c r="AQ861" s="98">
        <f t="shared" si="523"/>
        <v>0.2</v>
      </c>
      <c r="AR861" s="98">
        <f t="shared" si="524"/>
        <v>0.15384615384615385</v>
      </c>
      <c r="AS861" s="98">
        <f t="shared" si="525"/>
        <v>7.407407407407407E-2</v>
      </c>
      <c r="AU861" s="97" t="b">
        <f t="shared" si="526"/>
        <v>0</v>
      </c>
      <c r="AV861" s="97" t="b">
        <f t="shared" si="527"/>
        <v>0</v>
      </c>
      <c r="AW861" s="97" t="b">
        <f t="shared" si="533"/>
        <v>1</v>
      </c>
      <c r="AX861" s="97" t="b">
        <f t="shared" si="534"/>
        <v>1</v>
      </c>
      <c r="AY8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1" s="97" t="b">
        <f t="shared" si="528"/>
        <v>1</v>
      </c>
      <c r="BA861" s="97" t="b">
        <f t="shared" si="529"/>
        <v>1</v>
      </c>
      <c r="BB861" s="97" t="b">
        <f t="shared" si="535"/>
        <v>0</v>
      </c>
      <c r="BC861" s="97" t="b">
        <f t="shared" si="536"/>
        <v>0</v>
      </c>
      <c r="BD861" s="97" t="b">
        <f>Petrobras_PETR4___Histórico__InfoMoney_1[[#This Row],[MACD Line]]&lt;0</f>
        <v>1</v>
      </c>
      <c r="BE8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2" spans="1:57">
      <c r="A862" s="83">
        <v>43068</v>
      </c>
      <c r="B862" s="98">
        <v>13.85</v>
      </c>
      <c r="C862" s="98">
        <v>13.85</v>
      </c>
      <c r="D862" s="98">
        <v>-3.22</v>
      </c>
      <c r="E862" s="98">
        <f>Petrobras_PETR4___Histórico__InfoMoney_1[[#This Row],[Var.Dia (%)]]/100</f>
        <v>-3.2199999999999999E-2</v>
      </c>
      <c r="F862" s="98">
        <v>14.34</v>
      </c>
      <c r="G862" s="98">
        <v>13.84</v>
      </c>
      <c r="H862" s="98">
        <v>14.38</v>
      </c>
      <c r="I862" s="97" t="s">
        <v>763</v>
      </c>
      <c r="J862" s="108">
        <v>1.01E-2</v>
      </c>
      <c r="K862" s="97">
        <f ca="1">IF(COUNT($E862:E$1321)&gt;=22,LINEST(OFFSET(E862,0,0,22),OFFSET(J862,0,0,22)),"")</f>
        <v>0.89316495409809094</v>
      </c>
      <c r="L862" s="99">
        <f t="shared" si="501"/>
        <v>0</v>
      </c>
      <c r="M862" s="99">
        <f t="shared" si="502"/>
        <v>0</v>
      </c>
      <c r="N862" s="99">
        <f t="shared" si="503"/>
        <v>0</v>
      </c>
      <c r="O8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-0.96688741721854377</v>
      </c>
      <c r="P862" s="128">
        <f>IF(Petrobras_PETR4___Histórico__InfoMoney_1[[#This Row],[William %R]]&lt;-0.8,1,0)</f>
        <v>1</v>
      </c>
      <c r="Q862" s="128">
        <f>IF(Petrobras_PETR4___Histórico__InfoMoney_1[[#This Row],[William %R]]&gt;-0.1,1,0)</f>
        <v>0</v>
      </c>
      <c r="R862" s="99">
        <f t="shared" si="504"/>
        <v>13.8</v>
      </c>
      <c r="S862" s="99">
        <f t="shared" si="505"/>
        <v>15.31</v>
      </c>
      <c r="T862" s="99">
        <f t="shared" si="506"/>
        <v>14.688115384615385</v>
      </c>
      <c r="U862" s="99">
        <f t="shared" si="507"/>
        <v>14.763999999999999</v>
      </c>
      <c r="V862" s="99">
        <f t="shared" si="508"/>
        <v>14.44929306375967</v>
      </c>
      <c r="W862" s="99">
        <f t="shared" si="509"/>
        <v>14.556000649820733</v>
      </c>
      <c r="X862" s="99">
        <f t="shared" si="510"/>
        <v>-0.1067075860610629</v>
      </c>
      <c r="Y862" s="99">
        <f t="shared" si="511"/>
        <v>1.1857058021557409E-2</v>
      </c>
      <c r="Z862" s="99">
        <f t="shared" si="512"/>
        <v>-0.11856464408262031</v>
      </c>
      <c r="AA862" s="109">
        <f t="shared" si="513"/>
        <v>0.32526911934581249</v>
      </c>
      <c r="AB862" s="109">
        <f t="shared" si="530"/>
        <v>0.30204304329019088</v>
      </c>
      <c r="AC862" s="99" t="str">
        <f t="shared" si="531"/>
        <v>0</v>
      </c>
      <c r="AD862" s="95" t="str">
        <f t="shared" si="532"/>
        <v>0</v>
      </c>
      <c r="AE862" s="95">
        <f t="shared" si="514"/>
        <v>0</v>
      </c>
      <c r="AF862" s="95">
        <f>IF(Petrobras_PETR4___Histórico__InfoMoney_1[[#This Row],[MACD Line]]&lt;0,1,0)</f>
        <v>1</v>
      </c>
      <c r="AG862" s="99">
        <f>Petrobras_PETR4___Histórico__InfoMoney_1[[#This Row],[9MME]]/Petrobras_PETR4___Histórico__InfoMoney_1[[#This Row],[20MA]]</f>
        <v>0.9948601588062439</v>
      </c>
      <c r="AH862" s="95">
        <f t="shared" si="515"/>
        <v>0</v>
      </c>
      <c r="AI862" s="96">
        <f t="shared" si="516"/>
        <v>0</v>
      </c>
      <c r="AK862" s="104" t="b">
        <f t="shared" si="517"/>
        <v>0</v>
      </c>
      <c r="AL862" s="104" t="b">
        <f t="shared" si="518"/>
        <v>0</v>
      </c>
      <c r="AM862" s="104" t="b">
        <f t="shared" si="519"/>
        <v>1</v>
      </c>
      <c r="AN862" s="104" t="b">
        <f t="shared" si="520"/>
        <v>0</v>
      </c>
      <c r="AO862" s="98">
        <f t="shared" si="521"/>
        <v>13.8</v>
      </c>
      <c r="AP862" s="104">
        <f t="shared" si="522"/>
        <v>15.75</v>
      </c>
      <c r="AQ862" s="98">
        <f t="shared" si="523"/>
        <v>0.2</v>
      </c>
      <c r="AR862" s="98">
        <f t="shared" si="524"/>
        <v>0.15384615384615385</v>
      </c>
      <c r="AS862" s="98">
        <f t="shared" si="525"/>
        <v>7.407407407407407E-2</v>
      </c>
      <c r="AU862" s="97" t="b">
        <f t="shared" si="526"/>
        <v>0</v>
      </c>
      <c r="AV862" s="97" t="b">
        <f t="shared" si="527"/>
        <v>1</v>
      </c>
      <c r="AW862" s="97" t="b">
        <f t="shared" si="533"/>
        <v>1</v>
      </c>
      <c r="AX862" s="97" t="b">
        <f t="shared" si="534"/>
        <v>0</v>
      </c>
      <c r="AY8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2" s="97" t="b">
        <f t="shared" si="528"/>
        <v>0</v>
      </c>
      <c r="BA862" s="97" t="b">
        <f t="shared" si="529"/>
        <v>1</v>
      </c>
      <c r="BB862" s="97" t="b">
        <f t="shared" si="535"/>
        <v>1</v>
      </c>
      <c r="BC862" s="97" t="b">
        <f t="shared" si="536"/>
        <v>0</v>
      </c>
      <c r="BD862" s="97" t="b">
        <f>Petrobras_PETR4___Histórico__InfoMoney_1[[#This Row],[MACD Line]]&lt;0</f>
        <v>1</v>
      </c>
      <c r="BE8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3" spans="1:57">
      <c r="A863" s="83">
        <v>43067</v>
      </c>
      <c r="B863" s="98">
        <v>14.31</v>
      </c>
      <c r="C863" s="98">
        <v>14.31</v>
      </c>
      <c r="D863" s="98">
        <v>-0.19</v>
      </c>
      <c r="E863" s="98">
        <f>Petrobras_PETR4___Histórico__InfoMoney_1[[#This Row],[Var.Dia (%)]]/100</f>
        <v>-1.9E-3</v>
      </c>
      <c r="F863" s="98">
        <v>14.39</v>
      </c>
      <c r="G863" s="98">
        <v>14.28</v>
      </c>
      <c r="H863" s="98">
        <v>14.49</v>
      </c>
      <c r="I863" s="97" t="s">
        <v>764</v>
      </c>
      <c r="J863" s="108">
        <v>1.9800000000000002E-2</v>
      </c>
      <c r="K863" s="97">
        <f ca="1">IF(COUNT($E863:E$1321)&gt;=22,LINEST(OFFSET(E863,0,0,22),OFFSET(J863,0,0,22)),"")</f>
        <v>0.97605412989694296</v>
      </c>
      <c r="L863" s="99">
        <f t="shared" si="501"/>
        <v>0</v>
      </c>
      <c r="M863" s="99">
        <f t="shared" si="502"/>
        <v>0</v>
      </c>
      <c r="N863" s="99">
        <f t="shared" si="503"/>
        <v>0</v>
      </c>
      <c r="O8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-0.72727272727272729</v>
      </c>
      <c r="P863" s="128">
        <f>IF(Petrobras_PETR4___Histórico__InfoMoney_1[[#This Row],[William %R]]&lt;-0.8,1,0)</f>
        <v>0</v>
      </c>
      <c r="Q863" s="128">
        <f>IF(Petrobras_PETR4___Histórico__InfoMoney_1[[#This Row],[William %R]]&gt;-0.1,1,0)</f>
        <v>0</v>
      </c>
      <c r="R863" s="99">
        <f t="shared" si="504"/>
        <v>13.8</v>
      </c>
      <c r="S863" s="99">
        <f t="shared" si="505"/>
        <v>15.67</v>
      </c>
      <c r="T863" s="99">
        <f t="shared" si="506"/>
        <v>14.79273076923077</v>
      </c>
      <c r="U863" s="99">
        <f t="shared" si="507"/>
        <v>14.8405</v>
      </c>
      <c r="V863" s="99">
        <f t="shared" si="508"/>
        <v>14.5582554389887</v>
      </c>
      <c r="W863" s="99">
        <f t="shared" si="509"/>
        <v>14.612480701806392</v>
      </c>
      <c r="X863" s="99">
        <f t="shared" si="510"/>
        <v>-5.4225262817691799E-2</v>
      </c>
      <c r="Y863" s="99">
        <f t="shared" si="511"/>
        <v>4.1498219042212486E-2</v>
      </c>
      <c r="Z863" s="99">
        <f t="shared" si="512"/>
        <v>-9.5723481859904286E-2</v>
      </c>
      <c r="AA863" s="109">
        <f t="shared" si="513"/>
        <v>2.1213203435595972E-2</v>
      </c>
      <c r="AB863" s="109">
        <f t="shared" si="530"/>
        <v>0.14081903280451838</v>
      </c>
      <c r="AC863" s="99" t="str">
        <f t="shared" si="531"/>
        <v>0</v>
      </c>
      <c r="AD863" s="95" t="str">
        <f t="shared" si="532"/>
        <v>0</v>
      </c>
      <c r="AE863" s="95">
        <f t="shared" si="514"/>
        <v>0</v>
      </c>
      <c r="AF863" s="95">
        <f>IF(Petrobras_PETR4___Histórico__InfoMoney_1[[#This Row],[MACD Line]]&lt;0,1,0)</f>
        <v>1</v>
      </c>
      <c r="AG863" s="99">
        <f>Petrobras_PETR4___Histórico__InfoMoney_1[[#This Row],[9MME]]/Petrobras_PETR4___Histórico__InfoMoney_1[[#This Row],[20MA]]</f>
        <v>0.99678115759110342</v>
      </c>
      <c r="AH863" s="95">
        <f t="shared" si="515"/>
        <v>0</v>
      </c>
      <c r="AI863" s="96">
        <f t="shared" si="516"/>
        <v>0</v>
      </c>
      <c r="AK863" s="104" t="b">
        <f t="shared" si="517"/>
        <v>0</v>
      </c>
      <c r="AL863" s="104" t="b">
        <f t="shared" si="518"/>
        <v>0</v>
      </c>
      <c r="AM863" s="104" t="b">
        <f t="shared" si="519"/>
        <v>0</v>
      </c>
      <c r="AN863" s="104" t="b">
        <f t="shared" si="520"/>
        <v>1</v>
      </c>
      <c r="AO863" s="98">
        <f t="shared" si="521"/>
        <v>13.8</v>
      </c>
      <c r="AP863" s="104">
        <f t="shared" si="522"/>
        <v>15.75</v>
      </c>
      <c r="AQ863" s="98">
        <f t="shared" si="523"/>
        <v>0.2</v>
      </c>
      <c r="AR863" s="98">
        <f t="shared" si="524"/>
        <v>0.15384615384615385</v>
      </c>
      <c r="AS863" s="98">
        <f t="shared" si="525"/>
        <v>7.407407407407407E-2</v>
      </c>
      <c r="AU863" s="97" t="b">
        <f t="shared" si="526"/>
        <v>1</v>
      </c>
      <c r="AV863" s="97" t="b">
        <f t="shared" si="527"/>
        <v>0</v>
      </c>
      <c r="AW863" s="97" t="b">
        <f t="shared" si="533"/>
        <v>0</v>
      </c>
      <c r="AX863" s="97" t="b">
        <f t="shared" si="534"/>
        <v>0</v>
      </c>
      <c r="AY8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3" s="97" t="b">
        <f t="shared" si="528"/>
        <v>1</v>
      </c>
      <c r="BA863" s="97" t="b">
        <f t="shared" si="529"/>
        <v>0</v>
      </c>
      <c r="BB863" s="97" t="b">
        <f t="shared" si="535"/>
        <v>1</v>
      </c>
      <c r="BC863" s="97" t="b">
        <f t="shared" si="536"/>
        <v>1</v>
      </c>
      <c r="BD863" s="97" t="b">
        <f>Petrobras_PETR4___Histórico__InfoMoney_1[[#This Row],[MACD Line]]&lt;0</f>
        <v>1</v>
      </c>
      <c r="BE8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4" spans="1:57">
      <c r="A864" s="83">
        <v>43066</v>
      </c>
      <c r="B864" s="98">
        <v>14.34</v>
      </c>
      <c r="C864" s="98">
        <v>14.34</v>
      </c>
      <c r="D864" s="98">
        <v>-1.43</v>
      </c>
      <c r="E864" s="98">
        <f>Petrobras_PETR4___Histórico__InfoMoney_1[[#This Row],[Var.Dia (%)]]/100</f>
        <v>-1.43E-2</v>
      </c>
      <c r="F864" s="98">
        <v>14.46</v>
      </c>
      <c r="G864" s="98">
        <v>14.26</v>
      </c>
      <c r="H864" s="98">
        <v>14.47</v>
      </c>
      <c r="I864" s="97" t="s">
        <v>765</v>
      </c>
      <c r="J864" s="108">
        <v>-1.1000000000000001E-3</v>
      </c>
      <c r="K864" s="97">
        <f ca="1">IF(COUNT($E864:E$1321)&gt;=22,LINEST(OFFSET(E864,0,0,22),OFFSET(J864,0,0,22)),"")</f>
        <v>1.0185259175583559</v>
      </c>
      <c r="L864" s="99">
        <f t="shared" si="501"/>
        <v>0</v>
      </c>
      <c r="M864" s="99">
        <f t="shared" si="502"/>
        <v>0</v>
      </c>
      <c r="N864" s="99">
        <f t="shared" si="503"/>
        <v>0</v>
      </c>
      <c r="O8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-0.72307692307692339</v>
      </c>
      <c r="P864" s="128">
        <f>IF(Petrobras_PETR4___Histórico__InfoMoney_1[[#This Row],[William %R]]&lt;-0.8,1,0)</f>
        <v>0</v>
      </c>
      <c r="Q864" s="128">
        <f>IF(Petrobras_PETR4___Histórico__InfoMoney_1[[#This Row],[William %R]]&gt;-0.1,1,0)</f>
        <v>0</v>
      </c>
      <c r="R864" s="99">
        <f t="shared" si="504"/>
        <v>13.8</v>
      </c>
      <c r="S864" s="99">
        <f t="shared" si="505"/>
        <v>15.75</v>
      </c>
      <c r="T864" s="99">
        <f t="shared" si="506"/>
        <v>14.829500000000003</v>
      </c>
      <c r="U864" s="99">
        <f t="shared" si="507"/>
        <v>14.880500000000001</v>
      </c>
      <c r="V864" s="99">
        <f t="shared" si="508"/>
        <v>14.6033927915321</v>
      </c>
      <c r="W864" s="99">
        <f t="shared" si="509"/>
        <v>14.636679157950903</v>
      </c>
      <c r="X864" s="99">
        <f t="shared" si="510"/>
        <v>-3.3286366418803226E-2</v>
      </c>
      <c r="Y864" s="99">
        <f t="shared" si="511"/>
        <v>6.5429089507188565E-2</v>
      </c>
      <c r="Z864" s="99">
        <f t="shared" si="512"/>
        <v>-9.8715455925991791E-2</v>
      </c>
      <c r="AA864" s="109">
        <f t="shared" si="513"/>
        <v>0.141421356237309</v>
      </c>
      <c r="AB864" s="109">
        <f t="shared" si="530"/>
        <v>0.12739701723352906</v>
      </c>
      <c r="AC864" s="99" t="str">
        <f t="shared" si="531"/>
        <v>0</v>
      </c>
      <c r="AD864" s="95" t="str">
        <f t="shared" si="532"/>
        <v>0</v>
      </c>
      <c r="AE864" s="95">
        <f t="shared" si="514"/>
        <v>0</v>
      </c>
      <c r="AF864" s="95">
        <f>IF(Petrobras_PETR4___Histórico__InfoMoney_1[[#This Row],[MACD Line]]&lt;0,1,0)</f>
        <v>1</v>
      </c>
      <c r="AG864" s="99">
        <f>Petrobras_PETR4___Histórico__InfoMoney_1[[#This Row],[9MME]]/Petrobras_PETR4___Histórico__InfoMoney_1[[#This Row],[20MA]]</f>
        <v>0.99657269580995278</v>
      </c>
      <c r="AH864" s="95">
        <f t="shared" si="515"/>
        <v>0</v>
      </c>
      <c r="AI864" s="96">
        <f t="shared" si="516"/>
        <v>0</v>
      </c>
      <c r="AK864" s="104" t="b">
        <f t="shared" si="517"/>
        <v>0</v>
      </c>
      <c r="AL864" s="104" t="b">
        <f t="shared" si="518"/>
        <v>1</v>
      </c>
      <c r="AM864" s="104" t="b">
        <f t="shared" si="519"/>
        <v>1</v>
      </c>
      <c r="AN864" s="104" t="b">
        <f t="shared" si="520"/>
        <v>0</v>
      </c>
      <c r="AO864" s="98">
        <f t="shared" si="521"/>
        <v>13.8</v>
      </c>
      <c r="AP864" s="104">
        <f t="shared" si="522"/>
        <v>15.75</v>
      </c>
      <c r="AQ864" s="98">
        <f t="shared" si="523"/>
        <v>0.2</v>
      </c>
      <c r="AR864" s="98">
        <f t="shared" si="524"/>
        <v>0.15384615384615385</v>
      </c>
      <c r="AS864" s="98">
        <f t="shared" si="525"/>
        <v>7.407407407407407E-2</v>
      </c>
      <c r="AU864" s="97" t="b">
        <f t="shared" si="526"/>
        <v>0</v>
      </c>
      <c r="AV864" s="97" t="b">
        <f t="shared" si="527"/>
        <v>1</v>
      </c>
      <c r="AW864" s="97" t="b">
        <f t="shared" si="533"/>
        <v>0</v>
      </c>
      <c r="AX864" s="97" t="b">
        <f t="shared" si="534"/>
        <v>0</v>
      </c>
      <c r="AY8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4" s="97" t="b">
        <f t="shared" si="528"/>
        <v>0</v>
      </c>
      <c r="BA864" s="97" t="b">
        <f t="shared" si="529"/>
        <v>1</v>
      </c>
      <c r="BB864" s="97" t="b">
        <f t="shared" si="535"/>
        <v>1</v>
      </c>
      <c r="BC864" s="97" t="b">
        <f t="shared" si="536"/>
        <v>1</v>
      </c>
      <c r="BD864" s="97" t="b">
        <f>Petrobras_PETR4___Histórico__InfoMoney_1[[#This Row],[MACD Line]]&lt;0</f>
        <v>1</v>
      </c>
      <c r="BE8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5" spans="1:57">
      <c r="A865" s="83">
        <v>43063</v>
      </c>
      <c r="B865" s="98">
        <v>14.54</v>
      </c>
      <c r="C865" s="98">
        <v>14.54</v>
      </c>
      <c r="D865" s="98">
        <v>-0.56000000000000005</v>
      </c>
      <c r="E865" s="98">
        <f>Petrobras_PETR4___Histórico__InfoMoney_1[[#This Row],[Var.Dia (%)]]/100</f>
        <v>-5.6000000000000008E-3</v>
      </c>
      <c r="F865" s="98">
        <v>14.54</v>
      </c>
      <c r="G865" s="98">
        <v>14.49</v>
      </c>
      <c r="H865" s="98">
        <v>14.79</v>
      </c>
      <c r="I865" s="97" t="s">
        <v>766</v>
      </c>
      <c r="J865" s="108">
        <v>1.2999999999999999E-3</v>
      </c>
      <c r="K865" s="97">
        <f ca="1">IF(COUNT($E865:E$1321)&gt;=22,LINEST(OFFSET(E865,0,0,22),OFFSET(J865,0,0,22)),"")</f>
        <v>0.96876856978907266</v>
      </c>
      <c r="L865" s="99">
        <f t="shared" si="501"/>
        <v>0</v>
      </c>
      <c r="M865" s="99">
        <f t="shared" si="502"/>
        <v>0</v>
      </c>
      <c r="N865" s="99">
        <f t="shared" si="503"/>
        <v>0</v>
      </c>
      <c r="O8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-0.62051282051282119</v>
      </c>
      <c r="P865" s="128">
        <f>IF(Petrobras_PETR4___Histórico__InfoMoney_1[[#This Row],[William %R]]&lt;-0.8,1,0)</f>
        <v>0</v>
      </c>
      <c r="Q865" s="128">
        <f>IF(Petrobras_PETR4___Histórico__InfoMoney_1[[#This Row],[William %R]]&gt;-0.1,1,0)</f>
        <v>0</v>
      </c>
      <c r="R865" s="99">
        <f t="shared" si="504"/>
        <v>13.8</v>
      </c>
      <c r="S865" s="99">
        <f t="shared" si="505"/>
        <v>15.75</v>
      </c>
      <c r="T865" s="99">
        <f t="shared" si="506"/>
        <v>14.87592307692308</v>
      </c>
      <c r="U865" s="99">
        <f t="shared" si="507"/>
        <v>14.918500000000003</v>
      </c>
      <c r="V865" s="99">
        <f t="shared" si="508"/>
        <v>14.651282389992481</v>
      </c>
      <c r="W865" s="99">
        <f t="shared" si="509"/>
        <v>14.660413490586976</v>
      </c>
      <c r="X865" s="99">
        <f t="shared" si="510"/>
        <v>-9.1311005944945123E-3</v>
      </c>
      <c r="Y865" s="99">
        <f t="shared" si="511"/>
        <v>9.0107953488686512E-2</v>
      </c>
      <c r="Z865" s="99">
        <f t="shared" si="512"/>
        <v>-9.9239054083181025E-2</v>
      </c>
      <c r="AA865" s="109">
        <f t="shared" si="513"/>
        <v>6.363961030679044E-2</v>
      </c>
      <c r="AB865" s="109">
        <f t="shared" si="530"/>
        <v>0.10124228365658332</v>
      </c>
      <c r="AC865" s="99" t="str">
        <f t="shared" si="531"/>
        <v>0</v>
      </c>
      <c r="AD865" s="95" t="str">
        <f t="shared" si="532"/>
        <v>0</v>
      </c>
      <c r="AE865" s="95">
        <f t="shared" si="514"/>
        <v>0</v>
      </c>
      <c r="AF865" s="95">
        <f>IF(Petrobras_PETR4___Histórico__InfoMoney_1[[#This Row],[MACD Line]]&lt;0,1,0)</f>
        <v>1</v>
      </c>
      <c r="AG865" s="99">
        <f>Petrobras_PETR4___Histórico__InfoMoney_1[[#This Row],[9MME]]/Petrobras_PETR4___Histórico__InfoMoney_1[[#This Row],[20MA]]</f>
        <v>0.99714603190153672</v>
      </c>
      <c r="AH865" s="95">
        <f t="shared" si="515"/>
        <v>0</v>
      </c>
      <c r="AI865" s="96">
        <f t="shared" si="516"/>
        <v>0</v>
      </c>
      <c r="AK865" s="104" t="b">
        <f t="shared" si="517"/>
        <v>1</v>
      </c>
      <c r="AL865" s="104" t="b">
        <f t="shared" si="518"/>
        <v>1</v>
      </c>
      <c r="AM865" s="104" t="b">
        <f t="shared" si="519"/>
        <v>0</v>
      </c>
      <c r="AN865" s="104" t="b">
        <f t="shared" si="520"/>
        <v>1</v>
      </c>
      <c r="AO865" s="98">
        <f t="shared" si="521"/>
        <v>13.8</v>
      </c>
      <c r="AP865" s="104">
        <f t="shared" si="522"/>
        <v>15.75</v>
      </c>
      <c r="AQ865" s="98">
        <f t="shared" si="523"/>
        <v>0.2</v>
      </c>
      <c r="AR865" s="98">
        <f t="shared" si="524"/>
        <v>0.15384615384615385</v>
      </c>
      <c r="AS865" s="98">
        <f t="shared" si="525"/>
        <v>7.407407407407407E-2</v>
      </c>
      <c r="AU865" s="97" t="b">
        <f t="shared" si="526"/>
        <v>1</v>
      </c>
      <c r="AV865" s="97" t="b">
        <f t="shared" si="527"/>
        <v>1</v>
      </c>
      <c r="AW865" s="97" t="b">
        <f t="shared" si="533"/>
        <v>0</v>
      </c>
      <c r="AX865" s="97" t="b">
        <f t="shared" si="534"/>
        <v>0</v>
      </c>
      <c r="AY8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5" s="97" t="b">
        <f t="shared" si="528"/>
        <v>0</v>
      </c>
      <c r="BA865" s="97" t="b">
        <f t="shared" si="529"/>
        <v>0</v>
      </c>
      <c r="BB865" s="97" t="b">
        <f t="shared" si="535"/>
        <v>1</v>
      </c>
      <c r="BC865" s="97" t="b">
        <f t="shared" si="536"/>
        <v>1</v>
      </c>
      <c r="BD865" s="97" t="b">
        <f>Petrobras_PETR4___Histórico__InfoMoney_1[[#This Row],[MACD Line]]&lt;0</f>
        <v>1</v>
      </c>
      <c r="BE8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6" spans="1:57">
      <c r="A866" s="83">
        <v>43062</v>
      </c>
      <c r="B866" s="98">
        <v>14.63</v>
      </c>
      <c r="C866" s="98">
        <v>14.63</v>
      </c>
      <c r="D866" s="98">
        <v>0.5</v>
      </c>
      <c r="E866" s="98">
        <f>Petrobras_PETR4___Histórico__InfoMoney_1[[#This Row],[Var.Dia (%)]]/100</f>
        <v>5.0000000000000001E-3</v>
      </c>
      <c r="F866" s="98">
        <v>14.44</v>
      </c>
      <c r="G866" s="98">
        <v>14.4</v>
      </c>
      <c r="H866" s="98">
        <v>14.69</v>
      </c>
      <c r="I866" s="97" t="s">
        <v>767</v>
      </c>
      <c r="J866" s="108">
        <v>4.4000000000000003E-3</v>
      </c>
      <c r="K866" s="97">
        <f ca="1">IF(COUNT($E866:E$1321)&gt;=22,LINEST(OFFSET(E866,0,0,22),OFFSET(J866,0,0,22)),"")</f>
        <v>0.9480143151273871</v>
      </c>
      <c r="L866" s="99">
        <f t="shared" si="501"/>
        <v>0</v>
      </c>
      <c r="M866" s="99">
        <f t="shared" si="502"/>
        <v>0</v>
      </c>
      <c r="N866" s="99">
        <f t="shared" si="503"/>
        <v>0</v>
      </c>
      <c r="O8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-0.57435897435897421</v>
      </c>
      <c r="P866" s="128">
        <f>IF(Petrobras_PETR4___Histórico__InfoMoney_1[[#This Row],[William %R]]&lt;-0.8,1,0)</f>
        <v>0</v>
      </c>
      <c r="Q866" s="128">
        <f>IF(Petrobras_PETR4___Histórico__InfoMoney_1[[#This Row],[William %R]]&gt;-0.1,1,0)</f>
        <v>0</v>
      </c>
      <c r="R866" s="99">
        <f t="shared" si="504"/>
        <v>13.8</v>
      </c>
      <c r="S866" s="99">
        <f t="shared" si="505"/>
        <v>15.75</v>
      </c>
      <c r="T866" s="99">
        <f t="shared" si="506"/>
        <v>14.889769230769234</v>
      </c>
      <c r="U866" s="99">
        <f t="shared" si="507"/>
        <v>14.937000000000003</v>
      </c>
      <c r="V866" s="99">
        <f t="shared" si="508"/>
        <v>14.671515551809296</v>
      </c>
      <c r="W866" s="99">
        <f t="shared" si="509"/>
        <v>14.670046569833934</v>
      </c>
      <c r="X866" s="99">
        <f t="shared" si="510"/>
        <v>1.4689819753623823E-3</v>
      </c>
      <c r="Y866" s="99">
        <f t="shared" si="511"/>
        <v>0.11491771700948177</v>
      </c>
      <c r="Z866" s="99">
        <f t="shared" si="512"/>
        <v>-0.11344873503411938</v>
      </c>
      <c r="AA866" s="109">
        <f t="shared" si="513"/>
        <v>5.6568542494923851E-2</v>
      </c>
      <c r="AB866" s="109">
        <f t="shared" si="530"/>
        <v>0.14096098751073002</v>
      </c>
      <c r="AC866" s="99" t="str">
        <f t="shared" si="531"/>
        <v>0</v>
      </c>
      <c r="AD866" s="95" t="str">
        <f t="shared" si="532"/>
        <v>0</v>
      </c>
      <c r="AE866" s="95">
        <f t="shared" si="514"/>
        <v>1</v>
      </c>
      <c r="AF866" s="95">
        <f>IF(Petrobras_PETR4___Histórico__InfoMoney_1[[#This Row],[MACD Line]]&lt;0,1,0)</f>
        <v>0</v>
      </c>
      <c r="AG866" s="99">
        <f>Petrobras_PETR4___Histórico__InfoMoney_1[[#This Row],[9MME]]/Petrobras_PETR4___Histórico__InfoMoney_1[[#This Row],[20MA]]</f>
        <v>0.99683800165824676</v>
      </c>
      <c r="AH866" s="95">
        <f t="shared" si="515"/>
        <v>0</v>
      </c>
      <c r="AI866" s="96">
        <f t="shared" si="516"/>
        <v>0</v>
      </c>
      <c r="AK866" s="104" t="b">
        <f t="shared" si="517"/>
        <v>1</v>
      </c>
      <c r="AL866" s="104" t="b">
        <f t="shared" si="518"/>
        <v>0</v>
      </c>
      <c r="AM866" s="104" t="b">
        <f t="shared" si="519"/>
        <v>0</v>
      </c>
      <c r="AN866" s="104" t="b">
        <f t="shared" si="520"/>
        <v>1</v>
      </c>
      <c r="AO866" s="98">
        <f t="shared" si="521"/>
        <v>13.8</v>
      </c>
      <c r="AP866" s="104">
        <f t="shared" si="522"/>
        <v>15.75</v>
      </c>
      <c r="AQ866" s="98">
        <f t="shared" si="523"/>
        <v>0.2</v>
      </c>
      <c r="AR866" s="98">
        <f t="shared" si="524"/>
        <v>0.15384615384615385</v>
      </c>
      <c r="AS866" s="98">
        <f t="shared" si="525"/>
        <v>7.407407407407407E-2</v>
      </c>
      <c r="AU866" s="97" t="b">
        <f t="shared" si="526"/>
        <v>1</v>
      </c>
      <c r="AV866" s="97" t="b">
        <f t="shared" si="527"/>
        <v>0</v>
      </c>
      <c r="AW866" s="97" t="b">
        <f t="shared" si="533"/>
        <v>0</v>
      </c>
      <c r="AX866" s="97" t="b">
        <f t="shared" si="534"/>
        <v>0</v>
      </c>
      <c r="AY8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6" s="97" t="b">
        <f t="shared" si="528"/>
        <v>0</v>
      </c>
      <c r="BA866" s="97" t="b">
        <f t="shared" si="529"/>
        <v>0</v>
      </c>
      <c r="BB866" s="97" t="b">
        <f t="shared" si="535"/>
        <v>1</v>
      </c>
      <c r="BC866" s="97" t="b">
        <f t="shared" si="536"/>
        <v>1</v>
      </c>
      <c r="BD866" s="97" t="b">
        <f>Petrobras_PETR4___Histórico__InfoMoney_1[[#This Row],[MACD Line]]&lt;0</f>
        <v>0</v>
      </c>
      <c r="BE8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7" spans="1:57">
      <c r="A867" s="83">
        <v>43061</v>
      </c>
      <c r="B867" s="98">
        <v>14.55</v>
      </c>
      <c r="C867" s="98">
        <v>14.55</v>
      </c>
      <c r="D867" s="98">
        <v>1.32</v>
      </c>
      <c r="E867" s="98">
        <f>Petrobras_PETR4___Histórico__InfoMoney_1[[#This Row],[Var.Dia (%)]]/100</f>
        <v>1.32E-2</v>
      </c>
      <c r="F867" s="98">
        <v>14.54</v>
      </c>
      <c r="G867" s="98">
        <v>14.39</v>
      </c>
      <c r="H867" s="98">
        <v>14.67</v>
      </c>
      <c r="I867" s="97" t="s">
        <v>667</v>
      </c>
      <c r="J867" s="108">
        <v>4.0000000000000002E-4</v>
      </c>
      <c r="K867" s="97">
        <f ca="1">IF(COUNT($E867:E$1321)&gt;=22,LINEST(OFFSET(E867,0,0,22),OFFSET(J867,0,0,22)),"")</f>
        <v>0.94558652069878313</v>
      </c>
      <c r="L867" s="99">
        <f t="shared" si="501"/>
        <v>0</v>
      </c>
      <c r="M867" s="99">
        <f t="shared" si="502"/>
        <v>0</v>
      </c>
      <c r="N867" s="99">
        <f t="shared" si="503"/>
        <v>0</v>
      </c>
      <c r="O8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-0.6153846153846152</v>
      </c>
      <c r="P867" s="128">
        <f>IF(Petrobras_PETR4___Histórico__InfoMoney_1[[#This Row],[William %R]]&lt;-0.8,1,0)</f>
        <v>0</v>
      </c>
      <c r="Q867" s="128">
        <f>IF(Petrobras_PETR4___Histórico__InfoMoney_1[[#This Row],[William %R]]&gt;-0.1,1,0)</f>
        <v>0</v>
      </c>
      <c r="R867" s="99">
        <f t="shared" si="504"/>
        <v>13.8</v>
      </c>
      <c r="S867" s="99">
        <f t="shared" si="505"/>
        <v>15.75</v>
      </c>
      <c r="T867" s="99">
        <f t="shared" si="506"/>
        <v>14.881692307692306</v>
      </c>
      <c r="U867" s="99">
        <f t="shared" si="507"/>
        <v>14.937000000000003</v>
      </c>
      <c r="V867" s="99">
        <f t="shared" si="508"/>
        <v>14.679063833956441</v>
      </c>
      <c r="W867" s="99">
        <f t="shared" si="509"/>
        <v>14.673250295420649</v>
      </c>
      <c r="X867" s="99">
        <f t="shared" si="510"/>
        <v>5.8135385357918068E-3</v>
      </c>
      <c r="Y867" s="99">
        <f t="shared" si="511"/>
        <v>0.14327990076801161</v>
      </c>
      <c r="Z867" s="99">
        <f t="shared" si="512"/>
        <v>-0.13746636223221981</v>
      </c>
      <c r="AA867" s="109">
        <f t="shared" si="513"/>
        <v>0.13435028842544494</v>
      </c>
      <c r="AB867" s="109">
        <f t="shared" si="530"/>
        <v>0.26463181970428329</v>
      </c>
      <c r="AC867" s="99" t="str">
        <f t="shared" si="531"/>
        <v>0</v>
      </c>
      <c r="AD867" s="95" t="str">
        <f t="shared" si="532"/>
        <v>0</v>
      </c>
      <c r="AE867" s="95">
        <f t="shared" si="514"/>
        <v>1</v>
      </c>
      <c r="AF867" s="95">
        <f>IF(Petrobras_PETR4___Histórico__InfoMoney_1[[#This Row],[MACD Line]]&lt;0,1,0)</f>
        <v>0</v>
      </c>
      <c r="AG867" s="99">
        <f>Petrobras_PETR4___Histórico__InfoMoney_1[[#This Row],[9MME]]/Petrobras_PETR4___Histórico__InfoMoney_1[[#This Row],[20MA]]</f>
        <v>0.99629726904280003</v>
      </c>
      <c r="AH867" s="95">
        <f t="shared" si="515"/>
        <v>0</v>
      </c>
      <c r="AI867" s="96">
        <f t="shared" si="516"/>
        <v>0</v>
      </c>
      <c r="AK867" s="104" t="b">
        <f t="shared" si="517"/>
        <v>0</v>
      </c>
      <c r="AL867" s="104" t="b">
        <f t="shared" si="518"/>
        <v>1</v>
      </c>
      <c r="AM867" s="104" t="b">
        <f t="shared" si="519"/>
        <v>0</v>
      </c>
      <c r="AN867" s="104" t="b">
        <f t="shared" si="520"/>
        <v>1</v>
      </c>
      <c r="AO867" s="98">
        <f t="shared" si="521"/>
        <v>13.8</v>
      </c>
      <c r="AP867" s="104">
        <f t="shared" si="522"/>
        <v>15.75</v>
      </c>
      <c r="AQ867" s="98">
        <f t="shared" si="523"/>
        <v>0.2</v>
      </c>
      <c r="AR867" s="98">
        <f t="shared" si="524"/>
        <v>0.15384615384615385</v>
      </c>
      <c r="AS867" s="98">
        <f t="shared" si="525"/>
        <v>7.407407407407407E-2</v>
      </c>
      <c r="AU867" s="97" t="b">
        <f t="shared" si="526"/>
        <v>0</v>
      </c>
      <c r="AV867" s="97" t="b">
        <f t="shared" si="527"/>
        <v>1</v>
      </c>
      <c r="AW867" s="97" t="b">
        <f t="shared" si="533"/>
        <v>0</v>
      </c>
      <c r="AX867" s="97" t="b">
        <f t="shared" si="534"/>
        <v>0</v>
      </c>
      <c r="AY8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7" s="97" t="b">
        <f t="shared" si="528"/>
        <v>0</v>
      </c>
      <c r="BA867" s="97" t="b">
        <f t="shared" si="529"/>
        <v>0</v>
      </c>
      <c r="BB867" s="97" t="b">
        <f t="shared" si="535"/>
        <v>1</v>
      </c>
      <c r="BC867" s="97" t="b">
        <f t="shared" si="536"/>
        <v>1</v>
      </c>
      <c r="BD867" s="97" t="b">
        <f>Petrobras_PETR4___Histórico__InfoMoney_1[[#This Row],[MACD Line]]&lt;0</f>
        <v>0</v>
      </c>
      <c r="BE8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8" spans="1:57">
      <c r="A868" s="83">
        <v>43060</v>
      </c>
      <c r="B868" s="98">
        <v>14.36</v>
      </c>
      <c r="C868" s="98">
        <v>14.36</v>
      </c>
      <c r="D868" s="98">
        <v>-0.75</v>
      </c>
      <c r="E868" s="98">
        <f>Petrobras_PETR4___Histórico__InfoMoney_1[[#This Row],[Var.Dia (%)]]/100</f>
        <v>-7.4999999999999997E-3</v>
      </c>
      <c r="F868" s="98">
        <v>14.59</v>
      </c>
      <c r="G868" s="98">
        <v>14.32</v>
      </c>
      <c r="H868" s="98">
        <v>14.73</v>
      </c>
      <c r="I868" s="97" t="s">
        <v>768</v>
      </c>
      <c r="J868" s="108">
        <v>1E-3</v>
      </c>
      <c r="K868" s="97">
        <f ca="1">IF(COUNT($E868:E$1321)&gt;=22,LINEST(OFFSET(E868,0,0,22),OFFSET(J868,0,0,22)),"")</f>
        <v>0.94812899000613271</v>
      </c>
      <c r="L868" s="99">
        <f t="shared" si="501"/>
        <v>0</v>
      </c>
      <c r="M868" s="99">
        <f t="shared" si="502"/>
        <v>0</v>
      </c>
      <c r="N868" s="99">
        <f t="shared" si="503"/>
        <v>0</v>
      </c>
      <c r="O8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-0.7128205128205134</v>
      </c>
      <c r="P868" s="128">
        <f>IF(Petrobras_PETR4___Histórico__InfoMoney_1[[#This Row],[William %R]]&lt;-0.8,1,0)</f>
        <v>0</v>
      </c>
      <c r="Q868" s="128">
        <f>IF(Petrobras_PETR4___Histórico__InfoMoney_1[[#This Row],[William %R]]&gt;-0.1,1,0)</f>
        <v>0</v>
      </c>
      <c r="R868" s="99">
        <f t="shared" si="504"/>
        <v>13.8</v>
      </c>
      <c r="S868" s="99">
        <f t="shared" si="505"/>
        <v>15.75</v>
      </c>
      <c r="T868" s="99">
        <f t="shared" si="506"/>
        <v>14.862192307692304</v>
      </c>
      <c r="U868" s="99">
        <f t="shared" si="507"/>
        <v>14.941999999999998</v>
      </c>
      <c r="V868" s="99">
        <f t="shared" si="508"/>
        <v>14.702529985584885</v>
      </c>
      <c r="W868" s="99">
        <f t="shared" si="509"/>
        <v>14.6831103190543</v>
      </c>
      <c r="X868" s="99">
        <f t="shared" si="510"/>
        <v>1.9419666530584578E-2</v>
      </c>
      <c r="Y868" s="99">
        <f t="shared" si="511"/>
        <v>0.17764649132606655</v>
      </c>
      <c r="Z868" s="99">
        <f t="shared" si="512"/>
        <v>-0.15822682479548197</v>
      </c>
      <c r="AA868" s="109">
        <f t="shared" si="513"/>
        <v>7.778174593052109E-2</v>
      </c>
      <c r="AB868" s="109">
        <f t="shared" si="530"/>
        <v>0.41793540170701032</v>
      </c>
      <c r="AC868" s="99" t="str">
        <f t="shared" si="531"/>
        <v>0</v>
      </c>
      <c r="AD868" s="95" t="str">
        <f t="shared" si="532"/>
        <v>0</v>
      </c>
      <c r="AE868" s="95">
        <f t="shared" si="514"/>
        <v>1</v>
      </c>
      <c r="AF868" s="95">
        <f>IF(Petrobras_PETR4___Histórico__InfoMoney_1[[#This Row],[MACD Line]]&lt;0,1,0)</f>
        <v>0</v>
      </c>
      <c r="AG868" s="99">
        <f>Petrobras_PETR4___Histórico__InfoMoney_1[[#This Row],[9MME]]/Petrobras_PETR4___Histórico__InfoMoney_1[[#This Row],[20MA]]</f>
        <v>0.99465883467355809</v>
      </c>
      <c r="AH868" s="95">
        <f t="shared" si="515"/>
        <v>0</v>
      </c>
      <c r="AI868" s="96">
        <f t="shared" si="516"/>
        <v>0</v>
      </c>
      <c r="AK868" s="104" t="b">
        <f t="shared" si="517"/>
        <v>1</v>
      </c>
      <c r="AL868" s="104" t="b">
        <f t="shared" si="518"/>
        <v>1</v>
      </c>
      <c r="AM868" s="104" t="b">
        <f t="shared" si="519"/>
        <v>0</v>
      </c>
      <c r="AN868" s="104" t="b">
        <f t="shared" si="520"/>
        <v>0</v>
      </c>
      <c r="AO868" s="98">
        <f t="shared" si="521"/>
        <v>13.8</v>
      </c>
      <c r="AP868" s="104">
        <f t="shared" si="522"/>
        <v>15.75</v>
      </c>
      <c r="AQ868" s="98">
        <f t="shared" si="523"/>
        <v>0.2</v>
      </c>
      <c r="AR868" s="98">
        <f t="shared" si="524"/>
        <v>0.15384615384615385</v>
      </c>
      <c r="AS868" s="98">
        <f t="shared" si="525"/>
        <v>7.407407407407407E-2</v>
      </c>
      <c r="AU868" s="97" t="b">
        <f t="shared" si="526"/>
        <v>1</v>
      </c>
      <c r="AV868" s="97" t="b">
        <f t="shared" si="527"/>
        <v>1</v>
      </c>
      <c r="AW868" s="97" t="b">
        <f t="shared" si="533"/>
        <v>0</v>
      </c>
      <c r="AX868" s="97" t="b">
        <f t="shared" si="534"/>
        <v>0</v>
      </c>
      <c r="AY8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8" s="97" t="b">
        <f t="shared" si="528"/>
        <v>0</v>
      </c>
      <c r="BA868" s="97" t="b">
        <f t="shared" si="529"/>
        <v>0</v>
      </c>
      <c r="BB868" s="97" t="b">
        <f t="shared" si="535"/>
        <v>1</v>
      </c>
      <c r="BC868" s="97" t="b">
        <f t="shared" si="536"/>
        <v>1</v>
      </c>
      <c r="BD868" s="97" t="b">
        <f>Petrobras_PETR4___Histórico__InfoMoney_1[[#This Row],[MACD Line]]&lt;0</f>
        <v>0</v>
      </c>
      <c r="BE8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69" spans="1:57">
      <c r="A869" s="83">
        <v>43056</v>
      </c>
      <c r="B869" s="98">
        <v>14.47</v>
      </c>
      <c r="C869" s="98">
        <v>14.47</v>
      </c>
      <c r="D869" s="98">
        <v>1.33</v>
      </c>
      <c r="E869" s="98">
        <f>Petrobras_PETR4___Histórico__InfoMoney_1[[#This Row],[Var.Dia (%)]]/100</f>
        <v>1.3300000000000001E-2</v>
      </c>
      <c r="F869" s="98">
        <v>14.38</v>
      </c>
      <c r="G869" s="98">
        <v>14.28</v>
      </c>
      <c r="H869" s="98">
        <v>14.56</v>
      </c>
      <c r="I869" s="97" t="s">
        <v>769</v>
      </c>
      <c r="J869" s="108">
        <v>-1.55E-2</v>
      </c>
      <c r="K869" s="97">
        <f ca="1">IF(COUNT($E869:E$1321)&gt;=22,LINEST(OFFSET(E869,0,0,22),OFFSET(J869,0,0,22)),"")</f>
        <v>0.93763068970776775</v>
      </c>
      <c r="L869" s="99">
        <f t="shared" si="501"/>
        <v>0</v>
      </c>
      <c r="M869" s="99">
        <f t="shared" si="502"/>
        <v>0</v>
      </c>
      <c r="N869" s="99">
        <f t="shared" si="503"/>
        <v>0</v>
      </c>
      <c r="O8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-0.6564102564102563</v>
      </c>
      <c r="P869" s="128">
        <f>IF(Petrobras_PETR4___Histórico__InfoMoney_1[[#This Row],[William %R]]&lt;-0.8,1,0)</f>
        <v>0</v>
      </c>
      <c r="Q869" s="128">
        <f>IF(Petrobras_PETR4___Histórico__InfoMoney_1[[#This Row],[William %R]]&gt;-0.1,1,0)</f>
        <v>0</v>
      </c>
      <c r="R869" s="99">
        <f t="shared" si="504"/>
        <v>13.8</v>
      </c>
      <c r="S869" s="99">
        <f t="shared" si="505"/>
        <v>15.75</v>
      </c>
      <c r="T869" s="99">
        <f t="shared" si="506"/>
        <v>14.884615384615383</v>
      </c>
      <c r="U869" s="99">
        <f t="shared" si="507"/>
        <v>14.953499999999996</v>
      </c>
      <c r="V869" s="99">
        <f t="shared" si="508"/>
        <v>14.764808164782137</v>
      </c>
      <c r="W869" s="99">
        <f t="shared" si="509"/>
        <v>14.708959144578644</v>
      </c>
      <c r="X869" s="99">
        <f t="shared" si="510"/>
        <v>5.5849020203492472E-2</v>
      </c>
      <c r="Y869" s="99">
        <f t="shared" si="511"/>
        <v>0.21720319752493705</v>
      </c>
      <c r="Z869" s="99">
        <f t="shared" si="512"/>
        <v>-0.16135417732144458</v>
      </c>
      <c r="AA869" s="109">
        <f t="shared" si="513"/>
        <v>0.13435028842544494</v>
      </c>
      <c r="AB869" s="109">
        <f t="shared" si="530"/>
        <v>0.51831457629512989</v>
      </c>
      <c r="AC869" s="99" t="str">
        <f t="shared" si="531"/>
        <v>0</v>
      </c>
      <c r="AD869" s="95" t="str">
        <f t="shared" si="532"/>
        <v>0</v>
      </c>
      <c r="AE869" s="95">
        <f t="shared" si="514"/>
        <v>1</v>
      </c>
      <c r="AF869" s="95">
        <f>IF(Petrobras_PETR4___Histórico__InfoMoney_1[[#This Row],[MACD Line]]&lt;0,1,0)</f>
        <v>0</v>
      </c>
      <c r="AG869" s="99">
        <f>Petrobras_PETR4___Histórico__InfoMoney_1[[#This Row],[9MME]]/Petrobras_PETR4___Histórico__InfoMoney_1[[#This Row],[20MA]]</f>
        <v>0.99539341188453456</v>
      </c>
      <c r="AH869" s="95">
        <f t="shared" si="515"/>
        <v>0</v>
      </c>
      <c r="AI869" s="96">
        <f t="shared" si="516"/>
        <v>0</v>
      </c>
      <c r="AK869" s="104" t="b">
        <f t="shared" si="517"/>
        <v>1</v>
      </c>
      <c r="AL869" s="104" t="b">
        <f t="shared" si="518"/>
        <v>0</v>
      </c>
      <c r="AM869" s="104" t="b">
        <f t="shared" si="519"/>
        <v>0</v>
      </c>
      <c r="AN869" s="104" t="b">
        <f t="shared" si="520"/>
        <v>1</v>
      </c>
      <c r="AO869" s="98">
        <f t="shared" si="521"/>
        <v>13.8</v>
      </c>
      <c r="AP869" s="104">
        <f t="shared" si="522"/>
        <v>15.75</v>
      </c>
      <c r="AQ869" s="98">
        <f t="shared" si="523"/>
        <v>0.2</v>
      </c>
      <c r="AR869" s="98">
        <f t="shared" si="524"/>
        <v>0.15384615384615385</v>
      </c>
      <c r="AS869" s="98">
        <f t="shared" si="525"/>
        <v>7.407407407407407E-2</v>
      </c>
      <c r="AU869" s="97" t="b">
        <f t="shared" si="526"/>
        <v>1</v>
      </c>
      <c r="AV869" s="97" t="b">
        <f t="shared" si="527"/>
        <v>0</v>
      </c>
      <c r="AW869" s="97" t="b">
        <f t="shared" si="533"/>
        <v>0</v>
      </c>
      <c r="AX869" s="97" t="b">
        <f t="shared" si="534"/>
        <v>1</v>
      </c>
      <c r="AY8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69" s="97" t="b">
        <f t="shared" si="528"/>
        <v>0</v>
      </c>
      <c r="BA869" s="97" t="b">
        <f t="shared" si="529"/>
        <v>0</v>
      </c>
      <c r="BB869" s="97" t="b">
        <f t="shared" si="535"/>
        <v>0</v>
      </c>
      <c r="BC869" s="97" t="b">
        <f t="shared" si="536"/>
        <v>1</v>
      </c>
      <c r="BD869" s="97" t="b">
        <f>Petrobras_PETR4___Histórico__InfoMoney_1[[#This Row],[MACD Line]]&lt;0</f>
        <v>0</v>
      </c>
      <c r="BE8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0" spans="1:57">
      <c r="A870" s="83">
        <v>43055</v>
      </c>
      <c r="B870" s="98">
        <v>14.28</v>
      </c>
      <c r="C870" s="98">
        <v>14.28</v>
      </c>
      <c r="D870" s="98">
        <v>3</v>
      </c>
      <c r="E870" s="98">
        <f>Petrobras_PETR4___Histórico__InfoMoney_1[[#This Row],[Var.Dia (%)]]/100</f>
        <v>0.03</v>
      </c>
      <c r="F870" s="98">
        <v>14.11</v>
      </c>
      <c r="G870" s="98">
        <v>13.98</v>
      </c>
      <c r="H870" s="98">
        <v>14.49</v>
      </c>
      <c r="I870" s="97" t="s">
        <v>770</v>
      </c>
      <c r="J870" s="108">
        <v>-1.26E-2</v>
      </c>
      <c r="K870" s="97">
        <f ca="1">IF(COUNT($E870:E$1321)&gt;=22,LINEST(OFFSET(E870,0,0,22),OFFSET(J870,0,0,22)),"")</f>
        <v>1.0576543880779297</v>
      </c>
      <c r="L870" s="99">
        <f t="shared" si="501"/>
        <v>0</v>
      </c>
      <c r="M870" s="99">
        <f t="shared" si="502"/>
        <v>0</v>
      </c>
      <c r="N870" s="99">
        <f t="shared" si="503"/>
        <v>0</v>
      </c>
      <c r="O8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-0.7538461538461545</v>
      </c>
      <c r="P870" s="128">
        <f>IF(Petrobras_PETR4___Histórico__InfoMoney_1[[#This Row],[William %R]]&lt;-0.8,1,0)</f>
        <v>0</v>
      </c>
      <c r="Q870" s="128">
        <f>IF(Petrobras_PETR4___Histórico__InfoMoney_1[[#This Row],[William %R]]&gt;-0.1,1,0)</f>
        <v>0</v>
      </c>
      <c r="R870" s="99">
        <f t="shared" si="504"/>
        <v>13.8</v>
      </c>
      <c r="S870" s="99">
        <f t="shared" si="505"/>
        <v>15.75</v>
      </c>
      <c r="T870" s="99">
        <f t="shared" si="506"/>
        <v>14.867653846153846</v>
      </c>
      <c r="U870" s="99">
        <f t="shared" si="507"/>
        <v>14.959999999999999</v>
      </c>
      <c r="V870" s="99">
        <f t="shared" si="508"/>
        <v>14.818409649287981</v>
      </c>
      <c r="W870" s="99">
        <f t="shared" si="509"/>
        <v>14.728075876144935</v>
      </c>
      <c r="X870" s="99">
        <f t="shared" si="510"/>
        <v>9.0333773143045804E-2</v>
      </c>
      <c r="Y870" s="99">
        <f t="shared" si="511"/>
        <v>0.25754174185529821</v>
      </c>
      <c r="Z870" s="99">
        <f t="shared" si="512"/>
        <v>-0.16720796871225241</v>
      </c>
      <c r="AA870" s="109">
        <f t="shared" si="513"/>
        <v>0.28991378028648457</v>
      </c>
      <c r="AB870" s="109">
        <f t="shared" si="530"/>
        <v>0.56818130909068121</v>
      </c>
      <c r="AC870" s="99" t="str">
        <f t="shared" si="531"/>
        <v>0</v>
      </c>
      <c r="AD870" s="95" t="str">
        <f t="shared" si="532"/>
        <v>0</v>
      </c>
      <c r="AE870" s="95">
        <f t="shared" si="514"/>
        <v>1</v>
      </c>
      <c r="AF870" s="95">
        <f>IF(Petrobras_PETR4___Histórico__InfoMoney_1[[#This Row],[MACD Line]]&lt;0,1,0)</f>
        <v>0</v>
      </c>
      <c r="AG870" s="99">
        <f>Petrobras_PETR4___Histórico__InfoMoney_1[[#This Row],[9MME]]/Petrobras_PETR4___Histórico__InfoMoney_1[[#This Row],[20MA]]</f>
        <v>0.99382712875359946</v>
      </c>
      <c r="AH870" s="95">
        <f t="shared" si="515"/>
        <v>0</v>
      </c>
      <c r="AI870" s="96">
        <f t="shared" si="516"/>
        <v>0</v>
      </c>
      <c r="AK870" s="104" t="b">
        <f t="shared" si="517"/>
        <v>0</v>
      </c>
      <c r="AL870" s="104" t="b">
        <f t="shared" si="518"/>
        <v>0</v>
      </c>
      <c r="AM870" s="104" t="b">
        <f t="shared" si="519"/>
        <v>0</v>
      </c>
      <c r="AN870" s="104" t="b">
        <f t="shared" si="520"/>
        <v>1</v>
      </c>
      <c r="AO870" s="98">
        <f t="shared" si="521"/>
        <v>13.8</v>
      </c>
      <c r="AP870" s="104">
        <f t="shared" si="522"/>
        <v>15.75</v>
      </c>
      <c r="AQ870" s="98">
        <f t="shared" si="523"/>
        <v>0.2</v>
      </c>
      <c r="AR870" s="98">
        <f t="shared" si="524"/>
        <v>0.15384615384615385</v>
      </c>
      <c r="AS870" s="98">
        <f t="shared" si="525"/>
        <v>7.407407407407407E-2</v>
      </c>
      <c r="AU870" s="97" t="b">
        <f t="shared" si="526"/>
        <v>0</v>
      </c>
      <c r="AV870" s="97" t="b">
        <f t="shared" si="527"/>
        <v>0</v>
      </c>
      <c r="AW870" s="97" t="b">
        <f t="shared" si="533"/>
        <v>1</v>
      </c>
      <c r="AX870" s="97" t="b">
        <f t="shared" si="534"/>
        <v>1</v>
      </c>
      <c r="AY8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0" s="97" t="b">
        <f t="shared" si="528"/>
        <v>1</v>
      </c>
      <c r="BA870" s="97" t="b">
        <f t="shared" si="529"/>
        <v>0</v>
      </c>
      <c r="BB870" s="97" t="b">
        <f t="shared" si="535"/>
        <v>0</v>
      </c>
      <c r="BC870" s="97" t="b">
        <f t="shared" si="536"/>
        <v>0</v>
      </c>
      <c r="BD870" s="97" t="b">
        <f>Petrobras_PETR4___Histórico__InfoMoney_1[[#This Row],[MACD Line]]&lt;0</f>
        <v>0</v>
      </c>
      <c r="BE8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1" spans="1:57">
      <c r="A871" s="83">
        <v>43053</v>
      </c>
      <c r="B871" s="98">
        <v>13.87</v>
      </c>
      <c r="C871" s="98">
        <v>13.87</v>
      </c>
      <c r="D871" s="98">
        <v>-7.75</v>
      </c>
      <c r="E871" s="98">
        <f>Petrobras_PETR4___Histórico__InfoMoney_1[[#This Row],[Var.Dia (%)]]/100</f>
        <v>-7.7499999999999999E-2</v>
      </c>
      <c r="F871" s="98">
        <v>14.91</v>
      </c>
      <c r="G871" s="98">
        <v>13.8</v>
      </c>
      <c r="H871" s="98">
        <v>14.92</v>
      </c>
      <c r="I871" s="97" t="s">
        <v>261</v>
      </c>
      <c r="J871" s="108">
        <v>-2.3199999999999998E-2</v>
      </c>
      <c r="K871" s="97">
        <f ca="1">IF(COUNT($E871:E$1321)&gt;=22,LINEST(OFFSET(E871,0,0,22),OFFSET(J871,0,0,22)),"")</f>
        <v>1.2477429201123422</v>
      </c>
      <c r="L871" s="99">
        <f t="shared" si="501"/>
        <v>1</v>
      </c>
      <c r="M871" s="99">
        <f t="shared" si="502"/>
        <v>0</v>
      </c>
      <c r="N871" s="99">
        <f t="shared" si="503"/>
        <v>0</v>
      </c>
      <c r="O8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-0.9641025641025649</v>
      </c>
      <c r="P871" s="128">
        <f>IF(Petrobras_PETR4___Histórico__InfoMoney_1[[#This Row],[William %R]]&lt;-0.8,1,0)</f>
        <v>1</v>
      </c>
      <c r="Q871" s="128">
        <f>IF(Petrobras_PETR4___Histórico__InfoMoney_1[[#This Row],[William %R]]&gt;-0.1,1,0)</f>
        <v>0</v>
      </c>
      <c r="R871" s="99">
        <f t="shared" si="504"/>
        <v>13.8</v>
      </c>
      <c r="S871" s="99">
        <f t="shared" si="505"/>
        <v>15.75</v>
      </c>
      <c r="T871" s="99">
        <f t="shared" si="506"/>
        <v>14.833769230769231</v>
      </c>
      <c r="U871" s="99">
        <f t="shared" si="507"/>
        <v>14.974500000000001</v>
      </c>
      <c r="V871" s="99">
        <f t="shared" si="508"/>
        <v>14.916302312794887</v>
      </c>
      <c r="W871" s="99">
        <f t="shared" si="509"/>
        <v>14.763921946236529</v>
      </c>
      <c r="X871" s="99">
        <f t="shared" si="510"/>
        <v>0.15238036655835785</v>
      </c>
      <c r="Y871" s="99">
        <f t="shared" si="511"/>
        <v>0.29934373403336129</v>
      </c>
      <c r="Z871" s="99">
        <f t="shared" si="512"/>
        <v>-0.14696336747500344</v>
      </c>
      <c r="AA871" s="109">
        <f t="shared" si="513"/>
        <v>0.82024386617639522</v>
      </c>
      <c r="AB871" s="109">
        <f t="shared" si="530"/>
        <v>0.57538682640463734</v>
      </c>
      <c r="AC871" s="99" t="str">
        <f t="shared" si="531"/>
        <v>0</v>
      </c>
      <c r="AD871" s="95">
        <f t="shared" si="532"/>
        <v>1</v>
      </c>
      <c r="AE871" s="95">
        <f t="shared" si="514"/>
        <v>1</v>
      </c>
      <c r="AF871" s="95">
        <f>IF(Petrobras_PETR4___Histórico__InfoMoney_1[[#This Row],[MACD Line]]&lt;0,1,0)</f>
        <v>0</v>
      </c>
      <c r="AG871" s="99">
        <f>Petrobras_PETR4___Histórico__InfoMoney_1[[#This Row],[9MME]]/Petrobras_PETR4___Histórico__InfoMoney_1[[#This Row],[20MA]]</f>
        <v>0.99060197207046852</v>
      </c>
      <c r="AH871" s="95">
        <f t="shared" si="515"/>
        <v>0</v>
      </c>
      <c r="AI871" s="96">
        <f t="shared" si="516"/>
        <v>0</v>
      </c>
      <c r="AK871" s="104" t="b">
        <f t="shared" si="517"/>
        <v>0</v>
      </c>
      <c r="AL871" s="104" t="b">
        <f t="shared" si="518"/>
        <v>0</v>
      </c>
      <c r="AM871" s="104" t="b">
        <f t="shared" si="519"/>
        <v>1</v>
      </c>
      <c r="AN871" s="104" t="b">
        <f t="shared" si="520"/>
        <v>0</v>
      </c>
      <c r="AO871" s="98">
        <f t="shared" si="521"/>
        <v>13.8</v>
      </c>
      <c r="AP871" s="104">
        <f t="shared" si="522"/>
        <v>15.75</v>
      </c>
      <c r="AQ871" s="98">
        <f t="shared" si="523"/>
        <v>0.2</v>
      </c>
      <c r="AR871" s="98">
        <f t="shared" si="524"/>
        <v>0.15384615384615385</v>
      </c>
      <c r="AS871" s="98">
        <f t="shared" si="525"/>
        <v>7.407407407407407E-2</v>
      </c>
      <c r="AU871" s="97" t="b">
        <f t="shared" si="526"/>
        <v>0</v>
      </c>
      <c r="AV871" s="97" t="b">
        <f t="shared" si="527"/>
        <v>0</v>
      </c>
      <c r="AW871" s="97" t="b">
        <f t="shared" si="533"/>
        <v>1</v>
      </c>
      <c r="AX871" s="97" t="b">
        <f t="shared" si="534"/>
        <v>1</v>
      </c>
      <c r="AY8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1" s="97" t="b">
        <f t="shared" si="528"/>
        <v>1</v>
      </c>
      <c r="BA871" s="97" t="b">
        <f t="shared" si="529"/>
        <v>1</v>
      </c>
      <c r="BB871" s="97" t="b">
        <f t="shared" si="535"/>
        <v>0</v>
      </c>
      <c r="BC871" s="97" t="b">
        <f t="shared" si="536"/>
        <v>0</v>
      </c>
      <c r="BD871" s="97" t="b">
        <f>Petrobras_PETR4___Histórico__InfoMoney_1[[#This Row],[MACD Line]]&lt;0</f>
        <v>0</v>
      </c>
      <c r="BE8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2" spans="1:57">
      <c r="A872" s="83">
        <v>43052</v>
      </c>
      <c r="B872" s="98">
        <v>15.03</v>
      </c>
      <c r="C872" s="98">
        <v>15.03</v>
      </c>
      <c r="D872" s="98">
        <v>-0.48</v>
      </c>
      <c r="E872" s="98">
        <f>Petrobras_PETR4___Histórico__InfoMoney_1[[#This Row],[Var.Dia (%)]]/100</f>
        <v>-4.7999999999999996E-3</v>
      </c>
      <c r="F872" s="98">
        <v>15.08</v>
      </c>
      <c r="G872" s="98">
        <v>14.81</v>
      </c>
      <c r="H872" s="98">
        <v>15.15</v>
      </c>
      <c r="I872" s="97" t="s">
        <v>771</v>
      </c>
      <c r="J872" s="108">
        <v>2.3300000000000001E-2</v>
      </c>
      <c r="K872" s="97">
        <f ca="1">IF(COUNT($E872:E$1321)&gt;=22,LINEST(OFFSET(E872,0,0,22),OFFSET(J872,0,0,22)),"")</f>
        <v>0.86141597578434936</v>
      </c>
      <c r="L872" s="99">
        <f t="shared" si="501"/>
        <v>0</v>
      </c>
      <c r="M872" s="99">
        <f t="shared" si="502"/>
        <v>0</v>
      </c>
      <c r="N872" s="99">
        <f t="shared" si="503"/>
        <v>0</v>
      </c>
      <c r="O8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-0.63157894736842135</v>
      </c>
      <c r="P872" s="128">
        <f>IF(Petrobras_PETR4___Histórico__InfoMoney_1[[#This Row],[William %R]]&lt;-0.8,1,0)</f>
        <v>0</v>
      </c>
      <c r="Q872" s="128">
        <f>IF(Petrobras_PETR4___Histórico__InfoMoney_1[[#This Row],[William %R]]&gt;-0.1,1,0)</f>
        <v>0</v>
      </c>
      <c r="R872" s="99">
        <f t="shared" si="504"/>
        <v>14.61</v>
      </c>
      <c r="S872" s="99">
        <f t="shared" si="505"/>
        <v>15.75</v>
      </c>
      <c r="T872" s="99">
        <f t="shared" si="506"/>
        <v>14.991076923076923</v>
      </c>
      <c r="U872" s="99">
        <f t="shared" si="507"/>
        <v>15.009</v>
      </c>
      <c r="V872" s="99">
        <f t="shared" si="508"/>
        <v>15.106539096939413</v>
      </c>
      <c r="W872" s="99">
        <f t="shared" si="509"/>
        <v>14.835435701935451</v>
      </c>
      <c r="X872" s="99">
        <f t="shared" si="510"/>
        <v>0.27110339500396208</v>
      </c>
      <c r="Y872" s="99">
        <f t="shared" si="511"/>
        <v>0.33608457590211216</v>
      </c>
      <c r="Z872" s="99">
        <f t="shared" si="512"/>
        <v>-6.4981180898150082E-2</v>
      </c>
      <c r="AA872" s="109">
        <f t="shared" si="513"/>
        <v>4.9497474683058526E-2</v>
      </c>
      <c r="AB872" s="109">
        <f t="shared" si="530"/>
        <v>0.14543039572249006</v>
      </c>
      <c r="AC872" s="99" t="str">
        <f t="shared" si="531"/>
        <v>0</v>
      </c>
      <c r="AD872" s="95" t="str">
        <f t="shared" si="532"/>
        <v>0</v>
      </c>
      <c r="AE872" s="95">
        <f t="shared" si="514"/>
        <v>1</v>
      </c>
      <c r="AF872" s="95">
        <f>IF(Petrobras_PETR4___Histórico__InfoMoney_1[[#This Row],[MACD Line]]&lt;0,1,0)</f>
        <v>0</v>
      </c>
      <c r="AG872" s="99">
        <f>Petrobras_PETR4___Histórico__InfoMoney_1[[#This Row],[9MME]]/Petrobras_PETR4___Histórico__InfoMoney_1[[#This Row],[20MA]]</f>
        <v>0.99880584469830924</v>
      </c>
      <c r="AH872" s="95">
        <f t="shared" si="515"/>
        <v>0</v>
      </c>
      <c r="AI872" s="96">
        <f t="shared" si="516"/>
        <v>0</v>
      </c>
      <c r="AK872" s="104" t="b">
        <f t="shared" si="517"/>
        <v>0</v>
      </c>
      <c r="AL872" s="104" t="b">
        <f t="shared" si="518"/>
        <v>0</v>
      </c>
      <c r="AM872" s="104" t="b">
        <f t="shared" si="519"/>
        <v>1</v>
      </c>
      <c r="AN872" s="104" t="b">
        <f t="shared" si="520"/>
        <v>1</v>
      </c>
      <c r="AO872" s="98">
        <f t="shared" si="521"/>
        <v>14.36</v>
      </c>
      <c r="AP872" s="104">
        <f t="shared" si="522"/>
        <v>15.75</v>
      </c>
      <c r="AQ872" s="98">
        <f t="shared" si="523"/>
        <v>0.2</v>
      </c>
      <c r="AR872" s="98">
        <f t="shared" si="524"/>
        <v>0.15384615384615385</v>
      </c>
      <c r="AS872" s="98">
        <f t="shared" si="525"/>
        <v>7.407407407407407E-2</v>
      </c>
      <c r="AU872" s="97" t="b">
        <f t="shared" si="526"/>
        <v>0</v>
      </c>
      <c r="AV872" s="97" t="b">
        <f t="shared" si="527"/>
        <v>0</v>
      </c>
      <c r="AW872" s="97" t="b">
        <f t="shared" si="533"/>
        <v>1</v>
      </c>
      <c r="AX872" s="97" t="b">
        <f t="shared" si="534"/>
        <v>1</v>
      </c>
      <c r="AY8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2" s="97" t="b">
        <f t="shared" si="528"/>
        <v>1</v>
      </c>
      <c r="BA872" s="97" t="b">
        <f t="shared" si="529"/>
        <v>1</v>
      </c>
      <c r="BB872" s="97" t="b">
        <f t="shared" si="535"/>
        <v>0</v>
      </c>
      <c r="BC872" s="97" t="b">
        <f t="shared" si="536"/>
        <v>0</v>
      </c>
      <c r="BD872" s="97" t="b">
        <f>Petrobras_PETR4___Histórico__InfoMoney_1[[#This Row],[MACD Line]]&lt;0</f>
        <v>0</v>
      </c>
      <c r="BE8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3" spans="1:57">
      <c r="A873" s="83">
        <v>43049</v>
      </c>
      <c r="B873" s="98">
        <v>15.1</v>
      </c>
      <c r="C873" s="98">
        <v>15.1</v>
      </c>
      <c r="D873" s="98">
        <v>0</v>
      </c>
      <c r="E873" s="98">
        <f>Petrobras_PETR4___Histórico__InfoMoney_1[[#This Row],[Var.Dia (%)]]/100</f>
        <v>0</v>
      </c>
      <c r="F873" s="98">
        <v>15.1</v>
      </c>
      <c r="G873" s="98">
        <v>14.91</v>
      </c>
      <c r="H873" s="98">
        <v>15.19</v>
      </c>
      <c r="I873" s="97" t="s">
        <v>772</v>
      </c>
      <c r="J873" s="108">
        <v>-4.3E-3</v>
      </c>
      <c r="K873" s="97">
        <f ca="1">IF(COUNT($E873:E$1321)&gt;=22,LINEST(OFFSET(E873,0,0,22),OFFSET(J873,0,0,22)),"")</f>
        <v>1.0404033336693319</v>
      </c>
      <c r="L873" s="99">
        <f t="shared" si="501"/>
        <v>0</v>
      </c>
      <c r="M873" s="99">
        <f t="shared" si="502"/>
        <v>0</v>
      </c>
      <c r="N873" s="99">
        <f t="shared" si="503"/>
        <v>0</v>
      </c>
      <c r="O8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-0.54621848739495849</v>
      </c>
      <c r="P873" s="128">
        <f>IF(Petrobras_PETR4___Histórico__InfoMoney_1[[#This Row],[William %R]]&lt;-0.8,1,0)</f>
        <v>0</v>
      </c>
      <c r="Q873" s="128">
        <f>IF(Petrobras_PETR4___Histórico__InfoMoney_1[[#This Row],[William %R]]&gt;-0.1,1,0)</f>
        <v>0</v>
      </c>
      <c r="R873" s="99">
        <f t="shared" si="504"/>
        <v>14.56</v>
      </c>
      <c r="S873" s="99">
        <f t="shared" si="505"/>
        <v>15.75</v>
      </c>
      <c r="T873" s="99">
        <f t="shared" si="506"/>
        <v>14.977730769230766</v>
      </c>
      <c r="U873" s="99">
        <f t="shared" si="507"/>
        <v>14.984</v>
      </c>
      <c r="V873" s="99">
        <f t="shared" si="508"/>
        <v>15.120455296382943</v>
      </c>
      <c r="W873" s="99">
        <f t="shared" si="509"/>
        <v>14.819870558090287</v>
      </c>
      <c r="X873" s="99">
        <f t="shared" si="510"/>
        <v>0.30058473829265608</v>
      </c>
      <c r="Y873" s="99">
        <f t="shared" si="511"/>
        <v>0.35232987112664965</v>
      </c>
      <c r="Z873" s="99">
        <f t="shared" si="512"/>
        <v>-5.1745132833993568E-2</v>
      </c>
      <c r="AA873" s="109">
        <f t="shared" si="513"/>
        <v>0</v>
      </c>
      <c r="AB873" s="109">
        <f t="shared" si="530"/>
        <v>0.321294257651767</v>
      </c>
      <c r="AC873" s="99" t="str">
        <f t="shared" si="531"/>
        <v>0</v>
      </c>
      <c r="AD873" s="95" t="str">
        <f t="shared" si="532"/>
        <v>0</v>
      </c>
      <c r="AE873" s="95">
        <f t="shared" si="514"/>
        <v>1</v>
      </c>
      <c r="AF873" s="95">
        <f>IF(Petrobras_PETR4___Histórico__InfoMoney_1[[#This Row],[MACD Line]]&lt;0,1,0)</f>
        <v>0</v>
      </c>
      <c r="AG873" s="99">
        <f>Petrobras_PETR4___Histórico__InfoMoney_1[[#This Row],[9MME]]/Petrobras_PETR4___Histórico__InfoMoney_1[[#This Row],[20MA]]</f>
        <v>0.99958160499404469</v>
      </c>
      <c r="AH873" s="95">
        <f t="shared" si="515"/>
        <v>0</v>
      </c>
      <c r="AI873" s="96">
        <f t="shared" si="516"/>
        <v>0</v>
      </c>
      <c r="AK873" s="104" t="b">
        <f t="shared" si="517"/>
        <v>0</v>
      </c>
      <c r="AL873" s="104" t="b">
        <f t="shared" si="518"/>
        <v>1</v>
      </c>
      <c r="AM873" s="104" t="b">
        <f t="shared" si="519"/>
        <v>1</v>
      </c>
      <c r="AN873" s="104" t="b">
        <f t="shared" si="520"/>
        <v>1</v>
      </c>
      <c r="AO873" s="98">
        <f t="shared" si="521"/>
        <v>14.36</v>
      </c>
      <c r="AP873" s="104">
        <f t="shared" si="522"/>
        <v>15.75</v>
      </c>
      <c r="AQ873" s="98">
        <f t="shared" si="523"/>
        <v>0.2</v>
      </c>
      <c r="AR873" s="98">
        <f t="shared" si="524"/>
        <v>0.15384615384615385</v>
      </c>
      <c r="AS873" s="98">
        <f t="shared" si="525"/>
        <v>7.407407407407407E-2</v>
      </c>
      <c r="AU873" s="97" t="b">
        <f t="shared" si="526"/>
        <v>0</v>
      </c>
      <c r="AV873" s="97" t="b">
        <f t="shared" si="527"/>
        <v>0</v>
      </c>
      <c r="AW873" s="97" t="b">
        <f t="shared" si="533"/>
        <v>1</v>
      </c>
      <c r="AX873" s="97" t="b">
        <f t="shared" si="534"/>
        <v>1</v>
      </c>
      <c r="AY8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3" s="97" t="b">
        <f t="shared" si="528"/>
        <v>0</v>
      </c>
      <c r="BA873" s="97" t="b">
        <f t="shared" si="529"/>
        <v>1</v>
      </c>
      <c r="BB873" s="97" t="b">
        <f t="shared" si="535"/>
        <v>0</v>
      </c>
      <c r="BC873" s="97" t="b">
        <f t="shared" si="536"/>
        <v>0</v>
      </c>
      <c r="BD873" s="97" t="b">
        <f>Petrobras_PETR4___Histórico__InfoMoney_1[[#This Row],[MACD Line]]&lt;0</f>
        <v>0</v>
      </c>
      <c r="BE8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4" spans="1:57">
      <c r="A874" s="83">
        <v>43048</v>
      </c>
      <c r="B874" s="98">
        <v>15.1</v>
      </c>
      <c r="C874" s="98">
        <v>15.1</v>
      </c>
      <c r="D874" s="98">
        <v>-1.36</v>
      </c>
      <c r="E874" s="98">
        <f>Petrobras_PETR4___Histórico__InfoMoney_1[[#This Row],[Var.Dia (%)]]/100</f>
        <v>-1.3600000000000001E-2</v>
      </c>
      <c r="F874" s="98">
        <v>15.26</v>
      </c>
      <c r="G874" s="98">
        <v>15.1</v>
      </c>
      <c r="H874" s="98">
        <v>15.3</v>
      </c>
      <c r="I874" s="97" t="s">
        <v>773</v>
      </c>
      <c r="J874" s="108">
        <v>1.06E-2</v>
      </c>
      <c r="K874" s="97">
        <f ca="1">IF(COUNT($E874:E$1321)&gt;=22,LINEST(OFFSET(E874,0,0,22),OFFSET(J874,0,0,22)),"")</f>
        <v>0.87944925633891291</v>
      </c>
      <c r="L874" s="99">
        <f t="shared" si="501"/>
        <v>0</v>
      </c>
      <c r="M874" s="99">
        <f t="shared" si="502"/>
        <v>0</v>
      </c>
      <c r="N874" s="99">
        <f t="shared" si="503"/>
        <v>0</v>
      </c>
      <c r="O8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-0.54621848739495849</v>
      </c>
      <c r="P874" s="128">
        <f>IF(Petrobras_PETR4___Histórico__InfoMoney_1[[#This Row],[William %R]]&lt;-0.8,1,0)</f>
        <v>0</v>
      </c>
      <c r="Q874" s="128">
        <f>IF(Petrobras_PETR4___Histórico__InfoMoney_1[[#This Row],[William %R]]&gt;-0.1,1,0)</f>
        <v>0</v>
      </c>
      <c r="R874" s="99">
        <f t="shared" si="504"/>
        <v>14.56</v>
      </c>
      <c r="S874" s="99">
        <f t="shared" si="505"/>
        <v>15.75</v>
      </c>
      <c r="T874" s="99">
        <f t="shared" si="506"/>
        <v>14.957846153846152</v>
      </c>
      <c r="U874" s="99">
        <f t="shared" si="507"/>
        <v>14.955499999999995</v>
      </c>
      <c r="V874" s="99">
        <f t="shared" si="508"/>
        <v>15.124174441179841</v>
      </c>
      <c r="W874" s="99">
        <f t="shared" si="509"/>
        <v>14.79746020273751</v>
      </c>
      <c r="X874" s="99">
        <f t="shared" si="510"/>
        <v>0.32671423844233161</v>
      </c>
      <c r="Y874" s="99">
        <f t="shared" si="511"/>
        <v>0.36526615433514803</v>
      </c>
      <c r="Z874" s="99">
        <f t="shared" si="512"/>
        <v>-3.8551915892816424E-2</v>
      </c>
      <c r="AA874" s="109">
        <f t="shared" si="513"/>
        <v>0.14849242404917559</v>
      </c>
      <c r="AB874" s="109">
        <f t="shared" si="530"/>
        <v>0.31277787645548083</v>
      </c>
      <c r="AC874" s="99" t="str">
        <f t="shared" si="531"/>
        <v>0</v>
      </c>
      <c r="AD874" s="95" t="str">
        <f t="shared" si="532"/>
        <v>0</v>
      </c>
      <c r="AE874" s="95">
        <f t="shared" si="514"/>
        <v>1</v>
      </c>
      <c r="AF874" s="95">
        <f>IF(Petrobras_PETR4___Histórico__InfoMoney_1[[#This Row],[MACD Line]]&lt;0,1,0)</f>
        <v>0</v>
      </c>
      <c r="AG874" s="99">
        <f>Petrobras_PETR4___Histórico__InfoMoney_1[[#This Row],[9MME]]/Petrobras_PETR4___Histórico__InfoMoney_1[[#This Row],[20MA]]</f>
        <v>1.0001568756541845</v>
      </c>
      <c r="AH874" s="95">
        <f t="shared" si="515"/>
        <v>0</v>
      </c>
      <c r="AI874" s="96">
        <f t="shared" si="516"/>
        <v>0</v>
      </c>
      <c r="AK874" s="104" t="b">
        <f t="shared" si="517"/>
        <v>1</v>
      </c>
      <c r="AL874" s="104" t="b">
        <f t="shared" si="518"/>
        <v>0</v>
      </c>
      <c r="AM874" s="104" t="b">
        <f t="shared" si="519"/>
        <v>1</v>
      </c>
      <c r="AN874" s="104" t="b">
        <f t="shared" si="520"/>
        <v>0</v>
      </c>
      <c r="AO874" s="98">
        <f t="shared" si="521"/>
        <v>14.36</v>
      </c>
      <c r="AP874" s="104">
        <f t="shared" si="522"/>
        <v>15.75</v>
      </c>
      <c r="AQ874" s="98">
        <f t="shared" si="523"/>
        <v>0.2</v>
      </c>
      <c r="AR874" s="98">
        <f t="shared" si="524"/>
        <v>0.15384615384615385</v>
      </c>
      <c r="AS874" s="98">
        <f t="shared" si="525"/>
        <v>7.407407407407407E-2</v>
      </c>
      <c r="AU874" s="97" t="b">
        <f t="shared" si="526"/>
        <v>0</v>
      </c>
      <c r="AV874" s="97" t="b">
        <f t="shared" si="527"/>
        <v>0</v>
      </c>
      <c r="AW874" s="97" t="b">
        <f t="shared" si="533"/>
        <v>1</v>
      </c>
      <c r="AX874" s="97" t="b">
        <f t="shared" si="534"/>
        <v>1</v>
      </c>
      <c r="AY8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4" s="97" t="b">
        <f t="shared" si="528"/>
        <v>0</v>
      </c>
      <c r="BA874" s="97" t="b">
        <f t="shared" si="529"/>
        <v>0</v>
      </c>
      <c r="BB874" s="97" t="b">
        <f t="shared" si="535"/>
        <v>0</v>
      </c>
      <c r="BC874" s="97" t="b">
        <f t="shared" si="536"/>
        <v>0</v>
      </c>
      <c r="BD874" s="97" t="b">
        <f>Petrobras_PETR4___Histórico__InfoMoney_1[[#This Row],[MACD Line]]&lt;0</f>
        <v>0</v>
      </c>
      <c r="BE8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5" spans="1:57">
      <c r="A875" s="83">
        <v>43047</v>
      </c>
      <c r="B875" s="98">
        <v>15.31</v>
      </c>
      <c r="C875" s="98">
        <v>15.31</v>
      </c>
      <c r="D875" s="98">
        <v>2.73</v>
      </c>
      <c r="E875" s="98">
        <f>Petrobras_PETR4___Histórico__InfoMoney_1[[#This Row],[Var.Dia (%)]]/100</f>
        <v>2.7300000000000001E-2</v>
      </c>
      <c r="F875" s="98">
        <v>15.08</v>
      </c>
      <c r="G875" s="98">
        <v>14.91</v>
      </c>
      <c r="H875" s="98">
        <v>15.31</v>
      </c>
      <c r="I875" s="97" t="s">
        <v>774</v>
      </c>
      <c r="J875" s="108">
        <v>1.9599999999999999E-2</v>
      </c>
      <c r="K875" s="97">
        <f ca="1">IF(COUNT($E875:E$1321)&gt;=22,LINEST(OFFSET(E875,0,0,22),OFFSET(J875,0,0,22)),"")</f>
        <v>0.93660553749137865</v>
      </c>
      <c r="L875" s="99">
        <f t="shared" si="501"/>
        <v>0</v>
      </c>
      <c r="M875" s="99">
        <f t="shared" si="502"/>
        <v>0</v>
      </c>
      <c r="N875" s="99">
        <f t="shared" si="503"/>
        <v>0</v>
      </c>
      <c r="O8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-0.31654676258992759</v>
      </c>
      <c r="P875" s="128">
        <f>IF(Petrobras_PETR4___Histórico__InfoMoney_1[[#This Row],[William %R]]&lt;-0.8,1,0)</f>
        <v>0</v>
      </c>
      <c r="Q875" s="128">
        <f>IF(Petrobras_PETR4___Histórico__InfoMoney_1[[#This Row],[William %R]]&gt;-0.1,1,0)</f>
        <v>0</v>
      </c>
      <c r="R875" s="99">
        <f t="shared" si="504"/>
        <v>14.36</v>
      </c>
      <c r="S875" s="99">
        <f t="shared" si="505"/>
        <v>15.75</v>
      </c>
      <c r="T875" s="99">
        <f t="shared" si="506"/>
        <v>14.949538461538461</v>
      </c>
      <c r="U875" s="99">
        <f t="shared" si="507"/>
        <v>14.931999999999997</v>
      </c>
      <c r="V875" s="99">
        <f t="shared" si="508"/>
        <v>15.128569794121631</v>
      </c>
      <c r="W875" s="99">
        <f t="shared" si="509"/>
        <v>14.77325701895651</v>
      </c>
      <c r="X875" s="99">
        <f t="shared" si="510"/>
        <v>0.35531277516512105</v>
      </c>
      <c r="Y875" s="99">
        <f t="shared" si="511"/>
        <v>0.37490413330835215</v>
      </c>
      <c r="Z875" s="99">
        <f t="shared" si="512"/>
        <v>-1.9591358143231097E-2</v>
      </c>
      <c r="AA875" s="109">
        <f t="shared" si="513"/>
        <v>0.28284271247461928</v>
      </c>
      <c r="AB875" s="109">
        <f t="shared" si="530"/>
        <v>0.29802684442848432</v>
      </c>
      <c r="AC875" s="99" t="str">
        <f t="shared" si="531"/>
        <v>0</v>
      </c>
      <c r="AD875" s="95" t="str">
        <f t="shared" si="532"/>
        <v>0</v>
      </c>
      <c r="AE875" s="95">
        <f t="shared" si="514"/>
        <v>1</v>
      </c>
      <c r="AF875" s="95">
        <f>IF(Petrobras_PETR4___Histórico__InfoMoney_1[[#This Row],[MACD Line]]&lt;0,1,0)</f>
        <v>0</v>
      </c>
      <c r="AG875" s="99">
        <f>Petrobras_PETR4___Histórico__InfoMoney_1[[#This Row],[9MME]]/Petrobras_PETR4___Histórico__InfoMoney_1[[#This Row],[20MA]]</f>
        <v>1.0011745554204705</v>
      </c>
      <c r="AH875" s="95">
        <f t="shared" si="515"/>
        <v>0</v>
      </c>
      <c r="AI875" s="96">
        <f t="shared" si="516"/>
        <v>0</v>
      </c>
      <c r="AK875" s="104" t="b">
        <f t="shared" si="517"/>
        <v>0</v>
      </c>
      <c r="AL875" s="104" t="b">
        <f t="shared" si="518"/>
        <v>1</v>
      </c>
      <c r="AM875" s="104" t="b">
        <f t="shared" si="519"/>
        <v>0</v>
      </c>
      <c r="AN875" s="104" t="b">
        <f t="shared" si="520"/>
        <v>1</v>
      </c>
      <c r="AO875" s="98">
        <f t="shared" si="521"/>
        <v>14.36</v>
      </c>
      <c r="AP875" s="104">
        <f t="shared" si="522"/>
        <v>15.75</v>
      </c>
      <c r="AQ875" s="98">
        <f t="shared" si="523"/>
        <v>0.2</v>
      </c>
      <c r="AR875" s="98">
        <f t="shared" si="524"/>
        <v>0.15384615384615385</v>
      </c>
      <c r="AS875" s="98">
        <f t="shared" si="525"/>
        <v>7.407407407407407E-2</v>
      </c>
      <c r="AU875" s="97" t="b">
        <f t="shared" si="526"/>
        <v>0</v>
      </c>
      <c r="AV875" s="97" t="b">
        <f t="shared" si="527"/>
        <v>0</v>
      </c>
      <c r="AW875" s="97" t="b">
        <f t="shared" si="533"/>
        <v>1</v>
      </c>
      <c r="AX875" s="97" t="b">
        <f t="shared" si="534"/>
        <v>1</v>
      </c>
      <c r="AY8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5" s="97" t="b">
        <f t="shared" si="528"/>
        <v>1</v>
      </c>
      <c r="BA875" s="97" t="b">
        <f t="shared" si="529"/>
        <v>0</v>
      </c>
      <c r="BB875" s="97" t="b">
        <f t="shared" si="535"/>
        <v>0</v>
      </c>
      <c r="BC875" s="97" t="b">
        <f t="shared" si="536"/>
        <v>0</v>
      </c>
      <c r="BD875" s="97" t="b">
        <f>Petrobras_PETR4___Histórico__InfoMoney_1[[#This Row],[MACD Line]]&lt;0</f>
        <v>0</v>
      </c>
      <c r="BE8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6" spans="1:57">
      <c r="A876" s="83">
        <v>43046</v>
      </c>
      <c r="B876" s="98">
        <v>14.91</v>
      </c>
      <c r="C876" s="98">
        <v>14.91</v>
      </c>
      <c r="D876" s="98">
        <v>-5.34</v>
      </c>
      <c r="E876" s="98">
        <f>Petrobras_PETR4___Histórico__InfoMoney_1[[#This Row],[Var.Dia (%)]]/100</f>
        <v>-5.3399999999999996E-2</v>
      </c>
      <c r="F876" s="98">
        <v>15.64</v>
      </c>
      <c r="G876" s="98">
        <v>14.91</v>
      </c>
      <c r="H876" s="98">
        <v>15.67</v>
      </c>
      <c r="I876" s="97" t="s">
        <v>775</v>
      </c>
      <c r="J876" s="108">
        <v>-2.6200000000000001E-2</v>
      </c>
      <c r="K876" s="97">
        <f ca="1">IF(COUNT($E876:E$1321)&gt;=22,LINEST(OFFSET(E876,0,0,22),OFFSET(J876,0,0,22)),"")</f>
        <v>0.89890136103449225</v>
      </c>
      <c r="L876" s="99">
        <f t="shared" si="501"/>
        <v>0</v>
      </c>
      <c r="M876" s="99">
        <f t="shared" si="502"/>
        <v>0</v>
      </c>
      <c r="N876" s="99">
        <f t="shared" si="503"/>
        <v>0</v>
      </c>
      <c r="O8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-0.60431654676258961</v>
      </c>
      <c r="P876" s="128">
        <f>IF(Petrobras_PETR4___Histórico__InfoMoney_1[[#This Row],[William %R]]&lt;-0.8,1,0)</f>
        <v>0</v>
      </c>
      <c r="Q876" s="128">
        <f>IF(Petrobras_PETR4___Histórico__InfoMoney_1[[#This Row],[William %R]]&gt;-0.1,1,0)</f>
        <v>0</v>
      </c>
      <c r="R876" s="99">
        <f t="shared" si="504"/>
        <v>14.36</v>
      </c>
      <c r="S876" s="99">
        <f t="shared" si="505"/>
        <v>15.75</v>
      </c>
      <c r="T876" s="99">
        <f t="shared" si="506"/>
        <v>14.85669230769231</v>
      </c>
      <c r="U876" s="99">
        <f t="shared" si="507"/>
        <v>14.884</v>
      </c>
      <c r="V876" s="99">
        <f t="shared" si="508"/>
        <v>15.095582483961929</v>
      </c>
      <c r="W876" s="99">
        <f t="shared" si="509"/>
        <v>14.730317580473031</v>
      </c>
      <c r="X876" s="99">
        <f t="shared" si="510"/>
        <v>0.36526490348889773</v>
      </c>
      <c r="Y876" s="99">
        <f t="shared" si="511"/>
        <v>0.37980197284415995</v>
      </c>
      <c r="Z876" s="99">
        <f t="shared" si="512"/>
        <v>-1.4537069355262222E-2</v>
      </c>
      <c r="AA876" s="109">
        <f t="shared" si="513"/>
        <v>0.59396969619669981</v>
      </c>
      <c r="AB876" s="109">
        <f t="shared" si="530"/>
        <v>0.30623520372419621</v>
      </c>
      <c r="AC876" s="99" t="str">
        <f t="shared" si="531"/>
        <v>0</v>
      </c>
      <c r="AD876" s="95" t="str">
        <f t="shared" si="532"/>
        <v>0</v>
      </c>
      <c r="AE876" s="95">
        <f t="shared" si="514"/>
        <v>1</v>
      </c>
      <c r="AF876" s="95">
        <f>IF(Petrobras_PETR4___Histórico__InfoMoney_1[[#This Row],[MACD Line]]&lt;0,1,0)</f>
        <v>0</v>
      </c>
      <c r="AG876" s="99">
        <f>Petrobras_PETR4___Histórico__InfoMoney_1[[#This Row],[9MME]]/Petrobras_PETR4___Histórico__InfoMoney_1[[#This Row],[20MA]]</f>
        <v>0.99816529882372407</v>
      </c>
      <c r="AH876" s="95">
        <f t="shared" si="515"/>
        <v>0</v>
      </c>
      <c r="AI876" s="96">
        <f t="shared" si="516"/>
        <v>1</v>
      </c>
      <c r="AK876" s="104" t="b">
        <f t="shared" si="517"/>
        <v>1</v>
      </c>
      <c r="AL876" s="104" t="b">
        <f t="shared" si="518"/>
        <v>0</v>
      </c>
      <c r="AM876" s="104" t="b">
        <f t="shared" si="519"/>
        <v>1</v>
      </c>
      <c r="AN876" s="104" t="b">
        <f t="shared" si="520"/>
        <v>0</v>
      </c>
      <c r="AO876" s="98">
        <f t="shared" si="521"/>
        <v>14.04</v>
      </c>
      <c r="AP876" s="104">
        <f t="shared" si="522"/>
        <v>15.75</v>
      </c>
      <c r="AQ876" s="98">
        <f t="shared" si="523"/>
        <v>0.2</v>
      </c>
      <c r="AR876" s="98">
        <f t="shared" si="524"/>
        <v>0.15384615384615385</v>
      </c>
      <c r="AS876" s="98">
        <f t="shared" si="525"/>
        <v>7.407407407407407E-2</v>
      </c>
      <c r="AU876" s="97" t="b">
        <f t="shared" si="526"/>
        <v>0</v>
      </c>
      <c r="AV876" s="97" t="b">
        <f t="shared" si="527"/>
        <v>1</v>
      </c>
      <c r="AW876" s="97" t="b">
        <f t="shared" si="533"/>
        <v>1</v>
      </c>
      <c r="AX876" s="97" t="b">
        <f t="shared" si="534"/>
        <v>0</v>
      </c>
      <c r="AY8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6" s="97" t="b">
        <f t="shared" si="528"/>
        <v>0</v>
      </c>
      <c r="BA876" s="97" t="b">
        <f t="shared" si="529"/>
        <v>1</v>
      </c>
      <c r="BB876" s="97" t="b">
        <f t="shared" si="535"/>
        <v>1</v>
      </c>
      <c r="BC876" s="97" t="b">
        <f t="shared" si="536"/>
        <v>0</v>
      </c>
      <c r="BD876" s="97" t="b">
        <f>Petrobras_PETR4___Histórico__InfoMoney_1[[#This Row],[MACD Line]]&lt;0</f>
        <v>0</v>
      </c>
      <c r="BE8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7" spans="1:57">
      <c r="A877" s="83">
        <v>43045</v>
      </c>
      <c r="B877" s="98">
        <v>15.75</v>
      </c>
      <c r="C877" s="98">
        <v>15.75</v>
      </c>
      <c r="D877" s="98">
        <v>2.89</v>
      </c>
      <c r="E877" s="98">
        <f>Petrobras_PETR4___Histórico__InfoMoney_1[[#This Row],[Var.Dia (%)]]/100</f>
        <v>2.8900000000000002E-2</v>
      </c>
      <c r="F877" s="98">
        <v>15.4</v>
      </c>
      <c r="G877" s="98">
        <v>15.34</v>
      </c>
      <c r="H877" s="98">
        <v>15.75</v>
      </c>
      <c r="I877" s="97" t="s">
        <v>776</v>
      </c>
      <c r="J877" s="108">
        <v>2.6200000000000001E-2</v>
      </c>
      <c r="K877" s="97">
        <f ca="1">IF(COUNT($E877:E$1321)&gt;=22,LINEST(OFFSET(E877,0,0,22),OFFSET(J877,0,0,22)),"")</f>
        <v>0.43663493611409704</v>
      </c>
      <c r="L877" s="99">
        <f t="shared" si="501"/>
        <v>0</v>
      </c>
      <c r="M877" s="99">
        <f t="shared" si="502"/>
        <v>1</v>
      </c>
      <c r="N877" s="99">
        <f t="shared" si="503"/>
        <v>0</v>
      </c>
      <c r="O8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77" s="128">
        <f>IF(Petrobras_PETR4___Histórico__InfoMoney_1[[#This Row],[William %R]]&lt;-0.8,1,0)</f>
        <v>0</v>
      </c>
      <c r="Q877" s="128">
        <f>IF(Petrobras_PETR4___Histórico__InfoMoney_1[[#This Row],[William %R]]&gt;-0.1,1,0)</f>
        <v>1</v>
      </c>
      <c r="R877" s="99">
        <f t="shared" si="504"/>
        <v>14.36</v>
      </c>
      <c r="S877" s="99">
        <f t="shared" si="505"/>
        <v>15.75</v>
      </c>
      <c r="T877" s="99">
        <f t="shared" si="506"/>
        <v>14.927115384615384</v>
      </c>
      <c r="U877" s="99">
        <f t="shared" si="507"/>
        <v>14.847000000000003</v>
      </c>
      <c r="V877" s="99">
        <f t="shared" si="508"/>
        <v>15.129324753773188</v>
      </c>
      <c r="W877" s="99">
        <f t="shared" si="509"/>
        <v>14.715942986910873</v>
      </c>
      <c r="X877" s="99">
        <f t="shared" si="510"/>
        <v>0.4133817668623152</v>
      </c>
      <c r="Y877" s="99">
        <f t="shared" si="511"/>
        <v>0.38343624018297551</v>
      </c>
      <c r="Z877" s="99">
        <f t="shared" si="512"/>
        <v>2.9945526679339696E-2</v>
      </c>
      <c r="AA877" s="109">
        <f t="shared" si="513"/>
        <v>0.31819805153394587</v>
      </c>
      <c r="AB877" s="109">
        <f t="shared" si="530"/>
        <v>0.24602845363900486</v>
      </c>
      <c r="AC877" s="99" t="str">
        <f t="shared" si="531"/>
        <v>0</v>
      </c>
      <c r="AD877" s="95" t="str">
        <f t="shared" si="532"/>
        <v>0</v>
      </c>
      <c r="AE877" s="95">
        <f t="shared" si="514"/>
        <v>1</v>
      </c>
      <c r="AF877" s="95">
        <f>IF(Petrobras_PETR4___Histórico__InfoMoney_1[[#This Row],[MACD Line]]&lt;0,1,0)</f>
        <v>0</v>
      </c>
      <c r="AG877" s="99">
        <f>Petrobras_PETR4___Histórico__InfoMoney_1[[#This Row],[9MME]]/Petrobras_PETR4___Histórico__InfoMoney_1[[#This Row],[20MA]]</f>
        <v>1.0053960655092193</v>
      </c>
      <c r="AH877" s="95">
        <f t="shared" si="515"/>
        <v>0</v>
      </c>
      <c r="AI877" s="96">
        <f t="shared" si="516"/>
        <v>0</v>
      </c>
      <c r="AK877" s="104" t="b">
        <f t="shared" si="517"/>
        <v>0</v>
      </c>
      <c r="AL877" s="104" t="b">
        <f t="shared" si="518"/>
        <v>0</v>
      </c>
      <c r="AM877" s="104" t="b">
        <f t="shared" si="519"/>
        <v>0</v>
      </c>
      <c r="AN877" s="104" t="b">
        <f t="shared" si="520"/>
        <v>1</v>
      </c>
      <c r="AO877" s="98">
        <f t="shared" si="521"/>
        <v>14.04</v>
      </c>
      <c r="AP877" s="104">
        <f t="shared" si="522"/>
        <v>15.75</v>
      </c>
      <c r="AQ877" s="98">
        <f t="shared" si="523"/>
        <v>0.2</v>
      </c>
      <c r="AR877" s="98">
        <f t="shared" si="524"/>
        <v>0.15384615384615385</v>
      </c>
      <c r="AS877" s="98">
        <f t="shared" si="525"/>
        <v>7.407407407407407E-2</v>
      </c>
      <c r="AU877" s="97" t="b">
        <f t="shared" si="526"/>
        <v>1</v>
      </c>
      <c r="AV877" s="97" t="b">
        <f t="shared" si="527"/>
        <v>0</v>
      </c>
      <c r="AW877" s="97" t="b">
        <f t="shared" si="533"/>
        <v>0</v>
      </c>
      <c r="AX877" s="97" t="b">
        <f t="shared" si="534"/>
        <v>1</v>
      </c>
      <c r="AY8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7" s="97" t="b">
        <f t="shared" si="528"/>
        <v>1</v>
      </c>
      <c r="BA877" s="97" t="b">
        <f t="shared" si="529"/>
        <v>0</v>
      </c>
      <c r="BB877" s="97" t="b">
        <f t="shared" si="535"/>
        <v>0</v>
      </c>
      <c r="BC877" s="97" t="b">
        <f t="shared" si="536"/>
        <v>1</v>
      </c>
      <c r="BD877" s="97" t="b">
        <f>Petrobras_PETR4___Histórico__InfoMoney_1[[#This Row],[MACD Line]]&lt;0</f>
        <v>0</v>
      </c>
      <c r="BE8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8" spans="1:57">
      <c r="A878" s="83">
        <v>43042</v>
      </c>
      <c r="B878" s="98">
        <v>15.3</v>
      </c>
      <c r="C878" s="98">
        <v>15.3</v>
      </c>
      <c r="D878" s="98">
        <v>0.24</v>
      </c>
      <c r="E878" s="98">
        <f>Petrobras_PETR4___Histórico__InfoMoney_1[[#This Row],[Var.Dia (%)]]/100</f>
        <v>2.3999999999999998E-3</v>
      </c>
      <c r="F878" s="98">
        <v>15.32</v>
      </c>
      <c r="G878" s="98">
        <v>15.07</v>
      </c>
      <c r="H878" s="98">
        <v>15.37</v>
      </c>
      <c r="I878" s="97" t="s">
        <v>777</v>
      </c>
      <c r="J878" s="108">
        <v>-5.3E-3</v>
      </c>
      <c r="K878" s="97">
        <f ca="1">IF(COUNT($E878:E$1321)&gt;=22,LINEST(OFFSET(E878,0,0,22),OFFSET(J878,0,0,22)),"")</f>
        <v>0.16137243317970976</v>
      </c>
      <c r="L878" s="99">
        <f t="shared" si="501"/>
        <v>0</v>
      </c>
      <c r="M878" s="99">
        <f t="shared" si="502"/>
        <v>0</v>
      </c>
      <c r="N878" s="99">
        <f t="shared" si="503"/>
        <v>0</v>
      </c>
      <c r="O8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-0.18260869565217305</v>
      </c>
      <c r="P878" s="128">
        <f>IF(Petrobras_PETR4___Histórico__InfoMoney_1[[#This Row],[William %R]]&lt;-0.8,1,0)</f>
        <v>0</v>
      </c>
      <c r="Q878" s="128">
        <f>IF(Petrobras_PETR4___Histórico__InfoMoney_1[[#This Row],[William %R]]&gt;-0.1,1,0)</f>
        <v>0</v>
      </c>
      <c r="R878" s="99">
        <f t="shared" si="504"/>
        <v>14.36</v>
      </c>
      <c r="S878" s="99">
        <f t="shared" si="505"/>
        <v>15.51</v>
      </c>
      <c r="T878" s="99">
        <f t="shared" si="506"/>
        <v>14.809230769230769</v>
      </c>
      <c r="U878" s="99">
        <f t="shared" si="507"/>
        <v>14.7775</v>
      </c>
      <c r="V878" s="99">
        <f t="shared" si="508"/>
        <v>15.016474709004678</v>
      </c>
      <c r="W878" s="99">
        <f t="shared" si="509"/>
        <v>14.633218425863744</v>
      </c>
      <c r="X878" s="99">
        <f t="shared" si="510"/>
        <v>0.38325628314093407</v>
      </c>
      <c r="Y878" s="99">
        <f t="shared" si="511"/>
        <v>0.37594985851314061</v>
      </c>
      <c r="Z878" s="99">
        <f t="shared" si="512"/>
        <v>7.3064246277934619E-3</v>
      </c>
      <c r="AA878" s="109">
        <f t="shared" si="513"/>
        <v>2.1213203435597228E-2</v>
      </c>
      <c r="AB878" s="109">
        <f t="shared" si="530"/>
        <v>9.7313925005623109E-2</v>
      </c>
      <c r="AC878" s="99" t="str">
        <f t="shared" si="531"/>
        <v>0</v>
      </c>
      <c r="AD878" s="95" t="str">
        <f t="shared" si="532"/>
        <v>0</v>
      </c>
      <c r="AE878" s="95">
        <f t="shared" si="514"/>
        <v>1</v>
      </c>
      <c r="AF878" s="95">
        <f>IF(Petrobras_PETR4___Histórico__InfoMoney_1[[#This Row],[MACD Line]]&lt;0,1,0)</f>
        <v>0</v>
      </c>
      <c r="AG878" s="99">
        <f>Petrobras_PETR4___Histórico__InfoMoney_1[[#This Row],[9MME]]/Petrobras_PETR4___Histórico__InfoMoney_1[[#This Row],[20MA]]</f>
        <v>1.0021472352719181</v>
      </c>
      <c r="AH878" s="95">
        <f t="shared" si="515"/>
        <v>0</v>
      </c>
      <c r="AI878" s="96">
        <f t="shared" si="516"/>
        <v>0</v>
      </c>
      <c r="AK878" s="104" t="b">
        <f t="shared" si="517"/>
        <v>0</v>
      </c>
      <c r="AL878" s="104" t="b">
        <f t="shared" si="518"/>
        <v>0</v>
      </c>
      <c r="AM878" s="104" t="b">
        <f t="shared" si="519"/>
        <v>1</v>
      </c>
      <c r="AN878" s="104" t="b">
        <f t="shared" si="520"/>
        <v>1</v>
      </c>
      <c r="AO878" s="98">
        <f t="shared" si="521"/>
        <v>14.04</v>
      </c>
      <c r="AP878" s="104">
        <f t="shared" si="522"/>
        <v>15.51</v>
      </c>
      <c r="AQ878" s="98">
        <f t="shared" si="523"/>
        <v>0.2</v>
      </c>
      <c r="AR878" s="98">
        <f t="shared" si="524"/>
        <v>0.15384615384615385</v>
      </c>
      <c r="AS878" s="98">
        <f t="shared" si="525"/>
        <v>7.407407407407407E-2</v>
      </c>
      <c r="AU878" s="97" t="b">
        <f t="shared" si="526"/>
        <v>0</v>
      </c>
      <c r="AV878" s="97" t="b">
        <f t="shared" si="527"/>
        <v>1</v>
      </c>
      <c r="AW878" s="97" t="b">
        <f t="shared" si="533"/>
        <v>1</v>
      </c>
      <c r="AX878" s="97" t="b">
        <f t="shared" si="534"/>
        <v>1</v>
      </c>
      <c r="AY8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8" s="97" t="b">
        <f t="shared" si="528"/>
        <v>0</v>
      </c>
      <c r="BA878" s="97" t="b">
        <f t="shared" si="529"/>
        <v>1</v>
      </c>
      <c r="BB878" s="97" t="b">
        <f t="shared" si="535"/>
        <v>0</v>
      </c>
      <c r="BC878" s="97" t="b">
        <f t="shared" si="536"/>
        <v>0</v>
      </c>
      <c r="BD878" s="97" t="b">
        <f>Petrobras_PETR4___Histórico__InfoMoney_1[[#This Row],[MACD Line]]&lt;0</f>
        <v>0</v>
      </c>
      <c r="BE8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79" spans="1:57">
      <c r="A879" s="83">
        <v>43040</v>
      </c>
      <c r="B879" s="98">
        <v>15.27</v>
      </c>
      <c r="C879" s="98">
        <v>15.27</v>
      </c>
      <c r="D879" s="98">
        <v>0.78</v>
      </c>
      <c r="E879" s="98">
        <f>Petrobras_PETR4___Histórico__InfoMoney_1[[#This Row],[Var.Dia (%)]]/100</f>
        <v>7.8000000000000005E-3</v>
      </c>
      <c r="F879" s="98">
        <v>15.35</v>
      </c>
      <c r="G879" s="98">
        <v>15.25</v>
      </c>
      <c r="H879" s="98">
        <v>15.45</v>
      </c>
      <c r="I879" s="97" t="s">
        <v>778</v>
      </c>
      <c r="J879" s="108">
        <v>-1.1999999999999999E-3</v>
      </c>
      <c r="K879" s="97">
        <f ca="1">IF(COUNT($E879:E$1321)&gt;=22,LINEST(OFFSET(E879,0,0,22),OFFSET(J879,0,0,22)),"")</f>
        <v>5.411708464681169E-2</v>
      </c>
      <c r="L879" s="99">
        <f t="shared" si="501"/>
        <v>0</v>
      </c>
      <c r="M879" s="99">
        <f t="shared" si="502"/>
        <v>0</v>
      </c>
      <c r="N879" s="99">
        <f t="shared" si="503"/>
        <v>0</v>
      </c>
      <c r="O8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-0.20869565217391317</v>
      </c>
      <c r="P879" s="128">
        <f>IF(Petrobras_PETR4___Histórico__InfoMoney_1[[#This Row],[William %R]]&lt;-0.8,1,0)</f>
        <v>0</v>
      </c>
      <c r="Q879" s="128">
        <f>IF(Petrobras_PETR4___Histórico__InfoMoney_1[[#This Row],[William %R]]&gt;-0.1,1,0)</f>
        <v>0</v>
      </c>
      <c r="R879" s="99">
        <f t="shared" si="504"/>
        <v>14.36</v>
      </c>
      <c r="S879" s="99">
        <f t="shared" si="505"/>
        <v>15.51</v>
      </c>
      <c r="T879" s="99">
        <f t="shared" si="506"/>
        <v>14.769499999999997</v>
      </c>
      <c r="U879" s="99">
        <f t="shared" si="507"/>
        <v>14.719999999999999</v>
      </c>
      <c r="V879" s="99">
        <f t="shared" si="508"/>
        <v>14.964924656096438</v>
      </c>
      <c r="W879" s="99">
        <f t="shared" si="509"/>
        <v>14.579875899932842</v>
      </c>
      <c r="X879" s="99">
        <f t="shared" si="510"/>
        <v>0.38504875616359513</v>
      </c>
      <c r="Y879" s="99">
        <f t="shared" si="511"/>
        <v>0.37412325235619226</v>
      </c>
      <c r="Z879" s="99">
        <f t="shared" si="512"/>
        <v>1.092550380740287E-2</v>
      </c>
      <c r="AA879" s="109">
        <f t="shared" si="513"/>
        <v>8.4852813742385153E-2</v>
      </c>
      <c r="AB879" s="109">
        <f t="shared" si="530"/>
        <v>0.11013627921806722</v>
      </c>
      <c r="AC879" s="99" t="str">
        <f t="shared" si="531"/>
        <v>0</v>
      </c>
      <c r="AD879" s="95" t="str">
        <f t="shared" si="532"/>
        <v>0</v>
      </c>
      <c r="AE879" s="95">
        <f t="shared" si="514"/>
        <v>1</v>
      </c>
      <c r="AF879" s="95">
        <f>IF(Petrobras_PETR4___Histórico__InfoMoney_1[[#This Row],[MACD Line]]&lt;0,1,0)</f>
        <v>0</v>
      </c>
      <c r="AG879" s="99">
        <f>Petrobras_PETR4___Histórico__InfoMoney_1[[#This Row],[9MME]]/Petrobras_PETR4___Histórico__InfoMoney_1[[#This Row],[20MA]]</f>
        <v>1.0033627717391302</v>
      </c>
      <c r="AH879" s="95">
        <f t="shared" si="515"/>
        <v>0</v>
      </c>
      <c r="AI879" s="96">
        <f t="shared" si="516"/>
        <v>0</v>
      </c>
      <c r="AK879" s="104" t="b">
        <f t="shared" si="517"/>
        <v>0</v>
      </c>
      <c r="AL879" s="104" t="b">
        <f t="shared" si="518"/>
        <v>0</v>
      </c>
      <c r="AM879" s="104" t="b">
        <f t="shared" si="519"/>
        <v>0</v>
      </c>
      <c r="AN879" s="104" t="b">
        <f t="shared" si="520"/>
        <v>1</v>
      </c>
      <c r="AO879" s="98">
        <f t="shared" si="521"/>
        <v>14.04</v>
      </c>
      <c r="AP879" s="104">
        <f t="shared" si="522"/>
        <v>15.51</v>
      </c>
      <c r="AQ879" s="98">
        <f t="shared" si="523"/>
        <v>0.2</v>
      </c>
      <c r="AR879" s="98">
        <f t="shared" si="524"/>
        <v>0.15384615384615385</v>
      </c>
      <c r="AS879" s="98">
        <f t="shared" si="525"/>
        <v>7.407407407407407E-2</v>
      </c>
      <c r="AU879" s="97" t="b">
        <f t="shared" si="526"/>
        <v>1</v>
      </c>
      <c r="AV879" s="97" t="b">
        <f t="shared" si="527"/>
        <v>0</v>
      </c>
      <c r="AW879" s="97" t="b">
        <f t="shared" si="533"/>
        <v>1</v>
      </c>
      <c r="AX879" s="97" t="b">
        <f t="shared" si="534"/>
        <v>1</v>
      </c>
      <c r="AY8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79" s="97" t="b">
        <f t="shared" si="528"/>
        <v>1</v>
      </c>
      <c r="BA879" s="97" t="b">
        <f t="shared" si="529"/>
        <v>0</v>
      </c>
      <c r="BB879" s="97" t="b">
        <f t="shared" si="535"/>
        <v>0</v>
      </c>
      <c r="BC879" s="97" t="b">
        <f t="shared" si="536"/>
        <v>0</v>
      </c>
      <c r="BD879" s="97" t="b">
        <f>Petrobras_PETR4___Histórico__InfoMoney_1[[#This Row],[MACD Line]]&lt;0</f>
        <v>0</v>
      </c>
      <c r="BE8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0" spans="1:57">
      <c r="A880" s="83">
        <v>43039</v>
      </c>
      <c r="B880" s="98">
        <v>15.15</v>
      </c>
      <c r="C880" s="98">
        <v>15.15</v>
      </c>
      <c r="D880" s="98">
        <v>-0.06</v>
      </c>
      <c r="E880" s="98">
        <f>Petrobras_PETR4___Histórico__InfoMoney_1[[#This Row],[Var.Dia (%)]]/100</f>
        <v>-5.9999999999999995E-4</v>
      </c>
      <c r="F880" s="98">
        <v>15.27</v>
      </c>
      <c r="G880" s="98">
        <v>15.1</v>
      </c>
      <c r="H880" s="98">
        <v>15.31</v>
      </c>
      <c r="I880" s="97" t="s">
        <v>779</v>
      </c>
      <c r="J880" s="108">
        <v>6.6E-3</v>
      </c>
      <c r="K880" s="97">
        <f ca="1">IF(COUNT($E880:E$1321)&gt;=22,LINEST(OFFSET(E880,0,0,22),OFFSET(J880,0,0,22)),"")</f>
        <v>6.0380302614966748E-2</v>
      </c>
      <c r="L880" s="99">
        <f t="shared" si="501"/>
        <v>0</v>
      </c>
      <c r="M880" s="99">
        <f t="shared" si="502"/>
        <v>0</v>
      </c>
      <c r="N880" s="99">
        <f t="shared" si="503"/>
        <v>0</v>
      </c>
      <c r="O8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-0.31304347826086898</v>
      </c>
      <c r="P880" s="128">
        <f>IF(Petrobras_PETR4___Histórico__InfoMoney_1[[#This Row],[William %R]]&lt;-0.8,1,0)</f>
        <v>0</v>
      </c>
      <c r="Q880" s="128">
        <f>IF(Petrobras_PETR4___Histórico__InfoMoney_1[[#This Row],[William %R]]&gt;-0.1,1,0)</f>
        <v>0</v>
      </c>
      <c r="R880" s="99">
        <f t="shared" si="504"/>
        <v>14.36</v>
      </c>
      <c r="S880" s="99">
        <f t="shared" si="505"/>
        <v>15.51</v>
      </c>
      <c r="T880" s="99">
        <f t="shared" si="506"/>
        <v>14.698576923076923</v>
      </c>
      <c r="U880" s="99">
        <f t="shared" si="507"/>
        <v>14.678499999999996</v>
      </c>
      <c r="V880" s="99">
        <f t="shared" si="508"/>
        <v>14.909456411750336</v>
      </c>
      <c r="W880" s="99">
        <f t="shared" si="509"/>
        <v>14.524665971927469</v>
      </c>
      <c r="X880" s="99">
        <f t="shared" si="510"/>
        <v>0.38479043982286676</v>
      </c>
      <c r="Y880" s="99">
        <f t="shared" si="511"/>
        <v>0.37139187640434157</v>
      </c>
      <c r="Z880" s="99">
        <f t="shared" si="512"/>
        <v>1.3398563418525189E-2</v>
      </c>
      <c r="AA880" s="109">
        <f t="shared" si="513"/>
        <v>7.0710678118653244E-3</v>
      </c>
      <c r="AB880" s="109">
        <f t="shared" si="530"/>
        <v>0.11467344941179761</v>
      </c>
      <c r="AC880" s="99" t="str">
        <f t="shared" si="531"/>
        <v>0</v>
      </c>
      <c r="AD880" s="95" t="str">
        <f t="shared" si="532"/>
        <v>0</v>
      </c>
      <c r="AE880" s="95">
        <f t="shared" si="514"/>
        <v>1</v>
      </c>
      <c r="AF880" s="95">
        <f>IF(Petrobras_PETR4___Histórico__InfoMoney_1[[#This Row],[MACD Line]]&lt;0,1,0)</f>
        <v>0</v>
      </c>
      <c r="AG880" s="99">
        <f>Petrobras_PETR4___Histórico__InfoMoney_1[[#This Row],[9MME]]/Petrobras_PETR4___Histórico__InfoMoney_1[[#This Row],[20MA]]</f>
        <v>1.0013677775710683</v>
      </c>
      <c r="AH880" s="95">
        <f t="shared" si="515"/>
        <v>0</v>
      </c>
      <c r="AI880" s="96">
        <f t="shared" si="516"/>
        <v>0</v>
      </c>
      <c r="AK880" s="104" t="b">
        <f t="shared" si="517"/>
        <v>0</v>
      </c>
      <c r="AL880" s="104" t="b">
        <f t="shared" si="518"/>
        <v>1</v>
      </c>
      <c r="AM880" s="104" t="b">
        <f t="shared" si="519"/>
        <v>1</v>
      </c>
      <c r="AN880" s="104" t="b">
        <f t="shared" si="520"/>
        <v>0</v>
      </c>
      <c r="AO880" s="98">
        <f t="shared" si="521"/>
        <v>13.6</v>
      </c>
      <c r="AP880" s="104">
        <f t="shared" si="522"/>
        <v>15.51</v>
      </c>
      <c r="AQ880" s="98">
        <f t="shared" si="523"/>
        <v>0.2</v>
      </c>
      <c r="AR880" s="98">
        <f t="shared" si="524"/>
        <v>0.15384615384615385</v>
      </c>
      <c r="AS880" s="98">
        <f t="shared" si="525"/>
        <v>7.407407407407407E-2</v>
      </c>
      <c r="AU880" s="97" t="b">
        <f t="shared" si="526"/>
        <v>0</v>
      </c>
      <c r="AV880" s="97" t="b">
        <f t="shared" si="527"/>
        <v>1</v>
      </c>
      <c r="AW880" s="97" t="b">
        <f t="shared" si="533"/>
        <v>1</v>
      </c>
      <c r="AX880" s="97" t="b">
        <f t="shared" si="534"/>
        <v>1</v>
      </c>
      <c r="AY8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0" s="97" t="b">
        <f t="shared" si="528"/>
        <v>0</v>
      </c>
      <c r="BA880" s="97" t="b">
        <f t="shared" si="529"/>
        <v>1</v>
      </c>
      <c r="BB880" s="97" t="b">
        <f t="shared" si="535"/>
        <v>0</v>
      </c>
      <c r="BC880" s="97" t="b">
        <f t="shared" si="536"/>
        <v>0</v>
      </c>
      <c r="BD880" s="97" t="b">
        <f>Petrobras_PETR4___Histórico__InfoMoney_1[[#This Row],[MACD Line]]&lt;0</f>
        <v>0</v>
      </c>
      <c r="BE8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1" spans="1:57">
      <c r="A881" s="83">
        <v>43038</v>
      </c>
      <c r="B881" s="98">
        <v>15.16</v>
      </c>
      <c r="C881" s="98">
        <v>15.16</v>
      </c>
      <c r="D881" s="98">
        <v>-1.47</v>
      </c>
      <c r="E881" s="98">
        <f>Petrobras_PETR4___Histórico__InfoMoney_1[[#This Row],[Var.Dia (%)]]/100</f>
        <v>-1.47E-2</v>
      </c>
      <c r="F881" s="98">
        <v>15.33</v>
      </c>
      <c r="G881" s="98">
        <v>15.12</v>
      </c>
      <c r="H881" s="98">
        <v>15.51</v>
      </c>
      <c r="I881" s="97" t="s">
        <v>780</v>
      </c>
      <c r="J881" s="108">
        <v>6.6E-3</v>
      </c>
      <c r="K881" s="97">
        <f ca="1">IF(COUNT($E881:E$1321)&gt;=22,LINEST(OFFSET(E881,0,0,22),OFFSET(J881,0,0,22)),"")</f>
        <v>8.2485285169680012E-2</v>
      </c>
      <c r="L881" s="99">
        <f t="shared" si="501"/>
        <v>0</v>
      </c>
      <c r="M881" s="99">
        <f t="shared" si="502"/>
        <v>1</v>
      </c>
      <c r="N881" s="99">
        <f t="shared" si="503"/>
        <v>0</v>
      </c>
      <c r="O8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-0.3043478260869561</v>
      </c>
      <c r="P881" s="128">
        <f>IF(Petrobras_PETR4___Histórico__InfoMoney_1[[#This Row],[William %R]]&lt;-0.8,1,0)</f>
        <v>0</v>
      </c>
      <c r="Q881" s="128">
        <f>IF(Petrobras_PETR4___Histórico__InfoMoney_1[[#This Row],[William %R]]&gt;-0.1,1,0)</f>
        <v>0</v>
      </c>
      <c r="R881" s="99">
        <f t="shared" si="504"/>
        <v>14.36</v>
      </c>
      <c r="S881" s="99">
        <f t="shared" si="505"/>
        <v>15.51</v>
      </c>
      <c r="T881" s="99">
        <f t="shared" si="506"/>
        <v>14.643423076923076</v>
      </c>
      <c r="U881" s="99">
        <f t="shared" si="507"/>
        <v>14.616499999999998</v>
      </c>
      <c r="V881" s="99">
        <f t="shared" si="508"/>
        <v>14.86572121388676</v>
      </c>
      <c r="W881" s="99">
        <f t="shared" si="509"/>
        <v>14.474639249681667</v>
      </c>
      <c r="X881" s="99">
        <f t="shared" si="510"/>
        <v>0.39108196420509245</v>
      </c>
      <c r="Y881" s="99">
        <f t="shared" si="511"/>
        <v>0.36804223554971027</v>
      </c>
      <c r="Z881" s="99">
        <f t="shared" si="512"/>
        <v>2.3039728655382175E-2</v>
      </c>
      <c r="AA881" s="109">
        <f t="shared" si="513"/>
        <v>0.1555634918610409</v>
      </c>
      <c r="AB881" s="109">
        <f t="shared" si="530"/>
        <v>0.16813684902483481</v>
      </c>
      <c r="AC881" s="99" t="str">
        <f t="shared" si="531"/>
        <v>0</v>
      </c>
      <c r="AD881" s="95" t="str">
        <f t="shared" si="532"/>
        <v>0</v>
      </c>
      <c r="AE881" s="95">
        <f t="shared" si="514"/>
        <v>1</v>
      </c>
      <c r="AF881" s="95">
        <f>IF(Petrobras_PETR4___Histórico__InfoMoney_1[[#This Row],[MACD Line]]&lt;0,1,0)</f>
        <v>0</v>
      </c>
      <c r="AG881" s="99">
        <f>Petrobras_PETR4___Histórico__InfoMoney_1[[#This Row],[9MME]]/Petrobras_PETR4___Histórico__InfoMoney_1[[#This Row],[20MA]]</f>
        <v>1.0018419646921684</v>
      </c>
      <c r="AH881" s="95">
        <f t="shared" si="515"/>
        <v>0</v>
      </c>
      <c r="AI881" s="96">
        <f t="shared" si="516"/>
        <v>0</v>
      </c>
      <c r="AK881" s="104" t="b">
        <f t="shared" si="517"/>
        <v>1</v>
      </c>
      <c r="AL881" s="104" t="b">
        <f t="shared" si="518"/>
        <v>0</v>
      </c>
      <c r="AM881" s="104" t="b">
        <f t="shared" si="519"/>
        <v>0</v>
      </c>
      <c r="AN881" s="104" t="b">
        <f t="shared" si="520"/>
        <v>1</v>
      </c>
      <c r="AO881" s="98">
        <f t="shared" si="521"/>
        <v>13.6</v>
      </c>
      <c r="AP881" s="104">
        <f t="shared" si="522"/>
        <v>15.51</v>
      </c>
      <c r="AQ881" s="98">
        <f t="shared" si="523"/>
        <v>0.2</v>
      </c>
      <c r="AR881" s="98">
        <f t="shared" si="524"/>
        <v>0.15384615384615385</v>
      </c>
      <c r="AS881" s="98">
        <f t="shared" si="525"/>
        <v>7.407407407407407E-2</v>
      </c>
      <c r="AU881" s="97" t="b">
        <f t="shared" si="526"/>
        <v>1</v>
      </c>
      <c r="AV881" s="97" t="b">
        <f t="shared" si="527"/>
        <v>1</v>
      </c>
      <c r="AW881" s="97" t="b">
        <f t="shared" si="533"/>
        <v>1</v>
      </c>
      <c r="AX881" s="97" t="b">
        <f t="shared" si="534"/>
        <v>0</v>
      </c>
      <c r="AY8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1" s="97" t="b">
        <f t="shared" si="528"/>
        <v>1</v>
      </c>
      <c r="BA881" s="97" t="b">
        <f t="shared" si="529"/>
        <v>0</v>
      </c>
      <c r="BB881" s="97" t="b">
        <f t="shared" si="535"/>
        <v>1</v>
      </c>
      <c r="BC881" s="97" t="b">
        <f t="shared" si="536"/>
        <v>0</v>
      </c>
      <c r="BD881" s="97" t="b">
        <f>Petrobras_PETR4___Histórico__InfoMoney_1[[#This Row],[MACD Line]]&lt;0</f>
        <v>0</v>
      </c>
      <c r="BE8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2" spans="1:57">
      <c r="A882" s="83">
        <v>43035</v>
      </c>
      <c r="B882" s="98">
        <v>15.38</v>
      </c>
      <c r="C882" s="98">
        <v>15.38</v>
      </c>
      <c r="D882" s="98">
        <v>1.79</v>
      </c>
      <c r="E882" s="98">
        <f>Petrobras_PETR4___Histórico__InfoMoney_1[[#This Row],[Var.Dia (%)]]/100</f>
        <v>1.7899999999999999E-2</v>
      </c>
      <c r="F882" s="98">
        <v>15.15</v>
      </c>
      <c r="G882" s="98">
        <v>15.04</v>
      </c>
      <c r="H882" s="98">
        <v>15.44</v>
      </c>
      <c r="I882" s="97" t="s">
        <v>781</v>
      </c>
      <c r="J882" s="108">
        <v>1.5699999999999999E-2</v>
      </c>
      <c r="K882" s="97">
        <f ca="1">IF(COUNT($E882:E$1321)&gt;=22,LINEST(OFFSET(E882,0,0,22),OFFSET(J882,0,0,22)),"")</f>
        <v>0.11126585327350874</v>
      </c>
      <c r="L882" s="99">
        <f t="shared" si="501"/>
        <v>0</v>
      </c>
      <c r="M882" s="99">
        <f t="shared" si="502"/>
        <v>0</v>
      </c>
      <c r="N882" s="99">
        <f t="shared" si="503"/>
        <v>0</v>
      </c>
      <c r="O8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-4.4117647058822609E-2</v>
      </c>
      <c r="P882" s="128">
        <f>IF(Petrobras_PETR4___Histórico__InfoMoney_1[[#This Row],[William %R]]&lt;-0.8,1,0)</f>
        <v>0</v>
      </c>
      <c r="Q882" s="128">
        <f>IF(Petrobras_PETR4___Histórico__InfoMoney_1[[#This Row],[William %R]]&gt;-0.1,1,0)</f>
        <v>1</v>
      </c>
      <c r="R882" s="99">
        <f t="shared" si="504"/>
        <v>14.08</v>
      </c>
      <c r="S882" s="99">
        <f t="shared" si="505"/>
        <v>15.44</v>
      </c>
      <c r="T882" s="99">
        <f t="shared" si="506"/>
        <v>14.612961538461537</v>
      </c>
      <c r="U882" s="99">
        <f t="shared" si="507"/>
        <v>14.5495</v>
      </c>
      <c r="V882" s="99">
        <f t="shared" si="508"/>
        <v>14.812215980047988</v>
      </c>
      <c r="W882" s="99">
        <f t="shared" si="509"/>
        <v>14.419810389656201</v>
      </c>
      <c r="X882" s="99">
        <f t="shared" si="510"/>
        <v>0.39240559039178713</v>
      </c>
      <c r="Y882" s="99">
        <f t="shared" si="511"/>
        <v>0.3622823033858647</v>
      </c>
      <c r="Z882" s="99">
        <f t="shared" si="512"/>
        <v>3.0123287005922428E-2</v>
      </c>
      <c r="AA882" s="109">
        <f t="shared" si="513"/>
        <v>0.19091883092036879</v>
      </c>
      <c r="AB882" s="109">
        <f t="shared" si="530"/>
        <v>0.27754278949380029</v>
      </c>
      <c r="AC882" s="99" t="str">
        <f t="shared" si="531"/>
        <v>0</v>
      </c>
      <c r="AD882" s="95" t="str">
        <f t="shared" si="532"/>
        <v>0</v>
      </c>
      <c r="AE882" s="95">
        <f t="shared" si="514"/>
        <v>1</v>
      </c>
      <c r="AF882" s="95">
        <f>IF(Petrobras_PETR4___Histórico__InfoMoney_1[[#This Row],[MACD Line]]&lt;0,1,0)</f>
        <v>0</v>
      </c>
      <c r="AG882" s="99">
        <f>Petrobras_PETR4___Histórico__InfoMoney_1[[#This Row],[9MME]]/Petrobras_PETR4___Histórico__InfoMoney_1[[#This Row],[20MA]]</f>
        <v>1.0043617676526022</v>
      </c>
      <c r="AH882" s="95">
        <f t="shared" si="515"/>
        <v>0</v>
      </c>
      <c r="AI882" s="96">
        <f t="shared" si="516"/>
        <v>0</v>
      </c>
      <c r="AK882" s="104" t="b">
        <f t="shared" si="517"/>
        <v>0</v>
      </c>
      <c r="AL882" s="104" t="b">
        <f t="shared" si="518"/>
        <v>1</v>
      </c>
      <c r="AM882" s="104" t="b">
        <f t="shared" si="519"/>
        <v>0</v>
      </c>
      <c r="AN882" s="104" t="b">
        <f t="shared" si="520"/>
        <v>1</v>
      </c>
      <c r="AO882" s="98">
        <f t="shared" si="521"/>
        <v>13.6</v>
      </c>
      <c r="AP882" s="104">
        <f t="shared" si="522"/>
        <v>15.51</v>
      </c>
      <c r="AQ882" s="98">
        <f t="shared" si="523"/>
        <v>0.2</v>
      </c>
      <c r="AR882" s="98">
        <f t="shared" si="524"/>
        <v>0.15384615384615385</v>
      </c>
      <c r="AS882" s="98">
        <f t="shared" si="525"/>
        <v>7.407407407407407E-2</v>
      </c>
      <c r="AU882" s="97" t="b">
        <f t="shared" si="526"/>
        <v>1</v>
      </c>
      <c r="AV882" s="97" t="b">
        <f t="shared" si="527"/>
        <v>1</v>
      </c>
      <c r="AW882" s="97" t="b">
        <f t="shared" si="533"/>
        <v>0</v>
      </c>
      <c r="AX882" s="97" t="b">
        <f t="shared" si="534"/>
        <v>0</v>
      </c>
      <c r="AY8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2" s="97" t="b">
        <f t="shared" si="528"/>
        <v>0</v>
      </c>
      <c r="BA882" s="97" t="b">
        <f t="shared" si="529"/>
        <v>1</v>
      </c>
      <c r="BB882" s="97" t="b">
        <f t="shared" si="535"/>
        <v>1</v>
      </c>
      <c r="BC882" s="97" t="b">
        <f t="shared" si="536"/>
        <v>1</v>
      </c>
      <c r="BD882" s="97" t="b">
        <f>Petrobras_PETR4___Histórico__InfoMoney_1[[#This Row],[MACD Line]]&lt;0</f>
        <v>0</v>
      </c>
      <c r="BE8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3" spans="1:57">
      <c r="A883" s="83">
        <v>43034</v>
      </c>
      <c r="B883" s="98">
        <v>15.11</v>
      </c>
      <c r="C883" s="98">
        <v>15.11</v>
      </c>
      <c r="D883" s="98">
        <v>0.06</v>
      </c>
      <c r="E883" s="98">
        <f>Petrobras_PETR4___Histórico__InfoMoney_1[[#This Row],[Var.Dia (%)]]/100</f>
        <v>5.9999999999999995E-4</v>
      </c>
      <c r="F883" s="98">
        <v>15.11</v>
      </c>
      <c r="G883" s="98">
        <v>15.05</v>
      </c>
      <c r="H883" s="98">
        <v>15.26</v>
      </c>
      <c r="I883" s="97" t="s">
        <v>782</v>
      </c>
      <c r="J883" s="108">
        <v>-1E-3</v>
      </c>
      <c r="K883" s="97">
        <f ca="1">IF(COUNT($E883:E$1321)&gt;=22,LINEST(OFFSET(E883,0,0,22),OFFSET(J883,0,0,22)),"")</f>
        <v>-7.7020309704363257E-2</v>
      </c>
      <c r="L883" s="99">
        <f t="shared" si="501"/>
        <v>0</v>
      </c>
      <c r="M883" s="99">
        <f t="shared" si="502"/>
        <v>0</v>
      </c>
      <c r="N883" s="99">
        <f t="shared" si="503"/>
        <v>0</v>
      </c>
      <c r="O8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-0.12295081967213138</v>
      </c>
      <c r="P883" s="128">
        <f>IF(Petrobras_PETR4___Histórico__InfoMoney_1[[#This Row],[William %R]]&lt;-0.8,1,0)</f>
        <v>0</v>
      </c>
      <c r="Q883" s="128">
        <f>IF(Petrobras_PETR4___Histórico__InfoMoney_1[[#This Row],[William %R]]&gt;-0.1,1,0)</f>
        <v>0</v>
      </c>
      <c r="R883" s="99">
        <f t="shared" si="504"/>
        <v>14.04</v>
      </c>
      <c r="S883" s="99">
        <f t="shared" si="505"/>
        <v>15.26</v>
      </c>
      <c r="T883" s="99">
        <f t="shared" si="506"/>
        <v>14.517269230769228</v>
      </c>
      <c r="U883" s="99">
        <f t="shared" si="507"/>
        <v>14.473499999999998</v>
      </c>
      <c r="V883" s="99">
        <f t="shared" si="508"/>
        <v>14.708982521874894</v>
      </c>
      <c r="W883" s="99">
        <f t="shared" si="509"/>
        <v>14.342995220828696</v>
      </c>
      <c r="X883" s="99">
        <f t="shared" si="510"/>
        <v>0.36598730104619825</v>
      </c>
      <c r="Y883" s="99">
        <f t="shared" si="511"/>
        <v>0.35475148163438408</v>
      </c>
      <c r="Z883" s="99">
        <f t="shared" si="512"/>
        <v>1.1235819411814174E-2</v>
      </c>
      <c r="AA883" s="109">
        <f t="shared" si="513"/>
        <v>7.0710678118653244E-3</v>
      </c>
      <c r="AB883" s="109">
        <f t="shared" si="530"/>
        <v>0.23323807579381151</v>
      </c>
      <c r="AC883" s="99" t="str">
        <f t="shared" si="531"/>
        <v>0</v>
      </c>
      <c r="AD883" s="95" t="str">
        <f t="shared" si="532"/>
        <v>0</v>
      </c>
      <c r="AE883" s="95">
        <f t="shared" si="514"/>
        <v>1</v>
      </c>
      <c r="AF883" s="95">
        <f>IF(Petrobras_PETR4___Histórico__InfoMoney_1[[#This Row],[MACD Line]]&lt;0,1,0)</f>
        <v>0</v>
      </c>
      <c r="AG883" s="99">
        <f>Petrobras_PETR4___Histórico__InfoMoney_1[[#This Row],[9MME]]/Petrobras_PETR4___Histórico__InfoMoney_1[[#This Row],[20MA]]</f>
        <v>1.0030240944325306</v>
      </c>
      <c r="AH883" s="95">
        <f t="shared" si="515"/>
        <v>0</v>
      </c>
      <c r="AI883" s="96">
        <f t="shared" si="516"/>
        <v>0</v>
      </c>
      <c r="AK883" s="104" t="b">
        <f t="shared" si="517"/>
        <v>1</v>
      </c>
      <c r="AL883" s="104" t="b">
        <f t="shared" si="518"/>
        <v>1</v>
      </c>
      <c r="AM883" s="104" t="b">
        <f t="shared" si="519"/>
        <v>0</v>
      </c>
      <c r="AN883" s="104" t="b">
        <f t="shared" si="520"/>
        <v>1</v>
      </c>
      <c r="AO883" s="98">
        <f t="shared" si="521"/>
        <v>13.6</v>
      </c>
      <c r="AP883" s="104">
        <f t="shared" si="522"/>
        <v>15.44</v>
      </c>
      <c r="AQ883" s="98">
        <f t="shared" si="523"/>
        <v>0.2</v>
      </c>
      <c r="AR883" s="98">
        <f t="shared" si="524"/>
        <v>0.15384615384615385</v>
      </c>
      <c r="AS883" s="98">
        <f t="shared" si="525"/>
        <v>7.407407407407407E-2</v>
      </c>
      <c r="AU883" s="97" t="b">
        <f t="shared" si="526"/>
        <v>1</v>
      </c>
      <c r="AV883" s="97" t="b">
        <f t="shared" si="527"/>
        <v>1</v>
      </c>
      <c r="AW883" s="97" t="b">
        <f t="shared" si="533"/>
        <v>0</v>
      </c>
      <c r="AX883" s="97" t="b">
        <f t="shared" si="534"/>
        <v>0</v>
      </c>
      <c r="AY8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3" s="97" t="b">
        <f t="shared" si="528"/>
        <v>0</v>
      </c>
      <c r="BA883" s="97" t="b">
        <f t="shared" si="529"/>
        <v>0</v>
      </c>
      <c r="BB883" s="97" t="b">
        <f t="shared" si="535"/>
        <v>1</v>
      </c>
      <c r="BC883" s="97" t="b">
        <f t="shared" si="536"/>
        <v>1</v>
      </c>
      <c r="BD883" s="97" t="b">
        <f>Petrobras_PETR4___Histórico__InfoMoney_1[[#This Row],[MACD Line]]&lt;0</f>
        <v>0</v>
      </c>
      <c r="BE8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4" spans="1:57">
      <c r="A884" s="83">
        <v>43033</v>
      </c>
      <c r="B884" s="98">
        <v>15.1</v>
      </c>
      <c r="C884" s="98">
        <v>15.1</v>
      </c>
      <c r="D884" s="98">
        <v>1.27</v>
      </c>
      <c r="E884" s="98">
        <f>Petrobras_PETR4___Histórico__InfoMoney_1[[#This Row],[Var.Dia (%)]]/100</f>
        <v>1.2699999999999999E-2</v>
      </c>
      <c r="F884" s="98">
        <v>14.93</v>
      </c>
      <c r="G884" s="98">
        <v>14.86</v>
      </c>
      <c r="H884" s="98">
        <v>15.11</v>
      </c>
      <c r="I884" s="97" t="s">
        <v>783</v>
      </c>
      <c r="J884" s="108">
        <v>1.0200000000000001E-2</v>
      </c>
      <c r="K884" s="97">
        <f ca="1">IF(COUNT($E884:E$1321)&gt;=22,LINEST(OFFSET(E884,0,0,22),OFFSET(J884,0,0,22)),"")</f>
        <v>-6.8179321949197541E-2</v>
      </c>
      <c r="L884" s="99">
        <f t="shared" si="501"/>
        <v>0</v>
      </c>
      <c r="M884" s="99">
        <f t="shared" si="502"/>
        <v>0</v>
      </c>
      <c r="N884" s="99">
        <f t="shared" si="503"/>
        <v>0</v>
      </c>
      <c r="O8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-9.3457943925231626E-3</v>
      </c>
      <c r="P884" s="128">
        <f>IF(Petrobras_PETR4___Histórico__InfoMoney_1[[#This Row],[William %R]]&lt;-0.8,1,0)</f>
        <v>0</v>
      </c>
      <c r="Q884" s="128">
        <f>IF(Petrobras_PETR4___Histórico__InfoMoney_1[[#This Row],[William %R]]&gt;-0.1,1,0)</f>
        <v>1</v>
      </c>
      <c r="R884" s="99">
        <f t="shared" si="504"/>
        <v>14.04</v>
      </c>
      <c r="S884" s="99">
        <f t="shared" si="505"/>
        <v>15.11</v>
      </c>
      <c r="T884" s="99">
        <f t="shared" si="506"/>
        <v>14.471730769230767</v>
      </c>
      <c r="U884" s="99">
        <f t="shared" si="507"/>
        <v>14.409499999999998</v>
      </c>
      <c r="V884" s="99">
        <f t="shared" si="508"/>
        <v>14.636070253124874</v>
      </c>
      <c r="W884" s="99">
        <f t="shared" si="509"/>
        <v>14.281634838494991</v>
      </c>
      <c r="X884" s="99">
        <f t="shared" si="510"/>
        <v>0.35443541462988293</v>
      </c>
      <c r="Y884" s="99">
        <f t="shared" si="511"/>
        <v>0.35194252678143051</v>
      </c>
      <c r="Z884" s="99">
        <f t="shared" si="512"/>
        <v>2.4928878484524186E-3</v>
      </c>
      <c r="AA884" s="109">
        <f t="shared" si="513"/>
        <v>0.13435028842544369</v>
      </c>
      <c r="AB884" s="109">
        <f t="shared" si="530"/>
        <v>0.22063544592834555</v>
      </c>
      <c r="AC884" s="99" t="str">
        <f t="shared" si="531"/>
        <v>0</v>
      </c>
      <c r="AD884" s="95" t="str">
        <f t="shared" si="532"/>
        <v>0</v>
      </c>
      <c r="AE884" s="95">
        <f t="shared" si="514"/>
        <v>1</v>
      </c>
      <c r="AF884" s="95">
        <f>IF(Petrobras_PETR4___Histórico__InfoMoney_1[[#This Row],[MACD Line]]&lt;0,1,0)</f>
        <v>0</v>
      </c>
      <c r="AG884" s="99">
        <f>Petrobras_PETR4___Histórico__InfoMoney_1[[#This Row],[9MME]]/Petrobras_PETR4___Histórico__InfoMoney_1[[#This Row],[20MA]]</f>
        <v>1.0043187320330871</v>
      </c>
      <c r="AH884" s="95">
        <f t="shared" si="515"/>
        <v>1</v>
      </c>
      <c r="AI884" s="96">
        <f t="shared" si="516"/>
        <v>0</v>
      </c>
      <c r="AK884" s="104" t="b">
        <f t="shared" si="517"/>
        <v>1</v>
      </c>
      <c r="AL884" s="104" t="b">
        <f t="shared" si="518"/>
        <v>0</v>
      </c>
      <c r="AM884" s="104" t="b">
        <f t="shared" si="519"/>
        <v>0</v>
      </c>
      <c r="AN884" s="104" t="b">
        <f t="shared" si="520"/>
        <v>1</v>
      </c>
      <c r="AO884" s="98">
        <f t="shared" si="521"/>
        <v>13.6</v>
      </c>
      <c r="AP884" s="104">
        <f t="shared" si="522"/>
        <v>15.26</v>
      </c>
      <c r="AQ884" s="98">
        <f t="shared" si="523"/>
        <v>0.2</v>
      </c>
      <c r="AR884" s="98">
        <f t="shared" si="524"/>
        <v>0.15384615384615385</v>
      </c>
      <c r="AS884" s="98">
        <f t="shared" si="525"/>
        <v>7.407407407407407E-2</v>
      </c>
      <c r="AU884" s="97" t="b">
        <f t="shared" si="526"/>
        <v>1</v>
      </c>
      <c r="AV884" s="97" t="b">
        <f t="shared" si="527"/>
        <v>1</v>
      </c>
      <c r="AW884" s="97" t="b">
        <f t="shared" si="533"/>
        <v>0</v>
      </c>
      <c r="AX884" s="97" t="b">
        <f t="shared" si="534"/>
        <v>0</v>
      </c>
      <c r="AY8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4" s="97" t="b">
        <f t="shared" si="528"/>
        <v>0</v>
      </c>
      <c r="BA884" s="97" t="b">
        <f t="shared" si="529"/>
        <v>0</v>
      </c>
      <c r="BB884" s="97" t="b">
        <f t="shared" si="535"/>
        <v>1</v>
      </c>
      <c r="BC884" s="97" t="b">
        <f t="shared" si="536"/>
        <v>1</v>
      </c>
      <c r="BD884" s="97" t="b">
        <f>Petrobras_PETR4___Histórico__InfoMoney_1[[#This Row],[MACD Line]]&lt;0</f>
        <v>0</v>
      </c>
      <c r="BE8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5" spans="1:57">
      <c r="A885" s="83">
        <v>43032</v>
      </c>
      <c r="B885" s="98">
        <v>14.91</v>
      </c>
      <c r="C885" s="98">
        <v>14.91</v>
      </c>
      <c r="D885" s="98">
        <v>1.91</v>
      </c>
      <c r="E885" s="98">
        <f>Petrobras_PETR4___Histórico__InfoMoney_1[[#This Row],[Var.Dia (%)]]/100</f>
        <v>1.9099999999999999E-2</v>
      </c>
      <c r="F885" s="98">
        <v>14.71</v>
      </c>
      <c r="G885" s="98">
        <v>14.61</v>
      </c>
      <c r="H885" s="98">
        <v>14.91</v>
      </c>
      <c r="I885" s="97" t="s">
        <v>784</v>
      </c>
      <c r="J885" s="108">
        <v>-4.1999999999999997E-3</v>
      </c>
      <c r="K885" s="97">
        <f ca="1">IF(COUNT($E885:E$1321)&gt;=22,LINEST(OFFSET(E885,0,0,22),OFFSET(J885,0,0,22)),"")</f>
        <v>-0.12766762333957599</v>
      </c>
      <c r="L885" s="99">
        <f t="shared" si="501"/>
        <v>0</v>
      </c>
      <c r="M885" s="99">
        <f t="shared" si="502"/>
        <v>0</v>
      </c>
      <c r="N885" s="99">
        <f t="shared" si="503"/>
        <v>0</v>
      </c>
      <c r="O8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85" s="128">
        <f>IF(Petrobras_PETR4___Histórico__InfoMoney_1[[#This Row],[William %R]]&lt;-0.8,1,0)</f>
        <v>0</v>
      </c>
      <c r="Q885" s="128">
        <f>IF(Petrobras_PETR4___Histórico__InfoMoney_1[[#This Row],[William %R]]&gt;-0.1,1,0)</f>
        <v>1</v>
      </c>
      <c r="R885" s="99">
        <f t="shared" si="504"/>
        <v>14.04</v>
      </c>
      <c r="S885" s="99">
        <f t="shared" si="505"/>
        <v>14.91</v>
      </c>
      <c r="T885" s="99">
        <f t="shared" si="506"/>
        <v>14.417115384615386</v>
      </c>
      <c r="U885" s="99">
        <f t="shared" si="507"/>
        <v>14.357499999999998</v>
      </c>
      <c r="V885" s="99">
        <f t="shared" si="508"/>
        <v>14.55171939005667</v>
      </c>
      <c r="W885" s="99">
        <f t="shared" si="509"/>
        <v>14.216165625574591</v>
      </c>
      <c r="X885" s="99">
        <f t="shared" si="510"/>
        <v>0.33555376448207852</v>
      </c>
      <c r="Y885" s="99">
        <f t="shared" si="511"/>
        <v>0.35131930481931739</v>
      </c>
      <c r="Z885" s="99">
        <f t="shared" si="512"/>
        <v>-1.576554033723887E-2</v>
      </c>
      <c r="AA885" s="109">
        <f t="shared" si="513"/>
        <v>0.19798989873223286</v>
      </c>
      <c r="AB885" s="109">
        <f t="shared" si="530"/>
        <v>0.13296616110875734</v>
      </c>
      <c r="AC885" s="99" t="str">
        <f t="shared" si="531"/>
        <v>0</v>
      </c>
      <c r="AD885" s="95" t="str">
        <f t="shared" si="532"/>
        <v>0</v>
      </c>
      <c r="AE885" s="95">
        <f t="shared" si="514"/>
        <v>1</v>
      </c>
      <c r="AF885" s="95">
        <f>IF(Petrobras_PETR4___Histórico__InfoMoney_1[[#This Row],[MACD Line]]&lt;0,1,0)</f>
        <v>0</v>
      </c>
      <c r="AG885" s="99">
        <f>Petrobras_PETR4___Histórico__InfoMoney_1[[#This Row],[9MME]]/Petrobras_PETR4___Histórico__InfoMoney_1[[#This Row],[20MA]]</f>
        <v>1.0041522120574882</v>
      </c>
      <c r="AH885" s="95">
        <f t="shared" si="515"/>
        <v>0</v>
      </c>
      <c r="AI885" s="96">
        <f t="shared" si="516"/>
        <v>0</v>
      </c>
      <c r="AK885" s="104" t="b">
        <f t="shared" si="517"/>
        <v>0</v>
      </c>
      <c r="AL885" s="104" t="b">
        <f t="shared" si="518"/>
        <v>1</v>
      </c>
      <c r="AM885" s="104" t="b">
        <f t="shared" si="519"/>
        <v>0</v>
      </c>
      <c r="AN885" s="104" t="b">
        <f t="shared" si="520"/>
        <v>1</v>
      </c>
      <c r="AO885" s="98">
        <f t="shared" si="521"/>
        <v>13.6</v>
      </c>
      <c r="AP885" s="104">
        <f t="shared" si="522"/>
        <v>15.11</v>
      </c>
      <c r="AQ885" s="98">
        <f t="shared" si="523"/>
        <v>0.2</v>
      </c>
      <c r="AR885" s="98">
        <f t="shared" si="524"/>
        <v>0.15384615384615385</v>
      </c>
      <c r="AS885" s="98">
        <f t="shared" si="525"/>
        <v>7.407407407407407E-2</v>
      </c>
      <c r="AU885" s="97" t="b">
        <f t="shared" si="526"/>
        <v>1</v>
      </c>
      <c r="AV885" s="97" t="b">
        <f t="shared" si="527"/>
        <v>0</v>
      </c>
      <c r="AW885" s="97" t="b">
        <f t="shared" si="533"/>
        <v>0</v>
      </c>
      <c r="AX885" s="97" t="b">
        <f t="shared" si="534"/>
        <v>1</v>
      </c>
      <c r="AY8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5" s="97" t="b">
        <f t="shared" si="528"/>
        <v>1</v>
      </c>
      <c r="BA885" s="97" t="b">
        <f t="shared" si="529"/>
        <v>0</v>
      </c>
      <c r="BB885" s="97" t="b">
        <f t="shared" si="535"/>
        <v>0</v>
      </c>
      <c r="BC885" s="97" t="b">
        <f t="shared" si="536"/>
        <v>1</v>
      </c>
      <c r="BD885" s="97" t="b">
        <f>Petrobras_PETR4___Histórico__InfoMoney_1[[#This Row],[MACD Line]]&lt;0</f>
        <v>0</v>
      </c>
      <c r="BE8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6" spans="1:57">
      <c r="A886" s="83">
        <v>43031</v>
      </c>
      <c r="B886" s="98">
        <v>14.63</v>
      </c>
      <c r="C886" s="98">
        <v>14.63</v>
      </c>
      <c r="D886" s="98">
        <v>-0.12</v>
      </c>
      <c r="E886" s="98">
        <f>Petrobras_PETR4___Histórico__InfoMoney_1[[#This Row],[Var.Dia (%)]]/100</f>
        <v>-1.1999999999999999E-3</v>
      </c>
      <c r="F886" s="98">
        <v>14.72</v>
      </c>
      <c r="G886" s="98">
        <v>14.56</v>
      </c>
      <c r="H886" s="98">
        <v>14.72</v>
      </c>
      <c r="I886" s="97" t="s">
        <v>785</v>
      </c>
      <c r="J886" s="108">
        <v>-1.23E-2</v>
      </c>
      <c r="K886" s="97">
        <f ca="1">IF(COUNT($E886:E$1321)&gt;=22,LINEST(OFFSET(E886,0,0,22),OFFSET(J886,0,0,22)),"")</f>
        <v>-0.1206232007421789</v>
      </c>
      <c r="L886" s="99">
        <f t="shared" si="501"/>
        <v>0</v>
      </c>
      <c r="M886" s="99">
        <f t="shared" si="502"/>
        <v>0</v>
      </c>
      <c r="N886" s="99">
        <f t="shared" si="503"/>
        <v>0</v>
      </c>
      <c r="O8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-0.22784810126582217</v>
      </c>
      <c r="P886" s="128">
        <f>IF(Petrobras_PETR4___Histórico__InfoMoney_1[[#This Row],[William %R]]&lt;-0.8,1,0)</f>
        <v>0</v>
      </c>
      <c r="Q886" s="128">
        <f>IF(Petrobras_PETR4___Histórico__InfoMoney_1[[#This Row],[William %R]]&gt;-0.1,1,0)</f>
        <v>0</v>
      </c>
      <c r="R886" s="99">
        <f t="shared" si="504"/>
        <v>14.02</v>
      </c>
      <c r="S886" s="99">
        <f t="shared" si="505"/>
        <v>14.81</v>
      </c>
      <c r="T886" s="99">
        <f t="shared" si="506"/>
        <v>14.354576923076923</v>
      </c>
      <c r="U886" s="99">
        <f t="shared" si="507"/>
        <v>14.327500000000001</v>
      </c>
      <c r="V886" s="99">
        <f t="shared" si="508"/>
        <v>14.486577460976065</v>
      </c>
      <c r="W886" s="99">
        <f t="shared" si="509"/>
        <v>14.160658875620559</v>
      </c>
      <c r="X886" s="99">
        <f t="shared" si="510"/>
        <v>0.325918585355506</v>
      </c>
      <c r="Y886" s="99">
        <f t="shared" si="511"/>
        <v>0.35526068990362714</v>
      </c>
      <c r="Z886" s="99">
        <f t="shared" si="512"/>
        <v>-2.934210454812114E-2</v>
      </c>
      <c r="AA886" s="109">
        <f t="shared" si="513"/>
        <v>1.4142135623730649E-2</v>
      </c>
      <c r="AB886" s="109">
        <f t="shared" si="530"/>
        <v>3.1937438845342829E-2</v>
      </c>
      <c r="AC886" s="99" t="str">
        <f t="shared" si="531"/>
        <v>0</v>
      </c>
      <c r="AD886" s="95" t="str">
        <f t="shared" si="532"/>
        <v>0</v>
      </c>
      <c r="AE886" s="95">
        <f t="shared" si="514"/>
        <v>1</v>
      </c>
      <c r="AF886" s="95">
        <f>IF(Petrobras_PETR4___Histórico__InfoMoney_1[[#This Row],[MACD Line]]&lt;0,1,0)</f>
        <v>0</v>
      </c>
      <c r="AG886" s="99">
        <f>Petrobras_PETR4___Histórico__InfoMoney_1[[#This Row],[9MME]]/Petrobras_PETR4___Histórico__InfoMoney_1[[#This Row],[20MA]]</f>
        <v>1.0018898567842904</v>
      </c>
      <c r="AH886" s="95">
        <f t="shared" si="515"/>
        <v>0</v>
      </c>
      <c r="AI886" s="96">
        <f t="shared" si="516"/>
        <v>0</v>
      </c>
      <c r="AK886" s="104" t="b">
        <f t="shared" si="517"/>
        <v>1</v>
      </c>
      <c r="AL886" s="104" t="b">
        <f t="shared" si="518"/>
        <v>1</v>
      </c>
      <c r="AM886" s="104" t="b">
        <f t="shared" si="519"/>
        <v>1</v>
      </c>
      <c r="AN886" s="104" t="b">
        <f t="shared" si="520"/>
        <v>0</v>
      </c>
      <c r="AO886" s="98">
        <f t="shared" si="521"/>
        <v>13.6</v>
      </c>
      <c r="AP886" s="104">
        <f t="shared" si="522"/>
        <v>14.81</v>
      </c>
      <c r="AQ886" s="98">
        <f t="shared" si="523"/>
        <v>0.2</v>
      </c>
      <c r="AR886" s="98">
        <f t="shared" si="524"/>
        <v>0.15384615384615385</v>
      </c>
      <c r="AS886" s="98">
        <f t="shared" si="525"/>
        <v>7.407407407407407E-2</v>
      </c>
      <c r="AU886" s="97" t="b">
        <f t="shared" si="526"/>
        <v>0</v>
      </c>
      <c r="AV886" s="97" t="b">
        <f t="shared" si="527"/>
        <v>1</v>
      </c>
      <c r="AW886" s="97" t="b">
        <f t="shared" si="533"/>
        <v>1</v>
      </c>
      <c r="AX886" s="97" t="b">
        <f t="shared" si="534"/>
        <v>1</v>
      </c>
      <c r="AY8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6" s="97" t="b">
        <f t="shared" si="528"/>
        <v>0</v>
      </c>
      <c r="BA886" s="97" t="b">
        <f t="shared" si="529"/>
        <v>1</v>
      </c>
      <c r="BB886" s="97" t="b">
        <f t="shared" si="535"/>
        <v>0</v>
      </c>
      <c r="BC886" s="97" t="b">
        <f t="shared" si="536"/>
        <v>0</v>
      </c>
      <c r="BD886" s="97" t="b">
        <f>Petrobras_PETR4___Histórico__InfoMoney_1[[#This Row],[MACD Line]]&lt;0</f>
        <v>0</v>
      </c>
      <c r="BE8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7" spans="1:57">
      <c r="A887" s="83">
        <v>43028</v>
      </c>
      <c r="B887" s="98">
        <v>14.65</v>
      </c>
      <c r="C887" s="98">
        <v>14.65</v>
      </c>
      <c r="D887" s="98">
        <v>0.43</v>
      </c>
      <c r="E887" s="98">
        <f>Petrobras_PETR4___Histórico__InfoMoney_1[[#This Row],[Var.Dia (%)]]/100</f>
        <v>4.3E-3</v>
      </c>
      <c r="F887" s="98">
        <v>14.63</v>
      </c>
      <c r="G887" s="98">
        <v>14.61</v>
      </c>
      <c r="H887" s="98">
        <v>14.81</v>
      </c>
      <c r="I887" s="97" t="s">
        <v>786</v>
      </c>
      <c r="J887" s="108">
        <v>1.2999999999999999E-2</v>
      </c>
      <c r="K887" s="97">
        <f ca="1">IF(COUNT($E887:E$1321)&gt;=22,LINEST(OFFSET(E887,0,0,22),OFFSET(J887,0,0,22)),"")</f>
        <v>-2.5092228421598212E-2</v>
      </c>
      <c r="L887" s="99">
        <f t="shared" si="501"/>
        <v>0</v>
      </c>
      <c r="M887" s="99">
        <f t="shared" si="502"/>
        <v>1</v>
      </c>
      <c r="N887" s="99">
        <f t="shared" si="503"/>
        <v>0</v>
      </c>
      <c r="O8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-0.13223140495867772</v>
      </c>
      <c r="P887" s="128">
        <f>IF(Petrobras_PETR4___Histórico__InfoMoney_1[[#This Row],[William %R]]&lt;-0.8,1,0)</f>
        <v>0</v>
      </c>
      <c r="Q887" s="128">
        <f>IF(Petrobras_PETR4___Histórico__InfoMoney_1[[#This Row],[William %R]]&gt;-0.1,1,0)</f>
        <v>0</v>
      </c>
      <c r="R887" s="99">
        <f t="shared" si="504"/>
        <v>13.6</v>
      </c>
      <c r="S887" s="99">
        <f t="shared" si="505"/>
        <v>14.81</v>
      </c>
      <c r="T887" s="99">
        <f t="shared" si="506"/>
        <v>14.336923076923078</v>
      </c>
      <c r="U887" s="99">
        <f t="shared" si="507"/>
        <v>14.304499999999999</v>
      </c>
      <c r="V887" s="99">
        <f t="shared" si="508"/>
        <v>14.460500635698986</v>
      </c>
      <c r="W887" s="99">
        <f t="shared" si="509"/>
        <v>14.123111585670204</v>
      </c>
      <c r="X887" s="99">
        <f t="shared" si="510"/>
        <v>0.33738905002878283</v>
      </c>
      <c r="Y887" s="99">
        <f t="shared" si="511"/>
        <v>0.36259621604065739</v>
      </c>
      <c r="Z887" s="99">
        <f t="shared" si="512"/>
        <v>-2.520716601187456E-2</v>
      </c>
      <c r="AA887" s="109">
        <f t="shared" si="513"/>
        <v>4.2426406871193201E-2</v>
      </c>
      <c r="AB887" s="109">
        <f t="shared" si="530"/>
        <v>3.5071355833500323E-2</v>
      </c>
      <c r="AC887" s="99" t="str">
        <f t="shared" si="531"/>
        <v>0</v>
      </c>
      <c r="AD887" s="95" t="str">
        <f t="shared" si="532"/>
        <v>0</v>
      </c>
      <c r="AE887" s="95">
        <f t="shared" si="514"/>
        <v>1</v>
      </c>
      <c r="AF887" s="95">
        <f>IF(Petrobras_PETR4___Histórico__InfoMoney_1[[#This Row],[MACD Line]]&lt;0,1,0)</f>
        <v>0</v>
      </c>
      <c r="AG887" s="99">
        <f>Petrobras_PETR4___Histórico__InfoMoney_1[[#This Row],[9MME]]/Petrobras_PETR4___Histórico__InfoMoney_1[[#This Row],[20MA]]</f>
        <v>1.0022666347599063</v>
      </c>
      <c r="AH887" s="95">
        <f t="shared" si="515"/>
        <v>0</v>
      </c>
      <c r="AI887" s="96">
        <f t="shared" si="516"/>
        <v>0</v>
      </c>
      <c r="AK887" s="104" t="b">
        <f t="shared" si="517"/>
        <v>1</v>
      </c>
      <c r="AL887" s="104" t="b">
        <f t="shared" si="518"/>
        <v>1</v>
      </c>
      <c r="AM887" s="104" t="b">
        <f t="shared" si="519"/>
        <v>0</v>
      </c>
      <c r="AN887" s="104" t="b">
        <f t="shared" si="520"/>
        <v>1</v>
      </c>
      <c r="AO887" s="98">
        <f t="shared" si="521"/>
        <v>13.6</v>
      </c>
      <c r="AP887" s="104">
        <f t="shared" si="522"/>
        <v>14.81</v>
      </c>
      <c r="AQ887" s="98">
        <f t="shared" si="523"/>
        <v>0.2</v>
      </c>
      <c r="AR887" s="98">
        <f t="shared" si="524"/>
        <v>0.15384615384615385</v>
      </c>
      <c r="AS887" s="98">
        <f t="shared" si="525"/>
        <v>7.407407407407407E-2</v>
      </c>
      <c r="AU887" s="97" t="b">
        <f t="shared" si="526"/>
        <v>1</v>
      </c>
      <c r="AV887" s="97" t="b">
        <f t="shared" si="527"/>
        <v>0</v>
      </c>
      <c r="AW887" s="97" t="b">
        <f t="shared" si="533"/>
        <v>1</v>
      </c>
      <c r="AX887" s="97" t="b">
        <f t="shared" si="534"/>
        <v>1</v>
      </c>
      <c r="AY8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7" s="97" t="b">
        <f t="shared" si="528"/>
        <v>1</v>
      </c>
      <c r="BA887" s="97" t="b">
        <f t="shared" si="529"/>
        <v>0</v>
      </c>
      <c r="BB887" s="97" t="b">
        <f t="shared" si="535"/>
        <v>0</v>
      </c>
      <c r="BC887" s="97" t="b">
        <f t="shared" si="536"/>
        <v>0</v>
      </c>
      <c r="BD887" s="97" t="b">
        <f>Petrobras_PETR4___Histórico__InfoMoney_1[[#This Row],[MACD Line]]&lt;0</f>
        <v>0</v>
      </c>
      <c r="BE8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8" spans="1:57">
      <c r="A888" s="83">
        <v>43027</v>
      </c>
      <c r="B888" s="98">
        <v>14.59</v>
      </c>
      <c r="C888" s="98">
        <v>14.59</v>
      </c>
      <c r="D888" s="98">
        <v>-0.06</v>
      </c>
      <c r="E888" s="98">
        <f>Petrobras_PETR4___Histórico__InfoMoney_1[[#This Row],[Var.Dia (%)]]/100</f>
        <v>-5.9999999999999995E-4</v>
      </c>
      <c r="F888" s="98">
        <v>14.45</v>
      </c>
      <c r="G888" s="98">
        <v>14.36</v>
      </c>
      <c r="H888" s="98">
        <v>14.6</v>
      </c>
      <c r="I888" s="97" t="s">
        <v>787</v>
      </c>
      <c r="J888" s="108">
        <v>-1.4E-3</v>
      </c>
      <c r="K888" s="97">
        <f ca="1">IF(COUNT($E888:E$1321)&gt;=22,LINEST(OFFSET(E888,0,0,22),OFFSET(J888,0,0,22)),"")</f>
        <v>-3.5302832138474488E-2</v>
      </c>
      <c r="L888" s="99">
        <f t="shared" si="501"/>
        <v>0</v>
      </c>
      <c r="M888" s="99">
        <f t="shared" si="502"/>
        <v>0</v>
      </c>
      <c r="N888" s="99">
        <f t="shared" si="503"/>
        <v>0</v>
      </c>
      <c r="O8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-0.11607142857142917</v>
      </c>
      <c r="P888" s="128">
        <f>IF(Petrobras_PETR4___Histórico__InfoMoney_1[[#This Row],[William %R]]&lt;-0.8,1,0)</f>
        <v>0</v>
      </c>
      <c r="Q888" s="128">
        <f>IF(Petrobras_PETR4___Histórico__InfoMoney_1[[#This Row],[William %R]]&gt;-0.1,1,0)</f>
        <v>0</v>
      </c>
      <c r="R888" s="99">
        <f t="shared" si="504"/>
        <v>13.6</v>
      </c>
      <c r="S888" s="99">
        <f t="shared" si="505"/>
        <v>14.72</v>
      </c>
      <c r="T888" s="99">
        <f t="shared" si="506"/>
        <v>14.317115384615386</v>
      </c>
      <c r="U888" s="99">
        <f t="shared" si="507"/>
        <v>14.280000000000001</v>
      </c>
      <c r="V888" s="99">
        <f t="shared" si="508"/>
        <v>14.426046205826076</v>
      </c>
      <c r="W888" s="99">
        <f t="shared" si="509"/>
        <v>14.08096051252382</v>
      </c>
      <c r="X888" s="99">
        <f t="shared" si="510"/>
        <v>0.34508569330225569</v>
      </c>
      <c r="Y888" s="99">
        <f t="shared" si="511"/>
        <v>0.36889800754362601</v>
      </c>
      <c r="Z888" s="99">
        <f t="shared" si="512"/>
        <v>-2.3812314241370314E-2</v>
      </c>
      <c r="AA888" s="109">
        <f t="shared" si="513"/>
        <v>7.0710678118653244E-3</v>
      </c>
      <c r="AB888" s="109">
        <f t="shared" si="530"/>
        <v>2.7386127875258369E-2</v>
      </c>
      <c r="AC888" s="99" t="str">
        <f t="shared" si="531"/>
        <v>0</v>
      </c>
      <c r="AD888" s="95" t="str">
        <f t="shared" si="532"/>
        <v>0</v>
      </c>
      <c r="AE888" s="95">
        <f t="shared" si="514"/>
        <v>1</v>
      </c>
      <c r="AF888" s="95">
        <f>IF(Petrobras_PETR4___Histórico__InfoMoney_1[[#This Row],[MACD Line]]&lt;0,1,0)</f>
        <v>0</v>
      </c>
      <c r="AG888" s="99">
        <f>Petrobras_PETR4___Histórico__InfoMoney_1[[#This Row],[9MME]]/Petrobras_PETR4___Histórico__InfoMoney_1[[#This Row],[20MA]]</f>
        <v>1.0025991165697048</v>
      </c>
      <c r="AH888" s="95">
        <f t="shared" si="515"/>
        <v>0</v>
      </c>
      <c r="AI888" s="96">
        <f t="shared" si="516"/>
        <v>0</v>
      </c>
      <c r="AK888" s="104" t="b">
        <f t="shared" si="517"/>
        <v>1</v>
      </c>
      <c r="AL888" s="104" t="b">
        <f t="shared" si="518"/>
        <v>0</v>
      </c>
      <c r="AM888" s="104" t="b">
        <f t="shared" si="519"/>
        <v>0</v>
      </c>
      <c r="AN888" s="104" t="b">
        <f t="shared" si="520"/>
        <v>1</v>
      </c>
      <c r="AO888" s="98">
        <f t="shared" si="521"/>
        <v>13.6</v>
      </c>
      <c r="AP888" s="104">
        <f t="shared" si="522"/>
        <v>14.72</v>
      </c>
      <c r="AQ888" s="98">
        <f t="shared" si="523"/>
        <v>0.2</v>
      </c>
      <c r="AR888" s="98">
        <f t="shared" si="524"/>
        <v>0.15384615384615385</v>
      </c>
      <c r="AS888" s="98">
        <f t="shared" si="525"/>
        <v>7.407407407407407E-2</v>
      </c>
      <c r="AU888" s="97" t="b">
        <f t="shared" si="526"/>
        <v>0</v>
      </c>
      <c r="AV888" s="97" t="b">
        <f t="shared" si="527"/>
        <v>1</v>
      </c>
      <c r="AW888" s="97" t="b">
        <f t="shared" si="533"/>
        <v>1</v>
      </c>
      <c r="AX888" s="97" t="b">
        <f t="shared" si="534"/>
        <v>1</v>
      </c>
      <c r="AY8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8" s="97" t="b">
        <f t="shared" si="528"/>
        <v>0</v>
      </c>
      <c r="BA888" s="97" t="b">
        <f t="shared" si="529"/>
        <v>1</v>
      </c>
      <c r="BB888" s="97" t="b">
        <f t="shared" si="535"/>
        <v>0</v>
      </c>
      <c r="BC888" s="97" t="b">
        <f t="shared" si="536"/>
        <v>0</v>
      </c>
      <c r="BD888" s="97" t="b">
        <f>Petrobras_PETR4___Histórico__InfoMoney_1[[#This Row],[MACD Line]]&lt;0</f>
        <v>0</v>
      </c>
      <c r="BE8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89" spans="1:57">
      <c r="A889" s="83">
        <v>43026</v>
      </c>
      <c r="B889" s="98">
        <v>14.6</v>
      </c>
      <c r="C889" s="98">
        <v>14.6</v>
      </c>
      <c r="D889" s="98">
        <v>0.19</v>
      </c>
      <c r="E889" s="98">
        <f>Petrobras_PETR4___Histórico__InfoMoney_1[[#This Row],[Var.Dia (%)]]/100</f>
        <v>1.9E-3</v>
      </c>
      <c r="G889" s="98">
        <v>14.57</v>
      </c>
      <c r="H889" s="98">
        <v>14.71</v>
      </c>
      <c r="I889" s="97" t="s">
        <v>788</v>
      </c>
      <c r="J889" s="108">
        <v>4.0000000000000001E-3</v>
      </c>
      <c r="K889" s="97">
        <f ca="1">IF(COUNT($E889:E$1321)&gt;=22,LINEST(OFFSET(E889,0,0,22),OFFSET(J889,0,0,22)),"")</f>
        <v>-3.8756362608063387E-2</v>
      </c>
      <c r="L889" s="99">
        <f t="shared" si="501"/>
        <v>0</v>
      </c>
      <c r="M889" s="99">
        <f t="shared" si="502"/>
        <v>0</v>
      </c>
      <c r="N889" s="99">
        <f t="shared" si="503"/>
        <v>0</v>
      </c>
      <c r="O8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-0.10714285714285794</v>
      </c>
      <c r="P889" s="128">
        <f>IF(Petrobras_PETR4___Histórico__InfoMoney_1[[#This Row],[William %R]]&lt;-0.8,1,0)</f>
        <v>0</v>
      </c>
      <c r="Q889" s="128">
        <f>IF(Petrobras_PETR4___Histórico__InfoMoney_1[[#This Row],[William %R]]&gt;-0.1,1,0)</f>
        <v>0</v>
      </c>
      <c r="R889" s="99">
        <f t="shared" si="504"/>
        <v>13.6</v>
      </c>
      <c r="S889" s="99">
        <f t="shared" si="505"/>
        <v>14.72</v>
      </c>
      <c r="T889" s="99">
        <f t="shared" si="506"/>
        <v>14.27973076923077</v>
      </c>
      <c r="U889" s="99">
        <f t="shared" si="507"/>
        <v>14.267500000000002</v>
      </c>
      <c r="V889" s="99">
        <f t="shared" si="508"/>
        <v>14.39623642506718</v>
      </c>
      <c r="W889" s="99">
        <f t="shared" si="509"/>
        <v>14.040237353525725</v>
      </c>
      <c r="X889" s="99">
        <f t="shared" si="510"/>
        <v>0.35599907154145427</v>
      </c>
      <c r="Y889" s="99">
        <f t="shared" si="511"/>
        <v>0.37485108610396861</v>
      </c>
      <c r="Z889" s="99">
        <f t="shared" si="512"/>
        <v>-1.8852014562514341E-2</v>
      </c>
      <c r="AA889" s="109">
        <f t="shared" si="513"/>
        <v>2.1213203435595972E-2</v>
      </c>
      <c r="AB889" s="109">
        <f t="shared" si="530"/>
        <v>2.9495762407505465E-2</v>
      </c>
      <c r="AC889" s="99" t="str">
        <f t="shared" si="531"/>
        <v>0</v>
      </c>
      <c r="AD889" s="95" t="str">
        <f t="shared" si="532"/>
        <v>0</v>
      </c>
      <c r="AE889" s="95">
        <f t="shared" si="514"/>
        <v>1</v>
      </c>
      <c r="AF889" s="95">
        <f>IF(Petrobras_PETR4___Histórico__InfoMoney_1[[#This Row],[MACD Line]]&lt;0,1,0)</f>
        <v>0</v>
      </c>
      <c r="AG889" s="99">
        <f>Petrobras_PETR4___Histórico__InfoMoney_1[[#This Row],[9MME]]/Petrobras_PETR4___Histórico__InfoMoney_1[[#This Row],[20MA]]</f>
        <v>1.0008572468358696</v>
      </c>
      <c r="AH889" s="95">
        <f t="shared" si="515"/>
        <v>0</v>
      </c>
      <c r="AI889" s="96">
        <f t="shared" si="516"/>
        <v>0</v>
      </c>
      <c r="AK889" s="104" t="b">
        <f t="shared" si="517"/>
        <v>0</v>
      </c>
      <c r="AL889" s="104" t="b">
        <f t="shared" si="518"/>
        <v>0</v>
      </c>
      <c r="AM889" s="104" t="b">
        <f t="shared" si="519"/>
        <v>0</v>
      </c>
      <c r="AN889" s="104" t="b">
        <f t="shared" si="520"/>
        <v>1</v>
      </c>
      <c r="AO889" s="98">
        <f t="shared" si="521"/>
        <v>13.48</v>
      </c>
      <c r="AP889" s="104">
        <f t="shared" si="522"/>
        <v>14.72</v>
      </c>
      <c r="AQ889" s="98">
        <f t="shared" si="523"/>
        <v>0.2</v>
      </c>
      <c r="AR889" s="98">
        <f t="shared" si="524"/>
        <v>0.15384615384615385</v>
      </c>
      <c r="AS889" s="98">
        <f t="shared" si="525"/>
        <v>7.407407407407407E-2</v>
      </c>
      <c r="AU889" s="97" t="b">
        <f t="shared" si="526"/>
        <v>1</v>
      </c>
      <c r="AV889" s="97" t="b">
        <f t="shared" si="527"/>
        <v>0</v>
      </c>
      <c r="AW889" s="97" t="b">
        <f t="shared" si="533"/>
        <v>1</v>
      </c>
      <c r="AX889" s="97" t="b">
        <f t="shared" si="534"/>
        <v>1</v>
      </c>
      <c r="AY8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89" s="97" t="b">
        <f t="shared" si="528"/>
        <v>0</v>
      </c>
      <c r="BA889" s="97" t="b">
        <f t="shared" si="529"/>
        <v>0</v>
      </c>
      <c r="BB889" s="97" t="b">
        <f t="shared" si="535"/>
        <v>0</v>
      </c>
      <c r="BC889" s="97" t="b">
        <f t="shared" si="536"/>
        <v>0</v>
      </c>
      <c r="BD889" s="97" t="b">
        <f>Petrobras_PETR4___Histórico__InfoMoney_1[[#This Row],[MACD Line]]&lt;0</f>
        <v>0</v>
      </c>
      <c r="BE8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0" spans="1:57">
      <c r="A890" s="83">
        <v>43025</v>
      </c>
      <c r="B890" s="98">
        <v>14.57</v>
      </c>
      <c r="C890" s="98">
        <v>14.57</v>
      </c>
      <c r="D890" s="98">
        <v>0.06</v>
      </c>
      <c r="E890" s="98">
        <f>Petrobras_PETR4___Histórico__InfoMoney_1[[#This Row],[Var.Dia (%)]]/100</f>
        <v>5.9999999999999995E-4</v>
      </c>
      <c r="F890" s="98">
        <v>14.58</v>
      </c>
      <c r="G890" s="98">
        <v>14.52</v>
      </c>
      <c r="H890" s="98">
        <v>14.65</v>
      </c>
      <c r="I890" s="97" t="s">
        <v>789</v>
      </c>
      <c r="J890" s="108">
        <v>-5.1000000000000004E-3</v>
      </c>
      <c r="K890" s="97">
        <f ca="1">IF(COUNT($E890:E$1321)&gt;=22,LINEST(OFFSET(E890,0,0,22),OFFSET(J890,0,0,22)),"")</f>
        <v>-3.0195711202730992E-2</v>
      </c>
      <c r="L890" s="99">
        <f t="shared" si="501"/>
        <v>0</v>
      </c>
      <c r="M890" s="99">
        <f t="shared" si="502"/>
        <v>0</v>
      </c>
      <c r="N890" s="99">
        <f t="shared" si="503"/>
        <v>0</v>
      </c>
      <c r="O8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-0.13392857142857162</v>
      </c>
      <c r="P890" s="128">
        <f>IF(Petrobras_PETR4___Histórico__InfoMoney_1[[#This Row],[William %R]]&lt;-0.8,1,0)</f>
        <v>0</v>
      </c>
      <c r="Q890" s="128">
        <f>IF(Petrobras_PETR4___Histórico__InfoMoney_1[[#This Row],[William %R]]&gt;-0.1,1,0)</f>
        <v>0</v>
      </c>
      <c r="R890" s="99">
        <f t="shared" si="504"/>
        <v>13.6</v>
      </c>
      <c r="S890" s="99">
        <f t="shared" si="505"/>
        <v>14.72</v>
      </c>
      <c r="T890" s="99">
        <f t="shared" si="506"/>
        <v>14.233653846153846</v>
      </c>
      <c r="U890" s="99">
        <f t="shared" si="507"/>
        <v>14.221500000000001</v>
      </c>
      <c r="V890" s="99">
        <f t="shared" si="508"/>
        <v>14.359188502352122</v>
      </c>
      <c r="W890" s="99">
        <f t="shared" si="509"/>
        <v>13.995456341807783</v>
      </c>
      <c r="X890" s="99">
        <f t="shared" si="510"/>
        <v>0.36373216054433932</v>
      </c>
      <c r="Y890" s="99">
        <f t="shared" si="511"/>
        <v>0.37956408974459721</v>
      </c>
      <c r="Z890" s="99">
        <f t="shared" si="512"/>
        <v>-1.5831929200257888E-2</v>
      </c>
      <c r="AA890" s="109">
        <f t="shared" si="513"/>
        <v>7.0710678118653244E-3</v>
      </c>
      <c r="AB890" s="109">
        <f t="shared" si="530"/>
        <v>4.0987803063838972E-2</v>
      </c>
      <c r="AC890" s="99" t="str">
        <f t="shared" si="531"/>
        <v>0</v>
      </c>
      <c r="AD890" s="95" t="str">
        <f t="shared" si="532"/>
        <v>0</v>
      </c>
      <c r="AE890" s="95">
        <f t="shared" si="514"/>
        <v>1</v>
      </c>
      <c r="AF890" s="95">
        <f>IF(Petrobras_PETR4___Histórico__InfoMoney_1[[#This Row],[MACD Line]]&lt;0,1,0)</f>
        <v>0</v>
      </c>
      <c r="AG890" s="99">
        <f>Petrobras_PETR4___Histórico__InfoMoney_1[[#This Row],[9MME]]/Petrobras_PETR4___Histórico__InfoMoney_1[[#This Row],[20MA]]</f>
        <v>1.0008546107058922</v>
      </c>
      <c r="AH890" s="95">
        <f t="shared" si="515"/>
        <v>0</v>
      </c>
      <c r="AI890" s="96">
        <f t="shared" si="516"/>
        <v>0</v>
      </c>
      <c r="AK890" s="104" t="b">
        <f t="shared" si="517"/>
        <v>0</v>
      </c>
      <c r="AL890" s="104" t="b">
        <f t="shared" si="518"/>
        <v>0</v>
      </c>
      <c r="AM890" s="104" t="b">
        <f t="shared" si="519"/>
        <v>0</v>
      </c>
      <c r="AN890" s="104" t="b">
        <f t="shared" si="520"/>
        <v>1</v>
      </c>
      <c r="AO890" s="98">
        <f t="shared" si="521"/>
        <v>13.48</v>
      </c>
      <c r="AP890" s="104">
        <f t="shared" si="522"/>
        <v>14.72</v>
      </c>
      <c r="AQ890" s="98">
        <f t="shared" si="523"/>
        <v>0.2</v>
      </c>
      <c r="AR890" s="98">
        <f t="shared" si="524"/>
        <v>0.15384615384615385</v>
      </c>
      <c r="AS890" s="98">
        <f t="shared" si="525"/>
        <v>7.407407407407407E-2</v>
      </c>
      <c r="AU890" s="97" t="b">
        <f t="shared" si="526"/>
        <v>0</v>
      </c>
      <c r="AV890" s="97" t="b">
        <f t="shared" si="527"/>
        <v>0</v>
      </c>
      <c r="AW890" s="97" t="b">
        <f t="shared" si="533"/>
        <v>1</v>
      </c>
      <c r="AX890" s="97" t="b">
        <f t="shared" si="534"/>
        <v>1</v>
      </c>
      <c r="AY8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0" s="97" t="b">
        <f t="shared" si="528"/>
        <v>1</v>
      </c>
      <c r="BA890" s="97" t="b">
        <f t="shared" si="529"/>
        <v>0</v>
      </c>
      <c r="BB890" s="97" t="b">
        <f t="shared" si="535"/>
        <v>0</v>
      </c>
      <c r="BC890" s="97" t="b">
        <f t="shared" si="536"/>
        <v>0</v>
      </c>
      <c r="BD890" s="97" t="b">
        <f>Petrobras_PETR4___Histórico__InfoMoney_1[[#This Row],[MACD Line]]&lt;0</f>
        <v>0</v>
      </c>
      <c r="BE8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1" spans="1:57">
      <c r="A891" s="83">
        <v>43024</v>
      </c>
      <c r="B891" s="98">
        <v>14.56</v>
      </c>
      <c r="C891" s="98">
        <v>14.56</v>
      </c>
      <c r="D891" s="98">
        <v>0.25</v>
      </c>
      <c r="E891" s="98">
        <f>Petrobras_PETR4___Histórico__InfoMoney_1[[#This Row],[Var.Dia (%)]]/100</f>
        <v>2.5000000000000001E-3</v>
      </c>
      <c r="F891" s="98">
        <v>14.6</v>
      </c>
      <c r="G891" s="98">
        <v>14.45</v>
      </c>
      <c r="H891" s="98">
        <v>14.69</v>
      </c>
      <c r="I891" s="97" t="s">
        <v>790</v>
      </c>
      <c r="J891" s="108">
        <v>9.1000000000000004E-3</v>
      </c>
      <c r="K891" s="97">
        <f ca="1">IF(COUNT($E891:E$1321)&gt;=22,LINEST(OFFSET(E891,0,0,22),OFFSET(J891,0,0,22)),"")</f>
        <v>-1.5198439783210579E-2</v>
      </c>
      <c r="L891" s="99">
        <f t="shared" si="501"/>
        <v>0</v>
      </c>
      <c r="M891" s="99">
        <f t="shared" si="502"/>
        <v>0</v>
      </c>
      <c r="N891" s="99">
        <f t="shared" si="503"/>
        <v>0</v>
      </c>
      <c r="O8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-0.14285714285714285</v>
      </c>
      <c r="P891" s="128">
        <f>IF(Petrobras_PETR4___Histórico__InfoMoney_1[[#This Row],[William %R]]&lt;-0.8,1,0)</f>
        <v>0</v>
      </c>
      <c r="Q891" s="128">
        <f>IF(Petrobras_PETR4___Histórico__InfoMoney_1[[#This Row],[William %R]]&gt;-0.1,1,0)</f>
        <v>0</v>
      </c>
      <c r="R891" s="99">
        <f t="shared" si="504"/>
        <v>13.6</v>
      </c>
      <c r="S891" s="99">
        <f t="shared" si="505"/>
        <v>14.72</v>
      </c>
      <c r="T891" s="99">
        <f t="shared" si="506"/>
        <v>14.191076923076922</v>
      </c>
      <c r="U891" s="99">
        <f t="shared" si="507"/>
        <v>14.172499999999999</v>
      </c>
      <c r="V891" s="99">
        <f t="shared" si="508"/>
        <v>14.320859139143417</v>
      </c>
      <c r="W891" s="99">
        <f t="shared" si="509"/>
        <v>13.949492849152406</v>
      </c>
      <c r="X891" s="99">
        <f t="shared" si="510"/>
        <v>0.37136628999101085</v>
      </c>
      <c r="Y891" s="99">
        <f t="shared" si="511"/>
        <v>0.38352207204466165</v>
      </c>
      <c r="Z891" s="99">
        <f t="shared" si="512"/>
        <v>-1.215578205365081E-2</v>
      </c>
      <c r="AA891" s="109">
        <f t="shared" si="513"/>
        <v>2.1213203435597228E-2</v>
      </c>
      <c r="AB891" s="109">
        <f t="shared" si="530"/>
        <v>0.10344080432788637</v>
      </c>
      <c r="AC891" s="99" t="str">
        <f t="shared" si="531"/>
        <v>0</v>
      </c>
      <c r="AD891" s="95" t="str">
        <f t="shared" si="532"/>
        <v>0</v>
      </c>
      <c r="AE891" s="95">
        <f t="shared" si="514"/>
        <v>1</v>
      </c>
      <c r="AF891" s="95">
        <f>IF(Petrobras_PETR4___Histórico__InfoMoney_1[[#This Row],[MACD Line]]&lt;0,1,0)</f>
        <v>0</v>
      </c>
      <c r="AG891" s="99">
        <f>Petrobras_PETR4___Histórico__InfoMoney_1[[#This Row],[9MME]]/Petrobras_PETR4___Histórico__InfoMoney_1[[#This Row],[20MA]]</f>
        <v>1.0013107724873469</v>
      </c>
      <c r="AH891" s="95">
        <f t="shared" si="515"/>
        <v>0</v>
      </c>
      <c r="AI891" s="96">
        <f t="shared" si="516"/>
        <v>0</v>
      </c>
      <c r="AK891" s="104" t="b">
        <f t="shared" si="517"/>
        <v>0</v>
      </c>
      <c r="AL891" s="104" t="b">
        <f t="shared" si="518"/>
        <v>0</v>
      </c>
      <c r="AM891" s="104" t="b">
        <f t="shared" si="519"/>
        <v>0</v>
      </c>
      <c r="AN891" s="104" t="b">
        <f t="shared" si="520"/>
        <v>1</v>
      </c>
      <c r="AO891" s="98">
        <f t="shared" si="521"/>
        <v>13.48</v>
      </c>
      <c r="AP891" s="104">
        <f t="shared" si="522"/>
        <v>14.72</v>
      </c>
      <c r="AQ891" s="98">
        <f t="shared" si="523"/>
        <v>0.2</v>
      </c>
      <c r="AR891" s="98">
        <f t="shared" si="524"/>
        <v>0.15384615384615385</v>
      </c>
      <c r="AS891" s="98">
        <f t="shared" si="525"/>
        <v>7.407407407407407E-2</v>
      </c>
      <c r="AU891" s="97" t="b">
        <f t="shared" si="526"/>
        <v>0</v>
      </c>
      <c r="AV891" s="97" t="b">
        <f t="shared" si="527"/>
        <v>1</v>
      </c>
      <c r="AW891" s="97" t="b">
        <f t="shared" si="533"/>
        <v>1</v>
      </c>
      <c r="AX891" s="97" t="b">
        <f t="shared" si="534"/>
        <v>1</v>
      </c>
      <c r="AY8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1" s="97" t="b">
        <f t="shared" si="528"/>
        <v>0</v>
      </c>
      <c r="BA891" s="97" t="b">
        <f t="shared" si="529"/>
        <v>1</v>
      </c>
      <c r="BB891" s="97" t="b">
        <f t="shared" si="535"/>
        <v>0</v>
      </c>
      <c r="BC891" s="97" t="b">
        <f t="shared" si="536"/>
        <v>0</v>
      </c>
      <c r="BD891" s="97" t="b">
        <f>Petrobras_PETR4___Histórico__InfoMoney_1[[#This Row],[MACD Line]]&lt;0</f>
        <v>0</v>
      </c>
      <c r="BE8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2" spans="1:57">
      <c r="A892" s="83">
        <v>43021</v>
      </c>
      <c r="B892" s="98">
        <v>14.53</v>
      </c>
      <c r="C892" s="98">
        <v>14.53</v>
      </c>
      <c r="D892" s="98">
        <v>0</v>
      </c>
      <c r="E892" s="98">
        <f>Petrobras_PETR4___Histórico__InfoMoney_1[[#This Row],[Var.Dia (%)]]/100</f>
        <v>0</v>
      </c>
      <c r="F892" s="98">
        <v>14.66</v>
      </c>
      <c r="G892" s="98">
        <v>14.51</v>
      </c>
      <c r="H892" s="98">
        <v>14.72</v>
      </c>
      <c r="I892" s="97" t="s">
        <v>791</v>
      </c>
      <c r="J892" s="108">
        <v>1.2999999999999999E-3</v>
      </c>
      <c r="K892" s="97">
        <f ca="1">IF(COUNT($E892:E$1321)&gt;=22,LINEST(OFFSET(E892,0,0,22),OFFSET(J892,0,0,22)),"")</f>
        <v>6.8681117953245906E-4</v>
      </c>
      <c r="L892" s="99">
        <f t="shared" si="501"/>
        <v>0</v>
      </c>
      <c r="M892" s="99">
        <f t="shared" si="502"/>
        <v>1</v>
      </c>
      <c r="N892" s="99">
        <f t="shared" si="503"/>
        <v>0</v>
      </c>
      <c r="O8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-0.16964285714285812</v>
      </c>
      <c r="P892" s="128">
        <f>IF(Petrobras_PETR4___Histórico__InfoMoney_1[[#This Row],[William %R]]&lt;-0.8,1,0)</f>
        <v>0</v>
      </c>
      <c r="Q892" s="128">
        <f>IF(Petrobras_PETR4___Histórico__InfoMoney_1[[#This Row],[William %R]]&gt;-0.1,1,0)</f>
        <v>0</v>
      </c>
      <c r="R892" s="99">
        <f t="shared" si="504"/>
        <v>13.6</v>
      </c>
      <c r="S892" s="99">
        <f t="shared" si="505"/>
        <v>14.72</v>
      </c>
      <c r="T892" s="99">
        <f t="shared" si="506"/>
        <v>14.146692307692305</v>
      </c>
      <c r="U892" s="99">
        <f t="shared" si="507"/>
        <v>14.123999999999999</v>
      </c>
      <c r="V892" s="99">
        <f t="shared" si="508"/>
        <v>14.277378982624038</v>
      </c>
      <c r="W892" s="99">
        <f t="shared" si="509"/>
        <v>13.900652277084598</v>
      </c>
      <c r="X892" s="99">
        <f t="shared" si="510"/>
        <v>0.37672670553943988</v>
      </c>
      <c r="Y892" s="99">
        <f t="shared" si="511"/>
        <v>0.38656101755807437</v>
      </c>
      <c r="Z892" s="99">
        <f t="shared" si="512"/>
        <v>-9.8343120186344946E-3</v>
      </c>
      <c r="AA892" s="109">
        <f t="shared" si="513"/>
        <v>0</v>
      </c>
      <c r="AB892" s="109">
        <f t="shared" si="530"/>
        <v>0.18253766734567428</v>
      </c>
      <c r="AC892" s="99" t="str">
        <f t="shared" si="531"/>
        <v>0</v>
      </c>
      <c r="AD892" s="95" t="str">
        <f t="shared" si="532"/>
        <v>0</v>
      </c>
      <c r="AE892" s="95">
        <f t="shared" si="514"/>
        <v>1</v>
      </c>
      <c r="AF892" s="95">
        <f>IF(Petrobras_PETR4___Histórico__InfoMoney_1[[#This Row],[MACD Line]]&lt;0,1,0)</f>
        <v>0</v>
      </c>
      <c r="AG892" s="99">
        <f>Petrobras_PETR4___Histórico__InfoMoney_1[[#This Row],[9MME]]/Petrobras_PETR4___Histórico__InfoMoney_1[[#This Row],[20MA]]</f>
        <v>1.0016066488029105</v>
      </c>
      <c r="AH892" s="95">
        <f t="shared" si="515"/>
        <v>0</v>
      </c>
      <c r="AI892" s="96">
        <f t="shared" si="516"/>
        <v>0</v>
      </c>
      <c r="AK892" s="104" t="b">
        <f t="shared" si="517"/>
        <v>0</v>
      </c>
      <c r="AL892" s="104" t="b">
        <f t="shared" si="518"/>
        <v>1</v>
      </c>
      <c r="AM892" s="104" t="b">
        <f t="shared" si="519"/>
        <v>1</v>
      </c>
      <c r="AN892" s="104" t="b">
        <f t="shared" si="520"/>
        <v>0</v>
      </c>
      <c r="AO892" s="98">
        <f t="shared" si="521"/>
        <v>13.48</v>
      </c>
      <c r="AP892" s="104">
        <f t="shared" si="522"/>
        <v>14.72</v>
      </c>
      <c r="AQ892" s="98">
        <f t="shared" si="523"/>
        <v>0.2</v>
      </c>
      <c r="AR892" s="98">
        <f t="shared" si="524"/>
        <v>0.15384615384615385</v>
      </c>
      <c r="AS892" s="98">
        <f t="shared" si="525"/>
        <v>7.407407407407407E-2</v>
      </c>
      <c r="AU892" s="97" t="b">
        <f t="shared" si="526"/>
        <v>1</v>
      </c>
      <c r="AV892" s="97" t="b">
        <f t="shared" si="527"/>
        <v>1</v>
      </c>
      <c r="AW892" s="97" t="b">
        <f t="shared" si="533"/>
        <v>1</v>
      </c>
      <c r="AX892" s="97" t="b">
        <f t="shared" si="534"/>
        <v>0</v>
      </c>
      <c r="AY8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2" s="97" t="b">
        <f t="shared" si="528"/>
        <v>0</v>
      </c>
      <c r="BA892" s="97" t="b">
        <f t="shared" si="529"/>
        <v>0</v>
      </c>
      <c r="BB892" s="97" t="b">
        <f t="shared" si="535"/>
        <v>1</v>
      </c>
      <c r="BC892" s="97" t="b">
        <f t="shared" si="536"/>
        <v>0</v>
      </c>
      <c r="BD892" s="97" t="b">
        <f>Petrobras_PETR4___Histórico__InfoMoney_1[[#This Row],[MACD Line]]&lt;0</f>
        <v>0</v>
      </c>
      <c r="BE8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3" spans="1:57">
      <c r="A893" s="83">
        <v>43019</v>
      </c>
      <c r="B893" s="98">
        <v>14.53</v>
      </c>
      <c r="C893" s="98">
        <v>14.53</v>
      </c>
      <c r="D893" s="98">
        <v>-0.68</v>
      </c>
      <c r="E893" s="98">
        <f>Petrobras_PETR4___Histórico__InfoMoney_1[[#This Row],[Var.Dia (%)]]/100</f>
        <v>-6.8000000000000005E-3</v>
      </c>
      <c r="F893" s="98">
        <v>14.61</v>
      </c>
      <c r="G893" s="98">
        <v>14.46</v>
      </c>
      <c r="H893" s="98">
        <v>14.68</v>
      </c>
      <c r="I893" s="97" t="s">
        <v>792</v>
      </c>
      <c r="J893" s="108">
        <v>-4.3E-3</v>
      </c>
      <c r="K893" s="97">
        <f ca="1">IF(COUNT($E893:E$1321)&gt;=22,LINEST(OFFSET(E893,0,0,22),OFFSET(J893,0,0,22)),"")</f>
        <v>1.7873347319119944E-2</v>
      </c>
      <c r="L893" s="99">
        <f t="shared" si="501"/>
        <v>0</v>
      </c>
      <c r="M893" s="99">
        <f t="shared" si="502"/>
        <v>0</v>
      </c>
      <c r="N893" s="99">
        <f t="shared" si="503"/>
        <v>0</v>
      </c>
      <c r="O8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-0.1388888888888892</v>
      </c>
      <c r="P893" s="128">
        <f>IF(Petrobras_PETR4___Histórico__InfoMoney_1[[#This Row],[William %R]]&lt;-0.8,1,0)</f>
        <v>0</v>
      </c>
      <c r="Q893" s="128">
        <f>IF(Petrobras_PETR4___Histórico__InfoMoney_1[[#This Row],[William %R]]&gt;-0.1,1,0)</f>
        <v>0</v>
      </c>
      <c r="R893" s="99">
        <f t="shared" si="504"/>
        <v>13.6</v>
      </c>
      <c r="S893" s="99">
        <f t="shared" si="505"/>
        <v>14.68</v>
      </c>
      <c r="T893" s="99">
        <f t="shared" si="506"/>
        <v>14.106499999999999</v>
      </c>
      <c r="U893" s="99">
        <f t="shared" si="507"/>
        <v>14.076999999999998</v>
      </c>
      <c r="V893" s="99">
        <f t="shared" si="508"/>
        <v>14.231447888555682</v>
      </c>
      <c r="W893" s="99">
        <f t="shared" si="509"/>
        <v>13.850304459251365</v>
      </c>
      <c r="X893" s="99">
        <f t="shared" si="510"/>
        <v>0.38114342930431633</v>
      </c>
      <c r="Y893" s="99">
        <f t="shared" si="511"/>
        <v>0.38901959556273302</v>
      </c>
      <c r="Z893" s="99">
        <f t="shared" si="512"/>
        <v>-7.8761662584166947E-3</v>
      </c>
      <c r="AA893" s="109">
        <f t="shared" si="513"/>
        <v>7.0710678118655765E-2</v>
      </c>
      <c r="AB893" s="109">
        <f t="shared" si="530"/>
        <v>0.17782013384316209</v>
      </c>
      <c r="AC893" s="99" t="str">
        <f t="shared" si="531"/>
        <v>0</v>
      </c>
      <c r="AD893" s="95" t="str">
        <f t="shared" si="532"/>
        <v>0</v>
      </c>
      <c r="AE893" s="95">
        <f t="shared" si="514"/>
        <v>1</v>
      </c>
      <c r="AF893" s="95">
        <f>IF(Petrobras_PETR4___Histórico__InfoMoney_1[[#This Row],[MACD Line]]&lt;0,1,0)</f>
        <v>0</v>
      </c>
      <c r="AG893" s="99">
        <f>Petrobras_PETR4___Histórico__InfoMoney_1[[#This Row],[9MME]]/Petrobras_PETR4___Histórico__InfoMoney_1[[#This Row],[20MA]]</f>
        <v>1.0020956169638418</v>
      </c>
      <c r="AH893" s="95">
        <f t="shared" si="515"/>
        <v>0</v>
      </c>
      <c r="AI893" s="96">
        <f t="shared" si="516"/>
        <v>0</v>
      </c>
      <c r="AK893" s="104" t="b">
        <f t="shared" si="517"/>
        <v>1</v>
      </c>
      <c r="AL893" s="104" t="b">
        <f t="shared" si="518"/>
        <v>1</v>
      </c>
      <c r="AM893" s="104" t="b">
        <f t="shared" si="519"/>
        <v>1</v>
      </c>
      <c r="AN893" s="104" t="b">
        <f t="shared" si="520"/>
        <v>1</v>
      </c>
      <c r="AO893" s="98">
        <f t="shared" si="521"/>
        <v>13.38</v>
      </c>
      <c r="AP893" s="104">
        <f t="shared" si="522"/>
        <v>14.72</v>
      </c>
      <c r="AQ893" s="98">
        <f t="shared" si="523"/>
        <v>0.2</v>
      </c>
      <c r="AR893" s="98">
        <f t="shared" si="524"/>
        <v>0.15384615384615385</v>
      </c>
      <c r="AS893" s="98">
        <f t="shared" si="525"/>
        <v>7.407407407407407E-2</v>
      </c>
      <c r="AU893" s="97" t="b">
        <f t="shared" si="526"/>
        <v>1</v>
      </c>
      <c r="AV893" s="97" t="b">
        <f t="shared" si="527"/>
        <v>1</v>
      </c>
      <c r="AW893" s="97" t="b">
        <f t="shared" si="533"/>
        <v>0</v>
      </c>
      <c r="AX893" s="97" t="b">
        <f t="shared" si="534"/>
        <v>0</v>
      </c>
      <c r="AY8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3" s="97" t="b">
        <f t="shared" si="528"/>
        <v>0</v>
      </c>
      <c r="BA893" s="97" t="b">
        <f t="shared" si="529"/>
        <v>0</v>
      </c>
      <c r="BB893" s="97" t="b">
        <f t="shared" si="535"/>
        <v>1</v>
      </c>
      <c r="BC893" s="97" t="b">
        <f t="shared" si="536"/>
        <v>1</v>
      </c>
      <c r="BD893" s="97" t="b">
        <f>Petrobras_PETR4___Histórico__InfoMoney_1[[#This Row],[MACD Line]]&lt;0</f>
        <v>0</v>
      </c>
      <c r="BE8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4" spans="1:57">
      <c r="A894" s="83">
        <v>43018</v>
      </c>
      <c r="B894" s="98">
        <v>14.63</v>
      </c>
      <c r="C894" s="98">
        <v>14.63</v>
      </c>
      <c r="D894" s="98">
        <v>1.89</v>
      </c>
      <c r="E894" s="98">
        <f>Petrobras_PETR4___Histórico__InfoMoney_1[[#This Row],[Var.Dia (%)]]/100</f>
        <v>1.89E-2</v>
      </c>
      <c r="F894" s="98">
        <v>14.57</v>
      </c>
      <c r="G894" s="98">
        <v>14.46</v>
      </c>
      <c r="H894" s="98">
        <v>14.63</v>
      </c>
      <c r="I894" s="97" t="s">
        <v>793</v>
      </c>
      <c r="J894" s="108">
        <v>3.0999999999999999E-3</v>
      </c>
      <c r="K894" s="97">
        <f ca="1">IF(COUNT($E894:E$1321)&gt;=22,LINEST(OFFSET(E894,0,0,22),OFFSET(J894,0,0,22)),"")</f>
        <v>-1.105481886133019E-2</v>
      </c>
      <c r="L894" s="99">
        <f t="shared" si="501"/>
        <v>0</v>
      </c>
      <c r="M894" s="99">
        <f t="shared" si="502"/>
        <v>0</v>
      </c>
      <c r="N894" s="99">
        <f t="shared" si="503"/>
        <v>0</v>
      </c>
      <c r="O8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94" s="128">
        <f>IF(Petrobras_PETR4___Histórico__InfoMoney_1[[#This Row],[William %R]]&lt;-0.8,1,0)</f>
        <v>0</v>
      </c>
      <c r="Q894" s="128">
        <f>IF(Petrobras_PETR4___Histórico__InfoMoney_1[[#This Row],[William %R]]&gt;-0.1,1,0)</f>
        <v>1</v>
      </c>
      <c r="R894" s="99">
        <f t="shared" si="504"/>
        <v>13.6</v>
      </c>
      <c r="S894" s="99">
        <f t="shared" si="505"/>
        <v>14.63</v>
      </c>
      <c r="T894" s="99">
        <f t="shared" si="506"/>
        <v>14.071115384615386</v>
      </c>
      <c r="U894" s="99">
        <f t="shared" si="507"/>
        <v>14.029499999999999</v>
      </c>
      <c r="V894" s="99">
        <f t="shared" si="508"/>
        <v>14.177165686474897</v>
      </c>
      <c r="W894" s="99">
        <f t="shared" si="509"/>
        <v>13.795928815991475</v>
      </c>
      <c r="X894" s="99">
        <f t="shared" si="510"/>
        <v>0.3812368704834217</v>
      </c>
      <c r="Y894" s="99">
        <f t="shared" si="511"/>
        <v>0.39098863712733722</v>
      </c>
      <c r="Z894" s="99">
        <f t="shared" si="512"/>
        <v>-9.7517666439155271E-3</v>
      </c>
      <c r="AA894" s="109">
        <f t="shared" si="513"/>
        <v>0.1979898987322341</v>
      </c>
      <c r="AB894" s="109">
        <f t="shared" si="530"/>
        <v>0.19318385025669221</v>
      </c>
      <c r="AC894" s="99" t="str">
        <f t="shared" si="531"/>
        <v>0</v>
      </c>
      <c r="AD894" s="95" t="str">
        <f t="shared" si="532"/>
        <v>0</v>
      </c>
      <c r="AE894" s="95">
        <f t="shared" si="514"/>
        <v>1</v>
      </c>
      <c r="AF894" s="95">
        <f>IF(Petrobras_PETR4___Histórico__InfoMoney_1[[#This Row],[MACD Line]]&lt;0,1,0)</f>
        <v>0</v>
      </c>
      <c r="AG894" s="99">
        <f>Petrobras_PETR4___Histórico__InfoMoney_1[[#This Row],[9MME]]/Petrobras_PETR4___Histórico__InfoMoney_1[[#This Row],[20MA]]</f>
        <v>1.002966277102918</v>
      </c>
      <c r="AH894" s="95">
        <f t="shared" si="515"/>
        <v>0</v>
      </c>
      <c r="AI894" s="96">
        <f t="shared" si="516"/>
        <v>0</v>
      </c>
      <c r="AK894" s="104" t="b">
        <f t="shared" si="517"/>
        <v>1</v>
      </c>
      <c r="AL894" s="104" t="b">
        <f t="shared" si="518"/>
        <v>1</v>
      </c>
      <c r="AM894" s="104" t="b">
        <f t="shared" si="519"/>
        <v>0</v>
      </c>
      <c r="AN894" s="104" t="b">
        <f t="shared" si="520"/>
        <v>1</v>
      </c>
      <c r="AO894" s="98">
        <f t="shared" si="521"/>
        <v>13.38</v>
      </c>
      <c r="AP894" s="104">
        <f t="shared" si="522"/>
        <v>14.68</v>
      </c>
      <c r="AQ894" s="98">
        <f t="shared" si="523"/>
        <v>0.2</v>
      </c>
      <c r="AR894" s="98">
        <f t="shared" si="524"/>
        <v>0.15384615384615385</v>
      </c>
      <c r="AS894" s="98">
        <f t="shared" si="525"/>
        <v>7.407407407407407E-2</v>
      </c>
      <c r="AU894" s="97" t="b">
        <f t="shared" si="526"/>
        <v>1</v>
      </c>
      <c r="AV894" s="97" t="b">
        <f t="shared" si="527"/>
        <v>1</v>
      </c>
      <c r="AW894" s="97" t="b">
        <f t="shared" si="533"/>
        <v>0</v>
      </c>
      <c r="AX894" s="97" t="b">
        <f t="shared" si="534"/>
        <v>0</v>
      </c>
      <c r="AY8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4" s="97" t="b">
        <f t="shared" si="528"/>
        <v>0</v>
      </c>
      <c r="BA894" s="97" t="b">
        <f t="shared" si="529"/>
        <v>0</v>
      </c>
      <c r="BB894" s="97" t="b">
        <f t="shared" si="535"/>
        <v>1</v>
      </c>
      <c r="BC894" s="97" t="b">
        <f t="shared" si="536"/>
        <v>1</v>
      </c>
      <c r="BD894" s="97" t="b">
        <f>Petrobras_PETR4___Histórico__InfoMoney_1[[#This Row],[MACD Line]]&lt;0</f>
        <v>0</v>
      </c>
      <c r="BE8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5" spans="1:57">
      <c r="A895" s="83">
        <v>43017</v>
      </c>
      <c r="B895" s="98">
        <v>14.35</v>
      </c>
      <c r="C895" s="98">
        <v>14.35</v>
      </c>
      <c r="D895" s="98">
        <v>1.28</v>
      </c>
      <c r="E895" s="98">
        <f>Petrobras_PETR4___Histórico__InfoMoney_1[[#This Row],[Var.Dia (%)]]/100</f>
        <v>1.2800000000000001E-2</v>
      </c>
      <c r="F895" s="98">
        <v>14.1</v>
      </c>
      <c r="G895" s="98">
        <v>14.08</v>
      </c>
      <c r="H895" s="98">
        <v>14.35</v>
      </c>
      <c r="I895" s="97" t="s">
        <v>794</v>
      </c>
      <c r="J895" s="108">
        <v>-1.52E-2</v>
      </c>
      <c r="K895" s="97">
        <f ca="1">IF(COUNT($E895:E$1321)&gt;=22,LINEST(OFFSET(E895,0,0,22),OFFSET(J895,0,0,22)),"")</f>
        <v>0.12890533052285816</v>
      </c>
      <c r="L895" s="99">
        <f t="shared" si="501"/>
        <v>0</v>
      </c>
      <c r="M895" s="99">
        <f t="shared" si="502"/>
        <v>0</v>
      </c>
      <c r="N895" s="99">
        <f t="shared" si="503"/>
        <v>0</v>
      </c>
      <c r="O8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-0.21052631578947456</v>
      </c>
      <c r="P895" s="128">
        <f>IF(Petrobras_PETR4___Histórico__InfoMoney_1[[#This Row],[William %R]]&lt;-0.8,1,0)</f>
        <v>0</v>
      </c>
      <c r="Q895" s="128">
        <f>IF(Petrobras_PETR4___Histórico__InfoMoney_1[[#This Row],[William %R]]&gt;-0.1,1,0)</f>
        <v>0</v>
      </c>
      <c r="R895" s="99">
        <f t="shared" si="504"/>
        <v>13.6</v>
      </c>
      <c r="S895" s="99">
        <f t="shared" si="505"/>
        <v>14.55</v>
      </c>
      <c r="T895" s="99">
        <f t="shared" si="506"/>
        <v>13.993769230769232</v>
      </c>
      <c r="U895" s="99">
        <f t="shared" si="507"/>
        <v>13.9695</v>
      </c>
      <c r="V895" s="99">
        <f t="shared" si="508"/>
        <v>14.094832174924878</v>
      </c>
      <c r="W895" s="99">
        <f t="shared" si="509"/>
        <v>13.729203121270793</v>
      </c>
      <c r="X895" s="99">
        <f t="shared" si="510"/>
        <v>0.36562905365408582</v>
      </c>
      <c r="Y895" s="99">
        <f t="shared" si="511"/>
        <v>0.39342657878831611</v>
      </c>
      <c r="Z895" s="99">
        <f t="shared" si="512"/>
        <v>-2.7797525134230283E-2</v>
      </c>
      <c r="AA895" s="109">
        <f t="shared" si="513"/>
        <v>0.12727922061357835</v>
      </c>
      <c r="AB895" s="109">
        <f t="shared" si="530"/>
        <v>0.12739701723352831</v>
      </c>
      <c r="AC895" s="99" t="str">
        <f t="shared" si="531"/>
        <v>0</v>
      </c>
      <c r="AD895" s="95" t="str">
        <f t="shared" si="532"/>
        <v>0</v>
      </c>
      <c r="AE895" s="95">
        <f t="shared" si="514"/>
        <v>1</v>
      </c>
      <c r="AF895" s="95">
        <f>IF(Petrobras_PETR4___Histórico__InfoMoney_1[[#This Row],[MACD Line]]&lt;0,1,0)</f>
        <v>0</v>
      </c>
      <c r="AG895" s="99">
        <f>Petrobras_PETR4___Histórico__InfoMoney_1[[#This Row],[9MME]]/Petrobras_PETR4___Histórico__InfoMoney_1[[#This Row],[20MA]]</f>
        <v>1.001737301318532</v>
      </c>
      <c r="AH895" s="95">
        <f t="shared" si="515"/>
        <v>0</v>
      </c>
      <c r="AI895" s="96">
        <f t="shared" si="516"/>
        <v>0</v>
      </c>
      <c r="AK895" s="104" t="b">
        <f t="shared" si="517"/>
        <v>1</v>
      </c>
      <c r="AL895" s="104" t="b">
        <f t="shared" si="518"/>
        <v>1</v>
      </c>
      <c r="AM895" s="104" t="b">
        <f t="shared" si="519"/>
        <v>0</v>
      </c>
      <c r="AN895" s="104" t="b">
        <f t="shared" si="520"/>
        <v>1</v>
      </c>
      <c r="AO895" s="98">
        <f t="shared" si="521"/>
        <v>13.38</v>
      </c>
      <c r="AP895" s="104">
        <f t="shared" si="522"/>
        <v>14.55</v>
      </c>
      <c r="AQ895" s="98">
        <f t="shared" si="523"/>
        <v>0.2</v>
      </c>
      <c r="AR895" s="98">
        <f t="shared" si="524"/>
        <v>0.15384615384615385</v>
      </c>
      <c r="AS895" s="98">
        <f t="shared" si="525"/>
        <v>7.407407407407407E-2</v>
      </c>
      <c r="AU895" s="97" t="b">
        <f t="shared" si="526"/>
        <v>1</v>
      </c>
      <c r="AV895" s="97" t="b">
        <f t="shared" si="527"/>
        <v>0</v>
      </c>
      <c r="AW895" s="97" t="b">
        <f t="shared" si="533"/>
        <v>0</v>
      </c>
      <c r="AX895" s="97" t="b">
        <f t="shared" si="534"/>
        <v>1</v>
      </c>
      <c r="AY8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5" s="97" t="b">
        <f t="shared" si="528"/>
        <v>1</v>
      </c>
      <c r="BA895" s="97" t="b">
        <f t="shared" si="529"/>
        <v>0</v>
      </c>
      <c r="BB895" s="97" t="b">
        <f t="shared" si="535"/>
        <v>0</v>
      </c>
      <c r="BC895" s="97" t="b">
        <f t="shared" si="536"/>
        <v>1</v>
      </c>
      <c r="BD895" s="97" t="b">
        <f>Petrobras_PETR4___Histórico__InfoMoney_1[[#This Row],[MACD Line]]&lt;0</f>
        <v>0</v>
      </c>
      <c r="BE8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6" spans="1:57">
      <c r="A896" s="83">
        <v>43014</v>
      </c>
      <c r="B896" s="98">
        <v>14.17</v>
      </c>
      <c r="C896" s="98">
        <v>14.17</v>
      </c>
      <c r="D896" s="98">
        <v>-1.32</v>
      </c>
      <c r="E896" s="98">
        <f>Petrobras_PETR4___Histórico__InfoMoney_1[[#This Row],[Var.Dia (%)]]/100</f>
        <v>-1.32E-2</v>
      </c>
      <c r="F896" s="98">
        <v>14.15</v>
      </c>
      <c r="G896" s="98">
        <v>14.04</v>
      </c>
      <c r="H896" s="98">
        <v>14.25</v>
      </c>
      <c r="I896" s="97" t="s">
        <v>795</v>
      </c>
      <c r="J896" s="108">
        <v>4.3E-3</v>
      </c>
      <c r="K896" s="97">
        <f ca="1">IF(COUNT($E896:E$1321)&gt;=22,LINEST(OFFSET(E896,0,0,22),OFFSET(J896,0,0,22)),"")</f>
        <v>0.33413636902644378</v>
      </c>
      <c r="L896" s="99">
        <f t="shared" si="501"/>
        <v>0</v>
      </c>
      <c r="M896" s="99">
        <f t="shared" si="502"/>
        <v>0</v>
      </c>
      <c r="N896" s="99">
        <f t="shared" si="503"/>
        <v>0</v>
      </c>
      <c r="O8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-0.3551401869158885</v>
      </c>
      <c r="P896" s="128">
        <f>IF(Petrobras_PETR4___Histórico__InfoMoney_1[[#This Row],[William %R]]&lt;-0.8,1,0)</f>
        <v>0</v>
      </c>
      <c r="Q896" s="128">
        <f>IF(Petrobras_PETR4___Histórico__InfoMoney_1[[#This Row],[William %R]]&gt;-0.1,1,0)</f>
        <v>0</v>
      </c>
      <c r="R896" s="99">
        <f t="shared" si="504"/>
        <v>13.48</v>
      </c>
      <c r="S896" s="99">
        <f t="shared" si="505"/>
        <v>14.55</v>
      </c>
      <c r="T896" s="99">
        <f t="shared" si="506"/>
        <v>13.928846153846155</v>
      </c>
      <c r="U896" s="99">
        <f t="shared" si="507"/>
        <v>13.929000000000002</v>
      </c>
      <c r="V896" s="99">
        <f t="shared" si="508"/>
        <v>14.048438024911221</v>
      </c>
      <c r="W896" s="99">
        <f t="shared" si="509"/>
        <v>13.679539370972456</v>
      </c>
      <c r="X896" s="99">
        <f t="shared" si="510"/>
        <v>0.3688986539387642</v>
      </c>
      <c r="Y896" s="99">
        <f t="shared" si="511"/>
        <v>0.40037596007187365</v>
      </c>
      <c r="Z896" s="99">
        <f t="shared" si="512"/>
        <v>-3.1477306133109451E-2</v>
      </c>
      <c r="AA896" s="109">
        <f t="shared" si="513"/>
        <v>0.13435028842544369</v>
      </c>
      <c r="AB896" s="109">
        <f t="shared" si="530"/>
        <v>0.20647033685253643</v>
      </c>
      <c r="AC896" s="99" t="str">
        <f t="shared" si="531"/>
        <v>0</v>
      </c>
      <c r="AD896" s="95" t="str">
        <f t="shared" si="532"/>
        <v>0</v>
      </c>
      <c r="AE896" s="95">
        <f t="shared" si="514"/>
        <v>1</v>
      </c>
      <c r="AF896" s="95">
        <f>IF(Petrobras_PETR4___Histórico__InfoMoney_1[[#This Row],[MACD Line]]&lt;0,1,0)</f>
        <v>0</v>
      </c>
      <c r="AG896" s="99">
        <f>Petrobras_PETR4___Histórico__InfoMoney_1[[#This Row],[9MME]]/Petrobras_PETR4___Histórico__InfoMoney_1[[#This Row],[20MA]]</f>
        <v>0.99998895497495532</v>
      </c>
      <c r="AH896" s="95">
        <f t="shared" si="515"/>
        <v>0</v>
      </c>
      <c r="AI896" s="96">
        <f t="shared" si="516"/>
        <v>0</v>
      </c>
      <c r="AK896" s="104" t="b">
        <f t="shared" si="517"/>
        <v>1</v>
      </c>
      <c r="AL896" s="104" t="b">
        <f t="shared" si="518"/>
        <v>0</v>
      </c>
      <c r="AM896" s="104" t="b">
        <f t="shared" si="519"/>
        <v>0</v>
      </c>
      <c r="AN896" s="104" t="b">
        <f t="shared" si="520"/>
        <v>1</v>
      </c>
      <c r="AO896" s="98">
        <f t="shared" si="521"/>
        <v>13.38</v>
      </c>
      <c r="AP896" s="104">
        <f t="shared" si="522"/>
        <v>14.55</v>
      </c>
      <c r="AQ896" s="98">
        <f t="shared" si="523"/>
        <v>0.2</v>
      </c>
      <c r="AR896" s="98">
        <f t="shared" si="524"/>
        <v>0.15384615384615385</v>
      </c>
      <c r="AS896" s="98">
        <f t="shared" si="525"/>
        <v>7.407407407407407E-2</v>
      </c>
      <c r="AU896" s="97" t="b">
        <f t="shared" si="526"/>
        <v>0</v>
      </c>
      <c r="AV896" s="97" t="b">
        <f t="shared" si="527"/>
        <v>1</v>
      </c>
      <c r="AW896" s="97" t="b">
        <f t="shared" si="533"/>
        <v>1</v>
      </c>
      <c r="AX896" s="97" t="b">
        <f t="shared" si="534"/>
        <v>0</v>
      </c>
      <c r="AY8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6" s="97" t="b">
        <f t="shared" si="528"/>
        <v>0</v>
      </c>
      <c r="BA896" s="97" t="b">
        <f t="shared" si="529"/>
        <v>1</v>
      </c>
      <c r="BB896" s="97" t="b">
        <f t="shared" si="535"/>
        <v>1</v>
      </c>
      <c r="BC896" s="97" t="b">
        <f t="shared" si="536"/>
        <v>0</v>
      </c>
      <c r="BD896" s="97" t="b">
        <f>Petrobras_PETR4___Histórico__InfoMoney_1[[#This Row],[MACD Line]]&lt;0</f>
        <v>0</v>
      </c>
      <c r="BE8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7" spans="1:57">
      <c r="A897" s="83">
        <v>43013</v>
      </c>
      <c r="B897" s="98">
        <v>14.36</v>
      </c>
      <c r="C897" s="98">
        <v>14.36</v>
      </c>
      <c r="D897" s="98">
        <v>1.53</v>
      </c>
      <c r="E897" s="98">
        <f>Petrobras_PETR4___Histórico__InfoMoney_1[[#This Row],[Var.Dia (%)]]/100</f>
        <v>1.5300000000000001E-2</v>
      </c>
      <c r="F897" s="98">
        <v>14.35</v>
      </c>
      <c r="G897" s="98">
        <v>14.32</v>
      </c>
      <c r="H897" s="98">
        <v>14.55</v>
      </c>
      <c r="I897" s="97" t="s">
        <v>796</v>
      </c>
      <c r="J897" s="108">
        <v>7.4000000000000003E-3</v>
      </c>
      <c r="K897" s="97">
        <f ca="1">IF(COUNT($E897:E$1321)&gt;=22,LINEST(OFFSET(E897,0,0,22),OFFSET(J897,0,0,22)),"")</f>
        <v>0.26685728843402418</v>
      </c>
      <c r="L897" s="99">
        <f t="shared" si="501"/>
        <v>0</v>
      </c>
      <c r="M897" s="99">
        <f t="shared" si="502"/>
        <v>1</v>
      </c>
      <c r="N897" s="99">
        <f t="shared" si="503"/>
        <v>0</v>
      </c>
      <c r="O8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-0.17757009345794508</v>
      </c>
      <c r="P897" s="128">
        <f>IF(Petrobras_PETR4___Histórico__InfoMoney_1[[#This Row],[William %R]]&lt;-0.8,1,0)</f>
        <v>0</v>
      </c>
      <c r="Q897" s="128">
        <f>IF(Petrobras_PETR4___Histórico__InfoMoney_1[[#This Row],[William %R]]&gt;-0.1,1,0)</f>
        <v>0</v>
      </c>
      <c r="R897" s="99">
        <f t="shared" si="504"/>
        <v>13.48</v>
      </c>
      <c r="S897" s="99">
        <f t="shared" si="505"/>
        <v>14.55</v>
      </c>
      <c r="T897" s="99">
        <f t="shared" si="506"/>
        <v>13.924653846153847</v>
      </c>
      <c r="U897" s="99">
        <f t="shared" si="507"/>
        <v>13.885000000000002</v>
      </c>
      <c r="V897" s="99">
        <f t="shared" si="508"/>
        <v>14.026335847622352</v>
      </c>
      <c r="W897" s="99">
        <f t="shared" si="509"/>
        <v>13.640302520650254</v>
      </c>
      <c r="X897" s="99">
        <f t="shared" si="510"/>
        <v>0.38603332697209858</v>
      </c>
      <c r="Y897" s="99">
        <f t="shared" si="511"/>
        <v>0.40824528660515103</v>
      </c>
      <c r="Z897" s="99">
        <f t="shared" si="512"/>
        <v>-2.2211959633052447E-2</v>
      </c>
      <c r="AA897" s="109">
        <f t="shared" si="513"/>
        <v>0.14849242404917432</v>
      </c>
      <c r="AB897" s="109">
        <f t="shared" si="530"/>
        <v>0.27097970403703631</v>
      </c>
      <c r="AC897" s="99" t="str">
        <f t="shared" si="531"/>
        <v>0</v>
      </c>
      <c r="AD897" s="95" t="str">
        <f t="shared" si="532"/>
        <v>0</v>
      </c>
      <c r="AE897" s="95">
        <f t="shared" si="514"/>
        <v>1</v>
      </c>
      <c r="AF897" s="95">
        <f>IF(Petrobras_PETR4___Histórico__InfoMoney_1[[#This Row],[MACD Line]]&lt;0,1,0)</f>
        <v>0</v>
      </c>
      <c r="AG897" s="99">
        <f>Petrobras_PETR4___Histórico__InfoMoney_1[[#This Row],[9MME]]/Petrobras_PETR4___Histórico__InfoMoney_1[[#This Row],[20MA]]</f>
        <v>1.002855876568516</v>
      </c>
      <c r="AH897" s="95">
        <f t="shared" si="515"/>
        <v>0</v>
      </c>
      <c r="AI897" s="96">
        <f t="shared" si="516"/>
        <v>0</v>
      </c>
      <c r="AK897" s="104" t="b">
        <f t="shared" si="517"/>
        <v>0</v>
      </c>
      <c r="AL897" s="104" t="b">
        <f t="shared" si="518"/>
        <v>1</v>
      </c>
      <c r="AM897" s="104" t="b">
        <f t="shared" si="519"/>
        <v>0</v>
      </c>
      <c r="AN897" s="104" t="b">
        <f t="shared" si="520"/>
        <v>1</v>
      </c>
      <c r="AO897" s="98">
        <f t="shared" si="521"/>
        <v>13.27</v>
      </c>
      <c r="AP897" s="104">
        <f t="shared" si="522"/>
        <v>14.55</v>
      </c>
      <c r="AQ897" s="98">
        <f t="shared" si="523"/>
        <v>0.2</v>
      </c>
      <c r="AR897" s="98">
        <f t="shared" si="524"/>
        <v>0.15384615384615385</v>
      </c>
      <c r="AS897" s="98">
        <f t="shared" si="525"/>
        <v>7.407407407407407E-2</v>
      </c>
      <c r="AU897" s="97" t="b">
        <f t="shared" si="526"/>
        <v>1</v>
      </c>
      <c r="AV897" s="97" t="b">
        <f t="shared" si="527"/>
        <v>0</v>
      </c>
      <c r="AW897" s="97" t="b">
        <f t="shared" si="533"/>
        <v>0</v>
      </c>
      <c r="AX897" s="97" t="b">
        <f t="shared" si="534"/>
        <v>1</v>
      </c>
      <c r="AY8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7" s="97" t="b">
        <f t="shared" si="528"/>
        <v>0</v>
      </c>
      <c r="BA897" s="97" t="b">
        <f t="shared" si="529"/>
        <v>0</v>
      </c>
      <c r="BB897" s="97" t="b">
        <f t="shared" si="535"/>
        <v>0</v>
      </c>
      <c r="BC897" s="97" t="b">
        <f t="shared" si="536"/>
        <v>1</v>
      </c>
      <c r="BD897" s="97" t="b">
        <f>Petrobras_PETR4___Histórico__InfoMoney_1[[#This Row],[MACD Line]]&lt;0</f>
        <v>0</v>
      </c>
      <c r="BE8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8" spans="1:57">
      <c r="A898" s="83">
        <v>43012</v>
      </c>
      <c r="B898" s="98">
        <v>14.15</v>
      </c>
      <c r="C898" s="98">
        <v>14.15</v>
      </c>
      <c r="D898" s="98">
        <v>-2</v>
      </c>
      <c r="E898" s="98">
        <f>Petrobras_PETR4___Histórico__InfoMoney_1[[#This Row],[Var.Dia (%)]]/100</f>
        <v>-0.02</v>
      </c>
      <c r="F898" s="98">
        <v>14.36</v>
      </c>
      <c r="G898" s="98">
        <v>14.14</v>
      </c>
      <c r="H898" s="98">
        <v>14.4</v>
      </c>
      <c r="I898" s="97" t="s">
        <v>797</v>
      </c>
      <c r="J898" s="108">
        <v>-2.9999999999999997E-4</v>
      </c>
      <c r="K898" s="97">
        <f ca="1">IF(COUNT($E898:E$1321)&gt;=22,LINEST(OFFSET(E898,0,0,22),OFFSET(J898,0,0,22)),"")</f>
        <v>0.23613316622926314</v>
      </c>
      <c r="L898" s="99">
        <f t="shared" si="501"/>
        <v>0</v>
      </c>
      <c r="M898" s="99">
        <f t="shared" si="502"/>
        <v>0</v>
      </c>
      <c r="N898" s="99">
        <f t="shared" si="503"/>
        <v>0</v>
      </c>
      <c r="O8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-0.30208333333333276</v>
      </c>
      <c r="P898" s="128">
        <f>IF(Petrobras_PETR4___Histórico__InfoMoney_1[[#This Row],[William %R]]&lt;-0.8,1,0)</f>
        <v>0</v>
      </c>
      <c r="Q898" s="128">
        <f>IF(Petrobras_PETR4___Histórico__InfoMoney_1[[#This Row],[William %R]]&gt;-0.1,1,0)</f>
        <v>0</v>
      </c>
      <c r="R898" s="99">
        <f t="shared" si="504"/>
        <v>13.48</v>
      </c>
      <c r="S898" s="99">
        <f t="shared" si="505"/>
        <v>14.44</v>
      </c>
      <c r="T898" s="99">
        <f t="shared" si="506"/>
        <v>13.844538461538463</v>
      </c>
      <c r="U898" s="99">
        <f t="shared" si="507"/>
        <v>13.845500000000001</v>
      </c>
      <c r="V898" s="99">
        <f t="shared" si="508"/>
        <v>13.965669638099143</v>
      </c>
      <c r="W898" s="99">
        <f t="shared" si="509"/>
        <v>13.582726722302274</v>
      </c>
      <c r="X898" s="99">
        <f t="shared" si="510"/>
        <v>0.38294291579686934</v>
      </c>
      <c r="Y898" s="99">
        <f t="shared" si="511"/>
        <v>0.41379827651341411</v>
      </c>
      <c r="Z898" s="99">
        <f t="shared" si="512"/>
        <v>-3.0855360716544766E-2</v>
      </c>
      <c r="AA898" s="109">
        <f t="shared" si="513"/>
        <v>0.20506096654409819</v>
      </c>
      <c r="AB898" s="109">
        <f t="shared" si="530"/>
        <v>0.25967287112827159</v>
      </c>
      <c r="AC898" s="99" t="str">
        <f t="shared" si="531"/>
        <v>0</v>
      </c>
      <c r="AD898" s="95" t="str">
        <f t="shared" si="532"/>
        <v>0</v>
      </c>
      <c r="AE898" s="95">
        <f t="shared" si="514"/>
        <v>1</v>
      </c>
      <c r="AF898" s="95">
        <f>IF(Petrobras_PETR4___Histórico__InfoMoney_1[[#This Row],[MACD Line]]&lt;0,1,0)</f>
        <v>0</v>
      </c>
      <c r="AG898" s="99">
        <f>Petrobras_PETR4___Histórico__InfoMoney_1[[#This Row],[9MME]]/Petrobras_PETR4___Histórico__InfoMoney_1[[#This Row],[20MA]]</f>
        <v>0.99993055227607974</v>
      </c>
      <c r="AH898" s="95">
        <f t="shared" si="515"/>
        <v>0</v>
      </c>
      <c r="AI898" s="96">
        <f t="shared" si="516"/>
        <v>0</v>
      </c>
      <c r="AK898" s="104" t="b">
        <f t="shared" si="517"/>
        <v>1</v>
      </c>
      <c r="AL898" s="104" t="b">
        <f t="shared" si="518"/>
        <v>1</v>
      </c>
      <c r="AM898" s="104" t="b">
        <f t="shared" si="519"/>
        <v>1</v>
      </c>
      <c r="AN898" s="104" t="b">
        <f t="shared" si="520"/>
        <v>0</v>
      </c>
      <c r="AO898" s="98">
        <f t="shared" si="521"/>
        <v>13.11</v>
      </c>
      <c r="AP898" s="104">
        <f t="shared" si="522"/>
        <v>14.44</v>
      </c>
      <c r="AQ898" s="98">
        <f t="shared" si="523"/>
        <v>0.2</v>
      </c>
      <c r="AR898" s="98">
        <f t="shared" si="524"/>
        <v>0.15384615384615385</v>
      </c>
      <c r="AS898" s="98">
        <f t="shared" si="525"/>
        <v>7.407407407407407E-2</v>
      </c>
      <c r="AU898" s="97" t="b">
        <f t="shared" si="526"/>
        <v>0</v>
      </c>
      <c r="AV898" s="97" t="b">
        <f t="shared" si="527"/>
        <v>1</v>
      </c>
      <c r="AW898" s="97" t="b">
        <f t="shared" si="533"/>
        <v>1</v>
      </c>
      <c r="AX898" s="97" t="b">
        <f t="shared" si="534"/>
        <v>0</v>
      </c>
      <c r="AY8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8" s="97" t="b">
        <f t="shared" si="528"/>
        <v>0</v>
      </c>
      <c r="BA898" s="97" t="b">
        <f t="shared" si="529"/>
        <v>0</v>
      </c>
      <c r="BB898" s="97" t="b">
        <f t="shared" si="535"/>
        <v>1</v>
      </c>
      <c r="BC898" s="97" t="b">
        <f t="shared" si="536"/>
        <v>0</v>
      </c>
      <c r="BD898" s="97" t="b">
        <f>Petrobras_PETR4___Histórico__InfoMoney_1[[#This Row],[MACD Line]]&lt;0</f>
        <v>0</v>
      </c>
      <c r="BE8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899" spans="1:57">
      <c r="A899" s="83">
        <v>43011</v>
      </c>
      <c r="B899" s="98">
        <v>14.44</v>
      </c>
      <c r="C899" s="98">
        <v>14.44</v>
      </c>
      <c r="D899" s="98">
        <v>3.77</v>
      </c>
      <c r="E899" s="98">
        <f>Petrobras_PETR4___Histórico__InfoMoney_1[[#This Row],[Var.Dia (%)]]/100</f>
        <v>3.7699999999999997E-2</v>
      </c>
      <c r="F899" s="98">
        <v>14.09</v>
      </c>
      <c r="G899" s="98">
        <v>14.02</v>
      </c>
      <c r="H899" s="98">
        <v>14.44</v>
      </c>
      <c r="I899" s="97" t="s">
        <v>798</v>
      </c>
      <c r="J899" s="108">
        <v>2.2000000000000001E-3</v>
      </c>
      <c r="K899" s="97">
        <f ca="1">IF(COUNT($E899:E$1321)&gt;=22,LINEST(OFFSET(E899,0,0,22),OFFSET(J899,0,0,22)),"")</f>
        <v>0.26725013851365381</v>
      </c>
      <c r="L899" s="99">
        <f t="shared" si="501"/>
        <v>0</v>
      </c>
      <c r="M899" s="99">
        <f t="shared" si="502"/>
        <v>1</v>
      </c>
      <c r="N899" s="99">
        <f t="shared" si="503"/>
        <v>0</v>
      </c>
      <c r="O8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899" s="128">
        <f>IF(Petrobras_PETR4___Histórico__InfoMoney_1[[#This Row],[William %R]]&lt;-0.8,1,0)</f>
        <v>0</v>
      </c>
      <c r="Q899" s="128">
        <f>IF(Petrobras_PETR4___Histórico__InfoMoney_1[[#This Row],[William %R]]&gt;-0.1,1,0)</f>
        <v>1</v>
      </c>
      <c r="R899" s="99">
        <f t="shared" si="504"/>
        <v>13.48</v>
      </c>
      <c r="S899" s="99">
        <f t="shared" si="505"/>
        <v>14.44</v>
      </c>
      <c r="T899" s="99">
        <f t="shared" si="506"/>
        <v>13.819769230769232</v>
      </c>
      <c r="U899" s="99">
        <f t="shared" si="507"/>
        <v>13.789000000000001</v>
      </c>
      <c r="V899" s="99">
        <f t="shared" si="508"/>
        <v>13.932155026844443</v>
      </c>
      <c r="W899" s="99">
        <f t="shared" si="509"/>
        <v>13.537344860086456</v>
      </c>
      <c r="X899" s="99">
        <f t="shared" si="510"/>
        <v>0.39481016675798664</v>
      </c>
      <c r="Y899" s="99">
        <f t="shared" si="511"/>
        <v>0.42151211669255029</v>
      </c>
      <c r="Z899" s="99">
        <f t="shared" si="512"/>
        <v>-2.6701949934563651E-2</v>
      </c>
      <c r="AA899" s="109">
        <f t="shared" si="513"/>
        <v>0.37476659402886975</v>
      </c>
      <c r="AB899" s="109">
        <f t="shared" si="530"/>
        <v>0.26395075298244536</v>
      </c>
      <c r="AC899" s="99" t="str">
        <f t="shared" si="531"/>
        <v>0</v>
      </c>
      <c r="AD899" s="95" t="str">
        <f t="shared" si="532"/>
        <v>0</v>
      </c>
      <c r="AE899" s="95">
        <f t="shared" si="514"/>
        <v>1</v>
      </c>
      <c r="AF899" s="95">
        <f>IF(Petrobras_PETR4___Histórico__InfoMoney_1[[#This Row],[MACD Line]]&lt;0,1,0)</f>
        <v>0</v>
      </c>
      <c r="AG899" s="99">
        <f>Petrobras_PETR4___Histórico__InfoMoney_1[[#This Row],[9MME]]/Petrobras_PETR4___Histórico__InfoMoney_1[[#This Row],[20MA]]</f>
        <v>1.0022314330821112</v>
      </c>
      <c r="AH899" s="95">
        <f t="shared" si="515"/>
        <v>0</v>
      </c>
      <c r="AI899" s="96">
        <f t="shared" si="516"/>
        <v>0</v>
      </c>
      <c r="AK899" s="104" t="b">
        <f t="shared" si="517"/>
        <v>1</v>
      </c>
      <c r="AL899" s="104" t="b">
        <f t="shared" si="518"/>
        <v>0</v>
      </c>
      <c r="AM899" s="104" t="b">
        <f t="shared" si="519"/>
        <v>0</v>
      </c>
      <c r="AN899" s="104" t="b">
        <f t="shared" si="520"/>
        <v>1</v>
      </c>
      <c r="AO899" s="98">
        <f t="shared" si="521"/>
        <v>12.86</v>
      </c>
      <c r="AP899" s="104">
        <f t="shared" si="522"/>
        <v>14.44</v>
      </c>
      <c r="AQ899" s="98">
        <f t="shared" si="523"/>
        <v>0.2</v>
      </c>
      <c r="AR899" s="98">
        <f t="shared" si="524"/>
        <v>0.15384615384615385</v>
      </c>
      <c r="AS899" s="98">
        <f t="shared" si="525"/>
        <v>7.407407407407407E-2</v>
      </c>
      <c r="AU899" s="97" t="b">
        <f t="shared" si="526"/>
        <v>1</v>
      </c>
      <c r="AV899" s="97" t="b">
        <f t="shared" si="527"/>
        <v>0</v>
      </c>
      <c r="AW899" s="97" t="b">
        <f t="shared" si="533"/>
        <v>0</v>
      </c>
      <c r="AX899" s="97" t="b">
        <f t="shared" si="534"/>
        <v>1</v>
      </c>
      <c r="AY8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899" s="97" t="b">
        <f t="shared" si="528"/>
        <v>1</v>
      </c>
      <c r="BA899" s="97" t="b">
        <f t="shared" si="529"/>
        <v>0</v>
      </c>
      <c r="BB899" s="97" t="b">
        <f t="shared" si="535"/>
        <v>0</v>
      </c>
      <c r="BC899" s="97" t="b">
        <f t="shared" si="536"/>
        <v>1</v>
      </c>
      <c r="BD899" s="97" t="b">
        <f>Petrobras_PETR4___Histórico__InfoMoney_1[[#This Row],[MACD Line]]&lt;0</f>
        <v>0</v>
      </c>
      <c r="BE8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0" spans="1:57">
      <c r="A900" s="83">
        <v>43010</v>
      </c>
      <c r="B900" s="98">
        <v>13.91</v>
      </c>
      <c r="C900" s="98">
        <v>13.91</v>
      </c>
      <c r="D900" s="98">
        <v>0.65</v>
      </c>
      <c r="E900" s="98">
        <f>Petrobras_PETR4___Histórico__InfoMoney_1[[#This Row],[Var.Dia (%)]]/100</f>
        <v>6.5000000000000006E-3</v>
      </c>
      <c r="F900" s="98">
        <v>13.72</v>
      </c>
      <c r="G900" s="98">
        <v>13.6</v>
      </c>
      <c r="H900" s="98">
        <v>13.91</v>
      </c>
      <c r="I900" s="97" t="s">
        <v>799</v>
      </c>
      <c r="J900" s="108">
        <v>-3.1300000000000001E-2</v>
      </c>
      <c r="K900" s="97">
        <f ca="1">IF(COUNT($E900:E$1321)&gt;=22,LINEST(OFFSET(E900,0,0,22),OFFSET(J900,0,0,22)),"")</f>
        <v>0.12969100594808575</v>
      </c>
      <c r="L900" s="99">
        <f t="shared" si="501"/>
        <v>0</v>
      </c>
      <c r="M900" s="99">
        <f t="shared" si="502"/>
        <v>0</v>
      </c>
      <c r="N900" s="99">
        <f t="shared" si="503"/>
        <v>0</v>
      </c>
      <c r="O9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-0.49038461538461559</v>
      </c>
      <c r="P900" s="128">
        <f>IF(Petrobras_PETR4___Histórico__InfoMoney_1[[#This Row],[William %R]]&lt;-0.8,1,0)</f>
        <v>0</v>
      </c>
      <c r="Q900" s="128">
        <f>IF(Petrobras_PETR4___Histórico__InfoMoney_1[[#This Row],[William %R]]&gt;-0.1,1,0)</f>
        <v>0</v>
      </c>
      <c r="R900" s="99">
        <f t="shared" si="504"/>
        <v>13.38</v>
      </c>
      <c r="S900" s="99">
        <f t="shared" si="505"/>
        <v>14.42</v>
      </c>
      <c r="T900" s="99">
        <f t="shared" si="506"/>
        <v>13.685769230769232</v>
      </c>
      <c r="U900" s="99">
        <f t="shared" si="507"/>
        <v>13.707000000000003</v>
      </c>
      <c r="V900" s="99">
        <f t="shared" si="508"/>
        <v>13.839819577179796</v>
      </c>
      <c r="W900" s="99">
        <f t="shared" si="509"/>
        <v>13.465132448893373</v>
      </c>
      <c r="X900" s="99">
        <f t="shared" si="510"/>
        <v>0.37468712828642303</v>
      </c>
      <c r="Y900" s="99">
        <f t="shared" si="511"/>
        <v>0.42818760417619123</v>
      </c>
      <c r="Z900" s="99">
        <f t="shared" si="512"/>
        <v>-5.3500475889768195E-2</v>
      </c>
      <c r="AA900" s="109">
        <f t="shared" si="513"/>
        <v>6.3639610306789177E-2</v>
      </c>
      <c r="AB900" s="109">
        <f t="shared" si="530"/>
        <v>9.8132563402776957E-2</v>
      </c>
      <c r="AC900" s="99" t="str">
        <f t="shared" si="531"/>
        <v>0</v>
      </c>
      <c r="AD900" s="95" t="str">
        <f t="shared" si="532"/>
        <v>0</v>
      </c>
      <c r="AE900" s="95">
        <f t="shared" si="514"/>
        <v>1</v>
      </c>
      <c r="AF900" s="95">
        <f>IF(Petrobras_PETR4___Histórico__InfoMoney_1[[#This Row],[MACD Line]]&lt;0,1,0)</f>
        <v>0</v>
      </c>
      <c r="AG900" s="99">
        <f>Petrobras_PETR4___Histórico__InfoMoney_1[[#This Row],[9MME]]/Petrobras_PETR4___Histórico__InfoMoney_1[[#This Row],[20MA]]</f>
        <v>0.99845110022391692</v>
      </c>
      <c r="AH900" s="95">
        <f t="shared" si="515"/>
        <v>0</v>
      </c>
      <c r="AI900" s="96">
        <f t="shared" si="516"/>
        <v>0</v>
      </c>
      <c r="AK900" s="104" t="b">
        <f t="shared" si="517"/>
        <v>0</v>
      </c>
      <c r="AL900" s="104" t="b">
        <f t="shared" si="518"/>
        <v>0</v>
      </c>
      <c r="AM900" s="104" t="b">
        <f t="shared" si="519"/>
        <v>0</v>
      </c>
      <c r="AN900" s="104" t="b">
        <f t="shared" si="520"/>
        <v>1</v>
      </c>
      <c r="AO900" s="98">
        <f t="shared" si="521"/>
        <v>12.59</v>
      </c>
      <c r="AP900" s="104">
        <f t="shared" si="522"/>
        <v>14.42</v>
      </c>
      <c r="AQ900" s="98">
        <f t="shared" si="523"/>
        <v>0.2</v>
      </c>
      <c r="AR900" s="98">
        <f t="shared" si="524"/>
        <v>0.15384615384615385</v>
      </c>
      <c r="AS900" s="98">
        <f t="shared" si="525"/>
        <v>7.407407407407407E-2</v>
      </c>
      <c r="AU900" s="97" t="b">
        <f t="shared" si="526"/>
        <v>0</v>
      </c>
      <c r="AV900" s="97" t="b">
        <f t="shared" si="527"/>
        <v>1</v>
      </c>
      <c r="AW900" s="97" t="b">
        <f t="shared" si="533"/>
        <v>1</v>
      </c>
      <c r="AX900" s="97" t="b">
        <f t="shared" si="534"/>
        <v>1</v>
      </c>
      <c r="AY9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0" s="97" t="b">
        <f t="shared" si="528"/>
        <v>0</v>
      </c>
      <c r="BA900" s="97" t="b">
        <f t="shared" si="529"/>
        <v>1</v>
      </c>
      <c r="BB900" s="97" t="b">
        <f t="shared" si="535"/>
        <v>0</v>
      </c>
      <c r="BC900" s="97" t="b">
        <f t="shared" si="536"/>
        <v>0</v>
      </c>
      <c r="BD900" s="97" t="b">
        <f>Petrobras_PETR4___Histórico__InfoMoney_1[[#This Row],[MACD Line]]&lt;0</f>
        <v>0</v>
      </c>
      <c r="BE9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1" spans="1:57">
      <c r="A901" s="83">
        <v>43007</v>
      </c>
      <c r="B901" s="98">
        <v>13.82</v>
      </c>
      <c r="C901" s="98">
        <v>13.82</v>
      </c>
      <c r="D901" s="98">
        <v>-0.26</v>
      </c>
      <c r="E901" s="98">
        <f>Petrobras_PETR4___Histórico__InfoMoney_1[[#This Row],[Var.Dia (%)]]/100</f>
        <v>-2.5999999999999999E-3</v>
      </c>
      <c r="F901" s="98">
        <v>14</v>
      </c>
      <c r="G901" s="98">
        <v>13.82</v>
      </c>
      <c r="H901" s="98">
        <v>14.02</v>
      </c>
      <c r="I901" s="97" t="s">
        <v>800</v>
      </c>
      <c r="J901" s="108">
        <v>-8.9999999999999998E-4</v>
      </c>
      <c r="K901" s="97">
        <f ca="1">IF(COUNT($E901:E$1321)&gt;=22,LINEST(OFFSET(E901,0,0,22),OFFSET(J901,0,0,22)),"")</f>
        <v>0.13591751482202474</v>
      </c>
      <c r="L901" s="99">
        <f t="shared" si="501"/>
        <v>0</v>
      </c>
      <c r="M901" s="99">
        <f t="shared" si="502"/>
        <v>0</v>
      </c>
      <c r="N901" s="99">
        <f t="shared" si="503"/>
        <v>0</v>
      </c>
      <c r="O9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-0.57692307692307709</v>
      </c>
      <c r="P901" s="128">
        <f>IF(Petrobras_PETR4___Histórico__InfoMoney_1[[#This Row],[William %R]]&lt;-0.8,1,0)</f>
        <v>0</v>
      </c>
      <c r="Q901" s="128">
        <f>IF(Petrobras_PETR4___Histórico__InfoMoney_1[[#This Row],[William %R]]&gt;-0.1,1,0)</f>
        <v>0</v>
      </c>
      <c r="R901" s="99">
        <f t="shared" si="504"/>
        <v>13.38</v>
      </c>
      <c r="S901" s="99">
        <f t="shared" si="505"/>
        <v>14.42</v>
      </c>
      <c r="T901" s="99">
        <f t="shared" si="506"/>
        <v>13.608884615384616</v>
      </c>
      <c r="U901" s="99">
        <f t="shared" si="507"/>
        <v>13.645000000000001</v>
      </c>
      <c r="V901" s="99">
        <f t="shared" si="508"/>
        <v>13.827059500303395</v>
      </c>
      <c r="W901" s="99">
        <f t="shared" si="509"/>
        <v>13.429543044804843</v>
      </c>
      <c r="X901" s="99">
        <f t="shared" si="510"/>
        <v>0.39751645549855219</v>
      </c>
      <c r="Y901" s="99">
        <f t="shared" si="511"/>
        <v>0.44156272314863326</v>
      </c>
      <c r="Z901" s="99">
        <f t="shared" si="512"/>
        <v>-4.4046267650081072E-2</v>
      </c>
      <c r="AA901" s="109">
        <f t="shared" si="513"/>
        <v>2.8284271247461298E-2</v>
      </c>
      <c r="AB901" s="109">
        <f t="shared" si="530"/>
        <v>0.21078424988599151</v>
      </c>
      <c r="AC901" s="99" t="str">
        <f t="shared" si="531"/>
        <v>0</v>
      </c>
      <c r="AD901" s="95" t="str">
        <f t="shared" si="532"/>
        <v>0</v>
      </c>
      <c r="AE901" s="95">
        <f t="shared" si="514"/>
        <v>1</v>
      </c>
      <c r="AF901" s="95">
        <f>IF(Petrobras_PETR4___Histórico__InfoMoney_1[[#This Row],[MACD Line]]&lt;0,1,0)</f>
        <v>0</v>
      </c>
      <c r="AG901" s="99">
        <f>Petrobras_PETR4___Histórico__InfoMoney_1[[#This Row],[9MME]]/Petrobras_PETR4___Histórico__InfoMoney_1[[#This Row],[20MA]]</f>
        <v>0.99735321475885774</v>
      </c>
      <c r="AH901" s="95">
        <f t="shared" si="515"/>
        <v>0</v>
      </c>
      <c r="AI901" s="96">
        <f t="shared" si="516"/>
        <v>0</v>
      </c>
      <c r="AK901" s="104" t="b">
        <f t="shared" si="517"/>
        <v>0</v>
      </c>
      <c r="AL901" s="104" t="b">
        <f t="shared" si="518"/>
        <v>0</v>
      </c>
      <c r="AM901" s="104" t="b">
        <f t="shared" si="519"/>
        <v>1</v>
      </c>
      <c r="AN901" s="104" t="b">
        <f t="shared" si="520"/>
        <v>0</v>
      </c>
      <c r="AO901" s="98">
        <f t="shared" si="521"/>
        <v>12.48</v>
      </c>
      <c r="AP901" s="104">
        <f t="shared" si="522"/>
        <v>14.42</v>
      </c>
      <c r="AQ901" s="98">
        <f t="shared" si="523"/>
        <v>0.2</v>
      </c>
      <c r="AR901" s="98">
        <f t="shared" si="524"/>
        <v>0.15384615384615385</v>
      </c>
      <c r="AS901" s="98">
        <f t="shared" si="525"/>
        <v>7.407407407407407E-2</v>
      </c>
      <c r="AU901" s="97" t="b">
        <f t="shared" si="526"/>
        <v>1</v>
      </c>
      <c r="AV901" s="97" t="b">
        <f t="shared" si="527"/>
        <v>0</v>
      </c>
      <c r="AW901" s="97" t="b">
        <f t="shared" si="533"/>
        <v>1</v>
      </c>
      <c r="AX901" s="97" t="b">
        <f t="shared" si="534"/>
        <v>1</v>
      </c>
      <c r="AY9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1" s="97" t="b">
        <f t="shared" si="528"/>
        <v>0</v>
      </c>
      <c r="BA901" s="97" t="b">
        <f t="shared" si="529"/>
        <v>0</v>
      </c>
      <c r="BB901" s="97" t="b">
        <f t="shared" si="535"/>
        <v>0</v>
      </c>
      <c r="BC901" s="97" t="b">
        <f t="shared" si="536"/>
        <v>0</v>
      </c>
      <c r="BD901" s="97" t="b">
        <f>Petrobras_PETR4___Histórico__InfoMoney_1[[#This Row],[MACD Line]]&lt;0</f>
        <v>0</v>
      </c>
      <c r="BE9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2" spans="1:57">
      <c r="A902" s="83">
        <v>43006</v>
      </c>
      <c r="B902" s="98">
        <v>13.86</v>
      </c>
      <c r="C902" s="98">
        <v>13.86</v>
      </c>
      <c r="D902" s="98">
        <v>0.2</v>
      </c>
      <c r="E902" s="98">
        <f>Petrobras_PETR4___Histórico__InfoMoney_1[[#This Row],[Var.Dia (%)]]/100</f>
        <v>2E-3</v>
      </c>
      <c r="F902" s="98">
        <v>13.88</v>
      </c>
      <c r="G902" s="98">
        <v>13.75</v>
      </c>
      <c r="H902" s="98">
        <v>14</v>
      </c>
      <c r="I902" s="97" t="s">
        <v>801</v>
      </c>
      <c r="J902" s="108">
        <v>-9.7999999999999997E-3</v>
      </c>
      <c r="K902" s="97">
        <f ca="1">IF(COUNT($E902:E$1321)&gt;=22,LINEST(OFFSET(E902,0,0,22),OFFSET(J902,0,0,22)),"")</f>
        <v>9.869324176050924E-2</v>
      </c>
      <c r="L902" s="99">
        <f t="shared" si="501"/>
        <v>0</v>
      </c>
      <c r="M902" s="99">
        <f t="shared" si="502"/>
        <v>0</v>
      </c>
      <c r="N902" s="99">
        <f t="shared" si="503"/>
        <v>0</v>
      </c>
      <c r="O9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-0.53846153846153944</v>
      </c>
      <c r="P902" s="128">
        <f>IF(Petrobras_PETR4___Histórico__InfoMoney_1[[#This Row],[William %R]]&lt;-0.8,1,0)</f>
        <v>0</v>
      </c>
      <c r="Q902" s="128">
        <f>IF(Petrobras_PETR4___Histórico__InfoMoney_1[[#This Row],[William %R]]&gt;-0.1,1,0)</f>
        <v>0</v>
      </c>
      <c r="R902" s="99">
        <f t="shared" si="504"/>
        <v>13.38</v>
      </c>
      <c r="S902" s="99">
        <f t="shared" si="505"/>
        <v>14.42</v>
      </c>
      <c r="T902" s="99">
        <f t="shared" si="506"/>
        <v>13.542692307692308</v>
      </c>
      <c r="U902" s="99">
        <f t="shared" si="507"/>
        <v>13.570500000000001</v>
      </c>
      <c r="V902" s="99">
        <f t="shared" si="508"/>
        <v>13.828343045813103</v>
      </c>
      <c r="W902" s="99">
        <f t="shared" si="509"/>
        <v>13.398306488389231</v>
      </c>
      <c r="X902" s="99">
        <f t="shared" si="510"/>
        <v>0.43003655742387181</v>
      </c>
      <c r="Y902" s="99">
        <f t="shared" si="511"/>
        <v>0.45257429006115352</v>
      </c>
      <c r="Z902" s="99">
        <f t="shared" si="512"/>
        <v>-2.2537732637281704E-2</v>
      </c>
      <c r="AA902" s="109">
        <f t="shared" si="513"/>
        <v>2.1213203435595972E-2</v>
      </c>
      <c r="AB902" s="109">
        <f t="shared" si="530"/>
        <v>0.20403431084011364</v>
      </c>
      <c r="AC902" s="99" t="str">
        <f t="shared" si="531"/>
        <v>0</v>
      </c>
      <c r="AD902" s="95" t="str">
        <f t="shared" si="532"/>
        <v>0</v>
      </c>
      <c r="AE902" s="95">
        <f t="shared" si="514"/>
        <v>1</v>
      </c>
      <c r="AF902" s="95">
        <f>IF(Petrobras_PETR4___Histórico__InfoMoney_1[[#This Row],[MACD Line]]&lt;0,1,0)</f>
        <v>0</v>
      </c>
      <c r="AG902" s="99">
        <f>Petrobras_PETR4___Histórico__InfoMoney_1[[#This Row],[9MME]]/Petrobras_PETR4___Histórico__InfoMoney_1[[#This Row],[20MA]]</f>
        <v>0.99795087194225029</v>
      </c>
      <c r="AH902" s="95">
        <f t="shared" si="515"/>
        <v>0</v>
      </c>
      <c r="AI902" s="96">
        <f t="shared" si="516"/>
        <v>1</v>
      </c>
      <c r="AK902" s="104" t="b">
        <f t="shared" si="517"/>
        <v>0</v>
      </c>
      <c r="AL902" s="104" t="b">
        <f t="shared" si="518"/>
        <v>0</v>
      </c>
      <c r="AM902" s="104" t="b">
        <f t="shared" si="519"/>
        <v>0</v>
      </c>
      <c r="AN902" s="104" t="b">
        <f t="shared" si="520"/>
        <v>1</v>
      </c>
      <c r="AO902" s="98">
        <f t="shared" si="521"/>
        <v>12.14</v>
      </c>
      <c r="AP902" s="104">
        <f t="shared" si="522"/>
        <v>14.42</v>
      </c>
      <c r="AQ902" s="98">
        <f t="shared" si="523"/>
        <v>0.2</v>
      </c>
      <c r="AR902" s="98">
        <f t="shared" si="524"/>
        <v>0.15384615384615385</v>
      </c>
      <c r="AS902" s="98">
        <f t="shared" si="525"/>
        <v>7.407407407407407E-2</v>
      </c>
      <c r="AU902" s="97" t="b">
        <f t="shared" si="526"/>
        <v>0</v>
      </c>
      <c r="AV902" s="97" t="b">
        <f t="shared" si="527"/>
        <v>0</v>
      </c>
      <c r="AW902" s="97" t="b">
        <f t="shared" si="533"/>
        <v>1</v>
      </c>
      <c r="AX902" s="97" t="b">
        <f t="shared" si="534"/>
        <v>1</v>
      </c>
      <c r="AY9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2" s="97" t="b">
        <f t="shared" si="528"/>
        <v>1</v>
      </c>
      <c r="BA902" s="97" t="b">
        <f t="shared" si="529"/>
        <v>0</v>
      </c>
      <c r="BB902" s="97" t="b">
        <f t="shared" si="535"/>
        <v>0</v>
      </c>
      <c r="BC902" s="97" t="b">
        <f t="shared" si="536"/>
        <v>0</v>
      </c>
      <c r="BD902" s="97" t="b">
        <f>Petrobras_PETR4___Histórico__InfoMoney_1[[#This Row],[MACD Line]]&lt;0</f>
        <v>0</v>
      </c>
      <c r="BE9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3" spans="1:57">
      <c r="A903" s="83">
        <v>43005</v>
      </c>
      <c r="B903" s="98">
        <v>13.83</v>
      </c>
      <c r="C903" s="98">
        <v>13.83</v>
      </c>
      <c r="D903" s="98">
        <v>-1.61</v>
      </c>
      <c r="E903" s="98">
        <f>Petrobras_PETR4___Histórico__InfoMoney_1[[#This Row],[Var.Dia (%)]]/100</f>
        <v>-1.61E-2</v>
      </c>
      <c r="F903" s="98">
        <v>14.18</v>
      </c>
      <c r="G903" s="98">
        <v>13.65</v>
      </c>
      <c r="H903" s="98">
        <v>14.2</v>
      </c>
      <c r="I903" s="97" t="s">
        <v>802</v>
      </c>
      <c r="J903" s="108">
        <v>3.0999999999999999E-3</v>
      </c>
      <c r="K903" s="97">
        <f ca="1">IF(COUNT($E903:E$1321)&gt;=22,LINEST(OFFSET(E903,0,0,22),OFFSET(J903,0,0,22)),"")</f>
        <v>9.7546867015975772E-2</v>
      </c>
      <c r="L903" s="99">
        <f t="shared" si="501"/>
        <v>0</v>
      </c>
      <c r="M903" s="99">
        <f t="shared" si="502"/>
        <v>0</v>
      </c>
      <c r="N903" s="99">
        <f t="shared" si="503"/>
        <v>0</v>
      </c>
      <c r="O9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-0.51304347826086927</v>
      </c>
      <c r="P903" s="128">
        <f>IF(Petrobras_PETR4___Histórico__InfoMoney_1[[#This Row],[William %R]]&lt;-0.8,1,0)</f>
        <v>0</v>
      </c>
      <c r="Q903" s="128">
        <f>IF(Petrobras_PETR4___Histórico__InfoMoney_1[[#This Row],[William %R]]&gt;-0.1,1,0)</f>
        <v>0</v>
      </c>
      <c r="R903" s="99">
        <f t="shared" si="504"/>
        <v>13.27</v>
      </c>
      <c r="S903" s="99">
        <f t="shared" si="505"/>
        <v>14.42</v>
      </c>
      <c r="T903" s="99">
        <f t="shared" si="506"/>
        <v>13.482230769230771</v>
      </c>
      <c r="U903" s="99">
        <f t="shared" si="507"/>
        <v>13.484999999999999</v>
      </c>
      <c r="V903" s="99">
        <f t="shared" si="508"/>
        <v>13.82258723596094</v>
      </c>
      <c r="W903" s="99">
        <f t="shared" si="509"/>
        <v>13.36137100746037</v>
      </c>
      <c r="X903" s="99">
        <f t="shared" si="510"/>
        <v>0.46121622850056987</v>
      </c>
      <c r="Y903" s="99">
        <f t="shared" si="511"/>
        <v>0.45820872322047396</v>
      </c>
      <c r="Z903" s="99">
        <f t="shared" si="512"/>
        <v>3.0075052800959123E-3</v>
      </c>
      <c r="AA903" s="109">
        <f t="shared" si="513"/>
        <v>0.16263455967290624</v>
      </c>
      <c r="AB903" s="109">
        <f t="shared" si="530"/>
        <v>0.17812916661793493</v>
      </c>
      <c r="AC903" s="99" t="str">
        <f t="shared" si="531"/>
        <v>0</v>
      </c>
      <c r="AD903" s="95" t="str">
        <f t="shared" si="532"/>
        <v>0</v>
      </c>
      <c r="AE903" s="95">
        <f t="shared" si="514"/>
        <v>1</v>
      </c>
      <c r="AF903" s="95">
        <f>IF(Petrobras_PETR4___Histórico__InfoMoney_1[[#This Row],[MACD Line]]&lt;0,1,0)</f>
        <v>0</v>
      </c>
      <c r="AG903" s="99">
        <f>Petrobras_PETR4___Histórico__InfoMoney_1[[#This Row],[9MME]]/Petrobras_PETR4___Histórico__InfoMoney_1[[#This Row],[20MA]]</f>
        <v>0.9997946436211177</v>
      </c>
      <c r="AH903" s="95">
        <f t="shared" si="515"/>
        <v>0</v>
      </c>
      <c r="AI903" s="96">
        <f t="shared" si="516"/>
        <v>0</v>
      </c>
      <c r="AK903" s="104" t="b">
        <f t="shared" si="517"/>
        <v>0</v>
      </c>
      <c r="AL903" s="104" t="b">
        <f t="shared" si="518"/>
        <v>1</v>
      </c>
      <c r="AM903" s="104" t="b">
        <f t="shared" si="519"/>
        <v>1</v>
      </c>
      <c r="AN903" s="104" t="b">
        <f t="shared" si="520"/>
        <v>0</v>
      </c>
      <c r="AO903" s="98">
        <f t="shared" si="521"/>
        <v>12.14</v>
      </c>
      <c r="AP903" s="104">
        <f t="shared" si="522"/>
        <v>14.42</v>
      </c>
      <c r="AQ903" s="98">
        <f t="shared" si="523"/>
        <v>0.2</v>
      </c>
      <c r="AR903" s="98">
        <f t="shared" si="524"/>
        <v>0.15384615384615385</v>
      </c>
      <c r="AS903" s="98">
        <f t="shared" si="525"/>
        <v>7.407407407407407E-2</v>
      </c>
      <c r="AU903" s="97" t="b">
        <f t="shared" si="526"/>
        <v>0</v>
      </c>
      <c r="AV903" s="97" t="b">
        <f t="shared" si="527"/>
        <v>0</v>
      </c>
      <c r="AW903" s="97" t="b">
        <f t="shared" si="533"/>
        <v>1</v>
      </c>
      <c r="AX903" s="97" t="b">
        <f t="shared" si="534"/>
        <v>1</v>
      </c>
      <c r="AY9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3" s="97" t="b">
        <f t="shared" si="528"/>
        <v>1</v>
      </c>
      <c r="BA903" s="97" t="b">
        <f t="shared" si="529"/>
        <v>1</v>
      </c>
      <c r="BB903" s="97" t="b">
        <f t="shared" si="535"/>
        <v>0</v>
      </c>
      <c r="BC903" s="97" t="b">
        <f t="shared" si="536"/>
        <v>0</v>
      </c>
      <c r="BD903" s="97" t="b">
        <f>Petrobras_PETR4___Histórico__InfoMoney_1[[#This Row],[MACD Line]]&lt;0</f>
        <v>0</v>
      </c>
      <c r="BE9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4" spans="1:57">
      <c r="A904" s="83">
        <v>43004</v>
      </c>
      <c r="B904" s="98">
        <v>14.06</v>
      </c>
      <c r="C904" s="98">
        <v>14.06</v>
      </c>
      <c r="D904" s="98">
        <v>-1.77</v>
      </c>
      <c r="E904" s="98">
        <f>Petrobras_PETR4___Histórico__InfoMoney_1[[#This Row],[Var.Dia (%)]]/100</f>
        <v>-1.77E-2</v>
      </c>
      <c r="F904" s="98">
        <v>14.33</v>
      </c>
      <c r="G904" s="98">
        <v>14.06</v>
      </c>
      <c r="H904" s="98">
        <v>14.36</v>
      </c>
      <c r="I904" s="97" t="s">
        <v>803</v>
      </c>
      <c r="J904" s="108">
        <v>7.1000000000000004E-3</v>
      </c>
      <c r="K904" s="97">
        <f ca="1">IF(COUNT($E904:E$1321)&gt;=22,LINEST(OFFSET(E904,0,0,22),OFFSET(J904,0,0,22)),"")</f>
        <v>0.17568747691475381</v>
      </c>
      <c r="L904" s="99">
        <f t="shared" si="501"/>
        <v>0</v>
      </c>
      <c r="M904" s="99">
        <f t="shared" si="502"/>
        <v>0</v>
      </c>
      <c r="N904" s="99">
        <f t="shared" si="503"/>
        <v>0</v>
      </c>
      <c r="O9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-0.27480916030534297</v>
      </c>
      <c r="P904" s="128">
        <f>IF(Petrobras_PETR4___Histórico__InfoMoney_1[[#This Row],[William %R]]&lt;-0.8,1,0)</f>
        <v>0</v>
      </c>
      <c r="Q904" s="128">
        <f>IF(Petrobras_PETR4___Histórico__InfoMoney_1[[#This Row],[William %R]]&gt;-0.1,1,0)</f>
        <v>0</v>
      </c>
      <c r="R904" s="99">
        <f t="shared" si="504"/>
        <v>13.11</v>
      </c>
      <c r="S904" s="99">
        <f t="shared" si="505"/>
        <v>14.42</v>
      </c>
      <c r="T904" s="99">
        <f t="shared" si="506"/>
        <v>13.452884615384614</v>
      </c>
      <c r="U904" s="99">
        <f t="shared" si="507"/>
        <v>13.419000000000002</v>
      </c>
      <c r="V904" s="99">
        <f t="shared" si="508"/>
        <v>13.821239460681111</v>
      </c>
      <c r="W904" s="99">
        <f t="shared" si="509"/>
        <v>13.3238806880572</v>
      </c>
      <c r="X904" s="99">
        <f t="shared" si="510"/>
        <v>0.4973587726239117</v>
      </c>
      <c r="Y904" s="99">
        <f t="shared" si="511"/>
        <v>0.45745684690044996</v>
      </c>
      <c r="Z904" s="99">
        <f t="shared" si="512"/>
        <v>3.990192572346174E-2</v>
      </c>
      <c r="AA904" s="109">
        <f t="shared" si="513"/>
        <v>0.17677669529663689</v>
      </c>
      <c r="AB904" s="109">
        <f t="shared" si="530"/>
        <v>0.11562871615649797</v>
      </c>
      <c r="AC904" s="99" t="str">
        <f t="shared" si="531"/>
        <v>0</v>
      </c>
      <c r="AD904" s="95" t="str">
        <f t="shared" si="532"/>
        <v>0</v>
      </c>
      <c r="AE904" s="95">
        <f t="shared" si="514"/>
        <v>1</v>
      </c>
      <c r="AF904" s="95">
        <f>IF(Petrobras_PETR4___Histórico__InfoMoney_1[[#This Row],[MACD Line]]&lt;0,1,0)</f>
        <v>0</v>
      </c>
      <c r="AG904" s="99">
        <f>Petrobras_PETR4___Histórico__InfoMoney_1[[#This Row],[9MME]]/Petrobras_PETR4___Histórico__InfoMoney_1[[#This Row],[20MA]]</f>
        <v>1.0025251222434317</v>
      </c>
      <c r="AH904" s="95">
        <f t="shared" si="515"/>
        <v>0</v>
      </c>
      <c r="AI904" s="96">
        <f t="shared" si="516"/>
        <v>0</v>
      </c>
      <c r="AK904" s="104" t="b">
        <f t="shared" si="517"/>
        <v>1</v>
      </c>
      <c r="AL904" s="104" t="b">
        <f t="shared" si="518"/>
        <v>1</v>
      </c>
      <c r="AM904" s="104" t="b">
        <f t="shared" si="519"/>
        <v>1</v>
      </c>
      <c r="AN904" s="104" t="b">
        <f t="shared" si="520"/>
        <v>0</v>
      </c>
      <c r="AO904" s="98">
        <f t="shared" si="521"/>
        <v>12.14</v>
      </c>
      <c r="AP904" s="104">
        <f t="shared" si="522"/>
        <v>14.42</v>
      </c>
      <c r="AQ904" s="98">
        <f t="shared" si="523"/>
        <v>0.2</v>
      </c>
      <c r="AR904" s="98">
        <f t="shared" si="524"/>
        <v>0.15384615384615385</v>
      </c>
      <c r="AS904" s="98">
        <f t="shared" si="525"/>
        <v>7.407407407407407E-2</v>
      </c>
      <c r="AU904" s="97" t="b">
        <f t="shared" si="526"/>
        <v>0</v>
      </c>
      <c r="AV904" s="97" t="b">
        <f t="shared" si="527"/>
        <v>1</v>
      </c>
      <c r="AW904" s="97" t="b">
        <f t="shared" si="533"/>
        <v>1</v>
      </c>
      <c r="AX904" s="97" t="b">
        <f t="shared" si="534"/>
        <v>1</v>
      </c>
      <c r="AY9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4" s="97" t="b">
        <f t="shared" si="528"/>
        <v>0</v>
      </c>
      <c r="BA904" s="97" t="b">
        <f t="shared" si="529"/>
        <v>1</v>
      </c>
      <c r="BB904" s="97" t="b">
        <f t="shared" si="535"/>
        <v>0</v>
      </c>
      <c r="BC904" s="97" t="b">
        <f t="shared" si="536"/>
        <v>0</v>
      </c>
      <c r="BD904" s="97" t="b">
        <f>Petrobras_PETR4___Histórico__InfoMoney_1[[#This Row],[MACD Line]]&lt;0</f>
        <v>0</v>
      </c>
      <c r="BE9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5" spans="1:57">
      <c r="A905" s="83">
        <v>43003</v>
      </c>
      <c r="B905" s="98">
        <v>14.31</v>
      </c>
      <c r="C905" s="98">
        <v>14.31</v>
      </c>
      <c r="D905" s="98">
        <v>0.96</v>
      </c>
      <c r="E905" s="98">
        <f>Petrobras_PETR4___Histórico__InfoMoney_1[[#This Row],[Var.Dia (%)]]/100</f>
        <v>9.5999999999999992E-3</v>
      </c>
      <c r="F905" s="98">
        <v>14.26</v>
      </c>
      <c r="G905" s="98">
        <v>14.18</v>
      </c>
      <c r="H905" s="98">
        <v>14.42</v>
      </c>
      <c r="I905" s="97" t="s">
        <v>804</v>
      </c>
      <c r="J905" s="108">
        <v>1.6999999999999999E-3</v>
      </c>
      <c r="K905" s="97">
        <f ca="1">IF(COUNT($E905:E$1321)&gt;=22,LINEST(OFFSET(E905,0,0,22),OFFSET(J905,0,0,22)),"")</f>
        <v>0.34879970653237857</v>
      </c>
      <c r="L905" s="99">
        <f t="shared" si="501"/>
        <v>0</v>
      </c>
      <c r="M905" s="99">
        <f t="shared" si="502"/>
        <v>1</v>
      </c>
      <c r="N905" s="99">
        <f t="shared" si="503"/>
        <v>0</v>
      </c>
      <c r="O9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-7.0512820512820124E-2</v>
      </c>
      <c r="P905" s="128">
        <f>IF(Petrobras_PETR4___Histórico__InfoMoney_1[[#This Row],[William %R]]&lt;-0.8,1,0)</f>
        <v>0</v>
      </c>
      <c r="Q905" s="128">
        <f>IF(Petrobras_PETR4___Histórico__InfoMoney_1[[#This Row],[William %R]]&gt;-0.1,1,0)</f>
        <v>1</v>
      </c>
      <c r="R905" s="99">
        <f t="shared" si="504"/>
        <v>12.86</v>
      </c>
      <c r="S905" s="99">
        <f t="shared" si="505"/>
        <v>14.42</v>
      </c>
      <c r="T905" s="99">
        <f t="shared" si="506"/>
        <v>13.416461538461538</v>
      </c>
      <c r="U905" s="99">
        <f t="shared" si="507"/>
        <v>13.342499999999998</v>
      </c>
      <c r="V905" s="99">
        <f t="shared" si="508"/>
        <v>13.777828453532223</v>
      </c>
      <c r="W905" s="99">
        <f t="shared" si="509"/>
        <v>13.264991143101776</v>
      </c>
      <c r="X905" s="99">
        <f t="shared" si="510"/>
        <v>0.51283731043044689</v>
      </c>
      <c r="Y905" s="99">
        <f t="shared" si="511"/>
        <v>0.4474813654695845</v>
      </c>
      <c r="Z905" s="99">
        <f t="shared" si="512"/>
        <v>6.5355944960862389E-2</v>
      </c>
      <c r="AA905" s="109">
        <f t="shared" si="513"/>
        <v>9.8994949366117052E-2</v>
      </c>
      <c r="AB905" s="109">
        <f t="shared" si="530"/>
        <v>0.26527344382730833</v>
      </c>
      <c r="AC905" s="99" t="str">
        <f t="shared" si="531"/>
        <v>0</v>
      </c>
      <c r="AD905" s="95" t="str">
        <f t="shared" si="532"/>
        <v>0</v>
      </c>
      <c r="AE905" s="95">
        <f t="shared" si="514"/>
        <v>1</v>
      </c>
      <c r="AF905" s="95">
        <f>IF(Petrobras_PETR4___Histórico__InfoMoney_1[[#This Row],[MACD Line]]&lt;0,1,0)</f>
        <v>0</v>
      </c>
      <c r="AG905" s="99">
        <f>Petrobras_PETR4___Histórico__InfoMoney_1[[#This Row],[9MME]]/Petrobras_PETR4___Histórico__InfoMoney_1[[#This Row],[20MA]]</f>
        <v>1.0055433043628661</v>
      </c>
      <c r="AH905" s="95">
        <f t="shared" si="515"/>
        <v>0</v>
      </c>
      <c r="AI905" s="96">
        <f t="shared" si="516"/>
        <v>0</v>
      </c>
      <c r="AK905" s="104" t="b">
        <f t="shared" si="517"/>
        <v>1</v>
      </c>
      <c r="AL905" s="104" t="b">
        <f t="shared" si="518"/>
        <v>0</v>
      </c>
      <c r="AM905" s="104" t="b">
        <f t="shared" si="519"/>
        <v>0</v>
      </c>
      <c r="AN905" s="104" t="b">
        <f t="shared" si="520"/>
        <v>1</v>
      </c>
      <c r="AO905" s="98">
        <f t="shared" si="521"/>
        <v>12.14</v>
      </c>
      <c r="AP905" s="104">
        <f t="shared" si="522"/>
        <v>14.42</v>
      </c>
      <c r="AQ905" s="98">
        <f t="shared" si="523"/>
        <v>0.2</v>
      </c>
      <c r="AR905" s="98">
        <f t="shared" si="524"/>
        <v>0.15384615384615385</v>
      </c>
      <c r="AS905" s="98">
        <f t="shared" si="525"/>
        <v>7.407407407407407E-2</v>
      </c>
      <c r="AU905" s="97" t="b">
        <f t="shared" si="526"/>
        <v>1</v>
      </c>
      <c r="AV905" s="97" t="b">
        <f t="shared" si="527"/>
        <v>0</v>
      </c>
      <c r="AW905" s="97" t="b">
        <f t="shared" si="533"/>
        <v>1</v>
      </c>
      <c r="AX905" s="97" t="b">
        <f t="shared" si="534"/>
        <v>1</v>
      </c>
      <c r="AY9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5" s="97" t="b">
        <f t="shared" si="528"/>
        <v>1</v>
      </c>
      <c r="BA905" s="97" t="b">
        <f t="shared" si="529"/>
        <v>0</v>
      </c>
      <c r="BB905" s="97" t="b">
        <f t="shared" si="535"/>
        <v>0</v>
      </c>
      <c r="BC905" s="97" t="b">
        <f t="shared" si="536"/>
        <v>0</v>
      </c>
      <c r="BD905" s="97" t="b">
        <f>Petrobras_PETR4___Histórico__InfoMoney_1[[#This Row],[MACD Line]]&lt;0</f>
        <v>0</v>
      </c>
      <c r="BE9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6" spans="1:57">
      <c r="A906" s="83">
        <v>43000</v>
      </c>
      <c r="B906" s="98">
        <v>14.17</v>
      </c>
      <c r="C906" s="98">
        <v>14.17</v>
      </c>
      <c r="D906" s="98">
        <v>0.13</v>
      </c>
      <c r="E906" s="98">
        <f>Petrobras_PETR4___Histórico__InfoMoney_1[[#This Row],[Var.Dia (%)]]/100</f>
        <v>1.2999999999999999E-3</v>
      </c>
      <c r="F906" s="98">
        <v>14.09</v>
      </c>
      <c r="G906" s="98">
        <v>13.94</v>
      </c>
      <c r="H906" s="98">
        <v>14.27</v>
      </c>
      <c r="I906" s="97" t="s">
        <v>805</v>
      </c>
      <c r="J906" s="108">
        <v>1.2699999999999999E-2</v>
      </c>
      <c r="K906" s="97">
        <f ca="1">IF(COUNT($E906:E$1321)&gt;=22,LINEST(OFFSET(E906,0,0,22),OFFSET(J906,0,0,22)),"")</f>
        <v>0.37596770907609239</v>
      </c>
      <c r="L906" s="99">
        <f t="shared" si="501"/>
        <v>0</v>
      </c>
      <c r="M906" s="99">
        <f t="shared" si="502"/>
        <v>0</v>
      </c>
      <c r="N906" s="99">
        <f t="shared" si="503"/>
        <v>0</v>
      </c>
      <c r="O9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-0.13661202185792348</v>
      </c>
      <c r="P906" s="128">
        <f>IF(Petrobras_PETR4___Histórico__InfoMoney_1[[#This Row],[William %R]]&lt;-0.8,1,0)</f>
        <v>0</v>
      </c>
      <c r="Q906" s="128">
        <f>IF(Petrobras_PETR4___Histórico__InfoMoney_1[[#This Row],[William %R]]&gt;-0.1,1,0)</f>
        <v>0</v>
      </c>
      <c r="R906" s="99">
        <f t="shared" si="504"/>
        <v>12.59</v>
      </c>
      <c r="S906" s="99">
        <f t="shared" si="505"/>
        <v>14.42</v>
      </c>
      <c r="T906" s="99">
        <f t="shared" si="506"/>
        <v>13.323</v>
      </c>
      <c r="U906" s="99">
        <f t="shared" si="507"/>
        <v>13.254</v>
      </c>
      <c r="V906" s="99">
        <f t="shared" si="508"/>
        <v>13.681069990538081</v>
      </c>
      <c r="W906" s="99">
        <f t="shared" si="509"/>
        <v>13.181390434549918</v>
      </c>
      <c r="X906" s="99">
        <f t="shared" si="510"/>
        <v>0.4996795559881626</v>
      </c>
      <c r="Y906" s="99">
        <f t="shared" si="511"/>
        <v>0.43114237922936888</v>
      </c>
      <c r="Z906" s="99">
        <f t="shared" si="512"/>
        <v>6.8537176758793728E-2</v>
      </c>
      <c r="AA906" s="109">
        <f t="shared" si="513"/>
        <v>7.0710678118653244E-3</v>
      </c>
      <c r="AB906" s="109">
        <f t="shared" si="530"/>
        <v>0.33161724924979408</v>
      </c>
      <c r="AC906" s="99" t="str">
        <f t="shared" si="531"/>
        <v>0</v>
      </c>
      <c r="AD906" s="95" t="str">
        <f t="shared" si="532"/>
        <v>0</v>
      </c>
      <c r="AE906" s="95">
        <f t="shared" si="514"/>
        <v>1</v>
      </c>
      <c r="AF906" s="95">
        <f>IF(Petrobras_PETR4___Histórico__InfoMoney_1[[#This Row],[MACD Line]]&lt;0,1,0)</f>
        <v>0</v>
      </c>
      <c r="AG906" s="99">
        <f>Petrobras_PETR4___Histórico__InfoMoney_1[[#This Row],[9MME]]/Petrobras_PETR4___Histórico__InfoMoney_1[[#This Row],[20MA]]</f>
        <v>1.0052059755545497</v>
      </c>
      <c r="AH906" s="95">
        <f t="shared" si="515"/>
        <v>0</v>
      </c>
      <c r="AI906" s="96">
        <f t="shared" si="516"/>
        <v>0</v>
      </c>
      <c r="AK906" s="104" t="b">
        <f t="shared" si="517"/>
        <v>0</v>
      </c>
      <c r="AL906" s="104" t="b">
        <f t="shared" si="518"/>
        <v>1</v>
      </c>
      <c r="AM906" s="104" t="b">
        <f t="shared" si="519"/>
        <v>0</v>
      </c>
      <c r="AN906" s="104" t="b">
        <f t="shared" si="520"/>
        <v>1</v>
      </c>
      <c r="AO906" s="98">
        <f t="shared" si="521"/>
        <v>12.14</v>
      </c>
      <c r="AP906" s="104">
        <f t="shared" si="522"/>
        <v>14.42</v>
      </c>
      <c r="AQ906" s="98">
        <f t="shared" si="523"/>
        <v>0.2</v>
      </c>
      <c r="AR906" s="98">
        <f t="shared" si="524"/>
        <v>0.15384615384615385</v>
      </c>
      <c r="AS906" s="98">
        <f t="shared" si="525"/>
        <v>7.407407407407407E-2</v>
      </c>
      <c r="AU906" s="97" t="b">
        <f t="shared" si="526"/>
        <v>0</v>
      </c>
      <c r="AV906" s="97" t="b">
        <f t="shared" si="527"/>
        <v>1</v>
      </c>
      <c r="AW906" s="97" t="b">
        <f t="shared" si="533"/>
        <v>1</v>
      </c>
      <c r="AX906" s="97" t="b">
        <f t="shared" si="534"/>
        <v>1</v>
      </c>
      <c r="AY9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6" s="97" t="b">
        <f t="shared" si="528"/>
        <v>0</v>
      </c>
      <c r="BA906" s="97" t="b">
        <f t="shared" si="529"/>
        <v>1</v>
      </c>
      <c r="BB906" s="97" t="b">
        <f t="shared" si="535"/>
        <v>0</v>
      </c>
      <c r="BC906" s="97" t="b">
        <f t="shared" si="536"/>
        <v>0</v>
      </c>
      <c r="BD906" s="97" t="b">
        <f>Petrobras_PETR4___Histórico__InfoMoney_1[[#This Row],[MACD Line]]&lt;0</f>
        <v>0</v>
      </c>
      <c r="BE9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7" spans="1:57">
      <c r="A907" s="83">
        <v>42999</v>
      </c>
      <c r="B907" s="98">
        <v>14.16</v>
      </c>
      <c r="C907" s="98">
        <v>14.16</v>
      </c>
      <c r="D907" s="98">
        <v>-1.26</v>
      </c>
      <c r="E907" s="98">
        <f>Petrobras_PETR4___Histórico__InfoMoney_1[[#This Row],[Var.Dia (%)]]/100</f>
        <v>-1.26E-2</v>
      </c>
      <c r="F907" s="98">
        <v>14.16</v>
      </c>
      <c r="G907" s="98">
        <v>14.07</v>
      </c>
      <c r="H907" s="98">
        <v>14.42</v>
      </c>
      <c r="I907" s="97" t="s">
        <v>806</v>
      </c>
      <c r="J907" s="108">
        <v>2.8E-3</v>
      </c>
      <c r="K907" s="97">
        <f ca="1">IF(COUNT($E907:E$1321)&gt;=22,LINEST(OFFSET(E907,0,0,22),OFFSET(J907,0,0,22)),"")</f>
        <v>0.44403451130865806</v>
      </c>
      <c r="L907" s="99">
        <f t="shared" si="501"/>
        <v>0</v>
      </c>
      <c r="M907" s="99">
        <f t="shared" si="502"/>
        <v>1</v>
      </c>
      <c r="N907" s="99">
        <f t="shared" si="503"/>
        <v>0</v>
      </c>
      <c r="O9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-0.13402061855670094</v>
      </c>
      <c r="P907" s="128">
        <f>IF(Petrobras_PETR4___Histórico__InfoMoney_1[[#This Row],[William %R]]&lt;-0.8,1,0)</f>
        <v>0</v>
      </c>
      <c r="Q907" s="128">
        <f>IF(Petrobras_PETR4___Histórico__InfoMoney_1[[#This Row],[William %R]]&gt;-0.1,1,0)</f>
        <v>0</v>
      </c>
      <c r="R907" s="99">
        <f t="shared" si="504"/>
        <v>12.48</v>
      </c>
      <c r="S907" s="99">
        <f t="shared" si="505"/>
        <v>14.42</v>
      </c>
      <c r="T907" s="99">
        <f t="shared" si="506"/>
        <v>13.24826923076923</v>
      </c>
      <c r="U907" s="99">
        <f t="shared" si="507"/>
        <v>13.169</v>
      </c>
      <c r="V907" s="99">
        <f t="shared" si="508"/>
        <v>13.592173625181369</v>
      </c>
      <c r="W907" s="99">
        <f t="shared" si="509"/>
        <v>13.102301669313912</v>
      </c>
      <c r="X907" s="99">
        <f t="shared" si="510"/>
        <v>0.48987195586745713</v>
      </c>
      <c r="Y907" s="99">
        <f t="shared" si="511"/>
        <v>0.41400808503967046</v>
      </c>
      <c r="Z907" s="99">
        <f t="shared" si="512"/>
        <v>7.5863870827786672E-2</v>
      </c>
      <c r="AA907" s="109">
        <f t="shared" si="513"/>
        <v>0.12727922061357835</v>
      </c>
      <c r="AB907" s="109">
        <f t="shared" si="530"/>
        <v>0.35280306121120897</v>
      </c>
      <c r="AC907" s="99" t="str">
        <f t="shared" si="531"/>
        <v>0</v>
      </c>
      <c r="AD907" s="95" t="str">
        <f t="shared" si="532"/>
        <v>0</v>
      </c>
      <c r="AE907" s="95">
        <f t="shared" si="514"/>
        <v>1</v>
      </c>
      <c r="AF907" s="95">
        <f>IF(Petrobras_PETR4___Histórico__InfoMoney_1[[#This Row],[MACD Line]]&lt;0,1,0)</f>
        <v>0</v>
      </c>
      <c r="AG907" s="99">
        <f>Petrobras_PETR4___Histórico__InfoMoney_1[[#This Row],[9MME]]/Petrobras_PETR4___Histórico__InfoMoney_1[[#This Row],[20MA]]</f>
        <v>1.006019381180745</v>
      </c>
      <c r="AH907" s="95">
        <f t="shared" si="515"/>
        <v>0</v>
      </c>
      <c r="AI907" s="96">
        <f t="shared" si="516"/>
        <v>0</v>
      </c>
      <c r="AK907" s="104" t="b">
        <f t="shared" si="517"/>
        <v>1</v>
      </c>
      <c r="AL907" s="104" t="b">
        <f t="shared" si="518"/>
        <v>1</v>
      </c>
      <c r="AM907" s="104" t="b">
        <f t="shared" si="519"/>
        <v>0</v>
      </c>
      <c r="AN907" s="104" t="b">
        <f t="shared" si="520"/>
        <v>1</v>
      </c>
      <c r="AO907" s="98">
        <f t="shared" si="521"/>
        <v>12.14</v>
      </c>
      <c r="AP907" s="104">
        <f t="shared" si="522"/>
        <v>14.42</v>
      </c>
      <c r="AQ907" s="98">
        <f t="shared" si="523"/>
        <v>0.2</v>
      </c>
      <c r="AR907" s="98">
        <f t="shared" si="524"/>
        <v>0.15384615384615385</v>
      </c>
      <c r="AS907" s="98">
        <f t="shared" si="525"/>
        <v>7.407407407407407E-2</v>
      </c>
      <c r="AU907" s="97" t="b">
        <f t="shared" si="526"/>
        <v>1</v>
      </c>
      <c r="AV907" s="97" t="b">
        <f t="shared" si="527"/>
        <v>1</v>
      </c>
      <c r="AW907" s="97" t="b">
        <f t="shared" si="533"/>
        <v>1</v>
      </c>
      <c r="AX907" s="97" t="b">
        <f t="shared" si="534"/>
        <v>0</v>
      </c>
      <c r="AY9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7" s="97" t="b">
        <f t="shared" si="528"/>
        <v>0</v>
      </c>
      <c r="BA907" s="97" t="b">
        <f t="shared" si="529"/>
        <v>0</v>
      </c>
      <c r="BB907" s="97" t="b">
        <f t="shared" si="535"/>
        <v>1</v>
      </c>
      <c r="BC907" s="97" t="b">
        <f t="shared" si="536"/>
        <v>0</v>
      </c>
      <c r="BD907" s="97" t="b">
        <f>Petrobras_PETR4___Histórico__InfoMoney_1[[#This Row],[MACD Line]]&lt;0</f>
        <v>0</v>
      </c>
      <c r="BE9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8" spans="1:57">
      <c r="A908" s="83">
        <v>42998</v>
      </c>
      <c r="B908" s="98">
        <v>14.34</v>
      </c>
      <c r="C908" s="98">
        <v>14.34</v>
      </c>
      <c r="D908" s="98">
        <v>4.82</v>
      </c>
      <c r="E908" s="98">
        <f>Petrobras_PETR4___Histórico__InfoMoney_1[[#This Row],[Var.Dia (%)]]/100</f>
        <v>4.82E-2</v>
      </c>
      <c r="F908" s="98">
        <v>13.78</v>
      </c>
      <c r="G908" s="98">
        <v>13.61</v>
      </c>
      <c r="H908" s="98">
        <v>14.35</v>
      </c>
      <c r="I908" s="97" t="s">
        <v>66</v>
      </c>
      <c r="J908" s="108">
        <v>5.3E-3</v>
      </c>
      <c r="K908" s="97">
        <f ca="1">IF(COUNT($E908:E$1321)&gt;=22,LINEST(OFFSET(E908,0,0,22),OFFSET(J908,0,0,22)),"")</f>
        <v>0.80843538433412176</v>
      </c>
      <c r="L908" s="99">
        <f t="shared" si="501"/>
        <v>0</v>
      </c>
      <c r="M908" s="99">
        <f t="shared" si="502"/>
        <v>0</v>
      </c>
      <c r="N908" s="99">
        <f t="shared" si="503"/>
        <v>0</v>
      </c>
      <c r="O9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-4.5871559633026554E-3</v>
      </c>
      <c r="P908" s="128">
        <f>IF(Petrobras_PETR4___Histórico__InfoMoney_1[[#This Row],[William %R]]&lt;-0.8,1,0)</f>
        <v>0</v>
      </c>
      <c r="Q908" s="128">
        <f>IF(Petrobras_PETR4___Histórico__InfoMoney_1[[#This Row],[William %R]]&gt;-0.1,1,0)</f>
        <v>1</v>
      </c>
      <c r="R908" s="99">
        <f t="shared" si="504"/>
        <v>12.17</v>
      </c>
      <c r="S908" s="99">
        <f t="shared" si="505"/>
        <v>14.35</v>
      </c>
      <c r="T908" s="99">
        <f t="shared" si="506"/>
        <v>13.196423076923075</v>
      </c>
      <c r="U908" s="99">
        <f t="shared" si="507"/>
        <v>13.0825</v>
      </c>
      <c r="V908" s="99">
        <f t="shared" si="508"/>
        <v>13.488932466123435</v>
      </c>
      <c r="W908" s="99">
        <f t="shared" si="509"/>
        <v>13.017685802859024</v>
      </c>
      <c r="X908" s="99">
        <f t="shared" si="510"/>
        <v>0.47124666326441123</v>
      </c>
      <c r="Y908" s="99">
        <f t="shared" si="511"/>
        <v>0.39504211733272382</v>
      </c>
      <c r="Z908" s="99">
        <f t="shared" si="512"/>
        <v>7.6204545931687406E-2</v>
      </c>
      <c r="AA908" s="109">
        <f t="shared" si="513"/>
        <v>0.46669047558312149</v>
      </c>
      <c r="AB908" s="109">
        <f t="shared" si="530"/>
        <v>0.32767361810191559</v>
      </c>
      <c r="AC908" s="99" t="str">
        <f t="shared" si="531"/>
        <v>0</v>
      </c>
      <c r="AD908" s="95" t="str">
        <f t="shared" si="532"/>
        <v>0</v>
      </c>
      <c r="AE908" s="95">
        <f t="shared" si="514"/>
        <v>1</v>
      </c>
      <c r="AF908" s="95">
        <f>IF(Petrobras_PETR4___Histórico__InfoMoney_1[[#This Row],[MACD Line]]&lt;0,1,0)</f>
        <v>0</v>
      </c>
      <c r="AG908" s="99">
        <f>Petrobras_PETR4___Histórico__InfoMoney_1[[#This Row],[9MME]]/Petrobras_PETR4___Histórico__InfoMoney_1[[#This Row],[20MA]]</f>
        <v>1.0087080509782591</v>
      </c>
      <c r="AH908" s="95">
        <f t="shared" si="515"/>
        <v>0</v>
      </c>
      <c r="AI908" s="96">
        <f t="shared" si="516"/>
        <v>0</v>
      </c>
      <c r="AK908" s="104" t="b">
        <f t="shared" si="517"/>
        <v>1</v>
      </c>
      <c r="AL908" s="104" t="b">
        <f t="shared" si="518"/>
        <v>0</v>
      </c>
      <c r="AM908" s="104" t="b">
        <f t="shared" si="519"/>
        <v>0</v>
      </c>
      <c r="AN908" s="104" t="b">
        <f t="shared" si="520"/>
        <v>1</v>
      </c>
      <c r="AO908" s="98">
        <f t="shared" si="521"/>
        <v>12.14</v>
      </c>
      <c r="AP908" s="104">
        <f t="shared" si="522"/>
        <v>14.42</v>
      </c>
      <c r="AQ908" s="98">
        <f t="shared" si="523"/>
        <v>0.2</v>
      </c>
      <c r="AR908" s="98">
        <f t="shared" si="524"/>
        <v>0.15384615384615385</v>
      </c>
      <c r="AS908" s="98">
        <f t="shared" si="525"/>
        <v>7.407407407407407E-2</v>
      </c>
      <c r="AU908" s="97" t="b">
        <f t="shared" si="526"/>
        <v>1</v>
      </c>
      <c r="AV908" s="97" t="b">
        <f t="shared" si="527"/>
        <v>0</v>
      </c>
      <c r="AW908" s="97" t="b">
        <f t="shared" si="533"/>
        <v>0</v>
      </c>
      <c r="AX908" s="97" t="b">
        <f t="shared" si="534"/>
        <v>1</v>
      </c>
      <c r="AY9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8" s="97" t="b">
        <f t="shared" si="528"/>
        <v>1</v>
      </c>
      <c r="BA908" s="97" t="b">
        <f t="shared" si="529"/>
        <v>0</v>
      </c>
      <c r="BB908" s="97" t="b">
        <f t="shared" si="535"/>
        <v>0</v>
      </c>
      <c r="BC908" s="97" t="b">
        <f t="shared" si="536"/>
        <v>1</v>
      </c>
      <c r="BD908" s="97" t="b">
        <f>Petrobras_PETR4___Histórico__InfoMoney_1[[#This Row],[MACD Line]]&lt;0</f>
        <v>0</v>
      </c>
      <c r="BE9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09" spans="1:57">
      <c r="A909" s="83">
        <v>42997</v>
      </c>
      <c r="B909" s="98">
        <v>13.68</v>
      </c>
      <c r="C909" s="98">
        <v>13.68</v>
      </c>
      <c r="D909" s="98">
        <v>0.67</v>
      </c>
      <c r="E909" s="98">
        <f>Petrobras_PETR4___Histórico__InfoMoney_1[[#This Row],[Var.Dia (%)]]/100</f>
        <v>6.7000000000000002E-3</v>
      </c>
      <c r="F909" s="98">
        <v>13.64</v>
      </c>
      <c r="G909" s="98">
        <v>13.48</v>
      </c>
      <c r="H909" s="98">
        <v>13.7</v>
      </c>
      <c r="I909" s="97" t="s">
        <v>807</v>
      </c>
      <c r="J909" s="108">
        <v>-4.0000000000000002E-4</v>
      </c>
      <c r="K909" s="97">
        <f ca="1">IF(COUNT($E909:E$1321)&gt;=22,LINEST(OFFSET(E909,0,0,22),OFFSET(J909,0,0,22)),"")</f>
        <v>0.68174667182360549</v>
      </c>
      <c r="L909" s="99">
        <f t="shared" si="501"/>
        <v>0</v>
      </c>
      <c r="M909" s="99">
        <f t="shared" si="502"/>
        <v>0</v>
      </c>
      <c r="N909" s="99">
        <f t="shared" si="503"/>
        <v>0</v>
      </c>
      <c r="O9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-6.6666666666666374E-2</v>
      </c>
      <c r="P909" s="128">
        <f>IF(Petrobras_PETR4___Histórico__InfoMoney_1[[#This Row],[William %R]]&lt;-0.8,1,0)</f>
        <v>0</v>
      </c>
      <c r="Q909" s="128">
        <f>IF(Petrobras_PETR4___Histórico__InfoMoney_1[[#This Row],[William %R]]&gt;-0.1,1,0)</f>
        <v>1</v>
      </c>
      <c r="R909" s="99">
        <f t="shared" si="504"/>
        <v>12.14</v>
      </c>
      <c r="S909" s="99">
        <f t="shared" si="505"/>
        <v>13.79</v>
      </c>
      <c r="T909" s="99">
        <f t="shared" si="506"/>
        <v>13.025923076923076</v>
      </c>
      <c r="U909" s="99">
        <f t="shared" si="507"/>
        <v>12.988499999999998</v>
      </c>
      <c r="V909" s="99">
        <f t="shared" si="508"/>
        <v>13.334192914509515</v>
      </c>
      <c r="W909" s="99">
        <f t="shared" si="509"/>
        <v>12.911900667087746</v>
      </c>
      <c r="X909" s="99">
        <f t="shared" si="510"/>
        <v>0.42229224742176896</v>
      </c>
      <c r="Y909" s="99">
        <f t="shared" si="511"/>
        <v>0.37599098084980198</v>
      </c>
      <c r="Z909" s="99">
        <f t="shared" si="512"/>
        <v>4.6301266571966981E-2</v>
      </c>
      <c r="AA909" s="109">
        <f t="shared" si="513"/>
        <v>6.3639610306789177E-2</v>
      </c>
      <c r="AB909" s="109">
        <f t="shared" si="530"/>
        <v>4.1593268686170741E-2</v>
      </c>
      <c r="AC909" s="99" t="str">
        <f t="shared" si="531"/>
        <v>0</v>
      </c>
      <c r="AD909" s="95" t="str">
        <f t="shared" si="532"/>
        <v>0</v>
      </c>
      <c r="AE909" s="95">
        <f t="shared" si="514"/>
        <v>1</v>
      </c>
      <c r="AF909" s="95">
        <f>IF(Petrobras_PETR4___Histórico__InfoMoney_1[[#This Row],[MACD Line]]&lt;0,1,0)</f>
        <v>0</v>
      </c>
      <c r="AG909" s="99">
        <f>Petrobras_PETR4___Histórico__InfoMoney_1[[#This Row],[9MME]]/Petrobras_PETR4___Histórico__InfoMoney_1[[#This Row],[20MA]]</f>
        <v>1.0028812470202932</v>
      </c>
      <c r="AH909" s="95">
        <f t="shared" si="515"/>
        <v>0</v>
      </c>
      <c r="AI909" s="96">
        <f t="shared" si="516"/>
        <v>0</v>
      </c>
      <c r="AK909" s="104" t="b">
        <f t="shared" si="517"/>
        <v>0</v>
      </c>
      <c r="AL909" s="104" t="b">
        <f t="shared" si="518"/>
        <v>0</v>
      </c>
      <c r="AM909" s="104" t="b">
        <f t="shared" si="519"/>
        <v>1</v>
      </c>
      <c r="AN909" s="104" t="b">
        <f t="shared" si="520"/>
        <v>1</v>
      </c>
      <c r="AO909" s="98">
        <f t="shared" si="521"/>
        <v>12.14</v>
      </c>
      <c r="AP909" s="104">
        <f t="shared" si="522"/>
        <v>13.79</v>
      </c>
      <c r="AQ909" s="98">
        <f t="shared" si="523"/>
        <v>0.2</v>
      </c>
      <c r="AR909" s="98">
        <f t="shared" si="524"/>
        <v>0.15384615384615385</v>
      </c>
      <c r="AS909" s="98">
        <f t="shared" si="525"/>
        <v>7.407407407407407E-2</v>
      </c>
      <c r="AU909" s="97" t="b">
        <f t="shared" si="526"/>
        <v>0</v>
      </c>
      <c r="AV909" s="97" t="b">
        <f t="shared" si="527"/>
        <v>1</v>
      </c>
      <c r="AW909" s="97" t="b">
        <f t="shared" si="533"/>
        <v>1</v>
      </c>
      <c r="AX909" s="97" t="b">
        <f t="shared" si="534"/>
        <v>1</v>
      </c>
      <c r="AY9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09" s="97" t="b">
        <f t="shared" si="528"/>
        <v>1</v>
      </c>
      <c r="BA909" s="97" t="b">
        <f t="shared" si="529"/>
        <v>1</v>
      </c>
      <c r="BB909" s="97" t="b">
        <f t="shared" si="535"/>
        <v>0</v>
      </c>
      <c r="BC909" s="97" t="b">
        <f t="shared" si="536"/>
        <v>0</v>
      </c>
      <c r="BD909" s="97" t="b">
        <f>Petrobras_PETR4___Histórico__InfoMoney_1[[#This Row],[MACD Line]]&lt;0</f>
        <v>0</v>
      </c>
      <c r="BE9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0" spans="1:57">
      <c r="A910" s="83">
        <v>42996</v>
      </c>
      <c r="B910" s="98">
        <v>13.59</v>
      </c>
      <c r="C910" s="98">
        <v>13.59</v>
      </c>
      <c r="D910" s="98">
        <v>0</v>
      </c>
      <c r="E910" s="98">
        <f>Petrobras_PETR4___Histórico__InfoMoney_1[[#This Row],[Var.Dia (%)]]/100</f>
        <v>0</v>
      </c>
      <c r="F910" s="98">
        <v>13.59</v>
      </c>
      <c r="G910" s="98">
        <v>13.53</v>
      </c>
      <c r="H910" s="98">
        <v>13.72</v>
      </c>
      <c r="I910" s="97" t="s">
        <v>808</v>
      </c>
      <c r="J910" s="108">
        <v>2.0000000000000001E-4</v>
      </c>
      <c r="K910" s="97">
        <f ca="1">IF(COUNT($E910:E$1321)&gt;=22,LINEST(OFFSET(E910,0,0,22),OFFSET(J910,0,0,22)),"")</f>
        <v>0.73474615429476309</v>
      </c>
      <c r="L910" s="99">
        <f t="shared" si="501"/>
        <v>0</v>
      </c>
      <c r="M910" s="99">
        <f t="shared" si="502"/>
        <v>0</v>
      </c>
      <c r="N910" s="99">
        <f t="shared" si="503"/>
        <v>0</v>
      </c>
      <c r="O9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-0.12121212121212088</v>
      </c>
      <c r="P910" s="128">
        <f>IF(Petrobras_PETR4___Histórico__InfoMoney_1[[#This Row],[William %R]]&lt;-0.8,1,0)</f>
        <v>0</v>
      </c>
      <c r="Q910" s="128">
        <f>IF(Petrobras_PETR4___Histórico__InfoMoney_1[[#This Row],[William %R]]&gt;-0.1,1,0)</f>
        <v>0</v>
      </c>
      <c r="R910" s="99">
        <f t="shared" si="504"/>
        <v>12.14</v>
      </c>
      <c r="S910" s="99">
        <f t="shared" si="505"/>
        <v>13.79</v>
      </c>
      <c r="T910" s="99">
        <f t="shared" si="506"/>
        <v>12.957076923076922</v>
      </c>
      <c r="U910" s="99">
        <f t="shared" si="507"/>
        <v>12.907</v>
      </c>
      <c r="V910" s="99">
        <f t="shared" si="508"/>
        <v>13.271318898965792</v>
      </c>
      <c r="W910" s="99">
        <f t="shared" si="509"/>
        <v>12.850452720454765</v>
      </c>
      <c r="X910" s="99">
        <f t="shared" si="510"/>
        <v>0.42086617851102659</v>
      </c>
      <c r="Y910" s="99">
        <f t="shared" si="511"/>
        <v>0.36441566420681026</v>
      </c>
      <c r="Z910" s="99">
        <f t="shared" si="512"/>
        <v>5.6450514304216326E-2</v>
      </c>
      <c r="AA910" s="109">
        <f t="shared" si="513"/>
        <v>0</v>
      </c>
      <c r="AB910" s="109">
        <f t="shared" si="530"/>
        <v>7.0569115057509485E-2</v>
      </c>
      <c r="AC910" s="99" t="str">
        <f t="shared" si="531"/>
        <v>0</v>
      </c>
      <c r="AD910" s="95" t="str">
        <f t="shared" si="532"/>
        <v>0</v>
      </c>
      <c r="AE910" s="95">
        <f t="shared" si="514"/>
        <v>1</v>
      </c>
      <c r="AF910" s="95">
        <f>IF(Petrobras_PETR4___Histórico__InfoMoney_1[[#This Row],[MACD Line]]&lt;0,1,0)</f>
        <v>0</v>
      </c>
      <c r="AG910" s="99">
        <f>Petrobras_PETR4___Histórico__InfoMoney_1[[#This Row],[9MME]]/Petrobras_PETR4___Histórico__InfoMoney_1[[#This Row],[20MA]]</f>
        <v>1.0038798266891549</v>
      </c>
      <c r="AH910" s="95">
        <f t="shared" si="515"/>
        <v>0</v>
      </c>
      <c r="AI910" s="96">
        <f t="shared" si="516"/>
        <v>0</v>
      </c>
      <c r="AK910" s="104" t="b">
        <f t="shared" si="517"/>
        <v>0</v>
      </c>
      <c r="AL910" s="104" t="b">
        <f t="shared" si="518"/>
        <v>1</v>
      </c>
      <c r="AM910" s="104" t="b">
        <f t="shared" si="519"/>
        <v>0</v>
      </c>
      <c r="AN910" s="104" t="b">
        <f t="shared" si="520"/>
        <v>1</v>
      </c>
      <c r="AO910" s="98">
        <f t="shared" si="521"/>
        <v>12</v>
      </c>
      <c r="AP910" s="104">
        <f t="shared" si="522"/>
        <v>13.79</v>
      </c>
      <c r="AQ910" s="98">
        <f t="shared" si="523"/>
        <v>0.2</v>
      </c>
      <c r="AR910" s="98">
        <f t="shared" si="524"/>
        <v>0.15384615384615385</v>
      </c>
      <c r="AS910" s="98">
        <f t="shared" si="525"/>
        <v>7.407407407407407E-2</v>
      </c>
      <c r="AU910" s="97" t="b">
        <f t="shared" si="526"/>
        <v>1</v>
      </c>
      <c r="AV910" s="97" t="b">
        <f t="shared" si="527"/>
        <v>0</v>
      </c>
      <c r="AW910" s="97" t="b">
        <f t="shared" si="533"/>
        <v>1</v>
      </c>
      <c r="AX910" s="97" t="b">
        <f t="shared" si="534"/>
        <v>1</v>
      </c>
      <c r="AY9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0" s="97" t="b">
        <f t="shared" si="528"/>
        <v>1</v>
      </c>
      <c r="BA910" s="97" t="b">
        <f t="shared" si="529"/>
        <v>1</v>
      </c>
      <c r="BB910" s="97" t="b">
        <f t="shared" si="535"/>
        <v>0</v>
      </c>
      <c r="BC910" s="97" t="b">
        <f t="shared" si="536"/>
        <v>0</v>
      </c>
      <c r="BD910" s="97" t="b">
        <f>Petrobras_PETR4___Histórico__InfoMoney_1[[#This Row],[MACD Line]]&lt;0</f>
        <v>0</v>
      </c>
      <c r="BE9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1" spans="1:57">
      <c r="A911" s="83">
        <v>42993</v>
      </c>
      <c r="B911" s="98">
        <v>13.59</v>
      </c>
      <c r="C911" s="98">
        <v>13.59</v>
      </c>
      <c r="D911" s="98">
        <v>0</v>
      </c>
      <c r="E911" s="98">
        <f>Petrobras_PETR4___Histórico__InfoMoney_1[[#This Row],[Var.Dia (%)]]/100</f>
        <v>0</v>
      </c>
      <c r="F911" s="98">
        <v>13.61</v>
      </c>
      <c r="G911" s="98">
        <v>13.54</v>
      </c>
      <c r="H911" s="98">
        <v>13.7</v>
      </c>
      <c r="I911" s="97" t="s">
        <v>809</v>
      </c>
      <c r="J911" s="108">
        <v>-3.0999999999999999E-3</v>
      </c>
      <c r="K911" s="97">
        <f ca="1">IF(COUNT($E911:E$1321)&gt;=22,LINEST(OFFSET(E911,0,0,22),OFFSET(J911,0,0,22)),"")</f>
        <v>0.58965717552617003</v>
      </c>
      <c r="L911" s="99">
        <f t="shared" si="501"/>
        <v>0</v>
      </c>
      <c r="M911" s="99">
        <f t="shared" si="502"/>
        <v>0</v>
      </c>
      <c r="N911" s="99">
        <f t="shared" si="503"/>
        <v>0</v>
      </c>
      <c r="O9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-0.12121212121212088</v>
      </c>
      <c r="P911" s="128">
        <f>IF(Petrobras_PETR4___Histórico__InfoMoney_1[[#This Row],[William %R]]&lt;-0.8,1,0)</f>
        <v>0</v>
      </c>
      <c r="Q911" s="128">
        <f>IF(Petrobras_PETR4___Histórico__InfoMoney_1[[#This Row],[William %R]]&gt;-0.1,1,0)</f>
        <v>0</v>
      </c>
      <c r="R911" s="99">
        <f t="shared" si="504"/>
        <v>12.14</v>
      </c>
      <c r="S911" s="99">
        <f t="shared" si="505"/>
        <v>13.79</v>
      </c>
      <c r="T911" s="99">
        <f t="shared" si="506"/>
        <v>12.880923076923075</v>
      </c>
      <c r="U911" s="99">
        <f t="shared" si="507"/>
        <v>12.841999999999999</v>
      </c>
      <c r="V911" s="99">
        <f t="shared" si="508"/>
        <v>13.213376880595936</v>
      </c>
      <c r="W911" s="99">
        <f t="shared" si="509"/>
        <v>12.791288938091146</v>
      </c>
      <c r="X911" s="99">
        <f t="shared" si="510"/>
        <v>0.42208794250479009</v>
      </c>
      <c r="Y911" s="99">
        <f t="shared" si="511"/>
        <v>0.35030303563075621</v>
      </c>
      <c r="Z911" s="99">
        <f t="shared" si="512"/>
        <v>7.1784906874033882E-2</v>
      </c>
      <c r="AA911" s="109">
        <f t="shared" si="513"/>
        <v>0</v>
      </c>
      <c r="AB911" s="109">
        <f t="shared" si="530"/>
        <v>6.8044103344816101E-2</v>
      </c>
      <c r="AC911" s="99" t="str">
        <f t="shared" si="531"/>
        <v>0</v>
      </c>
      <c r="AD911" s="95" t="str">
        <f t="shared" si="532"/>
        <v>0</v>
      </c>
      <c r="AE911" s="95">
        <f t="shared" si="514"/>
        <v>1</v>
      </c>
      <c r="AF911" s="95">
        <f>IF(Petrobras_PETR4___Histórico__InfoMoney_1[[#This Row],[MACD Line]]&lt;0,1,0)</f>
        <v>0</v>
      </c>
      <c r="AG911" s="99">
        <f>Petrobras_PETR4___Histórico__InfoMoney_1[[#This Row],[9MME]]/Petrobras_PETR4___Histórico__InfoMoney_1[[#This Row],[20MA]]</f>
        <v>1.0030309201777821</v>
      </c>
      <c r="AH911" s="95">
        <f t="shared" si="515"/>
        <v>0</v>
      </c>
      <c r="AI911" s="96">
        <f t="shared" si="516"/>
        <v>0</v>
      </c>
      <c r="AK911" s="104" t="b">
        <f t="shared" si="517"/>
        <v>1</v>
      </c>
      <c r="AL911" s="104" t="b">
        <f t="shared" si="518"/>
        <v>1</v>
      </c>
      <c r="AM911" s="104" t="b">
        <f t="shared" si="519"/>
        <v>0</v>
      </c>
      <c r="AN911" s="104" t="b">
        <f t="shared" si="520"/>
        <v>1</v>
      </c>
      <c r="AO911" s="98">
        <f t="shared" si="521"/>
        <v>11.76</v>
      </c>
      <c r="AP911" s="104">
        <f t="shared" si="522"/>
        <v>13.79</v>
      </c>
      <c r="AQ911" s="98">
        <f t="shared" si="523"/>
        <v>0.2</v>
      </c>
      <c r="AR911" s="98">
        <f t="shared" si="524"/>
        <v>0.15384615384615385</v>
      </c>
      <c r="AS911" s="98">
        <f t="shared" si="525"/>
        <v>7.407407407407407E-2</v>
      </c>
      <c r="AU911" s="97" t="b">
        <f t="shared" si="526"/>
        <v>0</v>
      </c>
      <c r="AV911" s="97" t="b">
        <f t="shared" si="527"/>
        <v>1</v>
      </c>
      <c r="AW911" s="97" t="b">
        <f t="shared" si="533"/>
        <v>1</v>
      </c>
      <c r="AX911" s="97" t="b">
        <f t="shared" si="534"/>
        <v>1</v>
      </c>
      <c r="AY9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1" s="97" t="b">
        <f t="shared" si="528"/>
        <v>0</v>
      </c>
      <c r="BA911" s="97" t="b">
        <f t="shared" si="529"/>
        <v>1</v>
      </c>
      <c r="BB911" s="97" t="b">
        <f t="shared" si="535"/>
        <v>0</v>
      </c>
      <c r="BC911" s="97" t="b">
        <f t="shared" si="536"/>
        <v>0</v>
      </c>
      <c r="BD911" s="97" t="b">
        <f>Petrobras_PETR4___Histórico__InfoMoney_1[[#This Row],[MACD Line]]&lt;0</f>
        <v>0</v>
      </c>
      <c r="BE9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2" spans="1:57">
      <c r="A912" s="83">
        <v>42992</v>
      </c>
      <c r="B912" s="98">
        <v>13.59</v>
      </c>
      <c r="C912" s="98">
        <v>13.59</v>
      </c>
      <c r="D912" s="98">
        <v>7.0000000000000007E-2</v>
      </c>
      <c r="E912" s="98">
        <f>Petrobras_PETR4___Histórico__InfoMoney_1[[#This Row],[Var.Dia (%)]]/100</f>
        <v>7.000000000000001E-4</v>
      </c>
      <c r="F912" s="98">
        <v>13.58</v>
      </c>
      <c r="G912" s="98">
        <v>13.57</v>
      </c>
      <c r="H912" s="98">
        <v>13.79</v>
      </c>
      <c r="I912" s="97" t="s">
        <v>810</v>
      </c>
      <c r="J912" s="108">
        <v>-1.4500000000000001E-2</v>
      </c>
      <c r="K912" s="97">
        <f ca="1">IF(COUNT($E912:E$1321)&gt;=22,LINEST(OFFSET(E912,0,0,22),OFFSET(J912,0,0,22)),"")</f>
        <v>0.59630772648506469</v>
      </c>
      <c r="L912" s="99">
        <f t="shared" si="501"/>
        <v>0</v>
      </c>
      <c r="M912" s="99">
        <f t="shared" si="502"/>
        <v>1</v>
      </c>
      <c r="N912" s="99">
        <f t="shared" si="503"/>
        <v>0</v>
      </c>
      <c r="O9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-0.12121212121212088</v>
      </c>
      <c r="P912" s="128">
        <f>IF(Petrobras_PETR4___Histórico__InfoMoney_1[[#This Row],[William %R]]&lt;-0.8,1,0)</f>
        <v>0</v>
      </c>
      <c r="Q912" s="128">
        <f>IF(Petrobras_PETR4___Histórico__InfoMoney_1[[#This Row],[William %R]]&gt;-0.1,1,0)</f>
        <v>0</v>
      </c>
      <c r="R912" s="99">
        <f t="shared" si="504"/>
        <v>12.14</v>
      </c>
      <c r="S912" s="99">
        <f t="shared" si="505"/>
        <v>13.79</v>
      </c>
      <c r="T912" s="99">
        <f t="shared" si="506"/>
        <v>12.807730769230769</v>
      </c>
      <c r="U912" s="99">
        <f t="shared" si="507"/>
        <v>12.751999999999999</v>
      </c>
      <c r="V912" s="99">
        <f t="shared" si="508"/>
        <v>13.144899949795198</v>
      </c>
      <c r="W912" s="99">
        <f t="shared" si="509"/>
        <v>12.727392053138438</v>
      </c>
      <c r="X912" s="99">
        <f t="shared" si="510"/>
        <v>0.41750789665676002</v>
      </c>
      <c r="Y912" s="99">
        <f t="shared" si="511"/>
        <v>0.33235680891224773</v>
      </c>
      <c r="Z912" s="99">
        <f t="shared" si="512"/>
        <v>8.5151087744512299E-2</v>
      </c>
      <c r="AA912" s="109">
        <f t="shared" si="513"/>
        <v>7.0710678118653244E-3</v>
      </c>
      <c r="AB912" s="109">
        <f t="shared" si="530"/>
        <v>0.12660963628413149</v>
      </c>
      <c r="AC912" s="99" t="str">
        <f t="shared" si="531"/>
        <v>0</v>
      </c>
      <c r="AD912" s="95" t="str">
        <f t="shared" si="532"/>
        <v>0</v>
      </c>
      <c r="AE912" s="95">
        <f t="shared" si="514"/>
        <v>1</v>
      </c>
      <c r="AF912" s="95">
        <f>IF(Petrobras_PETR4___Histórico__InfoMoney_1[[#This Row],[MACD Line]]&lt;0,1,0)</f>
        <v>0</v>
      </c>
      <c r="AG912" s="99">
        <f>Petrobras_PETR4___Histórico__InfoMoney_1[[#This Row],[9MME]]/Petrobras_PETR4___Histórico__InfoMoney_1[[#This Row],[20MA]]</f>
        <v>1.0043703551780716</v>
      </c>
      <c r="AH912" s="95">
        <f t="shared" si="515"/>
        <v>0</v>
      </c>
      <c r="AI912" s="96">
        <f t="shared" si="516"/>
        <v>0</v>
      </c>
      <c r="AK912" s="104" t="b">
        <f t="shared" si="517"/>
        <v>1</v>
      </c>
      <c r="AL912" s="104" t="b">
        <f t="shared" si="518"/>
        <v>0</v>
      </c>
      <c r="AM912" s="104" t="b">
        <f t="shared" si="519"/>
        <v>0</v>
      </c>
      <c r="AN912" s="104" t="b">
        <f t="shared" si="520"/>
        <v>1</v>
      </c>
      <c r="AO912" s="98">
        <f t="shared" si="521"/>
        <v>11.76</v>
      </c>
      <c r="AP912" s="104">
        <f t="shared" si="522"/>
        <v>13.79</v>
      </c>
      <c r="AQ912" s="98">
        <f t="shared" si="523"/>
        <v>0.2</v>
      </c>
      <c r="AR912" s="98">
        <f t="shared" si="524"/>
        <v>0.15384615384615385</v>
      </c>
      <c r="AS912" s="98">
        <f t="shared" si="525"/>
        <v>7.407407407407407E-2</v>
      </c>
      <c r="AU912" s="97" t="b">
        <f t="shared" si="526"/>
        <v>1</v>
      </c>
      <c r="AV912" s="97" t="b">
        <f t="shared" si="527"/>
        <v>0</v>
      </c>
      <c r="AW912" s="97" t="b">
        <f t="shared" si="533"/>
        <v>1</v>
      </c>
      <c r="AX912" s="97" t="b">
        <f t="shared" si="534"/>
        <v>1</v>
      </c>
      <c r="AY9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2" s="97" t="b">
        <f t="shared" si="528"/>
        <v>1</v>
      </c>
      <c r="BA912" s="97" t="b">
        <f t="shared" si="529"/>
        <v>0</v>
      </c>
      <c r="BB912" s="97" t="b">
        <f t="shared" si="535"/>
        <v>0</v>
      </c>
      <c r="BC912" s="97" t="b">
        <f t="shared" si="536"/>
        <v>0</v>
      </c>
      <c r="BD912" s="97" t="b">
        <f>Petrobras_PETR4___Histórico__InfoMoney_1[[#This Row],[MACD Line]]&lt;0</f>
        <v>0</v>
      </c>
      <c r="BE9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3" spans="1:57">
      <c r="A913" s="83">
        <v>42991</v>
      </c>
      <c r="B913" s="98">
        <v>13.58</v>
      </c>
      <c r="C913" s="98">
        <v>13.58</v>
      </c>
      <c r="D913" s="98">
        <v>1.08</v>
      </c>
      <c r="E913" s="98">
        <f>Petrobras_PETR4___Histórico__InfoMoney_1[[#This Row],[Var.Dia (%)]]/100</f>
        <v>1.0800000000000001E-2</v>
      </c>
      <c r="F913" s="98">
        <v>13.5</v>
      </c>
      <c r="G913" s="98">
        <v>13.38</v>
      </c>
      <c r="H913" s="98">
        <v>13.64</v>
      </c>
      <c r="I913" s="97" t="s">
        <v>811</v>
      </c>
      <c r="J913" s="108">
        <v>1.8E-3</v>
      </c>
      <c r="K913" s="97">
        <f ca="1">IF(COUNT($E913:E$1321)&gt;=22,LINEST(OFFSET(E913,0,0,22),OFFSET(J913,0,0,22)),"")</f>
        <v>0.59978217406067869</v>
      </c>
      <c r="L913" s="99">
        <f t="shared" si="501"/>
        <v>0</v>
      </c>
      <c r="M913" s="99">
        <f t="shared" si="502"/>
        <v>0</v>
      </c>
      <c r="N913" s="99">
        <f t="shared" si="503"/>
        <v>0</v>
      </c>
      <c r="O9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-7.6923076923076483E-2</v>
      </c>
      <c r="P913" s="128">
        <f>IF(Petrobras_PETR4___Histórico__InfoMoney_1[[#This Row],[William %R]]&lt;-0.8,1,0)</f>
        <v>0</v>
      </c>
      <c r="Q913" s="128">
        <f>IF(Petrobras_PETR4___Histórico__InfoMoney_1[[#This Row],[William %R]]&gt;-0.1,1,0)</f>
        <v>1</v>
      </c>
      <c r="R913" s="99">
        <f t="shared" si="504"/>
        <v>12.14</v>
      </c>
      <c r="S913" s="99">
        <f t="shared" si="505"/>
        <v>13.7</v>
      </c>
      <c r="T913" s="99">
        <f t="shared" si="506"/>
        <v>12.734269230769231</v>
      </c>
      <c r="U913" s="99">
        <f t="shared" si="507"/>
        <v>12.6655</v>
      </c>
      <c r="V913" s="99">
        <f t="shared" si="508"/>
        <v>13.06397266793978</v>
      </c>
      <c r="W913" s="99">
        <f t="shared" si="509"/>
        <v>12.658383417389512</v>
      </c>
      <c r="X913" s="99">
        <f t="shared" si="510"/>
        <v>0.40558925055026762</v>
      </c>
      <c r="Y913" s="99">
        <f t="shared" si="511"/>
        <v>0.31106903697611965</v>
      </c>
      <c r="Z913" s="99">
        <f t="shared" si="512"/>
        <v>9.4520213574147971E-2</v>
      </c>
      <c r="AA913" s="109">
        <f t="shared" si="513"/>
        <v>0.10606601717798238</v>
      </c>
      <c r="AB913" s="109">
        <f t="shared" si="530"/>
        <v>0.12275992831539158</v>
      </c>
      <c r="AC913" s="99" t="str">
        <f t="shared" si="531"/>
        <v>0</v>
      </c>
      <c r="AD913" s="95" t="str">
        <f t="shared" si="532"/>
        <v>0</v>
      </c>
      <c r="AE913" s="95">
        <f t="shared" si="514"/>
        <v>1</v>
      </c>
      <c r="AF913" s="95">
        <f>IF(Petrobras_PETR4___Histórico__InfoMoney_1[[#This Row],[MACD Line]]&lt;0,1,0)</f>
        <v>0</v>
      </c>
      <c r="AG913" s="99">
        <f>Petrobras_PETR4___Histórico__InfoMoney_1[[#This Row],[9MME]]/Petrobras_PETR4___Histórico__InfoMoney_1[[#This Row],[20MA]]</f>
        <v>1.0054296498969035</v>
      </c>
      <c r="AH913" s="95">
        <f t="shared" si="515"/>
        <v>0</v>
      </c>
      <c r="AI913" s="96">
        <f t="shared" si="516"/>
        <v>0</v>
      </c>
      <c r="AK913" s="104" t="b">
        <f t="shared" si="517"/>
        <v>0</v>
      </c>
      <c r="AL913" s="104" t="b">
        <f t="shared" si="518"/>
        <v>1</v>
      </c>
      <c r="AM913" s="104" t="b">
        <f t="shared" si="519"/>
        <v>0</v>
      </c>
      <c r="AN913" s="104" t="b">
        <f t="shared" si="520"/>
        <v>1</v>
      </c>
      <c r="AO913" s="98">
        <f t="shared" si="521"/>
        <v>11.76</v>
      </c>
      <c r="AP913" s="104">
        <f t="shared" si="522"/>
        <v>13.7</v>
      </c>
      <c r="AQ913" s="98">
        <f t="shared" si="523"/>
        <v>0.2</v>
      </c>
      <c r="AR913" s="98">
        <f t="shared" si="524"/>
        <v>0.15384615384615385</v>
      </c>
      <c r="AS913" s="98">
        <f t="shared" si="525"/>
        <v>7.407407407407407E-2</v>
      </c>
      <c r="AU913" s="97" t="b">
        <f t="shared" si="526"/>
        <v>0</v>
      </c>
      <c r="AV913" s="97" t="b">
        <f t="shared" si="527"/>
        <v>1</v>
      </c>
      <c r="AW913" s="97" t="b">
        <f t="shared" si="533"/>
        <v>1</v>
      </c>
      <c r="AX913" s="97" t="b">
        <f t="shared" si="534"/>
        <v>1</v>
      </c>
      <c r="AY9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3" s="97" t="b">
        <f t="shared" si="528"/>
        <v>0</v>
      </c>
      <c r="BA913" s="97" t="b">
        <f t="shared" si="529"/>
        <v>1</v>
      </c>
      <c r="BB913" s="97" t="b">
        <f t="shared" si="535"/>
        <v>0</v>
      </c>
      <c r="BC913" s="97" t="b">
        <f t="shared" si="536"/>
        <v>0</v>
      </c>
      <c r="BD913" s="97" t="b">
        <f>Petrobras_PETR4___Histórico__InfoMoney_1[[#This Row],[MACD Line]]&lt;0</f>
        <v>0</v>
      </c>
      <c r="BE9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4" spans="1:57">
      <c r="A914" s="83">
        <v>42990</v>
      </c>
      <c r="B914" s="98">
        <v>13.43</v>
      </c>
      <c r="C914" s="98">
        <v>13.43</v>
      </c>
      <c r="D914" s="98">
        <v>-0.8</v>
      </c>
      <c r="E914" s="98">
        <f>Petrobras_PETR4___Histórico__InfoMoney_1[[#This Row],[Var.Dia (%)]]/100</f>
        <v>-8.0000000000000002E-3</v>
      </c>
      <c r="F914" s="98">
        <v>13.53</v>
      </c>
      <c r="G914" s="98">
        <v>13.42</v>
      </c>
      <c r="H914" s="98">
        <v>13.7</v>
      </c>
      <c r="I914" s="97" t="s">
        <v>812</v>
      </c>
      <c r="J914" s="108">
        <v>-3.3E-3</v>
      </c>
      <c r="K914" s="97">
        <f ca="1">IF(COUNT($E914:E$1321)&gt;=22,LINEST(OFFSET(E914,0,0,22),OFFSET(J914,0,0,22)),"")</f>
        <v>0.72701211126271326</v>
      </c>
      <c r="L914" s="99">
        <f t="shared" si="501"/>
        <v>0</v>
      </c>
      <c r="M914" s="99">
        <f t="shared" si="502"/>
        <v>1</v>
      </c>
      <c r="N914" s="99">
        <f t="shared" si="503"/>
        <v>0</v>
      </c>
      <c r="O9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-0.17307692307692293</v>
      </c>
      <c r="P914" s="128">
        <f>IF(Petrobras_PETR4___Histórico__InfoMoney_1[[#This Row],[William %R]]&lt;-0.8,1,0)</f>
        <v>0</v>
      </c>
      <c r="Q914" s="128">
        <f>IF(Petrobras_PETR4___Histórico__InfoMoney_1[[#This Row],[William %R]]&gt;-0.1,1,0)</f>
        <v>0</v>
      </c>
      <c r="R914" s="99">
        <f t="shared" si="504"/>
        <v>12.14</v>
      </c>
      <c r="S914" s="99">
        <f t="shared" si="505"/>
        <v>13.7</v>
      </c>
      <c r="T914" s="99">
        <f t="shared" si="506"/>
        <v>12.643076923076922</v>
      </c>
      <c r="U914" s="99">
        <f t="shared" si="507"/>
        <v>12.580500000000001</v>
      </c>
      <c r="V914" s="99">
        <f t="shared" si="508"/>
        <v>12.970149516656104</v>
      </c>
      <c r="W914" s="99">
        <f t="shared" si="509"/>
        <v>12.584654090780672</v>
      </c>
      <c r="X914" s="99">
        <f t="shared" si="510"/>
        <v>0.38549542587543151</v>
      </c>
      <c r="Y914" s="99">
        <f t="shared" si="511"/>
        <v>0.28743898358258269</v>
      </c>
      <c r="Z914" s="99">
        <f t="shared" si="512"/>
        <v>9.8056442292848822E-2</v>
      </c>
      <c r="AA914" s="109">
        <f t="shared" si="513"/>
        <v>7.7781745930519827E-2</v>
      </c>
      <c r="AB914" s="109">
        <f t="shared" si="530"/>
        <v>0.22438805672316889</v>
      </c>
      <c r="AC914" s="99" t="str">
        <f t="shared" si="531"/>
        <v>0</v>
      </c>
      <c r="AD914" s="95" t="str">
        <f t="shared" si="532"/>
        <v>0</v>
      </c>
      <c r="AE914" s="95">
        <f t="shared" si="514"/>
        <v>1</v>
      </c>
      <c r="AF914" s="95">
        <f>IF(Petrobras_PETR4___Histórico__InfoMoney_1[[#This Row],[MACD Line]]&lt;0,1,0)</f>
        <v>0</v>
      </c>
      <c r="AG914" s="99">
        <f>Petrobras_PETR4___Histórico__InfoMoney_1[[#This Row],[9MME]]/Petrobras_PETR4___Histórico__InfoMoney_1[[#This Row],[20MA]]</f>
        <v>1.0049741205100688</v>
      </c>
      <c r="AH914" s="95">
        <f t="shared" si="515"/>
        <v>0</v>
      </c>
      <c r="AI914" s="96">
        <f t="shared" si="516"/>
        <v>0</v>
      </c>
      <c r="AK914" s="104" t="b">
        <f t="shared" si="517"/>
        <v>1</v>
      </c>
      <c r="AL914" s="104" t="b">
        <f t="shared" si="518"/>
        <v>0</v>
      </c>
      <c r="AM914" s="104" t="b">
        <f t="shared" si="519"/>
        <v>0</v>
      </c>
      <c r="AN914" s="104" t="b">
        <f t="shared" si="520"/>
        <v>1</v>
      </c>
      <c r="AO914" s="98">
        <f t="shared" si="521"/>
        <v>11.66</v>
      </c>
      <c r="AP914" s="104">
        <f t="shared" si="522"/>
        <v>13.7</v>
      </c>
      <c r="AQ914" s="98">
        <f t="shared" si="523"/>
        <v>0.2</v>
      </c>
      <c r="AR914" s="98">
        <f t="shared" si="524"/>
        <v>0.15384615384615385</v>
      </c>
      <c r="AS914" s="98">
        <f t="shared" si="525"/>
        <v>7.407407407407407E-2</v>
      </c>
      <c r="AU914" s="97" t="b">
        <f t="shared" si="526"/>
        <v>1</v>
      </c>
      <c r="AV914" s="97" t="b">
        <f t="shared" si="527"/>
        <v>0</v>
      </c>
      <c r="AW914" s="97" t="b">
        <f t="shared" si="533"/>
        <v>1</v>
      </c>
      <c r="AX914" s="97" t="b">
        <f t="shared" si="534"/>
        <v>0</v>
      </c>
      <c r="AY9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4" s="97" t="b">
        <f t="shared" si="528"/>
        <v>0</v>
      </c>
      <c r="BA914" s="97" t="b">
        <f t="shared" si="529"/>
        <v>0</v>
      </c>
      <c r="BB914" s="97" t="b">
        <f t="shared" si="535"/>
        <v>1</v>
      </c>
      <c r="BC914" s="97" t="b">
        <f t="shared" si="536"/>
        <v>0</v>
      </c>
      <c r="BD914" s="97" t="b">
        <f>Petrobras_PETR4___Histórico__InfoMoney_1[[#This Row],[MACD Line]]&lt;0</f>
        <v>0</v>
      </c>
      <c r="BE9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5" spans="1:57">
      <c r="A915" s="83">
        <v>42989</v>
      </c>
      <c r="B915" s="98">
        <v>13.54</v>
      </c>
      <c r="C915" s="98">
        <v>13.54</v>
      </c>
      <c r="D915" s="98">
        <v>1.9</v>
      </c>
      <c r="E915" s="98">
        <f>Petrobras_PETR4___Histórico__InfoMoney_1[[#This Row],[Var.Dia (%)]]/100</f>
        <v>1.9E-2</v>
      </c>
      <c r="F915" s="98">
        <v>13.44</v>
      </c>
      <c r="G915" s="98">
        <v>13.38</v>
      </c>
      <c r="H915" s="98">
        <v>13.6</v>
      </c>
      <c r="I915" s="97" t="s">
        <v>813</v>
      </c>
      <c r="J915" s="108">
        <v>-2.8999999999999998E-3</v>
      </c>
      <c r="K915" s="97">
        <f ca="1">IF(COUNT($E915:E$1321)&gt;=22,LINEST(OFFSET(E915,0,0,22),OFFSET(J915,0,0,22)),"")</f>
        <v>0.75668871148860539</v>
      </c>
      <c r="L915" s="99">
        <f t="shared" si="501"/>
        <v>0</v>
      </c>
      <c r="M915" s="99">
        <f t="shared" si="502"/>
        <v>0</v>
      </c>
      <c r="N915" s="99">
        <f t="shared" si="503"/>
        <v>0</v>
      </c>
      <c r="O9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-9.6774193548387399E-2</v>
      </c>
      <c r="P915" s="128">
        <f>IF(Petrobras_PETR4___Histórico__InfoMoney_1[[#This Row],[William %R]]&lt;-0.8,1,0)</f>
        <v>0</v>
      </c>
      <c r="Q915" s="128">
        <f>IF(Petrobras_PETR4___Histórico__InfoMoney_1[[#This Row],[William %R]]&gt;-0.1,1,0)</f>
        <v>1</v>
      </c>
      <c r="R915" s="99">
        <f t="shared" si="504"/>
        <v>12.14</v>
      </c>
      <c r="S915" s="99">
        <f t="shared" si="505"/>
        <v>13.69</v>
      </c>
      <c r="T915" s="99">
        <f t="shared" si="506"/>
        <v>12.582153846153844</v>
      </c>
      <c r="U915" s="99">
        <f t="shared" si="507"/>
        <v>12.5</v>
      </c>
      <c r="V915" s="99">
        <f t="shared" si="508"/>
        <v>12.886540337866304</v>
      </c>
      <c r="W915" s="99">
        <f t="shared" si="509"/>
        <v>12.517026418043127</v>
      </c>
      <c r="X915" s="99">
        <f t="shared" si="510"/>
        <v>0.36951391982317716</v>
      </c>
      <c r="Y915" s="99">
        <f t="shared" si="511"/>
        <v>0.26292487300937045</v>
      </c>
      <c r="Z915" s="99">
        <f t="shared" si="512"/>
        <v>0.10658904681380671</v>
      </c>
      <c r="AA915" s="109">
        <f t="shared" si="513"/>
        <v>0.17677669529663689</v>
      </c>
      <c r="AB915" s="109">
        <f t="shared" si="530"/>
        <v>0.33291139962458449</v>
      </c>
      <c r="AC915" s="99" t="str">
        <f t="shared" si="531"/>
        <v>0</v>
      </c>
      <c r="AD915" s="95" t="str">
        <f t="shared" si="532"/>
        <v>0</v>
      </c>
      <c r="AE915" s="95">
        <f t="shared" si="514"/>
        <v>1</v>
      </c>
      <c r="AF915" s="95">
        <f>IF(Petrobras_PETR4___Histórico__InfoMoney_1[[#This Row],[MACD Line]]&lt;0,1,0)</f>
        <v>0</v>
      </c>
      <c r="AG915" s="99">
        <f>Petrobras_PETR4___Histórico__InfoMoney_1[[#This Row],[9MME]]/Petrobras_PETR4___Histórico__InfoMoney_1[[#This Row],[20MA]]</f>
        <v>1.0065723076923074</v>
      </c>
      <c r="AH915" s="95">
        <f t="shared" si="515"/>
        <v>0</v>
      </c>
      <c r="AI915" s="96">
        <f t="shared" si="516"/>
        <v>0</v>
      </c>
      <c r="AK915" s="104" t="b">
        <f t="shared" si="517"/>
        <v>0</v>
      </c>
      <c r="AL915" s="104" t="b">
        <f t="shared" si="518"/>
        <v>1</v>
      </c>
      <c r="AM915" s="104" t="b">
        <f t="shared" si="519"/>
        <v>0</v>
      </c>
      <c r="AN915" s="104" t="b">
        <f t="shared" si="520"/>
        <v>1</v>
      </c>
      <c r="AO915" s="98">
        <f t="shared" si="521"/>
        <v>11.66</v>
      </c>
      <c r="AP915" s="104">
        <f t="shared" si="522"/>
        <v>13.69</v>
      </c>
      <c r="AQ915" s="98">
        <f t="shared" si="523"/>
        <v>0.2</v>
      </c>
      <c r="AR915" s="98">
        <f t="shared" si="524"/>
        <v>0.15384615384615385</v>
      </c>
      <c r="AS915" s="98">
        <f t="shared" si="525"/>
        <v>7.407407407407407E-2</v>
      </c>
      <c r="AU915" s="97" t="b">
        <f t="shared" si="526"/>
        <v>0</v>
      </c>
      <c r="AV915" s="97" t="b">
        <f t="shared" si="527"/>
        <v>1</v>
      </c>
      <c r="AW915" s="97" t="b">
        <f t="shared" si="533"/>
        <v>0</v>
      </c>
      <c r="AX915" s="97" t="b">
        <f t="shared" si="534"/>
        <v>0</v>
      </c>
      <c r="AY9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5" s="97" t="b">
        <f t="shared" si="528"/>
        <v>0</v>
      </c>
      <c r="BA915" s="97" t="b">
        <f t="shared" si="529"/>
        <v>0</v>
      </c>
      <c r="BB915" s="97" t="b">
        <f t="shared" si="535"/>
        <v>1</v>
      </c>
      <c r="BC915" s="97" t="b">
        <f t="shared" si="536"/>
        <v>1</v>
      </c>
      <c r="BD915" s="97" t="b">
        <f>Petrobras_PETR4___Histórico__InfoMoney_1[[#This Row],[MACD Line]]&lt;0</f>
        <v>0</v>
      </c>
      <c r="BE9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6" spans="1:57">
      <c r="A916" s="83">
        <v>42986</v>
      </c>
      <c r="B916" s="98">
        <v>13.29</v>
      </c>
      <c r="C916" s="98">
        <v>13.29</v>
      </c>
      <c r="D916" s="98">
        <v>-2.06</v>
      </c>
      <c r="E916" s="98">
        <f>Petrobras_PETR4___Histórico__InfoMoney_1[[#This Row],[Var.Dia (%)]]/100</f>
        <v>-2.06E-2</v>
      </c>
      <c r="F916" s="98">
        <v>13.64</v>
      </c>
      <c r="G916" s="98">
        <v>13.27</v>
      </c>
      <c r="H916" s="98">
        <v>13.69</v>
      </c>
      <c r="I916" s="97" t="s">
        <v>814</v>
      </c>
      <c r="J916" s="108">
        <v>-1.67E-2</v>
      </c>
      <c r="K916" s="97">
        <f ca="1">IF(COUNT($E916:E$1321)&gt;=22,LINEST(OFFSET(E916,0,0,22),OFFSET(J916,0,0,22)),"")</f>
        <v>0.61664742642554371</v>
      </c>
      <c r="L916" s="99">
        <f t="shared" ref="L916:L979" si="537">IF($G916=IF(MIN($G916:$G936)=MIN($G917:$G937),MIN($G916:$G936),MIN($G915:$G935)),1,0)</f>
        <v>0</v>
      </c>
      <c r="M916" s="99">
        <f t="shared" ref="M916:M979" si="538">IF($H916=IF(MAX($H916:$H937)=MAX($H917:$H938),MAX($H916:$H937),MAX($H915:$H936)),1,0)</f>
        <v>1</v>
      </c>
      <c r="N916" s="99">
        <f t="shared" ref="N916:N979" si="539">IF(AND(($C917-$F917)&lt;0,($C918-$F918)&lt;0,(($F916-$G916)/($H916-$G916)&gt;0.66),(($H916-$G916)&gt;(2*($F916-$C916))),$G916=IF(MIN($G916:$G936)=MIN($G917:$G937),MIN($G916:$G936),MIN($G915:$G935)))=TRUE,1,0)</f>
        <v>0</v>
      </c>
      <c r="O9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-0.23668639053254467</v>
      </c>
      <c r="P916" s="128">
        <f>IF(Petrobras_PETR4___Histórico__InfoMoney_1[[#This Row],[William %R]]&lt;-0.8,1,0)</f>
        <v>0</v>
      </c>
      <c r="Q916" s="128">
        <f>IF(Petrobras_PETR4___Histórico__InfoMoney_1[[#This Row],[William %R]]&gt;-0.1,1,0)</f>
        <v>0</v>
      </c>
      <c r="R916" s="99">
        <f t="shared" ref="R916:R979" si="540">MIN(G916:G929)</f>
        <v>12</v>
      </c>
      <c r="S916" s="99">
        <f t="shared" ref="S916:S979" si="541">MAX(H916:H929)</f>
        <v>13.69</v>
      </c>
      <c r="T916" s="99">
        <f t="shared" ref="T916:T979" si="542">(($C916-$U917)*$AR916)+$U917</f>
        <v>12.485730769230768</v>
      </c>
      <c r="U916" s="99">
        <f t="shared" ref="U916:U979" si="543">AVERAGE(B916:B935)</f>
        <v>12.407999999999998</v>
      </c>
      <c r="V916" s="99">
        <f t="shared" ref="V916:V979" si="544">(($C916-V917)*AR916)+V917</f>
        <v>12.767729490205632</v>
      </c>
      <c r="W916" s="99">
        <f t="shared" ref="W916:W979" si="545">((B916-W917)*AS916)+W917</f>
        <v>12.435188531486578</v>
      </c>
      <c r="X916" s="99">
        <f t="shared" ref="X916:X979" si="546">V916-W916</f>
        <v>0.3325409587190542</v>
      </c>
      <c r="Y916" s="99">
        <f t="shared" ref="Y916:Y979" si="547">((X916-Y917)*AQ916)+Y917</f>
        <v>0.23627761130591879</v>
      </c>
      <c r="Z916" s="99">
        <f t="shared" ref="Z916:Z979" si="548">X916-Y916</f>
        <v>9.6263347413135414E-2</v>
      </c>
      <c r="AA916" s="109">
        <f t="shared" ref="AA916:AA979" si="549">_xlfn.STDEV.S(C916:C917)</f>
        <v>0.1979898987322341</v>
      </c>
      <c r="AB916" s="109">
        <f t="shared" si="530"/>
        <v>0.36530808915215646</v>
      </c>
      <c r="AC916" s="99" t="str">
        <f t="shared" si="531"/>
        <v>0</v>
      </c>
      <c r="AD916" s="95" t="str">
        <f t="shared" si="532"/>
        <v>0</v>
      </c>
      <c r="AE916" s="95">
        <f t="shared" ref="AE916:AE979" si="550">IF(X916&gt;0,1,0)</f>
        <v>1</v>
      </c>
      <c r="AF916" s="95">
        <f>IF(Petrobras_PETR4___Histórico__InfoMoney_1[[#This Row],[MACD Line]]&lt;0,1,0)</f>
        <v>0</v>
      </c>
      <c r="AG916" s="99">
        <f>Petrobras_PETR4___Histórico__InfoMoney_1[[#This Row],[9MME]]/Petrobras_PETR4___Histórico__InfoMoney_1[[#This Row],[20MA]]</f>
        <v>1.0062645687645688</v>
      </c>
      <c r="AH916" s="95">
        <f t="shared" ref="AH916:AH979" si="551">IF(AND(X917&lt;Y917,X916&gt;Y916),1,0)</f>
        <v>0</v>
      </c>
      <c r="AI916" s="96">
        <f t="shared" ref="AI916:AI979" si="552">IF(AND(X916&lt;Y916,X917&gt;Y917),1,0)</f>
        <v>0</v>
      </c>
      <c r="AK916" s="104" t="b">
        <f t="shared" ref="AK916:AK979" si="553">($F917-$C917)&lt;0</f>
        <v>1</v>
      </c>
      <c r="AL916" s="104" t="b">
        <f t="shared" ref="AL916:AL979" si="554">($F918-$C918)&lt;0</f>
        <v>0</v>
      </c>
      <c r="AM916" s="104" t="b">
        <f t="shared" ref="AM916:AM979" si="555">(($F916-$G916)/($H916-$G916)&gt;0.66)</f>
        <v>1</v>
      </c>
      <c r="AN916" s="104" t="b">
        <f t="shared" ref="AN916:AN979" si="556">(($H916-$G916)&gt;(2*($F916-$C916)))</f>
        <v>0</v>
      </c>
      <c r="AO916" s="98">
        <f t="shared" ref="AO916:AO979" si="557">IF(MIN($G916:$G936)=MIN($G917:$G937),MIN($G916:$G936),MIN($G915:$G935))</f>
        <v>11.66</v>
      </c>
      <c r="AP916" s="104">
        <f t="shared" ref="AP916:AP979" si="558">IF(MAX($H916:$H936)=MAX($H917:$H937),MAX($H916:$H936),MAX($H915:$H935))</f>
        <v>13.69</v>
      </c>
      <c r="AQ916" s="98">
        <f t="shared" ref="AQ916:AQ979" si="559">2/(9+1)</f>
        <v>0.2</v>
      </c>
      <c r="AR916" s="98">
        <f t="shared" ref="AR916:AR979" si="560">2/(12+1)</f>
        <v>0.15384615384615385</v>
      </c>
      <c r="AS916" s="98">
        <f t="shared" ref="AS916:AS979" si="561">2/(26+1)</f>
        <v>7.407407407407407E-2</v>
      </c>
      <c r="AU916" s="97" t="b">
        <f t="shared" ref="AU916:AU979" si="562">H917&lt;H916</f>
        <v>1</v>
      </c>
      <c r="AV916" s="97" t="b">
        <f t="shared" ref="AV916:AV979" si="563">H918&lt;H917</f>
        <v>1</v>
      </c>
      <c r="AW916" s="97" t="b">
        <f t="shared" si="533"/>
        <v>0</v>
      </c>
      <c r="AX916" s="97" t="b">
        <f t="shared" si="534"/>
        <v>0</v>
      </c>
      <c r="AY9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6" s="97" t="b">
        <f t="shared" ref="AZ916:AZ979" si="564">G918&gt;G917</f>
        <v>0</v>
      </c>
      <c r="BA916" s="97" t="b">
        <f t="shared" ref="BA916:BA979" si="565">G917&gt;G916</f>
        <v>0</v>
      </c>
      <c r="BB916" s="97" t="b">
        <f t="shared" si="535"/>
        <v>1</v>
      </c>
      <c r="BC916" s="97" t="b">
        <f t="shared" si="536"/>
        <v>1</v>
      </c>
      <c r="BD916" s="97" t="b">
        <f>Petrobras_PETR4___Histórico__InfoMoney_1[[#This Row],[MACD Line]]&lt;0</f>
        <v>0</v>
      </c>
      <c r="BE9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7" spans="1:57">
      <c r="A917" s="83">
        <v>42984</v>
      </c>
      <c r="B917" s="98">
        <v>13.57</v>
      </c>
      <c r="C917" s="98">
        <v>13.57</v>
      </c>
      <c r="D917" s="98">
        <v>4.2300000000000004</v>
      </c>
      <c r="E917" s="98">
        <f>Petrobras_PETR4___Histórico__InfoMoney_1[[#This Row],[Var.Dia (%)]]/100</f>
        <v>4.2300000000000004E-2</v>
      </c>
      <c r="F917" s="98">
        <v>13.23</v>
      </c>
      <c r="G917" s="98">
        <v>13.11</v>
      </c>
      <c r="H917" s="98">
        <v>13.57</v>
      </c>
      <c r="I917" s="97" t="s">
        <v>815</v>
      </c>
      <c r="J917" s="108">
        <v>4.5999999999999999E-3</v>
      </c>
      <c r="K917" s="97">
        <f ca="1">IF(COUNT($E917:E$1321)&gt;=22,LINEST(OFFSET(E917,0,0,22),OFFSET(J917,0,0,22)),"")</f>
        <v>0.39518564079624247</v>
      </c>
      <c r="L917" s="99">
        <f t="shared" si="537"/>
        <v>0</v>
      </c>
      <c r="M917" s="99">
        <f t="shared" si="538"/>
        <v>0</v>
      </c>
      <c r="N917" s="99">
        <f t="shared" si="539"/>
        <v>0</v>
      </c>
      <c r="O9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917" s="128">
        <f>IF(Petrobras_PETR4___Histórico__InfoMoney_1[[#This Row],[William %R]]&lt;-0.8,1,0)</f>
        <v>0</v>
      </c>
      <c r="Q917" s="128">
        <f>IF(Petrobras_PETR4___Histórico__InfoMoney_1[[#This Row],[William %R]]&gt;-0.1,1,0)</f>
        <v>1</v>
      </c>
      <c r="R917" s="99">
        <f t="shared" si="540"/>
        <v>11.89</v>
      </c>
      <c r="S917" s="99">
        <f t="shared" si="541"/>
        <v>13.57</v>
      </c>
      <c r="T917" s="99">
        <f t="shared" si="542"/>
        <v>12.471269230769231</v>
      </c>
      <c r="U917" s="99">
        <f t="shared" si="543"/>
        <v>12.339499999999999</v>
      </c>
      <c r="V917" s="99">
        <f t="shared" si="544"/>
        <v>12.672771215697566</v>
      </c>
      <c r="W917" s="99">
        <f t="shared" si="545"/>
        <v>12.366803614005503</v>
      </c>
      <c r="X917" s="99">
        <f t="shared" si="546"/>
        <v>0.30596760169206227</v>
      </c>
      <c r="Y917" s="99">
        <f t="shared" si="547"/>
        <v>0.21221177445263495</v>
      </c>
      <c r="Z917" s="99">
        <f t="shared" si="548"/>
        <v>9.3755827239427325E-2</v>
      </c>
      <c r="AA917" s="109">
        <f t="shared" si="549"/>
        <v>0.38890872965260165</v>
      </c>
      <c r="AB917" s="109">
        <f t="shared" ref="AB917:AB980" si="566">_xlfn.STDEV.S(C917:C921)</f>
        <v>0.46061914853813885</v>
      </c>
      <c r="AC917" s="99" t="str">
        <f t="shared" ref="AC917:AC980" si="567">IF(AND(C917&gt;T917,C918&lt;T918),"1","0")</f>
        <v>0</v>
      </c>
      <c r="AD917" s="95" t="str">
        <f t="shared" ref="AD917:AD980" si="568">IF(AND(C917&lt;T917,C918&gt;T918),1,"0")</f>
        <v>0</v>
      </c>
      <c r="AE917" s="95">
        <f t="shared" si="550"/>
        <v>1</v>
      </c>
      <c r="AF917" s="95">
        <f>IF(Petrobras_PETR4___Histórico__InfoMoney_1[[#This Row],[MACD Line]]&lt;0,1,0)</f>
        <v>0</v>
      </c>
      <c r="AG917" s="99">
        <f>Petrobras_PETR4___Histórico__InfoMoney_1[[#This Row],[9MME]]/Petrobras_PETR4___Histórico__InfoMoney_1[[#This Row],[20MA]]</f>
        <v>1.0106786523578128</v>
      </c>
      <c r="AH917" s="95">
        <f t="shared" si="551"/>
        <v>0</v>
      </c>
      <c r="AI917" s="96">
        <f t="shared" si="552"/>
        <v>0</v>
      </c>
      <c r="AK917" s="104" t="b">
        <f t="shared" si="553"/>
        <v>0</v>
      </c>
      <c r="AL917" s="104" t="b">
        <f t="shared" si="554"/>
        <v>1</v>
      </c>
      <c r="AM917" s="104" t="b">
        <f t="shared" si="555"/>
        <v>0</v>
      </c>
      <c r="AN917" s="104" t="b">
        <f t="shared" si="556"/>
        <v>1</v>
      </c>
      <c r="AO917" s="98">
        <f t="shared" si="557"/>
        <v>11.66</v>
      </c>
      <c r="AP917" s="104">
        <f t="shared" si="558"/>
        <v>13.69</v>
      </c>
      <c r="AQ917" s="98">
        <f t="shared" si="559"/>
        <v>0.2</v>
      </c>
      <c r="AR917" s="98">
        <f t="shared" si="560"/>
        <v>0.15384615384615385</v>
      </c>
      <c r="AS917" s="98">
        <f t="shared" si="561"/>
        <v>7.407407407407407E-2</v>
      </c>
      <c r="AU917" s="97" t="b">
        <f t="shared" si="562"/>
        <v>1</v>
      </c>
      <c r="AV917" s="97" t="b">
        <f t="shared" si="563"/>
        <v>1</v>
      </c>
      <c r="AW917" s="97" t="b">
        <f t="shared" ref="AW917:AW980" si="569">Z918&gt;Z917</f>
        <v>0</v>
      </c>
      <c r="AX917" s="97" t="b">
        <f t="shared" ref="AX917:AX980" si="570">Z919&gt;Z918</f>
        <v>0</v>
      </c>
      <c r="AY9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7" s="97" t="b">
        <f t="shared" si="564"/>
        <v>0</v>
      </c>
      <c r="BA917" s="97" t="b">
        <f t="shared" si="565"/>
        <v>0</v>
      </c>
      <c r="BB917" s="97" t="b">
        <f t="shared" ref="BB917:BB980" si="571">Z919&lt;Z918</f>
        <v>1</v>
      </c>
      <c r="BC917" s="97" t="b">
        <f t="shared" ref="BC917:BC980" si="572">Z918&lt;Z917</f>
        <v>1</v>
      </c>
      <c r="BD917" s="97" t="b">
        <f>Petrobras_PETR4___Histórico__InfoMoney_1[[#This Row],[MACD Line]]&lt;0</f>
        <v>0</v>
      </c>
      <c r="BE9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8" spans="1:57">
      <c r="A918" s="83">
        <v>42983</v>
      </c>
      <c r="B918" s="98">
        <v>13.02</v>
      </c>
      <c r="C918" s="98">
        <v>13.02</v>
      </c>
      <c r="D918" s="98">
        <v>1.69</v>
      </c>
      <c r="E918" s="98">
        <f>Petrobras_PETR4___Histórico__InfoMoney_1[[#This Row],[Var.Dia (%)]]/100</f>
        <v>1.6899999999999998E-2</v>
      </c>
      <c r="F918" s="98">
        <v>13.16</v>
      </c>
      <c r="G918" s="98">
        <v>12.86</v>
      </c>
      <c r="H918" s="98">
        <v>13.23</v>
      </c>
      <c r="I918" s="97" t="s">
        <v>816</v>
      </c>
      <c r="J918" s="108">
        <v>-1.72E-2</v>
      </c>
      <c r="K918" s="97">
        <f ca="1">IF(COUNT($E918:E$1321)&gt;=22,LINEST(OFFSET(E918,0,0,22),OFFSET(J918,0,0,22)),"")</f>
        <v>0.20880076682760568</v>
      </c>
      <c r="L918" s="99">
        <f t="shared" si="537"/>
        <v>0</v>
      </c>
      <c r="M918" s="99">
        <f t="shared" si="538"/>
        <v>0</v>
      </c>
      <c r="N918" s="99">
        <f t="shared" si="539"/>
        <v>0</v>
      </c>
      <c r="O9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-0.14285714285714338</v>
      </c>
      <c r="P918" s="128">
        <f>IF(Petrobras_PETR4___Histórico__InfoMoney_1[[#This Row],[William %R]]&lt;-0.8,1,0)</f>
        <v>0</v>
      </c>
      <c r="Q918" s="128">
        <f>IF(Petrobras_PETR4___Histórico__InfoMoney_1[[#This Row],[William %R]]&gt;-0.1,1,0)</f>
        <v>0</v>
      </c>
      <c r="R918" s="99">
        <f t="shared" si="540"/>
        <v>11.76</v>
      </c>
      <c r="S918" s="99">
        <f t="shared" si="541"/>
        <v>13.23</v>
      </c>
      <c r="T918" s="99">
        <f t="shared" si="542"/>
        <v>12.35153846153846</v>
      </c>
      <c r="U918" s="99">
        <f t="shared" si="543"/>
        <v>12.2715</v>
      </c>
      <c r="V918" s="99">
        <f t="shared" si="544"/>
        <v>12.509638709460759</v>
      </c>
      <c r="W918" s="99">
        <f t="shared" si="545"/>
        <v>12.270547903125944</v>
      </c>
      <c r="X918" s="99">
        <f t="shared" si="546"/>
        <v>0.23909080633481494</v>
      </c>
      <c r="Y918" s="99">
        <f t="shared" si="547"/>
        <v>0.18877281764277812</v>
      </c>
      <c r="Z918" s="99">
        <f t="shared" si="548"/>
        <v>5.0317988692036825E-2</v>
      </c>
      <c r="AA918" s="109">
        <f t="shared" si="549"/>
        <v>0.15556349186103965</v>
      </c>
      <c r="AB918" s="109">
        <f t="shared" si="566"/>
        <v>0.35232087647484062</v>
      </c>
      <c r="AC918" s="99" t="str">
        <f t="shared" si="567"/>
        <v>0</v>
      </c>
      <c r="AD918" s="95" t="str">
        <f t="shared" si="568"/>
        <v>0</v>
      </c>
      <c r="AE918" s="95">
        <f t="shared" si="550"/>
        <v>1</v>
      </c>
      <c r="AF918" s="95">
        <f>IF(Petrobras_PETR4___Histórico__InfoMoney_1[[#This Row],[MACD Line]]&lt;0,1,0)</f>
        <v>0</v>
      </c>
      <c r="AG918" s="99">
        <f>Petrobras_PETR4___Histórico__InfoMoney_1[[#This Row],[9MME]]/Petrobras_PETR4___Histórico__InfoMoney_1[[#This Row],[20MA]]</f>
        <v>1.0065223046521177</v>
      </c>
      <c r="AH918" s="95">
        <f t="shared" si="551"/>
        <v>0</v>
      </c>
      <c r="AI918" s="96">
        <f t="shared" si="552"/>
        <v>0</v>
      </c>
      <c r="AK918" s="104" t="b">
        <f t="shared" si="553"/>
        <v>1</v>
      </c>
      <c r="AL918" s="104" t="b">
        <f t="shared" si="554"/>
        <v>1</v>
      </c>
      <c r="AM918" s="104" t="b">
        <f t="shared" si="555"/>
        <v>1</v>
      </c>
      <c r="AN918" s="104" t="b">
        <f t="shared" si="556"/>
        <v>1</v>
      </c>
      <c r="AO918" s="98">
        <f t="shared" si="557"/>
        <v>11.66</v>
      </c>
      <c r="AP918" s="104">
        <f t="shared" si="558"/>
        <v>13.57</v>
      </c>
      <c r="AQ918" s="98">
        <f t="shared" si="559"/>
        <v>0.2</v>
      </c>
      <c r="AR918" s="98">
        <f t="shared" si="560"/>
        <v>0.15384615384615385</v>
      </c>
      <c r="AS918" s="98">
        <f t="shared" si="561"/>
        <v>7.407407407407407E-2</v>
      </c>
      <c r="AU918" s="97" t="b">
        <f t="shared" si="562"/>
        <v>1</v>
      </c>
      <c r="AV918" s="97" t="b">
        <f t="shared" si="563"/>
        <v>0</v>
      </c>
      <c r="AW918" s="97" t="b">
        <f t="shared" si="569"/>
        <v>0</v>
      </c>
      <c r="AX918" s="97" t="b">
        <f t="shared" si="570"/>
        <v>0</v>
      </c>
      <c r="AY9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8" s="97" t="b">
        <f t="shared" si="564"/>
        <v>0</v>
      </c>
      <c r="BA918" s="97" t="b">
        <f t="shared" si="565"/>
        <v>0</v>
      </c>
      <c r="BB918" s="97" t="b">
        <f t="shared" si="571"/>
        <v>1</v>
      </c>
      <c r="BC918" s="97" t="b">
        <f t="shared" si="572"/>
        <v>1</v>
      </c>
      <c r="BD918" s="97" t="b">
        <f>Petrobras_PETR4___Histórico__InfoMoney_1[[#This Row],[MACD Line]]&lt;0</f>
        <v>0</v>
      </c>
      <c r="BE9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19" spans="1:57">
      <c r="A919" s="83">
        <v>42982</v>
      </c>
      <c r="B919" s="98">
        <v>12.8</v>
      </c>
      <c r="C919" s="98">
        <v>12.8</v>
      </c>
      <c r="D919" s="98">
        <v>1.07</v>
      </c>
      <c r="E919" s="98">
        <f>Petrobras_PETR4___Histórico__InfoMoney_1[[#This Row],[Var.Dia (%)]]/100</f>
        <v>1.0700000000000001E-2</v>
      </c>
      <c r="F919" s="98">
        <v>12.61</v>
      </c>
      <c r="G919" s="98">
        <v>12.59</v>
      </c>
      <c r="H919" s="98">
        <v>12.81</v>
      </c>
      <c r="I919" s="97" t="s">
        <v>817</v>
      </c>
      <c r="J919" s="108">
        <v>-2.9999999999999997E-4</v>
      </c>
      <c r="K919" s="97">
        <f ca="1">IF(COUNT($E919:E$1321)&gt;=22,LINEST(OFFSET(E919,0,0,22),OFFSET(J919,0,0,22)),"")</f>
        <v>0.32569323563112074</v>
      </c>
      <c r="L919" s="99">
        <f t="shared" si="537"/>
        <v>0</v>
      </c>
      <c r="M919" s="99">
        <f t="shared" si="538"/>
        <v>0</v>
      </c>
      <c r="N919" s="99">
        <f t="shared" si="539"/>
        <v>0</v>
      </c>
      <c r="O9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-1.8867924528301477E-2</v>
      </c>
      <c r="P919" s="128">
        <f>IF(Petrobras_PETR4___Histórico__InfoMoney_1[[#This Row],[William %R]]&lt;-0.8,1,0)</f>
        <v>0</v>
      </c>
      <c r="Q919" s="128">
        <f>IF(Petrobras_PETR4___Histórico__InfoMoney_1[[#This Row],[William %R]]&gt;-0.1,1,0)</f>
        <v>1</v>
      </c>
      <c r="R919" s="99">
        <f t="shared" si="540"/>
        <v>11.76</v>
      </c>
      <c r="S919" s="99">
        <f t="shared" si="541"/>
        <v>12.82</v>
      </c>
      <c r="T919" s="99">
        <f t="shared" si="542"/>
        <v>12.293999999999999</v>
      </c>
      <c r="U919" s="99">
        <f t="shared" si="543"/>
        <v>12.229999999999999</v>
      </c>
      <c r="V919" s="99">
        <f t="shared" si="544"/>
        <v>12.416845747544533</v>
      </c>
      <c r="W919" s="99">
        <f t="shared" si="545"/>
        <v>12.21059173537602</v>
      </c>
      <c r="X919" s="99">
        <f t="shared" si="546"/>
        <v>0.2062540121685128</v>
      </c>
      <c r="Y919" s="99">
        <f t="shared" si="547"/>
        <v>0.1761933204697689</v>
      </c>
      <c r="Z919" s="99">
        <f t="shared" si="548"/>
        <v>3.0060691698743897E-2</v>
      </c>
      <c r="AA919" s="109">
        <f t="shared" si="549"/>
        <v>9.1923881554251727E-2</v>
      </c>
      <c r="AB919" s="109">
        <f t="shared" si="566"/>
        <v>0.25984610830258753</v>
      </c>
      <c r="AC919" s="99" t="str">
        <f t="shared" si="567"/>
        <v>0</v>
      </c>
      <c r="AD919" s="95" t="str">
        <f t="shared" si="568"/>
        <v>0</v>
      </c>
      <c r="AE919" s="95">
        <f t="shared" si="550"/>
        <v>1</v>
      </c>
      <c r="AF919" s="95">
        <f>IF(Petrobras_PETR4___Histórico__InfoMoney_1[[#This Row],[MACD Line]]&lt;0,1,0)</f>
        <v>0</v>
      </c>
      <c r="AG919" s="99">
        <f>Petrobras_PETR4___Histórico__InfoMoney_1[[#This Row],[9MME]]/Petrobras_PETR4___Histórico__InfoMoney_1[[#This Row],[20MA]]</f>
        <v>1.0052330335241211</v>
      </c>
      <c r="AH919" s="95">
        <f t="shared" si="551"/>
        <v>0</v>
      </c>
      <c r="AI919" s="96">
        <f t="shared" si="552"/>
        <v>0</v>
      </c>
      <c r="AK919" s="104" t="b">
        <f t="shared" si="553"/>
        <v>1</v>
      </c>
      <c r="AL919" s="104" t="b">
        <f t="shared" si="554"/>
        <v>1</v>
      </c>
      <c r="AM919" s="104" t="b">
        <f t="shared" si="555"/>
        <v>0</v>
      </c>
      <c r="AN919" s="104" t="b">
        <f t="shared" si="556"/>
        <v>1</v>
      </c>
      <c r="AO919" s="98">
        <f t="shared" si="557"/>
        <v>11.66</v>
      </c>
      <c r="AP919" s="104">
        <f t="shared" si="558"/>
        <v>12.82</v>
      </c>
      <c r="AQ919" s="98">
        <f t="shared" si="559"/>
        <v>0.2</v>
      </c>
      <c r="AR919" s="98">
        <f t="shared" si="560"/>
        <v>0.15384615384615385</v>
      </c>
      <c r="AS919" s="98">
        <f t="shared" si="561"/>
        <v>7.407407407407407E-2</v>
      </c>
      <c r="AU919" s="97" t="b">
        <f t="shared" si="562"/>
        <v>0</v>
      </c>
      <c r="AV919" s="97" t="b">
        <f t="shared" si="563"/>
        <v>1</v>
      </c>
      <c r="AW919" s="97" t="b">
        <f t="shared" si="569"/>
        <v>0</v>
      </c>
      <c r="AX919" s="97" t="b">
        <f t="shared" si="570"/>
        <v>0</v>
      </c>
      <c r="AY9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19" s="97" t="b">
        <f t="shared" si="564"/>
        <v>0</v>
      </c>
      <c r="BA919" s="97" t="b">
        <f t="shared" si="565"/>
        <v>0</v>
      </c>
      <c r="BB919" s="97" t="b">
        <f t="shared" si="571"/>
        <v>1</v>
      </c>
      <c r="BC919" s="97" t="b">
        <f t="shared" si="572"/>
        <v>1</v>
      </c>
      <c r="BD919" s="97" t="b">
        <f>Petrobras_PETR4___Histórico__InfoMoney_1[[#This Row],[MACD Line]]&lt;0</f>
        <v>0</v>
      </c>
      <c r="BE9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0" spans="1:57">
      <c r="A920" s="83">
        <v>42979</v>
      </c>
      <c r="B920" s="98">
        <v>12.67</v>
      </c>
      <c r="C920" s="98">
        <v>12.67</v>
      </c>
      <c r="D920" s="98">
        <v>2.71</v>
      </c>
      <c r="E920" s="98">
        <f>Petrobras_PETR4___Histórico__InfoMoney_1[[#This Row],[Var.Dia (%)]]/100</f>
        <v>2.7099999999999999E-2</v>
      </c>
      <c r="F920" s="98">
        <v>12.51</v>
      </c>
      <c r="G920" s="98">
        <v>12.48</v>
      </c>
      <c r="H920" s="98">
        <v>12.82</v>
      </c>
      <c r="I920" s="97" t="s">
        <v>818</v>
      </c>
      <c r="J920" s="108">
        <v>-2.8999999999999998E-3</v>
      </c>
      <c r="K920" s="97">
        <f ca="1">IF(COUNT($E920:E$1321)&gt;=22,LINEST(OFFSET(E920,0,0,22),OFFSET(J920,0,0,22)),"")</f>
        <v>0.28676657979759773</v>
      </c>
      <c r="L920" s="99">
        <f t="shared" si="537"/>
        <v>0</v>
      </c>
      <c r="M920" s="99">
        <f t="shared" si="538"/>
        <v>1</v>
      </c>
      <c r="N920" s="99">
        <f t="shared" si="539"/>
        <v>0</v>
      </c>
      <c r="O9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-0.14150943396226442</v>
      </c>
      <c r="P920" s="128">
        <f>IF(Petrobras_PETR4___Histórico__InfoMoney_1[[#This Row],[William %R]]&lt;-0.8,1,0)</f>
        <v>0</v>
      </c>
      <c r="Q920" s="128">
        <f>IF(Petrobras_PETR4___Histórico__InfoMoney_1[[#This Row],[William %R]]&gt;-0.1,1,0)</f>
        <v>0</v>
      </c>
      <c r="R920" s="99">
        <f t="shared" si="540"/>
        <v>11.76</v>
      </c>
      <c r="S920" s="99">
        <f t="shared" si="541"/>
        <v>12.82</v>
      </c>
      <c r="T920" s="99">
        <f t="shared" si="542"/>
        <v>12.250307692307693</v>
      </c>
      <c r="U920" s="99">
        <f t="shared" si="543"/>
        <v>12.201999999999998</v>
      </c>
      <c r="V920" s="99">
        <f t="shared" si="544"/>
        <v>12.347181338007175</v>
      </c>
      <c r="W920" s="99">
        <f t="shared" si="545"/>
        <v>12.163439074206101</v>
      </c>
      <c r="X920" s="99">
        <f t="shared" si="546"/>
        <v>0.18374226380107395</v>
      </c>
      <c r="Y920" s="99">
        <f t="shared" si="547"/>
        <v>0.16867814754508292</v>
      </c>
      <c r="Z920" s="99">
        <f t="shared" si="548"/>
        <v>1.5064116255991022E-2</v>
      </c>
      <c r="AA920" s="109">
        <f t="shared" si="549"/>
        <v>0.24041630560342606</v>
      </c>
      <c r="AB920" s="109">
        <f t="shared" si="566"/>
        <v>0.20129580224137786</v>
      </c>
      <c r="AC920" s="99" t="str">
        <f t="shared" si="567"/>
        <v>0</v>
      </c>
      <c r="AD920" s="95" t="str">
        <f t="shared" si="568"/>
        <v>0</v>
      </c>
      <c r="AE920" s="95">
        <f t="shared" si="550"/>
        <v>1</v>
      </c>
      <c r="AF920" s="95">
        <f>IF(Petrobras_PETR4___Histórico__InfoMoney_1[[#This Row],[MACD Line]]&lt;0,1,0)</f>
        <v>0</v>
      </c>
      <c r="AG920" s="99">
        <f>Petrobras_PETR4___Histórico__InfoMoney_1[[#This Row],[9MME]]/Petrobras_PETR4___Histórico__InfoMoney_1[[#This Row],[20MA]]</f>
        <v>1.0039589978944186</v>
      </c>
      <c r="AH920" s="95">
        <f t="shared" si="551"/>
        <v>0</v>
      </c>
      <c r="AI920" s="96">
        <f t="shared" si="552"/>
        <v>0</v>
      </c>
      <c r="AK920" s="104" t="b">
        <f t="shared" si="553"/>
        <v>1</v>
      </c>
      <c r="AL920" s="104" t="b">
        <f t="shared" si="554"/>
        <v>0</v>
      </c>
      <c r="AM920" s="104" t="b">
        <f t="shared" si="555"/>
        <v>0</v>
      </c>
      <c r="AN920" s="104" t="b">
        <f t="shared" si="556"/>
        <v>1</v>
      </c>
      <c r="AO920" s="98">
        <f t="shared" si="557"/>
        <v>11.66</v>
      </c>
      <c r="AP920" s="104">
        <f t="shared" si="558"/>
        <v>12.82</v>
      </c>
      <c r="AQ920" s="98">
        <f t="shared" si="559"/>
        <v>0.2</v>
      </c>
      <c r="AR920" s="98">
        <f t="shared" si="560"/>
        <v>0.15384615384615385</v>
      </c>
      <c r="AS920" s="98">
        <f t="shared" si="561"/>
        <v>7.407407407407407E-2</v>
      </c>
      <c r="AU920" s="97" t="b">
        <f t="shared" si="562"/>
        <v>1</v>
      </c>
      <c r="AV920" s="97" t="b">
        <f t="shared" si="563"/>
        <v>0</v>
      </c>
      <c r="AW920" s="97" t="b">
        <f t="shared" si="569"/>
        <v>0</v>
      </c>
      <c r="AX920" s="97" t="b">
        <f t="shared" si="570"/>
        <v>1</v>
      </c>
      <c r="AY9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0" s="97" t="b">
        <f t="shared" si="564"/>
        <v>0</v>
      </c>
      <c r="BA920" s="97" t="b">
        <f t="shared" si="565"/>
        <v>0</v>
      </c>
      <c r="BB920" s="97" t="b">
        <f t="shared" si="571"/>
        <v>0</v>
      </c>
      <c r="BC920" s="97" t="b">
        <f t="shared" si="572"/>
        <v>1</v>
      </c>
      <c r="BD920" s="97" t="b">
        <f>Petrobras_PETR4___Histórico__InfoMoney_1[[#This Row],[MACD Line]]&lt;0</f>
        <v>0</v>
      </c>
      <c r="BE9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1" spans="1:57">
      <c r="A921" s="83">
        <v>42978</v>
      </c>
      <c r="B921" s="98">
        <v>12.33</v>
      </c>
      <c r="C921" s="98">
        <v>12.33</v>
      </c>
      <c r="D921" s="98">
        <v>1.49</v>
      </c>
      <c r="E921" s="98">
        <f>Petrobras_PETR4___Histórico__InfoMoney_1[[#This Row],[Var.Dia (%)]]/100</f>
        <v>1.49E-2</v>
      </c>
      <c r="F921" s="98">
        <v>12.22</v>
      </c>
      <c r="G921" s="98">
        <v>12.17</v>
      </c>
      <c r="H921" s="98">
        <v>12.44</v>
      </c>
      <c r="I921" s="97" t="s">
        <v>78</v>
      </c>
      <c r="J921" s="108">
        <v>-1.5100000000000001E-2</v>
      </c>
      <c r="K921" s="97">
        <f ca="1">IF(COUNT($E921:E$1321)&gt;=22,LINEST(OFFSET(E921,0,0,22),OFFSET(J921,0,0,22)),"")</f>
        <v>0.43669480763887797</v>
      </c>
      <c r="L921" s="99">
        <f t="shared" si="537"/>
        <v>0</v>
      </c>
      <c r="M921" s="99">
        <f t="shared" si="538"/>
        <v>0</v>
      </c>
      <c r="N921" s="99">
        <f t="shared" si="539"/>
        <v>0</v>
      </c>
      <c r="O9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-0.33663366336633654</v>
      </c>
      <c r="P921" s="128">
        <f>IF(Petrobras_PETR4___Histórico__InfoMoney_1[[#This Row],[William %R]]&lt;-0.8,1,0)</f>
        <v>0</v>
      </c>
      <c r="Q921" s="128">
        <f>IF(Petrobras_PETR4___Histórico__InfoMoney_1[[#This Row],[William %R]]&gt;-0.1,1,0)</f>
        <v>0</v>
      </c>
      <c r="R921" s="99">
        <f t="shared" si="540"/>
        <v>11.66</v>
      </c>
      <c r="S921" s="99">
        <f t="shared" si="541"/>
        <v>12.67</v>
      </c>
      <c r="T921" s="99">
        <f t="shared" si="542"/>
        <v>12.184884615384615</v>
      </c>
      <c r="U921" s="99">
        <f t="shared" si="543"/>
        <v>12.174000000000001</v>
      </c>
      <c r="V921" s="99">
        <f t="shared" si="544"/>
        <v>12.288487035826662</v>
      </c>
      <c r="W921" s="99">
        <f t="shared" si="545"/>
        <v>12.122914200142588</v>
      </c>
      <c r="X921" s="99">
        <f t="shared" si="546"/>
        <v>0.16557283568407399</v>
      </c>
      <c r="Y921" s="99">
        <f t="shared" si="547"/>
        <v>0.16491211848108517</v>
      </c>
      <c r="Z921" s="99">
        <f t="shared" si="548"/>
        <v>6.607172029888253E-4</v>
      </c>
      <c r="AA921" s="109">
        <f t="shared" si="549"/>
        <v>0.12727922061357835</v>
      </c>
      <c r="AB921" s="109">
        <f t="shared" si="566"/>
        <v>0.1697645428232876</v>
      </c>
      <c r="AC921" s="99" t="str">
        <f t="shared" si="567"/>
        <v>1</v>
      </c>
      <c r="AD921" s="95" t="str">
        <f t="shared" si="568"/>
        <v>0</v>
      </c>
      <c r="AE921" s="95">
        <f t="shared" si="550"/>
        <v>1</v>
      </c>
      <c r="AF921" s="95">
        <f>IF(Petrobras_PETR4___Histórico__InfoMoney_1[[#This Row],[MACD Line]]&lt;0,1,0)</f>
        <v>0</v>
      </c>
      <c r="AG921" s="99">
        <f>Petrobras_PETR4___Histórico__InfoMoney_1[[#This Row],[9MME]]/Petrobras_PETR4___Histórico__InfoMoney_1[[#This Row],[20MA]]</f>
        <v>1.0008940870202574</v>
      </c>
      <c r="AH921" s="95">
        <f t="shared" si="551"/>
        <v>0</v>
      </c>
      <c r="AI921" s="96">
        <f t="shared" si="552"/>
        <v>0</v>
      </c>
      <c r="AK921" s="104" t="b">
        <f t="shared" si="553"/>
        <v>0</v>
      </c>
      <c r="AL921" s="104" t="b">
        <f t="shared" si="554"/>
        <v>0</v>
      </c>
      <c r="AM921" s="104" t="b">
        <f t="shared" si="555"/>
        <v>0</v>
      </c>
      <c r="AN921" s="104" t="b">
        <f t="shared" si="556"/>
        <v>1</v>
      </c>
      <c r="AO921" s="98">
        <f t="shared" si="557"/>
        <v>11.66</v>
      </c>
      <c r="AP921" s="104">
        <f t="shared" si="558"/>
        <v>12.67</v>
      </c>
      <c r="AQ921" s="98">
        <f t="shared" si="559"/>
        <v>0.2</v>
      </c>
      <c r="AR921" s="98">
        <f t="shared" si="560"/>
        <v>0.15384615384615385</v>
      </c>
      <c r="AS921" s="98">
        <f t="shared" si="561"/>
        <v>7.407407407407407E-2</v>
      </c>
      <c r="AU921" s="97" t="b">
        <f t="shared" si="562"/>
        <v>0</v>
      </c>
      <c r="AV921" s="97" t="b">
        <f t="shared" si="563"/>
        <v>1</v>
      </c>
      <c r="AW921" s="97" t="b">
        <f t="shared" si="569"/>
        <v>1</v>
      </c>
      <c r="AX921" s="97" t="b">
        <f t="shared" si="570"/>
        <v>1</v>
      </c>
      <c r="AY9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1" s="97" t="b">
        <f t="shared" si="564"/>
        <v>1</v>
      </c>
      <c r="BA921" s="97" t="b">
        <f t="shared" si="565"/>
        <v>0</v>
      </c>
      <c r="BB921" s="97" t="b">
        <f t="shared" si="571"/>
        <v>0</v>
      </c>
      <c r="BC921" s="97" t="b">
        <f t="shared" si="572"/>
        <v>0</v>
      </c>
      <c r="BD921" s="97" t="b">
        <f>Petrobras_PETR4___Histórico__InfoMoney_1[[#This Row],[MACD Line]]&lt;0</f>
        <v>0</v>
      </c>
      <c r="BE9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2" spans="1:57">
      <c r="A922" s="83">
        <v>42977</v>
      </c>
      <c r="B922" s="98">
        <v>12.15</v>
      </c>
      <c r="C922" s="98">
        <v>12.15</v>
      </c>
      <c r="D922" s="98">
        <v>-2.89</v>
      </c>
      <c r="E922" s="98">
        <f>Petrobras_PETR4___Histórico__InfoMoney_1[[#This Row],[Var.Dia (%)]]/100</f>
        <v>-2.8900000000000002E-2</v>
      </c>
      <c r="F922" s="98">
        <v>12.46</v>
      </c>
      <c r="G922" s="98">
        <v>12.14</v>
      </c>
      <c r="H922" s="98">
        <v>12.56</v>
      </c>
      <c r="I922" s="97" t="s">
        <v>819</v>
      </c>
      <c r="J922" s="108">
        <v>6.9999999999999999E-4</v>
      </c>
      <c r="K922" s="97">
        <f ca="1">IF(COUNT($E922:E$1321)&gt;=22,LINEST(OFFSET(E922,0,0,22),OFFSET(J922,0,0,22)),"")</f>
        <v>0.66903974114981446</v>
      </c>
      <c r="L922" s="99">
        <f t="shared" si="537"/>
        <v>0</v>
      </c>
      <c r="M922" s="99">
        <f t="shared" si="538"/>
        <v>0</v>
      </c>
      <c r="N922" s="99">
        <f t="shared" si="539"/>
        <v>0</v>
      </c>
      <c r="O9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-0.51485148514851453</v>
      </c>
      <c r="P922" s="128">
        <f>IF(Petrobras_PETR4___Histórico__InfoMoney_1[[#This Row],[William %R]]&lt;-0.8,1,0)</f>
        <v>0</v>
      </c>
      <c r="Q922" s="128">
        <f>IF(Petrobras_PETR4___Histórico__InfoMoney_1[[#This Row],[William %R]]&gt;-0.1,1,0)</f>
        <v>0</v>
      </c>
      <c r="R922" s="99">
        <f t="shared" si="540"/>
        <v>11.66</v>
      </c>
      <c r="S922" s="99">
        <f t="shared" si="541"/>
        <v>12.67</v>
      </c>
      <c r="T922" s="99">
        <f t="shared" si="542"/>
        <v>12.159307692307692</v>
      </c>
      <c r="U922" s="99">
        <f t="shared" si="543"/>
        <v>12.1585</v>
      </c>
      <c r="V922" s="99">
        <f t="shared" si="544"/>
        <v>12.280939224158782</v>
      </c>
      <c r="W922" s="99">
        <f t="shared" si="545"/>
        <v>12.106347336153995</v>
      </c>
      <c r="X922" s="99">
        <f t="shared" si="546"/>
        <v>0.17459188800478742</v>
      </c>
      <c r="Y922" s="99">
        <f t="shared" si="547"/>
        <v>0.16474693918033795</v>
      </c>
      <c r="Z922" s="99">
        <f t="shared" si="548"/>
        <v>9.8449488244494732E-3</v>
      </c>
      <c r="AA922" s="109">
        <f t="shared" si="549"/>
        <v>0.25455844122715671</v>
      </c>
      <c r="AB922" s="109">
        <f t="shared" si="566"/>
        <v>0.16431676725154945</v>
      </c>
      <c r="AC922" s="99" t="str">
        <f t="shared" si="567"/>
        <v>0</v>
      </c>
      <c r="AD922" s="95">
        <f t="shared" si="568"/>
        <v>1</v>
      </c>
      <c r="AE922" s="95">
        <f t="shared" si="550"/>
        <v>1</v>
      </c>
      <c r="AF922" s="95">
        <f>IF(Petrobras_PETR4___Histórico__InfoMoney_1[[#This Row],[MACD Line]]&lt;0,1,0)</f>
        <v>0</v>
      </c>
      <c r="AG922" s="99">
        <f>Petrobras_PETR4___Histórico__InfoMoney_1[[#This Row],[9MME]]/Petrobras_PETR4___Histórico__InfoMoney_1[[#This Row],[20MA]]</f>
        <v>1.0000664302592994</v>
      </c>
      <c r="AH922" s="95">
        <f t="shared" si="551"/>
        <v>0</v>
      </c>
      <c r="AI922" s="96">
        <f t="shared" si="552"/>
        <v>0</v>
      </c>
      <c r="AK922" s="104" t="b">
        <f t="shared" si="553"/>
        <v>0</v>
      </c>
      <c r="AL922" s="104" t="b">
        <f t="shared" si="554"/>
        <v>0</v>
      </c>
      <c r="AM922" s="104" t="b">
        <f t="shared" si="555"/>
        <v>1</v>
      </c>
      <c r="AN922" s="104" t="b">
        <f t="shared" si="556"/>
        <v>0</v>
      </c>
      <c r="AO922" s="98">
        <f t="shared" si="557"/>
        <v>11.66</v>
      </c>
      <c r="AP922" s="104">
        <f t="shared" si="558"/>
        <v>12.67</v>
      </c>
      <c r="AQ922" s="98">
        <f t="shared" si="559"/>
        <v>0.2</v>
      </c>
      <c r="AR922" s="98">
        <f t="shared" si="560"/>
        <v>0.15384615384615385</v>
      </c>
      <c r="AS922" s="98">
        <f t="shared" si="561"/>
        <v>7.407407407407407E-2</v>
      </c>
      <c r="AU922" s="97" t="b">
        <f t="shared" si="562"/>
        <v>1</v>
      </c>
      <c r="AV922" s="97" t="b">
        <f t="shared" si="563"/>
        <v>0</v>
      </c>
      <c r="AW922" s="97" t="b">
        <f t="shared" si="569"/>
        <v>1</v>
      </c>
      <c r="AX922" s="97" t="b">
        <f t="shared" si="570"/>
        <v>1</v>
      </c>
      <c r="AY9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2" s="97" t="b">
        <f t="shared" si="564"/>
        <v>1</v>
      </c>
      <c r="BA922" s="97" t="b">
        <f t="shared" si="565"/>
        <v>1</v>
      </c>
      <c r="BB922" s="97" t="b">
        <f t="shared" si="571"/>
        <v>0</v>
      </c>
      <c r="BC922" s="97" t="b">
        <f t="shared" si="572"/>
        <v>0</v>
      </c>
      <c r="BD922" s="97" t="b">
        <f>Petrobras_PETR4___Histórico__InfoMoney_1[[#This Row],[MACD Line]]&lt;0</f>
        <v>0</v>
      </c>
      <c r="BE9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3" spans="1:57">
      <c r="A923" s="83">
        <v>42976</v>
      </c>
      <c r="B923" s="98">
        <v>12.51</v>
      </c>
      <c r="C923" s="98">
        <v>12.51</v>
      </c>
      <c r="D923" s="98">
        <v>-0.14000000000000001</v>
      </c>
      <c r="E923" s="98">
        <f>Petrobras_PETR4___Histórico__InfoMoney_1[[#This Row],[Var.Dia (%)]]/100</f>
        <v>-1.4000000000000002E-3</v>
      </c>
      <c r="F923" s="98">
        <v>12.51</v>
      </c>
      <c r="G923" s="98">
        <v>12.36</v>
      </c>
      <c r="H923" s="98">
        <v>12.51</v>
      </c>
      <c r="I923" s="97" t="s">
        <v>820</v>
      </c>
      <c r="J923" s="108">
        <v>6.3E-3</v>
      </c>
      <c r="K923" s="97">
        <f ca="1">IF(COUNT($E923:E$1321)&gt;=22,LINEST(OFFSET(E923,0,0,22),OFFSET(J923,0,0,22)),"")</f>
        <v>0.69694589024311426</v>
      </c>
      <c r="L923" s="99">
        <f t="shared" si="537"/>
        <v>0</v>
      </c>
      <c r="M923" s="99">
        <f t="shared" si="538"/>
        <v>0</v>
      </c>
      <c r="N923" s="99">
        <f t="shared" si="539"/>
        <v>0</v>
      </c>
      <c r="O9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-0.15841584158415858</v>
      </c>
      <c r="P923" s="128">
        <f>IF(Petrobras_PETR4___Histórico__InfoMoney_1[[#This Row],[William %R]]&lt;-0.8,1,0)</f>
        <v>0</v>
      </c>
      <c r="Q923" s="128">
        <f>IF(Petrobras_PETR4___Histórico__InfoMoney_1[[#This Row],[William %R]]&gt;-0.1,1,0)</f>
        <v>0</v>
      </c>
      <c r="R923" s="99">
        <f t="shared" si="540"/>
        <v>11.66</v>
      </c>
      <c r="S923" s="99">
        <f t="shared" si="541"/>
        <v>12.67</v>
      </c>
      <c r="T923" s="99">
        <f t="shared" si="542"/>
        <v>12.186769230769231</v>
      </c>
      <c r="U923" s="99">
        <f t="shared" si="543"/>
        <v>12.161</v>
      </c>
      <c r="V923" s="99">
        <f t="shared" si="544"/>
        <v>12.304746355824015</v>
      </c>
      <c r="W923" s="99">
        <f t="shared" si="545"/>
        <v>12.102855123046314</v>
      </c>
      <c r="X923" s="99">
        <f t="shared" si="546"/>
        <v>0.20189123277770094</v>
      </c>
      <c r="Y923" s="99">
        <f t="shared" si="547"/>
        <v>0.16228570197422559</v>
      </c>
      <c r="Z923" s="99">
        <f t="shared" si="548"/>
        <v>3.9605530803475342E-2</v>
      </c>
      <c r="AA923" s="109">
        <f t="shared" si="549"/>
        <v>1.4142135623730649E-2</v>
      </c>
      <c r="AB923" s="109">
        <f t="shared" si="566"/>
        <v>4.5607017003965189E-2</v>
      </c>
      <c r="AC923" s="99" t="str">
        <f t="shared" si="567"/>
        <v>0</v>
      </c>
      <c r="AD923" s="95" t="str">
        <f t="shared" si="568"/>
        <v>0</v>
      </c>
      <c r="AE923" s="95">
        <f t="shared" si="550"/>
        <v>1</v>
      </c>
      <c r="AF923" s="95">
        <f>IF(Petrobras_PETR4___Histórico__InfoMoney_1[[#This Row],[MACD Line]]&lt;0,1,0)</f>
        <v>0</v>
      </c>
      <c r="AG923" s="99">
        <f>Petrobras_PETR4___Histórico__InfoMoney_1[[#This Row],[9MME]]/Petrobras_PETR4___Histórico__InfoMoney_1[[#This Row],[20MA]]</f>
        <v>1.0021190059015896</v>
      </c>
      <c r="AH923" s="95">
        <f t="shared" si="551"/>
        <v>0</v>
      </c>
      <c r="AI923" s="96">
        <f t="shared" si="552"/>
        <v>0</v>
      </c>
      <c r="AK923" s="104" t="b">
        <f t="shared" si="553"/>
        <v>0</v>
      </c>
      <c r="AL923" s="104" t="b">
        <f t="shared" si="554"/>
        <v>1</v>
      </c>
      <c r="AM923" s="104" t="b">
        <f t="shared" si="555"/>
        <v>1</v>
      </c>
      <c r="AN923" s="104" t="b">
        <f t="shared" si="556"/>
        <v>1</v>
      </c>
      <c r="AO923" s="98">
        <f t="shared" si="557"/>
        <v>11.66</v>
      </c>
      <c r="AP923" s="104">
        <f t="shared" si="558"/>
        <v>12.67</v>
      </c>
      <c r="AQ923" s="98">
        <f t="shared" si="559"/>
        <v>0.2</v>
      </c>
      <c r="AR923" s="98">
        <f t="shared" si="560"/>
        <v>0.15384615384615385</v>
      </c>
      <c r="AS923" s="98">
        <f t="shared" si="561"/>
        <v>7.407407407407407E-2</v>
      </c>
      <c r="AU923" s="97" t="b">
        <f t="shared" si="562"/>
        <v>0</v>
      </c>
      <c r="AV923" s="97" t="b">
        <f t="shared" si="563"/>
        <v>1</v>
      </c>
      <c r="AW923" s="97" t="b">
        <f t="shared" si="569"/>
        <v>1</v>
      </c>
      <c r="AX923" s="97" t="b">
        <f t="shared" si="570"/>
        <v>1</v>
      </c>
      <c r="AY9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3" s="97" t="b">
        <f t="shared" si="564"/>
        <v>1</v>
      </c>
      <c r="BA923" s="97" t="b">
        <f t="shared" si="565"/>
        <v>1</v>
      </c>
      <c r="BB923" s="97" t="b">
        <f t="shared" si="571"/>
        <v>0</v>
      </c>
      <c r="BC923" s="97" t="b">
        <f t="shared" si="572"/>
        <v>0</v>
      </c>
      <c r="BD923" s="97" t="b">
        <f>Petrobras_PETR4___Histórico__InfoMoney_1[[#This Row],[MACD Line]]&lt;0</f>
        <v>0</v>
      </c>
      <c r="BE9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4" spans="1:57">
      <c r="A924" s="83">
        <v>42975</v>
      </c>
      <c r="B924" s="98">
        <v>12.53</v>
      </c>
      <c r="C924" s="98">
        <v>12.53</v>
      </c>
      <c r="D924" s="98">
        <v>-7.0000000000000007E-2</v>
      </c>
      <c r="E924" s="98">
        <f>Petrobras_PETR4___Histórico__InfoMoney_1[[#This Row],[Var.Dia (%)]]/100</f>
        <v>-7.000000000000001E-4</v>
      </c>
      <c r="F924" s="98">
        <v>12.53</v>
      </c>
      <c r="G924" s="98">
        <v>12.43</v>
      </c>
      <c r="H924" s="98">
        <v>12.67</v>
      </c>
      <c r="I924" s="97" t="s">
        <v>821</v>
      </c>
      <c r="J924" s="108">
        <v>-4.4000000000000003E-3</v>
      </c>
      <c r="K924" s="97">
        <f ca="1">IF(COUNT($E924:E$1321)&gt;=22,LINEST(OFFSET(E924,0,0,22),OFFSET(J924,0,0,22)),"")</f>
        <v>0.76465603774340218</v>
      </c>
      <c r="L924" s="99">
        <f t="shared" si="537"/>
        <v>0</v>
      </c>
      <c r="M924" s="99">
        <f t="shared" si="538"/>
        <v>1</v>
      </c>
      <c r="N924" s="99">
        <f t="shared" si="539"/>
        <v>0</v>
      </c>
      <c r="O9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-0.13861386138613921</v>
      </c>
      <c r="P924" s="128">
        <f>IF(Petrobras_PETR4___Histórico__InfoMoney_1[[#This Row],[William %R]]&lt;-0.8,1,0)</f>
        <v>0</v>
      </c>
      <c r="Q924" s="128">
        <f>IF(Petrobras_PETR4___Histórico__InfoMoney_1[[#This Row],[William %R]]&gt;-0.1,1,0)</f>
        <v>0</v>
      </c>
      <c r="R924" s="99">
        <f t="shared" si="540"/>
        <v>11.66</v>
      </c>
      <c r="S924" s="99">
        <f t="shared" si="541"/>
        <v>12.67</v>
      </c>
      <c r="T924" s="99">
        <f t="shared" si="542"/>
        <v>12.167846153846153</v>
      </c>
      <c r="U924" s="99">
        <f t="shared" si="543"/>
        <v>12.128</v>
      </c>
      <c r="V924" s="99">
        <f t="shared" si="544"/>
        <v>12.267427511428382</v>
      </c>
      <c r="W924" s="99">
        <f t="shared" si="545"/>
        <v>12.07028353289002</v>
      </c>
      <c r="X924" s="99">
        <f t="shared" si="546"/>
        <v>0.19714397853836196</v>
      </c>
      <c r="Y924" s="99">
        <f t="shared" si="547"/>
        <v>0.15238431927335677</v>
      </c>
      <c r="Z924" s="99">
        <f t="shared" si="548"/>
        <v>4.4759659265005192E-2</v>
      </c>
      <c r="AA924" s="109">
        <f t="shared" si="549"/>
        <v>7.0710678118653244E-3</v>
      </c>
      <c r="AB924" s="109">
        <f t="shared" si="566"/>
        <v>4.7222875812469894E-2</v>
      </c>
      <c r="AC924" s="99" t="str">
        <f t="shared" si="567"/>
        <v>0</v>
      </c>
      <c r="AD924" s="95" t="str">
        <f t="shared" si="568"/>
        <v>0</v>
      </c>
      <c r="AE924" s="95">
        <f t="shared" si="550"/>
        <v>1</v>
      </c>
      <c r="AF924" s="95">
        <f>IF(Petrobras_PETR4___Histórico__InfoMoney_1[[#This Row],[MACD Line]]&lt;0,1,0)</f>
        <v>0</v>
      </c>
      <c r="AG924" s="99">
        <f>Petrobras_PETR4___Histórico__InfoMoney_1[[#This Row],[9MME]]/Petrobras_PETR4___Histórico__InfoMoney_1[[#This Row],[20MA]]</f>
        <v>1.0032854678303227</v>
      </c>
      <c r="AH924" s="95">
        <f t="shared" si="551"/>
        <v>0</v>
      </c>
      <c r="AI924" s="96">
        <f t="shared" si="552"/>
        <v>0</v>
      </c>
      <c r="AK924" s="104" t="b">
        <f t="shared" si="553"/>
        <v>1</v>
      </c>
      <c r="AL924" s="104" t="b">
        <f t="shared" si="554"/>
        <v>1</v>
      </c>
      <c r="AM924" s="104" t="b">
        <f t="shared" si="555"/>
        <v>0</v>
      </c>
      <c r="AN924" s="104" t="b">
        <f t="shared" si="556"/>
        <v>1</v>
      </c>
      <c r="AO924" s="98">
        <f t="shared" si="557"/>
        <v>11.66</v>
      </c>
      <c r="AP924" s="104">
        <f t="shared" si="558"/>
        <v>12.67</v>
      </c>
      <c r="AQ924" s="98">
        <f t="shared" si="559"/>
        <v>0.2</v>
      </c>
      <c r="AR924" s="98">
        <f t="shared" si="560"/>
        <v>0.15384615384615385</v>
      </c>
      <c r="AS924" s="98">
        <f t="shared" si="561"/>
        <v>7.407407407407407E-2</v>
      </c>
      <c r="AU924" s="97" t="b">
        <f t="shared" si="562"/>
        <v>1</v>
      </c>
      <c r="AV924" s="97" t="b">
        <f t="shared" si="563"/>
        <v>1</v>
      </c>
      <c r="AW924" s="97" t="b">
        <f t="shared" si="569"/>
        <v>1</v>
      </c>
      <c r="AX924" s="97" t="b">
        <f t="shared" si="570"/>
        <v>0</v>
      </c>
      <c r="AY9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4" s="97" t="b">
        <f t="shared" si="564"/>
        <v>0</v>
      </c>
      <c r="BA924" s="97" t="b">
        <f t="shared" si="565"/>
        <v>1</v>
      </c>
      <c r="BB924" s="97" t="b">
        <f t="shared" si="571"/>
        <v>1</v>
      </c>
      <c r="BC924" s="97" t="b">
        <f t="shared" si="572"/>
        <v>0</v>
      </c>
      <c r="BD924" s="97" t="b">
        <f>Petrobras_PETR4___Histórico__InfoMoney_1[[#This Row],[MACD Line]]&lt;0</f>
        <v>0</v>
      </c>
      <c r="BE9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5" spans="1:57">
      <c r="A925" s="83">
        <v>42972</v>
      </c>
      <c r="B925" s="98">
        <v>12.54</v>
      </c>
      <c r="C925" s="98">
        <v>12.54</v>
      </c>
      <c r="D925" s="98">
        <v>0.57999999999999996</v>
      </c>
      <c r="E925" s="98">
        <f>Petrobras_PETR4___Histórico__InfoMoney_1[[#This Row],[Var.Dia (%)]]/100</f>
        <v>5.7999999999999996E-3</v>
      </c>
      <c r="F925" s="98">
        <v>12.53</v>
      </c>
      <c r="G925" s="98">
        <v>12.48</v>
      </c>
      <c r="H925" s="98">
        <v>12.59</v>
      </c>
      <c r="I925" s="97" t="s">
        <v>822</v>
      </c>
      <c r="J925" s="108">
        <v>8.0000000000000004E-4</v>
      </c>
      <c r="K925" s="97">
        <f ca="1">IF(COUNT($E925:E$1321)&gt;=22,LINEST(OFFSET(E925,0,0,22),OFFSET(J925,0,0,22)),"")</f>
        <v>0.76238073771342652</v>
      </c>
      <c r="L925" s="99">
        <f t="shared" si="537"/>
        <v>0</v>
      </c>
      <c r="M925" s="99">
        <f t="shared" si="538"/>
        <v>0</v>
      </c>
      <c r="N925" s="99">
        <f t="shared" si="539"/>
        <v>0</v>
      </c>
      <c r="O9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-5.3763440860215832E-2</v>
      </c>
      <c r="P925" s="128">
        <f>IF(Petrobras_PETR4___Histórico__InfoMoney_1[[#This Row],[William %R]]&lt;-0.8,1,0)</f>
        <v>0</v>
      </c>
      <c r="Q925" s="128">
        <f>IF(Petrobras_PETR4___Histórico__InfoMoney_1[[#This Row],[William %R]]&gt;-0.1,1,0)</f>
        <v>1</v>
      </c>
      <c r="R925" s="99">
        <f t="shared" si="540"/>
        <v>11.66</v>
      </c>
      <c r="S925" s="99">
        <f t="shared" si="541"/>
        <v>12.59</v>
      </c>
      <c r="T925" s="99">
        <f t="shared" si="542"/>
        <v>12.140615384615385</v>
      </c>
      <c r="U925" s="99">
        <f t="shared" si="543"/>
        <v>12.101999999999999</v>
      </c>
      <c r="V925" s="99">
        <f t="shared" si="544"/>
        <v>12.219687058960815</v>
      </c>
      <c r="W925" s="99">
        <f t="shared" si="545"/>
        <v>12.033506215521221</v>
      </c>
      <c r="X925" s="99">
        <f t="shared" si="546"/>
        <v>0.18618084343959396</v>
      </c>
      <c r="Y925" s="99">
        <f t="shared" si="547"/>
        <v>0.14119440445710549</v>
      </c>
      <c r="Z925" s="99">
        <f t="shared" si="548"/>
        <v>4.4986438982488469E-2</v>
      </c>
      <c r="AA925" s="109">
        <f t="shared" si="549"/>
        <v>4.9497474683057277E-2</v>
      </c>
      <c r="AB925" s="109">
        <f t="shared" si="566"/>
        <v>0.19429359227725412</v>
      </c>
      <c r="AC925" s="99" t="str">
        <f t="shared" si="567"/>
        <v>0</v>
      </c>
      <c r="AD925" s="95" t="str">
        <f t="shared" si="568"/>
        <v>0</v>
      </c>
      <c r="AE925" s="95">
        <f t="shared" si="550"/>
        <v>1</v>
      </c>
      <c r="AF925" s="95">
        <f>IF(Petrobras_PETR4___Histórico__InfoMoney_1[[#This Row],[MACD Line]]&lt;0,1,0)</f>
        <v>0</v>
      </c>
      <c r="AG925" s="99">
        <f>Petrobras_PETR4___Histórico__InfoMoney_1[[#This Row],[9MME]]/Petrobras_PETR4___Histórico__InfoMoney_1[[#This Row],[20MA]]</f>
        <v>1.0031908266910747</v>
      </c>
      <c r="AH925" s="95">
        <f t="shared" si="551"/>
        <v>0</v>
      </c>
      <c r="AI925" s="96">
        <f t="shared" si="552"/>
        <v>0</v>
      </c>
      <c r="AK925" s="104" t="b">
        <f t="shared" si="553"/>
        <v>1</v>
      </c>
      <c r="AL925" s="104" t="b">
        <f t="shared" si="554"/>
        <v>0</v>
      </c>
      <c r="AM925" s="104" t="b">
        <f t="shared" si="555"/>
        <v>0</v>
      </c>
      <c r="AN925" s="104" t="b">
        <f t="shared" si="556"/>
        <v>1</v>
      </c>
      <c r="AO925" s="98">
        <f t="shared" si="557"/>
        <v>11.66</v>
      </c>
      <c r="AP925" s="104">
        <f t="shared" si="558"/>
        <v>12.67</v>
      </c>
      <c r="AQ925" s="98">
        <f t="shared" si="559"/>
        <v>0.2</v>
      </c>
      <c r="AR925" s="98">
        <f t="shared" si="560"/>
        <v>0.15384615384615385</v>
      </c>
      <c r="AS925" s="98">
        <f t="shared" si="561"/>
        <v>7.407407407407407E-2</v>
      </c>
      <c r="AU925" s="97" t="b">
        <f t="shared" si="562"/>
        <v>1</v>
      </c>
      <c r="AV925" s="97" t="b">
        <f t="shared" si="563"/>
        <v>0</v>
      </c>
      <c r="AW925" s="97" t="b">
        <f t="shared" si="569"/>
        <v>0</v>
      </c>
      <c r="AX925" s="97" t="b">
        <f t="shared" si="570"/>
        <v>0</v>
      </c>
      <c r="AY9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5" s="97" t="b">
        <f t="shared" si="564"/>
        <v>0</v>
      </c>
      <c r="BA925" s="97" t="b">
        <f t="shared" si="565"/>
        <v>0</v>
      </c>
      <c r="BB925" s="97" t="b">
        <f t="shared" si="571"/>
        <v>1</v>
      </c>
      <c r="BC925" s="97" t="b">
        <f t="shared" si="572"/>
        <v>1</v>
      </c>
      <c r="BD925" s="97" t="b">
        <f>Petrobras_PETR4___Histórico__InfoMoney_1[[#This Row],[MACD Line]]&lt;0</f>
        <v>0</v>
      </c>
      <c r="BE9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6" spans="1:57">
      <c r="A926" s="83">
        <v>42971</v>
      </c>
      <c r="B926" s="98">
        <v>12.47</v>
      </c>
      <c r="C926" s="98">
        <v>12.47</v>
      </c>
      <c r="D926" s="98">
        <v>0.28999999999999998</v>
      </c>
      <c r="E926" s="98">
        <f>Petrobras_PETR4___Histórico__InfoMoney_1[[#This Row],[Var.Dia (%)]]/100</f>
        <v>2.8999999999999998E-3</v>
      </c>
      <c r="F926" s="98">
        <v>12.45</v>
      </c>
      <c r="G926" s="98">
        <v>12.36</v>
      </c>
      <c r="H926" s="98">
        <v>12.55</v>
      </c>
      <c r="I926" s="97" t="s">
        <v>823</v>
      </c>
      <c r="J926" s="108">
        <v>8.0000000000000004E-4</v>
      </c>
      <c r="K926" s="97">
        <f ca="1">IF(COUNT($E926:E$1321)&gt;=22,LINEST(OFFSET(E926,0,0,22),OFFSET(J926,0,0,22)),"")</f>
        <v>0.76742308097417089</v>
      </c>
      <c r="L926" s="99">
        <f t="shared" si="537"/>
        <v>0</v>
      </c>
      <c r="M926" s="99">
        <f t="shared" si="538"/>
        <v>0</v>
      </c>
      <c r="N926" s="99">
        <f t="shared" si="539"/>
        <v>0</v>
      </c>
      <c r="O9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-0.11956521739130374</v>
      </c>
      <c r="P926" s="128">
        <f>IF(Petrobras_PETR4___Histórico__InfoMoney_1[[#This Row],[William %R]]&lt;-0.8,1,0)</f>
        <v>0</v>
      </c>
      <c r="Q926" s="128">
        <f>IF(Petrobras_PETR4___Histórico__InfoMoney_1[[#This Row],[William %R]]&gt;-0.1,1,0)</f>
        <v>0</v>
      </c>
      <c r="R926" s="99">
        <f t="shared" si="540"/>
        <v>11.66</v>
      </c>
      <c r="S926" s="99">
        <f t="shared" si="541"/>
        <v>12.58</v>
      </c>
      <c r="T926" s="99">
        <f t="shared" si="542"/>
        <v>12.098961538461538</v>
      </c>
      <c r="U926" s="99">
        <f t="shared" si="543"/>
        <v>12.068000000000001</v>
      </c>
      <c r="V926" s="99">
        <f t="shared" si="544"/>
        <v>12.161448342408237</v>
      </c>
      <c r="W926" s="99">
        <f t="shared" si="545"/>
        <v>11.992986712762919</v>
      </c>
      <c r="X926" s="99">
        <f t="shared" si="546"/>
        <v>0.16846162964531786</v>
      </c>
      <c r="Y926" s="99">
        <f t="shared" si="547"/>
        <v>0.12994779471148338</v>
      </c>
      <c r="Z926" s="99">
        <f t="shared" si="548"/>
        <v>3.8513834933834479E-2</v>
      </c>
      <c r="AA926" s="109">
        <f t="shared" si="549"/>
        <v>2.8284271247462554E-2</v>
      </c>
      <c r="AB926" s="109">
        <f t="shared" si="566"/>
        <v>0.17748239349298847</v>
      </c>
      <c r="AC926" s="99" t="str">
        <f t="shared" si="567"/>
        <v>0</v>
      </c>
      <c r="AD926" s="95" t="str">
        <f t="shared" si="568"/>
        <v>0</v>
      </c>
      <c r="AE926" s="95">
        <f t="shared" si="550"/>
        <v>1</v>
      </c>
      <c r="AF926" s="95">
        <f>IF(Petrobras_PETR4___Histórico__InfoMoney_1[[#This Row],[MACD Line]]&lt;0,1,0)</f>
        <v>0</v>
      </c>
      <c r="AG926" s="99">
        <f>Petrobras_PETR4___Histórico__InfoMoney_1[[#This Row],[9MME]]/Petrobras_PETR4___Histórico__InfoMoney_1[[#This Row],[20MA]]</f>
        <v>1.0025655898625734</v>
      </c>
      <c r="AH926" s="95">
        <f t="shared" si="551"/>
        <v>0</v>
      </c>
      <c r="AI926" s="96">
        <f t="shared" si="552"/>
        <v>0</v>
      </c>
      <c r="AK926" s="104" t="b">
        <f t="shared" si="553"/>
        <v>0</v>
      </c>
      <c r="AL926" s="104" t="b">
        <f t="shared" si="554"/>
        <v>1</v>
      </c>
      <c r="AM926" s="104" t="b">
        <f t="shared" si="555"/>
        <v>0</v>
      </c>
      <c r="AN926" s="104" t="b">
        <f t="shared" si="556"/>
        <v>1</v>
      </c>
      <c r="AO926" s="98">
        <f t="shared" si="557"/>
        <v>11.66</v>
      </c>
      <c r="AP926" s="104">
        <f t="shared" si="558"/>
        <v>12.58</v>
      </c>
      <c r="AQ926" s="98">
        <f t="shared" si="559"/>
        <v>0.2</v>
      </c>
      <c r="AR926" s="98">
        <f t="shared" si="560"/>
        <v>0.15384615384615385</v>
      </c>
      <c r="AS926" s="98">
        <f t="shared" si="561"/>
        <v>7.407407407407407E-2</v>
      </c>
      <c r="AU926" s="97" t="b">
        <f t="shared" si="562"/>
        <v>0</v>
      </c>
      <c r="AV926" s="97" t="b">
        <f t="shared" si="563"/>
        <v>1</v>
      </c>
      <c r="AW926" s="97" t="b">
        <f t="shared" si="569"/>
        <v>0</v>
      </c>
      <c r="AX926" s="97" t="b">
        <f t="shared" si="570"/>
        <v>0</v>
      </c>
      <c r="AY9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6" s="97" t="b">
        <f t="shared" si="564"/>
        <v>0</v>
      </c>
      <c r="BA926" s="97" t="b">
        <f t="shared" si="565"/>
        <v>0</v>
      </c>
      <c r="BB926" s="97" t="b">
        <f t="shared" si="571"/>
        <v>1</v>
      </c>
      <c r="BC926" s="97" t="b">
        <f t="shared" si="572"/>
        <v>1</v>
      </c>
      <c r="BD926" s="97" t="b">
        <f>Petrobras_PETR4___Histórico__InfoMoney_1[[#This Row],[MACD Line]]&lt;0</f>
        <v>0</v>
      </c>
      <c r="BE9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7" spans="1:57">
      <c r="A927" s="83">
        <v>42970</v>
      </c>
      <c r="B927" s="98">
        <v>12.43</v>
      </c>
      <c r="C927" s="98">
        <v>12.43</v>
      </c>
      <c r="D927" s="98">
        <v>-0.22</v>
      </c>
      <c r="E927" s="98">
        <f>Petrobras_PETR4___Histórico__InfoMoney_1[[#This Row],[Var.Dia (%)]]/100</f>
        <v>-2.2000000000000001E-3</v>
      </c>
      <c r="F927" s="98">
        <v>12.45</v>
      </c>
      <c r="G927" s="98">
        <v>12.33</v>
      </c>
      <c r="H927" s="98">
        <v>12.58</v>
      </c>
      <c r="I927" s="97" t="s">
        <v>824</v>
      </c>
      <c r="J927" s="108">
        <v>-9.1999999999999998E-3</v>
      </c>
      <c r="K927" s="97">
        <f ca="1">IF(COUNT($E927:E$1321)&gt;=22,LINEST(OFFSET(E927,0,0,22),OFFSET(J927,0,0,22)),"")</f>
        <v>0.9107198773889662</v>
      </c>
      <c r="L927" s="99">
        <f t="shared" si="537"/>
        <v>0</v>
      </c>
      <c r="M927" s="99">
        <f t="shared" si="538"/>
        <v>1</v>
      </c>
      <c r="N927" s="99">
        <f t="shared" si="539"/>
        <v>0</v>
      </c>
      <c r="O9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-0.16304347826086996</v>
      </c>
      <c r="P927" s="128">
        <f>IF(Petrobras_PETR4___Histórico__InfoMoney_1[[#This Row],[William %R]]&lt;-0.8,1,0)</f>
        <v>0</v>
      </c>
      <c r="Q927" s="128">
        <f>IF(Petrobras_PETR4___Histórico__InfoMoney_1[[#This Row],[William %R]]&gt;-0.1,1,0)</f>
        <v>0</v>
      </c>
      <c r="R927" s="99">
        <f t="shared" si="540"/>
        <v>11.66</v>
      </c>
      <c r="S927" s="99">
        <f t="shared" si="541"/>
        <v>12.58</v>
      </c>
      <c r="T927" s="99">
        <f t="shared" si="542"/>
        <v>12.063192307692308</v>
      </c>
      <c r="U927" s="99">
        <f t="shared" si="543"/>
        <v>12.031499999999999</v>
      </c>
      <c r="V927" s="99">
        <f t="shared" si="544"/>
        <v>12.105348041027916</v>
      </c>
      <c r="W927" s="99">
        <f t="shared" si="545"/>
        <v>11.954825649783952</v>
      </c>
      <c r="X927" s="99">
        <f t="shared" si="546"/>
        <v>0.15052239124396394</v>
      </c>
      <c r="Y927" s="99">
        <f t="shared" si="547"/>
        <v>0.12031933597802474</v>
      </c>
      <c r="Z927" s="99">
        <f t="shared" si="548"/>
        <v>3.0203055265939194E-2</v>
      </c>
      <c r="AA927" s="109">
        <f t="shared" si="549"/>
        <v>2.1213203435597228E-2</v>
      </c>
      <c r="AB927" s="109">
        <f t="shared" si="566"/>
        <v>0.28245353600194167</v>
      </c>
      <c r="AC927" s="99" t="str">
        <f t="shared" si="567"/>
        <v>0</v>
      </c>
      <c r="AD927" s="95" t="str">
        <f t="shared" si="568"/>
        <v>0</v>
      </c>
      <c r="AE927" s="95">
        <f t="shared" si="550"/>
        <v>1</v>
      </c>
      <c r="AF927" s="95">
        <f>IF(Petrobras_PETR4___Histórico__InfoMoney_1[[#This Row],[MACD Line]]&lt;0,1,0)</f>
        <v>0</v>
      </c>
      <c r="AG927" s="99">
        <f>Petrobras_PETR4___Histórico__InfoMoney_1[[#This Row],[9MME]]/Petrobras_PETR4___Histórico__InfoMoney_1[[#This Row],[20MA]]</f>
        <v>1.0026341110993897</v>
      </c>
      <c r="AH927" s="95">
        <f t="shared" si="551"/>
        <v>0</v>
      </c>
      <c r="AI927" s="96">
        <f t="shared" si="552"/>
        <v>0</v>
      </c>
      <c r="AK927" s="104" t="b">
        <f t="shared" si="553"/>
        <v>1</v>
      </c>
      <c r="AL927" s="104" t="b">
        <f t="shared" si="554"/>
        <v>0</v>
      </c>
      <c r="AM927" s="104" t="b">
        <f t="shared" si="555"/>
        <v>0</v>
      </c>
      <c r="AN927" s="104" t="b">
        <f t="shared" si="556"/>
        <v>1</v>
      </c>
      <c r="AO927" s="98">
        <f t="shared" si="557"/>
        <v>11.66</v>
      </c>
      <c r="AP927" s="104">
        <f t="shared" si="558"/>
        <v>12.58</v>
      </c>
      <c r="AQ927" s="98">
        <f t="shared" si="559"/>
        <v>0.2</v>
      </c>
      <c r="AR927" s="98">
        <f t="shared" si="560"/>
        <v>0.15384615384615385</v>
      </c>
      <c r="AS927" s="98">
        <f t="shared" si="561"/>
        <v>7.407407407407407E-2</v>
      </c>
      <c r="AU927" s="97" t="b">
        <f t="shared" si="562"/>
        <v>1</v>
      </c>
      <c r="AV927" s="97" t="b">
        <f t="shared" si="563"/>
        <v>1</v>
      </c>
      <c r="AW927" s="97" t="b">
        <f t="shared" si="569"/>
        <v>0</v>
      </c>
      <c r="AX927" s="97" t="b">
        <f t="shared" si="570"/>
        <v>0</v>
      </c>
      <c r="AY9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7" s="97" t="b">
        <f t="shared" si="564"/>
        <v>0</v>
      </c>
      <c r="BA927" s="97" t="b">
        <f t="shared" si="565"/>
        <v>0</v>
      </c>
      <c r="BB927" s="97" t="b">
        <f t="shared" si="571"/>
        <v>1</v>
      </c>
      <c r="BC927" s="97" t="b">
        <f t="shared" si="572"/>
        <v>1</v>
      </c>
      <c r="BD927" s="97" t="b">
        <f>Petrobras_PETR4___Histórico__InfoMoney_1[[#This Row],[MACD Line]]&lt;0</f>
        <v>0</v>
      </c>
      <c r="BE9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8" spans="1:57">
      <c r="A928" s="83">
        <v>42969</v>
      </c>
      <c r="B928" s="98">
        <v>12.46</v>
      </c>
      <c r="C928" s="98">
        <v>12.46</v>
      </c>
      <c r="D928" s="98">
        <v>3.37</v>
      </c>
      <c r="E928" s="98">
        <f>Petrobras_PETR4___Histórico__InfoMoney_1[[#This Row],[Var.Dia (%)]]/100</f>
        <v>3.3700000000000001E-2</v>
      </c>
      <c r="F928" s="98">
        <v>12.38</v>
      </c>
      <c r="G928" s="98">
        <v>12.32</v>
      </c>
      <c r="H928" s="98">
        <v>12.53</v>
      </c>
      <c r="I928" s="97" t="s">
        <v>825</v>
      </c>
      <c r="J928" s="108">
        <v>-6.6E-3</v>
      </c>
      <c r="K928" s="97">
        <f ca="1">IF(COUNT($E928:E$1321)&gt;=22,LINEST(OFFSET(E928,0,0,22),OFFSET(J928,0,0,22)),"")</f>
        <v>0.8479396613328164</v>
      </c>
      <c r="L928" s="99">
        <f t="shared" si="537"/>
        <v>0</v>
      </c>
      <c r="M928" s="99">
        <f t="shared" si="538"/>
        <v>0</v>
      </c>
      <c r="N928" s="99">
        <f t="shared" si="539"/>
        <v>0</v>
      </c>
      <c r="O9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-8.045977011494089E-2</v>
      </c>
      <c r="P928" s="128">
        <f>IF(Petrobras_PETR4___Histórico__InfoMoney_1[[#This Row],[William %R]]&lt;-0.8,1,0)</f>
        <v>0</v>
      </c>
      <c r="Q928" s="128">
        <f>IF(Petrobras_PETR4___Histórico__InfoMoney_1[[#This Row],[William %R]]&gt;-0.1,1,0)</f>
        <v>1</v>
      </c>
      <c r="R928" s="99">
        <f t="shared" si="540"/>
        <v>11.66</v>
      </c>
      <c r="S928" s="99">
        <f t="shared" si="541"/>
        <v>12.53</v>
      </c>
      <c r="T928" s="99">
        <f t="shared" si="542"/>
        <v>12.045807692307692</v>
      </c>
      <c r="U928" s="99">
        <f t="shared" si="543"/>
        <v>11.996500000000001</v>
      </c>
      <c r="V928" s="99">
        <f t="shared" si="544"/>
        <v>12.046320412123901</v>
      </c>
      <c r="W928" s="99">
        <f t="shared" si="545"/>
        <v>11.916811701766669</v>
      </c>
      <c r="X928" s="99">
        <f t="shared" si="546"/>
        <v>0.1295087103572321</v>
      </c>
      <c r="Y928" s="99">
        <f t="shared" si="547"/>
        <v>0.11276857216153995</v>
      </c>
      <c r="Z928" s="99">
        <f t="shared" si="548"/>
        <v>1.6740138195692159E-2</v>
      </c>
      <c r="AA928" s="109">
        <f t="shared" si="549"/>
        <v>0.28991378028648457</v>
      </c>
      <c r="AB928" s="109">
        <f t="shared" si="566"/>
        <v>0.28346075566116774</v>
      </c>
      <c r="AC928" s="99" t="str">
        <f t="shared" si="567"/>
        <v>0</v>
      </c>
      <c r="AD928" s="95" t="str">
        <f t="shared" si="568"/>
        <v>0</v>
      </c>
      <c r="AE928" s="95">
        <f t="shared" si="550"/>
        <v>1</v>
      </c>
      <c r="AF928" s="95">
        <f>IF(Petrobras_PETR4___Histórico__InfoMoney_1[[#This Row],[MACD Line]]&lt;0,1,0)</f>
        <v>0</v>
      </c>
      <c r="AG928" s="99">
        <f>Petrobras_PETR4___Histórico__InfoMoney_1[[#This Row],[9MME]]/Petrobras_PETR4___Histórico__InfoMoney_1[[#This Row],[20MA]]</f>
        <v>1.004110173159479</v>
      </c>
      <c r="AH928" s="95">
        <f t="shared" si="551"/>
        <v>1</v>
      </c>
      <c r="AI928" s="96">
        <f t="shared" si="552"/>
        <v>0</v>
      </c>
      <c r="AK928" s="104" t="b">
        <f t="shared" si="553"/>
        <v>0</v>
      </c>
      <c r="AL928" s="104" t="b">
        <f t="shared" si="554"/>
        <v>1</v>
      </c>
      <c r="AM928" s="104" t="b">
        <f t="shared" si="555"/>
        <v>0</v>
      </c>
      <c r="AN928" s="104" t="b">
        <f t="shared" si="556"/>
        <v>1</v>
      </c>
      <c r="AO928" s="98">
        <f t="shared" si="557"/>
        <v>11.66</v>
      </c>
      <c r="AP928" s="104">
        <f t="shared" si="558"/>
        <v>12.58</v>
      </c>
      <c r="AQ928" s="98">
        <f t="shared" si="559"/>
        <v>0.2</v>
      </c>
      <c r="AR928" s="98">
        <f t="shared" si="560"/>
        <v>0.15384615384615385</v>
      </c>
      <c r="AS928" s="98">
        <f t="shared" si="561"/>
        <v>7.407407407407407E-2</v>
      </c>
      <c r="AU928" s="97" t="b">
        <f t="shared" si="562"/>
        <v>1</v>
      </c>
      <c r="AV928" s="97" t="b">
        <f t="shared" si="563"/>
        <v>1</v>
      </c>
      <c r="AW928" s="97" t="b">
        <f t="shared" si="569"/>
        <v>0</v>
      </c>
      <c r="AX928" s="97" t="b">
        <f t="shared" si="570"/>
        <v>0</v>
      </c>
      <c r="AY9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8" s="97" t="b">
        <f t="shared" si="564"/>
        <v>0</v>
      </c>
      <c r="BA928" s="97" t="b">
        <f t="shared" si="565"/>
        <v>0</v>
      </c>
      <c r="BB928" s="97" t="b">
        <f t="shared" si="571"/>
        <v>1</v>
      </c>
      <c r="BC928" s="97" t="b">
        <f t="shared" si="572"/>
        <v>1</v>
      </c>
      <c r="BD928" s="97" t="b">
        <f>Petrobras_PETR4___Histórico__InfoMoney_1[[#This Row],[MACD Line]]&lt;0</f>
        <v>0</v>
      </c>
      <c r="BE9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29" spans="1:57">
      <c r="A929" s="83">
        <v>42968</v>
      </c>
      <c r="B929" s="98">
        <v>12.05</v>
      </c>
      <c r="C929" s="98">
        <v>12.05</v>
      </c>
      <c r="D929" s="98">
        <v>-1.91</v>
      </c>
      <c r="E929" s="98">
        <f>Petrobras_PETR4___Histórico__InfoMoney_1[[#This Row],[Var.Dia (%)]]/100</f>
        <v>-1.9099999999999999E-2</v>
      </c>
      <c r="F929" s="98">
        <v>12.32</v>
      </c>
      <c r="G929" s="98">
        <v>12</v>
      </c>
      <c r="H929" s="98">
        <v>12.34</v>
      </c>
      <c r="I929" s="97" t="s">
        <v>826</v>
      </c>
      <c r="J929" s="108">
        <v>-1.9699999999999999E-2</v>
      </c>
      <c r="K929" s="97">
        <f ca="1">IF(COUNT($E929:E$1321)&gt;=22,LINEST(OFFSET(E929,0,0,22),OFFSET(J929,0,0,22)),"")</f>
        <v>0.98784226406302378</v>
      </c>
      <c r="L929" s="99">
        <f t="shared" si="537"/>
        <v>0</v>
      </c>
      <c r="M929" s="99">
        <f t="shared" si="538"/>
        <v>0</v>
      </c>
      <c r="N929" s="99">
        <f t="shared" si="539"/>
        <v>0</v>
      </c>
      <c r="O9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-0.45070422535211119</v>
      </c>
      <c r="P929" s="128">
        <f>IF(Petrobras_PETR4___Histórico__InfoMoney_1[[#This Row],[William %R]]&lt;-0.8,1,0)</f>
        <v>0</v>
      </c>
      <c r="Q929" s="128">
        <f>IF(Petrobras_PETR4___Histórico__InfoMoney_1[[#This Row],[William %R]]&gt;-0.1,1,0)</f>
        <v>0</v>
      </c>
      <c r="R929" s="99">
        <f t="shared" si="540"/>
        <v>11.66</v>
      </c>
      <c r="S929" s="99">
        <f t="shared" si="541"/>
        <v>12.37</v>
      </c>
      <c r="T929" s="99">
        <f t="shared" si="542"/>
        <v>11.965384615384615</v>
      </c>
      <c r="U929" s="99">
        <f t="shared" si="543"/>
        <v>11.970499999999999</v>
      </c>
      <c r="V929" s="99">
        <f t="shared" si="544"/>
        <v>11.971105941600973</v>
      </c>
      <c r="W929" s="99">
        <f t="shared" si="545"/>
        <v>11.873356637908003</v>
      </c>
      <c r="X929" s="99">
        <f t="shared" si="546"/>
        <v>9.7749303692969747E-2</v>
      </c>
      <c r="Y929" s="99">
        <f t="shared" si="547"/>
        <v>0.10858353761261691</v>
      </c>
      <c r="Z929" s="99">
        <f t="shared" si="548"/>
        <v>-1.0834233919647163E-2</v>
      </c>
      <c r="AA929" s="109">
        <f t="shared" si="549"/>
        <v>0.16970562748477031</v>
      </c>
      <c r="AB929" s="109">
        <f t="shared" si="566"/>
        <v>0.20082330542046151</v>
      </c>
      <c r="AC929" s="99" t="str">
        <f t="shared" si="567"/>
        <v>0</v>
      </c>
      <c r="AD929" s="95" t="str">
        <f t="shared" si="568"/>
        <v>0</v>
      </c>
      <c r="AE929" s="95">
        <f t="shared" si="550"/>
        <v>1</v>
      </c>
      <c r="AF929" s="95">
        <f>IF(Petrobras_PETR4___Histórico__InfoMoney_1[[#This Row],[MACD Line]]&lt;0,1,0)</f>
        <v>0</v>
      </c>
      <c r="AG929" s="99">
        <f>Petrobras_PETR4___Histórico__InfoMoney_1[[#This Row],[9MME]]/Petrobras_PETR4___Histórico__InfoMoney_1[[#This Row],[20MA]]</f>
        <v>0.99957266742279893</v>
      </c>
      <c r="AH929" s="95">
        <f t="shared" si="551"/>
        <v>0</v>
      </c>
      <c r="AI929" s="96">
        <f t="shared" si="552"/>
        <v>0</v>
      </c>
      <c r="AK929" s="104" t="b">
        <f t="shared" si="553"/>
        <v>1</v>
      </c>
      <c r="AL929" s="104" t="b">
        <f t="shared" si="554"/>
        <v>0</v>
      </c>
      <c r="AM929" s="104" t="b">
        <f t="shared" si="555"/>
        <v>1</v>
      </c>
      <c r="AN929" s="104" t="b">
        <f t="shared" si="556"/>
        <v>0</v>
      </c>
      <c r="AO929" s="98">
        <f t="shared" si="557"/>
        <v>11.66</v>
      </c>
      <c r="AP929" s="104">
        <f t="shared" si="558"/>
        <v>12.37</v>
      </c>
      <c r="AQ929" s="98">
        <f t="shared" si="559"/>
        <v>0.2</v>
      </c>
      <c r="AR929" s="98">
        <f t="shared" si="560"/>
        <v>0.15384615384615385</v>
      </c>
      <c r="AS929" s="98">
        <f t="shared" si="561"/>
        <v>7.407407407407407E-2</v>
      </c>
      <c r="AU929" s="97" t="b">
        <f t="shared" si="562"/>
        <v>1</v>
      </c>
      <c r="AV929" s="97" t="b">
        <f t="shared" si="563"/>
        <v>1</v>
      </c>
      <c r="AW929" s="97" t="b">
        <f t="shared" si="569"/>
        <v>0</v>
      </c>
      <c r="AX929" s="97" t="b">
        <f t="shared" si="570"/>
        <v>0</v>
      </c>
      <c r="AY9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29" s="97" t="b">
        <f t="shared" si="564"/>
        <v>0</v>
      </c>
      <c r="BA929" s="97" t="b">
        <f t="shared" si="565"/>
        <v>0</v>
      </c>
      <c r="BB929" s="97" t="b">
        <f t="shared" si="571"/>
        <v>1</v>
      </c>
      <c r="BC929" s="97" t="b">
        <f t="shared" si="572"/>
        <v>1</v>
      </c>
      <c r="BD929" s="97" t="b">
        <f>Petrobras_PETR4___Histórico__InfoMoney_1[[#This Row],[MACD Line]]&lt;0</f>
        <v>0</v>
      </c>
      <c r="BE9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0" spans="1:57">
      <c r="A930" s="83">
        <v>42965</v>
      </c>
      <c r="B930" s="98">
        <v>12.29</v>
      </c>
      <c r="C930" s="98">
        <v>12.29</v>
      </c>
      <c r="D930" s="98">
        <v>4.21</v>
      </c>
      <c r="E930" s="98">
        <f>Petrobras_PETR4___Histórico__InfoMoney_1[[#This Row],[Var.Dia (%)]]/100</f>
        <v>4.2099999999999999E-2</v>
      </c>
      <c r="F930" s="98">
        <v>11.89</v>
      </c>
      <c r="G930" s="98">
        <v>11.89</v>
      </c>
      <c r="H930" s="98">
        <v>12.29</v>
      </c>
      <c r="I930" s="97" t="s">
        <v>827</v>
      </c>
      <c r="J930" s="108">
        <v>1.1999999999999999E-3</v>
      </c>
      <c r="K930" s="97">
        <f ca="1">IF(COUNT($E930:E$1321)&gt;=22,LINEST(OFFSET(E930,0,0,22),OFFSET(J930,0,0,22)),"")</f>
        <v>0.82350829109492729</v>
      </c>
      <c r="L930" s="99">
        <f t="shared" si="537"/>
        <v>0</v>
      </c>
      <c r="M930" s="99">
        <f t="shared" si="538"/>
        <v>0</v>
      </c>
      <c r="N930" s="99">
        <f t="shared" si="539"/>
        <v>0</v>
      </c>
      <c r="O9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-0.11267605633802842</v>
      </c>
      <c r="P930" s="128">
        <f>IF(Petrobras_PETR4___Histórico__InfoMoney_1[[#This Row],[William %R]]&lt;-0.8,1,0)</f>
        <v>0</v>
      </c>
      <c r="Q930" s="128">
        <f>IF(Petrobras_PETR4___Histórico__InfoMoney_1[[#This Row],[William %R]]&gt;-0.1,1,0)</f>
        <v>0</v>
      </c>
      <c r="R930" s="99">
        <f t="shared" si="540"/>
        <v>11.66</v>
      </c>
      <c r="S930" s="99">
        <f t="shared" si="541"/>
        <v>12.37</v>
      </c>
      <c r="T930" s="99">
        <f t="shared" si="542"/>
        <v>11.967192307692308</v>
      </c>
      <c r="U930" s="99">
        <f t="shared" si="543"/>
        <v>11.95</v>
      </c>
      <c r="V930" s="99">
        <f t="shared" si="544"/>
        <v>11.956761567346604</v>
      </c>
      <c r="W930" s="99">
        <f t="shared" si="545"/>
        <v>11.859225168940643</v>
      </c>
      <c r="X930" s="99">
        <f t="shared" si="546"/>
        <v>9.7536398405960512E-2</v>
      </c>
      <c r="Y930" s="99">
        <f t="shared" si="547"/>
        <v>0.1112920960925287</v>
      </c>
      <c r="Z930" s="99">
        <f t="shared" si="548"/>
        <v>-1.3755697686568188E-2</v>
      </c>
      <c r="AA930" s="109">
        <f t="shared" si="549"/>
        <v>0.35355339059327379</v>
      </c>
      <c r="AB930" s="109">
        <f t="shared" si="566"/>
        <v>0.20535335400231447</v>
      </c>
      <c r="AC930" s="99" t="str">
        <f t="shared" si="567"/>
        <v>1</v>
      </c>
      <c r="AD930" s="95" t="str">
        <f t="shared" si="568"/>
        <v>0</v>
      </c>
      <c r="AE930" s="95">
        <f t="shared" si="550"/>
        <v>1</v>
      </c>
      <c r="AF930" s="95">
        <f>IF(Petrobras_PETR4___Histórico__InfoMoney_1[[#This Row],[MACD Line]]&lt;0,1,0)</f>
        <v>0</v>
      </c>
      <c r="AG930" s="99">
        <f>Petrobras_PETR4___Histórico__InfoMoney_1[[#This Row],[9MME]]/Petrobras_PETR4___Histórico__InfoMoney_1[[#This Row],[20MA]]</f>
        <v>1.0014386868361764</v>
      </c>
      <c r="AH930" s="95">
        <f t="shared" si="551"/>
        <v>0</v>
      </c>
      <c r="AI930" s="96">
        <f t="shared" si="552"/>
        <v>0</v>
      </c>
      <c r="AK930" s="104" t="b">
        <f t="shared" si="553"/>
        <v>0</v>
      </c>
      <c r="AL930" s="104" t="b">
        <f t="shared" si="554"/>
        <v>0</v>
      </c>
      <c r="AM930" s="104" t="b">
        <f t="shared" si="555"/>
        <v>0</v>
      </c>
      <c r="AN930" s="104" t="b">
        <f t="shared" si="556"/>
        <v>1</v>
      </c>
      <c r="AO930" s="98">
        <f t="shared" si="557"/>
        <v>11.45</v>
      </c>
      <c r="AP930" s="104">
        <f t="shared" si="558"/>
        <v>12.37</v>
      </c>
      <c r="AQ930" s="98">
        <f t="shared" si="559"/>
        <v>0.2</v>
      </c>
      <c r="AR930" s="98">
        <f t="shared" si="560"/>
        <v>0.15384615384615385</v>
      </c>
      <c r="AS930" s="98">
        <f t="shared" si="561"/>
        <v>7.407407407407407E-2</v>
      </c>
      <c r="AU930" s="97" t="b">
        <f t="shared" si="562"/>
        <v>1</v>
      </c>
      <c r="AV930" s="97" t="b">
        <f t="shared" si="563"/>
        <v>0</v>
      </c>
      <c r="AW930" s="97" t="b">
        <f t="shared" si="569"/>
        <v>0</v>
      </c>
      <c r="AX930" s="97" t="b">
        <f t="shared" si="570"/>
        <v>1</v>
      </c>
      <c r="AY9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0" s="97" t="b">
        <f t="shared" si="564"/>
        <v>1</v>
      </c>
      <c r="BA930" s="97" t="b">
        <f t="shared" si="565"/>
        <v>0</v>
      </c>
      <c r="BB930" s="97" t="b">
        <f t="shared" si="571"/>
        <v>0</v>
      </c>
      <c r="BC930" s="97" t="b">
        <f t="shared" si="572"/>
        <v>1</v>
      </c>
      <c r="BD930" s="97" t="b">
        <f>Petrobras_PETR4___Histórico__InfoMoney_1[[#This Row],[MACD Line]]&lt;0</f>
        <v>0</v>
      </c>
      <c r="BE9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1" spans="1:57">
      <c r="A931" s="83">
        <v>42964</v>
      </c>
      <c r="B931" s="98">
        <v>11.79</v>
      </c>
      <c r="C931" s="98">
        <v>11.79</v>
      </c>
      <c r="D931" s="98">
        <v>-0.61</v>
      </c>
      <c r="E931" s="98">
        <f>Petrobras_PETR4___Histórico__InfoMoney_1[[#This Row],[Var.Dia (%)]]/100</f>
        <v>-6.0999999999999995E-3</v>
      </c>
      <c r="F931" s="98">
        <v>11.85</v>
      </c>
      <c r="G931" s="98">
        <v>11.76</v>
      </c>
      <c r="H931" s="98">
        <v>11.98</v>
      </c>
      <c r="I931" s="97" t="s">
        <v>828</v>
      </c>
      <c r="J931" s="108">
        <v>-1.0699999999999999E-2</v>
      </c>
      <c r="K931" s="97">
        <f ca="1">IF(COUNT($E931:E$1321)&gt;=22,LINEST(OFFSET(E931,0,0,22),OFFSET(J931,0,0,22)),"")</f>
        <v>0.79085803115284292</v>
      </c>
      <c r="L931" s="99">
        <f t="shared" si="537"/>
        <v>0</v>
      </c>
      <c r="M931" s="99">
        <f t="shared" si="538"/>
        <v>0</v>
      </c>
      <c r="N931" s="99">
        <f t="shared" si="539"/>
        <v>0</v>
      </c>
      <c r="O9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-0.81690140845070536</v>
      </c>
      <c r="P931" s="128">
        <f>IF(Petrobras_PETR4___Histórico__InfoMoney_1[[#This Row],[William %R]]&lt;-0.8,1,0)</f>
        <v>1</v>
      </c>
      <c r="Q931" s="128">
        <f>IF(Petrobras_PETR4___Histórico__InfoMoney_1[[#This Row],[William %R]]&gt;-0.1,1,0)</f>
        <v>0</v>
      </c>
      <c r="R931" s="99">
        <f t="shared" si="540"/>
        <v>11.66</v>
      </c>
      <c r="S931" s="99">
        <f t="shared" si="541"/>
        <v>12.37</v>
      </c>
      <c r="T931" s="99">
        <f t="shared" si="542"/>
        <v>11.89196153846154</v>
      </c>
      <c r="U931" s="99">
        <f t="shared" si="543"/>
        <v>11.9085</v>
      </c>
      <c r="V931" s="99">
        <f t="shared" si="544"/>
        <v>11.896172761409623</v>
      </c>
      <c r="W931" s="99">
        <f t="shared" si="545"/>
        <v>11.824763182455895</v>
      </c>
      <c r="X931" s="99">
        <f t="shared" si="546"/>
        <v>7.140957895372857E-2</v>
      </c>
      <c r="Y931" s="99">
        <f t="shared" si="547"/>
        <v>0.11473102051417075</v>
      </c>
      <c r="Z931" s="99">
        <f t="shared" si="548"/>
        <v>-4.3321441560442181E-2</v>
      </c>
      <c r="AA931" s="109">
        <f t="shared" si="549"/>
        <v>4.9497474683058526E-2</v>
      </c>
      <c r="AB931" s="109">
        <f t="shared" si="566"/>
        <v>7.0710678118655182E-2</v>
      </c>
      <c r="AC931" s="99" t="str">
        <f t="shared" si="567"/>
        <v>0</v>
      </c>
      <c r="AD931" s="95" t="str">
        <f t="shared" si="568"/>
        <v>0</v>
      </c>
      <c r="AE931" s="95">
        <f t="shared" si="550"/>
        <v>1</v>
      </c>
      <c r="AF931" s="95">
        <f>IF(Petrobras_PETR4___Histórico__InfoMoney_1[[#This Row],[MACD Line]]&lt;0,1,0)</f>
        <v>0</v>
      </c>
      <c r="AG931" s="99">
        <f>Petrobras_PETR4___Histórico__InfoMoney_1[[#This Row],[9MME]]/Petrobras_PETR4___Histórico__InfoMoney_1[[#This Row],[20MA]]</f>
        <v>0.9986112053123013</v>
      </c>
      <c r="AH931" s="95">
        <f t="shared" si="551"/>
        <v>0</v>
      </c>
      <c r="AI931" s="96">
        <f t="shared" si="552"/>
        <v>0</v>
      </c>
      <c r="AK931" s="104" t="b">
        <f t="shared" si="553"/>
        <v>0</v>
      </c>
      <c r="AL931" s="104" t="b">
        <f t="shared" si="554"/>
        <v>1</v>
      </c>
      <c r="AM931" s="104" t="b">
        <f t="shared" si="555"/>
        <v>0</v>
      </c>
      <c r="AN931" s="104" t="b">
        <f t="shared" si="556"/>
        <v>1</v>
      </c>
      <c r="AO931" s="98">
        <f t="shared" si="557"/>
        <v>11.45</v>
      </c>
      <c r="AP931" s="104">
        <f t="shared" si="558"/>
        <v>12.37</v>
      </c>
      <c r="AQ931" s="98">
        <f t="shared" si="559"/>
        <v>0.2</v>
      </c>
      <c r="AR931" s="98">
        <f t="shared" si="560"/>
        <v>0.15384615384615385</v>
      </c>
      <c r="AS931" s="98">
        <f t="shared" si="561"/>
        <v>7.407407407407407E-2</v>
      </c>
      <c r="AU931" s="97" t="b">
        <f t="shared" si="562"/>
        <v>0</v>
      </c>
      <c r="AV931" s="97" t="b">
        <f t="shared" si="563"/>
        <v>1</v>
      </c>
      <c r="AW931" s="97" t="b">
        <f t="shared" si="569"/>
        <v>1</v>
      </c>
      <c r="AX931" s="97" t="b">
        <f t="shared" si="570"/>
        <v>1</v>
      </c>
      <c r="AY9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1" s="97" t="b">
        <f t="shared" si="564"/>
        <v>0</v>
      </c>
      <c r="BA931" s="97" t="b">
        <f t="shared" si="565"/>
        <v>1</v>
      </c>
      <c r="BB931" s="97" t="b">
        <f t="shared" si="571"/>
        <v>0</v>
      </c>
      <c r="BC931" s="97" t="b">
        <f t="shared" si="572"/>
        <v>0</v>
      </c>
      <c r="BD931" s="97" t="b">
        <f>Petrobras_PETR4___Histórico__InfoMoney_1[[#This Row],[MACD Line]]&lt;0</f>
        <v>0</v>
      </c>
      <c r="BE9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2" spans="1:57">
      <c r="A932" s="83">
        <v>42963</v>
      </c>
      <c r="B932" s="98">
        <v>11.86</v>
      </c>
      <c r="C932" s="98">
        <v>11.86</v>
      </c>
      <c r="D932" s="98">
        <v>-0.15</v>
      </c>
      <c r="E932" s="98">
        <f>Petrobras_PETR4___Histórico__InfoMoney_1[[#This Row],[Var.Dia (%)]]/100</f>
        <v>-1.5E-3</v>
      </c>
      <c r="F932" s="98">
        <v>12.02</v>
      </c>
      <c r="G932" s="98">
        <v>11.83</v>
      </c>
      <c r="H932" s="98">
        <v>12.09</v>
      </c>
      <c r="I932" s="97" t="s">
        <v>829</v>
      </c>
      <c r="J932" s="108">
        <v>9.1000000000000004E-3</v>
      </c>
      <c r="K932" s="97">
        <f ca="1">IF(COUNT($E932:E$1321)&gt;=22,LINEST(OFFSET(E932,0,0,22),OFFSET(J932,0,0,22)),"")</f>
        <v>0.78917161099154054</v>
      </c>
      <c r="L932" s="99">
        <f t="shared" si="537"/>
        <v>0</v>
      </c>
      <c r="M932" s="99">
        <f t="shared" si="538"/>
        <v>0</v>
      </c>
      <c r="N932" s="99">
        <f t="shared" si="539"/>
        <v>0</v>
      </c>
      <c r="O9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-0.71830985915493017</v>
      </c>
      <c r="P932" s="128">
        <f>IF(Petrobras_PETR4___Histórico__InfoMoney_1[[#This Row],[William %R]]&lt;-0.8,1,0)</f>
        <v>0</v>
      </c>
      <c r="Q932" s="128">
        <f>IF(Petrobras_PETR4___Histórico__InfoMoney_1[[#This Row],[William %R]]&gt;-0.1,1,0)</f>
        <v>0</v>
      </c>
      <c r="R932" s="99">
        <f t="shared" si="540"/>
        <v>11.66</v>
      </c>
      <c r="S932" s="99">
        <f t="shared" si="541"/>
        <v>12.37</v>
      </c>
      <c r="T932" s="99">
        <f t="shared" si="542"/>
        <v>11.906538461538462</v>
      </c>
      <c r="U932" s="99">
        <f t="shared" si="543"/>
        <v>11.910500000000003</v>
      </c>
      <c r="V932" s="99">
        <f t="shared" si="544"/>
        <v>11.915476899847736</v>
      </c>
      <c r="W932" s="99">
        <f t="shared" si="545"/>
        <v>11.827544237052367</v>
      </c>
      <c r="X932" s="99">
        <f t="shared" si="546"/>
        <v>8.7932662795369154E-2</v>
      </c>
      <c r="Y932" s="99">
        <f t="shared" si="547"/>
        <v>0.12556138090428129</v>
      </c>
      <c r="Z932" s="99">
        <f t="shared" si="548"/>
        <v>-3.7628718108912135E-2</v>
      </c>
      <c r="AA932" s="109">
        <f t="shared" si="549"/>
        <v>1.4142135623731905E-2</v>
      </c>
      <c r="AB932" s="109">
        <f t="shared" si="566"/>
        <v>8.4142735871850838E-2</v>
      </c>
      <c r="AC932" s="99" t="str">
        <f t="shared" si="567"/>
        <v>0</v>
      </c>
      <c r="AD932" s="95" t="str">
        <f t="shared" si="568"/>
        <v>0</v>
      </c>
      <c r="AE932" s="95">
        <f t="shared" si="550"/>
        <v>1</v>
      </c>
      <c r="AF932" s="95">
        <f>IF(Petrobras_PETR4___Histórico__InfoMoney_1[[#This Row],[MACD Line]]&lt;0,1,0)</f>
        <v>0</v>
      </c>
      <c r="AG932" s="99">
        <f>Petrobras_PETR4___Histórico__InfoMoney_1[[#This Row],[9MME]]/Petrobras_PETR4___Histórico__InfoMoney_1[[#This Row],[20MA]]</f>
        <v>0.99966739108672675</v>
      </c>
      <c r="AH932" s="95">
        <f t="shared" si="551"/>
        <v>0</v>
      </c>
      <c r="AI932" s="96">
        <f t="shared" si="552"/>
        <v>0</v>
      </c>
      <c r="AK932" s="104" t="b">
        <f t="shared" si="553"/>
        <v>1</v>
      </c>
      <c r="AL932" s="104" t="b">
        <f t="shared" si="554"/>
        <v>1</v>
      </c>
      <c r="AM932" s="104" t="b">
        <f t="shared" si="555"/>
        <v>1</v>
      </c>
      <c r="AN932" s="104" t="b">
        <f t="shared" si="556"/>
        <v>0</v>
      </c>
      <c r="AO932" s="98">
        <f t="shared" si="557"/>
        <v>11.45</v>
      </c>
      <c r="AP932" s="104">
        <f t="shared" si="558"/>
        <v>12.37</v>
      </c>
      <c r="AQ932" s="98">
        <f t="shared" si="559"/>
        <v>0.2</v>
      </c>
      <c r="AR932" s="98">
        <f t="shared" si="560"/>
        <v>0.15384615384615385</v>
      </c>
      <c r="AS932" s="98">
        <f t="shared" si="561"/>
        <v>7.407407407407407E-2</v>
      </c>
      <c r="AU932" s="97" t="b">
        <f t="shared" si="562"/>
        <v>1</v>
      </c>
      <c r="AV932" s="97" t="b">
        <f t="shared" si="563"/>
        <v>1</v>
      </c>
      <c r="AW932" s="97" t="b">
        <f t="shared" si="569"/>
        <v>1</v>
      </c>
      <c r="AX932" s="97" t="b">
        <f t="shared" si="570"/>
        <v>1</v>
      </c>
      <c r="AY9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932" s="97" t="b">
        <f t="shared" si="564"/>
        <v>0</v>
      </c>
      <c r="BA932" s="97" t="b">
        <f t="shared" si="565"/>
        <v>0</v>
      </c>
      <c r="BB932" s="97" t="b">
        <f t="shared" si="571"/>
        <v>0</v>
      </c>
      <c r="BC932" s="97" t="b">
        <f t="shared" si="572"/>
        <v>0</v>
      </c>
      <c r="BD932" s="97" t="b">
        <f>Petrobras_PETR4___Histórico__InfoMoney_1[[#This Row],[MACD Line]]&lt;0</f>
        <v>0</v>
      </c>
      <c r="BE9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3" spans="1:57">
      <c r="A933" s="83">
        <v>42962</v>
      </c>
      <c r="B933" s="98">
        <v>11.88</v>
      </c>
      <c r="C933" s="98">
        <v>11.88</v>
      </c>
      <c r="D933" s="98">
        <v>0.54</v>
      </c>
      <c r="E933" s="98">
        <f>Petrobras_PETR4___Histórico__InfoMoney_1[[#This Row],[Var.Dia (%)]]/100</f>
        <v>5.4000000000000003E-3</v>
      </c>
      <c r="F933" s="98">
        <v>11.82</v>
      </c>
      <c r="G933" s="98">
        <v>11.79</v>
      </c>
      <c r="H933" s="98">
        <v>11.96</v>
      </c>
      <c r="I933" s="97" t="s">
        <v>830</v>
      </c>
      <c r="J933" s="108">
        <v>-3.5000000000000001E-3</v>
      </c>
      <c r="K933" s="97">
        <f ca="1">IF(COUNT($E933:E$1321)&gt;=22,LINEST(OFFSET(E933,0,0,22),OFFSET(J933,0,0,22)),"")</f>
        <v>0.91171124886259669</v>
      </c>
      <c r="L933" s="99">
        <f t="shared" si="537"/>
        <v>0</v>
      </c>
      <c r="M933" s="99">
        <f t="shared" si="538"/>
        <v>0</v>
      </c>
      <c r="N933" s="99">
        <f t="shared" si="539"/>
        <v>0</v>
      </c>
      <c r="O9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-0.69014084507042128</v>
      </c>
      <c r="P933" s="128">
        <f>IF(Petrobras_PETR4___Histórico__InfoMoney_1[[#This Row],[William %R]]&lt;-0.8,1,0)</f>
        <v>0</v>
      </c>
      <c r="Q933" s="128">
        <f>IF(Petrobras_PETR4___Histórico__InfoMoney_1[[#This Row],[William %R]]&gt;-0.1,1,0)</f>
        <v>0</v>
      </c>
      <c r="R933" s="99">
        <f t="shared" si="540"/>
        <v>11.66</v>
      </c>
      <c r="S933" s="99">
        <f t="shared" si="541"/>
        <v>12.37</v>
      </c>
      <c r="T933" s="99">
        <f t="shared" si="542"/>
        <v>11.901576923076924</v>
      </c>
      <c r="U933" s="99">
        <f t="shared" si="543"/>
        <v>11.915000000000001</v>
      </c>
      <c r="V933" s="99">
        <f t="shared" si="544"/>
        <v>11.925563608910961</v>
      </c>
      <c r="W933" s="99">
        <f t="shared" si="545"/>
        <v>11.824947776016556</v>
      </c>
      <c r="X933" s="99">
        <f t="shared" si="546"/>
        <v>0.10061583289440534</v>
      </c>
      <c r="Y933" s="99">
        <f t="shared" si="547"/>
        <v>0.13496856043150932</v>
      </c>
      <c r="Z933" s="99">
        <f t="shared" si="548"/>
        <v>-3.4352727537103972E-2</v>
      </c>
      <c r="AA933" s="109">
        <f t="shared" si="549"/>
        <v>4.2426406871193201E-2</v>
      </c>
      <c r="AB933" s="109">
        <f t="shared" si="566"/>
        <v>0.18915602025841044</v>
      </c>
      <c r="AC933" s="99" t="str">
        <f t="shared" si="567"/>
        <v>0</v>
      </c>
      <c r="AD933" s="95" t="str">
        <f t="shared" si="568"/>
        <v>0</v>
      </c>
      <c r="AE933" s="95">
        <f t="shared" si="550"/>
        <v>1</v>
      </c>
      <c r="AF933" s="95">
        <f>IF(Petrobras_PETR4___Histórico__InfoMoney_1[[#This Row],[MACD Line]]&lt;0,1,0)</f>
        <v>0</v>
      </c>
      <c r="AG933" s="99">
        <f>Petrobras_PETR4___Histórico__InfoMoney_1[[#This Row],[9MME]]/Petrobras_PETR4___Histórico__InfoMoney_1[[#This Row],[20MA]]</f>
        <v>0.99887343038832754</v>
      </c>
      <c r="AH933" s="95">
        <f t="shared" si="551"/>
        <v>0</v>
      </c>
      <c r="AI933" s="96">
        <f t="shared" si="552"/>
        <v>0</v>
      </c>
      <c r="AK933" s="104" t="b">
        <f t="shared" si="553"/>
        <v>1</v>
      </c>
      <c r="AL933" s="104" t="b">
        <f t="shared" si="554"/>
        <v>0</v>
      </c>
      <c r="AM933" s="104" t="b">
        <f t="shared" si="555"/>
        <v>0</v>
      </c>
      <c r="AN933" s="104" t="b">
        <f t="shared" si="556"/>
        <v>1</v>
      </c>
      <c r="AO933" s="98">
        <f t="shared" si="557"/>
        <v>11.45</v>
      </c>
      <c r="AP933" s="104">
        <f t="shared" si="558"/>
        <v>12.37</v>
      </c>
      <c r="AQ933" s="98">
        <f t="shared" si="559"/>
        <v>0.2</v>
      </c>
      <c r="AR933" s="98">
        <f t="shared" si="560"/>
        <v>0.15384615384615385</v>
      </c>
      <c r="AS933" s="98">
        <f t="shared" si="561"/>
        <v>7.407407407407407E-2</v>
      </c>
      <c r="AU933" s="97" t="b">
        <f t="shared" si="562"/>
        <v>1</v>
      </c>
      <c r="AV933" s="97" t="b">
        <f t="shared" si="563"/>
        <v>1</v>
      </c>
      <c r="AW933" s="97" t="b">
        <f t="shared" si="569"/>
        <v>1</v>
      </c>
      <c r="AX933" s="97" t="b">
        <f t="shared" si="570"/>
        <v>1</v>
      </c>
      <c r="AY9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933" s="97" t="b">
        <f t="shared" si="564"/>
        <v>1</v>
      </c>
      <c r="BA933" s="97" t="b">
        <f t="shared" si="565"/>
        <v>0</v>
      </c>
      <c r="BB933" s="97" t="b">
        <f t="shared" si="571"/>
        <v>0</v>
      </c>
      <c r="BC933" s="97" t="b">
        <f t="shared" si="572"/>
        <v>0</v>
      </c>
      <c r="BD933" s="97" t="b">
        <f>Petrobras_PETR4___Histórico__InfoMoney_1[[#This Row],[MACD Line]]&lt;0</f>
        <v>0</v>
      </c>
      <c r="BE9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4" spans="1:57">
      <c r="A934" s="83">
        <v>42961</v>
      </c>
      <c r="B934" s="98">
        <v>11.82</v>
      </c>
      <c r="C934" s="98">
        <v>11.82</v>
      </c>
      <c r="D934" s="98">
        <v>1</v>
      </c>
      <c r="E934" s="98">
        <f>Petrobras_PETR4___Histórico__InfoMoney_1[[#This Row],[Var.Dia (%)]]/100</f>
        <v>0.01</v>
      </c>
      <c r="F934" s="98">
        <v>11.73</v>
      </c>
      <c r="G934" s="98">
        <v>11.66</v>
      </c>
      <c r="H934" s="98">
        <v>11.94</v>
      </c>
      <c r="I934" s="97" t="s">
        <v>831</v>
      </c>
      <c r="J934" s="108">
        <v>-1E-3</v>
      </c>
      <c r="K934" s="97">
        <f ca="1">IF(COUNT($E934:E$1321)&gt;=22,LINEST(OFFSET(E934,0,0,22),OFFSET(J934,0,0,22)),"")</f>
        <v>0.96500051990519831</v>
      </c>
      <c r="L934" s="99">
        <f t="shared" si="537"/>
        <v>0</v>
      </c>
      <c r="M934" s="99">
        <f t="shared" si="538"/>
        <v>0</v>
      </c>
      <c r="N934" s="99">
        <f t="shared" si="539"/>
        <v>0</v>
      </c>
      <c r="O9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-0.77464788732394319</v>
      </c>
      <c r="P934" s="128">
        <f>IF(Petrobras_PETR4___Histórico__InfoMoney_1[[#This Row],[William %R]]&lt;-0.8,1,0)</f>
        <v>0</v>
      </c>
      <c r="Q934" s="128">
        <f>IF(Petrobras_PETR4___Histórico__InfoMoney_1[[#This Row],[William %R]]&gt;-0.1,1,0)</f>
        <v>0</v>
      </c>
      <c r="R934" s="99">
        <f t="shared" si="540"/>
        <v>11.66</v>
      </c>
      <c r="S934" s="99">
        <f t="shared" si="541"/>
        <v>12.37</v>
      </c>
      <c r="T934" s="99">
        <f t="shared" si="542"/>
        <v>11.884730769230769</v>
      </c>
      <c r="U934" s="99">
        <f t="shared" si="543"/>
        <v>11.9055</v>
      </c>
      <c r="V934" s="99">
        <f t="shared" si="544"/>
        <v>11.933847901440227</v>
      </c>
      <c r="W934" s="99">
        <f t="shared" si="545"/>
        <v>11.820543598097879</v>
      </c>
      <c r="X934" s="99">
        <f t="shared" si="546"/>
        <v>0.11330430334234798</v>
      </c>
      <c r="Y934" s="99">
        <f t="shared" si="547"/>
        <v>0.1435567423157853</v>
      </c>
      <c r="Z934" s="99">
        <f t="shared" si="548"/>
        <v>-3.0252438973437323E-2</v>
      </c>
      <c r="AA934" s="109">
        <f t="shared" si="549"/>
        <v>8.4852813742386402E-2</v>
      </c>
      <c r="AB934" s="109">
        <f t="shared" si="566"/>
        <v>0.22576536492562388</v>
      </c>
      <c r="AC934" s="99" t="str">
        <f t="shared" si="567"/>
        <v>0</v>
      </c>
      <c r="AD934" s="95" t="str">
        <f t="shared" si="568"/>
        <v>0</v>
      </c>
      <c r="AE934" s="95">
        <f t="shared" si="550"/>
        <v>1</v>
      </c>
      <c r="AF934" s="95">
        <f>IF(Petrobras_PETR4___Histórico__InfoMoney_1[[#This Row],[MACD Line]]&lt;0,1,0)</f>
        <v>0</v>
      </c>
      <c r="AG934" s="99">
        <f>Petrobras_PETR4___Histórico__InfoMoney_1[[#This Row],[9MME]]/Petrobras_PETR4___Histórico__InfoMoney_1[[#This Row],[20MA]]</f>
        <v>0.99825549277483261</v>
      </c>
      <c r="AH934" s="95">
        <f t="shared" si="551"/>
        <v>0</v>
      </c>
      <c r="AI934" s="96">
        <f t="shared" si="552"/>
        <v>0</v>
      </c>
      <c r="AK934" s="104" t="b">
        <f t="shared" si="553"/>
        <v>0</v>
      </c>
      <c r="AL934" s="104" t="b">
        <f t="shared" si="554"/>
        <v>0</v>
      </c>
      <c r="AM934" s="104" t="b">
        <f t="shared" si="555"/>
        <v>0</v>
      </c>
      <c r="AN934" s="104" t="b">
        <f t="shared" si="556"/>
        <v>1</v>
      </c>
      <c r="AO934" s="98">
        <f t="shared" si="557"/>
        <v>11.45</v>
      </c>
      <c r="AP934" s="104">
        <f t="shared" si="558"/>
        <v>12.37</v>
      </c>
      <c r="AQ934" s="98">
        <f t="shared" si="559"/>
        <v>0.2</v>
      </c>
      <c r="AR934" s="98">
        <f t="shared" si="560"/>
        <v>0.15384615384615385</v>
      </c>
      <c r="AS934" s="98">
        <f t="shared" si="561"/>
        <v>7.407407407407407E-2</v>
      </c>
      <c r="AU934" s="97" t="b">
        <f t="shared" si="562"/>
        <v>1</v>
      </c>
      <c r="AV934" s="97" t="b">
        <f t="shared" si="563"/>
        <v>0</v>
      </c>
      <c r="AW934" s="97" t="b">
        <f t="shared" si="569"/>
        <v>1</v>
      </c>
      <c r="AX934" s="97" t="b">
        <f t="shared" si="570"/>
        <v>1</v>
      </c>
      <c r="AY9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4" s="97" t="b">
        <f t="shared" si="564"/>
        <v>1</v>
      </c>
      <c r="BA934" s="97" t="b">
        <f t="shared" si="565"/>
        <v>1</v>
      </c>
      <c r="BB934" s="97" t="b">
        <f t="shared" si="571"/>
        <v>0</v>
      </c>
      <c r="BC934" s="97" t="b">
        <f t="shared" si="572"/>
        <v>0</v>
      </c>
      <c r="BD934" s="97" t="b">
        <f>Petrobras_PETR4___Histórico__InfoMoney_1[[#This Row],[MACD Line]]&lt;0</f>
        <v>0</v>
      </c>
      <c r="BE9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5" spans="1:57">
      <c r="A935" s="83">
        <v>42958</v>
      </c>
      <c r="B935" s="98">
        <v>11.7</v>
      </c>
      <c r="C935" s="98">
        <v>11.7</v>
      </c>
      <c r="D935" s="98">
        <v>-1.82</v>
      </c>
      <c r="E935" s="98">
        <f>Petrobras_PETR4___Histórico__InfoMoney_1[[#This Row],[Var.Dia (%)]]/100</f>
        <v>-1.8200000000000001E-2</v>
      </c>
      <c r="F935" s="98">
        <v>11.87</v>
      </c>
      <c r="G935" s="98">
        <v>11.69</v>
      </c>
      <c r="H935" s="98">
        <v>11.92</v>
      </c>
      <c r="I935" s="97" t="s">
        <v>832</v>
      </c>
      <c r="J935" s="108">
        <v>-1.3599999999999999E-2</v>
      </c>
      <c r="K935" s="97">
        <f ca="1">IF(COUNT($E935:E$1321)&gt;=22,LINEST(OFFSET(E935,0,0,22),OFFSET(J935,0,0,22)),"")</f>
        <v>0.9639720443309554</v>
      </c>
      <c r="L935" s="99">
        <f t="shared" si="537"/>
        <v>0</v>
      </c>
      <c r="M935" s="99">
        <f t="shared" si="538"/>
        <v>0</v>
      </c>
      <c r="N935" s="99">
        <f t="shared" si="539"/>
        <v>0</v>
      </c>
      <c r="O9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-0.94366197183098699</v>
      </c>
      <c r="P935" s="128">
        <f>IF(Petrobras_PETR4___Histórico__InfoMoney_1[[#This Row],[William %R]]&lt;-0.8,1,0)</f>
        <v>1</v>
      </c>
      <c r="Q935" s="128">
        <f>IF(Petrobras_PETR4___Histórico__InfoMoney_1[[#This Row],[William %R]]&gt;-0.1,1,0)</f>
        <v>0</v>
      </c>
      <c r="R935" s="99">
        <f t="shared" si="540"/>
        <v>11.66</v>
      </c>
      <c r="S935" s="99">
        <f t="shared" si="541"/>
        <v>12.37</v>
      </c>
      <c r="T935" s="99">
        <f t="shared" si="542"/>
        <v>11.870076923076921</v>
      </c>
      <c r="U935" s="99">
        <f t="shared" si="543"/>
        <v>11.8965</v>
      </c>
      <c r="V935" s="99">
        <f t="shared" si="544"/>
        <v>11.954547519883905</v>
      </c>
      <c r="W935" s="99">
        <f t="shared" si="545"/>
        <v>11.820587085945711</v>
      </c>
      <c r="X935" s="99">
        <f t="shared" si="546"/>
        <v>0.1339604339381939</v>
      </c>
      <c r="Y935" s="99">
        <f t="shared" si="547"/>
        <v>0.15111985205914463</v>
      </c>
      <c r="Z935" s="99">
        <f t="shared" si="548"/>
        <v>-1.7159418120950731E-2</v>
      </c>
      <c r="AA935" s="109">
        <f t="shared" si="549"/>
        <v>0.1555634918610409</v>
      </c>
      <c r="AB935" s="109">
        <f t="shared" si="566"/>
        <v>0.23488294957276101</v>
      </c>
      <c r="AC935" s="99" t="str">
        <f t="shared" si="567"/>
        <v>0</v>
      </c>
      <c r="AD935" s="95">
        <f t="shared" si="568"/>
        <v>1</v>
      </c>
      <c r="AE935" s="95">
        <f t="shared" si="550"/>
        <v>1</v>
      </c>
      <c r="AF935" s="95">
        <f>IF(Petrobras_PETR4___Histórico__InfoMoney_1[[#This Row],[MACD Line]]&lt;0,1,0)</f>
        <v>0</v>
      </c>
      <c r="AG935" s="99">
        <f>Petrobras_PETR4___Histórico__InfoMoney_1[[#This Row],[9MME]]/Petrobras_PETR4___Histórico__InfoMoney_1[[#This Row],[20MA]]</f>
        <v>0.99777892010901703</v>
      </c>
      <c r="AH935" s="95">
        <f t="shared" si="551"/>
        <v>0</v>
      </c>
      <c r="AI935" s="96">
        <f t="shared" si="552"/>
        <v>1</v>
      </c>
      <c r="AK935" s="104" t="b">
        <f t="shared" si="553"/>
        <v>0</v>
      </c>
      <c r="AL935" s="104" t="b">
        <f t="shared" si="554"/>
        <v>1</v>
      </c>
      <c r="AM935" s="104" t="b">
        <f t="shared" si="555"/>
        <v>1</v>
      </c>
      <c r="AN935" s="104" t="b">
        <f t="shared" si="556"/>
        <v>0</v>
      </c>
      <c r="AO935" s="98">
        <f t="shared" si="557"/>
        <v>11.45</v>
      </c>
      <c r="AP935" s="104">
        <f t="shared" si="558"/>
        <v>12.37</v>
      </c>
      <c r="AQ935" s="98">
        <f t="shared" si="559"/>
        <v>0.2</v>
      </c>
      <c r="AR935" s="98">
        <f t="shared" si="560"/>
        <v>0.15384615384615385</v>
      </c>
      <c r="AS935" s="98">
        <f t="shared" si="561"/>
        <v>7.407407407407407E-2</v>
      </c>
      <c r="AU935" s="97" t="b">
        <f t="shared" si="562"/>
        <v>0</v>
      </c>
      <c r="AV935" s="97" t="b">
        <f t="shared" si="563"/>
        <v>1</v>
      </c>
      <c r="AW935" s="97" t="b">
        <f t="shared" si="569"/>
        <v>1</v>
      </c>
      <c r="AX935" s="97" t="b">
        <f t="shared" si="570"/>
        <v>1</v>
      </c>
      <c r="AY9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5" s="97" t="b">
        <f t="shared" si="564"/>
        <v>1</v>
      </c>
      <c r="BA935" s="97" t="b">
        <f t="shared" si="565"/>
        <v>1</v>
      </c>
      <c r="BB935" s="97" t="b">
        <f t="shared" si="571"/>
        <v>0</v>
      </c>
      <c r="BC935" s="97" t="b">
        <f t="shared" si="572"/>
        <v>0</v>
      </c>
      <c r="BD935" s="97" t="b">
        <f>Petrobras_PETR4___Histórico__InfoMoney_1[[#This Row],[MACD Line]]&lt;0</f>
        <v>0</v>
      </c>
      <c r="BE9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6" spans="1:57">
      <c r="A936" s="83">
        <v>42957</v>
      </c>
      <c r="B936" s="98">
        <v>11.92</v>
      </c>
      <c r="C936" s="98">
        <v>11.92</v>
      </c>
      <c r="D936" s="98">
        <v>-2.44</v>
      </c>
      <c r="E936" s="98">
        <f>Petrobras_PETR4___Histórico__InfoMoney_1[[#This Row],[Var.Dia (%)]]/100</f>
        <v>-2.4399999999999998E-2</v>
      </c>
      <c r="F936" s="98">
        <v>12.29</v>
      </c>
      <c r="G936" s="98">
        <v>11.88</v>
      </c>
      <c r="H936" s="98">
        <v>12.34</v>
      </c>
      <c r="I936" s="97" t="s">
        <v>833</v>
      </c>
      <c r="J936" s="108">
        <v>-5.4000000000000003E-3</v>
      </c>
      <c r="K936" s="97">
        <f ca="1">IF(COUNT($E936:E$1321)&gt;=22,LINEST(OFFSET(E936,0,0,22),OFFSET(J936,0,0,22)),"")</f>
        <v>0.65631922262608466</v>
      </c>
      <c r="L936" s="99">
        <f t="shared" si="537"/>
        <v>0</v>
      </c>
      <c r="M936" s="99">
        <f t="shared" si="538"/>
        <v>0</v>
      </c>
      <c r="N936" s="99">
        <f t="shared" si="539"/>
        <v>0</v>
      </c>
      <c r="O9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-0.54216867469879426</v>
      </c>
      <c r="P936" s="128">
        <f>IF(Petrobras_PETR4___Histórico__InfoMoney_1[[#This Row],[William %R]]&lt;-0.8,1,0)</f>
        <v>0</v>
      </c>
      <c r="Q936" s="128">
        <f>IF(Petrobras_PETR4___Histórico__InfoMoney_1[[#This Row],[William %R]]&gt;-0.1,1,0)</f>
        <v>0</v>
      </c>
      <c r="R936" s="99">
        <f t="shared" si="540"/>
        <v>11.54</v>
      </c>
      <c r="S936" s="99">
        <f t="shared" si="541"/>
        <v>12.37</v>
      </c>
      <c r="T936" s="99">
        <f t="shared" si="542"/>
        <v>11.891653846153845</v>
      </c>
      <c r="U936" s="99">
        <f t="shared" si="543"/>
        <v>11.900999999999998</v>
      </c>
      <c r="V936" s="99">
        <f t="shared" si="544"/>
        <v>12.000828887135524</v>
      </c>
      <c r="W936" s="99">
        <f t="shared" si="545"/>
        <v>11.830234052821368</v>
      </c>
      <c r="X936" s="99">
        <f t="shared" si="546"/>
        <v>0.17059483431415678</v>
      </c>
      <c r="Y936" s="99">
        <f t="shared" si="547"/>
        <v>0.15540970658938233</v>
      </c>
      <c r="Z936" s="99">
        <f t="shared" si="548"/>
        <v>1.5185127724774455E-2</v>
      </c>
      <c r="AA936" s="109">
        <f t="shared" si="549"/>
        <v>0.20506096654409944</v>
      </c>
      <c r="AB936" s="109">
        <f t="shared" si="566"/>
        <v>0.12895735729302166</v>
      </c>
      <c r="AC936" s="99" t="str">
        <f t="shared" si="567"/>
        <v>0</v>
      </c>
      <c r="AD936" s="95" t="str">
        <f t="shared" si="568"/>
        <v>0</v>
      </c>
      <c r="AE936" s="95">
        <f t="shared" si="550"/>
        <v>1</v>
      </c>
      <c r="AF936" s="95">
        <f>IF(Petrobras_PETR4___Histórico__InfoMoney_1[[#This Row],[MACD Line]]&lt;0,1,0)</f>
        <v>0</v>
      </c>
      <c r="AG936" s="99">
        <f>Petrobras_PETR4___Histórico__InfoMoney_1[[#This Row],[9MME]]/Petrobras_PETR4___Histórico__InfoMoney_1[[#This Row],[20MA]]</f>
        <v>0.99921467491419602</v>
      </c>
      <c r="AH936" s="95">
        <f t="shared" si="551"/>
        <v>0</v>
      </c>
      <c r="AI936" s="96">
        <f t="shared" si="552"/>
        <v>0</v>
      </c>
      <c r="AK936" s="104" t="b">
        <f t="shared" si="553"/>
        <v>1</v>
      </c>
      <c r="AL936" s="104" t="b">
        <f t="shared" si="554"/>
        <v>0</v>
      </c>
      <c r="AM936" s="104" t="b">
        <f t="shared" si="555"/>
        <v>1</v>
      </c>
      <c r="AN936" s="104" t="b">
        <f t="shared" si="556"/>
        <v>0</v>
      </c>
      <c r="AO936" s="98">
        <f t="shared" si="557"/>
        <v>11.45</v>
      </c>
      <c r="AP936" s="104">
        <f t="shared" si="558"/>
        <v>12.37</v>
      </c>
      <c r="AQ936" s="98">
        <f t="shared" si="559"/>
        <v>0.2</v>
      </c>
      <c r="AR936" s="98">
        <f t="shared" si="560"/>
        <v>0.15384615384615385</v>
      </c>
      <c r="AS936" s="98">
        <f t="shared" si="561"/>
        <v>7.407407407407407E-2</v>
      </c>
      <c r="AU936" s="97" t="b">
        <f t="shared" si="562"/>
        <v>1</v>
      </c>
      <c r="AV936" s="97" t="b">
        <f t="shared" si="563"/>
        <v>0</v>
      </c>
      <c r="AW936" s="97" t="b">
        <f t="shared" si="569"/>
        <v>1</v>
      </c>
      <c r="AX936" s="97" t="b">
        <f t="shared" si="570"/>
        <v>1</v>
      </c>
      <c r="AY9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6" s="97" t="b">
        <f t="shared" si="564"/>
        <v>1</v>
      </c>
      <c r="BA936" s="97" t="b">
        <f t="shared" si="565"/>
        <v>1</v>
      </c>
      <c r="BB936" s="97" t="b">
        <f t="shared" si="571"/>
        <v>0</v>
      </c>
      <c r="BC936" s="97" t="b">
        <f t="shared" si="572"/>
        <v>0</v>
      </c>
      <c r="BD936" s="97" t="b">
        <f>Petrobras_PETR4___Histórico__InfoMoney_1[[#This Row],[MACD Line]]&lt;0</f>
        <v>0</v>
      </c>
      <c r="BE9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7" spans="1:57">
      <c r="A937" s="83">
        <v>42956</v>
      </c>
      <c r="B937" s="98">
        <v>12.21</v>
      </c>
      <c r="C937" s="98">
        <v>12.21</v>
      </c>
      <c r="D937" s="98">
        <v>0.22</v>
      </c>
      <c r="E937" s="98">
        <f>Petrobras_PETR4___Histórico__InfoMoney_1[[#This Row],[Var.Dia (%)]]/100</f>
        <v>2.2000000000000001E-3</v>
      </c>
      <c r="F937" s="98">
        <v>12.2</v>
      </c>
      <c r="G937" s="98">
        <v>12.14</v>
      </c>
      <c r="H937" s="98">
        <v>12.3</v>
      </c>
      <c r="I937" s="97" t="s">
        <v>834</v>
      </c>
      <c r="J937" s="108">
        <v>1.01E-2</v>
      </c>
      <c r="K937" s="97">
        <f ca="1">IF(COUNT($E937:E$1321)&gt;=22,LINEST(OFFSET(E937,0,0,22),OFFSET(J937,0,0,22)),"")</f>
        <v>0.14124130736391613</v>
      </c>
      <c r="L937" s="99">
        <f t="shared" si="537"/>
        <v>0</v>
      </c>
      <c r="M937" s="99">
        <f t="shared" si="538"/>
        <v>0</v>
      </c>
      <c r="N937" s="99">
        <f t="shared" si="539"/>
        <v>0</v>
      </c>
      <c r="O9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-0.17391304347825912</v>
      </c>
      <c r="P937" s="128">
        <f>IF(Petrobras_PETR4___Histórico__InfoMoney_1[[#This Row],[William %R]]&lt;-0.8,1,0)</f>
        <v>0</v>
      </c>
      <c r="Q937" s="128">
        <f>IF(Petrobras_PETR4___Histórico__InfoMoney_1[[#This Row],[William %R]]&gt;-0.1,1,0)</f>
        <v>0</v>
      </c>
      <c r="R937" s="99">
        <f t="shared" si="540"/>
        <v>11.45</v>
      </c>
      <c r="S937" s="99">
        <f t="shared" si="541"/>
        <v>12.37</v>
      </c>
      <c r="T937" s="99">
        <f t="shared" si="542"/>
        <v>11.91426923076923</v>
      </c>
      <c r="U937" s="99">
        <f t="shared" si="543"/>
        <v>11.8865</v>
      </c>
      <c r="V937" s="99">
        <f t="shared" si="544"/>
        <v>12.015525048432892</v>
      </c>
      <c r="W937" s="99">
        <f t="shared" si="545"/>
        <v>11.823052777047076</v>
      </c>
      <c r="X937" s="99">
        <f t="shared" si="546"/>
        <v>0.19247227138581557</v>
      </c>
      <c r="Y937" s="99">
        <f t="shared" si="547"/>
        <v>0.15161342465818872</v>
      </c>
      <c r="Z937" s="99">
        <f t="shared" si="548"/>
        <v>4.0858846727626852E-2</v>
      </c>
      <c r="AA937" s="109">
        <f t="shared" si="549"/>
        <v>1.4142135623731905E-2</v>
      </c>
      <c r="AB937" s="109">
        <f t="shared" si="566"/>
        <v>8.9050547443573116E-2</v>
      </c>
      <c r="AC937" s="99" t="str">
        <f t="shared" si="567"/>
        <v>0</v>
      </c>
      <c r="AD937" s="95" t="str">
        <f t="shared" si="568"/>
        <v>0</v>
      </c>
      <c r="AE937" s="95">
        <f t="shared" si="550"/>
        <v>1</v>
      </c>
      <c r="AF937" s="95">
        <f>IF(Petrobras_PETR4___Histórico__InfoMoney_1[[#This Row],[MACD Line]]&lt;0,1,0)</f>
        <v>0</v>
      </c>
      <c r="AG937" s="99">
        <f>Petrobras_PETR4___Histórico__InfoMoney_1[[#This Row],[9MME]]/Petrobras_PETR4___Histórico__InfoMoney_1[[#This Row],[20MA]]</f>
        <v>1.0023361991140562</v>
      </c>
      <c r="AH937" s="95">
        <f t="shared" si="551"/>
        <v>0</v>
      </c>
      <c r="AI937" s="96">
        <f t="shared" si="552"/>
        <v>0</v>
      </c>
      <c r="AK937" s="104" t="b">
        <f t="shared" si="553"/>
        <v>0</v>
      </c>
      <c r="AL937" s="104" t="b">
        <f t="shared" si="554"/>
        <v>1</v>
      </c>
      <c r="AM937" s="104" t="b">
        <f t="shared" si="555"/>
        <v>0</v>
      </c>
      <c r="AN937" s="104" t="b">
        <f t="shared" si="556"/>
        <v>1</v>
      </c>
      <c r="AO937" s="98">
        <f t="shared" si="557"/>
        <v>11.45</v>
      </c>
      <c r="AP937" s="104">
        <f t="shared" si="558"/>
        <v>12.37</v>
      </c>
      <c r="AQ937" s="98">
        <f t="shared" si="559"/>
        <v>0.2</v>
      </c>
      <c r="AR937" s="98">
        <f t="shared" si="560"/>
        <v>0.15384615384615385</v>
      </c>
      <c r="AS937" s="98">
        <f t="shared" si="561"/>
        <v>7.407407407407407E-2</v>
      </c>
      <c r="AU937" s="97" t="b">
        <f t="shared" si="562"/>
        <v>0</v>
      </c>
      <c r="AV937" s="97" t="b">
        <f t="shared" si="563"/>
        <v>1</v>
      </c>
      <c r="AW937" s="97" t="b">
        <f t="shared" si="569"/>
        <v>1</v>
      </c>
      <c r="AX937" s="97" t="b">
        <f t="shared" si="570"/>
        <v>1</v>
      </c>
      <c r="AY9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7" s="97" t="b">
        <f t="shared" si="564"/>
        <v>0</v>
      </c>
      <c r="BA937" s="97" t="b">
        <f t="shared" si="565"/>
        <v>1</v>
      </c>
      <c r="BB937" s="97" t="b">
        <f t="shared" si="571"/>
        <v>0</v>
      </c>
      <c r="BC937" s="97" t="b">
        <f t="shared" si="572"/>
        <v>0</v>
      </c>
      <c r="BD937" s="97" t="b">
        <f>Petrobras_PETR4___Histórico__InfoMoney_1[[#This Row],[MACD Line]]&lt;0</f>
        <v>0</v>
      </c>
      <c r="BE9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8" spans="1:57">
      <c r="A938" s="83">
        <v>42955</v>
      </c>
      <c r="B938" s="98">
        <v>12.19</v>
      </c>
      <c r="C938" s="98">
        <v>12.19</v>
      </c>
      <c r="D938" s="98">
        <v>-0.44</v>
      </c>
      <c r="E938" s="98">
        <f>Petrobras_PETR4___Histórico__InfoMoney_1[[#This Row],[Var.Dia (%)]]/100</f>
        <v>-4.4000000000000003E-3</v>
      </c>
      <c r="F938" s="98">
        <v>12.2</v>
      </c>
      <c r="G938" s="98">
        <v>12.16</v>
      </c>
      <c r="H938" s="98">
        <v>12.37</v>
      </c>
      <c r="I938" s="97" t="s">
        <v>835</v>
      </c>
      <c r="J938" s="108">
        <v>3.3999999999999998E-3</v>
      </c>
      <c r="K938" s="97">
        <f ca="1">IF(COUNT($E938:E$1321)&gt;=22,LINEST(OFFSET(E938,0,0,22),OFFSET(J938,0,0,22)),"")</f>
        <v>0.21091691118846714</v>
      </c>
      <c r="L938" s="99">
        <f t="shared" si="537"/>
        <v>0</v>
      </c>
      <c r="M938" s="99">
        <f t="shared" si="538"/>
        <v>1</v>
      </c>
      <c r="N938" s="99">
        <f t="shared" si="539"/>
        <v>0</v>
      </c>
      <c r="O9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-0.19565217391304318</v>
      </c>
      <c r="P938" s="128">
        <f>IF(Petrobras_PETR4___Histórico__InfoMoney_1[[#This Row],[William %R]]&lt;-0.8,1,0)</f>
        <v>0</v>
      </c>
      <c r="Q938" s="128">
        <f>IF(Petrobras_PETR4___Histórico__InfoMoney_1[[#This Row],[William %R]]&gt;-0.1,1,0)</f>
        <v>0</v>
      </c>
      <c r="R938" s="99">
        <f t="shared" si="540"/>
        <v>11.45</v>
      </c>
      <c r="S938" s="99">
        <f t="shared" si="541"/>
        <v>12.37</v>
      </c>
      <c r="T938" s="99">
        <f t="shared" si="542"/>
        <v>11.866769230769233</v>
      </c>
      <c r="U938" s="99">
        <f t="shared" si="543"/>
        <v>11.8605</v>
      </c>
      <c r="V938" s="99">
        <f t="shared" si="544"/>
        <v>11.980165966329782</v>
      </c>
      <c r="W938" s="99">
        <f t="shared" si="545"/>
        <v>11.792096999210843</v>
      </c>
      <c r="X938" s="99">
        <f t="shared" si="546"/>
        <v>0.18806896711893906</v>
      </c>
      <c r="Y938" s="99">
        <f t="shared" si="547"/>
        <v>0.14139871297628201</v>
      </c>
      <c r="Z938" s="99">
        <f t="shared" si="548"/>
        <v>4.6670254142657047E-2</v>
      </c>
      <c r="AA938" s="109">
        <f t="shared" si="549"/>
        <v>3.5355339059327882E-2</v>
      </c>
      <c r="AB938" s="109">
        <f t="shared" si="566"/>
        <v>8.7578536183245403E-2</v>
      </c>
      <c r="AC938" s="99" t="str">
        <f t="shared" si="567"/>
        <v>0</v>
      </c>
      <c r="AD938" s="95" t="str">
        <f t="shared" si="568"/>
        <v>0</v>
      </c>
      <c r="AE938" s="95">
        <f t="shared" si="550"/>
        <v>1</v>
      </c>
      <c r="AF938" s="95">
        <f>IF(Petrobras_PETR4___Histórico__InfoMoney_1[[#This Row],[MACD Line]]&lt;0,1,0)</f>
        <v>0</v>
      </c>
      <c r="AG938" s="99">
        <f>Petrobras_PETR4___Histórico__InfoMoney_1[[#This Row],[9MME]]/Petrobras_PETR4___Histórico__InfoMoney_1[[#This Row],[20MA]]</f>
        <v>1.0005285806474629</v>
      </c>
      <c r="AH938" s="95">
        <f t="shared" si="551"/>
        <v>0</v>
      </c>
      <c r="AI938" s="96">
        <f t="shared" si="552"/>
        <v>0</v>
      </c>
      <c r="AK938" s="104" t="b">
        <f t="shared" si="553"/>
        <v>1</v>
      </c>
      <c r="AL938" s="104" t="b">
        <f t="shared" si="554"/>
        <v>0</v>
      </c>
      <c r="AM938" s="104" t="b">
        <f t="shared" si="555"/>
        <v>0</v>
      </c>
      <c r="AN938" s="104" t="b">
        <f t="shared" si="556"/>
        <v>1</v>
      </c>
      <c r="AO938" s="98">
        <f t="shared" si="557"/>
        <v>11.3</v>
      </c>
      <c r="AP938" s="104">
        <f t="shared" si="558"/>
        <v>12.37</v>
      </c>
      <c r="AQ938" s="98">
        <f t="shared" si="559"/>
        <v>0.2</v>
      </c>
      <c r="AR938" s="98">
        <f t="shared" si="560"/>
        <v>0.15384615384615385</v>
      </c>
      <c r="AS938" s="98">
        <f t="shared" si="561"/>
        <v>7.407407407407407E-2</v>
      </c>
      <c r="AU938" s="97" t="b">
        <f t="shared" si="562"/>
        <v>1</v>
      </c>
      <c r="AV938" s="97" t="b">
        <f t="shared" si="563"/>
        <v>1</v>
      </c>
      <c r="AW938" s="97" t="b">
        <f t="shared" si="569"/>
        <v>1</v>
      </c>
      <c r="AX938" s="97" t="b">
        <f t="shared" si="570"/>
        <v>0</v>
      </c>
      <c r="AY9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8" s="97" t="b">
        <f t="shared" si="564"/>
        <v>0</v>
      </c>
      <c r="BA938" s="97" t="b">
        <f t="shared" si="565"/>
        <v>0</v>
      </c>
      <c r="BB938" s="97" t="b">
        <f t="shared" si="571"/>
        <v>1</v>
      </c>
      <c r="BC938" s="97" t="b">
        <f t="shared" si="572"/>
        <v>0</v>
      </c>
      <c r="BD938" s="97" t="b">
        <f>Petrobras_PETR4___Histórico__InfoMoney_1[[#This Row],[MACD Line]]&lt;0</f>
        <v>0</v>
      </c>
      <c r="BE9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39" spans="1:57">
      <c r="A939" s="83">
        <v>42954</v>
      </c>
      <c r="B939" s="98">
        <v>12.24</v>
      </c>
      <c r="C939" s="98">
        <v>12.24</v>
      </c>
      <c r="D939" s="98">
        <v>1.1200000000000001</v>
      </c>
      <c r="E939" s="98">
        <f>Petrobras_PETR4___Histórico__InfoMoney_1[[#This Row],[Var.Dia (%)]]/100</f>
        <v>1.1200000000000002E-2</v>
      </c>
      <c r="F939" s="98">
        <v>12.06</v>
      </c>
      <c r="G939" s="98">
        <v>12.04</v>
      </c>
      <c r="H939" s="98">
        <v>12.3</v>
      </c>
      <c r="I939" s="97" t="s">
        <v>836</v>
      </c>
      <c r="J939" s="108">
        <v>5.9999999999999995E-4</v>
      </c>
      <c r="K939" s="97">
        <f ca="1">IF(COUNT($E939:E$1321)&gt;=22,LINEST(OFFSET(E939,0,0,22),OFFSET(J939,0,0,22)),"")</f>
        <v>0.46725715429690684</v>
      </c>
      <c r="L939" s="99">
        <f t="shared" si="537"/>
        <v>0</v>
      </c>
      <c r="M939" s="99">
        <f t="shared" si="538"/>
        <v>0</v>
      </c>
      <c r="N939" s="99">
        <f t="shared" si="539"/>
        <v>0</v>
      </c>
      <c r="O9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-0.11235955056179728</v>
      </c>
      <c r="P939" s="128">
        <f>IF(Petrobras_PETR4___Histórico__InfoMoney_1[[#This Row],[William %R]]&lt;-0.8,1,0)</f>
        <v>0</v>
      </c>
      <c r="Q939" s="128">
        <f>IF(Petrobras_PETR4___Histórico__InfoMoney_1[[#This Row],[William %R]]&gt;-0.1,1,0)</f>
        <v>0</v>
      </c>
      <c r="R939" s="99">
        <f t="shared" si="540"/>
        <v>11.45</v>
      </c>
      <c r="S939" s="99">
        <f t="shared" si="541"/>
        <v>12.34</v>
      </c>
      <c r="T939" s="99">
        <f t="shared" si="542"/>
        <v>11.814384615384615</v>
      </c>
      <c r="U939" s="99">
        <f t="shared" si="543"/>
        <v>11.808000000000002</v>
      </c>
      <c r="V939" s="99">
        <f t="shared" si="544"/>
        <v>11.942014323844287</v>
      </c>
      <c r="W939" s="99">
        <f t="shared" si="545"/>
        <v>11.760264759147709</v>
      </c>
      <c r="X939" s="99">
        <f t="shared" si="546"/>
        <v>0.18174956469657744</v>
      </c>
      <c r="Y939" s="99">
        <f t="shared" si="547"/>
        <v>0.12973114944061775</v>
      </c>
      <c r="Z939" s="99">
        <f t="shared" si="548"/>
        <v>5.2018415255959682E-2</v>
      </c>
      <c r="AA939" s="109">
        <f t="shared" si="549"/>
        <v>9.1923881554251727E-2</v>
      </c>
      <c r="AB939" s="109">
        <f t="shared" si="566"/>
        <v>0.1559807680452947</v>
      </c>
      <c r="AC939" s="99" t="str">
        <f t="shared" si="567"/>
        <v>0</v>
      </c>
      <c r="AD939" s="95" t="str">
        <f t="shared" si="568"/>
        <v>0</v>
      </c>
      <c r="AE939" s="95">
        <f t="shared" si="550"/>
        <v>1</v>
      </c>
      <c r="AF939" s="95">
        <f>IF(Petrobras_PETR4___Histórico__InfoMoney_1[[#This Row],[MACD Line]]&lt;0,1,0)</f>
        <v>0</v>
      </c>
      <c r="AG939" s="99">
        <f>Petrobras_PETR4___Histórico__InfoMoney_1[[#This Row],[9MME]]/Petrobras_PETR4___Histórico__InfoMoney_1[[#This Row],[20MA]]</f>
        <v>1.0005407025224096</v>
      </c>
      <c r="AH939" s="95">
        <f t="shared" si="551"/>
        <v>0</v>
      </c>
      <c r="AI939" s="96">
        <f t="shared" si="552"/>
        <v>0</v>
      </c>
      <c r="AK939" s="104" t="b">
        <f t="shared" si="553"/>
        <v>0</v>
      </c>
      <c r="AL939" s="104" t="b">
        <f t="shared" si="554"/>
        <v>0</v>
      </c>
      <c r="AM939" s="104" t="b">
        <f t="shared" si="555"/>
        <v>0</v>
      </c>
      <c r="AN939" s="104" t="b">
        <f t="shared" si="556"/>
        <v>1</v>
      </c>
      <c r="AO939" s="98">
        <f t="shared" si="557"/>
        <v>10.61</v>
      </c>
      <c r="AP939" s="104">
        <f t="shared" si="558"/>
        <v>12.34</v>
      </c>
      <c r="AQ939" s="98">
        <f t="shared" si="559"/>
        <v>0.2</v>
      </c>
      <c r="AR939" s="98">
        <f t="shared" si="560"/>
        <v>0.15384615384615385</v>
      </c>
      <c r="AS939" s="98">
        <f t="shared" si="561"/>
        <v>7.407407407407407E-2</v>
      </c>
      <c r="AU939" s="97" t="b">
        <f t="shared" si="562"/>
        <v>1</v>
      </c>
      <c r="AV939" s="97" t="b">
        <f t="shared" si="563"/>
        <v>0</v>
      </c>
      <c r="AW939" s="97" t="b">
        <f t="shared" si="569"/>
        <v>0</v>
      </c>
      <c r="AX939" s="97" t="b">
        <f t="shared" si="570"/>
        <v>1</v>
      </c>
      <c r="AY9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39" s="97" t="b">
        <f t="shared" si="564"/>
        <v>1</v>
      </c>
      <c r="BA939" s="97" t="b">
        <f t="shared" si="565"/>
        <v>0</v>
      </c>
      <c r="BB939" s="97" t="b">
        <f t="shared" si="571"/>
        <v>0</v>
      </c>
      <c r="BC939" s="97" t="b">
        <f t="shared" si="572"/>
        <v>1</v>
      </c>
      <c r="BD939" s="97" t="b">
        <f>Petrobras_PETR4___Histórico__InfoMoney_1[[#This Row],[MACD Line]]&lt;0</f>
        <v>0</v>
      </c>
      <c r="BE9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0" spans="1:57">
      <c r="A940" s="83">
        <v>42951</v>
      </c>
      <c r="B940" s="98">
        <v>12.11</v>
      </c>
      <c r="C940" s="98">
        <v>12.11</v>
      </c>
      <c r="D940" s="98">
        <v>0.68</v>
      </c>
      <c r="E940" s="98">
        <f>Petrobras_PETR4___Histórico__InfoMoney_1[[#This Row],[Var.Dia (%)]]/100</f>
        <v>6.8000000000000005E-3</v>
      </c>
      <c r="F940" s="98">
        <v>12.11</v>
      </c>
      <c r="G940" s="98">
        <v>11.98</v>
      </c>
      <c r="H940" s="98">
        <v>12.18</v>
      </c>
      <c r="I940" s="97" t="s">
        <v>837</v>
      </c>
      <c r="J940" s="108">
        <v>-1.5299999999999999E-2</v>
      </c>
      <c r="K940" s="97">
        <f ca="1">IF(COUNT($E940:E$1321)&gt;=22,LINEST(OFFSET(E940,0,0,22),OFFSET(J940,0,0,22)),"")</f>
        <v>0.38187195361530862</v>
      </c>
      <c r="L940" s="99">
        <f t="shared" si="537"/>
        <v>0</v>
      </c>
      <c r="M940" s="99">
        <f t="shared" si="538"/>
        <v>0</v>
      </c>
      <c r="N940" s="99">
        <f t="shared" si="539"/>
        <v>0</v>
      </c>
      <c r="O9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-0.25842696629213513</v>
      </c>
      <c r="P940" s="128">
        <f>IF(Petrobras_PETR4___Histórico__InfoMoney_1[[#This Row],[William %R]]&lt;-0.8,1,0)</f>
        <v>0</v>
      </c>
      <c r="Q940" s="128">
        <f>IF(Petrobras_PETR4___Histórico__InfoMoney_1[[#This Row],[William %R]]&gt;-0.1,1,0)</f>
        <v>0</v>
      </c>
      <c r="R940" s="99">
        <f t="shared" si="540"/>
        <v>11.45</v>
      </c>
      <c r="S940" s="99">
        <f t="shared" si="541"/>
        <v>12.34</v>
      </c>
      <c r="T940" s="99">
        <f t="shared" si="542"/>
        <v>11.738115384615385</v>
      </c>
      <c r="U940" s="99">
        <f t="shared" si="543"/>
        <v>11.737</v>
      </c>
      <c r="V940" s="99">
        <f t="shared" si="544"/>
        <v>11.887835109997793</v>
      </c>
      <c r="W940" s="99">
        <f t="shared" si="545"/>
        <v>11.721885939879526</v>
      </c>
      <c r="X940" s="99">
        <f t="shared" si="546"/>
        <v>0.16594917011826738</v>
      </c>
      <c r="Y940" s="99">
        <f t="shared" si="547"/>
        <v>0.11672654562662783</v>
      </c>
      <c r="Z940" s="99">
        <f t="shared" si="548"/>
        <v>4.9222624491639541E-2</v>
      </c>
      <c r="AA940" s="109">
        <f t="shared" si="549"/>
        <v>6.3639610306789177E-2</v>
      </c>
      <c r="AB940" s="109">
        <f t="shared" si="566"/>
        <v>0.13026895255585638</v>
      </c>
      <c r="AC940" s="99" t="str">
        <f t="shared" si="567"/>
        <v>0</v>
      </c>
      <c r="AD940" s="95" t="str">
        <f t="shared" si="568"/>
        <v>0</v>
      </c>
      <c r="AE940" s="95">
        <f t="shared" si="550"/>
        <v>1</v>
      </c>
      <c r="AF940" s="95">
        <f>IF(Petrobras_PETR4___Histórico__InfoMoney_1[[#This Row],[MACD Line]]&lt;0,1,0)</f>
        <v>0</v>
      </c>
      <c r="AG940" s="99">
        <f>Petrobras_PETR4___Histórico__InfoMoney_1[[#This Row],[9MME]]/Petrobras_PETR4___Histórico__InfoMoney_1[[#This Row],[20MA]]</f>
        <v>1.0000950314914701</v>
      </c>
      <c r="AH940" s="95">
        <f t="shared" si="551"/>
        <v>0</v>
      </c>
      <c r="AI940" s="96">
        <f t="shared" si="552"/>
        <v>0</v>
      </c>
      <c r="AK940" s="104" t="b">
        <f t="shared" si="553"/>
        <v>0</v>
      </c>
      <c r="AL940" s="104" t="b">
        <f t="shared" si="554"/>
        <v>1</v>
      </c>
      <c r="AM940" s="104" t="b">
        <f t="shared" si="555"/>
        <v>0</v>
      </c>
      <c r="AN940" s="104" t="b">
        <f t="shared" si="556"/>
        <v>1</v>
      </c>
      <c r="AO940" s="98">
        <f t="shared" si="557"/>
        <v>10.61</v>
      </c>
      <c r="AP940" s="104">
        <f t="shared" si="558"/>
        <v>12.34</v>
      </c>
      <c r="AQ940" s="98">
        <f t="shared" si="559"/>
        <v>0.2</v>
      </c>
      <c r="AR940" s="98">
        <f t="shared" si="560"/>
        <v>0.15384615384615385</v>
      </c>
      <c r="AS940" s="98">
        <f t="shared" si="561"/>
        <v>7.407407407407407E-2</v>
      </c>
      <c r="AU940" s="97" t="b">
        <f t="shared" si="562"/>
        <v>0</v>
      </c>
      <c r="AV940" s="97" t="b">
        <f t="shared" si="563"/>
        <v>1</v>
      </c>
      <c r="AW940" s="97" t="b">
        <f t="shared" si="569"/>
        <v>1</v>
      </c>
      <c r="AX940" s="97" t="b">
        <f t="shared" si="570"/>
        <v>1</v>
      </c>
      <c r="AY9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0" s="97" t="b">
        <f t="shared" si="564"/>
        <v>0</v>
      </c>
      <c r="BA940" s="97" t="b">
        <f t="shared" si="565"/>
        <v>1</v>
      </c>
      <c r="BB940" s="97" t="b">
        <f t="shared" si="571"/>
        <v>0</v>
      </c>
      <c r="BC940" s="97" t="b">
        <f t="shared" si="572"/>
        <v>0</v>
      </c>
      <c r="BD940" s="97" t="b">
        <f>Petrobras_PETR4___Histórico__InfoMoney_1[[#This Row],[MACD Line]]&lt;0</f>
        <v>0</v>
      </c>
      <c r="BE9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1" spans="1:57">
      <c r="A941" s="83">
        <v>42950</v>
      </c>
      <c r="B941" s="98">
        <v>12.02</v>
      </c>
      <c r="C941" s="98">
        <v>12.02</v>
      </c>
      <c r="D941" s="98">
        <v>-1.48</v>
      </c>
      <c r="E941" s="98">
        <f>Petrobras_PETR4___Histórico__InfoMoney_1[[#This Row],[Var.Dia (%)]]/100</f>
        <v>-1.4800000000000001E-2</v>
      </c>
      <c r="F941" s="98">
        <v>12.26</v>
      </c>
      <c r="G941" s="98">
        <v>12.02</v>
      </c>
      <c r="H941" s="98">
        <v>12.34</v>
      </c>
      <c r="I941" s="97" t="s">
        <v>838</v>
      </c>
      <c r="J941" s="108">
        <v>-1.8E-3</v>
      </c>
      <c r="K941" s="97">
        <f ca="1">IF(COUNT($E941:E$1321)&gt;=22,LINEST(OFFSET(E941,0,0,22),OFFSET(J941,0,0,22)),"")</f>
        <v>0.11482593148426098</v>
      </c>
      <c r="L941" s="99">
        <f t="shared" si="537"/>
        <v>0</v>
      </c>
      <c r="M941" s="99">
        <f t="shared" si="538"/>
        <v>1</v>
      </c>
      <c r="N941" s="99">
        <f t="shared" si="539"/>
        <v>0</v>
      </c>
      <c r="O9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-0.35955056179775291</v>
      </c>
      <c r="P941" s="128">
        <f>IF(Petrobras_PETR4___Histórico__InfoMoney_1[[#This Row],[William %R]]&lt;-0.8,1,0)</f>
        <v>0</v>
      </c>
      <c r="Q941" s="128">
        <f>IF(Petrobras_PETR4___Histórico__InfoMoney_1[[#This Row],[William %R]]&gt;-0.1,1,0)</f>
        <v>0</v>
      </c>
      <c r="R941" s="99">
        <f t="shared" si="540"/>
        <v>11.45</v>
      </c>
      <c r="S941" s="99">
        <f t="shared" si="541"/>
        <v>12.34</v>
      </c>
      <c r="T941" s="99">
        <f t="shared" si="542"/>
        <v>11.680692307692309</v>
      </c>
      <c r="U941" s="99">
        <f t="shared" si="543"/>
        <v>11.670500000000001</v>
      </c>
      <c r="V941" s="99">
        <f t="shared" si="544"/>
        <v>11.847441493633756</v>
      </c>
      <c r="W941" s="99">
        <f t="shared" si="545"/>
        <v>11.690836815069888</v>
      </c>
      <c r="X941" s="99">
        <f t="shared" si="546"/>
        <v>0.15660467856386795</v>
      </c>
      <c r="Y941" s="99">
        <f t="shared" si="547"/>
        <v>0.10442088950371795</v>
      </c>
      <c r="Z941" s="99">
        <f t="shared" si="548"/>
        <v>5.2183789060150004E-2</v>
      </c>
      <c r="AA941" s="109">
        <f t="shared" si="549"/>
        <v>0.12727922061357835</v>
      </c>
      <c r="AB941" s="109">
        <f t="shared" si="566"/>
        <v>0.14307340773183527</v>
      </c>
      <c r="AC941" s="99" t="str">
        <f t="shared" si="567"/>
        <v>0</v>
      </c>
      <c r="AD941" s="95" t="str">
        <f t="shared" si="568"/>
        <v>0</v>
      </c>
      <c r="AE941" s="95">
        <f t="shared" si="550"/>
        <v>1</v>
      </c>
      <c r="AF941" s="95">
        <f>IF(Petrobras_PETR4___Histórico__InfoMoney_1[[#This Row],[MACD Line]]&lt;0,1,0)</f>
        <v>0</v>
      </c>
      <c r="AG941" s="99">
        <f>Petrobras_PETR4___Histórico__InfoMoney_1[[#This Row],[9MME]]/Petrobras_PETR4___Histórico__InfoMoney_1[[#This Row],[20MA]]</f>
        <v>1.0008733394192459</v>
      </c>
      <c r="AH941" s="95">
        <f t="shared" si="551"/>
        <v>0</v>
      </c>
      <c r="AI941" s="96">
        <f t="shared" si="552"/>
        <v>0</v>
      </c>
      <c r="AK941" s="104" t="b">
        <f t="shared" si="553"/>
        <v>1</v>
      </c>
      <c r="AL941" s="104" t="b">
        <f t="shared" si="554"/>
        <v>0</v>
      </c>
      <c r="AM941" s="104" t="b">
        <f t="shared" si="555"/>
        <v>1</v>
      </c>
      <c r="AN941" s="104" t="b">
        <f t="shared" si="556"/>
        <v>0</v>
      </c>
      <c r="AO941" s="98">
        <f t="shared" si="557"/>
        <v>10.61</v>
      </c>
      <c r="AP941" s="104">
        <f t="shared" si="558"/>
        <v>12.34</v>
      </c>
      <c r="AQ941" s="98">
        <f t="shared" si="559"/>
        <v>0.2</v>
      </c>
      <c r="AR941" s="98">
        <f t="shared" si="560"/>
        <v>0.15384615384615385</v>
      </c>
      <c r="AS941" s="98">
        <f t="shared" si="561"/>
        <v>7.407407407407407E-2</v>
      </c>
      <c r="AU941" s="97" t="b">
        <f t="shared" si="562"/>
        <v>1</v>
      </c>
      <c r="AV941" s="97" t="b">
        <f t="shared" si="563"/>
        <v>1</v>
      </c>
      <c r="AW941" s="97" t="b">
        <f t="shared" si="569"/>
        <v>1</v>
      </c>
      <c r="AX941" s="97" t="b">
        <f t="shared" si="570"/>
        <v>0</v>
      </c>
      <c r="AY9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1" s="97" t="b">
        <f t="shared" si="564"/>
        <v>0</v>
      </c>
      <c r="BA941" s="97" t="b">
        <f t="shared" si="565"/>
        <v>0</v>
      </c>
      <c r="BB941" s="97" t="b">
        <f t="shared" si="571"/>
        <v>1</v>
      </c>
      <c r="BC941" s="97" t="b">
        <f t="shared" si="572"/>
        <v>0</v>
      </c>
      <c r="BD941" s="97" t="b">
        <f>Petrobras_PETR4___Histórico__InfoMoney_1[[#This Row],[MACD Line]]&lt;0</f>
        <v>0</v>
      </c>
      <c r="BE9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2" spans="1:57">
      <c r="A942" s="83">
        <v>42949</v>
      </c>
      <c r="B942" s="98">
        <v>12.2</v>
      </c>
      <c r="C942" s="98">
        <v>12.2</v>
      </c>
      <c r="D942" s="98">
        <v>2.97</v>
      </c>
      <c r="E942" s="98">
        <f>Petrobras_PETR4___Histórico__InfoMoney_1[[#This Row],[Var.Dia (%)]]/100</f>
        <v>2.9700000000000001E-2</v>
      </c>
      <c r="F942" s="98">
        <v>11.86</v>
      </c>
      <c r="G942" s="98">
        <v>11.82</v>
      </c>
      <c r="H942" s="98">
        <v>12.3</v>
      </c>
      <c r="I942" s="97" t="s">
        <v>839</v>
      </c>
      <c r="J942" s="108">
        <v>5.4000000000000003E-3</v>
      </c>
      <c r="K942" s="97">
        <f ca="1">IF(COUNT($E942:E$1321)&gt;=22,LINEST(OFFSET(E942,0,0,22),OFFSET(J942,0,0,22)),"")</f>
        <v>0.13244341738372389</v>
      </c>
      <c r="L942" s="99">
        <f t="shared" si="537"/>
        <v>0</v>
      </c>
      <c r="M942" s="99">
        <f t="shared" si="538"/>
        <v>0</v>
      </c>
      <c r="N942" s="99">
        <f t="shared" si="539"/>
        <v>0</v>
      </c>
      <c r="O9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-0.11764705882353088</v>
      </c>
      <c r="P942" s="128">
        <f>IF(Petrobras_PETR4___Histórico__InfoMoney_1[[#This Row],[William %R]]&lt;-0.8,1,0)</f>
        <v>0</v>
      </c>
      <c r="Q942" s="128">
        <f>IF(Petrobras_PETR4___Histórico__InfoMoney_1[[#This Row],[William %R]]&gt;-0.1,1,0)</f>
        <v>0</v>
      </c>
      <c r="R942" s="99">
        <f t="shared" si="540"/>
        <v>11.45</v>
      </c>
      <c r="S942" s="99">
        <f t="shared" si="541"/>
        <v>12.3</v>
      </c>
      <c r="T942" s="99">
        <f t="shared" si="542"/>
        <v>11.658884615384615</v>
      </c>
      <c r="U942" s="99">
        <f t="shared" si="543"/>
        <v>11.619000000000002</v>
      </c>
      <c r="V942" s="99">
        <f t="shared" si="544"/>
        <v>11.816067219748984</v>
      </c>
      <c r="W942" s="99">
        <f t="shared" si="545"/>
        <v>11.66450376027548</v>
      </c>
      <c r="X942" s="99">
        <f t="shared" si="546"/>
        <v>0.15156345947350403</v>
      </c>
      <c r="Y942" s="99">
        <f t="shared" si="547"/>
        <v>9.1374942238680451E-2</v>
      </c>
      <c r="Z942" s="99">
        <f t="shared" si="548"/>
        <v>6.0188517234823574E-2</v>
      </c>
      <c r="AA942" s="109">
        <f t="shared" si="549"/>
        <v>0.24748737341529137</v>
      </c>
      <c r="AB942" s="109">
        <f t="shared" si="566"/>
        <v>0.17796066981218042</v>
      </c>
      <c r="AC942" s="99" t="str">
        <f t="shared" si="567"/>
        <v>0</v>
      </c>
      <c r="AD942" s="95" t="str">
        <f t="shared" si="568"/>
        <v>0</v>
      </c>
      <c r="AE942" s="95">
        <f t="shared" si="550"/>
        <v>1</v>
      </c>
      <c r="AF942" s="95">
        <f>IF(Petrobras_PETR4___Histórico__InfoMoney_1[[#This Row],[MACD Line]]&lt;0,1,0)</f>
        <v>0</v>
      </c>
      <c r="AG942" s="99">
        <f>Petrobras_PETR4___Histórico__InfoMoney_1[[#This Row],[9MME]]/Petrobras_PETR4___Histórico__InfoMoney_1[[#This Row],[20MA]]</f>
        <v>1.0034327063761608</v>
      </c>
      <c r="AH942" s="95">
        <f t="shared" si="551"/>
        <v>0</v>
      </c>
      <c r="AI942" s="96">
        <f t="shared" si="552"/>
        <v>0</v>
      </c>
      <c r="AK942" s="104" t="b">
        <f t="shared" si="553"/>
        <v>0</v>
      </c>
      <c r="AL942" s="104" t="b">
        <f t="shared" si="554"/>
        <v>1</v>
      </c>
      <c r="AM942" s="104" t="b">
        <f t="shared" si="555"/>
        <v>0</v>
      </c>
      <c r="AN942" s="104" t="b">
        <f t="shared" si="556"/>
        <v>1</v>
      </c>
      <c r="AO942" s="98">
        <f t="shared" si="557"/>
        <v>10.61</v>
      </c>
      <c r="AP942" s="104">
        <f t="shared" si="558"/>
        <v>12.34</v>
      </c>
      <c r="AQ942" s="98">
        <f t="shared" si="559"/>
        <v>0.2</v>
      </c>
      <c r="AR942" s="98">
        <f t="shared" si="560"/>
        <v>0.15384615384615385</v>
      </c>
      <c r="AS942" s="98">
        <f t="shared" si="561"/>
        <v>7.407407407407407E-2</v>
      </c>
      <c r="AU942" s="97" t="b">
        <f t="shared" si="562"/>
        <v>1</v>
      </c>
      <c r="AV942" s="97" t="b">
        <f t="shared" si="563"/>
        <v>1</v>
      </c>
      <c r="AW942" s="97" t="b">
        <f t="shared" si="569"/>
        <v>0</v>
      </c>
      <c r="AX942" s="97" t="b">
        <f t="shared" si="570"/>
        <v>1</v>
      </c>
      <c r="AY9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2" s="97" t="b">
        <f t="shared" si="564"/>
        <v>0</v>
      </c>
      <c r="BA942" s="97" t="b">
        <f t="shared" si="565"/>
        <v>0</v>
      </c>
      <c r="BB942" s="97" t="b">
        <f t="shared" si="571"/>
        <v>0</v>
      </c>
      <c r="BC942" s="97" t="b">
        <f t="shared" si="572"/>
        <v>1</v>
      </c>
      <c r="BD942" s="97" t="b">
        <f>Petrobras_PETR4___Histórico__InfoMoney_1[[#This Row],[MACD Line]]&lt;0</f>
        <v>0</v>
      </c>
      <c r="BE9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3" spans="1:57">
      <c r="A943" s="83">
        <v>42948</v>
      </c>
      <c r="B943" s="98">
        <v>11.85</v>
      </c>
      <c r="C943" s="98">
        <v>11.85</v>
      </c>
      <c r="D943" s="98">
        <v>-1.28</v>
      </c>
      <c r="E943" s="98">
        <f>Petrobras_PETR4___Histórico__InfoMoney_1[[#This Row],[Var.Dia (%)]]/100</f>
        <v>-1.2800000000000001E-2</v>
      </c>
      <c r="F943" s="98">
        <v>12.02</v>
      </c>
      <c r="G943" s="98">
        <v>11.82</v>
      </c>
      <c r="H943" s="98">
        <v>12.03</v>
      </c>
      <c r="I943" s="97" t="s">
        <v>840</v>
      </c>
      <c r="J943" s="108">
        <v>-9.1999999999999998E-3</v>
      </c>
      <c r="K943" s="97">
        <f ca="1">IF(COUNT($E943:E$1321)&gt;=22,LINEST(OFFSET(E943,0,0,22),OFFSET(J943,0,0,22)),"")</f>
        <v>-7.5247166689669714E-2</v>
      </c>
      <c r="L943" s="99">
        <f t="shared" si="537"/>
        <v>0</v>
      </c>
      <c r="M943" s="99">
        <f t="shared" si="538"/>
        <v>0</v>
      </c>
      <c r="N943" s="99">
        <f t="shared" si="539"/>
        <v>0</v>
      </c>
      <c r="O9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-0.34426229508196793</v>
      </c>
      <c r="P943" s="128">
        <f>IF(Petrobras_PETR4___Histórico__InfoMoney_1[[#This Row],[William %R]]&lt;-0.8,1,0)</f>
        <v>0</v>
      </c>
      <c r="Q943" s="128">
        <f>IF(Petrobras_PETR4___Histórico__InfoMoney_1[[#This Row],[William %R]]&gt;-0.1,1,0)</f>
        <v>0</v>
      </c>
      <c r="R943" s="99">
        <f t="shared" si="540"/>
        <v>11.45</v>
      </c>
      <c r="S943" s="99">
        <f t="shared" si="541"/>
        <v>12.06</v>
      </c>
      <c r="T943" s="99">
        <f t="shared" si="542"/>
        <v>11.578807692307693</v>
      </c>
      <c r="U943" s="99">
        <f t="shared" si="543"/>
        <v>11.560499999999999</v>
      </c>
      <c r="V943" s="99">
        <f t="shared" si="544"/>
        <v>11.746261259703346</v>
      </c>
      <c r="W943" s="99">
        <f t="shared" si="545"/>
        <v>11.621664061097517</v>
      </c>
      <c r="X943" s="99">
        <f t="shared" si="546"/>
        <v>0.1245971986058283</v>
      </c>
      <c r="Y943" s="99">
        <f t="shared" si="547"/>
        <v>7.6327812929974551E-2</v>
      </c>
      <c r="Z943" s="99">
        <f t="shared" si="548"/>
        <v>4.8269385675853746E-2</v>
      </c>
      <c r="AA943" s="109">
        <f t="shared" si="549"/>
        <v>0.1131370849898477</v>
      </c>
      <c r="AB943" s="109">
        <f t="shared" si="566"/>
        <v>0.11344602240713396</v>
      </c>
      <c r="AC943" s="99" t="str">
        <f t="shared" si="567"/>
        <v>0</v>
      </c>
      <c r="AD943" s="95" t="str">
        <f t="shared" si="568"/>
        <v>0</v>
      </c>
      <c r="AE943" s="95">
        <f t="shared" si="550"/>
        <v>1</v>
      </c>
      <c r="AF943" s="95">
        <f>IF(Petrobras_PETR4___Histórico__InfoMoney_1[[#This Row],[MACD Line]]&lt;0,1,0)</f>
        <v>0</v>
      </c>
      <c r="AG943" s="99">
        <f>Petrobras_PETR4___Histórico__InfoMoney_1[[#This Row],[9MME]]/Petrobras_PETR4___Histórico__InfoMoney_1[[#This Row],[20MA]]</f>
        <v>1.0015836419106174</v>
      </c>
      <c r="AH943" s="95">
        <f t="shared" si="551"/>
        <v>0</v>
      </c>
      <c r="AI943" s="96">
        <f t="shared" si="552"/>
        <v>0</v>
      </c>
      <c r="AK943" s="104" t="b">
        <f t="shared" si="553"/>
        <v>1</v>
      </c>
      <c r="AL943" s="104" t="b">
        <f t="shared" si="554"/>
        <v>1</v>
      </c>
      <c r="AM943" s="104" t="b">
        <f t="shared" si="555"/>
        <v>1</v>
      </c>
      <c r="AN943" s="104" t="b">
        <f t="shared" si="556"/>
        <v>0</v>
      </c>
      <c r="AO943" s="98">
        <f t="shared" si="557"/>
        <v>10.61</v>
      </c>
      <c r="AP943" s="104">
        <f t="shared" si="558"/>
        <v>12.06</v>
      </c>
      <c r="AQ943" s="98">
        <f t="shared" si="559"/>
        <v>0.2</v>
      </c>
      <c r="AR943" s="98">
        <f t="shared" si="560"/>
        <v>0.15384615384615385</v>
      </c>
      <c r="AS943" s="98">
        <f t="shared" si="561"/>
        <v>7.407407407407407E-2</v>
      </c>
      <c r="AU943" s="97" t="b">
        <f t="shared" si="562"/>
        <v>1</v>
      </c>
      <c r="AV943" s="97" t="b">
        <f t="shared" si="563"/>
        <v>1</v>
      </c>
      <c r="AW943" s="97" t="b">
        <f t="shared" si="569"/>
        <v>1</v>
      </c>
      <c r="AX943" s="97" t="b">
        <f t="shared" si="570"/>
        <v>0</v>
      </c>
      <c r="AY9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3" s="97" t="b">
        <f t="shared" si="564"/>
        <v>0</v>
      </c>
      <c r="BA943" s="97" t="b">
        <f t="shared" si="565"/>
        <v>0</v>
      </c>
      <c r="BB943" s="97" t="b">
        <f t="shared" si="571"/>
        <v>1</v>
      </c>
      <c r="BC943" s="97" t="b">
        <f t="shared" si="572"/>
        <v>0</v>
      </c>
      <c r="BD943" s="97" t="b">
        <f>Petrobras_PETR4___Histórico__InfoMoney_1[[#This Row],[MACD Line]]&lt;0</f>
        <v>0</v>
      </c>
      <c r="BE9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4" spans="1:57">
      <c r="A944" s="83">
        <v>42947</v>
      </c>
      <c r="B944" s="98">
        <v>12.01</v>
      </c>
      <c r="C944" s="98">
        <v>12.01</v>
      </c>
      <c r="D944" s="98">
        <v>1.22</v>
      </c>
      <c r="E944" s="98">
        <f>Petrobras_PETR4___Histórico__InfoMoney_1[[#This Row],[Var.Dia (%)]]/100</f>
        <v>1.2199999999999999E-2</v>
      </c>
      <c r="F944" s="98">
        <v>11.94</v>
      </c>
      <c r="G944" s="98">
        <v>11.81</v>
      </c>
      <c r="H944" s="98">
        <v>12.02</v>
      </c>
      <c r="I944" s="97" t="s">
        <v>841</v>
      </c>
      <c r="J944" s="108">
        <v>-8.9999999999999993E-3</v>
      </c>
      <c r="K944" s="97">
        <f ca="1">IF(COUNT($E944:E$1321)&gt;=22,LINEST(OFFSET(E944,0,0,22),OFFSET(J944,0,0,22)),"")</f>
        <v>-0.22505664336042486</v>
      </c>
      <c r="L944" s="99">
        <f t="shared" si="537"/>
        <v>0</v>
      </c>
      <c r="M944" s="99">
        <f t="shared" si="538"/>
        <v>0</v>
      </c>
      <c r="N944" s="99">
        <f t="shared" si="539"/>
        <v>0</v>
      </c>
      <c r="O9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-6.578947368421148E-2</v>
      </c>
      <c r="P944" s="128">
        <f>IF(Petrobras_PETR4___Histórico__InfoMoney_1[[#This Row],[William %R]]&lt;-0.8,1,0)</f>
        <v>0</v>
      </c>
      <c r="Q944" s="128">
        <f>IF(Petrobras_PETR4___Histórico__InfoMoney_1[[#This Row],[William %R]]&gt;-0.1,1,0)</f>
        <v>1</v>
      </c>
      <c r="R944" s="99">
        <f t="shared" si="540"/>
        <v>11.3</v>
      </c>
      <c r="S944" s="99">
        <f t="shared" si="541"/>
        <v>12.06</v>
      </c>
      <c r="T944" s="99">
        <f t="shared" si="542"/>
        <v>11.567884615384616</v>
      </c>
      <c r="U944" s="99">
        <f t="shared" si="543"/>
        <v>11.529500000000001</v>
      </c>
      <c r="V944" s="99">
        <f t="shared" si="544"/>
        <v>11.7273996705585</v>
      </c>
      <c r="W944" s="99">
        <f t="shared" si="545"/>
        <v>11.603397185985319</v>
      </c>
      <c r="X944" s="99">
        <f t="shared" si="546"/>
        <v>0.12400248457318064</v>
      </c>
      <c r="Y944" s="99">
        <f t="shared" si="547"/>
        <v>6.4260466511011111E-2</v>
      </c>
      <c r="Z944" s="99">
        <f t="shared" si="548"/>
        <v>5.9742018062169527E-2</v>
      </c>
      <c r="AA944" s="109">
        <f t="shared" si="549"/>
        <v>0.10606601717798238</v>
      </c>
      <c r="AB944" s="109">
        <f t="shared" si="566"/>
        <v>0.12259690045021499</v>
      </c>
      <c r="AC944" s="99" t="str">
        <f t="shared" si="567"/>
        <v>0</v>
      </c>
      <c r="AD944" s="95" t="str">
        <f t="shared" si="568"/>
        <v>0</v>
      </c>
      <c r="AE944" s="95">
        <f t="shared" si="550"/>
        <v>1</v>
      </c>
      <c r="AF944" s="95">
        <f>IF(Petrobras_PETR4___Histórico__InfoMoney_1[[#This Row],[MACD Line]]&lt;0,1,0)</f>
        <v>0</v>
      </c>
      <c r="AG944" s="99">
        <f>Petrobras_PETR4___Histórico__InfoMoney_1[[#This Row],[9MME]]/Petrobras_PETR4___Histórico__InfoMoney_1[[#This Row],[20MA]]</f>
        <v>1.0033292523860198</v>
      </c>
      <c r="AH944" s="95">
        <f t="shared" si="551"/>
        <v>0</v>
      </c>
      <c r="AI944" s="96">
        <f t="shared" si="552"/>
        <v>0</v>
      </c>
      <c r="AK944" s="104" t="b">
        <f t="shared" si="553"/>
        <v>1</v>
      </c>
      <c r="AL944" s="104" t="b">
        <f t="shared" si="554"/>
        <v>0</v>
      </c>
      <c r="AM944" s="104" t="b">
        <f t="shared" si="555"/>
        <v>0</v>
      </c>
      <c r="AN944" s="104" t="b">
        <f t="shared" si="556"/>
        <v>1</v>
      </c>
      <c r="AO944" s="98">
        <f t="shared" si="557"/>
        <v>10.61</v>
      </c>
      <c r="AP944" s="104">
        <f t="shared" si="558"/>
        <v>12.06</v>
      </c>
      <c r="AQ944" s="98">
        <f t="shared" si="559"/>
        <v>0.2</v>
      </c>
      <c r="AR944" s="98">
        <f t="shared" si="560"/>
        <v>0.15384615384615385</v>
      </c>
      <c r="AS944" s="98">
        <f t="shared" si="561"/>
        <v>7.407407407407407E-2</v>
      </c>
      <c r="AU944" s="97" t="b">
        <f t="shared" si="562"/>
        <v>1</v>
      </c>
      <c r="AV944" s="97" t="b">
        <f t="shared" si="563"/>
        <v>0</v>
      </c>
      <c r="AW944" s="97" t="b">
        <f t="shared" si="569"/>
        <v>0</v>
      </c>
      <c r="AX944" s="97" t="b">
        <f t="shared" si="570"/>
        <v>1</v>
      </c>
      <c r="AY9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4" s="97" t="b">
        <f t="shared" si="564"/>
        <v>1</v>
      </c>
      <c r="BA944" s="97" t="b">
        <f t="shared" si="565"/>
        <v>0</v>
      </c>
      <c r="BB944" s="97" t="b">
        <f t="shared" si="571"/>
        <v>0</v>
      </c>
      <c r="BC944" s="97" t="b">
        <f t="shared" si="572"/>
        <v>1</v>
      </c>
      <c r="BD944" s="97" t="b">
        <f>Petrobras_PETR4___Histórico__InfoMoney_1[[#This Row],[MACD Line]]&lt;0</f>
        <v>0</v>
      </c>
      <c r="BE9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5" spans="1:57">
      <c r="A945" s="83">
        <v>42944</v>
      </c>
      <c r="B945" s="98">
        <v>11.86</v>
      </c>
      <c r="C945" s="98">
        <v>11.86</v>
      </c>
      <c r="D945" s="98">
        <v>1</v>
      </c>
      <c r="E945" s="98">
        <f>Petrobras_PETR4___Histórico__InfoMoney_1[[#This Row],[Var.Dia (%)]]/100</f>
        <v>0.01</v>
      </c>
      <c r="F945" s="98">
        <v>11.73</v>
      </c>
      <c r="G945" s="98">
        <v>11.66</v>
      </c>
      <c r="H945" s="98">
        <v>11.86</v>
      </c>
      <c r="I945" s="97" t="s">
        <v>842</v>
      </c>
      <c r="J945" s="108">
        <v>-6.4000000000000003E-3</v>
      </c>
      <c r="K945" s="97">
        <f ca="1">IF(COUNT($E945:E$1321)&gt;=22,LINEST(OFFSET(E945,0,0,22),OFFSET(J945,0,0,22)),"")</f>
        <v>-0.20215715834294015</v>
      </c>
      <c r="L945" s="99">
        <f t="shared" si="537"/>
        <v>0</v>
      </c>
      <c r="M945" s="99">
        <f t="shared" si="538"/>
        <v>0</v>
      </c>
      <c r="N945" s="99">
        <f t="shared" si="539"/>
        <v>0</v>
      </c>
      <c r="O9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-0.15267175572519159</v>
      </c>
      <c r="P945" s="128">
        <f>IF(Petrobras_PETR4___Histórico__InfoMoney_1[[#This Row],[William %R]]&lt;-0.8,1,0)</f>
        <v>0</v>
      </c>
      <c r="Q945" s="128">
        <f>IF(Petrobras_PETR4___Histórico__InfoMoney_1[[#This Row],[William %R]]&gt;-0.1,1,0)</f>
        <v>0</v>
      </c>
      <c r="R945" s="99">
        <f t="shared" si="540"/>
        <v>10.75</v>
      </c>
      <c r="S945" s="99">
        <f t="shared" si="541"/>
        <v>12.06</v>
      </c>
      <c r="T945" s="99">
        <f t="shared" si="542"/>
        <v>11.515615384615383</v>
      </c>
      <c r="U945" s="99">
        <f t="shared" si="543"/>
        <v>11.487500000000001</v>
      </c>
      <c r="V945" s="99">
        <f t="shared" si="544"/>
        <v>11.676017792478227</v>
      </c>
      <c r="W945" s="99">
        <f t="shared" si="545"/>
        <v>11.570868960864145</v>
      </c>
      <c r="X945" s="99">
        <f t="shared" si="546"/>
        <v>0.10514883161408228</v>
      </c>
      <c r="Y945" s="99">
        <f t="shared" si="547"/>
        <v>4.9324961995468722E-2</v>
      </c>
      <c r="Z945" s="99">
        <f t="shared" si="548"/>
        <v>5.5823869618613561E-2</v>
      </c>
      <c r="AA945" s="109">
        <f t="shared" si="549"/>
        <v>8.4852813742385153E-2</v>
      </c>
      <c r="AB945" s="109">
        <f t="shared" si="566"/>
        <v>0.11798304963002051</v>
      </c>
      <c r="AC945" s="99" t="str">
        <f t="shared" si="567"/>
        <v>0</v>
      </c>
      <c r="AD945" s="95" t="str">
        <f t="shared" si="568"/>
        <v>0</v>
      </c>
      <c r="AE945" s="95">
        <f t="shared" si="550"/>
        <v>1</v>
      </c>
      <c r="AF945" s="95">
        <f>IF(Petrobras_PETR4___Histórico__InfoMoney_1[[#This Row],[MACD Line]]&lt;0,1,0)</f>
        <v>0</v>
      </c>
      <c r="AG945" s="99">
        <f>Petrobras_PETR4___Histórico__InfoMoney_1[[#This Row],[9MME]]/Petrobras_PETR4___Histórico__InfoMoney_1[[#This Row],[20MA]]</f>
        <v>1.0024474763538962</v>
      </c>
      <c r="AH945" s="95">
        <f t="shared" si="551"/>
        <v>0</v>
      </c>
      <c r="AI945" s="96">
        <f t="shared" si="552"/>
        <v>0</v>
      </c>
      <c r="AK945" s="104" t="b">
        <f t="shared" si="553"/>
        <v>0</v>
      </c>
      <c r="AL945" s="104" t="b">
        <f t="shared" si="554"/>
        <v>0</v>
      </c>
      <c r="AM945" s="104" t="b">
        <f t="shared" si="555"/>
        <v>0</v>
      </c>
      <c r="AN945" s="104" t="b">
        <f t="shared" si="556"/>
        <v>1</v>
      </c>
      <c r="AO945" s="98">
        <f t="shared" si="557"/>
        <v>10.61</v>
      </c>
      <c r="AP945" s="104">
        <f t="shared" si="558"/>
        <v>12.06</v>
      </c>
      <c r="AQ945" s="98">
        <f t="shared" si="559"/>
        <v>0.2</v>
      </c>
      <c r="AR945" s="98">
        <f t="shared" si="560"/>
        <v>0.15384615384615385</v>
      </c>
      <c r="AS945" s="98">
        <f t="shared" si="561"/>
        <v>7.407407407407407E-2</v>
      </c>
      <c r="AU945" s="97" t="b">
        <f t="shared" si="562"/>
        <v>0</v>
      </c>
      <c r="AV945" s="97" t="b">
        <f t="shared" si="563"/>
        <v>0</v>
      </c>
      <c r="AW945" s="97" t="b">
        <f t="shared" si="569"/>
        <v>1</v>
      </c>
      <c r="AX945" s="97" t="b">
        <f t="shared" si="570"/>
        <v>1</v>
      </c>
      <c r="AY9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5" s="97" t="b">
        <f t="shared" si="564"/>
        <v>0</v>
      </c>
      <c r="BA945" s="97" t="b">
        <f t="shared" si="565"/>
        <v>1</v>
      </c>
      <c r="BB945" s="97" t="b">
        <f t="shared" si="571"/>
        <v>0</v>
      </c>
      <c r="BC945" s="97" t="b">
        <f t="shared" si="572"/>
        <v>0</v>
      </c>
      <c r="BD945" s="97" t="b">
        <f>Petrobras_PETR4___Histórico__InfoMoney_1[[#This Row],[MACD Line]]&lt;0</f>
        <v>0</v>
      </c>
      <c r="BE9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6" spans="1:57">
      <c r="A946" s="83">
        <v>42943</v>
      </c>
      <c r="B946" s="98">
        <v>11.74</v>
      </c>
      <c r="C946" s="98">
        <v>11.74</v>
      </c>
      <c r="D946" s="98">
        <v>0.15</v>
      </c>
      <c r="E946" s="98">
        <f>Petrobras_PETR4___Histórico__InfoMoney_1[[#This Row],[Var.Dia (%)]]/100</f>
        <v>1.5E-3</v>
      </c>
      <c r="F946" s="98">
        <v>11.79</v>
      </c>
      <c r="G946" s="98">
        <v>11.74</v>
      </c>
      <c r="H946" s="98">
        <v>11.9</v>
      </c>
      <c r="I946" s="97" t="s">
        <v>843</v>
      </c>
      <c r="J946" s="108">
        <v>-3.3999999999999998E-3</v>
      </c>
      <c r="K946" s="97">
        <f ca="1">IF(COUNT($E946:E$1321)&gt;=22,LINEST(OFFSET(E946,0,0,22),OFFSET(J946,0,0,22)),"")</f>
        <v>-0.16533962977123984</v>
      </c>
      <c r="L946" s="99">
        <f t="shared" si="537"/>
        <v>0</v>
      </c>
      <c r="M946" s="99">
        <f t="shared" si="538"/>
        <v>0</v>
      </c>
      <c r="N946" s="99">
        <f t="shared" si="539"/>
        <v>0</v>
      </c>
      <c r="O9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-0.22068965517241382</v>
      </c>
      <c r="P946" s="128">
        <f>IF(Petrobras_PETR4___Histórico__InfoMoney_1[[#This Row],[William %R]]&lt;-0.8,1,0)</f>
        <v>0</v>
      </c>
      <c r="Q946" s="128">
        <f>IF(Petrobras_PETR4___Histórico__InfoMoney_1[[#This Row],[William %R]]&gt;-0.1,1,0)</f>
        <v>0</v>
      </c>
      <c r="R946" s="99">
        <f t="shared" si="540"/>
        <v>10.61</v>
      </c>
      <c r="S946" s="99">
        <f t="shared" si="541"/>
        <v>12.06</v>
      </c>
      <c r="T946" s="99">
        <f t="shared" si="542"/>
        <v>11.465846153846153</v>
      </c>
      <c r="U946" s="99">
        <f t="shared" si="543"/>
        <v>11.452999999999999</v>
      </c>
      <c r="V946" s="99">
        <f t="shared" si="544"/>
        <v>11.642566482019722</v>
      </c>
      <c r="W946" s="99">
        <f t="shared" si="545"/>
        <v>11.547738477733276</v>
      </c>
      <c r="X946" s="99">
        <f t="shared" si="546"/>
        <v>9.4828004286446443E-2</v>
      </c>
      <c r="Y946" s="99">
        <f t="shared" si="547"/>
        <v>3.5368994590815328E-2</v>
      </c>
      <c r="Z946" s="99">
        <f t="shared" si="548"/>
        <v>5.9459009695631115E-2</v>
      </c>
      <c r="AA946" s="109">
        <f t="shared" si="549"/>
        <v>7.0710678118653244E-3</v>
      </c>
      <c r="AB946" s="109">
        <f t="shared" si="566"/>
        <v>0.17412639087743084</v>
      </c>
      <c r="AC946" s="99" t="str">
        <f t="shared" si="567"/>
        <v>0</v>
      </c>
      <c r="AD946" s="95" t="str">
        <f t="shared" si="568"/>
        <v>0</v>
      </c>
      <c r="AE946" s="95">
        <f t="shared" si="550"/>
        <v>1</v>
      </c>
      <c r="AF946" s="95">
        <f>IF(Petrobras_PETR4___Histórico__InfoMoney_1[[#This Row],[MACD Line]]&lt;0,1,0)</f>
        <v>0</v>
      </c>
      <c r="AG946" s="99">
        <f>Petrobras_PETR4___Histórico__InfoMoney_1[[#This Row],[9MME]]/Petrobras_PETR4___Histórico__InfoMoney_1[[#This Row],[20MA]]</f>
        <v>1.0011216409539991</v>
      </c>
      <c r="AH946" s="95">
        <f t="shared" si="551"/>
        <v>0</v>
      </c>
      <c r="AI946" s="96">
        <f t="shared" si="552"/>
        <v>0</v>
      </c>
      <c r="AK946" s="104" t="b">
        <f t="shared" si="553"/>
        <v>0</v>
      </c>
      <c r="AL946" s="104" t="b">
        <f t="shared" si="554"/>
        <v>1</v>
      </c>
      <c r="AM946" s="104" t="b">
        <f t="shared" si="555"/>
        <v>0</v>
      </c>
      <c r="AN946" s="104" t="b">
        <f t="shared" si="556"/>
        <v>1</v>
      </c>
      <c r="AO946" s="98">
        <f t="shared" si="557"/>
        <v>10.61</v>
      </c>
      <c r="AP946" s="104">
        <f t="shared" si="558"/>
        <v>12.06</v>
      </c>
      <c r="AQ946" s="98">
        <f t="shared" si="559"/>
        <v>0.2</v>
      </c>
      <c r="AR946" s="98">
        <f t="shared" si="560"/>
        <v>0.15384615384615385</v>
      </c>
      <c r="AS946" s="98">
        <f t="shared" si="561"/>
        <v>7.407407407407407E-2</v>
      </c>
      <c r="AU946" s="97" t="b">
        <f t="shared" si="562"/>
        <v>0</v>
      </c>
      <c r="AV946" s="97" t="b">
        <f t="shared" si="563"/>
        <v>1</v>
      </c>
      <c r="AW946" s="97" t="b">
        <f t="shared" si="569"/>
        <v>1</v>
      </c>
      <c r="AX946" s="97" t="b">
        <f t="shared" si="570"/>
        <v>1</v>
      </c>
      <c r="AY9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6" s="97" t="b">
        <f t="shared" si="564"/>
        <v>1</v>
      </c>
      <c r="BA946" s="97" t="b">
        <f t="shared" si="565"/>
        <v>0</v>
      </c>
      <c r="BB946" s="97" t="b">
        <f t="shared" si="571"/>
        <v>0</v>
      </c>
      <c r="BC946" s="97" t="b">
        <f t="shared" si="572"/>
        <v>0</v>
      </c>
      <c r="BD946" s="97" t="b">
        <f>Petrobras_PETR4___Histórico__InfoMoney_1[[#This Row],[MACD Line]]&lt;0</f>
        <v>0</v>
      </c>
      <c r="BE9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7" spans="1:57">
      <c r="A947" s="83">
        <v>42942</v>
      </c>
      <c r="B947" s="98">
        <v>11.73</v>
      </c>
      <c r="C947" s="98">
        <v>11.73</v>
      </c>
      <c r="D947" s="98">
        <v>-1.82</v>
      </c>
      <c r="E947" s="98">
        <f>Petrobras_PETR4___Histórico__InfoMoney_1[[#This Row],[Var.Dia (%)]]/100</f>
        <v>-1.8200000000000001E-2</v>
      </c>
      <c r="F947" s="98">
        <v>12.02</v>
      </c>
      <c r="G947" s="98">
        <v>11.73</v>
      </c>
      <c r="H947" s="98">
        <v>12.05</v>
      </c>
      <c r="I947" s="97" t="s">
        <v>844</v>
      </c>
      <c r="J947" s="108">
        <v>-4.1000000000000003E-3</v>
      </c>
      <c r="K947" s="97">
        <f ca="1">IF(COUNT($E947:E$1321)&gt;=22,LINEST(OFFSET(E947,0,0,22),OFFSET(J947,0,0,22)),"")</f>
        <v>-0.14255635174991152</v>
      </c>
      <c r="L947" s="99">
        <f t="shared" si="537"/>
        <v>0</v>
      </c>
      <c r="M947" s="99">
        <f t="shared" si="538"/>
        <v>0</v>
      </c>
      <c r="N947" s="99">
        <f t="shared" si="539"/>
        <v>0</v>
      </c>
      <c r="O9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-0.2275862068965516</v>
      </c>
      <c r="P947" s="128">
        <f>IF(Petrobras_PETR4___Histórico__InfoMoney_1[[#This Row],[William %R]]&lt;-0.8,1,0)</f>
        <v>0</v>
      </c>
      <c r="Q947" s="128">
        <f>IF(Petrobras_PETR4___Histórico__InfoMoney_1[[#This Row],[William %R]]&gt;-0.1,1,0)</f>
        <v>0</v>
      </c>
      <c r="R947" s="99">
        <f t="shared" si="540"/>
        <v>10.61</v>
      </c>
      <c r="S947" s="99">
        <f t="shared" si="541"/>
        <v>12.06</v>
      </c>
      <c r="T947" s="99">
        <f t="shared" si="542"/>
        <v>11.429615384615381</v>
      </c>
      <c r="U947" s="99">
        <f t="shared" si="543"/>
        <v>11.415999999999999</v>
      </c>
      <c r="V947" s="99">
        <f t="shared" si="544"/>
        <v>11.624851296932398</v>
      </c>
      <c r="W947" s="99">
        <f t="shared" si="545"/>
        <v>11.532357555951938</v>
      </c>
      <c r="X947" s="99">
        <f t="shared" si="546"/>
        <v>9.2493740980460259E-2</v>
      </c>
      <c r="Y947" s="99">
        <f t="shared" si="547"/>
        <v>2.0504242166907553E-2</v>
      </c>
      <c r="Z947" s="99">
        <f t="shared" si="548"/>
        <v>7.198949881355271E-2</v>
      </c>
      <c r="AA947" s="109">
        <f t="shared" si="549"/>
        <v>0.14849242404917432</v>
      </c>
      <c r="AB947" s="109">
        <f t="shared" si="566"/>
        <v>0.18343936327844093</v>
      </c>
      <c r="AC947" s="99" t="str">
        <f t="shared" si="567"/>
        <v>0</v>
      </c>
      <c r="AD947" s="95" t="str">
        <f t="shared" si="568"/>
        <v>0</v>
      </c>
      <c r="AE947" s="95">
        <f t="shared" si="550"/>
        <v>1</v>
      </c>
      <c r="AF947" s="95">
        <f>IF(Petrobras_PETR4___Histórico__InfoMoney_1[[#This Row],[MACD Line]]&lt;0,1,0)</f>
        <v>0</v>
      </c>
      <c r="AG947" s="99">
        <f>Petrobras_PETR4___Histórico__InfoMoney_1[[#This Row],[9MME]]/Petrobras_PETR4___Histórico__InfoMoney_1[[#This Row],[20MA]]</f>
        <v>1.0011926580777315</v>
      </c>
      <c r="AH947" s="95">
        <f t="shared" si="551"/>
        <v>0</v>
      </c>
      <c r="AI947" s="96">
        <f t="shared" si="552"/>
        <v>0</v>
      </c>
      <c r="AK947" s="104" t="b">
        <f t="shared" si="553"/>
        <v>1</v>
      </c>
      <c r="AL947" s="104" t="b">
        <f t="shared" si="554"/>
        <v>1</v>
      </c>
      <c r="AM947" s="104" t="b">
        <f t="shared" si="555"/>
        <v>1</v>
      </c>
      <c r="AN947" s="104" t="b">
        <f t="shared" si="556"/>
        <v>0</v>
      </c>
      <c r="AO947" s="98">
        <f t="shared" si="557"/>
        <v>10.61</v>
      </c>
      <c r="AP947" s="104">
        <f t="shared" si="558"/>
        <v>12.06</v>
      </c>
      <c r="AQ947" s="98">
        <f t="shared" si="559"/>
        <v>0.2</v>
      </c>
      <c r="AR947" s="98">
        <f t="shared" si="560"/>
        <v>0.15384615384615385</v>
      </c>
      <c r="AS947" s="98">
        <f t="shared" si="561"/>
        <v>7.407407407407407E-2</v>
      </c>
      <c r="AU947" s="97" t="b">
        <f t="shared" si="562"/>
        <v>1</v>
      </c>
      <c r="AV947" s="97" t="b">
        <f t="shared" si="563"/>
        <v>1</v>
      </c>
      <c r="AW947" s="97" t="b">
        <f t="shared" si="569"/>
        <v>1</v>
      </c>
      <c r="AX947" s="97" t="b">
        <f t="shared" si="570"/>
        <v>0</v>
      </c>
      <c r="AY9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7" s="97" t="b">
        <f t="shared" si="564"/>
        <v>0</v>
      </c>
      <c r="BA947" s="97" t="b">
        <f t="shared" si="565"/>
        <v>1</v>
      </c>
      <c r="BB947" s="97" t="b">
        <f t="shared" si="571"/>
        <v>1</v>
      </c>
      <c r="BC947" s="97" t="b">
        <f t="shared" si="572"/>
        <v>0</v>
      </c>
      <c r="BD947" s="97" t="b">
        <f>Petrobras_PETR4___Histórico__InfoMoney_1[[#This Row],[MACD Line]]&lt;0</f>
        <v>0</v>
      </c>
      <c r="BE9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8" spans="1:57">
      <c r="A948" s="83">
        <v>42941</v>
      </c>
      <c r="B948" s="98">
        <v>11.94</v>
      </c>
      <c r="C948" s="98">
        <v>11.94</v>
      </c>
      <c r="D948" s="98">
        <v>2.64</v>
      </c>
      <c r="E948" s="98">
        <f>Petrobras_PETR4___Histórico__InfoMoney_1[[#This Row],[Var.Dia (%)]]/100</f>
        <v>2.64E-2</v>
      </c>
      <c r="F948" s="98">
        <v>11.75</v>
      </c>
      <c r="G948" s="98">
        <v>11.75</v>
      </c>
      <c r="H948" s="98">
        <v>11.97</v>
      </c>
      <c r="I948" s="97" t="s">
        <v>845</v>
      </c>
      <c r="J948" s="108">
        <v>1.01E-2</v>
      </c>
      <c r="K948" s="97">
        <f ca="1">IF(COUNT($E948:E$1321)&gt;=22,LINEST(OFFSET(E948,0,0,22),OFFSET(J948,0,0,22)),"")</f>
        <v>6.6481945571988207E-2</v>
      </c>
      <c r="L948" s="99">
        <f t="shared" si="537"/>
        <v>0</v>
      </c>
      <c r="M948" s="99">
        <f t="shared" si="538"/>
        <v>0</v>
      </c>
      <c r="N948" s="99">
        <f t="shared" si="539"/>
        <v>0</v>
      </c>
      <c r="O9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-8.2758620689655796E-2</v>
      </c>
      <c r="P948" s="128">
        <f>IF(Petrobras_PETR4___Histórico__InfoMoney_1[[#This Row],[William %R]]&lt;-0.8,1,0)</f>
        <v>0</v>
      </c>
      <c r="Q948" s="128">
        <f>IF(Petrobras_PETR4___Histórico__InfoMoney_1[[#This Row],[William %R]]&gt;-0.1,1,0)</f>
        <v>1</v>
      </c>
      <c r="R948" s="99">
        <f t="shared" si="540"/>
        <v>10.61</v>
      </c>
      <c r="S948" s="99">
        <f t="shared" si="541"/>
        <v>12.06</v>
      </c>
      <c r="T948" s="99">
        <f t="shared" si="542"/>
        <v>11.423423076923076</v>
      </c>
      <c r="U948" s="99">
        <f t="shared" si="543"/>
        <v>11.374999999999996</v>
      </c>
      <c r="V948" s="99">
        <f t="shared" si="544"/>
        <v>11.605733350920108</v>
      </c>
      <c r="W948" s="99">
        <f t="shared" si="545"/>
        <v>11.516546160428092</v>
      </c>
      <c r="X948" s="99">
        <f t="shared" si="546"/>
        <v>8.9187190492015844E-2</v>
      </c>
      <c r="Y948" s="99">
        <f t="shared" si="547"/>
        <v>2.5068674635193786E-3</v>
      </c>
      <c r="Z948" s="99">
        <f t="shared" si="548"/>
        <v>8.6680323028496459E-2</v>
      </c>
      <c r="AA948" s="109">
        <f t="shared" si="549"/>
        <v>0.21213203435596351</v>
      </c>
      <c r="AB948" s="109">
        <f t="shared" si="566"/>
        <v>0.21078424988599059</v>
      </c>
      <c r="AC948" s="99" t="str">
        <f t="shared" si="567"/>
        <v>0</v>
      </c>
      <c r="AD948" s="95" t="str">
        <f t="shared" si="568"/>
        <v>0</v>
      </c>
      <c r="AE948" s="95">
        <f t="shared" si="550"/>
        <v>1</v>
      </c>
      <c r="AF948" s="95">
        <f>IF(Petrobras_PETR4___Histórico__InfoMoney_1[[#This Row],[MACD Line]]&lt;0,1,0)</f>
        <v>0</v>
      </c>
      <c r="AG948" s="99">
        <f>Petrobras_PETR4___Histórico__InfoMoney_1[[#This Row],[9MME]]/Petrobras_PETR4___Histórico__InfoMoney_1[[#This Row],[20MA]]</f>
        <v>1.0042569737954354</v>
      </c>
      <c r="AH948" s="95">
        <f t="shared" si="551"/>
        <v>0</v>
      </c>
      <c r="AI948" s="96">
        <f t="shared" si="552"/>
        <v>0</v>
      </c>
      <c r="AK948" s="104" t="b">
        <f t="shared" si="553"/>
        <v>1</v>
      </c>
      <c r="AL948" s="104" t="b">
        <f t="shared" si="554"/>
        <v>0</v>
      </c>
      <c r="AM948" s="104" t="b">
        <f t="shared" si="555"/>
        <v>0</v>
      </c>
      <c r="AN948" s="104" t="b">
        <f t="shared" si="556"/>
        <v>1</v>
      </c>
      <c r="AO948" s="98">
        <f t="shared" si="557"/>
        <v>10.61</v>
      </c>
      <c r="AP948" s="104">
        <f t="shared" si="558"/>
        <v>12.06</v>
      </c>
      <c r="AQ948" s="98">
        <f t="shared" si="559"/>
        <v>0.2</v>
      </c>
      <c r="AR948" s="98">
        <f t="shared" si="560"/>
        <v>0.15384615384615385</v>
      </c>
      <c r="AS948" s="98">
        <f t="shared" si="561"/>
        <v>7.407407407407407E-2</v>
      </c>
      <c r="AU948" s="97" t="b">
        <f t="shared" si="562"/>
        <v>1</v>
      </c>
      <c r="AV948" s="97" t="b">
        <f t="shared" si="563"/>
        <v>0</v>
      </c>
      <c r="AW948" s="97" t="b">
        <f t="shared" si="569"/>
        <v>0</v>
      </c>
      <c r="AX948" s="97" t="b">
        <f t="shared" si="570"/>
        <v>1</v>
      </c>
      <c r="AY9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8" s="97" t="b">
        <f t="shared" si="564"/>
        <v>0</v>
      </c>
      <c r="BA948" s="97" t="b">
        <f t="shared" si="565"/>
        <v>0</v>
      </c>
      <c r="BB948" s="97" t="b">
        <f t="shared" si="571"/>
        <v>0</v>
      </c>
      <c r="BC948" s="97" t="b">
        <f t="shared" si="572"/>
        <v>1</v>
      </c>
      <c r="BD948" s="97" t="b">
        <f>Petrobras_PETR4___Histórico__InfoMoney_1[[#This Row],[MACD Line]]&lt;0</f>
        <v>0</v>
      </c>
      <c r="BE9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49" spans="1:57">
      <c r="A949" s="83">
        <v>42940</v>
      </c>
      <c r="B949" s="98">
        <v>11.64</v>
      </c>
      <c r="C949" s="98">
        <v>11.64</v>
      </c>
      <c r="D949" s="98">
        <v>1.5</v>
      </c>
      <c r="E949" s="98">
        <f>Petrobras_PETR4___Histórico__InfoMoney_1[[#This Row],[Var.Dia (%)]]/100</f>
        <v>1.4999999999999999E-2</v>
      </c>
      <c r="F949" s="98">
        <v>11.59</v>
      </c>
      <c r="G949" s="98">
        <v>11.54</v>
      </c>
      <c r="H949" s="98">
        <v>11.67</v>
      </c>
      <c r="I949" s="97" t="s">
        <v>846</v>
      </c>
      <c r="J949" s="108">
        <v>-8.6999999999999994E-3</v>
      </c>
      <c r="K949" s="97">
        <f ca="1">IF(COUNT($E949:E$1321)&gt;=22,LINEST(OFFSET(E949,0,0,22),OFFSET(J949,0,0,22)),"")</f>
        <v>-9.1858180135198919E-3</v>
      </c>
      <c r="L949" s="99">
        <f t="shared" si="537"/>
        <v>0</v>
      </c>
      <c r="M949" s="99">
        <f t="shared" si="538"/>
        <v>0</v>
      </c>
      <c r="N949" s="99">
        <f t="shared" si="539"/>
        <v>0</v>
      </c>
      <c r="O9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-0.28965517241379285</v>
      </c>
      <c r="P949" s="128">
        <f>IF(Petrobras_PETR4___Histórico__InfoMoney_1[[#This Row],[William %R]]&lt;-0.8,1,0)</f>
        <v>0</v>
      </c>
      <c r="Q949" s="128">
        <f>IF(Petrobras_PETR4___Histórico__InfoMoney_1[[#This Row],[William %R]]&gt;-0.1,1,0)</f>
        <v>0</v>
      </c>
      <c r="R949" s="99">
        <f t="shared" si="540"/>
        <v>10.61</v>
      </c>
      <c r="S949" s="99">
        <f t="shared" si="541"/>
        <v>12.06</v>
      </c>
      <c r="T949" s="99">
        <f t="shared" si="542"/>
        <v>11.353576923076922</v>
      </c>
      <c r="U949" s="99">
        <f t="shared" si="543"/>
        <v>11.329499999999999</v>
      </c>
      <c r="V949" s="99">
        <f t="shared" si="544"/>
        <v>11.544957596541945</v>
      </c>
      <c r="W949" s="99">
        <f t="shared" si="545"/>
        <v>11.48266985326234</v>
      </c>
      <c r="X949" s="99">
        <f t="shared" si="546"/>
        <v>6.2287743279604513E-2</v>
      </c>
      <c r="Y949" s="99">
        <f t="shared" si="547"/>
        <v>-1.916321329360474E-2</v>
      </c>
      <c r="Z949" s="99">
        <f t="shared" si="548"/>
        <v>8.1450956573209249E-2</v>
      </c>
      <c r="AA949" s="109">
        <f t="shared" si="549"/>
        <v>0.12727922061357835</v>
      </c>
      <c r="AB949" s="109">
        <f t="shared" si="566"/>
        <v>0.18689569283426466</v>
      </c>
      <c r="AC949" s="99" t="str">
        <f t="shared" si="567"/>
        <v>0</v>
      </c>
      <c r="AD949" s="95" t="str">
        <f t="shared" si="568"/>
        <v>0</v>
      </c>
      <c r="AE949" s="95">
        <f t="shared" si="550"/>
        <v>1</v>
      </c>
      <c r="AF949" s="95">
        <f>IF(Petrobras_PETR4___Histórico__InfoMoney_1[[#This Row],[MACD Line]]&lt;0,1,0)</f>
        <v>0</v>
      </c>
      <c r="AG949" s="99">
        <f>Petrobras_PETR4___Histórico__InfoMoney_1[[#This Row],[9MME]]/Petrobras_PETR4___Histórico__InfoMoney_1[[#This Row],[20MA]]</f>
        <v>1.0021251531909547</v>
      </c>
      <c r="AH949" s="95">
        <f t="shared" si="551"/>
        <v>0</v>
      </c>
      <c r="AI949" s="96">
        <f t="shared" si="552"/>
        <v>0</v>
      </c>
      <c r="AK949" s="104" t="b">
        <f t="shared" si="553"/>
        <v>0</v>
      </c>
      <c r="AL949" s="104" t="b">
        <f t="shared" si="554"/>
        <v>0</v>
      </c>
      <c r="AM949" s="104" t="b">
        <f t="shared" si="555"/>
        <v>0</v>
      </c>
      <c r="AN949" s="104" t="b">
        <f t="shared" si="556"/>
        <v>1</v>
      </c>
      <c r="AO949" s="98">
        <f t="shared" si="557"/>
        <v>10.61</v>
      </c>
      <c r="AP949" s="104">
        <f t="shared" si="558"/>
        <v>12.06</v>
      </c>
      <c r="AQ949" s="98">
        <f t="shared" si="559"/>
        <v>0.2</v>
      </c>
      <c r="AR949" s="98">
        <f t="shared" si="560"/>
        <v>0.15384615384615385</v>
      </c>
      <c r="AS949" s="98">
        <f t="shared" si="561"/>
        <v>7.407407407407407E-2</v>
      </c>
      <c r="AU949" s="97" t="b">
        <f t="shared" si="562"/>
        <v>0</v>
      </c>
      <c r="AV949" s="97" t="b">
        <f t="shared" si="563"/>
        <v>0</v>
      </c>
      <c r="AW949" s="97" t="b">
        <f t="shared" si="569"/>
        <v>1</v>
      </c>
      <c r="AX949" s="97" t="b">
        <f t="shared" si="570"/>
        <v>1</v>
      </c>
      <c r="AY9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49" s="97" t="b">
        <f t="shared" si="564"/>
        <v>1</v>
      </c>
      <c r="BA949" s="97" t="b">
        <f t="shared" si="565"/>
        <v>0</v>
      </c>
      <c r="BB949" s="97" t="b">
        <f t="shared" si="571"/>
        <v>0</v>
      </c>
      <c r="BC949" s="97" t="b">
        <f t="shared" si="572"/>
        <v>0</v>
      </c>
      <c r="BD949" s="97" t="b">
        <f>Petrobras_PETR4___Histórico__InfoMoney_1[[#This Row],[MACD Line]]&lt;0</f>
        <v>0</v>
      </c>
      <c r="BE9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0" spans="1:57">
      <c r="A950" s="83">
        <v>42937</v>
      </c>
      <c r="B950" s="98">
        <v>11.46</v>
      </c>
      <c r="C950" s="98">
        <v>11.46</v>
      </c>
      <c r="D950" s="98">
        <v>-3.13</v>
      </c>
      <c r="E950" s="98">
        <f>Petrobras_PETR4___Histórico__InfoMoney_1[[#This Row],[Var.Dia (%)]]/100</f>
        <v>-3.1300000000000001E-2</v>
      </c>
      <c r="F950" s="98">
        <v>11.74</v>
      </c>
      <c r="G950" s="98">
        <v>11.45</v>
      </c>
      <c r="H950" s="98">
        <v>11.78</v>
      </c>
      <c r="I950" s="97" t="s">
        <v>847</v>
      </c>
      <c r="J950" s="108">
        <v>-6.4000000000000003E-3</v>
      </c>
      <c r="K950" s="97">
        <f ca="1">IF(COUNT($E950:E$1321)&gt;=22,LINEST(OFFSET(E950,0,0,22),OFFSET(J950,0,0,22)),"")</f>
        <v>0.19782760414203979</v>
      </c>
      <c r="L950" s="99">
        <f t="shared" si="537"/>
        <v>0</v>
      </c>
      <c r="M950" s="99">
        <f t="shared" si="538"/>
        <v>0</v>
      </c>
      <c r="N950" s="99">
        <f t="shared" si="539"/>
        <v>0</v>
      </c>
      <c r="O9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-0.4137931034482753</v>
      </c>
      <c r="P950" s="128">
        <f>IF(Petrobras_PETR4___Histórico__InfoMoney_1[[#This Row],[William %R]]&lt;-0.8,1,0)</f>
        <v>0</v>
      </c>
      <c r="Q950" s="128">
        <f>IF(Petrobras_PETR4___Histórico__InfoMoney_1[[#This Row],[William %R]]&gt;-0.1,1,0)</f>
        <v>0</v>
      </c>
      <c r="R950" s="99">
        <f t="shared" si="540"/>
        <v>10.61</v>
      </c>
      <c r="S950" s="99">
        <f t="shared" si="541"/>
        <v>12.06</v>
      </c>
      <c r="T950" s="99">
        <f t="shared" si="542"/>
        <v>11.297115384615383</v>
      </c>
      <c r="U950" s="99">
        <f t="shared" si="543"/>
        <v>11.301499999999999</v>
      </c>
      <c r="V950" s="99">
        <f t="shared" si="544"/>
        <v>11.527677159549571</v>
      </c>
      <c r="W950" s="99">
        <f t="shared" si="545"/>
        <v>11.470083441523327</v>
      </c>
      <c r="X950" s="99">
        <f t="shared" si="546"/>
        <v>5.7593718026243579E-2</v>
      </c>
      <c r="Y950" s="99">
        <f t="shared" si="547"/>
        <v>-3.9525952436907055E-2</v>
      </c>
      <c r="Z950" s="99">
        <f t="shared" si="548"/>
        <v>9.7119670463150634E-2</v>
      </c>
      <c r="AA950" s="109">
        <f t="shared" si="549"/>
        <v>0.26162950903902205</v>
      </c>
      <c r="AB950" s="109">
        <f t="shared" si="566"/>
        <v>0.18689569283426463</v>
      </c>
      <c r="AC950" s="99" t="str">
        <f t="shared" si="567"/>
        <v>0</v>
      </c>
      <c r="AD950" s="95" t="str">
        <f t="shared" si="568"/>
        <v>0</v>
      </c>
      <c r="AE950" s="95">
        <f t="shared" si="550"/>
        <v>1</v>
      </c>
      <c r="AF950" s="95">
        <f>IF(Petrobras_PETR4___Histórico__InfoMoney_1[[#This Row],[MACD Line]]&lt;0,1,0)</f>
        <v>0</v>
      </c>
      <c r="AG950" s="99">
        <f>Petrobras_PETR4___Histórico__InfoMoney_1[[#This Row],[9MME]]/Petrobras_PETR4___Histórico__InfoMoney_1[[#This Row],[20MA]]</f>
        <v>0.99961203243953312</v>
      </c>
      <c r="AH950" s="95">
        <f t="shared" si="551"/>
        <v>0</v>
      </c>
      <c r="AI950" s="96">
        <f t="shared" si="552"/>
        <v>0</v>
      </c>
      <c r="AK950" s="104" t="b">
        <f t="shared" si="553"/>
        <v>0</v>
      </c>
      <c r="AL950" s="104" t="b">
        <f t="shared" si="554"/>
        <v>1</v>
      </c>
      <c r="AM950" s="104" t="b">
        <f t="shared" si="555"/>
        <v>1</v>
      </c>
      <c r="AN950" s="104" t="b">
        <f t="shared" si="556"/>
        <v>0</v>
      </c>
      <c r="AO950" s="98">
        <f t="shared" si="557"/>
        <v>10.61</v>
      </c>
      <c r="AP950" s="104">
        <f t="shared" si="558"/>
        <v>12.06</v>
      </c>
      <c r="AQ950" s="98">
        <f t="shared" si="559"/>
        <v>0.2</v>
      </c>
      <c r="AR950" s="98">
        <f t="shared" si="560"/>
        <v>0.15384615384615385</v>
      </c>
      <c r="AS950" s="98">
        <f t="shared" si="561"/>
        <v>7.407407407407407E-2</v>
      </c>
      <c r="AU950" s="97" t="b">
        <f t="shared" si="562"/>
        <v>0</v>
      </c>
      <c r="AV950" s="97" t="b">
        <f t="shared" si="563"/>
        <v>1</v>
      </c>
      <c r="AW950" s="97" t="b">
        <f t="shared" si="569"/>
        <v>1</v>
      </c>
      <c r="AX950" s="97" t="b">
        <f t="shared" si="570"/>
        <v>1</v>
      </c>
      <c r="AY9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0" s="97" t="b">
        <f t="shared" si="564"/>
        <v>0</v>
      </c>
      <c r="BA950" s="97" t="b">
        <f t="shared" si="565"/>
        <v>1</v>
      </c>
      <c r="BB950" s="97" t="b">
        <f t="shared" si="571"/>
        <v>0</v>
      </c>
      <c r="BC950" s="97" t="b">
        <f t="shared" si="572"/>
        <v>0</v>
      </c>
      <c r="BD950" s="97" t="b">
        <f>Petrobras_PETR4___Histórico__InfoMoney_1[[#This Row],[MACD Line]]&lt;0</f>
        <v>0</v>
      </c>
      <c r="BE9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1" spans="1:57">
      <c r="A951" s="83">
        <v>42936</v>
      </c>
      <c r="B951" s="98">
        <v>11.83</v>
      </c>
      <c r="C951" s="98">
        <v>11.83</v>
      </c>
      <c r="D951" s="98">
        <v>-0.98</v>
      </c>
      <c r="E951" s="98">
        <f>Petrobras_PETR4___Histórico__InfoMoney_1[[#This Row],[Var.Dia (%)]]/100</f>
        <v>-9.7999999999999997E-3</v>
      </c>
      <c r="F951" s="98">
        <v>12.01</v>
      </c>
      <c r="G951" s="98">
        <v>11.77</v>
      </c>
      <c r="H951" s="98">
        <v>12.06</v>
      </c>
      <c r="I951" s="97" t="s">
        <v>848</v>
      </c>
      <c r="J951" s="108">
        <v>3.8999999999999998E-3</v>
      </c>
      <c r="K951" s="97">
        <f ca="1">IF(COUNT($E951:E$1321)&gt;=22,LINEST(OFFSET(E951,0,0,22),OFFSET(J951,0,0,22)),"")</f>
        <v>0.19266393026960257</v>
      </c>
      <c r="L951" s="99">
        <f t="shared" si="537"/>
        <v>0</v>
      </c>
      <c r="M951" s="99">
        <f t="shared" si="538"/>
        <v>1</v>
      </c>
      <c r="N951" s="99">
        <f t="shared" si="539"/>
        <v>0</v>
      </c>
      <c r="O9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-0.15862068965517259</v>
      </c>
      <c r="P951" s="128">
        <f>IF(Petrobras_PETR4___Histórico__InfoMoney_1[[#This Row],[William %R]]&lt;-0.8,1,0)</f>
        <v>0</v>
      </c>
      <c r="Q951" s="128">
        <f>IF(Petrobras_PETR4___Histórico__InfoMoney_1[[#This Row],[William %R]]&gt;-0.1,1,0)</f>
        <v>0</v>
      </c>
      <c r="R951" s="99">
        <f t="shared" si="540"/>
        <v>10.61</v>
      </c>
      <c r="S951" s="99">
        <f t="shared" si="541"/>
        <v>12.06</v>
      </c>
      <c r="T951" s="99">
        <f t="shared" si="542"/>
        <v>11.313846153846153</v>
      </c>
      <c r="U951" s="99">
        <f t="shared" si="543"/>
        <v>11.267499999999998</v>
      </c>
      <c r="V951" s="99">
        <f t="shared" si="544"/>
        <v>11.539982097649492</v>
      </c>
      <c r="W951" s="99">
        <f t="shared" si="545"/>
        <v>11.470890116845194</v>
      </c>
      <c r="X951" s="99">
        <f t="shared" si="546"/>
        <v>6.9091980804298458E-2</v>
      </c>
      <c r="Y951" s="99">
        <f t="shared" si="547"/>
        <v>-6.380587005269471E-2</v>
      </c>
      <c r="Z951" s="99">
        <f t="shared" si="548"/>
        <v>0.13289785085699318</v>
      </c>
      <c r="AA951" s="109">
        <f t="shared" si="549"/>
        <v>8.4852813742385153E-2</v>
      </c>
      <c r="AB951" s="109">
        <f t="shared" si="566"/>
        <v>0.12165525060596406</v>
      </c>
      <c r="AC951" s="99" t="str">
        <f t="shared" si="567"/>
        <v>0</v>
      </c>
      <c r="AD951" s="95" t="str">
        <f t="shared" si="568"/>
        <v>0</v>
      </c>
      <c r="AE951" s="95">
        <f t="shared" si="550"/>
        <v>1</v>
      </c>
      <c r="AF951" s="95">
        <f>IF(Petrobras_PETR4___Histórico__InfoMoney_1[[#This Row],[MACD Line]]&lt;0,1,0)</f>
        <v>0</v>
      </c>
      <c r="AG951" s="99">
        <f>Petrobras_PETR4___Histórico__InfoMoney_1[[#This Row],[9MME]]/Petrobras_PETR4___Histórico__InfoMoney_1[[#This Row],[20MA]]</f>
        <v>1.0041132597156561</v>
      </c>
      <c r="AH951" s="95">
        <f t="shared" si="551"/>
        <v>0</v>
      </c>
      <c r="AI951" s="96">
        <f t="shared" si="552"/>
        <v>0</v>
      </c>
      <c r="AK951" s="104" t="b">
        <f t="shared" si="553"/>
        <v>1</v>
      </c>
      <c r="AL951" s="104" t="b">
        <f t="shared" si="554"/>
        <v>0</v>
      </c>
      <c r="AM951" s="104" t="b">
        <f t="shared" si="555"/>
        <v>1</v>
      </c>
      <c r="AN951" s="104" t="b">
        <f t="shared" si="556"/>
        <v>0</v>
      </c>
      <c r="AO951" s="98">
        <f t="shared" si="557"/>
        <v>10.61</v>
      </c>
      <c r="AP951" s="104">
        <f t="shared" si="558"/>
        <v>12.06</v>
      </c>
      <c r="AQ951" s="98">
        <f t="shared" si="559"/>
        <v>0.2</v>
      </c>
      <c r="AR951" s="98">
        <f t="shared" si="560"/>
        <v>0.15384615384615385</v>
      </c>
      <c r="AS951" s="98">
        <f t="shared" si="561"/>
        <v>7.407407407407407E-2</v>
      </c>
      <c r="AU951" s="97" t="b">
        <f t="shared" si="562"/>
        <v>1</v>
      </c>
      <c r="AV951" s="97" t="b">
        <f t="shared" si="563"/>
        <v>1</v>
      </c>
      <c r="AW951" s="97" t="b">
        <f t="shared" si="569"/>
        <v>1</v>
      </c>
      <c r="AX951" s="97" t="b">
        <f t="shared" si="570"/>
        <v>0</v>
      </c>
      <c r="AY9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1" s="97" t="b">
        <f t="shared" si="564"/>
        <v>0</v>
      </c>
      <c r="BA951" s="97" t="b">
        <f t="shared" si="565"/>
        <v>0</v>
      </c>
      <c r="BB951" s="97" t="b">
        <f t="shared" si="571"/>
        <v>1</v>
      </c>
      <c r="BC951" s="97" t="b">
        <f t="shared" si="572"/>
        <v>0</v>
      </c>
      <c r="BD951" s="97" t="b">
        <f>Petrobras_PETR4___Histórico__InfoMoney_1[[#This Row],[MACD Line]]&lt;0</f>
        <v>0</v>
      </c>
      <c r="BE9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2" spans="1:57">
      <c r="A952" s="83">
        <v>42935</v>
      </c>
      <c r="B952" s="98">
        <v>11.95</v>
      </c>
      <c r="C952" s="98">
        <v>11.95</v>
      </c>
      <c r="D952" s="98">
        <v>2.2400000000000002</v>
      </c>
      <c r="E952" s="98">
        <f>Petrobras_PETR4___Histórico__InfoMoney_1[[#This Row],[Var.Dia (%)]]/100</f>
        <v>2.2400000000000003E-2</v>
      </c>
      <c r="F952" s="98">
        <v>11.74</v>
      </c>
      <c r="G952" s="98">
        <v>11.72</v>
      </c>
      <c r="H952" s="98">
        <v>11.99</v>
      </c>
      <c r="I952" s="97" t="s">
        <v>849</v>
      </c>
      <c r="J952" s="108">
        <v>3.7000000000000002E-3</v>
      </c>
      <c r="K952" s="97">
        <f ca="1">IF(COUNT($E952:E$1321)&gt;=22,LINEST(OFFSET(E952,0,0,22),OFFSET(J952,0,0,22)),"")</f>
        <v>0.17948449690522744</v>
      </c>
      <c r="L952" s="99">
        <f t="shared" si="537"/>
        <v>0</v>
      </c>
      <c r="M952" s="99">
        <f t="shared" si="538"/>
        <v>0</v>
      </c>
      <c r="N952" s="99">
        <f t="shared" si="539"/>
        <v>0</v>
      </c>
      <c r="O9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-2.8985507246377464E-2</v>
      </c>
      <c r="P952" s="128">
        <f>IF(Petrobras_PETR4___Histórico__InfoMoney_1[[#This Row],[William %R]]&lt;-0.8,1,0)</f>
        <v>0</v>
      </c>
      <c r="Q952" s="128">
        <f>IF(Petrobras_PETR4___Histórico__InfoMoney_1[[#This Row],[William %R]]&gt;-0.1,1,0)</f>
        <v>1</v>
      </c>
      <c r="R952" s="99">
        <f t="shared" si="540"/>
        <v>10.61</v>
      </c>
      <c r="S952" s="99">
        <f t="shared" si="541"/>
        <v>11.99</v>
      </c>
      <c r="T952" s="99">
        <f t="shared" si="542"/>
        <v>11.271807692307693</v>
      </c>
      <c r="U952" s="99">
        <f t="shared" si="543"/>
        <v>11.219999999999999</v>
      </c>
      <c r="V952" s="99">
        <f t="shared" si="544"/>
        <v>11.4872515699494</v>
      </c>
      <c r="W952" s="99">
        <f t="shared" si="545"/>
        <v>11.44216132619281</v>
      </c>
      <c r="X952" s="99">
        <f t="shared" si="546"/>
        <v>4.5090243756590098E-2</v>
      </c>
      <c r="Y952" s="99">
        <f t="shared" si="547"/>
        <v>-9.7030332766943006E-2</v>
      </c>
      <c r="Z952" s="99">
        <f t="shared" si="548"/>
        <v>0.1421205765235331</v>
      </c>
      <c r="AA952" s="109">
        <f t="shared" si="549"/>
        <v>0.1838477631085022</v>
      </c>
      <c r="AB952" s="109">
        <f t="shared" si="566"/>
        <v>0.13341664064126274</v>
      </c>
      <c r="AC952" s="99" t="str">
        <f t="shared" si="567"/>
        <v>0</v>
      </c>
      <c r="AD952" s="95" t="str">
        <f t="shared" si="568"/>
        <v>0</v>
      </c>
      <c r="AE952" s="95">
        <f t="shared" si="550"/>
        <v>1</v>
      </c>
      <c r="AF952" s="95">
        <f>IF(Petrobras_PETR4___Histórico__InfoMoney_1[[#This Row],[MACD Line]]&lt;0,1,0)</f>
        <v>0</v>
      </c>
      <c r="AG952" s="99">
        <f>Petrobras_PETR4___Histórico__InfoMoney_1[[#This Row],[9MME]]/Petrobras_PETR4___Histórico__InfoMoney_1[[#This Row],[20MA]]</f>
        <v>1.0046174413821474</v>
      </c>
      <c r="AH952" s="95">
        <f t="shared" si="551"/>
        <v>0</v>
      </c>
      <c r="AI952" s="96">
        <f t="shared" si="552"/>
        <v>0</v>
      </c>
      <c r="AK952" s="104" t="b">
        <f t="shared" si="553"/>
        <v>0</v>
      </c>
      <c r="AL952" s="104" t="b">
        <f t="shared" si="554"/>
        <v>0</v>
      </c>
      <c r="AM952" s="104" t="b">
        <f t="shared" si="555"/>
        <v>0</v>
      </c>
      <c r="AN952" s="104" t="b">
        <f t="shared" si="556"/>
        <v>1</v>
      </c>
      <c r="AO952" s="98">
        <f t="shared" si="557"/>
        <v>10.47</v>
      </c>
      <c r="AP952" s="104">
        <f t="shared" si="558"/>
        <v>12.06</v>
      </c>
      <c r="AQ952" s="98">
        <f t="shared" si="559"/>
        <v>0.2</v>
      </c>
      <c r="AR952" s="98">
        <f t="shared" si="560"/>
        <v>0.15384615384615385</v>
      </c>
      <c r="AS952" s="98">
        <f t="shared" si="561"/>
        <v>7.407407407407407E-2</v>
      </c>
      <c r="AU952" s="97" t="b">
        <f t="shared" si="562"/>
        <v>1</v>
      </c>
      <c r="AV952" s="97" t="b">
        <f t="shared" si="563"/>
        <v>0</v>
      </c>
      <c r="AW952" s="97" t="b">
        <f t="shared" si="569"/>
        <v>0</v>
      </c>
      <c r="AX952" s="97" t="b">
        <f t="shared" si="570"/>
        <v>1</v>
      </c>
      <c r="AY9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2" s="97" t="b">
        <f t="shared" si="564"/>
        <v>1</v>
      </c>
      <c r="BA952" s="97" t="b">
        <f t="shared" si="565"/>
        <v>0</v>
      </c>
      <c r="BB952" s="97" t="b">
        <f t="shared" si="571"/>
        <v>0</v>
      </c>
      <c r="BC952" s="97" t="b">
        <f t="shared" si="572"/>
        <v>1</v>
      </c>
      <c r="BD952" s="97" t="b">
        <f>Petrobras_PETR4___Histórico__InfoMoney_1[[#This Row],[MACD Line]]&lt;0</f>
        <v>0</v>
      </c>
      <c r="BE9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3" spans="1:57">
      <c r="A953" s="83">
        <v>42934</v>
      </c>
      <c r="B953" s="98">
        <v>11.69</v>
      </c>
      <c r="C953" s="98">
        <v>11.69</v>
      </c>
      <c r="D953" s="98">
        <v>0.39</v>
      </c>
      <c r="E953" s="98">
        <f>Petrobras_PETR4___Histórico__InfoMoney_1[[#This Row],[Var.Dia (%)]]/100</f>
        <v>3.9000000000000003E-3</v>
      </c>
      <c r="F953" s="98">
        <v>11.74</v>
      </c>
      <c r="G953" s="98">
        <v>11.59</v>
      </c>
      <c r="H953" s="98">
        <v>11.76</v>
      </c>
      <c r="I953" s="97" t="s">
        <v>850</v>
      </c>
      <c r="J953" s="108">
        <v>2.3999999999999998E-3</v>
      </c>
      <c r="K953" s="97">
        <f ca="1">IF(COUNT($E953:E$1321)&gt;=22,LINEST(OFFSET(E953,0,0,22),OFFSET(J953,0,0,22)),"")</f>
        <v>2.2463877386522394E-2</v>
      </c>
      <c r="L953" s="99">
        <f t="shared" si="537"/>
        <v>0</v>
      </c>
      <c r="M953" s="99">
        <f t="shared" si="538"/>
        <v>0</v>
      </c>
      <c r="N953" s="99">
        <f t="shared" si="539"/>
        <v>0</v>
      </c>
      <c r="O9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-9.2436974789916887E-2</v>
      </c>
      <c r="P953" s="128">
        <f>IF(Petrobras_PETR4___Histórico__InfoMoney_1[[#This Row],[William %R]]&lt;-0.8,1,0)</f>
        <v>0</v>
      </c>
      <c r="Q953" s="128">
        <f>IF(Petrobras_PETR4___Histórico__InfoMoney_1[[#This Row],[William %R]]&gt;-0.1,1,0)</f>
        <v>1</v>
      </c>
      <c r="R953" s="99">
        <f t="shared" si="540"/>
        <v>10.61</v>
      </c>
      <c r="S953" s="99">
        <f t="shared" si="541"/>
        <v>11.8</v>
      </c>
      <c r="T953" s="99">
        <f t="shared" si="542"/>
        <v>11.190346153846155</v>
      </c>
      <c r="U953" s="99">
        <f t="shared" si="543"/>
        <v>11.1485</v>
      </c>
      <c r="V953" s="99">
        <f t="shared" si="544"/>
        <v>11.403115491758381</v>
      </c>
      <c r="W953" s="99">
        <f t="shared" si="545"/>
        <v>11.401534232288235</v>
      </c>
      <c r="X953" s="99">
        <f t="shared" si="546"/>
        <v>1.5812594701465343E-3</v>
      </c>
      <c r="Y953" s="99">
        <f t="shared" si="547"/>
        <v>-0.1325604768978263</v>
      </c>
      <c r="Z953" s="99">
        <f t="shared" si="548"/>
        <v>0.13414173636797283</v>
      </c>
      <c r="AA953" s="109">
        <f t="shared" si="549"/>
        <v>3.5355339059326626E-2</v>
      </c>
      <c r="AB953" s="109">
        <f t="shared" si="566"/>
        <v>6.3403469936588797E-2</v>
      </c>
      <c r="AC953" s="99" t="str">
        <f t="shared" si="567"/>
        <v>0</v>
      </c>
      <c r="AD953" s="95" t="str">
        <f t="shared" si="568"/>
        <v>0</v>
      </c>
      <c r="AE953" s="95">
        <f t="shared" si="550"/>
        <v>1</v>
      </c>
      <c r="AF953" s="95">
        <f>IF(Petrobras_PETR4___Histórico__InfoMoney_1[[#This Row],[MACD Line]]&lt;0,1,0)</f>
        <v>0</v>
      </c>
      <c r="AG953" s="99">
        <f>Petrobras_PETR4___Histórico__InfoMoney_1[[#This Row],[9MME]]/Petrobras_PETR4___Histórico__InfoMoney_1[[#This Row],[20MA]]</f>
        <v>1.0037535232404498</v>
      </c>
      <c r="AH953" s="95">
        <f t="shared" si="551"/>
        <v>0</v>
      </c>
      <c r="AI953" s="96">
        <f t="shared" si="552"/>
        <v>0</v>
      </c>
      <c r="AK953" s="104" t="b">
        <f t="shared" si="553"/>
        <v>0</v>
      </c>
      <c r="AL953" s="104" t="b">
        <f t="shared" si="554"/>
        <v>1</v>
      </c>
      <c r="AM953" s="104" t="b">
        <f t="shared" si="555"/>
        <v>1</v>
      </c>
      <c r="AN953" s="104" t="b">
        <f t="shared" si="556"/>
        <v>1</v>
      </c>
      <c r="AO953" s="98">
        <f t="shared" si="557"/>
        <v>10.47</v>
      </c>
      <c r="AP953" s="104">
        <f t="shared" si="558"/>
        <v>11.8</v>
      </c>
      <c r="AQ953" s="98">
        <f t="shared" si="559"/>
        <v>0.2</v>
      </c>
      <c r="AR953" s="98">
        <f t="shared" si="560"/>
        <v>0.15384615384615385</v>
      </c>
      <c r="AS953" s="98">
        <f t="shared" si="561"/>
        <v>7.407407407407407E-2</v>
      </c>
      <c r="AU953" s="97" t="b">
        <f t="shared" si="562"/>
        <v>0</v>
      </c>
      <c r="AV953" s="97" t="b">
        <f t="shared" si="563"/>
        <v>0</v>
      </c>
      <c r="AW953" s="97" t="b">
        <f t="shared" si="569"/>
        <v>1</v>
      </c>
      <c r="AX953" s="97" t="b">
        <f t="shared" si="570"/>
        <v>1</v>
      </c>
      <c r="AY9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3" s="97" t="b">
        <f t="shared" si="564"/>
        <v>1</v>
      </c>
      <c r="BA953" s="97" t="b">
        <f t="shared" si="565"/>
        <v>1</v>
      </c>
      <c r="BB953" s="97" t="b">
        <f t="shared" si="571"/>
        <v>0</v>
      </c>
      <c r="BC953" s="97" t="b">
        <f t="shared" si="572"/>
        <v>0</v>
      </c>
      <c r="BD953" s="97" t="b">
        <f>Petrobras_PETR4___Histórico__InfoMoney_1[[#This Row],[MACD Line]]&lt;0</f>
        <v>0</v>
      </c>
      <c r="BE9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4" spans="1:57">
      <c r="A954" s="83">
        <v>42933</v>
      </c>
      <c r="B954" s="98">
        <v>11.64</v>
      </c>
      <c r="C954" s="98">
        <v>11.64</v>
      </c>
      <c r="D954" s="98">
        <v>-1.23</v>
      </c>
      <c r="E954" s="98">
        <f>Petrobras_PETR4___Histórico__InfoMoney_1[[#This Row],[Var.Dia (%)]]/100</f>
        <v>-1.23E-2</v>
      </c>
      <c r="F954" s="98">
        <v>11.77</v>
      </c>
      <c r="G954" s="98">
        <v>11.63</v>
      </c>
      <c r="H954" s="98">
        <v>11.79</v>
      </c>
      <c r="I954" s="97" t="s">
        <v>851</v>
      </c>
      <c r="J954" s="108">
        <v>-1.9E-3</v>
      </c>
      <c r="K954" s="97">
        <f ca="1">IF(COUNT($E954:E$1321)&gt;=22,LINEST(OFFSET(E954,0,0,22),OFFSET(J954,0,0,22)),"")</f>
        <v>8.3611771224762321E-2</v>
      </c>
      <c r="L954" s="99">
        <f t="shared" si="537"/>
        <v>0</v>
      </c>
      <c r="M954" s="99">
        <f t="shared" si="538"/>
        <v>0</v>
      </c>
      <c r="N954" s="99">
        <f t="shared" si="539"/>
        <v>0</v>
      </c>
      <c r="O9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-0.13445378151260501</v>
      </c>
      <c r="P954" s="128">
        <f>IF(Petrobras_PETR4___Histórico__InfoMoney_1[[#This Row],[William %R]]&lt;-0.8,1,0)</f>
        <v>0</v>
      </c>
      <c r="Q954" s="128">
        <f>IF(Petrobras_PETR4___Histórico__InfoMoney_1[[#This Row],[William %R]]&gt;-0.1,1,0)</f>
        <v>0</v>
      </c>
      <c r="R954" s="99">
        <f t="shared" si="540"/>
        <v>10.61</v>
      </c>
      <c r="S954" s="99">
        <f t="shared" si="541"/>
        <v>11.8</v>
      </c>
      <c r="T954" s="99">
        <f t="shared" si="542"/>
        <v>11.159807692307695</v>
      </c>
      <c r="U954" s="99">
        <f t="shared" si="543"/>
        <v>11.099500000000003</v>
      </c>
      <c r="V954" s="99">
        <f t="shared" si="544"/>
        <v>11.350954672078087</v>
      </c>
      <c r="W954" s="99">
        <f t="shared" si="545"/>
        <v>11.378456970871294</v>
      </c>
      <c r="X954" s="99">
        <f t="shared" si="546"/>
        <v>-2.7502298793207203E-2</v>
      </c>
      <c r="Y954" s="99">
        <f t="shared" si="547"/>
        <v>-0.16609591098981952</v>
      </c>
      <c r="Z954" s="99">
        <f t="shared" si="548"/>
        <v>0.13859361219661231</v>
      </c>
      <c r="AA954" s="109">
        <f t="shared" si="549"/>
        <v>0.10606601717798111</v>
      </c>
      <c r="AB954" s="109">
        <f t="shared" si="566"/>
        <v>0.25292291315734883</v>
      </c>
      <c r="AC954" s="99" t="str">
        <f t="shared" si="567"/>
        <v>0</v>
      </c>
      <c r="AD954" s="95" t="str">
        <f t="shared" si="568"/>
        <v>0</v>
      </c>
      <c r="AE954" s="95">
        <f t="shared" si="550"/>
        <v>0</v>
      </c>
      <c r="AF954" s="95">
        <f>IF(Petrobras_PETR4___Histórico__InfoMoney_1[[#This Row],[MACD Line]]&lt;0,1,0)</f>
        <v>1</v>
      </c>
      <c r="AG954" s="99">
        <f>Petrobras_PETR4___Histórico__InfoMoney_1[[#This Row],[9MME]]/Petrobras_PETR4___Histórico__InfoMoney_1[[#This Row],[20MA]]</f>
        <v>1.0054333701795299</v>
      </c>
      <c r="AH954" s="95">
        <f t="shared" si="551"/>
        <v>0</v>
      </c>
      <c r="AI954" s="96">
        <f t="shared" si="552"/>
        <v>0</v>
      </c>
      <c r="AK954" s="104" t="b">
        <f t="shared" si="553"/>
        <v>1</v>
      </c>
      <c r="AL954" s="104" t="b">
        <f t="shared" si="554"/>
        <v>0</v>
      </c>
      <c r="AM954" s="104" t="b">
        <f t="shared" si="555"/>
        <v>1</v>
      </c>
      <c r="AN954" s="104" t="b">
        <f t="shared" si="556"/>
        <v>0</v>
      </c>
      <c r="AO954" s="98">
        <f t="shared" si="557"/>
        <v>10.47</v>
      </c>
      <c r="AP954" s="104">
        <f t="shared" si="558"/>
        <v>11.8</v>
      </c>
      <c r="AQ954" s="98">
        <f t="shared" si="559"/>
        <v>0.2</v>
      </c>
      <c r="AR954" s="98">
        <f t="shared" si="560"/>
        <v>0.15384615384615385</v>
      </c>
      <c r="AS954" s="98">
        <f t="shared" si="561"/>
        <v>7.407407407407407E-2</v>
      </c>
      <c r="AU954" s="97" t="b">
        <f t="shared" si="562"/>
        <v>0</v>
      </c>
      <c r="AV954" s="97" t="b">
        <f t="shared" si="563"/>
        <v>1</v>
      </c>
      <c r="AW954" s="97" t="b">
        <f t="shared" si="569"/>
        <v>1</v>
      </c>
      <c r="AX954" s="97" t="b">
        <f t="shared" si="570"/>
        <v>0</v>
      </c>
      <c r="AY9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4" s="97" t="b">
        <f t="shared" si="564"/>
        <v>0</v>
      </c>
      <c r="BA954" s="97" t="b">
        <f t="shared" si="565"/>
        <v>1</v>
      </c>
      <c r="BB954" s="97" t="b">
        <f t="shared" si="571"/>
        <v>1</v>
      </c>
      <c r="BC954" s="97" t="b">
        <f t="shared" si="572"/>
        <v>0</v>
      </c>
      <c r="BD954" s="97" t="b">
        <f>Petrobras_PETR4___Histórico__InfoMoney_1[[#This Row],[MACD Line]]&lt;0</f>
        <v>1</v>
      </c>
      <c r="BE9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5" spans="1:57">
      <c r="A955" s="83">
        <v>42930</v>
      </c>
      <c r="B955" s="98">
        <v>11.79</v>
      </c>
      <c r="C955" s="98">
        <v>11.79</v>
      </c>
      <c r="D955" s="98">
        <v>1.4</v>
      </c>
      <c r="E955" s="98">
        <f>Petrobras_PETR4___Histórico__InfoMoney_1[[#This Row],[Var.Dia (%)]]/100</f>
        <v>1.3999999999999999E-2</v>
      </c>
      <c r="F955" s="98">
        <v>11.71</v>
      </c>
      <c r="G955" s="98">
        <v>11.66</v>
      </c>
      <c r="H955" s="98">
        <v>11.8</v>
      </c>
      <c r="I955" s="97" t="s">
        <v>852</v>
      </c>
      <c r="J955" s="108">
        <v>3.3999999999999998E-3</v>
      </c>
      <c r="K955" s="97">
        <f ca="1">IF(COUNT($E955:E$1321)&gt;=22,LINEST(OFFSET(E955,0,0,22),OFFSET(J955,0,0,22)),"")</f>
        <v>-2.2759869321526821E-2</v>
      </c>
      <c r="L955" s="99">
        <f t="shared" si="537"/>
        <v>0</v>
      </c>
      <c r="M955" s="99">
        <f t="shared" si="538"/>
        <v>1</v>
      </c>
      <c r="N955" s="99">
        <f t="shared" si="539"/>
        <v>0</v>
      </c>
      <c r="O9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-8.4033613445391193E-3</v>
      </c>
      <c r="P955" s="128">
        <f>IF(Petrobras_PETR4___Histórico__InfoMoney_1[[#This Row],[William %R]]&lt;-0.8,1,0)</f>
        <v>0</v>
      </c>
      <c r="Q955" s="128">
        <f>IF(Petrobras_PETR4___Histórico__InfoMoney_1[[#This Row],[William %R]]&gt;-0.1,1,0)</f>
        <v>1</v>
      </c>
      <c r="R955" s="99">
        <f t="shared" si="540"/>
        <v>10.61</v>
      </c>
      <c r="S955" s="99">
        <f t="shared" si="541"/>
        <v>11.8</v>
      </c>
      <c r="T955" s="99">
        <f t="shared" si="542"/>
        <v>11.153269230769231</v>
      </c>
      <c r="U955" s="99">
        <f t="shared" si="543"/>
        <v>11.072500000000002</v>
      </c>
      <c r="V955" s="99">
        <f t="shared" si="544"/>
        <v>11.298400976092285</v>
      </c>
      <c r="W955" s="99">
        <f t="shared" si="545"/>
        <v>11.357533528540998</v>
      </c>
      <c r="X955" s="99">
        <f t="shared" si="546"/>
        <v>-5.9132552448712516E-2</v>
      </c>
      <c r="Y955" s="99">
        <f t="shared" si="547"/>
        <v>-0.20074431403897258</v>
      </c>
      <c r="Z955" s="99">
        <f t="shared" si="548"/>
        <v>0.14161176159026007</v>
      </c>
      <c r="AA955" s="109">
        <f t="shared" si="549"/>
        <v>0.11313708498984645</v>
      </c>
      <c r="AB955" s="109">
        <f t="shared" si="566"/>
        <v>0.41596874882615842</v>
      </c>
      <c r="AC955" s="99" t="str">
        <f t="shared" si="567"/>
        <v>0</v>
      </c>
      <c r="AD955" s="95" t="str">
        <f t="shared" si="568"/>
        <v>0</v>
      </c>
      <c r="AE955" s="95">
        <f t="shared" si="550"/>
        <v>0</v>
      </c>
      <c r="AF955" s="95">
        <f>IF(Petrobras_PETR4___Histórico__InfoMoney_1[[#This Row],[MACD Line]]&lt;0,1,0)</f>
        <v>1</v>
      </c>
      <c r="AG955" s="99">
        <f>Petrobras_PETR4___Histórico__InfoMoney_1[[#This Row],[9MME]]/Petrobras_PETR4___Histórico__InfoMoney_1[[#This Row],[20MA]]</f>
        <v>1.0072945794327595</v>
      </c>
      <c r="AH955" s="95">
        <f t="shared" si="551"/>
        <v>0</v>
      </c>
      <c r="AI955" s="96">
        <f t="shared" si="552"/>
        <v>0</v>
      </c>
      <c r="AK955" s="104" t="b">
        <f t="shared" si="553"/>
        <v>0</v>
      </c>
      <c r="AL955" s="104" t="b">
        <f t="shared" si="554"/>
        <v>1</v>
      </c>
      <c r="AM955" s="104" t="b">
        <f t="shared" si="555"/>
        <v>0</v>
      </c>
      <c r="AN955" s="104" t="b">
        <f t="shared" si="556"/>
        <v>1</v>
      </c>
      <c r="AO955" s="98">
        <f t="shared" si="557"/>
        <v>10.47</v>
      </c>
      <c r="AP955" s="104">
        <f t="shared" si="558"/>
        <v>11.8</v>
      </c>
      <c r="AQ955" s="98">
        <f t="shared" si="559"/>
        <v>0.2</v>
      </c>
      <c r="AR955" s="98">
        <f t="shared" si="560"/>
        <v>0.15384615384615385</v>
      </c>
      <c r="AS955" s="98">
        <f t="shared" si="561"/>
        <v>7.407407407407407E-2</v>
      </c>
      <c r="AU955" s="97" t="b">
        <f t="shared" si="562"/>
        <v>1</v>
      </c>
      <c r="AV955" s="97" t="b">
        <f t="shared" si="563"/>
        <v>1</v>
      </c>
      <c r="AW955" s="97" t="b">
        <f t="shared" si="569"/>
        <v>0</v>
      </c>
      <c r="AX955" s="97" t="b">
        <f t="shared" si="570"/>
        <v>0</v>
      </c>
      <c r="AY9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5" s="97" t="b">
        <f t="shared" si="564"/>
        <v>0</v>
      </c>
      <c r="BA955" s="97" t="b">
        <f t="shared" si="565"/>
        <v>0</v>
      </c>
      <c r="BB955" s="97" t="b">
        <f t="shared" si="571"/>
        <v>1</v>
      </c>
      <c r="BC955" s="97" t="b">
        <f t="shared" si="572"/>
        <v>1</v>
      </c>
      <c r="BD955" s="97" t="b">
        <f>Petrobras_PETR4___Histórico__InfoMoney_1[[#This Row],[MACD Line]]&lt;0</f>
        <v>1</v>
      </c>
      <c r="BE9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6" spans="1:57">
      <c r="A956" s="83">
        <v>42929</v>
      </c>
      <c r="B956" s="98">
        <v>11.63</v>
      </c>
      <c r="C956" s="98">
        <v>11.63</v>
      </c>
      <c r="D956" s="98">
        <v>-0.54</v>
      </c>
      <c r="E956" s="98">
        <f>Petrobras_PETR4___Histórico__InfoMoney_1[[#This Row],[Var.Dia (%)]]/100</f>
        <v>-5.4000000000000003E-3</v>
      </c>
      <c r="F956" s="98">
        <v>11.71</v>
      </c>
      <c r="G956" s="98">
        <v>11.56</v>
      </c>
      <c r="H956" s="98">
        <v>11.78</v>
      </c>
      <c r="I956" s="97" t="s">
        <v>853</v>
      </c>
      <c r="J956" s="108">
        <v>-3.8999999999999998E-3</v>
      </c>
      <c r="K956" s="97">
        <f ca="1">IF(COUNT($E956:E$1321)&gt;=22,LINEST(OFFSET(E956,0,0,22),OFFSET(J956,0,0,22)),"")</f>
        <v>-6.8796907502856844E-2</v>
      </c>
      <c r="L956" s="99">
        <f t="shared" si="537"/>
        <v>0</v>
      </c>
      <c r="M956" s="99">
        <f t="shared" si="538"/>
        <v>1</v>
      </c>
      <c r="N956" s="99">
        <f t="shared" si="539"/>
        <v>0</v>
      </c>
      <c r="O9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-0.128205128205127</v>
      </c>
      <c r="P956" s="128">
        <f>IF(Petrobras_PETR4___Histórico__InfoMoney_1[[#This Row],[William %R]]&lt;-0.8,1,0)</f>
        <v>0</v>
      </c>
      <c r="Q956" s="128">
        <f>IF(Petrobras_PETR4___Histórico__InfoMoney_1[[#This Row],[William %R]]&gt;-0.1,1,0)</f>
        <v>0</v>
      </c>
      <c r="R956" s="99">
        <f t="shared" si="540"/>
        <v>10.61</v>
      </c>
      <c r="S956" s="99">
        <f t="shared" si="541"/>
        <v>11.78</v>
      </c>
      <c r="T956" s="99">
        <f t="shared" si="542"/>
        <v>11.118923076923078</v>
      </c>
      <c r="U956" s="99">
        <f t="shared" si="543"/>
        <v>11.037500000000001</v>
      </c>
      <c r="V956" s="99">
        <f t="shared" si="544"/>
        <v>11.209019335381791</v>
      </c>
      <c r="W956" s="99">
        <f t="shared" si="545"/>
        <v>11.322936210824277</v>
      </c>
      <c r="X956" s="99">
        <f t="shared" si="546"/>
        <v>-0.11391687544248619</v>
      </c>
      <c r="Y956" s="99">
        <f t="shared" si="547"/>
        <v>-0.23614725443653758</v>
      </c>
      <c r="Z956" s="99">
        <f t="shared" si="548"/>
        <v>0.1222303789940514</v>
      </c>
      <c r="AA956" s="109">
        <f t="shared" si="549"/>
        <v>4.2426406871191945E-2</v>
      </c>
      <c r="AB956" s="109">
        <f t="shared" si="566"/>
        <v>0.43263148290433062</v>
      </c>
      <c r="AC956" s="99" t="str">
        <f t="shared" si="567"/>
        <v>0</v>
      </c>
      <c r="AD956" s="95" t="str">
        <f t="shared" si="568"/>
        <v>0</v>
      </c>
      <c r="AE956" s="95">
        <f t="shared" si="550"/>
        <v>0</v>
      </c>
      <c r="AF956" s="95">
        <f>IF(Petrobras_PETR4___Histórico__InfoMoney_1[[#This Row],[MACD Line]]&lt;0,1,0)</f>
        <v>1</v>
      </c>
      <c r="AG956" s="99">
        <f>Petrobras_PETR4___Histórico__InfoMoney_1[[#This Row],[9MME]]/Petrobras_PETR4___Histórico__InfoMoney_1[[#This Row],[20MA]]</f>
        <v>1.0073769492116038</v>
      </c>
      <c r="AH956" s="95">
        <f t="shared" si="551"/>
        <v>0</v>
      </c>
      <c r="AI956" s="96">
        <f t="shared" si="552"/>
        <v>0</v>
      </c>
      <c r="AK956" s="104" t="b">
        <f t="shared" si="553"/>
        <v>1</v>
      </c>
      <c r="AL956" s="104" t="b">
        <f t="shared" si="554"/>
        <v>1</v>
      </c>
      <c r="AM956" s="104" t="b">
        <f t="shared" si="555"/>
        <v>1</v>
      </c>
      <c r="AN956" s="104" t="b">
        <f t="shared" si="556"/>
        <v>1</v>
      </c>
      <c r="AO956" s="98">
        <f t="shared" si="557"/>
        <v>10.47</v>
      </c>
      <c r="AP956" s="104">
        <f t="shared" si="558"/>
        <v>11.78</v>
      </c>
      <c r="AQ956" s="98">
        <f t="shared" si="559"/>
        <v>0.2</v>
      </c>
      <c r="AR956" s="98">
        <f t="shared" si="560"/>
        <v>0.15384615384615385</v>
      </c>
      <c r="AS956" s="98">
        <f t="shared" si="561"/>
        <v>7.407407407407407E-2</v>
      </c>
      <c r="AU956" s="97" t="b">
        <f t="shared" si="562"/>
        <v>1</v>
      </c>
      <c r="AV956" s="97" t="b">
        <f t="shared" si="563"/>
        <v>1</v>
      </c>
      <c r="AW956" s="97" t="b">
        <f t="shared" si="569"/>
        <v>0</v>
      </c>
      <c r="AX956" s="97" t="b">
        <f t="shared" si="570"/>
        <v>0</v>
      </c>
      <c r="AY9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6" s="97" t="b">
        <f t="shared" si="564"/>
        <v>0</v>
      </c>
      <c r="BA956" s="97" t="b">
        <f t="shared" si="565"/>
        <v>0</v>
      </c>
      <c r="BB956" s="97" t="b">
        <f t="shared" si="571"/>
        <v>1</v>
      </c>
      <c r="BC956" s="97" t="b">
        <f t="shared" si="572"/>
        <v>1</v>
      </c>
      <c r="BD956" s="97" t="b">
        <f>Petrobras_PETR4___Histórico__InfoMoney_1[[#This Row],[MACD Line]]&lt;0</f>
        <v>1</v>
      </c>
      <c r="BE9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7" spans="1:57">
      <c r="A957" s="83">
        <v>42928</v>
      </c>
      <c r="B957" s="98">
        <v>11.69</v>
      </c>
      <c r="C957" s="98">
        <v>11.69</v>
      </c>
      <c r="D957" s="98">
        <v>4.95</v>
      </c>
      <c r="E957" s="98">
        <f>Petrobras_PETR4___Histórico__InfoMoney_1[[#This Row],[Var.Dia (%)]]/100</f>
        <v>4.9500000000000002E-2</v>
      </c>
      <c r="F957" s="98">
        <v>11.42</v>
      </c>
      <c r="G957" s="98">
        <v>11.3</v>
      </c>
      <c r="H957" s="98">
        <v>11.74</v>
      </c>
      <c r="I957" s="97" t="s">
        <v>854</v>
      </c>
      <c r="J957" s="108">
        <v>-5.3E-3</v>
      </c>
      <c r="K957" s="97">
        <f ca="1">IF(COUNT($E957:E$1321)&gt;=22,LINEST(OFFSET(E957,0,0,22),OFFSET(J957,0,0,22)),"")</f>
        <v>-7.2787333931542575E-2</v>
      </c>
      <c r="L957" s="99">
        <f t="shared" si="537"/>
        <v>0</v>
      </c>
      <c r="M957" s="99">
        <f t="shared" si="538"/>
        <v>0</v>
      </c>
      <c r="N957" s="99">
        <f t="shared" si="539"/>
        <v>0</v>
      </c>
      <c r="O9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-4.4247787610620065E-2</v>
      </c>
      <c r="P957" s="128">
        <f>IF(Petrobras_PETR4___Histórico__InfoMoney_1[[#This Row],[William %R]]&lt;-0.8,1,0)</f>
        <v>0</v>
      </c>
      <c r="Q957" s="128">
        <f>IF(Petrobras_PETR4___Histórico__InfoMoney_1[[#This Row],[William %R]]&gt;-0.1,1,0)</f>
        <v>1</v>
      </c>
      <c r="R957" s="99">
        <f t="shared" si="540"/>
        <v>10.61</v>
      </c>
      <c r="S957" s="99">
        <f t="shared" si="541"/>
        <v>11.74</v>
      </c>
      <c r="T957" s="99">
        <f t="shared" si="542"/>
        <v>11.128153846153847</v>
      </c>
      <c r="U957" s="99">
        <f t="shared" si="543"/>
        <v>11.026000000000002</v>
      </c>
      <c r="V957" s="99">
        <f t="shared" si="544"/>
        <v>11.132477396360299</v>
      </c>
      <c r="W957" s="99">
        <f t="shared" si="545"/>
        <v>11.298371107690219</v>
      </c>
      <c r="X957" s="99">
        <f t="shared" si="546"/>
        <v>-0.16589371132991992</v>
      </c>
      <c r="Y957" s="99">
        <f t="shared" si="547"/>
        <v>-0.26670484918505044</v>
      </c>
      <c r="Z957" s="99">
        <f t="shared" si="548"/>
        <v>0.10081113785513052</v>
      </c>
      <c r="AA957" s="109">
        <f t="shared" si="549"/>
        <v>0.38890872965260037</v>
      </c>
      <c r="AB957" s="109">
        <f t="shared" si="566"/>
        <v>0.36787226043832105</v>
      </c>
      <c r="AC957" s="99" t="str">
        <f t="shared" si="567"/>
        <v>0</v>
      </c>
      <c r="AD957" s="95" t="str">
        <f t="shared" si="568"/>
        <v>0</v>
      </c>
      <c r="AE957" s="95">
        <f t="shared" si="550"/>
        <v>0</v>
      </c>
      <c r="AF957" s="95">
        <f>IF(Petrobras_PETR4___Histórico__InfoMoney_1[[#This Row],[MACD Line]]&lt;0,1,0)</f>
        <v>1</v>
      </c>
      <c r="AG957" s="99">
        <f>Petrobras_PETR4___Histórico__InfoMoney_1[[#This Row],[9MME]]/Petrobras_PETR4___Histórico__InfoMoney_1[[#This Row],[20MA]]</f>
        <v>1.009264814633942</v>
      </c>
      <c r="AH957" s="95">
        <f t="shared" si="551"/>
        <v>0</v>
      </c>
      <c r="AI957" s="96">
        <f t="shared" si="552"/>
        <v>0</v>
      </c>
      <c r="AK957" s="104" t="b">
        <f t="shared" si="553"/>
        <v>1</v>
      </c>
      <c r="AL957" s="104" t="b">
        <f t="shared" si="554"/>
        <v>1</v>
      </c>
      <c r="AM957" s="104" t="b">
        <f t="shared" si="555"/>
        <v>0</v>
      </c>
      <c r="AN957" s="104" t="b">
        <f t="shared" si="556"/>
        <v>1</v>
      </c>
      <c r="AO957" s="98">
        <f t="shared" si="557"/>
        <v>10.47</v>
      </c>
      <c r="AP957" s="104">
        <f t="shared" si="558"/>
        <v>11.78</v>
      </c>
      <c r="AQ957" s="98">
        <f t="shared" si="559"/>
        <v>0.2</v>
      </c>
      <c r="AR957" s="98">
        <f t="shared" si="560"/>
        <v>0.15384615384615385</v>
      </c>
      <c r="AS957" s="98">
        <f t="shared" si="561"/>
        <v>7.407407407407407E-2</v>
      </c>
      <c r="AU957" s="97" t="b">
        <f t="shared" si="562"/>
        <v>1</v>
      </c>
      <c r="AV957" s="97" t="b">
        <f t="shared" si="563"/>
        <v>1</v>
      </c>
      <c r="AW957" s="97" t="b">
        <f t="shared" si="569"/>
        <v>0</v>
      </c>
      <c r="AX957" s="97" t="b">
        <f t="shared" si="570"/>
        <v>0</v>
      </c>
      <c r="AY9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7" s="97" t="b">
        <f t="shared" si="564"/>
        <v>0</v>
      </c>
      <c r="BA957" s="97" t="b">
        <f t="shared" si="565"/>
        <v>0</v>
      </c>
      <c r="BB957" s="97" t="b">
        <f t="shared" si="571"/>
        <v>1</v>
      </c>
      <c r="BC957" s="97" t="b">
        <f t="shared" si="572"/>
        <v>1</v>
      </c>
      <c r="BD957" s="97" t="b">
        <f>Petrobras_PETR4___Histórico__InfoMoney_1[[#This Row],[MACD Line]]&lt;0</f>
        <v>1</v>
      </c>
      <c r="BE9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8" spans="1:57">
      <c r="A958" s="83">
        <v>42927</v>
      </c>
      <c r="B958" s="98">
        <v>11.14</v>
      </c>
      <c r="C958" s="98">
        <v>11.14</v>
      </c>
      <c r="D958" s="98">
        <v>2.92</v>
      </c>
      <c r="E958" s="98">
        <f>Petrobras_PETR4___Histórico__InfoMoney_1[[#This Row],[Var.Dia (%)]]/100</f>
        <v>2.92E-2</v>
      </c>
      <c r="F958" s="98">
        <v>10.8</v>
      </c>
      <c r="G958" s="98">
        <v>10.75</v>
      </c>
      <c r="H958" s="98">
        <v>11.25</v>
      </c>
      <c r="I958" s="97" t="s">
        <v>855</v>
      </c>
      <c r="J958" s="108">
        <v>-1.55E-2</v>
      </c>
      <c r="K958" s="97">
        <f ca="1">IF(COUNT($E958:E$1321)&gt;=22,LINEST(OFFSET(E958,0,0,22),OFFSET(J958,0,0,22)),"")</f>
        <v>2.7596252714810355E-2</v>
      </c>
      <c r="L958" s="99">
        <f t="shared" si="537"/>
        <v>0</v>
      </c>
      <c r="M958" s="99">
        <f t="shared" si="538"/>
        <v>0</v>
      </c>
      <c r="N958" s="99">
        <f t="shared" si="539"/>
        <v>0</v>
      </c>
      <c r="O9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-0.2361111111111108</v>
      </c>
      <c r="P958" s="128">
        <f>IF(Petrobras_PETR4___Histórico__InfoMoney_1[[#This Row],[William %R]]&lt;-0.8,1,0)</f>
        <v>0</v>
      </c>
      <c r="Q958" s="128">
        <f>IF(Petrobras_PETR4___Histórico__InfoMoney_1[[#This Row],[William %R]]&gt;-0.1,1,0)</f>
        <v>0</v>
      </c>
      <c r="R958" s="99">
        <f t="shared" si="540"/>
        <v>10.59</v>
      </c>
      <c r="S958" s="99">
        <f t="shared" si="541"/>
        <v>11.31</v>
      </c>
      <c r="T958" s="99">
        <f t="shared" si="542"/>
        <v>11.065115384615385</v>
      </c>
      <c r="U958" s="99">
        <f t="shared" si="543"/>
        <v>11.026000000000002</v>
      </c>
      <c r="V958" s="99">
        <f t="shared" si="544"/>
        <v>11.031109650243989</v>
      </c>
      <c r="W958" s="99">
        <f t="shared" si="545"/>
        <v>11.267040796305436</v>
      </c>
      <c r="X958" s="99">
        <f t="shared" si="546"/>
        <v>-0.23593114606144638</v>
      </c>
      <c r="Y958" s="99">
        <f t="shared" si="547"/>
        <v>-0.29190763364883304</v>
      </c>
      <c r="Z958" s="99">
        <f t="shared" si="548"/>
        <v>5.5976487587386659E-2</v>
      </c>
      <c r="AA958" s="109">
        <f t="shared" si="549"/>
        <v>0.22627416997969541</v>
      </c>
      <c r="AB958" s="109">
        <f t="shared" si="566"/>
        <v>0.14989996664442615</v>
      </c>
      <c r="AC958" s="99" t="str">
        <f t="shared" si="567"/>
        <v>1</v>
      </c>
      <c r="AD958" s="95" t="str">
        <f t="shared" si="568"/>
        <v>0</v>
      </c>
      <c r="AE958" s="95">
        <f t="shared" si="550"/>
        <v>0</v>
      </c>
      <c r="AF958" s="95">
        <f>IF(Petrobras_PETR4___Histórico__InfoMoney_1[[#This Row],[MACD Line]]&lt;0,1,0)</f>
        <v>1</v>
      </c>
      <c r="AG958" s="99">
        <f>Petrobras_PETR4___Histórico__InfoMoney_1[[#This Row],[9MME]]/Petrobras_PETR4___Histórico__InfoMoney_1[[#This Row],[20MA]]</f>
        <v>1.0035475589166865</v>
      </c>
      <c r="AH958" s="95">
        <f t="shared" si="551"/>
        <v>0</v>
      </c>
      <c r="AI958" s="96">
        <f t="shared" si="552"/>
        <v>0</v>
      </c>
      <c r="AK958" s="104" t="b">
        <f t="shared" si="553"/>
        <v>1</v>
      </c>
      <c r="AL958" s="104" t="b">
        <f t="shared" si="554"/>
        <v>0</v>
      </c>
      <c r="AM958" s="104" t="b">
        <f t="shared" si="555"/>
        <v>0</v>
      </c>
      <c r="AN958" s="104" t="b">
        <f t="shared" si="556"/>
        <v>1</v>
      </c>
      <c r="AO958" s="98">
        <f t="shared" si="557"/>
        <v>10.47</v>
      </c>
      <c r="AP958" s="104">
        <f t="shared" si="558"/>
        <v>11.78</v>
      </c>
      <c r="AQ958" s="98">
        <f t="shared" si="559"/>
        <v>0.2</v>
      </c>
      <c r="AR958" s="98">
        <f t="shared" si="560"/>
        <v>0.15384615384615385</v>
      </c>
      <c r="AS958" s="98">
        <f t="shared" si="561"/>
        <v>7.407407407407407E-2</v>
      </c>
      <c r="AU958" s="97" t="b">
        <f t="shared" si="562"/>
        <v>1</v>
      </c>
      <c r="AV958" s="97" t="b">
        <f t="shared" si="563"/>
        <v>0</v>
      </c>
      <c r="AW958" s="97" t="b">
        <f t="shared" si="569"/>
        <v>0</v>
      </c>
      <c r="AX958" s="97" t="b">
        <f t="shared" si="570"/>
        <v>1</v>
      </c>
      <c r="AY9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8" s="97" t="b">
        <f t="shared" si="564"/>
        <v>1</v>
      </c>
      <c r="BA958" s="97" t="b">
        <f t="shared" si="565"/>
        <v>0</v>
      </c>
      <c r="BB958" s="97" t="b">
        <f t="shared" si="571"/>
        <v>0</v>
      </c>
      <c r="BC958" s="97" t="b">
        <f t="shared" si="572"/>
        <v>1</v>
      </c>
      <c r="BD958" s="97" t="b">
        <f>Petrobras_PETR4___Histórico__InfoMoney_1[[#This Row],[MACD Line]]&lt;0</f>
        <v>1</v>
      </c>
      <c r="BE9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59" spans="1:57">
      <c r="A959" s="83">
        <v>42926</v>
      </c>
      <c r="B959" s="98">
        <v>10.82</v>
      </c>
      <c r="C959" s="98">
        <v>10.82</v>
      </c>
      <c r="D959" s="98">
        <v>0.42</v>
      </c>
      <c r="E959" s="98">
        <f>Petrobras_PETR4___Histórico__InfoMoney_1[[#This Row],[Var.Dia (%)]]/100</f>
        <v>4.1999999999999997E-3</v>
      </c>
      <c r="F959" s="98">
        <v>10.69</v>
      </c>
      <c r="G959" s="98">
        <v>10.61</v>
      </c>
      <c r="H959" s="98">
        <v>10.85</v>
      </c>
      <c r="I959" s="97" t="s">
        <v>856</v>
      </c>
      <c r="J959" s="108">
        <v>-1.26E-2</v>
      </c>
      <c r="K959" s="97">
        <f ca="1">IF(COUNT($E959:E$1321)&gt;=22,LINEST(OFFSET(E959,0,0,22),OFFSET(J959,0,0,22)),"")</f>
        <v>0.29621280238159758</v>
      </c>
      <c r="L959" s="99">
        <f t="shared" si="537"/>
        <v>0</v>
      </c>
      <c r="M959" s="99">
        <f t="shared" si="538"/>
        <v>0</v>
      </c>
      <c r="N959" s="99">
        <f t="shared" si="539"/>
        <v>0</v>
      </c>
      <c r="O9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-0.5833333333333337</v>
      </c>
      <c r="P959" s="128">
        <f>IF(Petrobras_PETR4___Histórico__InfoMoney_1[[#This Row],[William %R]]&lt;-0.8,1,0)</f>
        <v>0</v>
      </c>
      <c r="Q959" s="128">
        <f>IF(Petrobras_PETR4___Histórico__InfoMoney_1[[#This Row],[William %R]]&gt;-0.1,1,0)</f>
        <v>0</v>
      </c>
      <c r="R959" s="99">
        <f t="shared" si="540"/>
        <v>10.47</v>
      </c>
      <c r="S959" s="99">
        <f t="shared" si="541"/>
        <v>11.31</v>
      </c>
      <c r="T959" s="99">
        <f t="shared" si="542"/>
        <v>11.049307692307694</v>
      </c>
      <c r="U959" s="99">
        <f t="shared" si="543"/>
        <v>11.051500000000001</v>
      </c>
      <c r="V959" s="99">
        <f t="shared" si="544"/>
        <v>11.011311404833805</v>
      </c>
      <c r="W959" s="99">
        <f t="shared" si="545"/>
        <v>11.27720406000987</v>
      </c>
      <c r="X959" s="99">
        <f t="shared" si="546"/>
        <v>-0.26589265517606542</v>
      </c>
      <c r="Y959" s="99">
        <f t="shared" si="547"/>
        <v>-0.30590175554567972</v>
      </c>
      <c r="Z959" s="99">
        <f t="shared" si="548"/>
        <v>4.0009100369614303E-2</v>
      </c>
      <c r="AA959" s="109">
        <f t="shared" si="549"/>
        <v>2.8284271247462554E-2</v>
      </c>
      <c r="AB959" s="109">
        <f t="shared" si="566"/>
        <v>0.18041618552668737</v>
      </c>
      <c r="AC959" s="99" t="str">
        <f t="shared" si="567"/>
        <v>0</v>
      </c>
      <c r="AD959" s="95" t="str">
        <f t="shared" si="568"/>
        <v>0</v>
      </c>
      <c r="AE959" s="95">
        <f t="shared" si="550"/>
        <v>0</v>
      </c>
      <c r="AF959" s="95">
        <f>IF(Petrobras_PETR4___Histórico__InfoMoney_1[[#This Row],[MACD Line]]&lt;0,1,0)</f>
        <v>1</v>
      </c>
      <c r="AG959" s="99">
        <f>Petrobras_PETR4___Histórico__InfoMoney_1[[#This Row],[9MME]]/Petrobras_PETR4___Histórico__InfoMoney_1[[#This Row],[20MA]]</f>
        <v>0.99980162804213846</v>
      </c>
      <c r="AH959" s="95">
        <f t="shared" si="551"/>
        <v>0</v>
      </c>
      <c r="AI959" s="96">
        <f t="shared" si="552"/>
        <v>0</v>
      </c>
      <c r="AK959" s="104" t="b">
        <f t="shared" si="553"/>
        <v>0</v>
      </c>
      <c r="AL959" s="104" t="b">
        <f t="shared" si="554"/>
        <v>0</v>
      </c>
      <c r="AM959" s="104" t="b">
        <f t="shared" si="555"/>
        <v>0</v>
      </c>
      <c r="AN959" s="104" t="b">
        <f t="shared" si="556"/>
        <v>1</v>
      </c>
      <c r="AO959" s="98">
        <f t="shared" si="557"/>
        <v>10.47</v>
      </c>
      <c r="AP959" s="104">
        <f t="shared" si="558"/>
        <v>11.83</v>
      </c>
      <c r="AQ959" s="98">
        <f t="shared" si="559"/>
        <v>0.2</v>
      </c>
      <c r="AR959" s="98">
        <f t="shared" si="560"/>
        <v>0.15384615384615385</v>
      </c>
      <c r="AS959" s="98">
        <f t="shared" si="561"/>
        <v>7.407407407407407E-2</v>
      </c>
      <c r="AU959" s="97" t="b">
        <f t="shared" si="562"/>
        <v>0</v>
      </c>
      <c r="AV959" s="97" t="b">
        <f t="shared" si="563"/>
        <v>0</v>
      </c>
      <c r="AW959" s="97" t="b">
        <f t="shared" si="569"/>
        <v>1</v>
      </c>
      <c r="AX959" s="97" t="b">
        <f t="shared" si="570"/>
        <v>1</v>
      </c>
      <c r="AY9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59" s="97" t="b">
        <f t="shared" si="564"/>
        <v>1</v>
      </c>
      <c r="BA959" s="97" t="b">
        <f t="shared" si="565"/>
        <v>1</v>
      </c>
      <c r="BB959" s="97" t="b">
        <f t="shared" si="571"/>
        <v>0</v>
      </c>
      <c r="BC959" s="97" t="b">
        <f t="shared" si="572"/>
        <v>0</v>
      </c>
      <c r="BD959" s="97" t="b">
        <f>Petrobras_PETR4___Histórico__InfoMoney_1[[#This Row],[MACD Line]]&lt;0</f>
        <v>1</v>
      </c>
      <c r="BE9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0" spans="1:57">
      <c r="A960" s="83">
        <v>42923</v>
      </c>
      <c r="B960" s="98">
        <v>10.78</v>
      </c>
      <c r="C960" s="98">
        <v>10.78</v>
      </c>
      <c r="D960" s="98">
        <v>-1.97</v>
      </c>
      <c r="E960" s="98">
        <f>Petrobras_PETR4___Histórico__InfoMoney_1[[#This Row],[Var.Dia (%)]]/100</f>
        <v>-1.9699999999999999E-2</v>
      </c>
      <c r="F960" s="98">
        <v>10.96</v>
      </c>
      <c r="G960" s="98">
        <v>10.71</v>
      </c>
      <c r="H960" s="98">
        <v>10.99</v>
      </c>
      <c r="I960" s="97" t="s">
        <v>857</v>
      </c>
      <c r="J960" s="108">
        <v>-1.12E-2</v>
      </c>
      <c r="K960" s="97">
        <f ca="1">IF(COUNT($E960:E$1321)&gt;=22,LINEST(OFFSET(E960,0,0,22),OFFSET(J960,0,0,22)),"")</f>
        <v>0.2910434971641786</v>
      </c>
      <c r="L960" s="99">
        <f t="shared" si="537"/>
        <v>0</v>
      </c>
      <c r="M960" s="99">
        <f t="shared" si="538"/>
        <v>0</v>
      </c>
      <c r="N960" s="99">
        <f t="shared" si="539"/>
        <v>0</v>
      </c>
      <c r="O9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-0.63095238095238237</v>
      </c>
      <c r="P960" s="128">
        <f>IF(Petrobras_PETR4___Histórico__InfoMoney_1[[#This Row],[William %R]]&lt;-0.8,1,0)</f>
        <v>0</v>
      </c>
      <c r="Q960" s="128">
        <f>IF(Petrobras_PETR4___Histórico__InfoMoney_1[[#This Row],[William %R]]&gt;-0.1,1,0)</f>
        <v>0</v>
      </c>
      <c r="R960" s="99">
        <f t="shared" si="540"/>
        <v>10.47</v>
      </c>
      <c r="S960" s="99">
        <f t="shared" si="541"/>
        <v>11.31</v>
      </c>
      <c r="T960" s="99">
        <f t="shared" si="542"/>
        <v>11.077846153846155</v>
      </c>
      <c r="U960" s="99">
        <f t="shared" si="543"/>
        <v>11.091000000000003</v>
      </c>
      <c r="V960" s="99">
        <f t="shared" si="544"/>
        <v>11.046095296621768</v>
      </c>
      <c r="W960" s="99">
        <f t="shared" si="545"/>
        <v>11.313780384810659</v>
      </c>
      <c r="X960" s="99">
        <f t="shared" si="546"/>
        <v>-0.26768508818889103</v>
      </c>
      <c r="Y960" s="99">
        <f t="shared" si="547"/>
        <v>-0.31590403063808331</v>
      </c>
      <c r="Z960" s="99">
        <f t="shared" si="548"/>
        <v>4.8218942449192281E-2</v>
      </c>
      <c r="AA960" s="109">
        <f t="shared" si="549"/>
        <v>0.14849242404917559</v>
      </c>
      <c r="AB960" s="109">
        <f t="shared" si="566"/>
        <v>0.17549928774784279</v>
      </c>
      <c r="AC960" s="99" t="str">
        <f t="shared" si="567"/>
        <v>0</v>
      </c>
      <c r="AD960" s="95" t="str">
        <f t="shared" si="568"/>
        <v>0</v>
      </c>
      <c r="AE960" s="95">
        <f t="shared" si="550"/>
        <v>0</v>
      </c>
      <c r="AF960" s="95">
        <f>IF(Petrobras_PETR4___Histórico__InfoMoney_1[[#This Row],[MACD Line]]&lt;0,1,0)</f>
        <v>1</v>
      </c>
      <c r="AG960" s="99">
        <f>Petrobras_PETR4___Histórico__InfoMoney_1[[#This Row],[9MME]]/Petrobras_PETR4___Histórico__InfoMoney_1[[#This Row],[20MA]]</f>
        <v>0.99881400719918423</v>
      </c>
      <c r="AH960" s="95">
        <f t="shared" si="551"/>
        <v>0</v>
      </c>
      <c r="AI960" s="96">
        <f t="shared" si="552"/>
        <v>0</v>
      </c>
      <c r="AK960" s="104" t="b">
        <f t="shared" si="553"/>
        <v>0</v>
      </c>
      <c r="AL960" s="104" t="b">
        <f t="shared" si="554"/>
        <v>0</v>
      </c>
      <c r="AM960" s="104" t="b">
        <f t="shared" si="555"/>
        <v>1</v>
      </c>
      <c r="AN960" s="104" t="b">
        <f t="shared" si="556"/>
        <v>0</v>
      </c>
      <c r="AO960" s="98">
        <f t="shared" si="557"/>
        <v>10.47</v>
      </c>
      <c r="AP960" s="104">
        <f t="shared" si="558"/>
        <v>11.83</v>
      </c>
      <c r="AQ960" s="98">
        <f t="shared" si="559"/>
        <v>0.2</v>
      </c>
      <c r="AR960" s="98">
        <f t="shared" si="560"/>
        <v>0.15384615384615385</v>
      </c>
      <c r="AS960" s="98">
        <f t="shared" si="561"/>
        <v>7.407407407407407E-2</v>
      </c>
      <c r="AU960" s="97" t="b">
        <f t="shared" si="562"/>
        <v>0</v>
      </c>
      <c r="AV960" s="97" t="b">
        <f t="shared" si="563"/>
        <v>0</v>
      </c>
      <c r="AW960" s="97" t="b">
        <f t="shared" si="569"/>
        <v>1</v>
      </c>
      <c r="AX960" s="97" t="b">
        <f t="shared" si="570"/>
        <v>1</v>
      </c>
      <c r="AY9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0" s="97" t="b">
        <f t="shared" si="564"/>
        <v>1</v>
      </c>
      <c r="BA960" s="97" t="b">
        <f t="shared" si="565"/>
        <v>1</v>
      </c>
      <c r="BB960" s="97" t="b">
        <f t="shared" si="571"/>
        <v>0</v>
      </c>
      <c r="BC960" s="97" t="b">
        <f t="shared" si="572"/>
        <v>0</v>
      </c>
      <c r="BD960" s="97" t="b">
        <f>Petrobras_PETR4___Histórico__InfoMoney_1[[#This Row],[MACD Line]]&lt;0</f>
        <v>1</v>
      </c>
      <c r="BE9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1" spans="1:57">
      <c r="A961" s="83">
        <v>42922</v>
      </c>
      <c r="B961" s="98">
        <v>10.99</v>
      </c>
      <c r="C961" s="98">
        <v>10.99</v>
      </c>
      <c r="D961" s="98">
        <v>-0.33</v>
      </c>
      <c r="E961" s="98">
        <f>Petrobras_PETR4___Histórico__InfoMoney_1[[#This Row],[Var.Dia (%)]]/100</f>
        <v>-3.3E-3</v>
      </c>
      <c r="F961" s="98">
        <v>11.09</v>
      </c>
      <c r="G961" s="98">
        <v>10.91</v>
      </c>
      <c r="H961" s="98">
        <v>11.17</v>
      </c>
      <c r="I961" s="97" t="s">
        <v>858</v>
      </c>
      <c r="J961" s="108">
        <v>2.3999999999999998E-3</v>
      </c>
      <c r="K961" s="97">
        <f ca="1">IF(COUNT($E961:E$1321)&gt;=22,LINEST(OFFSET(E961,0,0,22),OFFSET(J961,0,0,22)),"")</f>
        <v>0.18041122364716275</v>
      </c>
      <c r="L961" s="99">
        <f t="shared" si="537"/>
        <v>0</v>
      </c>
      <c r="M961" s="99">
        <f t="shared" si="538"/>
        <v>0</v>
      </c>
      <c r="N961" s="99">
        <f t="shared" si="539"/>
        <v>0</v>
      </c>
      <c r="O9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-0.38095238095238138</v>
      </c>
      <c r="P961" s="128">
        <f>IF(Petrobras_PETR4___Histórico__InfoMoney_1[[#This Row],[William %R]]&lt;-0.8,1,0)</f>
        <v>0</v>
      </c>
      <c r="Q961" s="128">
        <f>IF(Petrobras_PETR4___Histórico__InfoMoney_1[[#This Row],[William %R]]&gt;-0.1,1,0)</f>
        <v>0</v>
      </c>
      <c r="R961" s="99">
        <f t="shared" si="540"/>
        <v>10.47</v>
      </c>
      <c r="S961" s="99">
        <f t="shared" si="541"/>
        <v>11.31</v>
      </c>
      <c r="T961" s="99">
        <f t="shared" si="542"/>
        <v>11.137230769230769</v>
      </c>
      <c r="U961" s="99">
        <f t="shared" si="543"/>
        <v>11.132000000000001</v>
      </c>
      <c r="V961" s="99">
        <f t="shared" si="544"/>
        <v>11.094476259643908</v>
      </c>
      <c r="W961" s="99">
        <f t="shared" si="545"/>
        <v>11.356482815595513</v>
      </c>
      <c r="X961" s="99">
        <f t="shared" si="546"/>
        <v>-0.26200655595160427</v>
      </c>
      <c r="Y961" s="99">
        <f t="shared" si="547"/>
        <v>-0.32795876625038139</v>
      </c>
      <c r="Z961" s="99">
        <f t="shared" si="548"/>
        <v>6.5952210298777125E-2</v>
      </c>
      <c r="AA961" s="109">
        <f t="shared" si="549"/>
        <v>2.8284271247461298E-2</v>
      </c>
      <c r="AB961" s="109">
        <f t="shared" si="566"/>
        <v>0.10256705123966485</v>
      </c>
      <c r="AC961" s="99" t="str">
        <f t="shared" si="567"/>
        <v>0</v>
      </c>
      <c r="AD961" s="95" t="str">
        <f t="shared" si="568"/>
        <v>0</v>
      </c>
      <c r="AE961" s="95">
        <f t="shared" si="550"/>
        <v>0</v>
      </c>
      <c r="AF961" s="95">
        <f>IF(Petrobras_PETR4___Histórico__InfoMoney_1[[#This Row],[MACD Line]]&lt;0,1,0)</f>
        <v>1</v>
      </c>
      <c r="AG961" s="99">
        <f>Petrobras_PETR4___Histórico__InfoMoney_1[[#This Row],[9MME]]/Petrobras_PETR4___Histórico__InfoMoney_1[[#This Row],[20MA]]</f>
        <v>1.0004698858453798</v>
      </c>
      <c r="AH961" s="95">
        <f t="shared" si="551"/>
        <v>0</v>
      </c>
      <c r="AI961" s="96">
        <f t="shared" si="552"/>
        <v>0</v>
      </c>
      <c r="AK961" s="104" t="b">
        <f t="shared" si="553"/>
        <v>0</v>
      </c>
      <c r="AL961" s="104" t="b">
        <f t="shared" si="554"/>
        <v>1</v>
      </c>
      <c r="AM961" s="104" t="b">
        <f t="shared" si="555"/>
        <v>1</v>
      </c>
      <c r="AN961" s="104" t="b">
        <f t="shared" si="556"/>
        <v>1</v>
      </c>
      <c r="AO961" s="98">
        <f t="shared" si="557"/>
        <v>10.47</v>
      </c>
      <c r="AP961" s="104">
        <f t="shared" si="558"/>
        <v>12.05</v>
      </c>
      <c r="AQ961" s="98">
        <f t="shared" si="559"/>
        <v>0.2</v>
      </c>
      <c r="AR961" s="98">
        <f t="shared" si="560"/>
        <v>0.15384615384615385</v>
      </c>
      <c r="AS961" s="98">
        <f t="shared" si="561"/>
        <v>7.407407407407407E-2</v>
      </c>
      <c r="AU961" s="97" t="b">
        <f t="shared" si="562"/>
        <v>0</v>
      </c>
      <c r="AV961" s="97" t="b">
        <f t="shared" si="563"/>
        <v>1</v>
      </c>
      <c r="AW961" s="97" t="b">
        <f t="shared" si="569"/>
        <v>1</v>
      </c>
      <c r="AX961" s="97" t="b">
        <f t="shared" si="570"/>
        <v>1</v>
      </c>
      <c r="AY9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1" s="97" t="b">
        <f t="shared" si="564"/>
        <v>1</v>
      </c>
      <c r="BA961" s="97" t="b">
        <f t="shared" si="565"/>
        <v>1</v>
      </c>
      <c r="BB961" s="97" t="b">
        <f t="shared" si="571"/>
        <v>0</v>
      </c>
      <c r="BC961" s="97" t="b">
        <f t="shared" si="572"/>
        <v>0</v>
      </c>
      <c r="BD961" s="97" t="b">
        <f>Petrobras_PETR4___Histórico__InfoMoney_1[[#This Row],[MACD Line]]&lt;0</f>
        <v>1</v>
      </c>
      <c r="BE9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2" spans="1:57">
      <c r="A962" s="83">
        <v>42921</v>
      </c>
      <c r="B962" s="98">
        <v>11.03</v>
      </c>
      <c r="C962" s="98">
        <v>11.03</v>
      </c>
      <c r="D962" s="98">
        <v>-1.77</v>
      </c>
      <c r="E962" s="98">
        <f>Petrobras_PETR4___Histórico__InfoMoney_1[[#This Row],[Var.Dia (%)]]/100</f>
        <v>-1.77E-2</v>
      </c>
      <c r="F962" s="98">
        <v>11.18</v>
      </c>
      <c r="G962" s="98">
        <v>10.95</v>
      </c>
      <c r="H962" s="98">
        <v>11.31</v>
      </c>
      <c r="I962" s="97" t="s">
        <v>859</v>
      </c>
      <c r="J962" s="108">
        <v>1.09E-2</v>
      </c>
      <c r="K962" s="97">
        <f ca="1">IF(COUNT($E962:E$1321)&gt;=22,LINEST(OFFSET(E962,0,0,22),OFFSET(J962,0,0,22)),"")</f>
        <v>0.10187632891236571</v>
      </c>
      <c r="L962" s="99">
        <f t="shared" si="537"/>
        <v>0</v>
      </c>
      <c r="M962" s="99">
        <f t="shared" si="538"/>
        <v>0</v>
      </c>
      <c r="N962" s="99">
        <f t="shared" si="539"/>
        <v>0</v>
      </c>
      <c r="O9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-0.37777777777777821</v>
      </c>
      <c r="P962" s="128">
        <f>IF(Petrobras_PETR4___Histórico__InfoMoney_1[[#This Row],[William %R]]&lt;-0.8,1,0)</f>
        <v>0</v>
      </c>
      <c r="Q962" s="128">
        <f>IF(Petrobras_PETR4___Histórico__InfoMoney_1[[#This Row],[William %R]]&gt;-0.1,1,0)</f>
        <v>0</v>
      </c>
      <c r="R962" s="99">
        <f t="shared" si="540"/>
        <v>10.47</v>
      </c>
      <c r="S962" s="99">
        <f t="shared" si="541"/>
        <v>11.37</v>
      </c>
      <c r="T962" s="99">
        <f t="shared" si="542"/>
        <v>11.180615384615383</v>
      </c>
      <c r="U962" s="99">
        <f t="shared" si="543"/>
        <v>11.164</v>
      </c>
      <c r="V962" s="99">
        <f t="shared" si="544"/>
        <v>11.113471943215528</v>
      </c>
      <c r="W962" s="99">
        <f t="shared" si="545"/>
        <v>11.385801440843153</v>
      </c>
      <c r="X962" s="99">
        <f t="shared" si="546"/>
        <v>-0.27232949762762537</v>
      </c>
      <c r="Y962" s="99">
        <f t="shared" si="547"/>
        <v>-0.34444681882507566</v>
      </c>
      <c r="Z962" s="99">
        <f t="shared" si="548"/>
        <v>7.211732119745029E-2</v>
      </c>
      <c r="AA962" s="109">
        <f t="shared" si="549"/>
        <v>0.14142135623731025</v>
      </c>
      <c r="AB962" s="109">
        <f t="shared" si="566"/>
        <v>9.9498743710662238E-2</v>
      </c>
      <c r="AC962" s="99" t="str">
        <f t="shared" si="567"/>
        <v>0</v>
      </c>
      <c r="AD962" s="95" t="str">
        <f t="shared" si="568"/>
        <v>0</v>
      </c>
      <c r="AE962" s="95">
        <f t="shared" si="550"/>
        <v>0</v>
      </c>
      <c r="AF962" s="95">
        <f>IF(Petrobras_PETR4___Histórico__InfoMoney_1[[#This Row],[MACD Line]]&lt;0,1,0)</f>
        <v>1</v>
      </c>
      <c r="AG962" s="99">
        <f>Petrobras_PETR4___Histórico__InfoMoney_1[[#This Row],[9MME]]/Petrobras_PETR4___Histórico__InfoMoney_1[[#This Row],[20MA]]</f>
        <v>1.0014883003059283</v>
      </c>
      <c r="AH962" s="95">
        <f t="shared" si="551"/>
        <v>0</v>
      </c>
      <c r="AI962" s="96">
        <f t="shared" si="552"/>
        <v>0</v>
      </c>
      <c r="AK962" s="104" t="b">
        <f t="shared" si="553"/>
        <v>1</v>
      </c>
      <c r="AL962" s="104" t="b">
        <f t="shared" si="554"/>
        <v>1</v>
      </c>
      <c r="AM962" s="104" t="b">
        <f t="shared" si="555"/>
        <v>0</v>
      </c>
      <c r="AN962" s="104" t="b">
        <f t="shared" si="556"/>
        <v>1</v>
      </c>
      <c r="AO962" s="98">
        <f t="shared" si="557"/>
        <v>10.47</v>
      </c>
      <c r="AP962" s="104">
        <f t="shared" si="558"/>
        <v>12.05</v>
      </c>
      <c r="AQ962" s="98">
        <f t="shared" si="559"/>
        <v>0.2</v>
      </c>
      <c r="AR962" s="98">
        <f t="shared" si="560"/>
        <v>0.15384615384615385</v>
      </c>
      <c r="AS962" s="98">
        <f t="shared" si="561"/>
        <v>7.407407407407407E-2</v>
      </c>
      <c r="AU962" s="97" t="b">
        <f t="shared" si="562"/>
        <v>1</v>
      </c>
      <c r="AV962" s="97" t="b">
        <f t="shared" si="563"/>
        <v>1</v>
      </c>
      <c r="AW962" s="97" t="b">
        <f t="shared" si="569"/>
        <v>1</v>
      </c>
      <c r="AX962" s="97" t="b">
        <f t="shared" si="570"/>
        <v>0</v>
      </c>
      <c r="AY9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2" s="97" t="b">
        <f t="shared" si="564"/>
        <v>0</v>
      </c>
      <c r="BA962" s="97" t="b">
        <f t="shared" si="565"/>
        <v>1</v>
      </c>
      <c r="BB962" s="97" t="b">
        <f t="shared" si="571"/>
        <v>1</v>
      </c>
      <c r="BC962" s="97" t="b">
        <f t="shared" si="572"/>
        <v>0</v>
      </c>
      <c r="BD962" s="97" t="b">
        <f>Petrobras_PETR4___Histórico__InfoMoney_1[[#This Row],[MACD Line]]&lt;0</f>
        <v>1</v>
      </c>
      <c r="BE9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3" spans="1:57">
      <c r="A963" s="83">
        <v>42920</v>
      </c>
      <c r="B963" s="98">
        <v>11.23</v>
      </c>
      <c r="C963" s="98">
        <v>11.23</v>
      </c>
      <c r="D963" s="98">
        <v>0.56999999999999995</v>
      </c>
      <c r="E963" s="98">
        <f>Petrobras_PETR4___Histórico__InfoMoney_1[[#This Row],[Var.Dia (%)]]/100</f>
        <v>5.6999999999999993E-3</v>
      </c>
      <c r="F963" s="98">
        <v>11.15</v>
      </c>
      <c r="G963" s="98">
        <v>11.13</v>
      </c>
      <c r="H963" s="98">
        <v>11.23</v>
      </c>
      <c r="I963" s="97" t="s">
        <v>860</v>
      </c>
      <c r="J963" s="108">
        <v>1.1999999999999999E-3</v>
      </c>
      <c r="K963" s="97">
        <f ca="1">IF(COUNT($E963:E$1321)&gt;=22,LINEST(OFFSET(E963,0,0,22),OFFSET(J963,0,0,22)),"")</f>
        <v>0.25181860899364217</v>
      </c>
      <c r="L963" s="99">
        <f t="shared" si="537"/>
        <v>0</v>
      </c>
      <c r="M963" s="99">
        <f t="shared" si="538"/>
        <v>0</v>
      </c>
      <c r="N963" s="99">
        <f t="shared" si="539"/>
        <v>0</v>
      </c>
      <c r="O9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-0.4198473282442744</v>
      </c>
      <c r="P963" s="128">
        <f>IF(Petrobras_PETR4___Histórico__InfoMoney_1[[#This Row],[William %R]]&lt;-0.8,1,0)</f>
        <v>0</v>
      </c>
      <c r="Q963" s="128">
        <f>IF(Petrobras_PETR4___Histórico__InfoMoney_1[[#This Row],[William %R]]&gt;-0.1,1,0)</f>
        <v>0</v>
      </c>
      <c r="R963" s="99">
        <f t="shared" si="540"/>
        <v>10.47</v>
      </c>
      <c r="S963" s="99">
        <f t="shared" si="541"/>
        <v>11.78</v>
      </c>
      <c r="T963" s="99">
        <f t="shared" si="542"/>
        <v>11.240153846153847</v>
      </c>
      <c r="U963" s="99">
        <f t="shared" si="543"/>
        <v>11.207999999999998</v>
      </c>
      <c r="V963" s="99">
        <f t="shared" si="544"/>
        <v>11.128648660163806</v>
      </c>
      <c r="W963" s="99">
        <f t="shared" si="545"/>
        <v>11.414265556110605</v>
      </c>
      <c r="X963" s="99">
        <f t="shared" si="546"/>
        <v>-0.28561689594679862</v>
      </c>
      <c r="Y963" s="99">
        <f t="shared" si="547"/>
        <v>-0.36247614912443826</v>
      </c>
      <c r="Z963" s="99">
        <f t="shared" si="548"/>
        <v>7.6859253177639641E-2</v>
      </c>
      <c r="AA963" s="109">
        <f t="shared" si="549"/>
        <v>4.2426406871193201E-2</v>
      </c>
      <c r="AB963" s="109">
        <f t="shared" si="566"/>
        <v>0.13483323032546543</v>
      </c>
      <c r="AC963" s="99" t="str">
        <f t="shared" si="567"/>
        <v>0</v>
      </c>
      <c r="AD963" s="95" t="str">
        <f t="shared" si="568"/>
        <v>0</v>
      </c>
      <c r="AE963" s="95">
        <f t="shared" si="550"/>
        <v>0</v>
      </c>
      <c r="AF963" s="95">
        <f>IF(Petrobras_PETR4___Histórico__InfoMoney_1[[#This Row],[MACD Line]]&lt;0,1,0)</f>
        <v>1</v>
      </c>
      <c r="AG963" s="99">
        <f>Petrobras_PETR4___Histórico__InfoMoney_1[[#This Row],[9MME]]/Petrobras_PETR4___Histórico__InfoMoney_1[[#This Row],[20MA]]</f>
        <v>1.0028688299566246</v>
      </c>
      <c r="AH963" s="95">
        <f t="shared" si="551"/>
        <v>0</v>
      </c>
      <c r="AI963" s="96">
        <f t="shared" si="552"/>
        <v>0</v>
      </c>
      <c r="AK963" s="104" t="b">
        <f t="shared" si="553"/>
        <v>1</v>
      </c>
      <c r="AL963" s="104" t="b">
        <f t="shared" si="554"/>
        <v>1</v>
      </c>
      <c r="AM963" s="104" t="b">
        <f t="shared" si="555"/>
        <v>0</v>
      </c>
      <c r="AN963" s="104" t="b">
        <f t="shared" si="556"/>
        <v>1</v>
      </c>
      <c r="AO963" s="98">
        <f t="shared" si="557"/>
        <v>10.47</v>
      </c>
      <c r="AP963" s="104">
        <f t="shared" si="558"/>
        <v>12.05</v>
      </c>
      <c r="AQ963" s="98">
        <f t="shared" si="559"/>
        <v>0.2</v>
      </c>
      <c r="AR963" s="98">
        <f t="shared" si="560"/>
        <v>0.15384615384615385</v>
      </c>
      <c r="AS963" s="98">
        <f t="shared" si="561"/>
        <v>7.407407407407407E-2</v>
      </c>
      <c r="AU963" s="97" t="b">
        <f t="shared" si="562"/>
        <v>1</v>
      </c>
      <c r="AV963" s="97" t="b">
        <f t="shared" si="563"/>
        <v>0</v>
      </c>
      <c r="AW963" s="97" t="b">
        <f t="shared" si="569"/>
        <v>0</v>
      </c>
      <c r="AX963" s="97" t="b">
        <f t="shared" si="570"/>
        <v>0</v>
      </c>
      <c r="AY9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3" s="97" t="b">
        <f t="shared" si="564"/>
        <v>0</v>
      </c>
      <c r="BA963" s="97" t="b">
        <f t="shared" si="565"/>
        <v>0</v>
      </c>
      <c r="BB963" s="97" t="b">
        <f t="shared" si="571"/>
        <v>1</v>
      </c>
      <c r="BC963" s="97" t="b">
        <f t="shared" si="572"/>
        <v>1</v>
      </c>
      <c r="BD963" s="97" t="b">
        <f>Petrobras_PETR4___Histórico__InfoMoney_1[[#This Row],[MACD Line]]&lt;0</f>
        <v>1</v>
      </c>
      <c r="BE9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4" spans="1:57">
      <c r="A964" s="83">
        <v>42919</v>
      </c>
      <c r="B964" s="98">
        <v>11.17</v>
      </c>
      <c r="C964" s="98">
        <v>11.17</v>
      </c>
      <c r="D964" s="98">
        <v>-0.08</v>
      </c>
      <c r="E964" s="98">
        <f>Petrobras_PETR4___Histórico__InfoMoney_1[[#This Row],[Var.Dia (%)]]/100</f>
        <v>-8.0000000000000004E-4</v>
      </c>
      <c r="F964" s="98">
        <v>11.09</v>
      </c>
      <c r="G964" s="98">
        <v>11.04</v>
      </c>
      <c r="H964" s="98">
        <v>11.21</v>
      </c>
      <c r="I964" s="97" t="s">
        <v>861</v>
      </c>
      <c r="J964" s="108">
        <v>8.0000000000000004E-4</v>
      </c>
      <c r="K964" s="97">
        <f ca="1">IF(COUNT($E964:E$1321)&gt;=22,LINEST(OFFSET(E964,0,0,22),OFFSET(J964,0,0,22)),"")</f>
        <v>0.26159716582679332</v>
      </c>
      <c r="L964" s="99">
        <f t="shared" si="537"/>
        <v>0</v>
      </c>
      <c r="M964" s="99">
        <f t="shared" si="538"/>
        <v>0</v>
      </c>
      <c r="N964" s="99">
        <f t="shared" si="539"/>
        <v>0</v>
      </c>
      <c r="O9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-0.46564885496183206</v>
      </c>
      <c r="P964" s="128">
        <f>IF(Petrobras_PETR4___Histórico__InfoMoney_1[[#This Row],[William %R]]&lt;-0.8,1,0)</f>
        <v>0</v>
      </c>
      <c r="Q964" s="128">
        <f>IF(Petrobras_PETR4___Histórico__InfoMoney_1[[#This Row],[William %R]]&gt;-0.1,1,0)</f>
        <v>0</v>
      </c>
      <c r="R964" s="99">
        <f t="shared" si="540"/>
        <v>10.47</v>
      </c>
      <c r="S964" s="99">
        <f t="shared" si="541"/>
        <v>11.78</v>
      </c>
      <c r="T964" s="99">
        <f t="shared" si="542"/>
        <v>11.257153846153846</v>
      </c>
      <c r="U964" s="99">
        <f t="shared" si="543"/>
        <v>11.242000000000001</v>
      </c>
      <c r="V964" s="99">
        <f t="shared" si="544"/>
        <v>11.110221143829953</v>
      </c>
      <c r="W964" s="99">
        <f t="shared" si="545"/>
        <v>11.429006800599453</v>
      </c>
      <c r="X964" s="99">
        <f t="shared" si="546"/>
        <v>-0.31878565676949933</v>
      </c>
      <c r="Y964" s="99">
        <f t="shared" si="547"/>
        <v>-0.38169096241884815</v>
      </c>
      <c r="Z964" s="99">
        <f t="shared" si="548"/>
        <v>6.2905305649348819E-2</v>
      </c>
      <c r="AA964" s="109">
        <f t="shared" si="549"/>
        <v>0</v>
      </c>
      <c r="AB964" s="109">
        <f t="shared" si="566"/>
        <v>0.11304866208850059</v>
      </c>
      <c r="AC964" s="99" t="str">
        <f t="shared" si="567"/>
        <v>0</v>
      </c>
      <c r="AD964" s="95" t="str">
        <f t="shared" si="568"/>
        <v>0</v>
      </c>
      <c r="AE964" s="95">
        <f t="shared" si="550"/>
        <v>0</v>
      </c>
      <c r="AF964" s="95">
        <f>IF(Petrobras_PETR4___Histórico__InfoMoney_1[[#This Row],[MACD Line]]&lt;0,1,0)</f>
        <v>1</v>
      </c>
      <c r="AG964" s="99">
        <f>Petrobras_PETR4___Histórico__InfoMoney_1[[#This Row],[9MME]]/Petrobras_PETR4___Histórico__InfoMoney_1[[#This Row],[20MA]]</f>
        <v>1.0013479671013916</v>
      </c>
      <c r="AH964" s="95">
        <f t="shared" si="551"/>
        <v>0</v>
      </c>
      <c r="AI964" s="96">
        <f t="shared" si="552"/>
        <v>0</v>
      </c>
      <c r="AK964" s="104" t="b">
        <f t="shared" si="553"/>
        <v>1</v>
      </c>
      <c r="AL964" s="104" t="b">
        <f t="shared" si="554"/>
        <v>0</v>
      </c>
      <c r="AM964" s="104" t="b">
        <f t="shared" si="555"/>
        <v>0</v>
      </c>
      <c r="AN964" s="104" t="b">
        <f t="shared" si="556"/>
        <v>1</v>
      </c>
      <c r="AO964" s="98">
        <f t="shared" si="557"/>
        <v>10.47</v>
      </c>
      <c r="AP964" s="104">
        <f t="shared" si="558"/>
        <v>12.05</v>
      </c>
      <c r="AQ964" s="98">
        <f t="shared" si="559"/>
        <v>0.2</v>
      </c>
      <c r="AR964" s="98">
        <f t="shared" si="560"/>
        <v>0.15384615384615385</v>
      </c>
      <c r="AS964" s="98">
        <f t="shared" si="561"/>
        <v>7.407407407407407E-2</v>
      </c>
      <c r="AU964" s="97" t="b">
        <f t="shared" si="562"/>
        <v>0</v>
      </c>
      <c r="AV964" s="97" t="b">
        <f t="shared" si="563"/>
        <v>1</v>
      </c>
      <c r="AW964" s="97" t="b">
        <f t="shared" si="569"/>
        <v>0</v>
      </c>
      <c r="AX964" s="97" t="b">
        <f t="shared" si="570"/>
        <v>0</v>
      </c>
      <c r="AY9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4" s="97" t="b">
        <f t="shared" si="564"/>
        <v>0</v>
      </c>
      <c r="BA964" s="97" t="b">
        <f t="shared" si="565"/>
        <v>0</v>
      </c>
      <c r="BB964" s="97" t="b">
        <f t="shared" si="571"/>
        <v>1</v>
      </c>
      <c r="BC964" s="97" t="b">
        <f t="shared" si="572"/>
        <v>1</v>
      </c>
      <c r="BD964" s="97" t="b">
        <f>Petrobras_PETR4___Histórico__InfoMoney_1[[#This Row],[MACD Line]]&lt;0</f>
        <v>1</v>
      </c>
      <c r="BE9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5" spans="1:57">
      <c r="A965" s="83">
        <v>42916</v>
      </c>
      <c r="B965" s="98">
        <v>11.17</v>
      </c>
      <c r="C965" s="98">
        <v>11.17</v>
      </c>
      <c r="D965" s="98">
        <v>1.56</v>
      </c>
      <c r="E965" s="98">
        <f>Petrobras_PETR4___Histórico__InfoMoney_1[[#This Row],[Var.Dia (%)]]/100</f>
        <v>1.5600000000000001E-2</v>
      </c>
      <c r="F965" s="98">
        <v>11.07</v>
      </c>
      <c r="G965" s="98">
        <v>11.01</v>
      </c>
      <c r="H965" s="98">
        <v>11.27</v>
      </c>
      <c r="I965" s="97" t="s">
        <v>862</v>
      </c>
      <c r="J965" s="108">
        <v>-6.0000000000000001E-3</v>
      </c>
      <c r="K965" s="97">
        <f ca="1">IF(COUNT($E965:E$1321)&gt;=22,LINEST(OFFSET(E965,0,0,22),OFFSET(J965,0,0,22)),"")</f>
        <v>0.11431531869677151</v>
      </c>
      <c r="L965" s="99">
        <f t="shared" si="537"/>
        <v>0</v>
      </c>
      <c r="M965" s="99">
        <f t="shared" si="538"/>
        <v>0</v>
      </c>
      <c r="N965" s="99">
        <f t="shared" si="539"/>
        <v>0</v>
      </c>
      <c r="O9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-0.46564885496183206</v>
      </c>
      <c r="P965" s="128">
        <f>IF(Petrobras_PETR4___Histórico__InfoMoney_1[[#This Row],[William %R]]&lt;-0.8,1,0)</f>
        <v>0</v>
      </c>
      <c r="Q965" s="128">
        <f>IF(Petrobras_PETR4___Histórico__InfoMoney_1[[#This Row],[William %R]]&gt;-0.1,1,0)</f>
        <v>0</v>
      </c>
      <c r="R965" s="99">
        <f t="shared" si="540"/>
        <v>10.47</v>
      </c>
      <c r="S965" s="99">
        <f t="shared" si="541"/>
        <v>11.78</v>
      </c>
      <c r="T965" s="99">
        <f t="shared" si="542"/>
        <v>11.274499999999998</v>
      </c>
      <c r="U965" s="99">
        <f t="shared" si="543"/>
        <v>11.273</v>
      </c>
      <c r="V965" s="99">
        <f t="shared" si="544"/>
        <v>11.099352260889946</v>
      </c>
      <c r="W965" s="99">
        <f t="shared" si="545"/>
        <v>11.449727344647409</v>
      </c>
      <c r="X965" s="99">
        <f t="shared" si="546"/>
        <v>-0.35037508375746285</v>
      </c>
      <c r="Y965" s="99">
        <f t="shared" si="547"/>
        <v>-0.39741728883118532</v>
      </c>
      <c r="Z965" s="99">
        <f t="shared" si="548"/>
        <v>4.7042205073722476E-2</v>
      </c>
      <c r="AA965" s="109">
        <f t="shared" si="549"/>
        <v>0.12020815280171303</v>
      </c>
      <c r="AB965" s="109">
        <f t="shared" si="566"/>
        <v>9.6280839215287239E-2</v>
      </c>
      <c r="AC965" s="99" t="str">
        <f t="shared" si="567"/>
        <v>0</v>
      </c>
      <c r="AD965" s="95" t="str">
        <f t="shared" si="568"/>
        <v>0</v>
      </c>
      <c r="AE965" s="95">
        <f t="shared" si="550"/>
        <v>0</v>
      </c>
      <c r="AF965" s="95">
        <f>IF(Petrobras_PETR4___Histórico__InfoMoney_1[[#This Row],[MACD Line]]&lt;0,1,0)</f>
        <v>1</v>
      </c>
      <c r="AG965" s="99">
        <f>Petrobras_PETR4___Histórico__InfoMoney_1[[#This Row],[9MME]]/Petrobras_PETR4___Histórico__InfoMoney_1[[#This Row],[20MA]]</f>
        <v>1.0001330612969039</v>
      </c>
      <c r="AH965" s="95">
        <f t="shared" si="551"/>
        <v>0</v>
      </c>
      <c r="AI965" s="96">
        <f t="shared" si="552"/>
        <v>0</v>
      </c>
      <c r="AK965" s="104" t="b">
        <f t="shared" si="553"/>
        <v>0</v>
      </c>
      <c r="AL965" s="104" t="b">
        <f t="shared" si="554"/>
        <v>0</v>
      </c>
      <c r="AM965" s="104" t="b">
        <f t="shared" si="555"/>
        <v>0</v>
      </c>
      <c r="AN965" s="104" t="b">
        <f t="shared" si="556"/>
        <v>1</v>
      </c>
      <c r="AO965" s="98">
        <f t="shared" si="557"/>
        <v>10.47</v>
      </c>
      <c r="AP965" s="104">
        <f t="shared" si="558"/>
        <v>12.05</v>
      </c>
      <c r="AQ965" s="98">
        <f t="shared" si="559"/>
        <v>0.2</v>
      </c>
      <c r="AR965" s="98">
        <f t="shared" si="560"/>
        <v>0.15384615384615385</v>
      </c>
      <c r="AS965" s="98">
        <f t="shared" si="561"/>
        <v>7.407407407407407E-2</v>
      </c>
      <c r="AU965" s="97" t="b">
        <f t="shared" si="562"/>
        <v>1</v>
      </c>
      <c r="AV965" s="97" t="b">
        <f t="shared" si="563"/>
        <v>0</v>
      </c>
      <c r="AW965" s="97" t="b">
        <f t="shared" si="569"/>
        <v>0</v>
      </c>
      <c r="AX965" s="97" t="b">
        <f t="shared" si="570"/>
        <v>0</v>
      </c>
      <c r="AY9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5" s="97" t="b">
        <f t="shared" si="564"/>
        <v>0</v>
      </c>
      <c r="BA965" s="97" t="b">
        <f t="shared" si="565"/>
        <v>0</v>
      </c>
      <c r="BB965" s="97" t="b">
        <f t="shared" si="571"/>
        <v>1</v>
      </c>
      <c r="BC965" s="97" t="b">
        <f t="shared" si="572"/>
        <v>1</v>
      </c>
      <c r="BD965" s="97" t="b">
        <f>Petrobras_PETR4___Histórico__InfoMoney_1[[#This Row],[MACD Line]]&lt;0</f>
        <v>1</v>
      </c>
      <c r="BE9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6" spans="1:57">
      <c r="A966" s="83">
        <v>42915</v>
      </c>
      <c r="B966" s="98">
        <v>11</v>
      </c>
      <c r="C966" s="98">
        <v>11</v>
      </c>
      <c r="D966" s="98">
        <v>0.83</v>
      </c>
      <c r="E966" s="98">
        <f>Petrobras_PETR4___Histórico__InfoMoney_1[[#This Row],[Var.Dia (%)]]/100</f>
        <v>8.3000000000000001E-3</v>
      </c>
      <c r="F966" s="98">
        <v>11.08</v>
      </c>
      <c r="G966" s="98">
        <v>10.92</v>
      </c>
      <c r="H966" s="98">
        <v>11.11</v>
      </c>
      <c r="I966" s="97" t="s">
        <v>863</v>
      </c>
      <c r="J966" s="108">
        <v>-1.0500000000000001E-2</v>
      </c>
      <c r="K966" s="97">
        <f ca="1">IF(COUNT($E966:E$1321)&gt;=22,LINEST(OFFSET(E966,0,0,22),OFFSET(J966,0,0,22)),"")</f>
        <v>3.4698137798493581E-2</v>
      </c>
      <c r="L966" s="99">
        <f t="shared" si="537"/>
        <v>0</v>
      </c>
      <c r="M966" s="99">
        <f t="shared" si="538"/>
        <v>0</v>
      </c>
      <c r="N966" s="99">
        <f t="shared" si="539"/>
        <v>0</v>
      </c>
      <c r="O9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-0.6102941176470591</v>
      </c>
      <c r="P966" s="128">
        <f>IF(Petrobras_PETR4___Histórico__InfoMoney_1[[#This Row],[William %R]]&lt;-0.8,1,0)</f>
        <v>0</v>
      </c>
      <c r="Q966" s="128">
        <f>IF(Petrobras_PETR4___Histórico__InfoMoney_1[[#This Row],[William %R]]&gt;-0.1,1,0)</f>
        <v>0</v>
      </c>
      <c r="R966" s="99">
        <f t="shared" si="540"/>
        <v>10.47</v>
      </c>
      <c r="S966" s="99">
        <f t="shared" si="541"/>
        <v>11.83</v>
      </c>
      <c r="T966" s="99">
        <f t="shared" si="542"/>
        <v>11.278384615384615</v>
      </c>
      <c r="U966" s="99">
        <f t="shared" si="543"/>
        <v>11.293499999999998</v>
      </c>
      <c r="V966" s="99">
        <f t="shared" si="544"/>
        <v>11.08650721741539</v>
      </c>
      <c r="W966" s="99">
        <f t="shared" si="545"/>
        <v>11.472105532219201</v>
      </c>
      <c r="X966" s="99">
        <f t="shared" si="546"/>
        <v>-0.38559831480381135</v>
      </c>
      <c r="Y966" s="99">
        <f t="shared" si="547"/>
        <v>-0.40917784009961594</v>
      </c>
      <c r="Z966" s="99">
        <f t="shared" si="548"/>
        <v>2.3579525295804593E-2</v>
      </c>
      <c r="AA966" s="109">
        <f t="shared" si="549"/>
        <v>6.3639610306789177E-2</v>
      </c>
      <c r="AB966" s="109">
        <f t="shared" si="566"/>
        <v>0.11811011811017733</v>
      </c>
      <c r="AC966" s="99" t="str">
        <f t="shared" si="567"/>
        <v>0</v>
      </c>
      <c r="AD966" s="95" t="str">
        <f t="shared" si="568"/>
        <v>0</v>
      </c>
      <c r="AE966" s="95">
        <f t="shared" si="550"/>
        <v>0</v>
      </c>
      <c r="AF966" s="95">
        <f>IF(Petrobras_PETR4___Histórico__InfoMoney_1[[#This Row],[MACD Line]]&lt;0,1,0)</f>
        <v>1</v>
      </c>
      <c r="AG966" s="99">
        <f>Petrobras_PETR4___Histórico__InfoMoney_1[[#This Row],[9MME]]/Petrobras_PETR4___Histórico__InfoMoney_1[[#This Row],[20MA]]</f>
        <v>0.99866158545930106</v>
      </c>
      <c r="AH966" s="95">
        <f t="shared" si="551"/>
        <v>0</v>
      </c>
      <c r="AI966" s="96">
        <f t="shared" si="552"/>
        <v>0</v>
      </c>
      <c r="AK966" s="104" t="b">
        <f t="shared" si="553"/>
        <v>0</v>
      </c>
      <c r="AL966" s="104" t="b">
        <f t="shared" si="554"/>
        <v>0</v>
      </c>
      <c r="AM966" s="104" t="b">
        <f t="shared" si="555"/>
        <v>1</v>
      </c>
      <c r="AN966" s="104" t="b">
        <f t="shared" si="556"/>
        <v>1</v>
      </c>
      <c r="AO966" s="98">
        <f t="shared" si="557"/>
        <v>10.47</v>
      </c>
      <c r="AP966" s="104">
        <f t="shared" si="558"/>
        <v>12.05</v>
      </c>
      <c r="AQ966" s="98">
        <f t="shared" si="559"/>
        <v>0.2</v>
      </c>
      <c r="AR966" s="98">
        <f t="shared" si="560"/>
        <v>0.15384615384615385</v>
      </c>
      <c r="AS966" s="98">
        <f t="shared" si="561"/>
        <v>7.407407407407407E-2</v>
      </c>
      <c r="AU966" s="97" t="b">
        <f t="shared" si="562"/>
        <v>0</v>
      </c>
      <c r="AV966" s="97" t="b">
        <f t="shared" si="563"/>
        <v>0</v>
      </c>
      <c r="AW966" s="97" t="b">
        <f t="shared" si="569"/>
        <v>0</v>
      </c>
      <c r="AX966" s="97" t="b">
        <f t="shared" si="570"/>
        <v>0</v>
      </c>
      <c r="AY9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6" s="97" t="b">
        <f t="shared" si="564"/>
        <v>1</v>
      </c>
      <c r="BA966" s="97" t="b">
        <f t="shared" si="565"/>
        <v>0</v>
      </c>
      <c r="BB966" s="97" t="b">
        <f t="shared" si="571"/>
        <v>1</v>
      </c>
      <c r="BC966" s="97" t="b">
        <f t="shared" si="572"/>
        <v>1</v>
      </c>
      <c r="BD966" s="97" t="b">
        <f>Petrobras_PETR4___Histórico__InfoMoney_1[[#This Row],[MACD Line]]&lt;0</f>
        <v>1</v>
      </c>
      <c r="BE9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7" spans="1:57">
      <c r="A967" s="83">
        <v>42914</v>
      </c>
      <c r="B967" s="98">
        <v>10.91</v>
      </c>
      <c r="C967" s="98">
        <v>10.91</v>
      </c>
      <c r="D967" s="98">
        <v>-1.06</v>
      </c>
      <c r="E967" s="98">
        <f>Petrobras_PETR4___Histórico__InfoMoney_1[[#This Row],[Var.Dia (%)]]/100</f>
        <v>-1.06E-2</v>
      </c>
      <c r="F967" s="98">
        <v>10.91</v>
      </c>
      <c r="G967" s="98">
        <v>10.85</v>
      </c>
      <c r="H967" s="98">
        <v>11.13</v>
      </c>
      <c r="I967" s="97" t="s">
        <v>864</v>
      </c>
      <c r="J967" s="108">
        <v>-3.5999999999999999E-3</v>
      </c>
      <c r="K967" s="97">
        <f ca="1">IF(COUNT($E967:E$1321)&gt;=22,LINEST(OFFSET(E967,0,0,22),OFFSET(J967,0,0,22)),"")</f>
        <v>0.13484831427545202</v>
      </c>
      <c r="L967" s="99">
        <f t="shared" si="537"/>
        <v>0</v>
      </c>
      <c r="M967" s="99">
        <f t="shared" si="538"/>
        <v>0</v>
      </c>
      <c r="N967" s="99">
        <f t="shared" si="539"/>
        <v>0</v>
      </c>
      <c r="O9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-0.67647058823529438</v>
      </c>
      <c r="P967" s="128">
        <f>IF(Petrobras_PETR4___Histórico__InfoMoney_1[[#This Row],[William %R]]&lt;-0.8,1,0)</f>
        <v>0</v>
      </c>
      <c r="Q967" s="128">
        <f>IF(Petrobras_PETR4___Histórico__InfoMoney_1[[#This Row],[William %R]]&gt;-0.1,1,0)</f>
        <v>0</v>
      </c>
      <c r="R967" s="99">
        <f t="shared" si="540"/>
        <v>10.47</v>
      </c>
      <c r="S967" s="99">
        <f t="shared" si="541"/>
        <v>11.83</v>
      </c>
      <c r="T967" s="99">
        <f t="shared" si="542"/>
        <v>11.313615384615385</v>
      </c>
      <c r="U967" s="99">
        <f t="shared" si="543"/>
        <v>11.328999999999999</v>
      </c>
      <c r="V967" s="99">
        <f t="shared" si="544"/>
        <v>11.102235802400006</v>
      </c>
      <c r="W967" s="99">
        <f t="shared" si="545"/>
        <v>11.509873974796736</v>
      </c>
      <c r="X967" s="99">
        <f t="shared" si="546"/>
        <v>-0.40763817239673017</v>
      </c>
      <c r="Y967" s="99">
        <f t="shared" si="547"/>
        <v>-0.4150727214235671</v>
      </c>
      <c r="Z967" s="99">
        <f t="shared" si="548"/>
        <v>7.4345490268369341E-3</v>
      </c>
      <c r="AA967" s="109">
        <f t="shared" si="549"/>
        <v>8.4852813742385153E-2</v>
      </c>
      <c r="AB967" s="109">
        <f t="shared" si="566"/>
        <v>0.120124934963562</v>
      </c>
      <c r="AC967" s="99" t="str">
        <f t="shared" si="567"/>
        <v>0</v>
      </c>
      <c r="AD967" s="95" t="str">
        <f t="shared" si="568"/>
        <v>0</v>
      </c>
      <c r="AE967" s="95">
        <f t="shared" si="550"/>
        <v>0</v>
      </c>
      <c r="AF967" s="95">
        <f>IF(Petrobras_PETR4___Histórico__InfoMoney_1[[#This Row],[MACD Line]]&lt;0,1,0)</f>
        <v>1</v>
      </c>
      <c r="AG967" s="99">
        <f>Petrobras_PETR4___Histórico__InfoMoney_1[[#This Row],[9MME]]/Petrobras_PETR4___Histórico__InfoMoney_1[[#This Row],[20MA]]</f>
        <v>0.99864201470698089</v>
      </c>
      <c r="AH967" s="95">
        <f t="shared" si="551"/>
        <v>1</v>
      </c>
      <c r="AI967" s="96">
        <f t="shared" si="552"/>
        <v>0</v>
      </c>
      <c r="AK967" s="104" t="b">
        <f t="shared" si="553"/>
        <v>0</v>
      </c>
      <c r="AL967" s="104" t="b">
        <f t="shared" si="554"/>
        <v>1</v>
      </c>
      <c r="AM967" s="104" t="b">
        <f t="shared" si="555"/>
        <v>0</v>
      </c>
      <c r="AN967" s="104" t="b">
        <f t="shared" si="556"/>
        <v>1</v>
      </c>
      <c r="AO967" s="98">
        <f t="shared" si="557"/>
        <v>10.47</v>
      </c>
      <c r="AP967" s="104">
        <f t="shared" si="558"/>
        <v>12.05</v>
      </c>
      <c r="AQ967" s="98">
        <f t="shared" si="559"/>
        <v>0.2</v>
      </c>
      <c r="AR967" s="98">
        <f t="shared" si="560"/>
        <v>0.15384615384615385</v>
      </c>
      <c r="AS967" s="98">
        <f t="shared" si="561"/>
        <v>7.407407407407407E-2</v>
      </c>
      <c r="AU967" s="97" t="b">
        <f t="shared" si="562"/>
        <v>0</v>
      </c>
      <c r="AV967" s="97" t="b">
        <f t="shared" si="563"/>
        <v>1</v>
      </c>
      <c r="AW967" s="97" t="b">
        <f t="shared" si="569"/>
        <v>0</v>
      </c>
      <c r="AX967" s="97" t="b">
        <f t="shared" si="570"/>
        <v>0</v>
      </c>
      <c r="AY9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7" s="97" t="b">
        <f t="shared" si="564"/>
        <v>0</v>
      </c>
      <c r="BA967" s="97" t="b">
        <f t="shared" si="565"/>
        <v>1</v>
      </c>
      <c r="BB967" s="97" t="b">
        <f t="shared" si="571"/>
        <v>1</v>
      </c>
      <c r="BC967" s="97" t="b">
        <f t="shared" si="572"/>
        <v>1</v>
      </c>
      <c r="BD967" s="97" t="b">
        <f>Petrobras_PETR4___Histórico__InfoMoney_1[[#This Row],[MACD Line]]&lt;0</f>
        <v>1</v>
      </c>
      <c r="BE9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8" spans="1:57">
      <c r="A968" s="83">
        <v>42913</v>
      </c>
      <c r="B968" s="98">
        <v>11.03</v>
      </c>
      <c r="C968" s="98">
        <v>11.03</v>
      </c>
      <c r="D968" s="98">
        <v>-0.49</v>
      </c>
      <c r="E968" s="98">
        <f>Petrobras_PETR4___Histórico__InfoMoney_1[[#This Row],[Var.Dia (%)]]/100</f>
        <v>-4.8999999999999998E-3</v>
      </c>
      <c r="F968" s="98">
        <v>11.15</v>
      </c>
      <c r="G968" s="98">
        <v>10.96</v>
      </c>
      <c r="H968" s="98">
        <v>11.27</v>
      </c>
      <c r="I968" s="97" t="s">
        <v>865</v>
      </c>
      <c r="J968" s="108">
        <v>-5.4999999999999997E-3</v>
      </c>
      <c r="K968" s="97">
        <f ca="1">IF(COUNT($E968:E$1321)&gt;=22,LINEST(OFFSET(E968,0,0,22),OFFSET(J968,0,0,22)),"")</f>
        <v>0.12229892235991953</v>
      </c>
      <c r="L968" s="99">
        <f t="shared" si="537"/>
        <v>0</v>
      </c>
      <c r="M968" s="99">
        <f t="shared" si="538"/>
        <v>0</v>
      </c>
      <c r="N968" s="99">
        <f t="shared" si="539"/>
        <v>0</v>
      </c>
      <c r="O9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-0.64556962025316533</v>
      </c>
      <c r="P968" s="128">
        <f>IF(Petrobras_PETR4___Histórico__InfoMoney_1[[#This Row],[William %R]]&lt;-0.8,1,0)</f>
        <v>0</v>
      </c>
      <c r="Q968" s="128">
        <f>IF(Petrobras_PETR4___Histórico__InfoMoney_1[[#This Row],[William %R]]&gt;-0.1,1,0)</f>
        <v>0</v>
      </c>
      <c r="R968" s="99">
        <f t="shared" si="540"/>
        <v>10.47</v>
      </c>
      <c r="S968" s="99">
        <f t="shared" si="541"/>
        <v>12.05</v>
      </c>
      <c r="T968" s="99">
        <f t="shared" si="542"/>
        <v>11.384115384615384</v>
      </c>
      <c r="U968" s="99">
        <f t="shared" si="543"/>
        <v>11.387</v>
      </c>
      <c r="V968" s="99">
        <f t="shared" si="544"/>
        <v>11.137187766472735</v>
      </c>
      <c r="W968" s="99">
        <f t="shared" si="545"/>
        <v>11.557863892780475</v>
      </c>
      <c r="X968" s="99">
        <f t="shared" si="546"/>
        <v>-0.42067612630773965</v>
      </c>
      <c r="Y968" s="99">
        <f t="shared" si="547"/>
        <v>-0.41693135868027631</v>
      </c>
      <c r="Z968" s="99">
        <f t="shared" si="548"/>
        <v>-3.7447676274633412E-3</v>
      </c>
      <c r="AA968" s="109">
        <f t="shared" si="549"/>
        <v>3.5355339059327882E-2</v>
      </c>
      <c r="AB968" s="109">
        <f t="shared" si="566"/>
        <v>0.22342784070030319</v>
      </c>
      <c r="AC968" s="99" t="str">
        <f t="shared" si="567"/>
        <v>0</v>
      </c>
      <c r="AD968" s="95" t="str">
        <f t="shared" si="568"/>
        <v>0</v>
      </c>
      <c r="AE968" s="95">
        <f t="shared" si="550"/>
        <v>0</v>
      </c>
      <c r="AF968" s="95">
        <f>IF(Petrobras_PETR4___Histórico__InfoMoney_1[[#This Row],[MACD Line]]&lt;0,1,0)</f>
        <v>1</v>
      </c>
      <c r="AG968" s="99">
        <f>Petrobras_PETR4___Histórico__InfoMoney_1[[#This Row],[9MME]]/Petrobras_PETR4___Histórico__InfoMoney_1[[#This Row],[20MA]]</f>
        <v>0.99974667468300549</v>
      </c>
      <c r="AH968" s="95">
        <f t="shared" si="551"/>
        <v>0</v>
      </c>
      <c r="AI968" s="96">
        <f t="shared" si="552"/>
        <v>0</v>
      </c>
      <c r="AK968" s="104" t="b">
        <f t="shared" si="553"/>
        <v>1</v>
      </c>
      <c r="AL968" s="104" t="b">
        <f t="shared" si="554"/>
        <v>0</v>
      </c>
      <c r="AM968" s="104" t="b">
        <f t="shared" si="555"/>
        <v>0</v>
      </c>
      <c r="AN968" s="104" t="b">
        <f t="shared" si="556"/>
        <v>1</v>
      </c>
      <c r="AO968" s="98">
        <f t="shared" si="557"/>
        <v>10.47</v>
      </c>
      <c r="AP968" s="104">
        <f t="shared" si="558"/>
        <v>12.32</v>
      </c>
      <c r="AQ968" s="98">
        <f t="shared" si="559"/>
        <v>0.2</v>
      </c>
      <c r="AR968" s="98">
        <f t="shared" si="560"/>
        <v>0.15384615384615385</v>
      </c>
      <c r="AS968" s="98">
        <f t="shared" si="561"/>
        <v>7.407407407407407E-2</v>
      </c>
      <c r="AU968" s="97" t="b">
        <f t="shared" si="562"/>
        <v>1</v>
      </c>
      <c r="AV968" s="97" t="b">
        <f t="shared" si="563"/>
        <v>1</v>
      </c>
      <c r="AW968" s="97" t="b">
        <f t="shared" si="569"/>
        <v>0</v>
      </c>
      <c r="AX968" s="97" t="b">
        <f t="shared" si="570"/>
        <v>0</v>
      </c>
      <c r="AY9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8" s="97" t="b">
        <f t="shared" si="564"/>
        <v>0</v>
      </c>
      <c r="BA968" s="97" t="b">
        <f t="shared" si="565"/>
        <v>0</v>
      </c>
      <c r="BB968" s="97" t="b">
        <f t="shared" si="571"/>
        <v>1</v>
      </c>
      <c r="BC968" s="97" t="b">
        <f t="shared" si="572"/>
        <v>1</v>
      </c>
      <c r="BD968" s="97" t="b">
        <f>Petrobras_PETR4___Histórico__InfoMoney_1[[#This Row],[MACD Line]]&lt;0</f>
        <v>1</v>
      </c>
      <c r="BE9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69" spans="1:57">
      <c r="A969" s="83">
        <v>42912</v>
      </c>
      <c r="B969" s="98">
        <v>11.08</v>
      </c>
      <c r="C969" s="98">
        <v>11.08</v>
      </c>
      <c r="D969" s="98">
        <v>2.85</v>
      </c>
      <c r="E969" s="98">
        <f>Petrobras_PETR4___Histórico__InfoMoney_1[[#This Row],[Var.Dia (%)]]/100</f>
        <v>2.8500000000000001E-2</v>
      </c>
      <c r="F969" s="98">
        <v>10.93</v>
      </c>
      <c r="G969" s="98">
        <v>10.88</v>
      </c>
      <c r="H969" s="98">
        <v>11.11</v>
      </c>
      <c r="I969" s="97" t="s">
        <v>866</v>
      </c>
      <c r="J969" s="108">
        <v>8.3000000000000001E-3</v>
      </c>
      <c r="K969" s="97">
        <f ca="1">IF(COUNT($E969:E$1321)&gt;=22,LINEST(OFFSET(E969,0,0,22),OFFSET(J969,0,0,22)),"")</f>
        <v>0.18362934355370947</v>
      </c>
      <c r="L969" s="99">
        <f t="shared" si="537"/>
        <v>0</v>
      </c>
      <c r="M969" s="99">
        <f t="shared" si="538"/>
        <v>0</v>
      </c>
      <c r="N969" s="99">
        <f t="shared" si="539"/>
        <v>0</v>
      </c>
      <c r="O9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-0.61392405063291178</v>
      </c>
      <c r="P969" s="128">
        <f>IF(Petrobras_PETR4___Histórico__InfoMoney_1[[#This Row],[William %R]]&lt;-0.8,1,0)</f>
        <v>0</v>
      </c>
      <c r="Q969" s="128">
        <f>IF(Petrobras_PETR4___Histórico__InfoMoney_1[[#This Row],[William %R]]&gt;-0.1,1,0)</f>
        <v>0</v>
      </c>
      <c r="R969" s="99">
        <f t="shared" si="540"/>
        <v>10.47</v>
      </c>
      <c r="S969" s="99">
        <f t="shared" si="541"/>
        <v>12.05</v>
      </c>
      <c r="T969" s="99">
        <f t="shared" si="542"/>
        <v>11.445961538461537</v>
      </c>
      <c r="U969" s="99">
        <f t="shared" si="543"/>
        <v>11.448499999999999</v>
      </c>
      <c r="V969" s="99">
        <f t="shared" si="544"/>
        <v>11.156676451285959</v>
      </c>
      <c r="W969" s="99">
        <f t="shared" si="545"/>
        <v>11.600093004202913</v>
      </c>
      <c r="X969" s="99">
        <f t="shared" si="546"/>
        <v>-0.44341655291695403</v>
      </c>
      <c r="Y969" s="99">
        <f t="shared" si="547"/>
        <v>-0.41599516677341047</v>
      </c>
      <c r="Z969" s="99">
        <f t="shared" si="548"/>
        <v>-2.7421386143543558E-2</v>
      </c>
      <c r="AA969" s="109">
        <f t="shared" si="549"/>
        <v>0.21213203435596475</v>
      </c>
      <c r="AB969" s="109">
        <f t="shared" si="566"/>
        <v>0.20707486568871672</v>
      </c>
      <c r="AC969" s="99" t="str">
        <f t="shared" si="567"/>
        <v>0</v>
      </c>
      <c r="AD969" s="95" t="str">
        <f t="shared" si="568"/>
        <v>0</v>
      </c>
      <c r="AE969" s="95">
        <f t="shared" si="550"/>
        <v>0</v>
      </c>
      <c r="AF969" s="95">
        <f>IF(Petrobras_PETR4___Histórico__InfoMoney_1[[#This Row],[MACD Line]]&lt;0,1,0)</f>
        <v>1</v>
      </c>
      <c r="AG969" s="99">
        <f>Petrobras_PETR4___Histórico__InfoMoney_1[[#This Row],[9MME]]/Petrobras_PETR4___Histórico__InfoMoney_1[[#This Row],[20MA]]</f>
        <v>0.99977827125488383</v>
      </c>
      <c r="AH969" s="95">
        <f t="shared" si="551"/>
        <v>0</v>
      </c>
      <c r="AI969" s="96">
        <f t="shared" si="552"/>
        <v>0</v>
      </c>
      <c r="AK969" s="104" t="b">
        <f t="shared" si="553"/>
        <v>0</v>
      </c>
      <c r="AL969" s="104" t="b">
        <f t="shared" si="554"/>
        <v>1</v>
      </c>
      <c r="AM969" s="104" t="b">
        <f t="shared" si="555"/>
        <v>0</v>
      </c>
      <c r="AN969" s="104" t="b">
        <f t="shared" si="556"/>
        <v>1</v>
      </c>
      <c r="AO969" s="98">
        <f t="shared" si="557"/>
        <v>10.47</v>
      </c>
      <c r="AP969" s="104">
        <f t="shared" si="558"/>
        <v>12.43</v>
      </c>
      <c r="AQ969" s="98">
        <f t="shared" si="559"/>
        <v>0.2</v>
      </c>
      <c r="AR969" s="98">
        <f t="shared" si="560"/>
        <v>0.15384615384615385</v>
      </c>
      <c r="AS969" s="98">
        <f t="shared" si="561"/>
        <v>7.407407407407407E-2</v>
      </c>
      <c r="AU969" s="97" t="b">
        <f t="shared" si="562"/>
        <v>1</v>
      </c>
      <c r="AV969" s="97" t="b">
        <f t="shared" si="563"/>
        <v>1</v>
      </c>
      <c r="AW969" s="97" t="b">
        <f t="shared" si="569"/>
        <v>0</v>
      </c>
      <c r="AX969" s="97" t="b">
        <f t="shared" si="570"/>
        <v>0</v>
      </c>
      <c r="AY9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69" s="97" t="b">
        <f t="shared" si="564"/>
        <v>0</v>
      </c>
      <c r="BA969" s="97" t="b">
        <f t="shared" si="565"/>
        <v>0</v>
      </c>
      <c r="BB969" s="97" t="b">
        <f t="shared" si="571"/>
        <v>1</v>
      </c>
      <c r="BC969" s="97" t="b">
        <f t="shared" si="572"/>
        <v>1</v>
      </c>
      <c r="BD969" s="97" t="b">
        <f>Petrobras_PETR4___Histórico__InfoMoney_1[[#This Row],[MACD Line]]&lt;0</f>
        <v>1</v>
      </c>
      <c r="BE9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0" spans="1:57">
      <c r="A970" s="83">
        <v>42909</v>
      </c>
      <c r="B970" s="98">
        <v>10.78</v>
      </c>
      <c r="C970" s="98">
        <v>10.78</v>
      </c>
      <c r="D970" s="98">
        <v>-0.91</v>
      </c>
      <c r="E970" s="98">
        <f>Petrobras_PETR4___Histórico__InfoMoney_1[[#This Row],[Var.Dia (%)]]/100</f>
        <v>-9.1000000000000004E-3</v>
      </c>
      <c r="F970" s="98">
        <v>10.94</v>
      </c>
      <c r="G970" s="98">
        <v>10.72</v>
      </c>
      <c r="H970" s="98">
        <v>10.98</v>
      </c>
      <c r="I970" s="97" t="s">
        <v>867</v>
      </c>
      <c r="J970" s="108">
        <v>-1.77E-2</v>
      </c>
      <c r="K970" s="97">
        <f ca="1">IF(COUNT($E970:E$1321)&gt;=22,LINEST(OFFSET(E970,0,0,22),OFFSET(J970,0,0,22)),"")</f>
        <v>4.0609282928461866E-2</v>
      </c>
      <c r="L970" s="99">
        <f t="shared" si="537"/>
        <v>0</v>
      </c>
      <c r="M970" s="99">
        <f t="shared" si="538"/>
        <v>0</v>
      </c>
      <c r="N970" s="99">
        <f t="shared" si="539"/>
        <v>0</v>
      </c>
      <c r="O9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-0.80379746835443122</v>
      </c>
      <c r="P970" s="128">
        <f>IF(Petrobras_PETR4___Histórico__InfoMoney_1[[#This Row],[William %R]]&lt;-0.8,1,0)</f>
        <v>1</v>
      </c>
      <c r="Q970" s="128">
        <f>IF(Petrobras_PETR4___Histórico__InfoMoney_1[[#This Row],[William %R]]&gt;-0.1,1,0)</f>
        <v>0</v>
      </c>
      <c r="R970" s="99">
        <f t="shared" si="540"/>
        <v>10.47</v>
      </c>
      <c r="S970" s="99">
        <f t="shared" si="541"/>
        <v>12.05</v>
      </c>
      <c r="T970" s="99">
        <f t="shared" si="542"/>
        <v>11.468769230769229</v>
      </c>
      <c r="U970" s="99">
        <f t="shared" si="543"/>
        <v>11.512499999999999</v>
      </c>
      <c r="V970" s="99">
        <f t="shared" si="544"/>
        <v>11.170617624247042</v>
      </c>
      <c r="W970" s="99">
        <f t="shared" si="545"/>
        <v>11.641700444539145</v>
      </c>
      <c r="X970" s="99">
        <f t="shared" si="546"/>
        <v>-0.47108282029210358</v>
      </c>
      <c r="Y970" s="99">
        <f t="shared" si="547"/>
        <v>-0.4091398202375246</v>
      </c>
      <c r="Z970" s="99">
        <f t="shared" si="548"/>
        <v>-6.1943000054578978E-2</v>
      </c>
      <c r="AA970" s="109">
        <f t="shared" si="549"/>
        <v>7.0710678118655765E-2</v>
      </c>
      <c r="AB970" s="109">
        <f t="shared" si="566"/>
        <v>0.21405606742159869</v>
      </c>
      <c r="AC970" s="99" t="str">
        <f t="shared" si="567"/>
        <v>0</v>
      </c>
      <c r="AD970" s="95" t="str">
        <f t="shared" si="568"/>
        <v>0</v>
      </c>
      <c r="AE970" s="95">
        <f t="shared" si="550"/>
        <v>0</v>
      </c>
      <c r="AF970" s="95">
        <f>IF(Petrobras_PETR4___Histórico__InfoMoney_1[[#This Row],[MACD Line]]&lt;0,1,0)</f>
        <v>1</v>
      </c>
      <c r="AG970" s="99">
        <f>Petrobras_PETR4___Histórico__InfoMoney_1[[#This Row],[9MME]]/Petrobras_PETR4___Histórico__InfoMoney_1[[#This Row],[20MA]]</f>
        <v>0.9962014532698571</v>
      </c>
      <c r="AH970" s="95">
        <f t="shared" si="551"/>
        <v>0</v>
      </c>
      <c r="AI970" s="96">
        <f t="shared" si="552"/>
        <v>0</v>
      </c>
      <c r="AK970" s="104" t="b">
        <f t="shared" si="553"/>
        <v>1</v>
      </c>
      <c r="AL970" s="104" t="b">
        <f t="shared" si="554"/>
        <v>0</v>
      </c>
      <c r="AM970" s="104" t="b">
        <f t="shared" si="555"/>
        <v>1</v>
      </c>
      <c r="AN970" s="104" t="b">
        <f t="shared" si="556"/>
        <v>0</v>
      </c>
      <c r="AO970" s="98">
        <f t="shared" si="557"/>
        <v>10.47</v>
      </c>
      <c r="AP970" s="104">
        <f t="shared" si="558"/>
        <v>12.82</v>
      </c>
      <c r="AQ970" s="98">
        <f t="shared" si="559"/>
        <v>0.2</v>
      </c>
      <c r="AR970" s="98">
        <f t="shared" si="560"/>
        <v>0.15384615384615385</v>
      </c>
      <c r="AS970" s="98">
        <f t="shared" si="561"/>
        <v>7.407407407407407E-2</v>
      </c>
      <c r="AU970" s="97" t="b">
        <f t="shared" si="562"/>
        <v>1</v>
      </c>
      <c r="AV970" s="97" t="b">
        <f t="shared" si="563"/>
        <v>0</v>
      </c>
      <c r="AW970" s="97" t="b">
        <f t="shared" si="569"/>
        <v>0</v>
      </c>
      <c r="AX970" s="97" t="b">
        <f t="shared" si="570"/>
        <v>0</v>
      </c>
      <c r="AY9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0" s="97" t="b">
        <f t="shared" si="564"/>
        <v>0</v>
      </c>
      <c r="BA970" s="97" t="b">
        <f t="shared" si="565"/>
        <v>0</v>
      </c>
      <c r="BB970" s="97" t="b">
        <f t="shared" si="571"/>
        <v>1</v>
      </c>
      <c r="BC970" s="97" t="b">
        <f t="shared" si="572"/>
        <v>1</v>
      </c>
      <c r="BD970" s="97" t="b">
        <f>Petrobras_PETR4___Histórico__InfoMoney_1[[#This Row],[MACD Line]]&lt;0</f>
        <v>1</v>
      </c>
      <c r="BE9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1" spans="1:57">
      <c r="A971" s="83">
        <v>42908</v>
      </c>
      <c r="B971" s="98">
        <v>10.88</v>
      </c>
      <c r="C971" s="98">
        <v>10.88</v>
      </c>
      <c r="D971" s="98">
        <v>3.44</v>
      </c>
      <c r="E971" s="98">
        <f>Petrobras_PETR4___Histórico__InfoMoney_1[[#This Row],[Var.Dia (%)]]/100</f>
        <v>3.44E-2</v>
      </c>
      <c r="F971" s="98">
        <v>10.62</v>
      </c>
      <c r="G971" s="98">
        <v>10.59</v>
      </c>
      <c r="H971" s="98">
        <v>10.88</v>
      </c>
      <c r="I971" s="97" t="s">
        <v>868</v>
      </c>
      <c r="J971" s="108">
        <v>3.0000000000000001E-3</v>
      </c>
      <c r="K971" s="97">
        <f ca="1">IF(COUNT($E971:E$1321)&gt;=22,LINEST(OFFSET(E971,0,0,22),OFFSET(J971,0,0,22)),"")</f>
        <v>-8.002773468894088E-2</v>
      </c>
      <c r="L971" s="99">
        <f t="shared" si="537"/>
        <v>0</v>
      </c>
      <c r="M971" s="99">
        <f t="shared" si="538"/>
        <v>0</v>
      </c>
      <c r="N971" s="99">
        <f t="shared" si="539"/>
        <v>0</v>
      </c>
      <c r="O9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-0.740506329113924</v>
      </c>
      <c r="P971" s="128">
        <f>IF(Petrobras_PETR4___Histórico__InfoMoney_1[[#This Row],[William %R]]&lt;-0.8,1,0)</f>
        <v>0</v>
      </c>
      <c r="Q971" s="128">
        <f>IF(Petrobras_PETR4___Histórico__InfoMoney_1[[#This Row],[William %R]]&gt;-0.1,1,0)</f>
        <v>0</v>
      </c>
      <c r="R971" s="99">
        <f t="shared" si="540"/>
        <v>10.47</v>
      </c>
      <c r="S971" s="99">
        <f t="shared" si="541"/>
        <v>12.05</v>
      </c>
      <c r="T971" s="99">
        <f t="shared" si="542"/>
        <v>11.5565</v>
      </c>
      <c r="U971" s="99">
        <f t="shared" si="543"/>
        <v>11.593999999999998</v>
      </c>
      <c r="V971" s="99">
        <f t="shared" si="544"/>
        <v>11.241639010473776</v>
      </c>
      <c r="W971" s="99">
        <f t="shared" si="545"/>
        <v>11.710636480102277</v>
      </c>
      <c r="X971" s="99">
        <f t="shared" si="546"/>
        <v>-0.46899746962850131</v>
      </c>
      <c r="Y971" s="99">
        <f t="shared" si="547"/>
        <v>-0.39365407022387988</v>
      </c>
      <c r="Z971" s="99">
        <f t="shared" si="548"/>
        <v>-7.5343399404621425E-2</v>
      </c>
      <c r="AA971" s="109">
        <f t="shared" si="549"/>
        <v>0.25455844122715798</v>
      </c>
      <c r="AB971" s="109">
        <f t="shared" si="566"/>
        <v>0.24949949899749288</v>
      </c>
      <c r="AC971" s="99" t="str">
        <f t="shared" si="567"/>
        <v>0</v>
      </c>
      <c r="AD971" s="95" t="str">
        <f t="shared" si="568"/>
        <v>0</v>
      </c>
      <c r="AE971" s="95">
        <f t="shared" si="550"/>
        <v>0</v>
      </c>
      <c r="AF971" s="95">
        <f>IF(Petrobras_PETR4___Histórico__InfoMoney_1[[#This Row],[MACD Line]]&lt;0,1,0)</f>
        <v>1</v>
      </c>
      <c r="AG971" s="99">
        <f>Petrobras_PETR4___Histórico__InfoMoney_1[[#This Row],[9MME]]/Petrobras_PETR4___Histórico__InfoMoney_1[[#This Row],[20MA]]</f>
        <v>0.99676556839744712</v>
      </c>
      <c r="AH971" s="95">
        <f t="shared" si="551"/>
        <v>0</v>
      </c>
      <c r="AI971" s="96">
        <f t="shared" si="552"/>
        <v>0</v>
      </c>
      <c r="AK971" s="104" t="b">
        <f t="shared" si="553"/>
        <v>0</v>
      </c>
      <c r="AL971" s="104" t="b">
        <f t="shared" si="554"/>
        <v>0</v>
      </c>
      <c r="AM971" s="104" t="b">
        <f t="shared" si="555"/>
        <v>0</v>
      </c>
      <c r="AN971" s="104" t="b">
        <f t="shared" si="556"/>
        <v>1</v>
      </c>
      <c r="AO971" s="98">
        <f t="shared" si="557"/>
        <v>10.47</v>
      </c>
      <c r="AP971" s="104">
        <f t="shared" si="558"/>
        <v>12.82</v>
      </c>
      <c r="AQ971" s="98">
        <f t="shared" si="559"/>
        <v>0.2</v>
      </c>
      <c r="AR971" s="98">
        <f t="shared" si="560"/>
        <v>0.15384615384615385</v>
      </c>
      <c r="AS971" s="98">
        <f t="shared" si="561"/>
        <v>7.407407407407407E-2</v>
      </c>
      <c r="AU971" s="97" t="b">
        <f t="shared" si="562"/>
        <v>0</v>
      </c>
      <c r="AV971" s="97" t="b">
        <f t="shared" si="563"/>
        <v>0</v>
      </c>
      <c r="AW971" s="97" t="b">
        <f t="shared" si="569"/>
        <v>0</v>
      </c>
      <c r="AX971" s="97" t="b">
        <f t="shared" si="570"/>
        <v>1</v>
      </c>
      <c r="AY9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1" s="97" t="b">
        <f t="shared" si="564"/>
        <v>1</v>
      </c>
      <c r="BA971" s="97" t="b">
        <f t="shared" si="565"/>
        <v>0</v>
      </c>
      <c r="BB971" s="97" t="b">
        <f t="shared" si="571"/>
        <v>0</v>
      </c>
      <c r="BC971" s="97" t="b">
        <f t="shared" si="572"/>
        <v>1</v>
      </c>
      <c r="BD971" s="97" t="b">
        <f>Petrobras_PETR4___Histórico__InfoMoney_1[[#This Row],[MACD Line]]&lt;0</f>
        <v>1</v>
      </c>
      <c r="BE9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2" spans="1:57">
      <c r="A972" s="83">
        <v>42907</v>
      </c>
      <c r="B972" s="98">
        <v>10.52</v>
      </c>
      <c r="C972" s="98">
        <v>10.52</v>
      </c>
      <c r="D972" s="98">
        <v>-1.85</v>
      </c>
      <c r="E972" s="98">
        <f>Petrobras_PETR4___Histórico__InfoMoney_1[[#This Row],[Var.Dia (%)]]/100</f>
        <v>-1.8500000000000003E-2</v>
      </c>
      <c r="F972" s="98">
        <v>10.8</v>
      </c>
      <c r="G972" s="98">
        <v>10.47</v>
      </c>
      <c r="H972" s="98">
        <v>10.95</v>
      </c>
      <c r="I972" s="97" t="s">
        <v>869</v>
      </c>
      <c r="J972" s="108">
        <v>-8.3000000000000001E-3</v>
      </c>
      <c r="K972" s="97">
        <f ca="1">IF(COUNT($E972:E$1321)&gt;=22,LINEST(OFFSET(E972,0,0,22),OFFSET(J972,0,0,22)),"")</f>
        <v>-2.4258252922218136E-2</v>
      </c>
      <c r="L972" s="99">
        <f t="shared" si="537"/>
        <v>1</v>
      </c>
      <c r="M972" s="99">
        <f t="shared" si="538"/>
        <v>0</v>
      </c>
      <c r="N972" s="99">
        <f t="shared" si="539"/>
        <v>0</v>
      </c>
      <c r="O9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-0.96835443037974755</v>
      </c>
      <c r="P972" s="128">
        <f>IF(Petrobras_PETR4___Histórico__InfoMoney_1[[#This Row],[William %R]]&lt;-0.8,1,0)</f>
        <v>1</v>
      </c>
      <c r="Q972" s="128">
        <f>IF(Petrobras_PETR4___Histórico__InfoMoney_1[[#This Row],[William %R]]&gt;-0.1,1,0)</f>
        <v>0</v>
      </c>
      <c r="R972" s="99">
        <f t="shared" si="540"/>
        <v>10.47</v>
      </c>
      <c r="S972" s="99">
        <f t="shared" si="541"/>
        <v>12.05</v>
      </c>
      <c r="T972" s="99">
        <f t="shared" si="542"/>
        <v>11.571769230769231</v>
      </c>
      <c r="U972" s="99">
        <f t="shared" si="543"/>
        <v>11.679499999999999</v>
      </c>
      <c r="V972" s="99">
        <f t="shared" si="544"/>
        <v>11.307391557832645</v>
      </c>
      <c r="W972" s="99">
        <f t="shared" si="545"/>
        <v>11.77708739851046</v>
      </c>
      <c r="X972" s="99">
        <f t="shared" si="546"/>
        <v>-0.46969584067781511</v>
      </c>
      <c r="Y972" s="99">
        <f t="shared" si="547"/>
        <v>-0.37481822037272455</v>
      </c>
      <c r="Z972" s="99">
        <f t="shared" si="548"/>
        <v>-9.487762030509056E-2</v>
      </c>
      <c r="AA972" s="109">
        <f t="shared" si="549"/>
        <v>0.13435028842544494</v>
      </c>
      <c r="AB972" s="109">
        <f t="shared" si="566"/>
        <v>0.34861153165091946</v>
      </c>
      <c r="AC972" s="99" t="str">
        <f t="shared" si="567"/>
        <v>0</v>
      </c>
      <c r="AD972" s="95" t="str">
        <f t="shared" si="568"/>
        <v>0</v>
      </c>
      <c r="AE972" s="95">
        <f t="shared" si="550"/>
        <v>0</v>
      </c>
      <c r="AF972" s="95">
        <f>IF(Petrobras_PETR4___Histórico__InfoMoney_1[[#This Row],[MACD Line]]&lt;0,1,0)</f>
        <v>1</v>
      </c>
      <c r="AG972" s="99">
        <f>Petrobras_PETR4___Histórico__InfoMoney_1[[#This Row],[9MME]]/Petrobras_PETR4___Histórico__InfoMoney_1[[#This Row],[20MA]]</f>
        <v>0.99077608037751885</v>
      </c>
      <c r="AH972" s="95">
        <f t="shared" si="551"/>
        <v>0</v>
      </c>
      <c r="AI972" s="96">
        <f t="shared" si="552"/>
        <v>0</v>
      </c>
      <c r="AK972" s="104" t="b">
        <f t="shared" si="553"/>
        <v>0</v>
      </c>
      <c r="AL972" s="104" t="b">
        <f t="shared" si="554"/>
        <v>0</v>
      </c>
      <c r="AM972" s="104" t="b">
        <f t="shared" si="555"/>
        <v>1</v>
      </c>
      <c r="AN972" s="104" t="b">
        <f t="shared" si="556"/>
        <v>0</v>
      </c>
      <c r="AO972" s="98">
        <f t="shared" si="557"/>
        <v>10.47</v>
      </c>
      <c r="AP972" s="104">
        <f t="shared" si="558"/>
        <v>12.82</v>
      </c>
      <c r="AQ972" s="98">
        <f t="shared" si="559"/>
        <v>0.2</v>
      </c>
      <c r="AR972" s="98">
        <f t="shared" si="560"/>
        <v>0.15384615384615385</v>
      </c>
      <c r="AS972" s="98">
        <f t="shared" si="561"/>
        <v>7.407407407407407E-2</v>
      </c>
      <c r="AU972" s="97" t="b">
        <f t="shared" si="562"/>
        <v>0</v>
      </c>
      <c r="AV972" s="97" t="b">
        <f t="shared" si="563"/>
        <v>0</v>
      </c>
      <c r="AW972" s="97" t="b">
        <f t="shared" si="569"/>
        <v>1</v>
      </c>
      <c r="AX972" s="97" t="b">
        <f t="shared" si="570"/>
        <v>1</v>
      </c>
      <c r="AY9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2" s="97" t="b">
        <f t="shared" si="564"/>
        <v>1</v>
      </c>
      <c r="BA972" s="97" t="b">
        <f t="shared" si="565"/>
        <v>1</v>
      </c>
      <c r="BB972" s="97" t="b">
        <f t="shared" si="571"/>
        <v>0</v>
      </c>
      <c r="BC972" s="97" t="b">
        <f t="shared" si="572"/>
        <v>0</v>
      </c>
      <c r="BD972" s="97" t="b">
        <f>Petrobras_PETR4___Histórico__InfoMoney_1[[#This Row],[MACD Line]]&lt;0</f>
        <v>1</v>
      </c>
      <c r="BE9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3" spans="1:57">
      <c r="A973" s="83">
        <v>42906</v>
      </c>
      <c r="B973" s="98">
        <v>10.71</v>
      </c>
      <c r="C973" s="98">
        <v>10.71</v>
      </c>
      <c r="D973" s="98">
        <v>-3.5</v>
      </c>
      <c r="E973" s="98">
        <f>Petrobras_PETR4___Histórico__InfoMoney_1[[#This Row],[Var.Dia (%)]]/100</f>
        <v>-3.5000000000000003E-2</v>
      </c>
      <c r="F973" s="98">
        <v>10.95</v>
      </c>
      <c r="G973" s="98">
        <v>10.62</v>
      </c>
      <c r="H973" s="98">
        <v>10.96</v>
      </c>
      <c r="I973" s="97" t="s">
        <v>870</v>
      </c>
      <c r="J973" s="108">
        <v>1E-4</v>
      </c>
      <c r="K973" s="97">
        <f ca="1">IF(COUNT($E973:E$1321)&gt;=22,LINEST(OFFSET(E973,0,0,22),OFFSET(J973,0,0,22)),"")</f>
        <v>0.22997141820759362</v>
      </c>
      <c r="L973" s="99">
        <f t="shared" si="537"/>
        <v>0</v>
      </c>
      <c r="M973" s="99">
        <f t="shared" si="538"/>
        <v>0</v>
      </c>
      <c r="N973" s="99">
        <f t="shared" si="539"/>
        <v>0</v>
      </c>
      <c r="O9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-0.93706293706293597</v>
      </c>
      <c r="P973" s="128">
        <f>IF(Petrobras_PETR4___Histórico__InfoMoney_1[[#This Row],[William %R]]&lt;-0.8,1,0)</f>
        <v>1</v>
      </c>
      <c r="Q973" s="128">
        <f>IF(Petrobras_PETR4___Histórico__InfoMoney_1[[#This Row],[William %R]]&gt;-0.1,1,0)</f>
        <v>0</v>
      </c>
      <c r="R973" s="99">
        <f t="shared" si="540"/>
        <v>10.62</v>
      </c>
      <c r="S973" s="99">
        <f t="shared" si="541"/>
        <v>12.05</v>
      </c>
      <c r="T973" s="99">
        <f t="shared" si="542"/>
        <v>11.660230769230768</v>
      </c>
      <c r="U973" s="99">
        <f t="shared" si="543"/>
        <v>11.763</v>
      </c>
      <c r="V973" s="99">
        <f t="shared" si="544"/>
        <v>11.450553659256762</v>
      </c>
      <c r="W973" s="99">
        <f t="shared" si="545"/>
        <v>11.877654390391298</v>
      </c>
      <c r="X973" s="99">
        <f t="shared" si="546"/>
        <v>-0.42710073113453539</v>
      </c>
      <c r="Y973" s="99">
        <f t="shared" si="547"/>
        <v>-0.35109881529645193</v>
      </c>
      <c r="Z973" s="99">
        <f t="shared" si="548"/>
        <v>-7.6001915838083467E-2</v>
      </c>
      <c r="AA973" s="109">
        <f t="shared" si="549"/>
        <v>0.27577164466275267</v>
      </c>
      <c r="AB973" s="109">
        <f t="shared" si="566"/>
        <v>0.36819831612868592</v>
      </c>
      <c r="AC973" s="99" t="str">
        <f t="shared" si="567"/>
        <v>0</v>
      </c>
      <c r="AD973" s="95" t="str">
        <f t="shared" si="568"/>
        <v>0</v>
      </c>
      <c r="AE973" s="95">
        <f t="shared" si="550"/>
        <v>0</v>
      </c>
      <c r="AF973" s="95">
        <f>IF(Petrobras_PETR4___Histórico__InfoMoney_1[[#This Row],[MACD Line]]&lt;0,1,0)</f>
        <v>1</v>
      </c>
      <c r="AG973" s="99">
        <f>Petrobras_PETR4___Histórico__InfoMoney_1[[#This Row],[9MME]]/Petrobras_PETR4___Histórico__InfoMoney_1[[#This Row],[20MA]]</f>
        <v>0.99126334857015796</v>
      </c>
      <c r="AH973" s="95">
        <f t="shared" si="551"/>
        <v>0</v>
      </c>
      <c r="AI973" s="96">
        <f t="shared" si="552"/>
        <v>0</v>
      </c>
      <c r="AK973" s="104" t="b">
        <f t="shared" si="553"/>
        <v>0</v>
      </c>
      <c r="AL973" s="104" t="b">
        <f t="shared" si="554"/>
        <v>0</v>
      </c>
      <c r="AM973" s="104" t="b">
        <f t="shared" si="555"/>
        <v>1</v>
      </c>
      <c r="AN973" s="104" t="b">
        <f t="shared" si="556"/>
        <v>0</v>
      </c>
      <c r="AO973" s="98">
        <f t="shared" si="557"/>
        <v>10.47</v>
      </c>
      <c r="AP973" s="104">
        <f t="shared" si="558"/>
        <v>12.82</v>
      </c>
      <c r="AQ973" s="98">
        <f t="shared" si="559"/>
        <v>0.2</v>
      </c>
      <c r="AR973" s="98">
        <f t="shared" si="560"/>
        <v>0.15384615384615385</v>
      </c>
      <c r="AS973" s="98">
        <f t="shared" si="561"/>
        <v>7.407407407407407E-2</v>
      </c>
      <c r="AU973" s="97" t="b">
        <f t="shared" si="562"/>
        <v>0</v>
      </c>
      <c r="AV973" s="97" t="b">
        <f t="shared" si="563"/>
        <v>0</v>
      </c>
      <c r="AW973" s="97" t="b">
        <f t="shared" si="569"/>
        <v>1</v>
      </c>
      <c r="AX973" s="97" t="b">
        <f t="shared" si="570"/>
        <v>1</v>
      </c>
      <c r="AY9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3" s="97" t="b">
        <f t="shared" si="564"/>
        <v>0</v>
      </c>
      <c r="BA973" s="97" t="b">
        <f t="shared" si="565"/>
        <v>1</v>
      </c>
      <c r="BB973" s="97" t="b">
        <f t="shared" si="571"/>
        <v>0</v>
      </c>
      <c r="BC973" s="97" t="b">
        <f t="shared" si="572"/>
        <v>0</v>
      </c>
      <c r="BD973" s="97" t="b">
        <f>Petrobras_PETR4___Histórico__InfoMoney_1[[#This Row],[MACD Line]]&lt;0</f>
        <v>1</v>
      </c>
      <c r="BE9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4" spans="1:57">
      <c r="A974" s="83">
        <v>42905</v>
      </c>
      <c r="B974" s="98">
        <v>11.1</v>
      </c>
      <c r="C974" s="98">
        <v>11.1</v>
      </c>
      <c r="D974" s="98">
        <v>0.08</v>
      </c>
      <c r="E974" s="98">
        <f>Petrobras_PETR4___Histórico__InfoMoney_1[[#This Row],[Var.Dia (%)]]/100</f>
        <v>8.0000000000000004E-4</v>
      </c>
      <c r="F974" s="98">
        <v>11.12</v>
      </c>
      <c r="G974" s="98">
        <v>11.04</v>
      </c>
      <c r="H974" s="98">
        <v>11.27</v>
      </c>
      <c r="I974" s="97" t="s">
        <v>871</v>
      </c>
      <c r="J974" s="108">
        <v>2.0500000000000001E-2</v>
      </c>
      <c r="K974" s="97">
        <f ca="1">IF(COUNT($E974:E$1321)&gt;=22,LINEST(OFFSET(E974,0,0,22),OFFSET(J974,0,0,22)),"")</f>
        <v>1.3523505234165938</v>
      </c>
      <c r="L974" s="99">
        <f t="shared" si="537"/>
        <v>0</v>
      </c>
      <c r="M974" s="99">
        <f t="shared" si="538"/>
        <v>0</v>
      </c>
      <c r="N974" s="99">
        <f t="shared" si="539"/>
        <v>0</v>
      </c>
      <c r="O9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-0.94573643410852692</v>
      </c>
      <c r="P974" s="128">
        <f>IF(Petrobras_PETR4___Histórico__InfoMoney_1[[#This Row],[William %R]]&lt;-0.8,1,0)</f>
        <v>1</v>
      </c>
      <c r="Q974" s="128">
        <f>IF(Petrobras_PETR4___Histórico__InfoMoney_1[[#This Row],[William %R]]&gt;-0.1,1,0)</f>
        <v>0</v>
      </c>
      <c r="R974" s="99">
        <f t="shared" si="540"/>
        <v>11.03</v>
      </c>
      <c r="S974" s="99">
        <f t="shared" si="541"/>
        <v>12.32</v>
      </c>
      <c r="T974" s="99">
        <f t="shared" si="542"/>
        <v>11.770999999999997</v>
      </c>
      <c r="U974" s="99">
        <f t="shared" si="543"/>
        <v>11.832999999999998</v>
      </c>
      <c r="V974" s="99">
        <f t="shared" si="544"/>
        <v>11.585199779121627</v>
      </c>
      <c r="W974" s="99">
        <f t="shared" si="545"/>
        <v>11.971066741622602</v>
      </c>
      <c r="X974" s="99">
        <f t="shared" si="546"/>
        <v>-0.38586696250097496</v>
      </c>
      <c r="Y974" s="99">
        <f t="shared" si="547"/>
        <v>-0.33209833633693109</v>
      </c>
      <c r="Z974" s="99">
        <f t="shared" si="548"/>
        <v>-5.3768626164043876E-2</v>
      </c>
      <c r="AA974" s="109">
        <f t="shared" si="549"/>
        <v>7.0710678118653244E-3</v>
      </c>
      <c r="AB974" s="109">
        <f t="shared" si="566"/>
        <v>0.28797569341873291</v>
      </c>
      <c r="AC974" s="99" t="str">
        <f t="shared" si="567"/>
        <v>0</v>
      </c>
      <c r="AD974" s="95" t="str">
        <f t="shared" si="568"/>
        <v>0</v>
      </c>
      <c r="AE974" s="95">
        <f t="shared" si="550"/>
        <v>0</v>
      </c>
      <c r="AF974" s="95">
        <f>IF(Petrobras_PETR4___Histórico__InfoMoney_1[[#This Row],[MACD Line]]&lt;0,1,0)</f>
        <v>1</v>
      </c>
      <c r="AG974" s="99">
        <f>Petrobras_PETR4___Histórico__InfoMoney_1[[#This Row],[9MME]]/Petrobras_PETR4___Histórico__InfoMoney_1[[#This Row],[20MA]]</f>
        <v>0.9947604157863601</v>
      </c>
      <c r="AH974" s="95">
        <f t="shared" si="551"/>
        <v>0</v>
      </c>
      <c r="AI974" s="96">
        <f t="shared" si="552"/>
        <v>0</v>
      </c>
      <c r="AK974" s="104" t="b">
        <f t="shared" si="553"/>
        <v>0</v>
      </c>
      <c r="AL974" s="104" t="b">
        <f t="shared" si="554"/>
        <v>0</v>
      </c>
      <c r="AM974" s="104" t="b">
        <f t="shared" si="555"/>
        <v>0</v>
      </c>
      <c r="AN974" s="104" t="b">
        <f t="shared" si="556"/>
        <v>1</v>
      </c>
      <c r="AO974" s="98">
        <f t="shared" si="557"/>
        <v>11.03</v>
      </c>
      <c r="AP974" s="104">
        <f t="shared" si="558"/>
        <v>12.82</v>
      </c>
      <c r="AQ974" s="98">
        <f t="shared" si="559"/>
        <v>0.2</v>
      </c>
      <c r="AR974" s="98">
        <f t="shared" si="560"/>
        <v>0.15384615384615385</v>
      </c>
      <c r="AS974" s="98">
        <f t="shared" si="561"/>
        <v>7.407407407407407E-2</v>
      </c>
      <c r="AU974" s="97" t="b">
        <f t="shared" si="562"/>
        <v>0</v>
      </c>
      <c r="AV974" s="97" t="b">
        <f t="shared" si="563"/>
        <v>0</v>
      </c>
      <c r="AW974" s="97" t="b">
        <f t="shared" si="569"/>
        <v>1</v>
      </c>
      <c r="AX974" s="97" t="b">
        <f t="shared" si="570"/>
        <v>1</v>
      </c>
      <c r="AY9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4" s="97" t="b">
        <f t="shared" si="564"/>
        <v>1</v>
      </c>
      <c r="BA974" s="97" t="b">
        <f t="shared" si="565"/>
        <v>0</v>
      </c>
      <c r="BB974" s="97" t="b">
        <f t="shared" si="571"/>
        <v>0</v>
      </c>
      <c r="BC974" s="97" t="b">
        <f t="shared" si="572"/>
        <v>0</v>
      </c>
      <c r="BD974" s="97" t="b">
        <f>Petrobras_PETR4___Histórico__InfoMoney_1[[#This Row],[MACD Line]]&lt;0</f>
        <v>1</v>
      </c>
      <c r="BE9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5" spans="1:57">
      <c r="A975" s="83">
        <v>42902</v>
      </c>
      <c r="B975" s="98">
        <v>11.09</v>
      </c>
      <c r="C975" s="98">
        <v>11.09</v>
      </c>
      <c r="D975" s="98">
        <v>-2.69</v>
      </c>
      <c r="E975" s="98">
        <f>Petrobras_PETR4___Histórico__InfoMoney_1[[#This Row],[Var.Dia (%)]]/100</f>
        <v>-2.69E-2</v>
      </c>
      <c r="F975" s="98">
        <v>11.36</v>
      </c>
      <c r="G975" s="98">
        <v>11.03</v>
      </c>
      <c r="H975" s="98">
        <v>11.37</v>
      </c>
      <c r="I975" s="97" t="s">
        <v>872</v>
      </c>
      <c r="J975" s="108">
        <v>-6.3E-3</v>
      </c>
      <c r="K975" s="97">
        <f ca="1">IF(COUNT($E975:E$1321)&gt;=22,LINEST(OFFSET(E975,0,0,22),OFFSET(J975,0,0,22)),"")</f>
        <v>0.30593358063738196</v>
      </c>
      <c r="L975" s="99">
        <f t="shared" si="537"/>
        <v>1</v>
      </c>
      <c r="M975" s="99">
        <f t="shared" si="538"/>
        <v>0</v>
      </c>
      <c r="N975" s="99">
        <f t="shared" si="539"/>
        <v>0</v>
      </c>
      <c r="O9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-0.95714285714285685</v>
      </c>
      <c r="P975" s="128">
        <f>IF(Petrobras_PETR4___Histórico__InfoMoney_1[[#This Row],[William %R]]&lt;-0.8,1,0)</f>
        <v>1</v>
      </c>
      <c r="Q975" s="128">
        <f>IF(Petrobras_PETR4___Histórico__InfoMoney_1[[#This Row],[William %R]]&gt;-0.1,1,0)</f>
        <v>0</v>
      </c>
      <c r="R975" s="99">
        <f t="shared" si="540"/>
        <v>11.03</v>
      </c>
      <c r="S975" s="99">
        <f t="shared" si="541"/>
        <v>12.43</v>
      </c>
      <c r="T975" s="99">
        <f t="shared" si="542"/>
        <v>11.802884615384615</v>
      </c>
      <c r="U975" s="99">
        <f t="shared" si="543"/>
        <v>11.892999999999997</v>
      </c>
      <c r="V975" s="99">
        <f t="shared" si="544"/>
        <v>11.673417920780105</v>
      </c>
      <c r="W975" s="99">
        <f t="shared" si="545"/>
        <v>12.04075208095241</v>
      </c>
      <c r="X975" s="99">
        <f t="shared" si="546"/>
        <v>-0.36733416017230525</v>
      </c>
      <c r="Y975" s="99">
        <f t="shared" si="547"/>
        <v>-0.31865617979592015</v>
      </c>
      <c r="Z975" s="99">
        <f t="shared" si="548"/>
        <v>-4.8677980376385099E-2</v>
      </c>
      <c r="AA975" s="109">
        <f t="shared" si="549"/>
        <v>0.21920310216783009</v>
      </c>
      <c r="AB975" s="109">
        <f t="shared" si="566"/>
        <v>0.24903814968795435</v>
      </c>
      <c r="AC975" s="99" t="str">
        <f t="shared" si="567"/>
        <v>0</v>
      </c>
      <c r="AD975" s="95" t="str">
        <f t="shared" si="568"/>
        <v>0</v>
      </c>
      <c r="AE975" s="95">
        <f t="shared" si="550"/>
        <v>0</v>
      </c>
      <c r="AF975" s="95">
        <f>IF(Petrobras_PETR4___Histórico__InfoMoney_1[[#This Row],[MACD Line]]&lt;0,1,0)</f>
        <v>1</v>
      </c>
      <c r="AG975" s="99">
        <f>Petrobras_PETR4___Histórico__InfoMoney_1[[#This Row],[9MME]]/Petrobras_PETR4___Histórico__InfoMoney_1[[#This Row],[20MA]]</f>
        <v>0.99242282143989047</v>
      </c>
      <c r="AH975" s="95">
        <f t="shared" si="551"/>
        <v>0</v>
      </c>
      <c r="AI975" s="96">
        <f t="shared" si="552"/>
        <v>0</v>
      </c>
      <c r="AK975" s="104" t="b">
        <f t="shared" si="553"/>
        <v>0</v>
      </c>
      <c r="AL975" s="104" t="b">
        <f t="shared" si="554"/>
        <v>0</v>
      </c>
      <c r="AM975" s="104" t="b">
        <f t="shared" si="555"/>
        <v>1</v>
      </c>
      <c r="AN975" s="104" t="b">
        <f t="shared" si="556"/>
        <v>0</v>
      </c>
      <c r="AO975" s="98">
        <f t="shared" si="557"/>
        <v>11.03</v>
      </c>
      <c r="AP975" s="104">
        <f t="shared" si="558"/>
        <v>12.82</v>
      </c>
      <c r="AQ975" s="98">
        <f t="shared" si="559"/>
        <v>0.2</v>
      </c>
      <c r="AR975" s="98">
        <f t="shared" si="560"/>
        <v>0.15384615384615385</v>
      </c>
      <c r="AS975" s="98">
        <f t="shared" si="561"/>
        <v>7.407407407407407E-2</v>
      </c>
      <c r="AU975" s="97" t="b">
        <f t="shared" si="562"/>
        <v>0</v>
      </c>
      <c r="AV975" s="97" t="b">
        <f t="shared" si="563"/>
        <v>1</v>
      </c>
      <c r="AW975" s="97" t="b">
        <f t="shared" si="569"/>
        <v>1</v>
      </c>
      <c r="AX975" s="97" t="b">
        <f t="shared" si="570"/>
        <v>1</v>
      </c>
      <c r="AY9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5" s="97" t="b">
        <f t="shared" si="564"/>
        <v>1</v>
      </c>
      <c r="BA975" s="97" t="b">
        <f t="shared" si="565"/>
        <v>1</v>
      </c>
      <c r="BB975" s="97" t="b">
        <f t="shared" si="571"/>
        <v>0</v>
      </c>
      <c r="BC975" s="97" t="b">
        <f t="shared" si="572"/>
        <v>0</v>
      </c>
      <c r="BD975" s="97" t="b">
        <f>Petrobras_PETR4___Histórico__InfoMoney_1[[#This Row],[MACD Line]]&lt;0</f>
        <v>1</v>
      </c>
      <c r="BE9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6" spans="1:57">
      <c r="A976" s="83">
        <v>42900</v>
      </c>
      <c r="B976" s="98">
        <v>11.4</v>
      </c>
      <c r="C976" s="98">
        <v>11.4</v>
      </c>
      <c r="D976" s="98">
        <v>-2.4700000000000002</v>
      </c>
      <c r="E976" s="98">
        <f>Petrobras_PETR4___Histórico__InfoMoney_1[[#This Row],[Var.Dia (%)]]/100</f>
        <v>-2.4700000000000003E-2</v>
      </c>
      <c r="F976" s="98">
        <v>11.69</v>
      </c>
      <c r="G976" s="98">
        <v>11.39</v>
      </c>
      <c r="H976" s="98">
        <v>11.78</v>
      </c>
      <c r="I976" s="97" t="s">
        <v>873</v>
      </c>
      <c r="J976" s="108">
        <v>4.7999999999999996E-3</v>
      </c>
      <c r="K976" s="97">
        <f ca="1">IF(COUNT($E976:E$1321)&gt;=22,LINEST(OFFSET(E976,0,0,22),OFFSET(J976,0,0,22)),"")</f>
        <v>0.30019769462557583</v>
      </c>
      <c r="L976" s="99">
        <f t="shared" si="537"/>
        <v>0</v>
      </c>
      <c r="M976" s="99">
        <f t="shared" si="538"/>
        <v>0</v>
      </c>
      <c r="N976" s="99">
        <f t="shared" si="539"/>
        <v>0</v>
      </c>
      <c r="O9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-0.99065420560747686</v>
      </c>
      <c r="P976" s="128">
        <f>IF(Petrobras_PETR4___Histórico__InfoMoney_1[[#This Row],[William %R]]&lt;-0.8,1,0)</f>
        <v>1</v>
      </c>
      <c r="Q976" s="128">
        <f>IF(Petrobras_PETR4___Histórico__InfoMoney_1[[#This Row],[William %R]]&gt;-0.1,1,0)</f>
        <v>0</v>
      </c>
      <c r="R976" s="99">
        <f t="shared" si="540"/>
        <v>11.39</v>
      </c>
      <c r="S976" s="99">
        <f t="shared" si="541"/>
        <v>12.46</v>
      </c>
      <c r="T976" s="99">
        <f t="shared" si="542"/>
        <v>11.964807692307691</v>
      </c>
      <c r="U976" s="99">
        <f t="shared" si="543"/>
        <v>11.932499999999999</v>
      </c>
      <c r="V976" s="99">
        <f t="shared" si="544"/>
        <v>11.779493906376489</v>
      </c>
      <c r="W976" s="99">
        <f t="shared" si="545"/>
        <v>12.116812247428603</v>
      </c>
      <c r="X976" s="99">
        <f t="shared" si="546"/>
        <v>-0.33731834105211433</v>
      </c>
      <c r="Y976" s="99">
        <f t="shared" si="547"/>
        <v>-0.30648668470182389</v>
      </c>
      <c r="Z976" s="99">
        <f t="shared" si="548"/>
        <v>-3.0831656350290448E-2</v>
      </c>
      <c r="AA976" s="109">
        <f t="shared" si="549"/>
        <v>0.20506096654409819</v>
      </c>
      <c r="AB976" s="109">
        <f t="shared" si="566"/>
        <v>0.11202678251204015</v>
      </c>
      <c r="AC976" s="99" t="str">
        <f t="shared" si="567"/>
        <v>0</v>
      </c>
      <c r="AD976" s="95" t="str">
        <f t="shared" si="568"/>
        <v>0</v>
      </c>
      <c r="AE976" s="95">
        <f t="shared" si="550"/>
        <v>0</v>
      </c>
      <c r="AF976" s="95">
        <f>IF(Petrobras_PETR4___Histórico__InfoMoney_1[[#This Row],[MACD Line]]&lt;0,1,0)</f>
        <v>1</v>
      </c>
      <c r="AG976" s="99">
        <f>Petrobras_PETR4___Histórico__InfoMoney_1[[#This Row],[9MME]]/Petrobras_PETR4___Histórico__InfoMoney_1[[#This Row],[20MA]]</f>
        <v>1.0027075375912584</v>
      </c>
      <c r="AH976" s="95">
        <f t="shared" si="551"/>
        <v>0</v>
      </c>
      <c r="AI976" s="96">
        <f t="shared" si="552"/>
        <v>0</v>
      </c>
      <c r="AK976" s="104" t="b">
        <f t="shared" si="553"/>
        <v>0</v>
      </c>
      <c r="AL976" s="104" t="b">
        <f t="shared" si="554"/>
        <v>0</v>
      </c>
      <c r="AM976" s="104" t="b">
        <f t="shared" si="555"/>
        <v>1</v>
      </c>
      <c r="AN976" s="104" t="b">
        <f t="shared" si="556"/>
        <v>0</v>
      </c>
      <c r="AO976" s="98">
        <f t="shared" si="557"/>
        <v>11.25</v>
      </c>
      <c r="AP976" s="104">
        <f t="shared" si="558"/>
        <v>12.82</v>
      </c>
      <c r="AQ976" s="98">
        <f t="shared" si="559"/>
        <v>0.2</v>
      </c>
      <c r="AR976" s="98">
        <f t="shared" si="560"/>
        <v>0.15384615384615385</v>
      </c>
      <c r="AS976" s="98">
        <f t="shared" si="561"/>
        <v>7.407407407407407E-2</v>
      </c>
      <c r="AU976" s="97" t="b">
        <f t="shared" si="562"/>
        <v>1</v>
      </c>
      <c r="AV976" s="97" t="b">
        <f t="shared" si="563"/>
        <v>0</v>
      </c>
      <c r="AW976" s="97" t="b">
        <f t="shared" si="569"/>
        <v>1</v>
      </c>
      <c r="AX976" s="97" t="b">
        <f t="shared" si="570"/>
        <v>0</v>
      </c>
      <c r="AY9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6" s="97" t="b">
        <f t="shared" si="564"/>
        <v>0</v>
      </c>
      <c r="BA976" s="97" t="b">
        <f t="shared" si="565"/>
        <v>1</v>
      </c>
      <c r="BB976" s="97" t="b">
        <f t="shared" si="571"/>
        <v>1</v>
      </c>
      <c r="BC976" s="97" t="b">
        <f t="shared" si="572"/>
        <v>0</v>
      </c>
      <c r="BD976" s="97" t="b">
        <f>Petrobras_PETR4___Histórico__InfoMoney_1[[#This Row],[MACD Line]]&lt;0</f>
        <v>1</v>
      </c>
      <c r="BE9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7" spans="1:57">
      <c r="A977" s="83">
        <v>42899</v>
      </c>
      <c r="B977" s="98">
        <v>11.69</v>
      </c>
      <c r="C977" s="98">
        <v>11.69</v>
      </c>
      <c r="D977" s="98">
        <v>0.31</v>
      </c>
      <c r="E977" s="98">
        <f>Petrobras_PETR4___Histórico__InfoMoney_1[[#This Row],[Var.Dia (%)]]/100</f>
        <v>3.0999999999999999E-3</v>
      </c>
      <c r="F977" s="98">
        <v>11.7</v>
      </c>
      <c r="G977" s="98">
        <v>11.54</v>
      </c>
      <c r="H977" s="98">
        <v>11.76</v>
      </c>
      <c r="I977" s="97" t="s">
        <v>874</v>
      </c>
      <c r="J977" s="108">
        <v>-1.5E-3</v>
      </c>
      <c r="K977" s="97">
        <f ca="1">IF(COUNT($E977:E$1321)&gt;=22,LINEST(OFFSET(E977,0,0,22),OFFSET(J977,0,0,22)),"")</f>
        <v>0.28091961686759109</v>
      </c>
      <c r="L977" s="99">
        <f t="shared" si="537"/>
        <v>0</v>
      </c>
      <c r="M977" s="99">
        <f t="shared" si="538"/>
        <v>0</v>
      </c>
      <c r="N977" s="99">
        <f t="shared" si="539"/>
        <v>0</v>
      </c>
      <c r="O9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-0.82481751824817517</v>
      </c>
      <c r="P977" s="128">
        <f>IF(Petrobras_PETR4___Histórico__InfoMoney_1[[#This Row],[William %R]]&lt;-0.8,1,0)</f>
        <v>1</v>
      </c>
      <c r="Q977" s="128">
        <f>IF(Petrobras_PETR4___Histórico__InfoMoney_1[[#This Row],[William %R]]&gt;-0.1,1,0)</f>
        <v>0</v>
      </c>
      <c r="R977" s="99">
        <f t="shared" si="540"/>
        <v>11.45</v>
      </c>
      <c r="S977" s="99">
        <f t="shared" si="541"/>
        <v>12.82</v>
      </c>
      <c r="T977" s="99">
        <f t="shared" si="542"/>
        <v>12.11476923076923</v>
      </c>
      <c r="U977" s="99">
        <f t="shared" si="543"/>
        <v>12.067499999999999</v>
      </c>
      <c r="V977" s="99">
        <f t="shared" si="544"/>
        <v>11.848492798444941</v>
      </c>
      <c r="W977" s="99">
        <f t="shared" si="545"/>
        <v>12.174157227222892</v>
      </c>
      <c r="X977" s="99">
        <f t="shared" si="546"/>
        <v>-0.32566442877795154</v>
      </c>
      <c r="Y977" s="99">
        <f t="shared" si="547"/>
        <v>-0.29877877061425129</v>
      </c>
      <c r="Z977" s="99">
        <f t="shared" si="548"/>
        <v>-2.6885658163700255E-2</v>
      </c>
      <c r="AA977" s="109">
        <f t="shared" si="549"/>
        <v>2.8284271247461298E-2</v>
      </c>
      <c r="AB977" s="109">
        <f t="shared" si="566"/>
        <v>3.5777087639996645E-2</v>
      </c>
      <c r="AC977" s="99" t="str">
        <f t="shared" si="567"/>
        <v>0</v>
      </c>
      <c r="AD977" s="95" t="str">
        <f t="shared" si="568"/>
        <v>0</v>
      </c>
      <c r="AE977" s="95">
        <f t="shared" si="550"/>
        <v>0</v>
      </c>
      <c r="AF977" s="95">
        <f>IF(Petrobras_PETR4___Histórico__InfoMoney_1[[#This Row],[MACD Line]]&lt;0,1,0)</f>
        <v>1</v>
      </c>
      <c r="AG977" s="99">
        <f>Petrobras_PETR4___Histórico__InfoMoney_1[[#This Row],[9MME]]/Petrobras_PETR4___Histórico__InfoMoney_1[[#This Row],[20MA]]</f>
        <v>1.0039170690506924</v>
      </c>
      <c r="AH977" s="95">
        <f t="shared" si="551"/>
        <v>0</v>
      </c>
      <c r="AI977" s="96">
        <f t="shared" si="552"/>
        <v>0</v>
      </c>
      <c r="AK977" s="104" t="b">
        <f t="shared" si="553"/>
        <v>0</v>
      </c>
      <c r="AL977" s="104" t="b">
        <f t="shared" si="554"/>
        <v>0</v>
      </c>
      <c r="AM977" s="104" t="b">
        <f t="shared" si="555"/>
        <v>1</v>
      </c>
      <c r="AN977" s="104" t="b">
        <f t="shared" si="556"/>
        <v>1</v>
      </c>
      <c r="AO977" s="98">
        <f t="shared" si="557"/>
        <v>11.25</v>
      </c>
      <c r="AP977" s="104">
        <f t="shared" si="558"/>
        <v>14.2</v>
      </c>
      <c r="AQ977" s="98">
        <f t="shared" si="559"/>
        <v>0.2</v>
      </c>
      <c r="AR977" s="98">
        <f t="shared" si="560"/>
        <v>0.15384615384615385</v>
      </c>
      <c r="AS977" s="98">
        <f t="shared" si="561"/>
        <v>7.407407407407407E-2</v>
      </c>
      <c r="AU977" s="97" t="b">
        <f t="shared" si="562"/>
        <v>0</v>
      </c>
      <c r="AV977" s="97" t="b">
        <f t="shared" si="563"/>
        <v>0</v>
      </c>
      <c r="AW977" s="97" t="b">
        <f t="shared" si="569"/>
        <v>0</v>
      </c>
      <c r="AX977" s="97" t="b">
        <f t="shared" si="570"/>
        <v>0</v>
      </c>
      <c r="AY9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7" s="97" t="b">
        <f t="shared" si="564"/>
        <v>1</v>
      </c>
      <c r="BA977" s="97" t="b">
        <f t="shared" si="565"/>
        <v>0</v>
      </c>
      <c r="BB977" s="97" t="b">
        <f t="shared" si="571"/>
        <v>1</v>
      </c>
      <c r="BC977" s="97" t="b">
        <f t="shared" si="572"/>
        <v>1</v>
      </c>
      <c r="BD977" s="97" t="b">
        <f>Petrobras_PETR4___Histórico__InfoMoney_1[[#This Row],[MACD Line]]&lt;0</f>
        <v>1</v>
      </c>
      <c r="BE9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8" spans="1:57">
      <c r="A978" s="83">
        <v>42898</v>
      </c>
      <c r="B978" s="98">
        <v>11.65</v>
      </c>
      <c r="C978" s="98">
        <v>11.65</v>
      </c>
      <c r="D978" s="98">
        <v>0.39</v>
      </c>
      <c r="E978" s="98">
        <f>Petrobras_PETR4___Histórico__InfoMoney_1[[#This Row],[Var.Dia (%)]]/100</f>
        <v>3.9000000000000003E-3</v>
      </c>
      <c r="F978" s="98">
        <v>11.72</v>
      </c>
      <c r="G978" s="98">
        <v>11.54</v>
      </c>
      <c r="H978" s="98">
        <v>11.77</v>
      </c>
      <c r="I978" s="97" t="s">
        <v>875</v>
      </c>
      <c r="J978" s="108">
        <v>-2.0999999999999999E-3</v>
      </c>
      <c r="K978" s="97">
        <f ca="1">IF(COUNT($E978:E$1321)&gt;=22,LINEST(OFFSET(E978,0,0,22),OFFSET(J978,0,0,22)),"")</f>
        <v>0.24763861918373969</v>
      </c>
      <c r="L978" s="99">
        <f t="shared" si="537"/>
        <v>0</v>
      </c>
      <c r="M978" s="99">
        <f t="shared" si="538"/>
        <v>0</v>
      </c>
      <c r="N978" s="99">
        <f t="shared" si="539"/>
        <v>0</v>
      </c>
      <c r="O9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-0.85401459854014528</v>
      </c>
      <c r="P978" s="128">
        <f>IF(Petrobras_PETR4___Histórico__InfoMoney_1[[#This Row],[William %R]]&lt;-0.8,1,0)</f>
        <v>1</v>
      </c>
      <c r="Q978" s="128">
        <f>IF(Petrobras_PETR4___Histórico__InfoMoney_1[[#This Row],[William %R]]&gt;-0.1,1,0)</f>
        <v>0</v>
      </c>
      <c r="R978" s="99">
        <f t="shared" si="540"/>
        <v>11.45</v>
      </c>
      <c r="S978" s="99">
        <f t="shared" si="541"/>
        <v>12.82</v>
      </c>
      <c r="T978" s="99">
        <f t="shared" si="542"/>
        <v>12.215230769230768</v>
      </c>
      <c r="U978" s="99">
        <f t="shared" si="543"/>
        <v>12.192</v>
      </c>
      <c r="V978" s="99">
        <f t="shared" si="544"/>
        <v>11.877309670889476</v>
      </c>
      <c r="W978" s="99">
        <f t="shared" si="545"/>
        <v>12.212889805400723</v>
      </c>
      <c r="X978" s="99">
        <f t="shared" si="546"/>
        <v>-0.3355801345112468</v>
      </c>
      <c r="Y978" s="99">
        <f t="shared" si="547"/>
        <v>-0.29205735607332622</v>
      </c>
      <c r="Z978" s="99">
        <f t="shared" si="548"/>
        <v>-4.3522778437920573E-2</v>
      </c>
      <c r="AA978" s="109">
        <f t="shared" si="549"/>
        <v>2.8284271247462554E-2</v>
      </c>
      <c r="AB978" s="109">
        <f t="shared" si="566"/>
        <v>0.13000000000000009</v>
      </c>
      <c r="AC978" s="99" t="str">
        <f t="shared" si="567"/>
        <v>0</v>
      </c>
      <c r="AD978" s="95" t="str">
        <f t="shared" si="568"/>
        <v>0</v>
      </c>
      <c r="AE978" s="95">
        <f t="shared" si="550"/>
        <v>0</v>
      </c>
      <c r="AF978" s="95">
        <f>IF(Petrobras_PETR4___Histórico__InfoMoney_1[[#This Row],[MACD Line]]&lt;0,1,0)</f>
        <v>1</v>
      </c>
      <c r="AG978" s="99">
        <f>Petrobras_PETR4___Histórico__InfoMoney_1[[#This Row],[9MME]]/Petrobras_PETR4___Histórico__InfoMoney_1[[#This Row],[20MA]]</f>
        <v>1.0019054108621037</v>
      </c>
      <c r="AH978" s="95">
        <f t="shared" si="551"/>
        <v>0</v>
      </c>
      <c r="AI978" s="96">
        <f t="shared" si="552"/>
        <v>0</v>
      </c>
      <c r="AK978" s="104" t="b">
        <f t="shared" si="553"/>
        <v>0</v>
      </c>
      <c r="AL978" s="104" t="b">
        <f t="shared" si="554"/>
        <v>1</v>
      </c>
      <c r="AM978" s="104" t="b">
        <f t="shared" si="555"/>
        <v>1</v>
      </c>
      <c r="AN978" s="104" t="b">
        <f t="shared" si="556"/>
        <v>1</v>
      </c>
      <c r="AO978" s="98">
        <f t="shared" si="557"/>
        <v>11.25</v>
      </c>
      <c r="AP978" s="104">
        <f t="shared" si="558"/>
        <v>14.34</v>
      </c>
      <c r="AQ978" s="98">
        <f t="shared" si="559"/>
        <v>0.2</v>
      </c>
      <c r="AR978" s="98">
        <f t="shared" si="560"/>
        <v>0.15384615384615385</v>
      </c>
      <c r="AS978" s="98">
        <f t="shared" si="561"/>
        <v>7.407407407407407E-2</v>
      </c>
      <c r="AU978" s="97" t="b">
        <f t="shared" si="562"/>
        <v>0</v>
      </c>
      <c r="AV978" s="97" t="b">
        <f t="shared" si="563"/>
        <v>1</v>
      </c>
      <c r="AW978" s="97" t="b">
        <f t="shared" si="569"/>
        <v>0</v>
      </c>
      <c r="AX978" s="97" t="b">
        <f t="shared" si="570"/>
        <v>0</v>
      </c>
      <c r="AY9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8" s="97" t="b">
        <f t="shared" si="564"/>
        <v>0</v>
      </c>
      <c r="BA978" s="97" t="b">
        <f t="shared" si="565"/>
        <v>1</v>
      </c>
      <c r="BB978" s="97" t="b">
        <f t="shared" si="571"/>
        <v>1</v>
      </c>
      <c r="BC978" s="97" t="b">
        <f t="shared" si="572"/>
        <v>1</v>
      </c>
      <c r="BD978" s="97" t="b">
        <f>Petrobras_PETR4___Histórico__InfoMoney_1[[#This Row],[MACD Line]]&lt;0</f>
        <v>1</v>
      </c>
      <c r="BE9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79" spans="1:57">
      <c r="A979" s="83">
        <v>42895</v>
      </c>
      <c r="B979" s="98">
        <v>11.61</v>
      </c>
      <c r="C979" s="98">
        <v>11.61</v>
      </c>
      <c r="D979" s="98">
        <v>0.08</v>
      </c>
      <c r="E979" s="98">
        <f>Petrobras_PETR4___Histórico__InfoMoney_1[[#This Row],[Var.Dia (%)]]/100</f>
        <v>8.0000000000000004E-4</v>
      </c>
      <c r="F979" s="98">
        <v>11.71</v>
      </c>
      <c r="G979" s="98">
        <v>11.59</v>
      </c>
      <c r="H979" s="98">
        <v>11.83</v>
      </c>
      <c r="I979" s="97" t="s">
        <v>876</v>
      </c>
      <c r="J979" s="108">
        <v>8.3000000000000001E-3</v>
      </c>
      <c r="K979" s="97">
        <f ca="1">IF(COUNT($E979:E$1321)&gt;=22,LINEST(OFFSET(E979,0,0,22),OFFSET(J979,0,0,22)),"")</f>
        <v>0.23436691448261285</v>
      </c>
      <c r="L979" s="99">
        <f t="shared" si="537"/>
        <v>0</v>
      </c>
      <c r="M979" s="99">
        <f t="shared" si="538"/>
        <v>0</v>
      </c>
      <c r="N979" s="99">
        <f t="shared" si="539"/>
        <v>0</v>
      </c>
      <c r="O9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-0.88321167883211682</v>
      </c>
      <c r="P979" s="128">
        <f>IF(Petrobras_PETR4___Histórico__InfoMoney_1[[#This Row],[William %R]]&lt;-0.8,1,0)</f>
        <v>1</v>
      </c>
      <c r="Q979" s="128">
        <f>IF(Petrobras_PETR4___Histórico__InfoMoney_1[[#This Row],[William %R]]&gt;-0.1,1,0)</f>
        <v>0</v>
      </c>
      <c r="R979" s="99">
        <f t="shared" si="540"/>
        <v>11.45</v>
      </c>
      <c r="S979" s="99">
        <f t="shared" si="541"/>
        <v>12.82</v>
      </c>
      <c r="T979" s="99">
        <f t="shared" si="542"/>
        <v>12.3085</v>
      </c>
      <c r="U979" s="99">
        <f t="shared" si="543"/>
        <v>12.317999999999998</v>
      </c>
      <c r="V979" s="99">
        <f t="shared" si="544"/>
        <v>11.918638701960289</v>
      </c>
      <c r="W979" s="99">
        <f t="shared" si="545"/>
        <v>12.25792098983278</v>
      </c>
      <c r="X979" s="99">
        <f t="shared" si="546"/>
        <v>-0.33928228787249104</v>
      </c>
      <c r="Y979" s="99">
        <f t="shared" si="547"/>
        <v>-0.28117666146384607</v>
      </c>
      <c r="Z979" s="99">
        <f t="shared" si="548"/>
        <v>-5.8105626408644973E-2</v>
      </c>
      <c r="AA979" s="109">
        <f t="shared" si="549"/>
        <v>7.0710678118653244E-3</v>
      </c>
      <c r="AB979" s="109">
        <f t="shared" si="566"/>
        <v>0.16284962388657839</v>
      </c>
      <c r="AC979" s="99" t="str">
        <f t="shared" si="567"/>
        <v>0</v>
      </c>
      <c r="AD979" s="95" t="str">
        <f t="shared" si="568"/>
        <v>0</v>
      </c>
      <c r="AE979" s="95">
        <f t="shared" si="550"/>
        <v>0</v>
      </c>
      <c r="AF979" s="95">
        <f>IF(Petrobras_PETR4___Histórico__InfoMoney_1[[#This Row],[MACD Line]]&lt;0,1,0)</f>
        <v>1</v>
      </c>
      <c r="AG979" s="99">
        <f>Petrobras_PETR4___Histórico__InfoMoney_1[[#This Row],[9MME]]/Petrobras_PETR4___Histórico__InfoMoney_1[[#This Row],[20MA]]</f>
        <v>0.99922877090436779</v>
      </c>
      <c r="AH979" s="95">
        <f t="shared" si="551"/>
        <v>0</v>
      </c>
      <c r="AI979" s="96">
        <f t="shared" si="552"/>
        <v>0</v>
      </c>
      <c r="AK979" s="104" t="b">
        <f t="shared" si="553"/>
        <v>1</v>
      </c>
      <c r="AL979" s="104" t="b">
        <f t="shared" si="554"/>
        <v>0</v>
      </c>
      <c r="AM979" s="104" t="b">
        <f t="shared" si="555"/>
        <v>0</v>
      </c>
      <c r="AN979" s="104" t="b">
        <f t="shared" si="556"/>
        <v>1</v>
      </c>
      <c r="AO979" s="98">
        <f t="shared" si="557"/>
        <v>11.25</v>
      </c>
      <c r="AP979" s="104">
        <f t="shared" si="558"/>
        <v>14.34</v>
      </c>
      <c r="AQ979" s="98">
        <f t="shared" si="559"/>
        <v>0.2</v>
      </c>
      <c r="AR979" s="98">
        <f t="shared" si="560"/>
        <v>0.15384615384615385</v>
      </c>
      <c r="AS979" s="98">
        <f t="shared" si="561"/>
        <v>7.407407407407407E-2</v>
      </c>
      <c r="AU979" s="97" t="b">
        <f t="shared" si="562"/>
        <v>1</v>
      </c>
      <c r="AV979" s="97" t="b">
        <f t="shared" si="563"/>
        <v>0</v>
      </c>
      <c r="AW979" s="97" t="b">
        <f t="shared" si="569"/>
        <v>0</v>
      </c>
      <c r="AX979" s="97" t="b">
        <f t="shared" si="570"/>
        <v>0</v>
      </c>
      <c r="AY9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79" s="97" t="b">
        <f t="shared" si="564"/>
        <v>1</v>
      </c>
      <c r="BA979" s="97" t="b">
        <f t="shared" si="565"/>
        <v>0</v>
      </c>
      <c r="BB979" s="97" t="b">
        <f t="shared" si="571"/>
        <v>1</v>
      </c>
      <c r="BC979" s="97" t="b">
        <f t="shared" si="572"/>
        <v>1</v>
      </c>
      <c r="BD979" s="97" t="b">
        <f>Petrobras_PETR4___Histórico__InfoMoney_1[[#This Row],[MACD Line]]&lt;0</f>
        <v>1</v>
      </c>
      <c r="BE9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0" spans="1:57">
      <c r="A980" s="83">
        <v>42894</v>
      </c>
      <c r="B980" s="98">
        <v>11.6</v>
      </c>
      <c r="C980" s="98">
        <v>11.6</v>
      </c>
      <c r="D980" s="98">
        <v>-0.23</v>
      </c>
      <c r="E980" s="98">
        <f>Petrobras_PETR4___Histórico__InfoMoney_1[[#This Row],[Var.Dia (%)]]/100</f>
        <v>-2.3E-3</v>
      </c>
      <c r="F980" s="98">
        <v>11.55</v>
      </c>
      <c r="G980" s="98">
        <v>11.48</v>
      </c>
      <c r="H980" s="98">
        <v>11.71</v>
      </c>
      <c r="I980" s="97" t="s">
        <v>877</v>
      </c>
      <c r="J980" s="108">
        <v>8.8000000000000005E-3</v>
      </c>
      <c r="K980" s="97">
        <f ca="1">IF(COUNT($E980:E$1321)&gt;=22,LINEST(OFFSET(E980,0,0,22),OFFSET(J980,0,0,22)),"")</f>
        <v>0.2030756275977737</v>
      </c>
      <c r="L980" s="99">
        <f t="shared" ref="L980:L1043" si="573">IF($G980=IF(MIN($G980:$G1000)=MIN($G981:$G1001),MIN($G980:$G1000),MIN($G979:$G999)),1,0)</f>
        <v>0</v>
      </c>
      <c r="M980" s="99">
        <f t="shared" ref="M980:M1043" si="574">IF($H980=IF(MAX($H980:$H1001)=MAX($H981:$H1002),MAX($H980:$H1001),MAX($H979:$H1000)),1,0)</f>
        <v>0</v>
      </c>
      <c r="N980" s="99">
        <f t="shared" ref="N980:N1043" si="575">IF(AND(($C981-$F981)&lt;0,($C982-$F982)&lt;0,(($F980-$G980)/($H980-$G980)&gt;0.66),(($H980-$G980)&gt;(2*($F980-$C980))),$G980=IF(MIN($G980:$G1000)=MIN($G981:$G1001),MIN($G980:$G1000),MIN($G979:$G999)))=TRUE,1,0)</f>
        <v>0</v>
      </c>
      <c r="O9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-0.89051094890510929</v>
      </c>
      <c r="P980" s="128">
        <f>IF(Petrobras_PETR4___Histórico__InfoMoney_1[[#This Row],[William %R]]&lt;-0.8,1,0)</f>
        <v>1</v>
      </c>
      <c r="Q980" s="128">
        <f>IF(Petrobras_PETR4___Histórico__InfoMoney_1[[#This Row],[William %R]]&gt;-0.1,1,0)</f>
        <v>0</v>
      </c>
      <c r="R980" s="99">
        <f t="shared" ref="R980:R1043" si="576">MIN(G980:G993)</f>
        <v>11.45</v>
      </c>
      <c r="S980" s="99">
        <f t="shared" ref="S980:S1043" si="577">MAX(H980:H993)</f>
        <v>12.82</v>
      </c>
      <c r="T980" s="99">
        <f t="shared" ref="T980:T1043" si="578">(($C980-$U981)*$AR980)+$U981</f>
        <v>12.382692307692308</v>
      </c>
      <c r="U980" s="99">
        <f t="shared" ref="U980:U1043" si="579">AVERAGE(B980:B999)</f>
        <v>12.435500000000001</v>
      </c>
      <c r="V980" s="99">
        <f t="shared" ref="V980:V1043" si="580">(($C980-V981)*AR980)+V981</f>
        <v>11.974754829589433</v>
      </c>
      <c r="W980" s="99">
        <f t="shared" ref="W980:W1043" si="581">((B980-W981)*AS980)+W981</f>
        <v>12.309754669019402</v>
      </c>
      <c r="X980" s="99">
        <f t="shared" ref="X980:X1043" si="582">V980-W980</f>
        <v>-0.33499983942996892</v>
      </c>
      <c r="Y980" s="99">
        <f t="shared" ref="Y980:Y1043" si="583">((X980-Y981)*AQ980)+Y981</f>
        <v>-0.26665025486168481</v>
      </c>
      <c r="Z980" s="99">
        <f t="shared" ref="Z980:Z1043" si="584">X980-Y980</f>
        <v>-6.8349584568284105E-2</v>
      </c>
      <c r="AA980" s="109">
        <f t="shared" ref="AA980:AA1043" si="585">_xlfn.STDEV.S(C980:C981)</f>
        <v>2.1213203435597228E-2</v>
      </c>
      <c r="AB980" s="109">
        <f t="shared" si="566"/>
        <v>0.1483913744123963</v>
      </c>
      <c r="AC980" s="99" t="str">
        <f t="shared" si="567"/>
        <v>0</v>
      </c>
      <c r="AD980" s="95" t="str">
        <f t="shared" si="568"/>
        <v>0</v>
      </c>
      <c r="AE980" s="95">
        <f t="shared" ref="AE980:AE1043" si="586">IF(X980&gt;0,1,0)</f>
        <v>0</v>
      </c>
      <c r="AF980" s="95">
        <f>IF(Petrobras_PETR4___Histórico__InfoMoney_1[[#This Row],[MACD Line]]&lt;0,1,0)</f>
        <v>1</v>
      </c>
      <c r="AG980" s="99">
        <f>Petrobras_PETR4___Histórico__InfoMoney_1[[#This Row],[9MME]]/Petrobras_PETR4___Histórico__InfoMoney_1[[#This Row],[20MA]]</f>
        <v>0.9957534725336582</v>
      </c>
      <c r="AH980" s="95">
        <f t="shared" ref="AH980:AH1043" si="587">IF(AND(X981&lt;Y981,X980&gt;Y980),1,0)</f>
        <v>0</v>
      </c>
      <c r="AI980" s="96">
        <f t="shared" ref="AI980:AI1043" si="588">IF(AND(X980&lt;Y980,X981&gt;Y981),1,0)</f>
        <v>0</v>
      </c>
      <c r="AK980" s="104" t="b">
        <f t="shared" ref="AK980:AK1043" si="589">($F981-$C981)&lt;0</f>
        <v>0</v>
      </c>
      <c r="AL980" s="104" t="b">
        <f t="shared" ref="AL980:AL1043" si="590">($F982-$C982)&lt;0</f>
        <v>0</v>
      </c>
      <c r="AM980" s="104" t="b">
        <f t="shared" ref="AM980:AM1043" si="591">(($F980-$G980)/($H980-$G980)&gt;0.66)</f>
        <v>0</v>
      </c>
      <c r="AN980" s="104" t="b">
        <f t="shared" ref="AN980:AN1043" si="592">(($H980-$G980)&gt;(2*($F980-$C980)))</f>
        <v>1</v>
      </c>
      <c r="AO980" s="98">
        <f t="shared" ref="AO980:AO1043" si="593">IF(MIN($G980:$G1000)=MIN($G981:$G1001),MIN($G980:$G1000),MIN($G979:$G999))</f>
        <v>11.25</v>
      </c>
      <c r="AP980" s="104">
        <f t="shared" ref="AP980:AP1043" si="594">IF(MAX($H980:$H1000)=MAX($H981:$H1001),MAX($H980:$H1000),MAX($H979:$H999))</f>
        <v>14.34</v>
      </c>
      <c r="AQ980" s="98">
        <f t="shared" ref="AQ980:AQ1043" si="595">2/(9+1)</f>
        <v>0.2</v>
      </c>
      <c r="AR980" s="98">
        <f t="shared" ref="AR980:AR1043" si="596">2/(12+1)</f>
        <v>0.15384615384615385</v>
      </c>
      <c r="AS980" s="98">
        <f t="shared" ref="AS980:AS1043" si="597">2/(26+1)</f>
        <v>7.407407407407407E-2</v>
      </c>
      <c r="AU980" s="97" t="b">
        <f t="shared" ref="AU980:AU1043" si="598">H981&lt;H980</f>
        <v>0</v>
      </c>
      <c r="AV980" s="97" t="b">
        <f t="shared" ref="AV980:AV1043" si="599">H982&lt;H981</f>
        <v>1</v>
      </c>
      <c r="AW980" s="97" t="b">
        <f t="shared" si="569"/>
        <v>0</v>
      </c>
      <c r="AX980" s="97" t="b">
        <f t="shared" si="570"/>
        <v>0</v>
      </c>
      <c r="AY9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0" s="97" t="b">
        <f t="shared" ref="AZ980:AZ1043" si="600">G982&gt;G981</f>
        <v>1</v>
      </c>
      <c r="BA980" s="97" t="b">
        <f t="shared" ref="BA980:BA1043" si="601">G981&gt;G980</f>
        <v>1</v>
      </c>
      <c r="BB980" s="97" t="b">
        <f t="shared" si="571"/>
        <v>1</v>
      </c>
      <c r="BC980" s="97" t="b">
        <f t="shared" si="572"/>
        <v>1</v>
      </c>
      <c r="BD980" s="97" t="b">
        <f>Petrobras_PETR4___Histórico__InfoMoney_1[[#This Row],[MACD Line]]&lt;0</f>
        <v>1</v>
      </c>
      <c r="BE9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1" spans="1:57">
      <c r="A981" s="83">
        <v>42893</v>
      </c>
      <c r="B981" s="98">
        <v>11.63</v>
      </c>
      <c r="C981" s="98">
        <v>11.63</v>
      </c>
      <c r="D981" s="98">
        <v>-2.35</v>
      </c>
      <c r="E981" s="98">
        <f>Petrobras_PETR4___Histórico__InfoMoney_1[[#This Row],[Var.Dia (%)]]/100</f>
        <v>-2.35E-2</v>
      </c>
      <c r="F981" s="98">
        <v>12</v>
      </c>
      <c r="G981" s="98">
        <v>11.57</v>
      </c>
      <c r="H981" s="98">
        <v>12.05</v>
      </c>
      <c r="I981" s="97" t="s">
        <v>878</v>
      </c>
      <c r="J981" s="108">
        <v>6.6E-3</v>
      </c>
      <c r="K981" s="97">
        <f ca="1">IF(COUNT($E981:E$1321)&gt;=22,LINEST(OFFSET(E981,0,0,22),OFFSET(J981,0,0,22)),"")</f>
        <v>0.18368702178731441</v>
      </c>
      <c r="L981" s="99">
        <f t="shared" si="573"/>
        <v>0</v>
      </c>
      <c r="M981" s="99">
        <f t="shared" si="574"/>
        <v>0</v>
      </c>
      <c r="N981" s="99">
        <f t="shared" si="575"/>
        <v>0</v>
      </c>
      <c r="O9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-0.86861313868613044</v>
      </c>
      <c r="P981" s="128">
        <f>IF(Petrobras_PETR4___Histórico__InfoMoney_1[[#This Row],[William %R]]&lt;-0.8,1,0)</f>
        <v>1</v>
      </c>
      <c r="Q981" s="128">
        <f>IF(Petrobras_PETR4___Histórico__InfoMoney_1[[#This Row],[William %R]]&gt;-0.1,1,0)</f>
        <v>0</v>
      </c>
      <c r="R981" s="99">
        <f t="shared" si="576"/>
        <v>11.45</v>
      </c>
      <c r="S981" s="99">
        <f t="shared" si="577"/>
        <v>12.82</v>
      </c>
      <c r="T981" s="99">
        <f t="shared" si="578"/>
        <v>12.458384615384615</v>
      </c>
      <c r="U981" s="99">
        <f t="shared" si="579"/>
        <v>12.525</v>
      </c>
      <c r="V981" s="99">
        <f t="shared" si="580"/>
        <v>12.042892071332966</v>
      </c>
      <c r="W981" s="99">
        <f t="shared" si="581"/>
        <v>12.366535042540955</v>
      </c>
      <c r="X981" s="99">
        <f t="shared" si="582"/>
        <v>-0.32364297120798824</v>
      </c>
      <c r="Y981" s="99">
        <f t="shared" si="583"/>
        <v>-0.24956285871961381</v>
      </c>
      <c r="Z981" s="99">
        <f t="shared" si="584"/>
        <v>-7.4080112488374428E-2</v>
      </c>
      <c r="AA981" s="109">
        <f t="shared" si="585"/>
        <v>0.19798989873223286</v>
      </c>
      <c r="AB981" s="109">
        <f t="shared" ref="AB981:AB1044" si="602">_xlfn.STDEV.S(C981:C985)</f>
        <v>0.15420765220960975</v>
      </c>
      <c r="AC981" s="99" t="str">
        <f t="shared" ref="AC981:AC1044" si="603">IF(AND(C981&gt;T981,C982&lt;T982),"1","0")</f>
        <v>0</v>
      </c>
      <c r="AD981" s="95" t="str">
        <f t="shared" ref="AD981:AD1044" si="604">IF(AND(C981&lt;T981,C982&gt;T982),1,"0")</f>
        <v>0</v>
      </c>
      <c r="AE981" s="95">
        <f t="shared" si="586"/>
        <v>0</v>
      </c>
      <c r="AF981" s="95">
        <f>IF(Petrobras_PETR4___Histórico__InfoMoney_1[[#This Row],[MACD Line]]&lt;0,1,0)</f>
        <v>1</v>
      </c>
      <c r="AG981" s="99">
        <f>Petrobras_PETR4___Histórico__InfoMoney_1[[#This Row],[9MME]]/Petrobras_PETR4___Histórico__InfoMoney_1[[#This Row],[20MA]]</f>
        <v>0.99468140641793334</v>
      </c>
      <c r="AH981" s="95">
        <f t="shared" si="587"/>
        <v>0</v>
      </c>
      <c r="AI981" s="96">
        <f t="shared" si="588"/>
        <v>0</v>
      </c>
      <c r="AK981" s="104" t="b">
        <f t="shared" si="589"/>
        <v>0</v>
      </c>
      <c r="AL981" s="104" t="b">
        <f t="shared" si="590"/>
        <v>1</v>
      </c>
      <c r="AM981" s="104" t="b">
        <f t="shared" si="591"/>
        <v>1</v>
      </c>
      <c r="AN981" s="104" t="b">
        <f t="shared" si="592"/>
        <v>0</v>
      </c>
      <c r="AO981" s="98">
        <f t="shared" si="593"/>
        <v>11.25</v>
      </c>
      <c r="AP981" s="104">
        <f t="shared" si="594"/>
        <v>14.34</v>
      </c>
      <c r="AQ981" s="98">
        <f t="shared" si="595"/>
        <v>0.2</v>
      </c>
      <c r="AR981" s="98">
        <f t="shared" si="596"/>
        <v>0.15384615384615385</v>
      </c>
      <c r="AS981" s="98">
        <f t="shared" si="597"/>
        <v>7.407407407407407E-2</v>
      </c>
      <c r="AU981" s="97" t="b">
        <f t="shared" si="598"/>
        <v>1</v>
      </c>
      <c r="AV981" s="97" t="b">
        <f t="shared" si="599"/>
        <v>1</v>
      </c>
      <c r="AW981" s="97" t="b">
        <f t="shared" ref="AW981:AW1044" si="605">Z982&gt;Z981</f>
        <v>0</v>
      </c>
      <c r="AX981" s="97" t="b">
        <f t="shared" ref="AX981:AX1044" si="606">Z983&gt;Z982</f>
        <v>0</v>
      </c>
      <c r="AY9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1" s="97" t="b">
        <f t="shared" si="600"/>
        <v>0</v>
      </c>
      <c r="BA981" s="97" t="b">
        <f t="shared" si="601"/>
        <v>1</v>
      </c>
      <c r="BB981" s="97" t="b">
        <f t="shared" ref="BB981:BB1044" si="607">Z983&lt;Z982</f>
        <v>1</v>
      </c>
      <c r="BC981" s="97" t="b">
        <f t="shared" ref="BC981:BC1044" si="608">Z982&lt;Z981</f>
        <v>1</v>
      </c>
      <c r="BD981" s="97" t="b">
        <f>Petrobras_PETR4___Histórico__InfoMoney_1[[#This Row],[MACD Line]]&lt;0</f>
        <v>1</v>
      </c>
      <c r="BE9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2" spans="1:57">
      <c r="A982" s="83">
        <v>42892</v>
      </c>
      <c r="B982" s="98">
        <v>11.91</v>
      </c>
      <c r="C982" s="98">
        <v>11.91</v>
      </c>
      <c r="D982" s="98">
        <v>0</v>
      </c>
      <c r="E982" s="98">
        <f>Petrobras_PETR4___Histórico__InfoMoney_1[[#This Row],[Var.Dia (%)]]/100</f>
        <v>0</v>
      </c>
      <c r="F982" s="98">
        <v>11.95</v>
      </c>
      <c r="G982" s="98">
        <v>11.77</v>
      </c>
      <c r="H982" s="98">
        <v>12.04</v>
      </c>
      <c r="I982" s="97" t="s">
        <v>879</v>
      </c>
      <c r="J982" s="108">
        <v>-3.3999999999999998E-3</v>
      </c>
      <c r="K982" s="97">
        <f ca="1">IF(COUNT($E982:E$1321)&gt;=22,LINEST(OFFSET(E982,0,0,22),OFFSET(J982,0,0,22)),"")</f>
        <v>0.19584453753099709</v>
      </c>
      <c r="L982" s="99">
        <f t="shared" si="573"/>
        <v>0</v>
      </c>
      <c r="M982" s="99">
        <f t="shared" si="574"/>
        <v>0</v>
      </c>
      <c r="N982" s="99">
        <f t="shared" si="575"/>
        <v>0</v>
      </c>
      <c r="O9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-0.57961783439490444</v>
      </c>
      <c r="P982" s="128">
        <f>IF(Petrobras_PETR4___Histórico__InfoMoney_1[[#This Row],[William %R]]&lt;-0.8,1,0)</f>
        <v>0</v>
      </c>
      <c r="Q982" s="128">
        <f>IF(Petrobras_PETR4___Histórico__InfoMoney_1[[#This Row],[William %R]]&gt;-0.1,1,0)</f>
        <v>0</v>
      </c>
      <c r="R982" s="99">
        <f t="shared" si="576"/>
        <v>11.25</v>
      </c>
      <c r="S982" s="99">
        <f t="shared" si="577"/>
        <v>12.82</v>
      </c>
      <c r="T982" s="99">
        <f t="shared" si="578"/>
        <v>12.537846153846155</v>
      </c>
      <c r="U982" s="99">
        <f t="shared" si="579"/>
        <v>12.609</v>
      </c>
      <c r="V982" s="99">
        <f t="shared" si="580"/>
        <v>12.117963357029868</v>
      </c>
      <c r="W982" s="99">
        <f t="shared" si="581"/>
        <v>12.425457845944232</v>
      </c>
      <c r="X982" s="99">
        <f t="shared" si="582"/>
        <v>-0.30749448891436337</v>
      </c>
      <c r="Y982" s="99">
        <f t="shared" si="583"/>
        <v>-0.2310428305975202</v>
      </c>
      <c r="Z982" s="99">
        <f t="shared" si="584"/>
        <v>-7.6451658316843168E-2</v>
      </c>
      <c r="AA982" s="109">
        <f t="shared" si="585"/>
        <v>0</v>
      </c>
      <c r="AB982" s="109">
        <f t="shared" si="602"/>
        <v>0.14035668847618191</v>
      </c>
      <c r="AC982" s="99" t="str">
        <f t="shared" si="603"/>
        <v>0</v>
      </c>
      <c r="AD982" s="95" t="str">
        <f t="shared" si="604"/>
        <v>0</v>
      </c>
      <c r="AE982" s="95">
        <f t="shared" si="586"/>
        <v>0</v>
      </c>
      <c r="AF982" s="95">
        <f>IF(Petrobras_PETR4___Histórico__InfoMoney_1[[#This Row],[MACD Line]]&lt;0,1,0)</f>
        <v>1</v>
      </c>
      <c r="AG982" s="99">
        <f>Petrobras_PETR4___Histórico__InfoMoney_1[[#This Row],[9MME]]/Petrobras_PETR4___Histórico__InfoMoney_1[[#This Row],[20MA]]</f>
        <v>0.99435690013848488</v>
      </c>
      <c r="AH982" s="95">
        <f t="shared" si="587"/>
        <v>0</v>
      </c>
      <c r="AI982" s="96">
        <f t="shared" si="588"/>
        <v>0</v>
      </c>
      <c r="AK982" s="104" t="b">
        <f t="shared" si="589"/>
        <v>1</v>
      </c>
      <c r="AL982" s="104" t="b">
        <f t="shared" si="590"/>
        <v>1</v>
      </c>
      <c r="AM982" s="104" t="b">
        <f t="shared" si="591"/>
        <v>1</v>
      </c>
      <c r="AN982" s="104" t="b">
        <f t="shared" si="592"/>
        <v>1</v>
      </c>
      <c r="AO982" s="98">
        <f t="shared" si="593"/>
        <v>11.25</v>
      </c>
      <c r="AP982" s="104">
        <f t="shared" si="594"/>
        <v>14.34</v>
      </c>
      <c r="AQ982" s="98">
        <f t="shared" si="595"/>
        <v>0.2</v>
      </c>
      <c r="AR982" s="98">
        <f t="shared" si="596"/>
        <v>0.15384615384615385</v>
      </c>
      <c r="AS982" s="98">
        <f t="shared" si="597"/>
        <v>7.407407407407407E-2</v>
      </c>
      <c r="AU982" s="97" t="b">
        <f t="shared" si="598"/>
        <v>1</v>
      </c>
      <c r="AV982" s="97" t="b">
        <f t="shared" si="599"/>
        <v>1</v>
      </c>
      <c r="AW982" s="97" t="b">
        <f t="shared" si="605"/>
        <v>0</v>
      </c>
      <c r="AX982" s="97" t="b">
        <f t="shared" si="606"/>
        <v>0</v>
      </c>
      <c r="AY9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2" s="97" t="b">
        <f t="shared" si="600"/>
        <v>0</v>
      </c>
      <c r="BA982" s="97" t="b">
        <f t="shared" si="601"/>
        <v>0</v>
      </c>
      <c r="BB982" s="97" t="b">
        <f t="shared" si="607"/>
        <v>1</v>
      </c>
      <c r="BC982" s="97" t="b">
        <f t="shared" si="608"/>
        <v>1</v>
      </c>
      <c r="BD982" s="97" t="b">
        <f>Petrobras_PETR4___Histórico__InfoMoney_1[[#This Row],[MACD Line]]&lt;0</f>
        <v>1</v>
      </c>
      <c r="BE9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3" spans="1:57">
      <c r="A983" s="83">
        <v>42891</v>
      </c>
      <c r="B983" s="98">
        <v>11.91</v>
      </c>
      <c r="C983" s="98">
        <v>11.91</v>
      </c>
      <c r="D983" s="98">
        <v>1</v>
      </c>
      <c r="E983" s="98">
        <f>Petrobras_PETR4___Histórico__InfoMoney_1[[#This Row],[Var.Dia (%)]]/100</f>
        <v>0.01</v>
      </c>
      <c r="F983" s="98">
        <v>11.71</v>
      </c>
      <c r="G983" s="98">
        <v>11.67</v>
      </c>
      <c r="H983" s="98">
        <v>11.96</v>
      </c>
      <c r="I983" s="97" t="s">
        <v>880</v>
      </c>
      <c r="J983" s="108">
        <v>-8.0000000000000002E-3</v>
      </c>
      <c r="K983" s="97">
        <f ca="1">IF(COUNT($E983:E$1321)&gt;=22,LINEST(OFFSET(E983,0,0,22),OFFSET(J983,0,0,22)),"")</f>
        <v>0.20001922185106191</v>
      </c>
      <c r="L983" s="99">
        <f t="shared" si="573"/>
        <v>0</v>
      </c>
      <c r="M983" s="99">
        <f t="shared" si="574"/>
        <v>0</v>
      </c>
      <c r="N983" s="99">
        <f t="shared" si="575"/>
        <v>0</v>
      </c>
      <c r="O9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-0.77627118644067783</v>
      </c>
      <c r="P983" s="128">
        <f>IF(Petrobras_PETR4___Histórico__InfoMoney_1[[#This Row],[William %R]]&lt;-0.8,1,0)</f>
        <v>0</v>
      </c>
      <c r="Q983" s="128">
        <f>IF(Petrobras_PETR4___Histórico__InfoMoney_1[[#This Row],[William %R]]&gt;-0.1,1,0)</f>
        <v>0</v>
      </c>
      <c r="R983" s="99">
        <f t="shared" si="576"/>
        <v>11.25</v>
      </c>
      <c r="S983" s="99">
        <f t="shared" si="577"/>
        <v>14.2</v>
      </c>
      <c r="T983" s="99">
        <f t="shared" si="578"/>
        <v>12.572115384615385</v>
      </c>
      <c r="U983" s="99">
        <f t="shared" si="579"/>
        <v>12.652000000000003</v>
      </c>
      <c r="V983" s="99">
        <f t="shared" si="580"/>
        <v>12.155774876489843</v>
      </c>
      <c r="W983" s="99">
        <f t="shared" si="581"/>
        <v>12.46669447361977</v>
      </c>
      <c r="X983" s="99">
        <f t="shared" si="582"/>
        <v>-0.31091959712992612</v>
      </c>
      <c r="Y983" s="99">
        <f t="shared" si="583"/>
        <v>-0.21192991601830941</v>
      </c>
      <c r="Z983" s="99">
        <f t="shared" si="584"/>
        <v>-9.8989681111616712E-2</v>
      </c>
      <c r="AA983" s="109">
        <f t="shared" si="585"/>
        <v>8.4852813742386402E-2</v>
      </c>
      <c r="AB983" s="109">
        <f t="shared" si="602"/>
        <v>0.18766992300312801</v>
      </c>
      <c r="AC983" s="99" t="str">
        <f t="shared" si="603"/>
        <v>0</v>
      </c>
      <c r="AD983" s="95" t="str">
        <f t="shared" si="604"/>
        <v>0</v>
      </c>
      <c r="AE983" s="95">
        <f t="shared" si="586"/>
        <v>0</v>
      </c>
      <c r="AF983" s="95">
        <f>IF(Petrobras_PETR4___Histórico__InfoMoney_1[[#This Row],[MACD Line]]&lt;0,1,0)</f>
        <v>1</v>
      </c>
      <c r="AG983" s="99">
        <f>Petrobras_PETR4___Histórico__InfoMoney_1[[#This Row],[9MME]]/Petrobras_PETR4___Histórico__InfoMoney_1[[#This Row],[20MA]]</f>
        <v>0.99368600890099446</v>
      </c>
      <c r="AH983" s="95">
        <f t="shared" si="587"/>
        <v>0</v>
      </c>
      <c r="AI983" s="96">
        <f t="shared" si="588"/>
        <v>0</v>
      </c>
      <c r="AK983" s="104" t="b">
        <f t="shared" si="589"/>
        <v>1</v>
      </c>
      <c r="AL983" s="104" t="b">
        <f t="shared" si="590"/>
        <v>0</v>
      </c>
      <c r="AM983" s="104" t="b">
        <f t="shared" si="591"/>
        <v>0</v>
      </c>
      <c r="AN983" s="104" t="b">
        <f t="shared" si="592"/>
        <v>1</v>
      </c>
      <c r="AO983" s="98">
        <f t="shared" si="593"/>
        <v>11.25</v>
      </c>
      <c r="AP983" s="104">
        <f t="shared" si="594"/>
        <v>14.34</v>
      </c>
      <c r="AQ983" s="98">
        <f t="shared" si="595"/>
        <v>0.2</v>
      </c>
      <c r="AR983" s="98">
        <f t="shared" si="596"/>
        <v>0.15384615384615385</v>
      </c>
      <c r="AS983" s="98">
        <f t="shared" si="597"/>
        <v>7.407407407407407E-2</v>
      </c>
      <c r="AU983" s="97" t="b">
        <f t="shared" si="598"/>
        <v>1</v>
      </c>
      <c r="AV983" s="97" t="b">
        <f t="shared" si="599"/>
        <v>0</v>
      </c>
      <c r="AW983" s="97" t="b">
        <f t="shared" si="605"/>
        <v>0</v>
      </c>
      <c r="AX983" s="97" t="b">
        <f t="shared" si="606"/>
        <v>0</v>
      </c>
      <c r="AY9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3" s="97" t="b">
        <f t="shared" si="600"/>
        <v>1</v>
      </c>
      <c r="BA983" s="97" t="b">
        <f t="shared" si="601"/>
        <v>0</v>
      </c>
      <c r="BB983" s="97" t="b">
        <f t="shared" si="607"/>
        <v>1</v>
      </c>
      <c r="BC983" s="97" t="b">
        <f t="shared" si="608"/>
        <v>1</v>
      </c>
      <c r="BD983" s="97" t="b">
        <f>Petrobras_PETR4___Histórico__InfoMoney_1[[#This Row],[MACD Line]]&lt;0</f>
        <v>1</v>
      </c>
      <c r="BE9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4" spans="1:57">
      <c r="A984" s="83">
        <v>42888</v>
      </c>
      <c r="B984" s="98">
        <v>11.79</v>
      </c>
      <c r="C984" s="98">
        <v>11.79</v>
      </c>
      <c r="D984" s="98">
        <v>1.8</v>
      </c>
      <c r="E984" s="98">
        <f>Petrobras_PETR4___Histórico__InfoMoney_1[[#This Row],[Var.Dia (%)]]/100</f>
        <v>1.8000000000000002E-2</v>
      </c>
      <c r="F984" s="98">
        <v>11.55</v>
      </c>
      <c r="G984" s="98">
        <v>11.45</v>
      </c>
      <c r="H984" s="98">
        <v>11.79</v>
      </c>
      <c r="I984" s="97" t="s">
        <v>881</v>
      </c>
      <c r="J984" s="108">
        <v>1E-3</v>
      </c>
      <c r="K984" s="97">
        <f ca="1">IF(COUNT($E984:E$1321)&gt;=22,LINEST(OFFSET(E984,0,0,22),OFFSET(J984,0,0,22)),"")</f>
        <v>0.25644810205228119</v>
      </c>
      <c r="L984" s="99">
        <f t="shared" si="573"/>
        <v>0</v>
      </c>
      <c r="M984" s="99">
        <f t="shared" si="574"/>
        <v>0</v>
      </c>
      <c r="N984" s="99">
        <f t="shared" si="575"/>
        <v>0</v>
      </c>
      <c r="O9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-0.82059800664451854</v>
      </c>
      <c r="P984" s="128">
        <f>IF(Petrobras_PETR4___Histórico__InfoMoney_1[[#This Row],[William %R]]&lt;-0.8,1,0)</f>
        <v>1</v>
      </c>
      <c r="Q984" s="128">
        <f>IF(Petrobras_PETR4___Histórico__InfoMoney_1[[#This Row],[William %R]]&gt;-0.1,1,0)</f>
        <v>0</v>
      </c>
      <c r="R984" s="99">
        <f t="shared" si="576"/>
        <v>11.25</v>
      </c>
      <c r="S984" s="99">
        <f t="shared" si="577"/>
        <v>14.26</v>
      </c>
      <c r="T984" s="99">
        <f t="shared" si="578"/>
        <v>12.598076923076924</v>
      </c>
      <c r="U984" s="99">
        <f t="shared" si="579"/>
        <v>12.692500000000001</v>
      </c>
      <c r="V984" s="99">
        <f t="shared" si="580"/>
        <v>12.200461217669815</v>
      </c>
      <c r="W984" s="99">
        <f t="shared" si="581"/>
        <v>12.511230031509351</v>
      </c>
      <c r="X984" s="99">
        <f t="shared" si="582"/>
        <v>-0.3107688138395357</v>
      </c>
      <c r="Y984" s="99">
        <f t="shared" si="583"/>
        <v>-0.18718249574040521</v>
      </c>
      <c r="Z984" s="99">
        <f t="shared" si="584"/>
        <v>-0.12358631809913048</v>
      </c>
      <c r="AA984" s="109">
        <f t="shared" si="585"/>
        <v>0.14849242404917432</v>
      </c>
      <c r="AB984" s="109">
        <f t="shared" si="602"/>
        <v>0.2772543958172709</v>
      </c>
      <c r="AC984" s="99" t="str">
        <f t="shared" si="603"/>
        <v>0</v>
      </c>
      <c r="AD984" s="95" t="str">
        <f t="shared" si="604"/>
        <v>0</v>
      </c>
      <c r="AE984" s="95">
        <f t="shared" si="586"/>
        <v>0</v>
      </c>
      <c r="AF984" s="95">
        <f>IF(Petrobras_PETR4___Histórico__InfoMoney_1[[#This Row],[MACD Line]]&lt;0,1,0)</f>
        <v>1</v>
      </c>
      <c r="AG984" s="99">
        <f>Petrobras_PETR4___Histórico__InfoMoney_1[[#This Row],[9MME]]/Petrobras_PETR4___Histórico__InfoMoney_1[[#This Row],[20MA]]</f>
        <v>0.99256071877698826</v>
      </c>
      <c r="AH984" s="95">
        <f t="shared" si="587"/>
        <v>0</v>
      </c>
      <c r="AI984" s="96">
        <f t="shared" si="588"/>
        <v>0</v>
      </c>
      <c r="AK984" s="104" t="b">
        <f t="shared" si="589"/>
        <v>0</v>
      </c>
      <c r="AL984" s="104" t="b">
        <f t="shared" si="590"/>
        <v>0</v>
      </c>
      <c r="AM984" s="104" t="b">
        <f t="shared" si="591"/>
        <v>0</v>
      </c>
      <c r="AN984" s="104" t="b">
        <f t="shared" si="592"/>
        <v>1</v>
      </c>
      <c r="AO984" s="98">
        <f t="shared" si="593"/>
        <v>11.25</v>
      </c>
      <c r="AP984" s="104">
        <f t="shared" si="594"/>
        <v>14.34</v>
      </c>
      <c r="AQ984" s="98">
        <f t="shared" si="595"/>
        <v>0.2</v>
      </c>
      <c r="AR984" s="98">
        <f t="shared" si="596"/>
        <v>0.15384615384615385</v>
      </c>
      <c r="AS984" s="98">
        <f t="shared" si="597"/>
        <v>7.407407407407407E-2</v>
      </c>
      <c r="AU984" s="97" t="b">
        <f t="shared" si="598"/>
        <v>0</v>
      </c>
      <c r="AV984" s="97" t="b">
        <f t="shared" si="599"/>
        <v>0</v>
      </c>
      <c r="AW984" s="97" t="b">
        <f t="shared" si="605"/>
        <v>0</v>
      </c>
      <c r="AX984" s="97" t="b">
        <f t="shared" si="606"/>
        <v>1</v>
      </c>
      <c r="AY9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4" s="97" t="b">
        <f t="shared" si="600"/>
        <v>1</v>
      </c>
      <c r="BA984" s="97" t="b">
        <f t="shared" si="601"/>
        <v>1</v>
      </c>
      <c r="BB984" s="97" t="b">
        <f t="shared" si="607"/>
        <v>0</v>
      </c>
      <c r="BC984" s="97" t="b">
        <f t="shared" si="608"/>
        <v>1</v>
      </c>
      <c r="BD984" s="97" t="b">
        <f>Petrobras_PETR4___Histórico__InfoMoney_1[[#This Row],[MACD Line]]&lt;0</f>
        <v>1</v>
      </c>
      <c r="BE9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5" spans="1:57">
      <c r="A985" s="83">
        <v>42887</v>
      </c>
      <c r="B985" s="98">
        <v>11.58</v>
      </c>
      <c r="C985" s="98">
        <v>11.58</v>
      </c>
      <c r="D985" s="98">
        <v>-1.08</v>
      </c>
      <c r="E985" s="98">
        <f>Petrobras_PETR4___Histórico__InfoMoney_1[[#This Row],[Var.Dia (%)]]/100</f>
        <v>-1.0800000000000001E-2</v>
      </c>
      <c r="F985" s="98">
        <v>11.89</v>
      </c>
      <c r="G985" s="98">
        <v>11.58</v>
      </c>
      <c r="H985" s="98">
        <v>12.01</v>
      </c>
      <c r="I985" s="97" t="s">
        <v>882</v>
      </c>
      <c r="J985" s="108">
        <v>-3.5999999999999999E-3</v>
      </c>
      <c r="K985" s="97">
        <f ca="1">IF(COUNT($E985:E$1321)&gt;=22,LINEST(OFFSET(E985,0,0,22),OFFSET(J985,0,0,22)),"")</f>
        <v>0.27383162153335516</v>
      </c>
      <c r="L985" s="99">
        <f t="shared" si="573"/>
        <v>0</v>
      </c>
      <c r="M985" s="99">
        <f t="shared" si="574"/>
        <v>0</v>
      </c>
      <c r="N985" s="99">
        <f t="shared" si="575"/>
        <v>0</v>
      </c>
      <c r="O9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-0.89320388349514557</v>
      </c>
      <c r="P985" s="128">
        <f>IF(Petrobras_PETR4___Histórico__InfoMoney_1[[#This Row],[William %R]]&lt;-0.8,1,0)</f>
        <v>1</v>
      </c>
      <c r="Q985" s="128">
        <f>IF(Petrobras_PETR4___Histórico__InfoMoney_1[[#This Row],[William %R]]&gt;-0.1,1,0)</f>
        <v>0</v>
      </c>
      <c r="R985" s="99">
        <f t="shared" si="576"/>
        <v>11.25</v>
      </c>
      <c r="S985" s="99">
        <f t="shared" si="577"/>
        <v>14.34</v>
      </c>
      <c r="T985" s="99">
        <f t="shared" si="578"/>
        <v>12.595807692307693</v>
      </c>
      <c r="U985" s="99">
        <f t="shared" si="579"/>
        <v>12.745000000000001</v>
      </c>
      <c r="V985" s="99">
        <f t="shared" si="580"/>
        <v>12.275090529973419</v>
      </c>
      <c r="W985" s="99">
        <f t="shared" si="581"/>
        <v>12.568928434030099</v>
      </c>
      <c r="X985" s="99">
        <f t="shared" si="582"/>
        <v>-0.29383790405668009</v>
      </c>
      <c r="Y985" s="99">
        <f t="shared" si="583"/>
        <v>-0.1562859162156226</v>
      </c>
      <c r="Z985" s="99">
        <f t="shared" si="584"/>
        <v>-0.13755198784105749</v>
      </c>
      <c r="AA985" s="109">
        <f t="shared" si="585"/>
        <v>9.1923881554251727E-2</v>
      </c>
      <c r="AB985" s="109">
        <f t="shared" si="602"/>
        <v>0.3400441147851257</v>
      </c>
      <c r="AC985" s="99" t="str">
        <f t="shared" si="603"/>
        <v>0</v>
      </c>
      <c r="AD985" s="95" t="str">
        <f t="shared" si="604"/>
        <v>0</v>
      </c>
      <c r="AE985" s="95">
        <f t="shared" si="586"/>
        <v>0</v>
      </c>
      <c r="AF985" s="95">
        <f>IF(Petrobras_PETR4___Histórico__InfoMoney_1[[#This Row],[MACD Line]]&lt;0,1,0)</f>
        <v>1</v>
      </c>
      <c r="AG985" s="99">
        <f>Petrobras_PETR4___Histórico__InfoMoney_1[[#This Row],[9MME]]/Petrobras_PETR4___Histórico__InfoMoney_1[[#This Row],[20MA]]</f>
        <v>0.98829405196608011</v>
      </c>
      <c r="AH985" s="95">
        <f t="shared" si="587"/>
        <v>0</v>
      </c>
      <c r="AI985" s="96">
        <f t="shared" si="588"/>
        <v>0</v>
      </c>
      <c r="AK985" s="104" t="b">
        <f t="shared" si="589"/>
        <v>0</v>
      </c>
      <c r="AL985" s="104" t="b">
        <f t="shared" si="590"/>
        <v>0</v>
      </c>
      <c r="AM985" s="104" t="b">
        <f t="shared" si="591"/>
        <v>1</v>
      </c>
      <c r="AN985" s="104" t="b">
        <f t="shared" si="592"/>
        <v>0</v>
      </c>
      <c r="AO985" s="98">
        <f t="shared" si="593"/>
        <v>11.25</v>
      </c>
      <c r="AP985" s="104">
        <f t="shared" si="594"/>
        <v>14.34</v>
      </c>
      <c r="AQ985" s="98">
        <f t="shared" si="595"/>
        <v>0.2</v>
      </c>
      <c r="AR985" s="98">
        <f t="shared" si="596"/>
        <v>0.15384615384615385</v>
      </c>
      <c r="AS985" s="98">
        <f t="shared" si="597"/>
        <v>7.407407407407407E-2</v>
      </c>
      <c r="AU985" s="97" t="b">
        <f t="shared" si="598"/>
        <v>0</v>
      </c>
      <c r="AV985" s="97" t="b">
        <f t="shared" si="599"/>
        <v>0</v>
      </c>
      <c r="AW985" s="97" t="b">
        <f t="shared" si="605"/>
        <v>1</v>
      </c>
      <c r="AX985" s="97" t="b">
        <f t="shared" si="606"/>
        <v>1</v>
      </c>
      <c r="AY9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5" s="97" t="b">
        <f t="shared" si="600"/>
        <v>1</v>
      </c>
      <c r="BA985" s="97" t="b">
        <f t="shared" si="601"/>
        <v>1</v>
      </c>
      <c r="BB985" s="97" t="b">
        <f t="shared" si="607"/>
        <v>0</v>
      </c>
      <c r="BC985" s="97" t="b">
        <f t="shared" si="608"/>
        <v>0</v>
      </c>
      <c r="BD985" s="97" t="b">
        <f>Petrobras_PETR4___Histórico__InfoMoney_1[[#This Row],[MACD Line]]&lt;0</f>
        <v>1</v>
      </c>
      <c r="BE9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6" spans="1:57">
      <c r="A986" s="83">
        <v>42886</v>
      </c>
      <c r="B986" s="98">
        <v>11.71</v>
      </c>
      <c r="C986" s="98">
        <v>11.71</v>
      </c>
      <c r="D986" s="98">
        <v>-2.99</v>
      </c>
      <c r="E986" s="98">
        <f>Petrobras_PETR4___Histórico__InfoMoney_1[[#This Row],[Var.Dia (%)]]/100</f>
        <v>-2.9900000000000003E-2</v>
      </c>
      <c r="F986" s="98">
        <v>11.93</v>
      </c>
      <c r="G986" s="98">
        <v>11.7</v>
      </c>
      <c r="H986" s="98">
        <v>12.02</v>
      </c>
      <c r="I986" s="97" t="s">
        <v>883</v>
      </c>
      <c r="J986" s="108">
        <v>6.7999999999999996E-3</v>
      </c>
      <c r="K986" s="97">
        <f ca="1">IF(COUNT($E986:E$1321)&gt;=22,LINEST(OFFSET(E986,0,0,22),OFFSET(J986,0,0,22)),"")</f>
        <v>0.27169046196951979</v>
      </c>
      <c r="L986" s="99">
        <f t="shared" si="573"/>
        <v>0</v>
      </c>
      <c r="M986" s="99">
        <f t="shared" si="574"/>
        <v>0</v>
      </c>
      <c r="N986" s="99">
        <f t="shared" si="575"/>
        <v>0</v>
      </c>
      <c r="O9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-0.85113268608414216</v>
      </c>
      <c r="P986" s="128">
        <f>IF(Petrobras_PETR4___Histórico__InfoMoney_1[[#This Row],[William %R]]&lt;-0.8,1,0)</f>
        <v>1</v>
      </c>
      <c r="Q986" s="128">
        <f>IF(Petrobras_PETR4___Histórico__InfoMoney_1[[#This Row],[William %R]]&gt;-0.1,1,0)</f>
        <v>0</v>
      </c>
      <c r="R986" s="99">
        <f t="shared" si="576"/>
        <v>11.25</v>
      </c>
      <c r="S986" s="99">
        <f t="shared" si="577"/>
        <v>14.34</v>
      </c>
      <c r="T986" s="99">
        <f t="shared" si="578"/>
        <v>12.6615</v>
      </c>
      <c r="U986" s="99">
        <f t="shared" si="579"/>
        <v>12.7805</v>
      </c>
      <c r="V986" s="99">
        <f t="shared" si="580"/>
        <v>12.401470626332221</v>
      </c>
      <c r="W986" s="99">
        <f t="shared" si="581"/>
        <v>12.648042708752506</v>
      </c>
      <c r="X986" s="99">
        <f t="shared" si="582"/>
        <v>-0.24657208242028439</v>
      </c>
      <c r="Y986" s="99">
        <f t="shared" si="583"/>
        <v>-0.12189791925535823</v>
      </c>
      <c r="Z986" s="99">
        <f t="shared" si="584"/>
        <v>-0.12467416316492616</v>
      </c>
      <c r="AA986" s="109">
        <f t="shared" si="585"/>
        <v>0.25455844122715671</v>
      </c>
      <c r="AB986" s="109">
        <f t="shared" si="602"/>
        <v>0.28420063335608481</v>
      </c>
      <c r="AC986" s="99" t="str">
        <f t="shared" si="603"/>
        <v>0</v>
      </c>
      <c r="AD986" s="95" t="str">
        <f t="shared" si="604"/>
        <v>0</v>
      </c>
      <c r="AE986" s="95">
        <f t="shared" si="586"/>
        <v>0</v>
      </c>
      <c r="AF986" s="95">
        <f>IF(Petrobras_PETR4___Histórico__InfoMoney_1[[#This Row],[MACD Line]]&lt;0,1,0)</f>
        <v>1</v>
      </c>
      <c r="AG986" s="99">
        <f>Petrobras_PETR4___Histórico__InfoMoney_1[[#This Row],[9MME]]/Petrobras_PETR4___Histórico__InfoMoney_1[[#This Row],[20MA]]</f>
        <v>0.99068894018230902</v>
      </c>
      <c r="AH986" s="95">
        <f t="shared" si="587"/>
        <v>0</v>
      </c>
      <c r="AI986" s="96">
        <f t="shared" si="588"/>
        <v>0</v>
      </c>
      <c r="AK986" s="104" t="b">
        <f t="shared" si="589"/>
        <v>0</v>
      </c>
      <c r="AL986" s="104" t="b">
        <f t="shared" si="590"/>
        <v>0</v>
      </c>
      <c r="AM986" s="104" t="b">
        <f t="shared" si="591"/>
        <v>1</v>
      </c>
      <c r="AN986" s="104" t="b">
        <f t="shared" si="592"/>
        <v>0</v>
      </c>
      <c r="AO986" s="98">
        <f t="shared" si="593"/>
        <v>11.25</v>
      </c>
      <c r="AP986" s="104">
        <f t="shared" si="594"/>
        <v>14.34</v>
      </c>
      <c r="AQ986" s="98">
        <f t="shared" si="595"/>
        <v>0.2</v>
      </c>
      <c r="AR986" s="98">
        <f t="shared" si="596"/>
        <v>0.15384615384615385</v>
      </c>
      <c r="AS986" s="98">
        <f t="shared" si="597"/>
        <v>7.407407407407407E-2</v>
      </c>
      <c r="AU986" s="97" t="b">
        <f t="shared" si="598"/>
        <v>0</v>
      </c>
      <c r="AV986" s="97" t="b">
        <f t="shared" si="599"/>
        <v>0</v>
      </c>
      <c r="AW986" s="97" t="b">
        <f t="shared" si="605"/>
        <v>1</v>
      </c>
      <c r="AX986" s="97" t="b">
        <f t="shared" si="606"/>
        <v>1</v>
      </c>
      <c r="AY9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6" s="97" t="b">
        <f t="shared" si="600"/>
        <v>1</v>
      </c>
      <c r="BA986" s="97" t="b">
        <f t="shared" si="601"/>
        <v>1</v>
      </c>
      <c r="BB986" s="97" t="b">
        <f t="shared" si="607"/>
        <v>0</v>
      </c>
      <c r="BC986" s="97" t="b">
        <f t="shared" si="608"/>
        <v>0</v>
      </c>
      <c r="BD986" s="97" t="b">
        <f>Petrobras_PETR4___Histórico__InfoMoney_1[[#This Row],[MACD Line]]&lt;0</f>
        <v>1</v>
      </c>
      <c r="BE9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7" spans="1:57">
      <c r="A987" s="83">
        <v>42885</v>
      </c>
      <c r="B987" s="98">
        <v>12.07</v>
      </c>
      <c r="C987" s="98">
        <v>12.07</v>
      </c>
      <c r="D987" s="98">
        <v>-1.55</v>
      </c>
      <c r="E987" s="98">
        <f>Petrobras_PETR4___Histórico__InfoMoney_1[[#This Row],[Var.Dia (%)]]/100</f>
        <v>-1.55E-2</v>
      </c>
      <c r="F987" s="98">
        <v>12.24</v>
      </c>
      <c r="G987" s="98">
        <v>12.07</v>
      </c>
      <c r="H987" s="98">
        <v>12.32</v>
      </c>
      <c r="I987" s="97" t="s">
        <v>884</v>
      </c>
      <c r="J987" s="108">
        <v>1.9900000000000001E-2</v>
      </c>
      <c r="K987" s="97">
        <f ca="1">IF(COUNT($E987:E$1321)&gt;=22,LINEST(OFFSET(E987,0,0,22),OFFSET(J987,0,0,22)),"")</f>
        <v>0.23582443118447763</v>
      </c>
      <c r="L987" s="99">
        <f t="shared" si="573"/>
        <v>0</v>
      </c>
      <c r="M987" s="99">
        <f t="shared" si="574"/>
        <v>0</v>
      </c>
      <c r="N987" s="99">
        <f t="shared" si="575"/>
        <v>0</v>
      </c>
      <c r="O9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-0.73462783171521029</v>
      </c>
      <c r="P987" s="128">
        <f>IF(Petrobras_PETR4___Histórico__InfoMoney_1[[#This Row],[William %R]]&lt;-0.8,1,0)</f>
        <v>0</v>
      </c>
      <c r="Q987" s="128">
        <f>IF(Petrobras_PETR4___Histórico__InfoMoney_1[[#This Row],[William %R]]&gt;-0.1,1,0)</f>
        <v>0</v>
      </c>
      <c r="R987" s="99">
        <f t="shared" si="576"/>
        <v>11.25</v>
      </c>
      <c r="S987" s="99">
        <f t="shared" si="577"/>
        <v>14.34</v>
      </c>
      <c r="T987" s="99">
        <f t="shared" si="578"/>
        <v>12.741</v>
      </c>
      <c r="U987" s="99">
        <f t="shared" si="579"/>
        <v>12.8345</v>
      </c>
      <c r="V987" s="99">
        <f t="shared" si="580"/>
        <v>12.527192558392626</v>
      </c>
      <c r="W987" s="99">
        <f t="shared" si="581"/>
        <v>12.723086125452706</v>
      </c>
      <c r="X987" s="99">
        <f t="shared" si="582"/>
        <v>-0.19589356706008054</v>
      </c>
      <c r="Y987" s="99">
        <f t="shared" si="583"/>
        <v>-9.0729378464126681E-2</v>
      </c>
      <c r="Z987" s="99">
        <f t="shared" si="584"/>
        <v>-0.10516418859595386</v>
      </c>
      <c r="AA987" s="109">
        <f t="shared" si="585"/>
        <v>0.13435028842544369</v>
      </c>
      <c r="AB987" s="109">
        <f t="shared" si="602"/>
        <v>0.19175505208468421</v>
      </c>
      <c r="AC987" s="99" t="str">
        <f t="shared" si="603"/>
        <v>0</v>
      </c>
      <c r="AD987" s="95" t="str">
        <f t="shared" si="604"/>
        <v>0</v>
      </c>
      <c r="AE987" s="95">
        <f t="shared" si="586"/>
        <v>0</v>
      </c>
      <c r="AF987" s="95">
        <f>IF(Petrobras_PETR4___Histórico__InfoMoney_1[[#This Row],[MACD Line]]&lt;0,1,0)</f>
        <v>1</v>
      </c>
      <c r="AG987" s="99">
        <f>Petrobras_PETR4___Histórico__InfoMoney_1[[#This Row],[9MME]]/Petrobras_PETR4___Histórico__InfoMoney_1[[#This Row],[20MA]]</f>
        <v>0.99271494799174098</v>
      </c>
      <c r="AH987" s="95">
        <f t="shared" si="587"/>
        <v>0</v>
      </c>
      <c r="AI987" s="96">
        <f t="shared" si="588"/>
        <v>0</v>
      </c>
      <c r="AK987" s="104" t="b">
        <f t="shared" si="589"/>
        <v>0</v>
      </c>
      <c r="AL987" s="104" t="b">
        <f t="shared" si="590"/>
        <v>1</v>
      </c>
      <c r="AM987" s="104" t="b">
        <f t="shared" si="591"/>
        <v>1</v>
      </c>
      <c r="AN987" s="104" t="b">
        <f t="shared" si="592"/>
        <v>0</v>
      </c>
      <c r="AO987" s="98">
        <f t="shared" si="593"/>
        <v>11.25</v>
      </c>
      <c r="AP987" s="104">
        <f t="shared" si="594"/>
        <v>14.34</v>
      </c>
      <c r="AQ987" s="98">
        <f t="shared" si="595"/>
        <v>0.2</v>
      </c>
      <c r="AR987" s="98">
        <f t="shared" si="596"/>
        <v>0.15384615384615385</v>
      </c>
      <c r="AS987" s="98">
        <f t="shared" si="597"/>
        <v>7.407407407407407E-2</v>
      </c>
      <c r="AU987" s="97" t="b">
        <f t="shared" si="598"/>
        <v>0</v>
      </c>
      <c r="AV987" s="97" t="b">
        <f t="shared" si="599"/>
        <v>0</v>
      </c>
      <c r="AW987" s="97" t="b">
        <f t="shared" si="605"/>
        <v>1</v>
      </c>
      <c r="AX987" s="97" t="b">
        <f t="shared" si="606"/>
        <v>0</v>
      </c>
      <c r="AY9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7" s="97" t="b">
        <f t="shared" si="600"/>
        <v>0</v>
      </c>
      <c r="BA987" s="97" t="b">
        <f t="shared" si="601"/>
        <v>1</v>
      </c>
      <c r="BB987" s="97" t="b">
        <f t="shared" si="607"/>
        <v>1</v>
      </c>
      <c r="BC987" s="97" t="b">
        <f t="shared" si="608"/>
        <v>0</v>
      </c>
      <c r="BD987" s="97" t="b">
        <f>Petrobras_PETR4___Histórico__InfoMoney_1[[#This Row],[MACD Line]]&lt;0</f>
        <v>1</v>
      </c>
      <c r="BE9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8" spans="1:57">
      <c r="A988" s="83">
        <v>42884</v>
      </c>
      <c r="B988" s="98">
        <v>12.26</v>
      </c>
      <c r="C988" s="98">
        <v>12.26</v>
      </c>
      <c r="D988" s="98">
        <v>-0.81</v>
      </c>
      <c r="E988" s="98">
        <f>Petrobras_PETR4___Histórico__InfoMoney_1[[#This Row],[Var.Dia (%)]]/100</f>
        <v>-8.1000000000000013E-3</v>
      </c>
      <c r="F988" s="98">
        <v>12.26</v>
      </c>
      <c r="G988" s="98">
        <v>12.24</v>
      </c>
      <c r="H988" s="98">
        <v>12.43</v>
      </c>
      <c r="I988" s="97" t="s">
        <v>885</v>
      </c>
      <c r="J988" s="108">
        <v>-3.0999999999999999E-3</v>
      </c>
      <c r="K988" s="97">
        <f ca="1">IF(COUNT($E988:E$1321)&gt;=22,LINEST(OFFSET(E988,0,0,22),OFFSET(J988,0,0,22)),"")</f>
        <v>0.28106550784840079</v>
      </c>
      <c r="L988" s="99">
        <f t="shared" si="573"/>
        <v>0</v>
      </c>
      <c r="M988" s="99">
        <f t="shared" si="574"/>
        <v>0</v>
      </c>
      <c r="N988" s="99">
        <f t="shared" si="575"/>
        <v>0</v>
      </c>
      <c r="O9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-0.67313915857605189</v>
      </c>
      <c r="P988" s="128">
        <f>IF(Petrobras_PETR4___Histórico__InfoMoney_1[[#This Row],[William %R]]&lt;-0.8,1,0)</f>
        <v>0</v>
      </c>
      <c r="Q988" s="128">
        <f>IF(Petrobras_PETR4___Histórico__InfoMoney_1[[#This Row],[William %R]]&gt;-0.1,1,0)</f>
        <v>0</v>
      </c>
      <c r="R988" s="99">
        <f t="shared" si="576"/>
        <v>11.25</v>
      </c>
      <c r="S988" s="99">
        <f t="shared" si="577"/>
        <v>14.34</v>
      </c>
      <c r="T988" s="99">
        <f t="shared" si="578"/>
        <v>12.785461538461538</v>
      </c>
      <c r="U988" s="99">
        <f t="shared" si="579"/>
        <v>12.863</v>
      </c>
      <c r="V988" s="99">
        <f t="shared" si="580"/>
        <v>12.610318478100377</v>
      </c>
      <c r="W988" s="99">
        <f t="shared" si="581"/>
        <v>12.775333015488924</v>
      </c>
      <c r="X988" s="99">
        <f t="shared" si="582"/>
        <v>-0.16501453738854721</v>
      </c>
      <c r="Y988" s="99">
        <f t="shared" si="583"/>
        <v>-6.4438331315138209E-2</v>
      </c>
      <c r="Z988" s="99">
        <f t="shared" si="584"/>
        <v>-0.100576206073409</v>
      </c>
      <c r="AA988" s="109">
        <f t="shared" si="585"/>
        <v>7.0710678118654502E-2</v>
      </c>
      <c r="AB988" s="109">
        <f t="shared" si="602"/>
        <v>0.15352524222420247</v>
      </c>
      <c r="AC988" s="99" t="str">
        <f t="shared" si="603"/>
        <v>0</v>
      </c>
      <c r="AD988" s="95" t="str">
        <f t="shared" si="604"/>
        <v>0</v>
      </c>
      <c r="AE988" s="95">
        <f t="shared" si="586"/>
        <v>0</v>
      </c>
      <c r="AF988" s="95">
        <f>IF(Petrobras_PETR4___Histórico__InfoMoney_1[[#This Row],[MACD Line]]&lt;0,1,0)</f>
        <v>1</v>
      </c>
      <c r="AG988" s="99">
        <f>Petrobras_PETR4___Histórico__InfoMoney_1[[#This Row],[9MME]]/Petrobras_PETR4___Histórico__InfoMoney_1[[#This Row],[20MA]]</f>
        <v>0.99397197686865724</v>
      </c>
      <c r="AH988" s="95">
        <f t="shared" si="587"/>
        <v>0</v>
      </c>
      <c r="AI988" s="96">
        <f t="shared" si="588"/>
        <v>0</v>
      </c>
      <c r="AK988" s="104" t="b">
        <f t="shared" si="589"/>
        <v>1</v>
      </c>
      <c r="AL988" s="104" t="b">
        <f t="shared" si="590"/>
        <v>0</v>
      </c>
      <c r="AM988" s="104" t="b">
        <f t="shared" si="591"/>
        <v>0</v>
      </c>
      <c r="AN988" s="104" t="b">
        <f t="shared" si="592"/>
        <v>1</v>
      </c>
      <c r="AO988" s="98">
        <f t="shared" si="593"/>
        <v>11.25</v>
      </c>
      <c r="AP988" s="104">
        <f t="shared" si="594"/>
        <v>14.34</v>
      </c>
      <c r="AQ988" s="98">
        <f t="shared" si="595"/>
        <v>0.2</v>
      </c>
      <c r="AR988" s="98">
        <f t="shared" si="596"/>
        <v>0.15384615384615385</v>
      </c>
      <c r="AS988" s="98">
        <f t="shared" si="597"/>
        <v>7.407407407407407E-2</v>
      </c>
      <c r="AU988" s="97" t="b">
        <f t="shared" si="598"/>
        <v>0</v>
      </c>
      <c r="AV988" s="97" t="b">
        <f t="shared" si="599"/>
        <v>0</v>
      </c>
      <c r="AW988" s="97" t="b">
        <f t="shared" si="605"/>
        <v>0</v>
      </c>
      <c r="AX988" s="97" t="b">
        <f t="shared" si="606"/>
        <v>0</v>
      </c>
      <c r="AY9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8" s="97" t="b">
        <f t="shared" si="600"/>
        <v>1</v>
      </c>
      <c r="BA988" s="97" t="b">
        <f t="shared" si="601"/>
        <v>0</v>
      </c>
      <c r="BB988" s="97" t="b">
        <f t="shared" si="607"/>
        <v>1</v>
      </c>
      <c r="BC988" s="97" t="b">
        <f t="shared" si="608"/>
        <v>1</v>
      </c>
      <c r="BD988" s="97" t="b">
        <f>Petrobras_PETR4___Histórico__InfoMoney_1[[#This Row],[MACD Line]]&lt;0</f>
        <v>1</v>
      </c>
      <c r="BE9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89" spans="1:57">
      <c r="A989" s="83">
        <v>42881</v>
      </c>
      <c r="B989" s="98">
        <v>12.36</v>
      </c>
      <c r="C989" s="98">
        <v>12.36</v>
      </c>
      <c r="D989" s="98">
        <v>-0.44</v>
      </c>
      <c r="E989" s="98">
        <f>Petrobras_PETR4___Histórico__InfoMoney_1[[#This Row],[Var.Dia (%)]]/100</f>
        <v>-4.4000000000000003E-3</v>
      </c>
      <c r="F989" s="98">
        <v>12.17</v>
      </c>
      <c r="G989" s="98">
        <v>12.11</v>
      </c>
      <c r="H989" s="98">
        <v>12.46</v>
      </c>
      <c r="I989" s="97" t="s">
        <v>886</v>
      </c>
      <c r="J989" s="108">
        <v>5.1000000000000004E-3</v>
      </c>
      <c r="K989" s="97">
        <f ca="1">IF(COUNT($E989:E$1321)&gt;=22,LINEST(OFFSET(E989,0,0,22),OFFSET(J989,0,0,22)),"")</f>
        <v>0.27530766588551875</v>
      </c>
      <c r="L989" s="99">
        <f t="shared" si="573"/>
        <v>0</v>
      </c>
      <c r="M989" s="99">
        <f t="shared" si="574"/>
        <v>0</v>
      </c>
      <c r="N989" s="99">
        <f t="shared" si="575"/>
        <v>0</v>
      </c>
      <c r="O9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-0.64077669902912637</v>
      </c>
      <c r="P989" s="128">
        <f>IF(Petrobras_PETR4___Histórico__InfoMoney_1[[#This Row],[William %R]]&lt;-0.8,1,0)</f>
        <v>0</v>
      </c>
      <c r="Q989" s="128">
        <f>IF(Petrobras_PETR4___Histórico__InfoMoney_1[[#This Row],[William %R]]&gt;-0.1,1,0)</f>
        <v>0</v>
      </c>
      <c r="R989" s="99">
        <f t="shared" si="576"/>
        <v>11.25</v>
      </c>
      <c r="S989" s="99">
        <f t="shared" si="577"/>
        <v>14.34</v>
      </c>
      <c r="T989" s="99">
        <f t="shared" si="578"/>
        <v>12.802538461538461</v>
      </c>
      <c r="U989" s="99">
        <f t="shared" si="579"/>
        <v>12.881</v>
      </c>
      <c r="V989" s="99">
        <f t="shared" si="580"/>
        <v>12.6740127468459</v>
      </c>
      <c r="W989" s="99">
        <f t="shared" si="581"/>
        <v>12.816559656728037</v>
      </c>
      <c r="X989" s="99">
        <f t="shared" si="582"/>
        <v>-0.14254690988213703</v>
      </c>
      <c r="Y989" s="99">
        <f t="shared" si="583"/>
        <v>-3.9294279796785965E-2</v>
      </c>
      <c r="Z989" s="99">
        <f t="shared" si="584"/>
        <v>-0.10325263008535107</v>
      </c>
      <c r="AA989" s="109">
        <f t="shared" si="585"/>
        <v>3.5355339059327882E-2</v>
      </c>
      <c r="AB989" s="109">
        <f t="shared" si="602"/>
        <v>0.18899735447883942</v>
      </c>
      <c r="AC989" s="99" t="str">
        <f t="shared" si="603"/>
        <v>0</v>
      </c>
      <c r="AD989" s="95" t="str">
        <f t="shared" si="604"/>
        <v>0</v>
      </c>
      <c r="AE989" s="95">
        <f t="shared" si="586"/>
        <v>0</v>
      </c>
      <c r="AF989" s="95">
        <f>IF(Petrobras_PETR4___Histórico__InfoMoney_1[[#This Row],[MACD Line]]&lt;0,1,0)</f>
        <v>1</v>
      </c>
      <c r="AG989" s="99">
        <f>Petrobras_PETR4___Histórico__InfoMoney_1[[#This Row],[9MME]]/Petrobras_PETR4___Histórico__InfoMoney_1[[#This Row],[20MA]]</f>
        <v>0.99390873857141993</v>
      </c>
      <c r="AH989" s="95">
        <f t="shared" si="587"/>
        <v>0</v>
      </c>
      <c r="AI989" s="96">
        <f t="shared" si="588"/>
        <v>0</v>
      </c>
      <c r="AK989" s="104" t="b">
        <f t="shared" si="589"/>
        <v>0</v>
      </c>
      <c r="AL989" s="104" t="b">
        <f t="shared" si="590"/>
        <v>1</v>
      </c>
      <c r="AM989" s="104" t="b">
        <f t="shared" si="591"/>
        <v>0</v>
      </c>
      <c r="AN989" s="104" t="b">
        <f t="shared" si="592"/>
        <v>1</v>
      </c>
      <c r="AO989" s="98">
        <f t="shared" si="593"/>
        <v>11.25</v>
      </c>
      <c r="AP989" s="104">
        <f t="shared" si="594"/>
        <v>14.34</v>
      </c>
      <c r="AQ989" s="98">
        <f t="shared" si="595"/>
        <v>0.2</v>
      </c>
      <c r="AR989" s="98">
        <f t="shared" si="596"/>
        <v>0.15384615384615385</v>
      </c>
      <c r="AS989" s="98">
        <f t="shared" si="597"/>
        <v>7.407407407407407E-2</v>
      </c>
      <c r="AU989" s="97" t="b">
        <f t="shared" si="598"/>
        <v>0</v>
      </c>
      <c r="AV989" s="97" t="b">
        <f t="shared" si="599"/>
        <v>1</v>
      </c>
      <c r="AW989" s="97" t="b">
        <f t="shared" si="605"/>
        <v>0</v>
      </c>
      <c r="AX989" s="97" t="b">
        <f t="shared" si="606"/>
        <v>0</v>
      </c>
      <c r="AY9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89" s="97" t="b">
        <f t="shared" si="600"/>
        <v>1</v>
      </c>
      <c r="BA989" s="97" t="b">
        <f t="shared" si="601"/>
        <v>1</v>
      </c>
      <c r="BB989" s="97" t="b">
        <f t="shared" si="607"/>
        <v>1</v>
      </c>
      <c r="BC989" s="97" t="b">
        <f t="shared" si="608"/>
        <v>1</v>
      </c>
      <c r="BD989" s="97" t="b">
        <f>Petrobras_PETR4___Histórico__InfoMoney_1[[#This Row],[MACD Line]]&lt;0</f>
        <v>1</v>
      </c>
      <c r="BE9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0" spans="1:57">
      <c r="A990" s="83">
        <v>42880</v>
      </c>
      <c r="B990" s="98">
        <v>12.41</v>
      </c>
      <c r="C990" s="98">
        <v>12.41</v>
      </c>
      <c r="D990" s="98">
        <v>-1.43</v>
      </c>
      <c r="E990" s="98">
        <f>Petrobras_PETR4___Histórico__InfoMoney_1[[#This Row],[Var.Dia (%)]]/100</f>
        <v>-1.43E-2</v>
      </c>
      <c r="F990" s="98">
        <v>12.62</v>
      </c>
      <c r="G990" s="98">
        <v>12.31</v>
      </c>
      <c r="H990" s="98">
        <v>12.82</v>
      </c>
      <c r="I990" s="97" t="s">
        <v>887</v>
      </c>
      <c r="J990" s="108">
        <v>-1.34E-2</v>
      </c>
      <c r="K990" s="97">
        <f ca="1">IF(COUNT($E990:E$1321)&gt;=22,LINEST(OFFSET(E990,0,0,22),OFFSET(J990,0,0,22)),"")</f>
        <v>0.28289270350724377</v>
      </c>
      <c r="L990" s="99">
        <f t="shared" si="573"/>
        <v>0</v>
      </c>
      <c r="M990" s="99">
        <f t="shared" si="574"/>
        <v>0</v>
      </c>
      <c r="N990" s="99">
        <f t="shared" si="575"/>
        <v>0</v>
      </c>
      <c r="O9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-0.62459546925566334</v>
      </c>
      <c r="P990" s="128">
        <f>IF(Petrobras_PETR4___Histórico__InfoMoney_1[[#This Row],[William %R]]&lt;-0.8,1,0)</f>
        <v>0</v>
      </c>
      <c r="Q990" s="128">
        <f>IF(Petrobras_PETR4___Histórico__InfoMoney_1[[#This Row],[William %R]]&gt;-0.1,1,0)</f>
        <v>0</v>
      </c>
      <c r="R990" s="99">
        <f t="shared" si="576"/>
        <v>11.25</v>
      </c>
      <c r="S990" s="99">
        <f t="shared" si="577"/>
        <v>14.34</v>
      </c>
      <c r="T990" s="99">
        <f t="shared" si="578"/>
        <v>12.820384615384617</v>
      </c>
      <c r="U990" s="99">
        <f t="shared" si="579"/>
        <v>12.882999999999999</v>
      </c>
      <c r="V990" s="99">
        <f t="shared" si="580"/>
        <v>12.731105973545155</v>
      </c>
      <c r="W990" s="99">
        <f t="shared" si="581"/>
        <v>12.85308442926628</v>
      </c>
      <c r="X990" s="99">
        <f t="shared" si="582"/>
        <v>-0.1219784557211252</v>
      </c>
      <c r="Y990" s="99">
        <f t="shared" si="583"/>
        <v>-1.3481122275448197E-2</v>
      </c>
      <c r="Z990" s="99">
        <f t="shared" si="584"/>
        <v>-0.108497333445677</v>
      </c>
      <c r="AA990" s="109">
        <f t="shared" si="585"/>
        <v>0.12727922061357835</v>
      </c>
      <c r="AB990" s="109">
        <f t="shared" si="602"/>
        <v>0.18867962264113225</v>
      </c>
      <c r="AC990" s="99" t="str">
        <f t="shared" si="603"/>
        <v>0</v>
      </c>
      <c r="AD990" s="95" t="str">
        <f t="shared" si="604"/>
        <v>0</v>
      </c>
      <c r="AE990" s="95">
        <f t="shared" si="586"/>
        <v>0</v>
      </c>
      <c r="AF990" s="95">
        <f>IF(Petrobras_PETR4___Histórico__InfoMoney_1[[#This Row],[MACD Line]]&lt;0,1,0)</f>
        <v>1</v>
      </c>
      <c r="AG990" s="99">
        <f>Petrobras_PETR4___Histórico__InfoMoney_1[[#This Row],[9MME]]/Petrobras_PETR4___Histórico__InfoMoney_1[[#This Row],[20MA]]</f>
        <v>0.99513968915505846</v>
      </c>
      <c r="AH990" s="95">
        <f t="shared" si="587"/>
        <v>0</v>
      </c>
      <c r="AI990" s="96">
        <f t="shared" si="588"/>
        <v>0</v>
      </c>
      <c r="AK990" s="104" t="b">
        <f t="shared" si="589"/>
        <v>1</v>
      </c>
      <c r="AL990" s="104" t="b">
        <f t="shared" si="590"/>
        <v>1</v>
      </c>
      <c r="AM990" s="104" t="b">
        <f t="shared" si="591"/>
        <v>0</v>
      </c>
      <c r="AN990" s="104" t="b">
        <f t="shared" si="592"/>
        <v>1</v>
      </c>
      <c r="AO990" s="98">
        <f t="shared" si="593"/>
        <v>11.25</v>
      </c>
      <c r="AP990" s="104">
        <f t="shared" si="594"/>
        <v>14.34</v>
      </c>
      <c r="AQ990" s="98">
        <f t="shared" si="595"/>
        <v>0.2</v>
      </c>
      <c r="AR990" s="98">
        <f t="shared" si="596"/>
        <v>0.15384615384615385</v>
      </c>
      <c r="AS990" s="98">
        <f t="shared" si="597"/>
        <v>7.407407407407407E-2</v>
      </c>
      <c r="AU990" s="97" t="b">
        <f t="shared" si="598"/>
        <v>1</v>
      </c>
      <c r="AV990" s="97" t="b">
        <f t="shared" si="599"/>
        <v>1</v>
      </c>
      <c r="AW990" s="97" t="b">
        <f t="shared" si="605"/>
        <v>0</v>
      </c>
      <c r="AX990" s="97" t="b">
        <f t="shared" si="606"/>
        <v>0</v>
      </c>
      <c r="AY9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0" s="97" t="b">
        <f t="shared" si="600"/>
        <v>0</v>
      </c>
      <c r="BA990" s="97" t="b">
        <f t="shared" si="601"/>
        <v>1</v>
      </c>
      <c r="BB990" s="97" t="b">
        <f t="shared" si="607"/>
        <v>1</v>
      </c>
      <c r="BC990" s="97" t="b">
        <f t="shared" si="608"/>
        <v>1</v>
      </c>
      <c r="BD990" s="97" t="b">
        <f>Petrobras_PETR4___Histórico__InfoMoney_1[[#This Row],[MACD Line]]&lt;0</f>
        <v>1</v>
      </c>
      <c r="BE9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1" spans="1:57">
      <c r="A991" s="83">
        <v>42879</v>
      </c>
      <c r="B991" s="98">
        <v>12.59</v>
      </c>
      <c r="C991" s="98">
        <v>12.59</v>
      </c>
      <c r="D991" s="98">
        <v>3.34</v>
      </c>
      <c r="E991" s="98">
        <f>Petrobras_PETR4___Histórico__InfoMoney_1[[#This Row],[Var.Dia (%)]]/100</f>
        <v>3.3399999999999999E-2</v>
      </c>
      <c r="F991" s="98">
        <v>12.42</v>
      </c>
      <c r="G991" s="98">
        <v>12.37</v>
      </c>
      <c r="H991" s="98">
        <v>12.73</v>
      </c>
      <c r="I991" s="97" t="s">
        <v>888</v>
      </c>
      <c r="J991" s="108">
        <v>5.0000000000000001E-4</v>
      </c>
      <c r="K991" s="97">
        <f ca="1">IF(COUNT($E991:E$1321)&gt;=22,LINEST(OFFSET(E991,0,0,22),OFFSET(J991,0,0,22)),"")</f>
        <v>0.25576199779859859</v>
      </c>
      <c r="L991" s="99">
        <f t="shared" si="573"/>
        <v>0</v>
      </c>
      <c r="M991" s="99">
        <f t="shared" si="574"/>
        <v>0</v>
      </c>
      <c r="N991" s="99">
        <f t="shared" si="575"/>
        <v>0</v>
      </c>
      <c r="O9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-0.56634304207119746</v>
      </c>
      <c r="P991" s="128">
        <f>IF(Petrobras_PETR4___Histórico__InfoMoney_1[[#This Row],[William %R]]&lt;-0.8,1,0)</f>
        <v>0</v>
      </c>
      <c r="Q991" s="128">
        <f>IF(Petrobras_PETR4___Histórico__InfoMoney_1[[#This Row],[William %R]]&gt;-0.1,1,0)</f>
        <v>0</v>
      </c>
      <c r="R991" s="99">
        <f t="shared" si="576"/>
        <v>11.25</v>
      </c>
      <c r="S991" s="99">
        <f t="shared" si="577"/>
        <v>14.34</v>
      </c>
      <c r="T991" s="99">
        <f t="shared" si="578"/>
        <v>12.863307692307693</v>
      </c>
      <c r="U991" s="99">
        <f t="shared" si="579"/>
        <v>12.895000000000001</v>
      </c>
      <c r="V991" s="99">
        <f t="shared" si="580"/>
        <v>12.789488877826091</v>
      </c>
      <c r="W991" s="99">
        <f t="shared" si="581"/>
        <v>12.888531183607583</v>
      </c>
      <c r="X991" s="99">
        <f t="shared" si="582"/>
        <v>-9.9042305781491535E-2</v>
      </c>
      <c r="Y991" s="99">
        <f t="shared" si="583"/>
        <v>1.3643211085971056E-2</v>
      </c>
      <c r="Z991" s="99">
        <f t="shared" si="584"/>
        <v>-0.11268551686746259</v>
      </c>
      <c r="AA991" s="109">
        <f t="shared" si="585"/>
        <v>0.28284271247461928</v>
      </c>
      <c r="AB991" s="109">
        <f t="shared" si="602"/>
        <v>0.2606338427756455</v>
      </c>
      <c r="AC991" s="99" t="str">
        <f t="shared" si="603"/>
        <v>0</v>
      </c>
      <c r="AD991" s="95" t="str">
        <f t="shared" si="604"/>
        <v>0</v>
      </c>
      <c r="AE991" s="95">
        <f t="shared" si="586"/>
        <v>0</v>
      </c>
      <c r="AF991" s="95">
        <f>IF(Petrobras_PETR4___Histórico__InfoMoney_1[[#This Row],[MACD Line]]&lt;0,1,0)</f>
        <v>1</v>
      </c>
      <c r="AG991" s="99">
        <f>Petrobras_PETR4___Histórico__InfoMoney_1[[#This Row],[9MME]]/Petrobras_PETR4___Histórico__InfoMoney_1[[#This Row],[20MA]]</f>
        <v>0.99754227935693618</v>
      </c>
      <c r="AH991" s="95">
        <f t="shared" si="587"/>
        <v>0</v>
      </c>
      <c r="AI991" s="96">
        <f t="shared" si="588"/>
        <v>0</v>
      </c>
      <c r="AK991" s="104" t="b">
        <f t="shared" si="589"/>
        <v>1</v>
      </c>
      <c r="AL991" s="104" t="b">
        <f t="shared" si="590"/>
        <v>1</v>
      </c>
      <c r="AM991" s="104" t="b">
        <f t="shared" si="591"/>
        <v>0</v>
      </c>
      <c r="AN991" s="104" t="b">
        <f t="shared" si="592"/>
        <v>1</v>
      </c>
      <c r="AO991" s="98">
        <f t="shared" si="593"/>
        <v>11.25</v>
      </c>
      <c r="AP991" s="104">
        <f t="shared" si="594"/>
        <v>14.34</v>
      </c>
      <c r="AQ991" s="98">
        <f t="shared" si="595"/>
        <v>0.2</v>
      </c>
      <c r="AR991" s="98">
        <f t="shared" si="596"/>
        <v>0.15384615384615385</v>
      </c>
      <c r="AS991" s="98">
        <f t="shared" si="597"/>
        <v>7.407407407407407E-2</v>
      </c>
      <c r="AU991" s="97" t="b">
        <f t="shared" si="598"/>
        <v>1</v>
      </c>
      <c r="AV991" s="97" t="b">
        <f t="shared" si="599"/>
        <v>1</v>
      </c>
      <c r="AW991" s="97" t="b">
        <f t="shared" si="605"/>
        <v>0</v>
      </c>
      <c r="AX991" s="97" t="b">
        <f t="shared" si="606"/>
        <v>1</v>
      </c>
      <c r="AY9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1" s="97" t="b">
        <f t="shared" si="600"/>
        <v>0</v>
      </c>
      <c r="BA991" s="97" t="b">
        <f t="shared" si="601"/>
        <v>0</v>
      </c>
      <c r="BB991" s="97" t="b">
        <f t="shared" si="607"/>
        <v>0</v>
      </c>
      <c r="BC991" s="97" t="b">
        <f t="shared" si="608"/>
        <v>1</v>
      </c>
      <c r="BD991" s="97" t="b">
        <f>Petrobras_PETR4___Histórico__InfoMoney_1[[#This Row],[MACD Line]]&lt;0</f>
        <v>1</v>
      </c>
      <c r="BE9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2" spans="1:57">
      <c r="A992" s="83">
        <v>42878</v>
      </c>
      <c r="B992" s="98">
        <v>12.19</v>
      </c>
      <c r="C992" s="98">
        <v>12.19</v>
      </c>
      <c r="D992" s="98">
        <v>0.67</v>
      </c>
      <c r="E992" s="98">
        <f>Petrobras_PETR4___Histórico__InfoMoney_1[[#This Row],[Var.Dia (%)]]/100</f>
        <v>6.7000000000000002E-3</v>
      </c>
      <c r="F992" s="98">
        <v>12.15</v>
      </c>
      <c r="G992" s="98">
        <v>12.09</v>
      </c>
      <c r="H992" s="98">
        <v>12.29</v>
      </c>
      <c r="I992" s="97" t="s">
        <v>889</v>
      </c>
      <c r="J992" s="108">
        <v>-9.4000000000000004E-3</v>
      </c>
      <c r="K992" s="97">
        <f ca="1">IF(COUNT($E992:E$1321)&gt;=22,LINEST(OFFSET(E992,0,0,22),OFFSET(J992,0,0,22)),"")</f>
        <v>0.23729797336162647</v>
      </c>
      <c r="L992" s="99">
        <f t="shared" si="573"/>
        <v>0</v>
      </c>
      <c r="M992" s="99">
        <f t="shared" si="574"/>
        <v>0</v>
      </c>
      <c r="N992" s="99">
        <f t="shared" si="575"/>
        <v>0</v>
      </c>
      <c r="O9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-0.69579288025889985</v>
      </c>
      <c r="P992" s="128">
        <f>IF(Petrobras_PETR4___Histórico__InfoMoney_1[[#This Row],[William %R]]&lt;-0.8,1,0)</f>
        <v>0</v>
      </c>
      <c r="Q992" s="128">
        <f>IF(Petrobras_PETR4___Histórico__InfoMoney_1[[#This Row],[William %R]]&gt;-0.1,1,0)</f>
        <v>0</v>
      </c>
      <c r="R992" s="99">
        <f t="shared" si="576"/>
        <v>11.25</v>
      </c>
      <c r="S992" s="99">
        <f t="shared" si="577"/>
        <v>14.34</v>
      </c>
      <c r="T992" s="99">
        <f t="shared" si="578"/>
        <v>12.822076923076924</v>
      </c>
      <c r="U992" s="99">
        <f t="shared" si="579"/>
        <v>12.913</v>
      </c>
      <c r="V992" s="99">
        <f t="shared" si="580"/>
        <v>12.825759582885381</v>
      </c>
      <c r="W992" s="99">
        <f t="shared" si="581"/>
        <v>12.91241367829619</v>
      </c>
      <c r="X992" s="99">
        <f t="shared" si="582"/>
        <v>-8.6654095410809262E-2</v>
      </c>
      <c r="Y992" s="99">
        <f t="shared" si="583"/>
        <v>4.1814590302836706E-2</v>
      </c>
      <c r="Z992" s="99">
        <f t="shared" si="584"/>
        <v>-0.12846868571364597</v>
      </c>
      <c r="AA992" s="109">
        <f t="shared" si="585"/>
        <v>5.6568542494923851E-2</v>
      </c>
      <c r="AB992" s="109">
        <f t="shared" si="602"/>
        <v>0.8987936359365255</v>
      </c>
      <c r="AC992" s="99" t="str">
        <f t="shared" si="603"/>
        <v>0</v>
      </c>
      <c r="AD992" s="95" t="str">
        <f t="shared" si="604"/>
        <v>0</v>
      </c>
      <c r="AE992" s="95">
        <f t="shared" si="586"/>
        <v>0</v>
      </c>
      <c r="AF992" s="95">
        <f>IF(Petrobras_PETR4___Histórico__InfoMoney_1[[#This Row],[MACD Line]]&lt;0,1,0)</f>
        <v>1</v>
      </c>
      <c r="AG992" s="99">
        <f>Petrobras_PETR4___Histórico__InfoMoney_1[[#This Row],[9MME]]/Petrobras_PETR4___Histórico__InfoMoney_1[[#This Row],[20MA]]</f>
        <v>0.9929587952510589</v>
      </c>
      <c r="AH992" s="95">
        <f t="shared" si="587"/>
        <v>0</v>
      </c>
      <c r="AI992" s="96">
        <f t="shared" si="588"/>
        <v>0</v>
      </c>
      <c r="AK992" s="104" t="b">
        <f t="shared" si="589"/>
        <v>1</v>
      </c>
      <c r="AL992" s="104" t="b">
        <f t="shared" si="590"/>
        <v>0</v>
      </c>
      <c r="AM992" s="104" t="b">
        <f t="shared" si="591"/>
        <v>0</v>
      </c>
      <c r="AN992" s="104" t="b">
        <f t="shared" si="592"/>
        <v>1</v>
      </c>
      <c r="AO992" s="98">
        <f t="shared" si="593"/>
        <v>11.25</v>
      </c>
      <c r="AP992" s="104">
        <f t="shared" si="594"/>
        <v>14.34</v>
      </c>
      <c r="AQ992" s="98">
        <f t="shared" si="595"/>
        <v>0.2</v>
      </c>
      <c r="AR992" s="98">
        <f t="shared" si="596"/>
        <v>0.15384615384615385</v>
      </c>
      <c r="AS992" s="98">
        <f t="shared" si="597"/>
        <v>7.407407407407407E-2</v>
      </c>
      <c r="AU992" s="97" t="b">
        <f t="shared" si="598"/>
        <v>1</v>
      </c>
      <c r="AV992" s="97" t="b">
        <f t="shared" si="599"/>
        <v>0</v>
      </c>
      <c r="AW992" s="97" t="b">
        <f t="shared" si="605"/>
        <v>1</v>
      </c>
      <c r="AX992" s="97" t="b">
        <f t="shared" si="606"/>
        <v>1</v>
      </c>
      <c r="AY9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2" s="97" t="b">
        <f t="shared" si="600"/>
        <v>1</v>
      </c>
      <c r="BA992" s="97" t="b">
        <f t="shared" si="601"/>
        <v>0</v>
      </c>
      <c r="BB992" s="97" t="b">
        <f t="shared" si="607"/>
        <v>0</v>
      </c>
      <c r="BC992" s="97" t="b">
        <f t="shared" si="608"/>
        <v>0</v>
      </c>
      <c r="BD992" s="97" t="b">
        <f>Petrobras_PETR4___Histórico__InfoMoney_1[[#This Row],[MACD Line]]&lt;0</f>
        <v>1</v>
      </c>
      <c r="BE9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3" spans="1:57">
      <c r="A993" s="83">
        <v>42877</v>
      </c>
      <c r="B993" s="98">
        <v>12.11</v>
      </c>
      <c r="C993" s="98">
        <v>12.11</v>
      </c>
      <c r="D993" s="98">
        <v>-1.61</v>
      </c>
      <c r="E993" s="98">
        <f>Petrobras_PETR4___Histórico__InfoMoney_1[[#This Row],[Var.Dia (%)]]/100</f>
        <v>-1.61E-2</v>
      </c>
      <c r="F993" s="98">
        <v>12.06</v>
      </c>
      <c r="G993" s="98">
        <v>11.74</v>
      </c>
      <c r="H993" s="98">
        <v>12.2</v>
      </c>
      <c r="I993" s="97" t="s">
        <v>890</v>
      </c>
      <c r="J993" s="108">
        <v>-1.5800000000000002E-2</v>
      </c>
      <c r="K993" s="97">
        <f ca="1">IF(COUNT($E993:E$1321)&gt;=22,LINEST(OFFSET(E993,0,0,22),OFFSET(J993,0,0,22)),"")</f>
        <v>0.26211983584746129</v>
      </c>
      <c r="L993" s="99">
        <f t="shared" si="573"/>
        <v>0</v>
      </c>
      <c r="M993" s="99">
        <f t="shared" si="574"/>
        <v>0</v>
      </c>
      <c r="N993" s="99">
        <f t="shared" si="575"/>
        <v>0</v>
      </c>
      <c r="O9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-0.72168284789644033</v>
      </c>
      <c r="P993" s="128">
        <f>IF(Petrobras_PETR4___Histórico__InfoMoney_1[[#This Row],[William %R]]&lt;-0.8,1,0)</f>
        <v>0</v>
      </c>
      <c r="Q993" s="128">
        <f>IF(Petrobras_PETR4___Histórico__InfoMoney_1[[#This Row],[William %R]]&gt;-0.1,1,0)</f>
        <v>0</v>
      </c>
      <c r="R993" s="99">
        <f t="shared" si="576"/>
        <v>11.25</v>
      </c>
      <c r="S993" s="99">
        <f t="shared" si="577"/>
        <v>14.34</v>
      </c>
      <c r="T993" s="99">
        <f t="shared" si="578"/>
        <v>12.827961538461537</v>
      </c>
      <c r="U993" s="99">
        <f t="shared" si="579"/>
        <v>12.937000000000001</v>
      </c>
      <c r="V993" s="99">
        <f t="shared" si="580"/>
        <v>12.941352234319085</v>
      </c>
      <c r="W993" s="99">
        <f t="shared" si="581"/>
        <v>12.970206772559886</v>
      </c>
      <c r="X993" s="99">
        <f t="shared" si="582"/>
        <v>-2.8854538240800309E-2</v>
      </c>
      <c r="Y993" s="99">
        <f t="shared" si="583"/>
        <v>7.3931761731248199E-2</v>
      </c>
      <c r="Z993" s="99">
        <f t="shared" si="584"/>
        <v>-0.10278629997204851</v>
      </c>
      <c r="AA993" s="109">
        <f t="shared" si="585"/>
        <v>0.13435028842544494</v>
      </c>
      <c r="AB993" s="109">
        <f t="shared" si="602"/>
        <v>1.1293715066354379</v>
      </c>
      <c r="AC993" s="99" t="str">
        <f t="shared" si="603"/>
        <v>0</v>
      </c>
      <c r="AD993" s="95" t="str">
        <f t="shared" si="604"/>
        <v>0</v>
      </c>
      <c r="AE993" s="95">
        <f t="shared" si="586"/>
        <v>0</v>
      </c>
      <c r="AF993" s="95">
        <f>IF(Petrobras_PETR4___Histórico__InfoMoney_1[[#This Row],[MACD Line]]&lt;0,1,0)</f>
        <v>1</v>
      </c>
      <c r="AG993" s="99">
        <f>Petrobras_PETR4___Histórico__InfoMoney_1[[#This Row],[9MME]]/Petrobras_PETR4___Histórico__InfoMoney_1[[#This Row],[20MA]]</f>
        <v>0.99157158061850015</v>
      </c>
      <c r="AH993" s="95">
        <f t="shared" si="587"/>
        <v>0</v>
      </c>
      <c r="AI993" s="96">
        <f t="shared" si="588"/>
        <v>0</v>
      </c>
      <c r="AK993" s="104" t="b">
        <f t="shared" si="589"/>
        <v>0</v>
      </c>
      <c r="AL993" s="104" t="b">
        <f t="shared" si="590"/>
        <v>1</v>
      </c>
      <c r="AM993" s="104" t="b">
        <f t="shared" si="591"/>
        <v>1</v>
      </c>
      <c r="AN993" s="104" t="b">
        <f t="shared" si="592"/>
        <v>1</v>
      </c>
      <c r="AO993" s="98">
        <f t="shared" si="593"/>
        <v>11.25</v>
      </c>
      <c r="AP993" s="104">
        <f t="shared" si="594"/>
        <v>14.34</v>
      </c>
      <c r="AQ993" s="98">
        <f t="shared" si="595"/>
        <v>0.2</v>
      </c>
      <c r="AR993" s="98">
        <f t="shared" si="596"/>
        <v>0.15384615384615385</v>
      </c>
      <c r="AS993" s="98">
        <f t="shared" si="597"/>
        <v>7.407407407407407E-2</v>
      </c>
      <c r="AU993" s="97" t="b">
        <f t="shared" si="598"/>
        <v>0</v>
      </c>
      <c r="AV993" s="97" t="b">
        <f t="shared" si="599"/>
        <v>0</v>
      </c>
      <c r="AW993" s="97" t="b">
        <f t="shared" si="605"/>
        <v>1</v>
      </c>
      <c r="AX993" s="97" t="b">
        <f t="shared" si="606"/>
        <v>1</v>
      </c>
      <c r="AY9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3" s="97" t="b">
        <f t="shared" si="600"/>
        <v>0</v>
      </c>
      <c r="BA993" s="97" t="b">
        <f t="shared" si="601"/>
        <v>1</v>
      </c>
      <c r="BB993" s="97" t="b">
        <f t="shared" si="607"/>
        <v>0</v>
      </c>
      <c r="BC993" s="97" t="b">
        <f t="shared" si="608"/>
        <v>0</v>
      </c>
      <c r="BD993" s="97" t="b">
        <f>Petrobras_PETR4___Histórico__InfoMoney_1[[#This Row],[MACD Line]]&lt;0</f>
        <v>1</v>
      </c>
      <c r="BE9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4" spans="1:57">
      <c r="A994" s="83">
        <v>42874</v>
      </c>
      <c r="B994" s="98">
        <v>12.3</v>
      </c>
      <c r="C994" s="98">
        <v>12.3</v>
      </c>
      <c r="D994" s="98">
        <v>3.57</v>
      </c>
      <c r="E994" s="98">
        <f>Petrobras_PETR4___Histórico__InfoMoney_1[[#This Row],[Var.Dia (%)]]/100</f>
        <v>3.5699999999999996E-2</v>
      </c>
      <c r="F994" s="98">
        <v>12.42</v>
      </c>
      <c r="G994" s="98">
        <v>12.16</v>
      </c>
      <c r="H994" s="98">
        <v>12.56</v>
      </c>
      <c r="I994" s="97" t="s">
        <v>891</v>
      </c>
      <c r="J994" s="108">
        <v>1.5699999999999999E-2</v>
      </c>
      <c r="K994" s="97">
        <f ca="1">IF(COUNT($E994:E$1321)&gt;=22,LINEST(OFFSET(E994,0,0,22),OFFSET(J994,0,0,22)),"")</f>
        <v>0.23539897951462932</v>
      </c>
      <c r="L994" s="99">
        <f t="shared" si="573"/>
        <v>0</v>
      </c>
      <c r="M994" s="99">
        <f t="shared" si="574"/>
        <v>0</v>
      </c>
      <c r="N994" s="99">
        <f t="shared" si="575"/>
        <v>0</v>
      </c>
      <c r="O9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-0.66019417475728126</v>
      </c>
      <c r="P994" s="128">
        <f>IF(Petrobras_PETR4___Histórico__InfoMoney_1[[#This Row],[William %R]]&lt;-0.8,1,0)</f>
        <v>0</v>
      </c>
      <c r="Q994" s="128">
        <f>IF(Petrobras_PETR4___Histórico__InfoMoney_1[[#This Row],[William %R]]&gt;-0.1,1,0)</f>
        <v>0</v>
      </c>
      <c r="R994" s="99">
        <f t="shared" si="576"/>
        <v>11.25</v>
      </c>
      <c r="S994" s="99">
        <f t="shared" si="577"/>
        <v>14.34</v>
      </c>
      <c r="T994" s="99">
        <f t="shared" si="578"/>
        <v>12.856769230769229</v>
      </c>
      <c r="U994" s="99">
        <f t="shared" si="579"/>
        <v>12.958499999999997</v>
      </c>
      <c r="V994" s="99">
        <f t="shared" si="580"/>
        <v>13.092507186013464</v>
      </c>
      <c r="W994" s="99">
        <f t="shared" si="581"/>
        <v>13.039023314364677</v>
      </c>
      <c r="X994" s="99">
        <f t="shared" si="582"/>
        <v>5.3483871648786874E-2</v>
      </c>
      <c r="Y994" s="99">
        <f t="shared" si="583"/>
        <v>9.962833672426033E-2</v>
      </c>
      <c r="Z994" s="99">
        <f t="shared" si="584"/>
        <v>-4.6144465075473456E-2</v>
      </c>
      <c r="AA994" s="109">
        <f t="shared" si="585"/>
        <v>0.29698484809834991</v>
      </c>
      <c r="AB994" s="109">
        <f t="shared" si="602"/>
        <v>1.1384550935368505</v>
      </c>
      <c r="AC994" s="99" t="str">
        <f t="shared" si="603"/>
        <v>0</v>
      </c>
      <c r="AD994" s="95" t="str">
        <f t="shared" si="604"/>
        <v>0</v>
      </c>
      <c r="AE994" s="95">
        <f t="shared" si="586"/>
        <v>1</v>
      </c>
      <c r="AF994" s="95">
        <f>IF(Petrobras_PETR4___Histórico__InfoMoney_1[[#This Row],[MACD Line]]&lt;0,1,0)</f>
        <v>0</v>
      </c>
      <c r="AG994" s="99">
        <f>Petrobras_PETR4___Histórico__InfoMoney_1[[#This Row],[9MME]]/Petrobras_PETR4___Histórico__InfoMoney_1[[#This Row],[20MA]]</f>
        <v>0.99214949498547145</v>
      </c>
      <c r="AH994" s="95">
        <f t="shared" si="587"/>
        <v>0</v>
      </c>
      <c r="AI994" s="96">
        <f t="shared" si="588"/>
        <v>1</v>
      </c>
      <c r="AK994" s="104" t="b">
        <f t="shared" si="589"/>
        <v>1</v>
      </c>
      <c r="AL994" s="104" t="b">
        <f t="shared" si="590"/>
        <v>1</v>
      </c>
      <c r="AM994" s="104" t="b">
        <f t="shared" si="591"/>
        <v>0</v>
      </c>
      <c r="AN994" s="104" t="b">
        <f t="shared" si="592"/>
        <v>1</v>
      </c>
      <c r="AO994" s="98">
        <f t="shared" si="593"/>
        <v>11.25</v>
      </c>
      <c r="AP994" s="104">
        <f t="shared" si="594"/>
        <v>14.34</v>
      </c>
      <c r="AQ994" s="98">
        <f t="shared" si="595"/>
        <v>0.2</v>
      </c>
      <c r="AR994" s="98">
        <f t="shared" si="596"/>
        <v>0.15384615384615385</v>
      </c>
      <c r="AS994" s="98">
        <f t="shared" si="597"/>
        <v>7.407407407407407E-2</v>
      </c>
      <c r="AU994" s="97" t="b">
        <f t="shared" si="598"/>
        <v>0</v>
      </c>
      <c r="AV994" s="97" t="b">
        <f t="shared" si="599"/>
        <v>0</v>
      </c>
      <c r="AW994" s="97" t="b">
        <f t="shared" si="605"/>
        <v>1</v>
      </c>
      <c r="AX994" s="97" t="b">
        <f t="shared" si="606"/>
        <v>1</v>
      </c>
      <c r="AY9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4" s="97" t="b">
        <f t="shared" si="600"/>
        <v>1</v>
      </c>
      <c r="BA994" s="97" t="b">
        <f t="shared" si="601"/>
        <v>0</v>
      </c>
      <c r="BB994" s="97" t="b">
        <f t="shared" si="607"/>
        <v>0</v>
      </c>
      <c r="BC994" s="97" t="b">
        <f t="shared" si="608"/>
        <v>0</v>
      </c>
      <c r="BD994" s="97" t="b">
        <f>Petrobras_PETR4___Histórico__InfoMoney_1[[#This Row],[MACD Line]]&lt;0</f>
        <v>0</v>
      </c>
      <c r="BE9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5" spans="1:57">
      <c r="A995" s="83">
        <v>42873</v>
      </c>
      <c r="B995" s="98">
        <v>11.88</v>
      </c>
      <c r="C995" s="98">
        <v>11.88</v>
      </c>
      <c r="D995" s="98">
        <v>-15.76</v>
      </c>
      <c r="E995" s="98">
        <f>Petrobras_PETR4___Histórico__InfoMoney_1[[#This Row],[Var.Dia (%)]]/100</f>
        <v>-0.15759999999999999</v>
      </c>
      <c r="F995" s="98">
        <v>11.25</v>
      </c>
      <c r="G995" s="98">
        <v>11.25</v>
      </c>
      <c r="H995" s="98">
        <v>12.65</v>
      </c>
      <c r="I995" s="97" t="s">
        <v>272</v>
      </c>
      <c r="J995" s="108">
        <v>-1.66E-2</v>
      </c>
      <c r="K995" s="97">
        <f ca="1">IF(COUNT($E995:E$1321)&gt;=22,LINEST(OFFSET(E995,0,0,22),OFFSET(J995,0,0,22)),"")</f>
        <v>0.19670667712810111</v>
      </c>
      <c r="L995" s="99">
        <f t="shared" si="573"/>
        <v>1</v>
      </c>
      <c r="M995" s="99">
        <f t="shared" si="574"/>
        <v>0</v>
      </c>
      <c r="N995" s="99">
        <f t="shared" si="575"/>
        <v>0</v>
      </c>
      <c r="O9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-0.79611650485436869</v>
      </c>
      <c r="P995" s="128">
        <f>IF(Petrobras_PETR4___Histórico__InfoMoney_1[[#This Row],[William %R]]&lt;-0.8,1,0)</f>
        <v>0</v>
      </c>
      <c r="Q995" s="128">
        <f>IF(Petrobras_PETR4___Histórico__InfoMoney_1[[#This Row],[William %R]]&gt;-0.1,1,0)</f>
        <v>0</v>
      </c>
      <c r="R995" s="99">
        <f t="shared" si="576"/>
        <v>11.25</v>
      </c>
      <c r="S995" s="99">
        <f t="shared" si="577"/>
        <v>14.34</v>
      </c>
      <c r="T995" s="99">
        <f t="shared" si="578"/>
        <v>12.828538461538461</v>
      </c>
      <c r="U995" s="99">
        <f t="shared" si="579"/>
        <v>12.957999999999998</v>
      </c>
      <c r="V995" s="99">
        <f t="shared" si="580"/>
        <v>13.236599401652274</v>
      </c>
      <c r="W995" s="99">
        <f t="shared" si="581"/>
        <v>13.098145179513851</v>
      </c>
      <c r="X995" s="99">
        <f t="shared" si="582"/>
        <v>0.13845422213842262</v>
      </c>
      <c r="Y995" s="99">
        <f t="shared" si="583"/>
        <v>0.11116445299312869</v>
      </c>
      <c r="Z995" s="99">
        <f t="shared" si="584"/>
        <v>2.7289769145293935E-2</v>
      </c>
      <c r="AA995" s="109">
        <f t="shared" si="585"/>
        <v>1.5697770542341347</v>
      </c>
      <c r="AB995" s="109">
        <f t="shared" si="602"/>
        <v>0.99780759668384933</v>
      </c>
      <c r="AC995" s="99" t="str">
        <f t="shared" si="603"/>
        <v>0</v>
      </c>
      <c r="AD995" s="95">
        <f t="shared" si="604"/>
        <v>1</v>
      </c>
      <c r="AE995" s="95">
        <f t="shared" si="586"/>
        <v>1</v>
      </c>
      <c r="AF995" s="95">
        <f>IF(Petrobras_PETR4___Histórico__InfoMoney_1[[#This Row],[MACD Line]]&lt;0,1,0)</f>
        <v>0</v>
      </c>
      <c r="AG995" s="99">
        <f>Petrobras_PETR4___Histórico__InfoMoney_1[[#This Row],[9MME]]/Petrobras_PETR4___Histórico__InfoMoney_1[[#This Row],[20MA]]</f>
        <v>0.99000914196160383</v>
      </c>
      <c r="AH995" s="95">
        <f t="shared" si="587"/>
        <v>0</v>
      </c>
      <c r="AI995" s="96">
        <f t="shared" si="588"/>
        <v>0</v>
      </c>
      <c r="AK995" s="104" t="b">
        <f t="shared" si="589"/>
        <v>1</v>
      </c>
      <c r="AL995" s="104" t="b">
        <f t="shared" si="590"/>
        <v>0</v>
      </c>
      <c r="AM995" s="104" t="b">
        <f t="shared" si="591"/>
        <v>0</v>
      </c>
      <c r="AN995" s="104" t="b">
        <f t="shared" si="592"/>
        <v>1</v>
      </c>
      <c r="AO995" s="98">
        <f t="shared" si="593"/>
        <v>11.25</v>
      </c>
      <c r="AP995" s="104">
        <f t="shared" si="594"/>
        <v>14.34</v>
      </c>
      <c r="AQ995" s="98">
        <f t="shared" si="595"/>
        <v>0.2</v>
      </c>
      <c r="AR995" s="98">
        <f t="shared" si="596"/>
        <v>0.15384615384615385</v>
      </c>
      <c r="AS995" s="98">
        <f t="shared" si="597"/>
        <v>7.407407407407407E-2</v>
      </c>
      <c r="AU995" s="97" t="b">
        <f t="shared" si="598"/>
        <v>0</v>
      </c>
      <c r="AV995" s="97" t="b">
        <f t="shared" si="599"/>
        <v>0</v>
      </c>
      <c r="AW995" s="97" t="b">
        <f t="shared" si="605"/>
        <v>1</v>
      </c>
      <c r="AX995" s="97" t="b">
        <f t="shared" si="606"/>
        <v>1</v>
      </c>
      <c r="AY9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5" s="97" t="b">
        <f t="shared" si="600"/>
        <v>1</v>
      </c>
      <c r="BA995" s="97" t="b">
        <f t="shared" si="601"/>
        <v>1</v>
      </c>
      <c r="BB995" s="97" t="b">
        <f t="shared" si="607"/>
        <v>0</v>
      </c>
      <c r="BC995" s="97" t="b">
        <f t="shared" si="608"/>
        <v>0</v>
      </c>
      <c r="BD995" s="97" t="b">
        <f>Petrobras_PETR4___Histórico__InfoMoney_1[[#This Row],[MACD Line]]&lt;0</f>
        <v>0</v>
      </c>
      <c r="BE9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6" spans="1:57">
      <c r="A996" s="83">
        <v>42872</v>
      </c>
      <c r="B996" s="98">
        <v>14.1</v>
      </c>
      <c r="C996" s="98">
        <v>14.1</v>
      </c>
      <c r="D996" s="98">
        <v>-0.56999999999999995</v>
      </c>
      <c r="E996" s="98">
        <f>Petrobras_PETR4___Histórico__InfoMoney_1[[#This Row],[Var.Dia (%)]]/100</f>
        <v>-5.6999999999999993E-3</v>
      </c>
      <c r="F996" s="98">
        <v>14.06</v>
      </c>
      <c r="G996" s="98">
        <v>14.01</v>
      </c>
      <c r="H996" s="98">
        <v>14.2</v>
      </c>
      <c r="I996" s="97" t="s">
        <v>892</v>
      </c>
      <c r="J996" s="108">
        <v>9.6500000000000002E-2</v>
      </c>
      <c r="K996" s="97">
        <f ca="1">IF(COUNT($E996:E$1321)&gt;=22,LINEST(OFFSET(E996,0,0,22),OFFSET(J996,0,0,22)),"")</f>
        <v>3.9747456521716469E-2</v>
      </c>
      <c r="L996" s="99">
        <f t="shared" si="573"/>
        <v>0</v>
      </c>
      <c r="M996" s="99">
        <f t="shared" si="574"/>
        <v>0</v>
      </c>
      <c r="N996" s="99">
        <f t="shared" si="575"/>
        <v>0</v>
      </c>
      <c r="O9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-0.11483253588516758</v>
      </c>
      <c r="P996" s="128">
        <f>IF(Petrobras_PETR4___Histórico__InfoMoney_1[[#This Row],[William %R]]&lt;-0.8,1,0)</f>
        <v>0</v>
      </c>
      <c r="Q996" s="128">
        <f>IF(Petrobras_PETR4___Histórico__InfoMoney_1[[#This Row],[William %R]]&gt;-0.1,1,0)</f>
        <v>0</v>
      </c>
      <c r="R996" s="99">
        <f t="shared" si="576"/>
        <v>12.25</v>
      </c>
      <c r="S996" s="99">
        <f t="shared" si="577"/>
        <v>14.34</v>
      </c>
      <c r="T996" s="99">
        <f t="shared" si="578"/>
        <v>13.119307692307691</v>
      </c>
      <c r="U996" s="99">
        <f t="shared" si="579"/>
        <v>13.000999999999999</v>
      </c>
      <c r="V996" s="99">
        <f t="shared" si="580"/>
        <v>13.483253838316324</v>
      </c>
      <c r="W996" s="99">
        <f t="shared" si="581"/>
        <v>13.195596793874959</v>
      </c>
      <c r="X996" s="99">
        <f t="shared" si="582"/>
        <v>0.28765704444136553</v>
      </c>
      <c r="Y996" s="99">
        <f t="shared" si="583"/>
        <v>0.10434201070680521</v>
      </c>
      <c r="Z996" s="99">
        <f t="shared" si="584"/>
        <v>0.18331503373456032</v>
      </c>
      <c r="AA996" s="109">
        <f t="shared" si="585"/>
        <v>5.6568542494923851E-2</v>
      </c>
      <c r="AB996" s="109">
        <f t="shared" si="602"/>
        <v>0.33052987762076785</v>
      </c>
      <c r="AC996" s="99" t="str">
        <f t="shared" si="603"/>
        <v>0</v>
      </c>
      <c r="AD996" s="95" t="str">
        <f t="shared" si="604"/>
        <v>0</v>
      </c>
      <c r="AE996" s="95">
        <f t="shared" si="586"/>
        <v>1</v>
      </c>
      <c r="AF996" s="95">
        <f>IF(Petrobras_PETR4___Histórico__InfoMoney_1[[#This Row],[MACD Line]]&lt;0,1,0)</f>
        <v>0</v>
      </c>
      <c r="AG996" s="99">
        <f>Petrobras_PETR4___Histórico__InfoMoney_1[[#This Row],[9MME]]/Petrobras_PETR4___Histórico__InfoMoney_1[[#This Row],[20MA]]</f>
        <v>1.0090998917243053</v>
      </c>
      <c r="AH996" s="95">
        <f t="shared" si="587"/>
        <v>0</v>
      </c>
      <c r="AI996" s="96">
        <f t="shared" si="588"/>
        <v>0</v>
      </c>
      <c r="AK996" s="104" t="b">
        <f t="shared" si="589"/>
        <v>0</v>
      </c>
      <c r="AL996" s="104" t="b">
        <f t="shared" si="590"/>
        <v>0</v>
      </c>
      <c r="AM996" s="104" t="b">
        <f t="shared" si="591"/>
        <v>0</v>
      </c>
      <c r="AN996" s="104" t="b">
        <f t="shared" si="592"/>
        <v>1</v>
      </c>
      <c r="AO996" s="98">
        <f t="shared" si="593"/>
        <v>12.24</v>
      </c>
      <c r="AP996" s="104">
        <f t="shared" si="594"/>
        <v>14.34</v>
      </c>
      <c r="AQ996" s="98">
        <f t="shared" si="595"/>
        <v>0.2</v>
      </c>
      <c r="AR996" s="98">
        <f t="shared" si="596"/>
        <v>0.15384615384615385</v>
      </c>
      <c r="AS996" s="98">
        <f t="shared" si="597"/>
        <v>7.407407407407407E-2</v>
      </c>
      <c r="AU996" s="97" t="b">
        <f t="shared" si="598"/>
        <v>0</v>
      </c>
      <c r="AV996" s="97" t="b">
        <f t="shared" si="599"/>
        <v>0</v>
      </c>
      <c r="AW996" s="97" t="b">
        <f t="shared" si="605"/>
        <v>1</v>
      </c>
      <c r="AX996" s="97" t="b">
        <f t="shared" si="606"/>
        <v>0</v>
      </c>
      <c r="AY9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6" s="97" t="b">
        <f t="shared" si="600"/>
        <v>1</v>
      </c>
      <c r="BA996" s="97" t="b">
        <f t="shared" si="601"/>
        <v>1</v>
      </c>
      <c r="BB996" s="97" t="b">
        <f t="shared" si="607"/>
        <v>1</v>
      </c>
      <c r="BC996" s="97" t="b">
        <f t="shared" si="608"/>
        <v>0</v>
      </c>
      <c r="BD996" s="97" t="b">
        <f>Petrobras_PETR4___Histórico__InfoMoney_1[[#This Row],[MACD Line]]&lt;0</f>
        <v>0</v>
      </c>
      <c r="BE9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7" spans="1:57">
      <c r="A997" s="83">
        <v>42871</v>
      </c>
      <c r="B997" s="98">
        <v>14.18</v>
      </c>
      <c r="C997" s="98">
        <v>14.18</v>
      </c>
      <c r="D997" s="98">
        <v>0.13</v>
      </c>
      <c r="E997" s="98">
        <f>Petrobras_PETR4___Histórico__InfoMoney_1[[#This Row],[Var.Dia (%)]]/100</f>
        <v>1.2999999999999999E-3</v>
      </c>
      <c r="F997" s="98">
        <v>14.25</v>
      </c>
      <c r="G997" s="98">
        <v>14.02</v>
      </c>
      <c r="H997" s="98">
        <v>14.26</v>
      </c>
      <c r="I997" s="97" t="s">
        <v>893</v>
      </c>
      <c r="J997" s="108">
        <v>1.6899999999999998E-2</v>
      </c>
      <c r="K997" s="97">
        <f ca="1">IF(COUNT($E997:E$1321)&gt;=22,LINEST(OFFSET(E997,0,0,22),OFFSET(J997,0,0,22)),"")</f>
        <v>0.40973216907202431</v>
      </c>
      <c r="L997" s="99">
        <f t="shared" si="573"/>
        <v>0</v>
      </c>
      <c r="M997" s="99">
        <f t="shared" si="574"/>
        <v>0</v>
      </c>
      <c r="N997" s="99">
        <f t="shared" si="575"/>
        <v>0</v>
      </c>
      <c r="O9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-7.6555023923445042E-2</v>
      </c>
      <c r="P997" s="128">
        <f>IF(Petrobras_PETR4___Histórico__InfoMoney_1[[#This Row],[William %R]]&lt;-0.8,1,0)</f>
        <v>0</v>
      </c>
      <c r="Q997" s="128">
        <f>IF(Petrobras_PETR4___Histórico__InfoMoney_1[[#This Row],[William %R]]&gt;-0.1,1,0)</f>
        <v>1</v>
      </c>
      <c r="R997" s="99">
        <f t="shared" si="576"/>
        <v>12.25</v>
      </c>
      <c r="S997" s="99">
        <f t="shared" si="577"/>
        <v>14.34</v>
      </c>
      <c r="T997" s="99">
        <f t="shared" si="578"/>
        <v>13.069846153846154</v>
      </c>
      <c r="U997" s="99">
        <f t="shared" si="579"/>
        <v>12.940999999999999</v>
      </c>
      <c r="V997" s="99">
        <f t="shared" si="580"/>
        <v>13.371118172555656</v>
      </c>
      <c r="W997" s="99">
        <f t="shared" si="581"/>
        <v>13.123244537384956</v>
      </c>
      <c r="X997" s="99">
        <f t="shared" si="582"/>
        <v>0.24787363517070027</v>
      </c>
      <c r="Y997" s="99">
        <f t="shared" si="583"/>
        <v>5.8513252273165138E-2</v>
      </c>
      <c r="Z997" s="99">
        <f t="shared" si="584"/>
        <v>0.18936038289753512</v>
      </c>
      <c r="AA997" s="109">
        <f t="shared" si="585"/>
        <v>7.0710678118653244E-3</v>
      </c>
      <c r="AB997" s="109">
        <f t="shared" si="602"/>
        <v>0.42281201496646209</v>
      </c>
      <c r="AC997" s="99" t="str">
        <f t="shared" si="603"/>
        <v>0</v>
      </c>
      <c r="AD997" s="95" t="str">
        <f t="shared" si="604"/>
        <v>0</v>
      </c>
      <c r="AE997" s="95">
        <f t="shared" si="586"/>
        <v>1</v>
      </c>
      <c r="AF997" s="95">
        <f>IF(Petrobras_PETR4___Histórico__InfoMoney_1[[#This Row],[MACD Line]]&lt;0,1,0)</f>
        <v>0</v>
      </c>
      <c r="AG997" s="99">
        <f>Petrobras_PETR4___Histórico__InfoMoney_1[[#This Row],[9MME]]/Petrobras_PETR4___Histórico__InfoMoney_1[[#This Row],[20MA]]</f>
        <v>1.0099564294757866</v>
      </c>
      <c r="AH997" s="95">
        <f t="shared" si="587"/>
        <v>0</v>
      </c>
      <c r="AI997" s="96">
        <f t="shared" si="588"/>
        <v>0</v>
      </c>
      <c r="AK997" s="104" t="b">
        <f t="shared" si="589"/>
        <v>0</v>
      </c>
      <c r="AL997" s="104" t="b">
        <f t="shared" si="590"/>
        <v>0</v>
      </c>
      <c r="AM997" s="104" t="b">
        <f t="shared" si="591"/>
        <v>1</v>
      </c>
      <c r="AN997" s="104" t="b">
        <f t="shared" si="592"/>
        <v>1</v>
      </c>
      <c r="AO997" s="98">
        <f t="shared" si="593"/>
        <v>12.24</v>
      </c>
      <c r="AP997" s="104">
        <f t="shared" si="594"/>
        <v>14.34</v>
      </c>
      <c r="AQ997" s="98">
        <f t="shared" si="595"/>
        <v>0.2</v>
      </c>
      <c r="AR997" s="98">
        <f t="shared" si="596"/>
        <v>0.15384615384615385</v>
      </c>
      <c r="AS997" s="98">
        <f t="shared" si="597"/>
        <v>7.407407407407407E-2</v>
      </c>
      <c r="AU997" s="97" t="b">
        <f t="shared" si="598"/>
        <v>0</v>
      </c>
      <c r="AV997" s="97" t="b">
        <f t="shared" si="599"/>
        <v>1</v>
      </c>
      <c r="AW997" s="97" t="b">
        <f t="shared" si="605"/>
        <v>0</v>
      </c>
      <c r="AX997" s="97" t="b">
        <f t="shared" si="606"/>
        <v>0</v>
      </c>
      <c r="AY9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7" s="97" t="b">
        <f t="shared" si="600"/>
        <v>0</v>
      </c>
      <c r="BA997" s="97" t="b">
        <f t="shared" si="601"/>
        <v>1</v>
      </c>
      <c r="BB997" s="97" t="b">
        <f t="shared" si="607"/>
        <v>1</v>
      </c>
      <c r="BC997" s="97" t="b">
        <f t="shared" si="608"/>
        <v>1</v>
      </c>
      <c r="BD997" s="97" t="b">
        <f>Petrobras_PETR4___Histórico__InfoMoney_1[[#This Row],[MACD Line]]&lt;0</f>
        <v>0</v>
      </c>
      <c r="BE9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8" spans="1:57">
      <c r="A998" s="83">
        <v>42870</v>
      </c>
      <c r="B998" s="98">
        <v>14.17</v>
      </c>
      <c r="C998" s="98">
        <v>14.17</v>
      </c>
      <c r="D998" s="98">
        <v>1.49</v>
      </c>
      <c r="E998" s="98">
        <f>Petrobras_PETR4___Histórico__InfoMoney_1[[#This Row],[Var.Dia (%)]]/100</f>
        <v>1.49E-2</v>
      </c>
      <c r="F998" s="98">
        <v>14.25</v>
      </c>
      <c r="G998" s="98">
        <v>14.14</v>
      </c>
      <c r="H998" s="98">
        <v>14.34</v>
      </c>
      <c r="I998" s="97" t="s">
        <v>894</v>
      </c>
      <c r="J998" s="108">
        <v>-3.0999999999999999E-3</v>
      </c>
      <c r="K998" s="97">
        <f ca="1">IF(COUNT($E998:E$1321)&gt;=22,LINEST(OFFSET(E998,0,0,22),OFFSET(J998,0,0,22)),"")</f>
        <v>0.39019903455580801</v>
      </c>
      <c r="L998" s="99">
        <f t="shared" si="573"/>
        <v>0</v>
      </c>
      <c r="M998" s="99">
        <f t="shared" si="574"/>
        <v>1</v>
      </c>
      <c r="N998" s="99">
        <f t="shared" si="575"/>
        <v>0</v>
      </c>
      <c r="O9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-8.1339712918660254E-2</v>
      </c>
      <c r="P998" s="128">
        <f>IF(Petrobras_PETR4___Histórico__InfoMoney_1[[#This Row],[William %R]]&lt;-0.8,1,0)</f>
        <v>0</v>
      </c>
      <c r="Q998" s="128">
        <f>IF(Petrobras_PETR4___Histórico__InfoMoney_1[[#This Row],[William %R]]&gt;-0.1,1,0)</f>
        <v>1</v>
      </c>
      <c r="R998" s="99">
        <f t="shared" si="576"/>
        <v>12.25</v>
      </c>
      <c r="S998" s="99">
        <f t="shared" si="577"/>
        <v>14.34</v>
      </c>
      <c r="T998" s="99">
        <f t="shared" si="578"/>
        <v>13.02853846153846</v>
      </c>
      <c r="U998" s="99">
        <f t="shared" si="579"/>
        <v>12.868</v>
      </c>
      <c r="V998" s="99">
        <f t="shared" si="580"/>
        <v>13.224048749383957</v>
      </c>
      <c r="W998" s="99">
        <f t="shared" si="581"/>
        <v>13.038704100375751</v>
      </c>
      <c r="X998" s="99">
        <f t="shared" si="582"/>
        <v>0.18534464900820602</v>
      </c>
      <c r="Y998" s="99">
        <f t="shared" si="583"/>
        <v>1.1173156548781357E-2</v>
      </c>
      <c r="Z998" s="99">
        <f t="shared" si="584"/>
        <v>0.17417149245942465</v>
      </c>
      <c r="AA998" s="109">
        <f t="shared" si="585"/>
        <v>0.14849242404917432</v>
      </c>
      <c r="AB998" s="109">
        <f t="shared" si="602"/>
        <v>0.55668662638867139</v>
      </c>
      <c r="AC998" s="99" t="str">
        <f t="shared" si="603"/>
        <v>0</v>
      </c>
      <c r="AD998" s="95" t="str">
        <f t="shared" si="604"/>
        <v>0</v>
      </c>
      <c r="AE998" s="95">
        <f t="shared" si="586"/>
        <v>1</v>
      </c>
      <c r="AF998" s="95">
        <f>IF(Petrobras_PETR4___Histórico__InfoMoney_1[[#This Row],[MACD Line]]&lt;0,1,0)</f>
        <v>0</v>
      </c>
      <c r="AG998" s="99">
        <f>Petrobras_PETR4___Histórico__InfoMoney_1[[#This Row],[9MME]]/Petrobras_PETR4___Histórico__InfoMoney_1[[#This Row],[20MA]]</f>
        <v>1.0124757896750436</v>
      </c>
      <c r="AH998" s="95">
        <f t="shared" si="587"/>
        <v>0</v>
      </c>
      <c r="AI998" s="96">
        <f t="shared" si="588"/>
        <v>0</v>
      </c>
      <c r="AK998" s="104" t="b">
        <f t="shared" si="589"/>
        <v>0</v>
      </c>
      <c r="AL998" s="104" t="b">
        <f t="shared" si="590"/>
        <v>0</v>
      </c>
      <c r="AM998" s="104" t="b">
        <f t="shared" si="591"/>
        <v>0</v>
      </c>
      <c r="AN998" s="104" t="b">
        <f t="shared" si="592"/>
        <v>1</v>
      </c>
      <c r="AO998" s="98">
        <f t="shared" si="593"/>
        <v>12.24</v>
      </c>
      <c r="AP998" s="104">
        <f t="shared" si="594"/>
        <v>14.34</v>
      </c>
      <c r="AQ998" s="98">
        <f t="shared" si="595"/>
        <v>0.2</v>
      </c>
      <c r="AR998" s="98">
        <f t="shared" si="596"/>
        <v>0.15384615384615385</v>
      </c>
      <c r="AS998" s="98">
        <f t="shared" si="597"/>
        <v>7.407407407407407E-2</v>
      </c>
      <c r="AU998" s="97" t="b">
        <f t="shared" si="598"/>
        <v>1</v>
      </c>
      <c r="AV998" s="97" t="b">
        <f t="shared" si="599"/>
        <v>1</v>
      </c>
      <c r="AW998" s="97" t="b">
        <f t="shared" si="605"/>
        <v>0</v>
      </c>
      <c r="AX998" s="97" t="b">
        <f t="shared" si="606"/>
        <v>0</v>
      </c>
      <c r="AY9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8" s="97" t="b">
        <f t="shared" si="600"/>
        <v>0</v>
      </c>
      <c r="BA998" s="97" t="b">
        <f t="shared" si="601"/>
        <v>0</v>
      </c>
      <c r="BB998" s="97" t="b">
        <f t="shared" si="607"/>
        <v>1</v>
      </c>
      <c r="BC998" s="97" t="b">
        <f t="shared" si="608"/>
        <v>1</v>
      </c>
      <c r="BD998" s="97" t="b">
        <f>Petrobras_PETR4___Histórico__InfoMoney_1[[#This Row],[MACD Line]]&lt;0</f>
        <v>0</v>
      </c>
      <c r="BE9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999" spans="1:57">
      <c r="A999" s="83">
        <v>42867</v>
      </c>
      <c r="B999" s="98">
        <v>13.96</v>
      </c>
      <c r="C999" s="98">
        <v>13.96</v>
      </c>
      <c r="D999" s="98">
        <v>4.25</v>
      </c>
      <c r="E999" s="98">
        <f>Petrobras_PETR4___Histórico__InfoMoney_1[[#This Row],[Var.Dia (%)]]/100</f>
        <v>4.2500000000000003E-2</v>
      </c>
      <c r="F999" s="98">
        <v>14</v>
      </c>
      <c r="G999" s="98">
        <v>13.87</v>
      </c>
      <c r="H999" s="98">
        <v>14.07</v>
      </c>
      <c r="I999" s="97" t="s">
        <v>98</v>
      </c>
      <c r="J999" s="108">
        <v>-3.7000000000000002E-3</v>
      </c>
      <c r="K999" s="97">
        <f ca="1">IF(COUNT($E999:E$1321)&gt;=22,LINEST(OFFSET(E999,0,0,22),OFFSET(J999,0,0,22)),"")</f>
        <v>0.41962537022494517</v>
      </c>
      <c r="L999" s="99">
        <f t="shared" si="573"/>
        <v>0</v>
      </c>
      <c r="M999" s="99">
        <f t="shared" si="574"/>
        <v>0</v>
      </c>
      <c r="N999" s="99">
        <f t="shared" si="575"/>
        <v>0</v>
      </c>
      <c r="O9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-6.0439560439560121E-2</v>
      </c>
      <c r="P999" s="128">
        <f>IF(Petrobras_PETR4___Histórico__InfoMoney_1[[#This Row],[William %R]]&lt;-0.8,1,0)</f>
        <v>0</v>
      </c>
      <c r="Q999" s="128">
        <f>IF(Petrobras_PETR4___Histórico__InfoMoney_1[[#This Row],[William %R]]&gt;-0.1,1,0)</f>
        <v>1</v>
      </c>
      <c r="R999" s="99">
        <f t="shared" si="576"/>
        <v>12.25</v>
      </c>
      <c r="S999" s="99">
        <f t="shared" si="577"/>
        <v>14.07</v>
      </c>
      <c r="T999" s="99">
        <f t="shared" si="578"/>
        <v>12.966615384615382</v>
      </c>
      <c r="U999" s="99">
        <f t="shared" si="579"/>
        <v>12.820999999999998</v>
      </c>
      <c r="V999" s="99">
        <f t="shared" si="580"/>
        <v>13.052057612908314</v>
      </c>
      <c r="W999" s="99">
        <f t="shared" si="581"/>
        <v>12.948200428405812</v>
      </c>
      <c r="X999" s="99">
        <f t="shared" si="582"/>
        <v>0.10385718450250181</v>
      </c>
      <c r="Y999" s="99">
        <f t="shared" si="583"/>
        <v>-3.2369716566074812E-2</v>
      </c>
      <c r="Z999" s="99">
        <f t="shared" si="584"/>
        <v>0.13622690106857663</v>
      </c>
      <c r="AA999" s="109">
        <f t="shared" si="585"/>
        <v>0.40305086527633227</v>
      </c>
      <c r="AB999" s="109">
        <f t="shared" si="602"/>
        <v>0.50906777544841741</v>
      </c>
      <c r="AC999" s="99" t="str">
        <f t="shared" si="603"/>
        <v>0</v>
      </c>
      <c r="AD999" s="95" t="str">
        <f t="shared" si="604"/>
        <v>0</v>
      </c>
      <c r="AE999" s="95">
        <f t="shared" si="586"/>
        <v>1</v>
      </c>
      <c r="AF999" s="95">
        <f>IF(Petrobras_PETR4___Histórico__InfoMoney_1[[#This Row],[MACD Line]]&lt;0,1,0)</f>
        <v>0</v>
      </c>
      <c r="AG999" s="99">
        <f>Petrobras_PETR4___Histórico__InfoMoney_1[[#This Row],[9MME]]/Petrobras_PETR4___Histórico__InfoMoney_1[[#This Row],[20MA]]</f>
        <v>1.0113575684124003</v>
      </c>
      <c r="AH999" s="95">
        <f t="shared" si="587"/>
        <v>0</v>
      </c>
      <c r="AI999" s="96">
        <f t="shared" si="588"/>
        <v>0</v>
      </c>
      <c r="AK999" s="104" t="b">
        <f t="shared" si="589"/>
        <v>0</v>
      </c>
      <c r="AL999" s="104" t="b">
        <f t="shared" si="590"/>
        <v>1</v>
      </c>
      <c r="AM999" s="104" t="b">
        <f t="shared" si="591"/>
        <v>0</v>
      </c>
      <c r="AN999" s="104" t="b">
        <f t="shared" si="592"/>
        <v>1</v>
      </c>
      <c r="AO999" s="98">
        <f t="shared" si="593"/>
        <v>12.24</v>
      </c>
      <c r="AP999" s="104">
        <f t="shared" si="594"/>
        <v>14.34</v>
      </c>
      <c r="AQ999" s="98">
        <f t="shared" si="595"/>
        <v>0.2</v>
      </c>
      <c r="AR999" s="98">
        <f t="shared" si="596"/>
        <v>0.15384615384615385</v>
      </c>
      <c r="AS999" s="98">
        <f t="shared" si="597"/>
        <v>7.407407407407407E-2</v>
      </c>
      <c r="AU999" s="97" t="b">
        <f t="shared" si="598"/>
        <v>1</v>
      </c>
      <c r="AV999" s="97" t="b">
        <f t="shared" si="599"/>
        <v>1</v>
      </c>
      <c r="AW999" s="97" t="b">
        <f t="shared" si="605"/>
        <v>0</v>
      </c>
      <c r="AX999" s="97" t="b">
        <f t="shared" si="606"/>
        <v>0</v>
      </c>
      <c r="AY9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999" s="97" t="b">
        <f t="shared" si="600"/>
        <v>0</v>
      </c>
      <c r="BA999" s="97" t="b">
        <f t="shared" si="601"/>
        <v>0</v>
      </c>
      <c r="BB999" s="97" t="b">
        <f t="shared" si="607"/>
        <v>1</v>
      </c>
      <c r="BC999" s="97" t="b">
        <f t="shared" si="608"/>
        <v>1</v>
      </c>
      <c r="BD999" s="97" t="b">
        <f>Petrobras_PETR4___Histórico__InfoMoney_1[[#This Row],[MACD Line]]&lt;0</f>
        <v>0</v>
      </c>
      <c r="BE9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0" spans="1:57">
      <c r="A1000" s="83">
        <v>42866</v>
      </c>
      <c r="B1000" s="98">
        <v>13.39</v>
      </c>
      <c r="C1000" s="98">
        <v>13.39</v>
      </c>
      <c r="D1000" s="98">
        <v>0.61</v>
      </c>
      <c r="E1000" s="98">
        <f>Petrobras_PETR4___Histórico__InfoMoney_1[[#This Row],[Var.Dia (%)]]/100</f>
        <v>6.0999999999999995E-3</v>
      </c>
      <c r="F1000" s="98">
        <v>13.44</v>
      </c>
      <c r="G1000" s="98">
        <v>13.23</v>
      </c>
      <c r="H1000" s="98">
        <v>13.48</v>
      </c>
      <c r="I1000" s="97" t="s">
        <v>895</v>
      </c>
      <c r="J1000" s="108">
        <v>-0.01</v>
      </c>
      <c r="K1000" s="97">
        <f ca="1">IF(COUNT($E1000:E$1321)&gt;=22,LINEST(OFFSET(E1000,0,0,22),OFFSET(J1000,0,0,22)),"")</f>
        <v>0.44234805917838971</v>
      </c>
      <c r="L1000" s="99">
        <f t="shared" si="573"/>
        <v>0</v>
      </c>
      <c r="M1000" s="99">
        <f t="shared" si="574"/>
        <v>0</v>
      </c>
      <c r="N1000" s="99">
        <f t="shared" si="575"/>
        <v>0</v>
      </c>
      <c r="O10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-7.317073170731693E-2</v>
      </c>
      <c r="P1000" s="128">
        <f>IF(Petrobras_PETR4___Histórico__InfoMoney_1[[#This Row],[William %R]]&lt;-0.8,1,0)</f>
        <v>0</v>
      </c>
      <c r="Q1000" s="128">
        <f>IF(Petrobras_PETR4___Histórico__InfoMoney_1[[#This Row],[William %R]]&gt;-0.1,1,0)</f>
        <v>1</v>
      </c>
      <c r="R1000" s="99">
        <f t="shared" si="576"/>
        <v>12.25</v>
      </c>
      <c r="S1000" s="99">
        <f t="shared" si="577"/>
        <v>13.48</v>
      </c>
      <c r="T1000" s="99">
        <f t="shared" si="578"/>
        <v>12.883576923076923</v>
      </c>
      <c r="U1000" s="99">
        <f t="shared" si="579"/>
        <v>12.785999999999998</v>
      </c>
      <c r="V1000" s="99">
        <f t="shared" si="580"/>
        <v>12.886977178891643</v>
      </c>
      <c r="W1000" s="99">
        <f t="shared" si="581"/>
        <v>12.867256462678277</v>
      </c>
      <c r="X1000" s="99">
        <f t="shared" si="582"/>
        <v>1.9720716213365463E-2</v>
      </c>
      <c r="Y1000" s="99">
        <f t="shared" si="583"/>
        <v>-6.6426441833218969E-2</v>
      </c>
      <c r="Z1000" s="99">
        <f t="shared" si="584"/>
        <v>8.6147158046584432E-2</v>
      </c>
      <c r="AA1000" s="109">
        <f t="shared" si="585"/>
        <v>5.6568542494923851E-2</v>
      </c>
      <c r="AB1000" s="109">
        <f t="shared" si="602"/>
        <v>0.31816662301379156</v>
      </c>
      <c r="AC1000" s="99" t="str">
        <f t="shared" si="603"/>
        <v>0</v>
      </c>
      <c r="AD1000" s="95" t="str">
        <f t="shared" si="604"/>
        <v>0</v>
      </c>
      <c r="AE1000" s="95">
        <f t="shared" si="586"/>
        <v>1</v>
      </c>
      <c r="AF1000" s="95">
        <f>IF(Petrobras_PETR4___Histórico__InfoMoney_1[[#This Row],[MACD Line]]&lt;0,1,0)</f>
        <v>0</v>
      </c>
      <c r="AG1000" s="99">
        <f>Petrobras_PETR4___Histórico__InfoMoney_1[[#This Row],[9MME]]/Petrobras_PETR4___Histórico__InfoMoney_1[[#This Row],[20MA]]</f>
        <v>1.0076315441167625</v>
      </c>
      <c r="AH1000" s="95">
        <f t="shared" si="587"/>
        <v>0</v>
      </c>
      <c r="AI1000" s="96">
        <f t="shared" si="588"/>
        <v>0</v>
      </c>
      <c r="AK1000" s="104" t="b">
        <f t="shared" si="589"/>
        <v>1</v>
      </c>
      <c r="AL1000" s="104" t="b">
        <f t="shared" si="590"/>
        <v>0</v>
      </c>
      <c r="AM1000" s="104" t="b">
        <f t="shared" si="591"/>
        <v>1</v>
      </c>
      <c r="AN1000" s="104" t="b">
        <f t="shared" si="592"/>
        <v>1</v>
      </c>
      <c r="AO1000" s="98">
        <f t="shared" si="593"/>
        <v>12.24</v>
      </c>
      <c r="AP1000" s="104">
        <f t="shared" si="594"/>
        <v>13.54</v>
      </c>
      <c r="AQ1000" s="98">
        <f t="shared" si="595"/>
        <v>0.2</v>
      </c>
      <c r="AR1000" s="98">
        <f t="shared" si="596"/>
        <v>0.15384615384615385</v>
      </c>
      <c r="AS1000" s="98">
        <f t="shared" si="597"/>
        <v>7.407407407407407E-2</v>
      </c>
      <c r="AU1000" s="97" t="b">
        <f t="shared" si="598"/>
        <v>1</v>
      </c>
      <c r="AV1000" s="97" t="b">
        <f t="shared" si="599"/>
        <v>1</v>
      </c>
      <c r="AW1000" s="97" t="b">
        <f t="shared" si="605"/>
        <v>0</v>
      </c>
      <c r="AX1000" s="97" t="b">
        <f t="shared" si="606"/>
        <v>0</v>
      </c>
      <c r="AY10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0" s="97" t="b">
        <f t="shared" si="600"/>
        <v>0</v>
      </c>
      <c r="BA1000" s="97" t="b">
        <f t="shared" si="601"/>
        <v>0</v>
      </c>
      <c r="BB1000" s="97" t="b">
        <f t="shared" si="607"/>
        <v>1</v>
      </c>
      <c r="BC1000" s="97" t="b">
        <f t="shared" si="608"/>
        <v>1</v>
      </c>
      <c r="BD1000" s="97" t="b">
        <f>Petrobras_PETR4___Histórico__InfoMoney_1[[#This Row],[MACD Line]]&lt;0</f>
        <v>0</v>
      </c>
      <c r="BE10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1" spans="1:57">
      <c r="A1001" s="83">
        <v>42865</v>
      </c>
      <c r="B1001" s="98">
        <v>13.31</v>
      </c>
      <c r="C1001" s="98">
        <v>13.31</v>
      </c>
      <c r="D1001" s="98">
        <v>4.17</v>
      </c>
      <c r="E1001" s="98">
        <f>Petrobras_PETR4___Histórico__InfoMoney_1[[#This Row],[Var.Dia (%)]]/100</f>
        <v>4.1700000000000001E-2</v>
      </c>
      <c r="F1001" s="98">
        <v>12.95</v>
      </c>
      <c r="G1001" s="98">
        <v>12.93</v>
      </c>
      <c r="H1001" s="98">
        <v>13.33</v>
      </c>
      <c r="I1001" s="97" t="s">
        <v>896</v>
      </c>
      <c r="J1001" s="108">
        <v>-2.8E-3</v>
      </c>
      <c r="K1001" s="97">
        <f ca="1">IF(COUNT($E1001:E$1321)&gt;=22,LINEST(OFFSET(E1001,0,0,22),OFFSET(J1001,0,0,22)),"")</f>
        <v>0.46835956014941815</v>
      </c>
      <c r="L1001" s="99">
        <f t="shared" si="573"/>
        <v>0</v>
      </c>
      <c r="M1001" s="99">
        <f t="shared" si="574"/>
        <v>0</v>
      </c>
      <c r="N1001" s="99">
        <f t="shared" si="575"/>
        <v>0</v>
      </c>
      <c r="O10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-1.8348623853210622E-2</v>
      </c>
      <c r="P1001" s="128">
        <f>IF(Petrobras_PETR4___Histórico__InfoMoney_1[[#This Row],[William %R]]&lt;-0.8,1,0)</f>
        <v>0</v>
      </c>
      <c r="Q1001" s="128">
        <f>IF(Petrobras_PETR4___Histórico__InfoMoney_1[[#This Row],[William %R]]&gt;-0.1,1,0)</f>
        <v>1</v>
      </c>
      <c r="R1001" s="99">
        <f t="shared" si="576"/>
        <v>12.24</v>
      </c>
      <c r="S1001" s="99">
        <f t="shared" si="577"/>
        <v>13.33</v>
      </c>
      <c r="T1001" s="99">
        <f t="shared" si="578"/>
        <v>12.87</v>
      </c>
      <c r="U1001" s="99">
        <f t="shared" si="579"/>
        <v>12.791499999999999</v>
      </c>
      <c r="V1001" s="99">
        <f t="shared" si="580"/>
        <v>12.795518484144669</v>
      </c>
      <c r="W1001" s="99">
        <f t="shared" si="581"/>
        <v>12.82543697969254</v>
      </c>
      <c r="X1001" s="99">
        <f t="shared" si="582"/>
        <v>-2.9918495547871515E-2</v>
      </c>
      <c r="Y1001" s="99">
        <f t="shared" si="583"/>
        <v>-8.796323134486507E-2</v>
      </c>
      <c r="Z1001" s="99">
        <f t="shared" si="584"/>
        <v>5.8044735796993555E-2</v>
      </c>
      <c r="AA1001" s="109">
        <f t="shared" si="585"/>
        <v>0.38183766184073631</v>
      </c>
      <c r="AB1001" s="109">
        <f t="shared" si="602"/>
        <v>0.36335932628735473</v>
      </c>
      <c r="AC1001" s="99" t="str">
        <f t="shared" si="603"/>
        <v>1</v>
      </c>
      <c r="AD1001" s="95" t="str">
        <f t="shared" si="604"/>
        <v>0</v>
      </c>
      <c r="AE1001" s="95">
        <f t="shared" si="586"/>
        <v>0</v>
      </c>
      <c r="AF1001" s="95">
        <f>IF(Petrobras_PETR4___Histórico__InfoMoney_1[[#This Row],[MACD Line]]&lt;0,1,0)</f>
        <v>1</v>
      </c>
      <c r="AG1001" s="99">
        <f>Petrobras_PETR4___Histórico__InfoMoney_1[[#This Row],[9MME]]/Petrobras_PETR4___Histórico__InfoMoney_1[[#This Row],[20MA]]</f>
        <v>1.0061368877770394</v>
      </c>
      <c r="AH1001" s="95">
        <f t="shared" si="587"/>
        <v>0</v>
      </c>
      <c r="AI1001" s="96">
        <f t="shared" si="588"/>
        <v>0</v>
      </c>
      <c r="AK1001" s="104" t="b">
        <f t="shared" si="589"/>
        <v>0</v>
      </c>
      <c r="AL1001" s="104" t="b">
        <f t="shared" si="590"/>
        <v>0</v>
      </c>
      <c r="AM1001" s="104" t="b">
        <f t="shared" si="591"/>
        <v>0</v>
      </c>
      <c r="AN1001" s="104" t="b">
        <f t="shared" si="592"/>
        <v>1</v>
      </c>
      <c r="AO1001" s="98">
        <f t="shared" si="593"/>
        <v>12.24</v>
      </c>
      <c r="AP1001" s="104">
        <f t="shared" si="594"/>
        <v>13.54</v>
      </c>
      <c r="AQ1001" s="98">
        <f t="shared" si="595"/>
        <v>0.2</v>
      </c>
      <c r="AR1001" s="98">
        <f t="shared" si="596"/>
        <v>0.15384615384615385</v>
      </c>
      <c r="AS1001" s="98">
        <f t="shared" si="597"/>
        <v>7.407407407407407E-2</v>
      </c>
      <c r="AU1001" s="97" t="b">
        <f t="shared" si="598"/>
        <v>1</v>
      </c>
      <c r="AV1001" s="97" t="b">
        <f t="shared" si="599"/>
        <v>0</v>
      </c>
      <c r="AW1001" s="97" t="b">
        <f t="shared" si="605"/>
        <v>0</v>
      </c>
      <c r="AX1001" s="97" t="b">
        <f t="shared" si="606"/>
        <v>0</v>
      </c>
      <c r="AY10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1" s="97" t="b">
        <f t="shared" si="600"/>
        <v>0</v>
      </c>
      <c r="BA1001" s="97" t="b">
        <f t="shared" si="601"/>
        <v>0</v>
      </c>
      <c r="BB1001" s="97" t="b">
        <f t="shared" si="607"/>
        <v>1</v>
      </c>
      <c r="BC1001" s="97" t="b">
        <f t="shared" si="608"/>
        <v>1</v>
      </c>
      <c r="BD1001" s="97" t="b">
        <f>Petrobras_PETR4___Histórico__InfoMoney_1[[#This Row],[MACD Line]]&lt;0</f>
        <v>1</v>
      </c>
      <c r="BE10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2" spans="1:57">
      <c r="A1002" s="83">
        <v>42864</v>
      </c>
      <c r="B1002" s="98">
        <v>12.77</v>
      </c>
      <c r="C1002" s="98">
        <v>12.77</v>
      </c>
      <c r="D1002" s="98">
        <v>0.43</v>
      </c>
      <c r="E1002" s="98">
        <f>Petrobras_PETR4___Histórico__InfoMoney_1[[#This Row],[Var.Dia (%)]]/100</f>
        <v>4.3E-3</v>
      </c>
      <c r="F1002" s="98">
        <v>12.78</v>
      </c>
      <c r="G1002" s="98">
        <v>12.68</v>
      </c>
      <c r="H1002" s="98">
        <v>12.86</v>
      </c>
      <c r="I1002" s="97" t="s">
        <v>897</v>
      </c>
      <c r="J1002" s="108">
        <v>-1.5900000000000001E-2</v>
      </c>
      <c r="K1002" s="97">
        <f ca="1">IF(COUNT($E1002:E$1321)&gt;=22,LINEST(OFFSET(E1002,0,0,22),OFFSET(J1002,0,0,22)),"")</f>
        <v>0.39654119552091327</v>
      </c>
      <c r="L1002" s="99">
        <f t="shared" si="573"/>
        <v>0</v>
      </c>
      <c r="M1002" s="99">
        <f t="shared" si="574"/>
        <v>0</v>
      </c>
      <c r="N1002" s="99">
        <f t="shared" si="575"/>
        <v>0</v>
      </c>
      <c r="O10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-0.37647058823529461</v>
      </c>
      <c r="P1002" s="128">
        <f>IF(Petrobras_PETR4___Histórico__InfoMoney_1[[#This Row],[William %R]]&lt;-0.8,1,0)</f>
        <v>0</v>
      </c>
      <c r="Q1002" s="128">
        <f>IF(Petrobras_PETR4___Histórico__InfoMoney_1[[#This Row],[William %R]]&gt;-0.1,1,0)</f>
        <v>0</v>
      </c>
      <c r="R1002" s="99">
        <f t="shared" si="576"/>
        <v>12.24</v>
      </c>
      <c r="S1002" s="99">
        <f t="shared" si="577"/>
        <v>13.09</v>
      </c>
      <c r="T1002" s="99">
        <f t="shared" si="578"/>
        <v>12.802153846153848</v>
      </c>
      <c r="U1002" s="99">
        <f t="shared" si="579"/>
        <v>12.79</v>
      </c>
      <c r="V1002" s="99">
        <f t="shared" si="580"/>
        <v>12.70197639035279</v>
      </c>
      <c r="W1002" s="99">
        <f t="shared" si="581"/>
        <v>12.786671938067943</v>
      </c>
      <c r="X1002" s="99">
        <f t="shared" si="582"/>
        <v>-8.4695547715153197E-2</v>
      </c>
      <c r="Y1002" s="99">
        <f t="shared" si="583"/>
        <v>-0.10247441529411346</v>
      </c>
      <c r="Z1002" s="99">
        <f t="shared" si="584"/>
        <v>1.7778867578960258E-2</v>
      </c>
      <c r="AA1002" s="109">
        <f t="shared" si="585"/>
        <v>3.5355339059326626E-2</v>
      </c>
      <c r="AB1002" s="109">
        <f t="shared" si="602"/>
        <v>0.2233159197191282</v>
      </c>
      <c r="AC1002" s="99" t="str">
        <f t="shared" si="603"/>
        <v>0</v>
      </c>
      <c r="AD1002" s="95" t="str">
        <f t="shared" si="604"/>
        <v>0</v>
      </c>
      <c r="AE1002" s="95">
        <f t="shared" si="586"/>
        <v>0</v>
      </c>
      <c r="AF1002" s="95">
        <f>IF(Petrobras_PETR4___Histórico__InfoMoney_1[[#This Row],[MACD Line]]&lt;0,1,0)</f>
        <v>1</v>
      </c>
      <c r="AG1002" s="99">
        <f>Petrobras_PETR4___Histórico__InfoMoney_1[[#This Row],[9MME]]/Petrobras_PETR4___Histórico__InfoMoney_1[[#This Row],[20MA]]</f>
        <v>1.0009502616226622</v>
      </c>
      <c r="AH1002" s="95">
        <f t="shared" si="587"/>
        <v>0</v>
      </c>
      <c r="AI1002" s="96">
        <f t="shared" si="588"/>
        <v>0</v>
      </c>
      <c r="AK1002" s="104" t="b">
        <f t="shared" si="589"/>
        <v>0</v>
      </c>
      <c r="AL1002" s="104" t="b">
        <f t="shared" si="590"/>
        <v>1</v>
      </c>
      <c r="AM1002" s="104" t="b">
        <f t="shared" si="591"/>
        <v>0</v>
      </c>
      <c r="AN1002" s="104" t="b">
        <f t="shared" si="592"/>
        <v>1</v>
      </c>
      <c r="AO1002" s="98">
        <f t="shared" si="593"/>
        <v>12.24</v>
      </c>
      <c r="AP1002" s="104">
        <f t="shared" si="594"/>
        <v>13.54</v>
      </c>
      <c r="AQ1002" s="98">
        <f t="shared" si="595"/>
        <v>0.2</v>
      </c>
      <c r="AR1002" s="98">
        <f t="shared" si="596"/>
        <v>0.15384615384615385</v>
      </c>
      <c r="AS1002" s="98">
        <f t="shared" si="597"/>
        <v>7.407407407407407E-2</v>
      </c>
      <c r="AU1002" s="97" t="b">
        <f t="shared" si="598"/>
        <v>0</v>
      </c>
      <c r="AV1002" s="97" t="b">
        <f t="shared" si="599"/>
        <v>1</v>
      </c>
      <c r="AW1002" s="97" t="b">
        <f t="shared" si="605"/>
        <v>0</v>
      </c>
      <c r="AX1002" s="97" t="b">
        <f t="shared" si="606"/>
        <v>0</v>
      </c>
      <c r="AY10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2" s="97" t="b">
        <f t="shared" si="600"/>
        <v>0</v>
      </c>
      <c r="BA1002" s="97" t="b">
        <f t="shared" si="601"/>
        <v>0</v>
      </c>
      <c r="BB1002" s="97" t="b">
        <f t="shared" si="607"/>
        <v>1</v>
      </c>
      <c r="BC1002" s="97" t="b">
        <f t="shared" si="608"/>
        <v>1</v>
      </c>
      <c r="BD1002" s="97" t="b">
        <f>Petrobras_PETR4___Histórico__InfoMoney_1[[#This Row],[MACD Line]]&lt;0</f>
        <v>1</v>
      </c>
      <c r="BE10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3" spans="1:57">
      <c r="A1003" s="83">
        <v>42863</v>
      </c>
      <c r="B1003" s="98">
        <v>12.72</v>
      </c>
      <c r="C1003" s="98">
        <v>12.72</v>
      </c>
      <c r="D1003" s="98">
        <v>-0.91</v>
      </c>
      <c r="E1003" s="98">
        <f>Petrobras_PETR4___Histórico__InfoMoney_1[[#This Row],[Var.Dia (%)]]/100</f>
        <v>-9.1000000000000004E-3</v>
      </c>
      <c r="F1003" s="98">
        <v>12.76</v>
      </c>
      <c r="G1003" s="98">
        <v>12.63</v>
      </c>
      <c r="H1003" s="98">
        <v>12.96</v>
      </c>
      <c r="I1003" s="97" t="s">
        <v>898</v>
      </c>
      <c r="J1003" s="108">
        <v>-1.1299999999999999E-2</v>
      </c>
      <c r="K1003" s="97">
        <f ca="1">IF(COUNT($E1003:E$1321)&gt;=22,LINEST(OFFSET(E1003,0,0,22),OFFSET(J1003,0,0,22)),"")</f>
        <v>0.4993057331261494</v>
      </c>
      <c r="L1003" s="99">
        <f t="shared" si="573"/>
        <v>0</v>
      </c>
      <c r="M1003" s="99">
        <f t="shared" si="574"/>
        <v>0</v>
      </c>
      <c r="N1003" s="99">
        <f t="shared" si="575"/>
        <v>0</v>
      </c>
      <c r="O10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-0.43529411764705811</v>
      </c>
      <c r="P1003" s="128">
        <f>IF(Petrobras_PETR4___Histórico__InfoMoney_1[[#This Row],[William %R]]&lt;-0.8,1,0)</f>
        <v>0</v>
      </c>
      <c r="Q1003" s="128">
        <f>IF(Petrobras_PETR4___Histórico__InfoMoney_1[[#This Row],[William %R]]&gt;-0.1,1,0)</f>
        <v>0</v>
      </c>
      <c r="R1003" s="99">
        <f t="shared" si="576"/>
        <v>12.24</v>
      </c>
      <c r="S1003" s="99">
        <f t="shared" si="577"/>
        <v>13.09</v>
      </c>
      <c r="T1003" s="99">
        <f t="shared" si="578"/>
        <v>12.813076923076924</v>
      </c>
      <c r="U1003" s="99">
        <f t="shared" si="579"/>
        <v>12.808000000000002</v>
      </c>
      <c r="V1003" s="99">
        <f t="shared" si="580"/>
        <v>12.689608461326024</v>
      </c>
      <c r="W1003" s="99">
        <f t="shared" si="581"/>
        <v>12.788005693113378</v>
      </c>
      <c r="X1003" s="99">
        <f t="shared" si="582"/>
        <v>-9.8397231787354045E-2</v>
      </c>
      <c r="Y1003" s="99">
        <f t="shared" si="583"/>
        <v>-0.10691913218885352</v>
      </c>
      <c r="Z1003" s="99">
        <f t="shared" si="584"/>
        <v>8.5219004014994715E-3</v>
      </c>
      <c r="AA1003" s="109">
        <f t="shared" si="585"/>
        <v>8.4852813742385153E-2</v>
      </c>
      <c r="AB1003" s="109">
        <f t="shared" si="602"/>
        <v>0.21801376103356435</v>
      </c>
      <c r="AC1003" s="99" t="str">
        <f t="shared" si="603"/>
        <v>0</v>
      </c>
      <c r="AD1003" s="95" t="str">
        <f t="shared" si="604"/>
        <v>0</v>
      </c>
      <c r="AE1003" s="95">
        <f t="shared" si="586"/>
        <v>0</v>
      </c>
      <c r="AF1003" s="95">
        <f>IF(Petrobras_PETR4___Histórico__InfoMoney_1[[#This Row],[MACD Line]]&lt;0,1,0)</f>
        <v>1</v>
      </c>
      <c r="AG1003" s="99">
        <f>Petrobras_PETR4___Histórico__InfoMoney_1[[#This Row],[9MME]]/Petrobras_PETR4___Histórico__InfoMoney_1[[#This Row],[20MA]]</f>
        <v>1.0003963868735886</v>
      </c>
      <c r="AH1003" s="95">
        <f t="shared" si="587"/>
        <v>1</v>
      </c>
      <c r="AI1003" s="96">
        <f t="shared" si="588"/>
        <v>0</v>
      </c>
      <c r="AK1003" s="104" t="b">
        <f t="shared" si="589"/>
        <v>1</v>
      </c>
      <c r="AL1003" s="104" t="b">
        <f t="shared" si="590"/>
        <v>0</v>
      </c>
      <c r="AM1003" s="104" t="b">
        <f t="shared" si="591"/>
        <v>0</v>
      </c>
      <c r="AN1003" s="104" t="b">
        <f t="shared" si="592"/>
        <v>1</v>
      </c>
      <c r="AO1003" s="98">
        <f t="shared" si="593"/>
        <v>12.24</v>
      </c>
      <c r="AP1003" s="104">
        <f t="shared" si="594"/>
        <v>13.7</v>
      </c>
      <c r="AQ1003" s="98">
        <f t="shared" si="595"/>
        <v>0.2</v>
      </c>
      <c r="AR1003" s="98">
        <f t="shared" si="596"/>
        <v>0.15384615384615385</v>
      </c>
      <c r="AS1003" s="98">
        <f t="shared" si="597"/>
        <v>7.407407407407407E-2</v>
      </c>
      <c r="AU1003" s="97" t="b">
        <f t="shared" si="598"/>
        <v>1</v>
      </c>
      <c r="AV1003" s="97" t="b">
        <f t="shared" si="599"/>
        <v>1</v>
      </c>
      <c r="AW1003" s="97" t="b">
        <f t="shared" si="605"/>
        <v>0</v>
      </c>
      <c r="AX1003" s="97" t="b">
        <f t="shared" si="606"/>
        <v>0</v>
      </c>
      <c r="AY10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3" s="97" t="b">
        <f t="shared" si="600"/>
        <v>0</v>
      </c>
      <c r="BA1003" s="97" t="b">
        <f t="shared" si="601"/>
        <v>0</v>
      </c>
      <c r="BB1003" s="97" t="b">
        <f t="shared" si="607"/>
        <v>1</v>
      </c>
      <c r="BC1003" s="97" t="b">
        <f t="shared" si="608"/>
        <v>1</v>
      </c>
      <c r="BD1003" s="97" t="b">
        <f>Petrobras_PETR4___Histórico__InfoMoney_1[[#This Row],[MACD Line]]&lt;0</f>
        <v>1</v>
      </c>
      <c r="BE10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4" spans="1:57">
      <c r="A1004" s="83">
        <v>42860</v>
      </c>
      <c r="B1004" s="98">
        <v>12.84</v>
      </c>
      <c r="C1004" s="98">
        <v>12.84</v>
      </c>
      <c r="D1004" s="98">
        <v>4.4800000000000004</v>
      </c>
      <c r="E1004" s="98">
        <f>Petrobras_PETR4___Histórico__InfoMoney_1[[#This Row],[Var.Dia (%)]]/100</f>
        <v>4.4800000000000006E-2</v>
      </c>
      <c r="F1004" s="98">
        <v>12.37</v>
      </c>
      <c r="G1004" s="98">
        <v>12.34</v>
      </c>
      <c r="H1004" s="98">
        <v>12.84</v>
      </c>
      <c r="I1004" s="97" t="s">
        <v>899</v>
      </c>
      <c r="J1004" s="108">
        <v>2.8E-3</v>
      </c>
      <c r="K1004" s="97">
        <f ca="1">IF(COUNT($E1004:E$1321)&gt;=22,LINEST(OFFSET(E1004,0,0,22),OFFSET(J1004,0,0,22)),"")</f>
        <v>0.43963624774275012</v>
      </c>
      <c r="L1004" s="99">
        <f t="shared" si="573"/>
        <v>0</v>
      </c>
      <c r="M1004" s="99">
        <f t="shared" si="574"/>
        <v>0</v>
      </c>
      <c r="N1004" s="99">
        <f t="shared" si="575"/>
        <v>0</v>
      </c>
      <c r="O10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-0.41747572815533979</v>
      </c>
      <c r="P1004" s="128">
        <f>IF(Petrobras_PETR4___Histórico__InfoMoney_1[[#This Row],[William %R]]&lt;-0.8,1,0)</f>
        <v>0</v>
      </c>
      <c r="Q1004" s="128">
        <f>IF(Petrobras_PETR4___Histórico__InfoMoney_1[[#This Row],[William %R]]&gt;-0.1,1,0)</f>
        <v>0</v>
      </c>
      <c r="R1004" s="99">
        <f t="shared" si="576"/>
        <v>12.24</v>
      </c>
      <c r="S1004" s="99">
        <f t="shared" si="577"/>
        <v>13.27</v>
      </c>
      <c r="T1004" s="99">
        <f t="shared" si="578"/>
        <v>12.856076923076923</v>
      </c>
      <c r="U1004" s="99">
        <f t="shared" si="579"/>
        <v>12.830000000000002</v>
      </c>
      <c r="V1004" s="99">
        <f t="shared" si="580"/>
        <v>12.684082727021664</v>
      </c>
      <c r="W1004" s="99">
        <f t="shared" si="581"/>
        <v>12.793446148562449</v>
      </c>
      <c r="X1004" s="99">
        <f t="shared" si="582"/>
        <v>-0.1093634215407846</v>
      </c>
      <c r="Y1004" s="99">
        <f t="shared" si="583"/>
        <v>-0.10904960728922838</v>
      </c>
      <c r="Z1004" s="99">
        <f t="shared" si="584"/>
        <v>-3.138142515562159E-4</v>
      </c>
      <c r="AA1004" s="109">
        <f t="shared" si="585"/>
        <v>0.38890872965260165</v>
      </c>
      <c r="AB1004" s="109">
        <f t="shared" si="602"/>
        <v>0.21524404753674392</v>
      </c>
      <c r="AC1004" s="99" t="str">
        <f t="shared" si="603"/>
        <v>0</v>
      </c>
      <c r="AD1004" s="95" t="str">
        <f t="shared" si="604"/>
        <v>0</v>
      </c>
      <c r="AE1004" s="95">
        <f t="shared" si="586"/>
        <v>0</v>
      </c>
      <c r="AF1004" s="95">
        <f>IF(Petrobras_PETR4___Histórico__InfoMoney_1[[#This Row],[MACD Line]]&lt;0,1,0)</f>
        <v>1</v>
      </c>
      <c r="AG1004" s="99">
        <f>Petrobras_PETR4___Histórico__InfoMoney_1[[#This Row],[9MME]]/Petrobras_PETR4___Histórico__InfoMoney_1[[#This Row],[20MA]]</f>
        <v>1.0020324959529947</v>
      </c>
      <c r="AH1004" s="95">
        <f t="shared" si="587"/>
        <v>0</v>
      </c>
      <c r="AI1004" s="96">
        <f t="shared" si="588"/>
        <v>0</v>
      </c>
      <c r="AK1004" s="104" t="b">
        <f t="shared" si="589"/>
        <v>0</v>
      </c>
      <c r="AL1004" s="104" t="b">
        <f t="shared" si="590"/>
        <v>1</v>
      </c>
      <c r="AM1004" s="104" t="b">
        <f t="shared" si="591"/>
        <v>0</v>
      </c>
      <c r="AN1004" s="104" t="b">
        <f t="shared" si="592"/>
        <v>1</v>
      </c>
      <c r="AO1004" s="98">
        <f t="shared" si="593"/>
        <v>12.24</v>
      </c>
      <c r="AP1004" s="104">
        <f t="shared" si="594"/>
        <v>13.7</v>
      </c>
      <c r="AQ1004" s="98">
        <f t="shared" si="595"/>
        <v>0.2</v>
      </c>
      <c r="AR1004" s="98">
        <f t="shared" si="596"/>
        <v>0.15384615384615385</v>
      </c>
      <c r="AS1004" s="98">
        <f t="shared" si="597"/>
        <v>7.407407407407407E-2</v>
      </c>
      <c r="AU1004" s="97" t="b">
        <f t="shared" si="598"/>
        <v>1</v>
      </c>
      <c r="AV1004" s="97" t="b">
        <f t="shared" si="599"/>
        <v>0</v>
      </c>
      <c r="AW1004" s="97" t="b">
        <f t="shared" si="605"/>
        <v>0</v>
      </c>
      <c r="AX1004" s="97" t="b">
        <f t="shared" si="606"/>
        <v>1</v>
      </c>
      <c r="AY10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4" s="97" t="b">
        <f t="shared" si="600"/>
        <v>1</v>
      </c>
      <c r="BA1004" s="97" t="b">
        <f t="shared" si="601"/>
        <v>0</v>
      </c>
      <c r="BB1004" s="97" t="b">
        <f t="shared" si="607"/>
        <v>0</v>
      </c>
      <c r="BC1004" s="97" t="b">
        <f t="shared" si="608"/>
        <v>1</v>
      </c>
      <c r="BD1004" s="97" t="b">
        <f>Petrobras_PETR4___Histórico__InfoMoney_1[[#This Row],[MACD Line]]&lt;0</f>
        <v>1</v>
      </c>
      <c r="BE10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5" spans="1:57">
      <c r="A1005" s="83">
        <v>42859</v>
      </c>
      <c r="B1005" s="98">
        <v>12.29</v>
      </c>
      <c r="C1005" s="98">
        <v>12.29</v>
      </c>
      <c r="D1005" s="98">
        <v>-3.96</v>
      </c>
      <c r="E1005" s="98">
        <f>Petrobras_PETR4___Histórico__InfoMoney_1[[#This Row],[Var.Dia (%)]]/100</f>
        <v>-3.9599999999999996E-2</v>
      </c>
      <c r="F1005" s="98">
        <v>12.65</v>
      </c>
      <c r="G1005" s="98">
        <v>12.27</v>
      </c>
      <c r="H1005" s="98">
        <v>12.65</v>
      </c>
      <c r="I1005" s="97" t="s">
        <v>900</v>
      </c>
      <c r="J1005" s="108">
        <v>-1.29E-2</v>
      </c>
      <c r="K1005" s="97">
        <f ca="1">IF(COUNT($E1005:E$1321)&gt;=22,LINEST(OFFSET(E1005,0,0,22),OFFSET(J1005,0,0,22)),"")</f>
        <v>0.38517764301687379</v>
      </c>
      <c r="L1005" s="99">
        <f t="shared" si="573"/>
        <v>0</v>
      </c>
      <c r="M1005" s="99">
        <f t="shared" si="574"/>
        <v>0</v>
      </c>
      <c r="N1005" s="99">
        <f t="shared" si="575"/>
        <v>0</v>
      </c>
      <c r="O10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-0.9568965517241389</v>
      </c>
      <c r="P1005" s="128">
        <f>IF(Petrobras_PETR4___Histórico__InfoMoney_1[[#This Row],[William %R]]&lt;-0.8,1,0)</f>
        <v>1</v>
      </c>
      <c r="Q1005" s="128">
        <f>IF(Petrobras_PETR4___Histórico__InfoMoney_1[[#This Row],[William %R]]&gt;-0.1,1,0)</f>
        <v>0</v>
      </c>
      <c r="R1005" s="99">
        <f t="shared" si="576"/>
        <v>12.24</v>
      </c>
      <c r="S1005" s="99">
        <f t="shared" si="577"/>
        <v>13.4</v>
      </c>
      <c r="T1005" s="99">
        <f t="shared" si="578"/>
        <v>12.812076923076919</v>
      </c>
      <c r="U1005" s="99">
        <f t="shared" si="579"/>
        <v>12.859</v>
      </c>
      <c r="V1005" s="99">
        <f t="shared" si="580"/>
        <v>12.655734131934693</v>
      </c>
      <c r="W1005" s="99">
        <f t="shared" si="581"/>
        <v>12.789721840447445</v>
      </c>
      <c r="X1005" s="99">
        <f t="shared" si="582"/>
        <v>-0.13398770851275188</v>
      </c>
      <c r="Y1005" s="99">
        <f t="shared" si="583"/>
        <v>-0.10897115372633934</v>
      </c>
      <c r="Z1005" s="99">
        <f t="shared" si="584"/>
        <v>-2.5016554786412543E-2</v>
      </c>
      <c r="AA1005" s="109">
        <f t="shared" si="585"/>
        <v>0.35355339059327379</v>
      </c>
      <c r="AB1005" s="109">
        <f t="shared" si="602"/>
        <v>0.20042454939452894</v>
      </c>
      <c r="AC1005" s="99" t="str">
        <f t="shared" si="603"/>
        <v>0</v>
      </c>
      <c r="AD1005" s="95" t="str">
        <f t="shared" si="604"/>
        <v>0</v>
      </c>
      <c r="AE1005" s="95">
        <f t="shared" si="586"/>
        <v>0</v>
      </c>
      <c r="AF1005" s="95">
        <f>IF(Petrobras_PETR4___Histórico__InfoMoney_1[[#This Row],[MACD Line]]&lt;0,1,0)</f>
        <v>1</v>
      </c>
      <c r="AG1005" s="99">
        <f>Petrobras_PETR4___Histórico__InfoMoney_1[[#This Row],[9MME]]/Petrobras_PETR4___Histórico__InfoMoney_1[[#This Row],[20MA]]</f>
        <v>0.9963509544347865</v>
      </c>
      <c r="AH1005" s="95">
        <f t="shared" si="587"/>
        <v>0</v>
      </c>
      <c r="AI1005" s="96">
        <f t="shared" si="588"/>
        <v>0</v>
      </c>
      <c r="AK1005" s="104" t="b">
        <f t="shared" si="589"/>
        <v>1</v>
      </c>
      <c r="AL1005" s="104" t="b">
        <f t="shared" si="590"/>
        <v>0</v>
      </c>
      <c r="AM1005" s="104" t="b">
        <f t="shared" si="591"/>
        <v>1</v>
      </c>
      <c r="AN1005" s="104" t="b">
        <f t="shared" si="592"/>
        <v>0</v>
      </c>
      <c r="AO1005" s="98">
        <f t="shared" si="593"/>
        <v>12.24</v>
      </c>
      <c r="AP1005" s="104">
        <f t="shared" si="594"/>
        <v>13.7</v>
      </c>
      <c r="AQ1005" s="98">
        <f t="shared" si="595"/>
        <v>0.2</v>
      </c>
      <c r="AR1005" s="98">
        <f t="shared" si="596"/>
        <v>0.15384615384615385</v>
      </c>
      <c r="AS1005" s="98">
        <f t="shared" si="597"/>
        <v>7.407407407407407E-2</v>
      </c>
      <c r="AU1005" s="97" t="b">
        <f t="shared" si="598"/>
        <v>0</v>
      </c>
      <c r="AV1005" s="97" t="b">
        <f t="shared" si="599"/>
        <v>0</v>
      </c>
      <c r="AW1005" s="97" t="b">
        <f t="shared" si="605"/>
        <v>1</v>
      </c>
      <c r="AX1005" s="97" t="b">
        <f t="shared" si="606"/>
        <v>0</v>
      </c>
      <c r="AY10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5" s="97" t="b">
        <f t="shared" si="600"/>
        <v>0</v>
      </c>
      <c r="BA1005" s="97" t="b">
        <f t="shared" si="601"/>
        <v>1</v>
      </c>
      <c r="BB1005" s="97" t="b">
        <f t="shared" si="607"/>
        <v>1</v>
      </c>
      <c r="BC1005" s="97" t="b">
        <f t="shared" si="608"/>
        <v>0</v>
      </c>
      <c r="BD1005" s="97" t="b">
        <f>Petrobras_PETR4___Histórico__InfoMoney_1[[#This Row],[MACD Line]]&lt;0</f>
        <v>1</v>
      </c>
      <c r="BE10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6" spans="1:57">
      <c r="A1006" s="83">
        <v>42858</v>
      </c>
      <c r="B1006" s="98">
        <v>12.79</v>
      </c>
      <c r="C1006" s="98">
        <v>12.79</v>
      </c>
      <c r="D1006" s="98">
        <v>1.21</v>
      </c>
      <c r="E1006" s="98">
        <f>Petrobras_PETR4___Histórico__InfoMoney_1[[#This Row],[Var.Dia (%)]]/100</f>
        <v>1.21E-2</v>
      </c>
      <c r="F1006" s="98">
        <v>12.68</v>
      </c>
      <c r="G1006" s="98">
        <v>12.6</v>
      </c>
      <c r="H1006" s="98">
        <v>12.87</v>
      </c>
      <c r="I1006" s="97" t="s">
        <v>901</v>
      </c>
      <c r="J1006" s="108">
        <v>1.9E-2</v>
      </c>
      <c r="K1006" s="97">
        <f ca="1">IF(COUNT($E1006:E$1321)&gt;=22,LINEST(OFFSET(E1006,0,0,22),OFFSET(J1006,0,0,22)),"")</f>
        <v>0.23148052780164111</v>
      </c>
      <c r="L1006" s="99">
        <f t="shared" si="573"/>
        <v>0</v>
      </c>
      <c r="M1006" s="99">
        <f t="shared" si="574"/>
        <v>0</v>
      </c>
      <c r="N1006" s="99">
        <f t="shared" si="575"/>
        <v>0</v>
      </c>
      <c r="O10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-0.57692307692307743</v>
      </c>
      <c r="P1006" s="128">
        <f>IF(Petrobras_PETR4___Histórico__InfoMoney_1[[#This Row],[William %R]]&lt;-0.8,1,0)</f>
        <v>0</v>
      </c>
      <c r="Q1006" s="128">
        <f>IF(Petrobras_PETR4___Histórico__InfoMoney_1[[#This Row],[William %R]]&gt;-0.1,1,0)</f>
        <v>0</v>
      </c>
      <c r="R1006" s="99">
        <f t="shared" si="576"/>
        <v>12.24</v>
      </c>
      <c r="S1006" s="99">
        <f t="shared" si="577"/>
        <v>13.54</v>
      </c>
      <c r="T1006" s="99">
        <f t="shared" si="578"/>
        <v>12.901692307692304</v>
      </c>
      <c r="U1006" s="99">
        <f t="shared" si="579"/>
        <v>12.906999999999996</v>
      </c>
      <c r="V1006" s="99">
        <f t="shared" si="580"/>
        <v>12.72223124683191</v>
      </c>
      <c r="W1006" s="99">
        <f t="shared" si="581"/>
        <v>12.82969958768324</v>
      </c>
      <c r="X1006" s="99">
        <f t="shared" si="582"/>
        <v>-0.10746834085133017</v>
      </c>
      <c r="Y1006" s="99">
        <f t="shared" si="583"/>
        <v>-0.10271701502973621</v>
      </c>
      <c r="Z1006" s="99">
        <f t="shared" si="584"/>
        <v>-4.7513258215939602E-3</v>
      </c>
      <c r="AA1006" s="109">
        <f t="shared" si="585"/>
        <v>0.10606601717798111</v>
      </c>
      <c r="AB1006" s="109">
        <f t="shared" si="602"/>
        <v>0.1401784576887615</v>
      </c>
      <c r="AC1006" s="99" t="str">
        <f t="shared" si="603"/>
        <v>0</v>
      </c>
      <c r="AD1006" s="95" t="str">
        <f t="shared" si="604"/>
        <v>0</v>
      </c>
      <c r="AE1006" s="95">
        <f t="shared" si="586"/>
        <v>0</v>
      </c>
      <c r="AF1006" s="95">
        <f>IF(Petrobras_PETR4___Histórico__InfoMoney_1[[#This Row],[MACD Line]]&lt;0,1,0)</f>
        <v>1</v>
      </c>
      <c r="AG1006" s="99">
        <f>Petrobras_PETR4___Histórico__InfoMoney_1[[#This Row],[9MME]]/Petrobras_PETR4___Histórico__InfoMoney_1[[#This Row],[20MA]]</f>
        <v>0.99958877412972091</v>
      </c>
      <c r="AH1006" s="95">
        <f t="shared" si="587"/>
        <v>0</v>
      </c>
      <c r="AI1006" s="96">
        <f t="shared" si="588"/>
        <v>0</v>
      </c>
      <c r="AK1006" s="104" t="b">
        <f t="shared" si="589"/>
        <v>0</v>
      </c>
      <c r="AL1006" s="104" t="b">
        <f t="shared" si="590"/>
        <v>1</v>
      </c>
      <c r="AM1006" s="104" t="b">
        <f t="shared" si="591"/>
        <v>0</v>
      </c>
      <c r="AN1006" s="104" t="b">
        <f t="shared" si="592"/>
        <v>1</v>
      </c>
      <c r="AO1006" s="98">
        <f t="shared" si="593"/>
        <v>12.24</v>
      </c>
      <c r="AP1006" s="104">
        <f t="shared" si="594"/>
        <v>13.7</v>
      </c>
      <c r="AQ1006" s="98">
        <f t="shared" si="595"/>
        <v>0.2</v>
      </c>
      <c r="AR1006" s="98">
        <f t="shared" si="596"/>
        <v>0.15384615384615385</v>
      </c>
      <c r="AS1006" s="98">
        <f t="shared" si="597"/>
        <v>7.407407407407407E-2</v>
      </c>
      <c r="AU1006" s="97" t="b">
        <f t="shared" si="598"/>
        <v>0</v>
      </c>
      <c r="AV1006" s="97" t="b">
        <f t="shared" si="599"/>
        <v>1</v>
      </c>
      <c r="AW1006" s="97" t="b">
        <f t="shared" si="605"/>
        <v>0</v>
      </c>
      <c r="AX1006" s="97" t="b">
        <f t="shared" si="606"/>
        <v>0</v>
      </c>
      <c r="AY10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6" s="97" t="b">
        <f t="shared" si="600"/>
        <v>0</v>
      </c>
      <c r="BA1006" s="97" t="b">
        <f t="shared" si="601"/>
        <v>0</v>
      </c>
      <c r="BB1006" s="97" t="b">
        <f t="shared" si="607"/>
        <v>1</v>
      </c>
      <c r="BC1006" s="97" t="b">
        <f t="shared" si="608"/>
        <v>1</v>
      </c>
      <c r="BD1006" s="97" t="b">
        <f>Petrobras_PETR4___Histórico__InfoMoney_1[[#This Row],[MACD Line]]&lt;0</f>
        <v>1</v>
      </c>
      <c r="BE10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7" spans="1:57">
      <c r="A1007" s="83">
        <v>42857</v>
      </c>
      <c r="B1007" s="98">
        <v>12.64</v>
      </c>
      <c r="C1007" s="98">
        <v>12.64</v>
      </c>
      <c r="D1007" s="98">
        <v>0.14000000000000001</v>
      </c>
      <c r="E1007" s="98">
        <f>Petrobras_PETR4___Histórico__InfoMoney_1[[#This Row],[Var.Dia (%)]]/100</f>
        <v>1.4000000000000002E-3</v>
      </c>
      <c r="F1007" s="98">
        <v>12.7</v>
      </c>
      <c r="G1007" s="98">
        <v>12.51</v>
      </c>
      <c r="H1007" s="98">
        <v>12.95</v>
      </c>
      <c r="I1007" s="97" t="s">
        <v>585</v>
      </c>
      <c r="J1007" s="108">
        <v>9.4999999999999998E-3</v>
      </c>
      <c r="K1007" s="97">
        <f ca="1">IF(COUNT($E1007:E$1321)&gt;=22,LINEST(OFFSET(E1007,0,0,22),OFFSET(J1007,0,0,22)),"")</f>
        <v>0.22724794141695595</v>
      </c>
      <c r="L1007" s="99">
        <f t="shared" si="573"/>
        <v>0</v>
      </c>
      <c r="M1007" s="99">
        <f t="shared" si="574"/>
        <v>0</v>
      </c>
      <c r="N1007" s="99">
        <f t="shared" si="575"/>
        <v>0</v>
      </c>
      <c r="O10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-0.69230769230769174</v>
      </c>
      <c r="P1007" s="128">
        <f>IF(Petrobras_PETR4___Histórico__InfoMoney_1[[#This Row],[William %R]]&lt;-0.8,1,0)</f>
        <v>0</v>
      </c>
      <c r="Q1007" s="128">
        <f>IF(Petrobras_PETR4___Histórico__InfoMoney_1[[#This Row],[William %R]]&gt;-0.1,1,0)</f>
        <v>0</v>
      </c>
      <c r="R1007" s="99">
        <f t="shared" si="576"/>
        <v>12.24</v>
      </c>
      <c r="S1007" s="99">
        <f t="shared" si="577"/>
        <v>13.54</v>
      </c>
      <c r="T1007" s="99">
        <f t="shared" si="578"/>
        <v>12.895961538461538</v>
      </c>
      <c r="U1007" s="99">
        <f t="shared" si="579"/>
        <v>12.921999999999997</v>
      </c>
      <c r="V1007" s="99">
        <f t="shared" si="580"/>
        <v>12.709909655346804</v>
      </c>
      <c r="W1007" s="99">
        <f t="shared" si="581"/>
        <v>12.8328755546979</v>
      </c>
      <c r="X1007" s="99">
        <f t="shared" si="582"/>
        <v>-0.12296589935109559</v>
      </c>
      <c r="Y1007" s="99">
        <f t="shared" si="583"/>
        <v>-0.10152918357433773</v>
      </c>
      <c r="Z1007" s="99">
        <f t="shared" si="584"/>
        <v>-2.1436715776757861E-2</v>
      </c>
      <c r="AA1007" s="109">
        <f t="shared" si="585"/>
        <v>1.4142135623731905E-2</v>
      </c>
      <c r="AB1007" s="109">
        <f t="shared" si="602"/>
        <v>0.1958826179118501</v>
      </c>
      <c r="AC1007" s="99" t="str">
        <f t="shared" si="603"/>
        <v>0</v>
      </c>
      <c r="AD1007" s="95" t="str">
        <f t="shared" si="604"/>
        <v>0</v>
      </c>
      <c r="AE1007" s="95">
        <f t="shared" si="586"/>
        <v>0</v>
      </c>
      <c r="AF1007" s="95">
        <f>IF(Petrobras_PETR4___Histórico__InfoMoney_1[[#This Row],[MACD Line]]&lt;0,1,0)</f>
        <v>1</v>
      </c>
      <c r="AG1007" s="99">
        <f>Petrobras_PETR4___Histórico__InfoMoney_1[[#This Row],[9MME]]/Petrobras_PETR4___Histórico__InfoMoney_1[[#This Row],[20MA]]</f>
        <v>0.99798495112687979</v>
      </c>
      <c r="AH1007" s="95">
        <f t="shared" si="587"/>
        <v>0</v>
      </c>
      <c r="AI1007" s="96">
        <f t="shared" si="588"/>
        <v>0</v>
      </c>
      <c r="AK1007" s="104" t="b">
        <f t="shared" si="589"/>
        <v>1</v>
      </c>
      <c r="AL1007" s="104" t="b">
        <f t="shared" si="590"/>
        <v>0</v>
      </c>
      <c r="AM1007" s="104" t="b">
        <f t="shared" si="591"/>
        <v>0</v>
      </c>
      <c r="AN1007" s="104" t="b">
        <f t="shared" si="592"/>
        <v>1</v>
      </c>
      <c r="AO1007" s="98">
        <f t="shared" si="593"/>
        <v>12.24</v>
      </c>
      <c r="AP1007" s="104">
        <f t="shared" si="594"/>
        <v>13.7</v>
      </c>
      <c r="AQ1007" s="98">
        <f t="shared" si="595"/>
        <v>0.2</v>
      </c>
      <c r="AR1007" s="98">
        <f t="shared" si="596"/>
        <v>0.15384615384615385</v>
      </c>
      <c r="AS1007" s="98">
        <f t="shared" si="597"/>
        <v>7.407407407407407E-2</v>
      </c>
      <c r="AU1007" s="97" t="b">
        <f t="shared" si="598"/>
        <v>1</v>
      </c>
      <c r="AV1007" s="97" t="b">
        <f t="shared" si="599"/>
        <v>1</v>
      </c>
      <c r="AW1007" s="97" t="b">
        <f t="shared" si="605"/>
        <v>0</v>
      </c>
      <c r="AX1007" s="97" t="b">
        <f t="shared" si="606"/>
        <v>0</v>
      </c>
      <c r="AY10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7" s="97" t="b">
        <f t="shared" si="600"/>
        <v>0</v>
      </c>
      <c r="BA1007" s="97" t="b">
        <f t="shared" si="601"/>
        <v>0</v>
      </c>
      <c r="BB1007" s="97" t="b">
        <f t="shared" si="607"/>
        <v>1</v>
      </c>
      <c r="BC1007" s="97" t="b">
        <f t="shared" si="608"/>
        <v>1</v>
      </c>
      <c r="BD1007" s="97" t="b">
        <f>Petrobras_PETR4___Histórico__InfoMoney_1[[#This Row],[MACD Line]]&lt;0</f>
        <v>1</v>
      </c>
      <c r="BE10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8" spans="1:57">
      <c r="A1008" s="83">
        <v>42853</v>
      </c>
      <c r="B1008" s="98">
        <v>12.62</v>
      </c>
      <c r="C1008" s="98">
        <v>12.62</v>
      </c>
      <c r="D1008" s="98">
        <v>1.75</v>
      </c>
      <c r="E1008" s="98">
        <f>Petrobras_PETR4___Histórico__InfoMoney_1[[#This Row],[Var.Dia (%)]]/100</f>
        <v>1.7500000000000002E-2</v>
      </c>
      <c r="F1008" s="98">
        <v>12.51</v>
      </c>
      <c r="G1008" s="98">
        <v>12.37</v>
      </c>
      <c r="H1008" s="98">
        <v>12.74</v>
      </c>
      <c r="I1008" s="97" t="s">
        <v>586</v>
      </c>
      <c r="J1008" s="108">
        <v>-1.9800000000000002E-2</v>
      </c>
      <c r="K1008" s="97">
        <f ca="1">IF(COUNT($E1008:E$1321)&gt;=22,LINEST(OFFSET(E1008,0,0,22),OFFSET(J1008,0,0,22)),"")</f>
        <v>0.15481056534036033</v>
      </c>
      <c r="L1008" s="99">
        <f t="shared" si="573"/>
        <v>0</v>
      </c>
      <c r="M1008" s="99">
        <f t="shared" si="574"/>
        <v>0</v>
      </c>
      <c r="N1008" s="99">
        <f t="shared" si="575"/>
        <v>0</v>
      </c>
      <c r="O10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-0.70769230769230818</v>
      </c>
      <c r="P1008" s="128">
        <f>IF(Petrobras_PETR4___Histórico__InfoMoney_1[[#This Row],[William %R]]&lt;-0.8,1,0)</f>
        <v>0</v>
      </c>
      <c r="Q1008" s="128">
        <f>IF(Petrobras_PETR4___Histórico__InfoMoney_1[[#This Row],[William %R]]&gt;-0.1,1,0)</f>
        <v>0</v>
      </c>
      <c r="R1008" s="99">
        <f t="shared" si="576"/>
        <v>12.24</v>
      </c>
      <c r="S1008" s="99">
        <f t="shared" si="577"/>
        <v>13.54</v>
      </c>
      <c r="T1008" s="99">
        <f t="shared" si="578"/>
        <v>12.911076923076921</v>
      </c>
      <c r="U1008" s="99">
        <f t="shared" si="579"/>
        <v>12.942499999999999</v>
      </c>
      <c r="V1008" s="99">
        <f t="shared" si="580"/>
        <v>12.722620501773495</v>
      </c>
      <c r="W1008" s="99">
        <f t="shared" si="581"/>
        <v>12.848305599073731</v>
      </c>
      <c r="X1008" s="99">
        <f t="shared" si="582"/>
        <v>-0.12568509730023614</v>
      </c>
      <c r="Y1008" s="99">
        <f t="shared" si="583"/>
        <v>-9.6170004630148256E-2</v>
      </c>
      <c r="Z1008" s="99">
        <f t="shared" si="584"/>
        <v>-2.9515092670087881E-2</v>
      </c>
      <c r="AA1008" s="109">
        <f t="shared" si="585"/>
        <v>0.15556349186103965</v>
      </c>
      <c r="AB1008" s="109">
        <f t="shared" si="602"/>
        <v>0.1958826179118501</v>
      </c>
      <c r="AC1008" s="99" t="str">
        <f t="shared" si="603"/>
        <v>0</v>
      </c>
      <c r="AD1008" s="95" t="str">
        <f t="shared" si="604"/>
        <v>0</v>
      </c>
      <c r="AE1008" s="95">
        <f t="shared" si="586"/>
        <v>0</v>
      </c>
      <c r="AF1008" s="95">
        <f>IF(Petrobras_PETR4___Histórico__InfoMoney_1[[#This Row],[MACD Line]]&lt;0,1,0)</f>
        <v>1</v>
      </c>
      <c r="AG1008" s="99">
        <f>Petrobras_PETR4___Histórico__InfoMoney_1[[#This Row],[9MME]]/Petrobras_PETR4___Histórico__InfoMoney_1[[#This Row],[20MA]]</f>
        <v>0.9975721014546588</v>
      </c>
      <c r="AH1008" s="95">
        <f t="shared" si="587"/>
        <v>0</v>
      </c>
      <c r="AI1008" s="96">
        <f t="shared" si="588"/>
        <v>0</v>
      </c>
      <c r="AK1008" s="104" t="b">
        <f t="shared" si="589"/>
        <v>0</v>
      </c>
      <c r="AL1008" s="104" t="b">
        <f t="shared" si="590"/>
        <v>0</v>
      </c>
      <c r="AM1008" s="104" t="b">
        <f t="shared" si="591"/>
        <v>0</v>
      </c>
      <c r="AN1008" s="104" t="b">
        <f t="shared" si="592"/>
        <v>1</v>
      </c>
      <c r="AO1008" s="98">
        <f t="shared" si="593"/>
        <v>12.24</v>
      </c>
      <c r="AP1008" s="104">
        <f t="shared" si="594"/>
        <v>13.7</v>
      </c>
      <c r="AQ1008" s="98">
        <f t="shared" si="595"/>
        <v>0.2</v>
      </c>
      <c r="AR1008" s="98">
        <f t="shared" si="596"/>
        <v>0.15384615384615385</v>
      </c>
      <c r="AS1008" s="98">
        <f t="shared" si="597"/>
        <v>7.407407407407407E-2</v>
      </c>
      <c r="AU1008" s="97" t="b">
        <f t="shared" si="598"/>
        <v>1</v>
      </c>
      <c r="AV1008" s="97" t="b">
        <f t="shared" si="599"/>
        <v>0</v>
      </c>
      <c r="AW1008" s="97" t="b">
        <f t="shared" si="605"/>
        <v>0</v>
      </c>
      <c r="AX1008" s="97" t="b">
        <f t="shared" si="606"/>
        <v>1</v>
      </c>
      <c r="AY10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8" s="97" t="b">
        <f t="shared" si="600"/>
        <v>1</v>
      </c>
      <c r="BA1008" s="97" t="b">
        <f t="shared" si="601"/>
        <v>0</v>
      </c>
      <c r="BB1008" s="97" t="b">
        <f t="shared" si="607"/>
        <v>0</v>
      </c>
      <c r="BC1008" s="97" t="b">
        <f t="shared" si="608"/>
        <v>1</v>
      </c>
      <c r="BD1008" s="97" t="b">
        <f>Petrobras_PETR4___Histórico__InfoMoney_1[[#This Row],[MACD Line]]&lt;0</f>
        <v>1</v>
      </c>
      <c r="BE10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09" spans="1:57">
      <c r="A1009" s="83">
        <v>42852</v>
      </c>
      <c r="B1009" s="98">
        <v>12.4</v>
      </c>
      <c r="C1009" s="98">
        <v>12.4</v>
      </c>
      <c r="D1009" s="98">
        <v>-1.93</v>
      </c>
      <c r="E1009" s="98">
        <f>Petrobras_PETR4___Histórico__InfoMoney_1[[#This Row],[Var.Dia (%)]]/100</f>
        <v>-1.9299999999999998E-2</v>
      </c>
      <c r="F1009" s="98">
        <v>12.64</v>
      </c>
      <c r="G1009" s="98">
        <v>12.25</v>
      </c>
      <c r="H1009" s="98">
        <v>12.67</v>
      </c>
      <c r="I1009" s="97" t="s">
        <v>587</v>
      </c>
      <c r="J1009" s="108">
        <v>-1.11E-2</v>
      </c>
      <c r="K1009" s="97">
        <f ca="1">IF(COUNT($E1009:E$1321)&gt;=22,LINEST(OFFSET(E1009,0,0,22),OFFSET(J1009,0,0,22)),"")</f>
        <v>0.28585114109344573</v>
      </c>
      <c r="L1009" s="99">
        <f t="shared" si="573"/>
        <v>0</v>
      </c>
      <c r="M1009" s="99">
        <f t="shared" si="574"/>
        <v>0</v>
      </c>
      <c r="N1009" s="99">
        <f t="shared" si="575"/>
        <v>0</v>
      </c>
      <c r="O10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-0.87692307692307669</v>
      </c>
      <c r="P1009" s="128">
        <f>IF(Petrobras_PETR4___Histórico__InfoMoney_1[[#This Row],[William %R]]&lt;-0.8,1,0)</f>
        <v>1</v>
      </c>
      <c r="Q1009" s="128">
        <f>IF(Petrobras_PETR4___Histórico__InfoMoney_1[[#This Row],[William %R]]&gt;-0.1,1,0)</f>
        <v>0</v>
      </c>
      <c r="R1009" s="99">
        <f t="shared" si="576"/>
        <v>12.24</v>
      </c>
      <c r="S1009" s="99">
        <f t="shared" si="577"/>
        <v>13.54</v>
      </c>
      <c r="T1009" s="99">
        <f t="shared" si="578"/>
        <v>12.885692307692308</v>
      </c>
      <c r="U1009" s="99">
        <f t="shared" si="579"/>
        <v>12.963999999999999</v>
      </c>
      <c r="V1009" s="99">
        <f t="shared" si="580"/>
        <v>12.741278774823222</v>
      </c>
      <c r="W1009" s="99">
        <f t="shared" si="581"/>
        <v>12.86657004699963</v>
      </c>
      <c r="X1009" s="99">
        <f t="shared" si="582"/>
        <v>-0.12529127217640834</v>
      </c>
      <c r="Y1009" s="99">
        <f t="shared" si="583"/>
        <v>-8.8791231462626283E-2</v>
      </c>
      <c r="Z1009" s="99">
        <f t="shared" si="584"/>
        <v>-3.6500040713782059E-2</v>
      </c>
      <c r="AA1009" s="109">
        <f t="shared" si="585"/>
        <v>0.17677669529663689</v>
      </c>
      <c r="AB1009" s="109">
        <f t="shared" si="602"/>
        <v>0.20290391814846723</v>
      </c>
      <c r="AC1009" s="99" t="str">
        <f t="shared" si="603"/>
        <v>0</v>
      </c>
      <c r="AD1009" s="95" t="str">
        <f t="shared" si="604"/>
        <v>0</v>
      </c>
      <c r="AE1009" s="95">
        <f t="shared" si="586"/>
        <v>0</v>
      </c>
      <c r="AF1009" s="95">
        <f>IF(Petrobras_PETR4___Histórico__InfoMoney_1[[#This Row],[MACD Line]]&lt;0,1,0)</f>
        <v>1</v>
      </c>
      <c r="AG1009" s="99">
        <f>Petrobras_PETR4___Histórico__InfoMoney_1[[#This Row],[9MME]]/Petrobras_PETR4___Histórico__InfoMoney_1[[#This Row],[20MA]]</f>
        <v>0.99395960411079209</v>
      </c>
      <c r="AH1009" s="95">
        <f t="shared" si="587"/>
        <v>0</v>
      </c>
      <c r="AI1009" s="96">
        <f t="shared" si="588"/>
        <v>0</v>
      </c>
      <c r="AK1009" s="104" t="b">
        <f t="shared" si="589"/>
        <v>0</v>
      </c>
      <c r="AL1009" s="104" t="b">
        <f t="shared" si="590"/>
        <v>1</v>
      </c>
      <c r="AM1009" s="104" t="b">
        <f t="shared" si="591"/>
        <v>1</v>
      </c>
      <c r="AN1009" s="104" t="b">
        <f t="shared" si="592"/>
        <v>0</v>
      </c>
      <c r="AO1009" s="98">
        <f t="shared" si="593"/>
        <v>12.24</v>
      </c>
      <c r="AP1009" s="104">
        <f t="shared" si="594"/>
        <v>13.7</v>
      </c>
      <c r="AQ1009" s="98">
        <f t="shared" si="595"/>
        <v>0.2</v>
      </c>
      <c r="AR1009" s="98">
        <f t="shared" si="596"/>
        <v>0.15384615384615385</v>
      </c>
      <c r="AS1009" s="98">
        <f t="shared" si="597"/>
        <v>7.407407407407407E-2</v>
      </c>
      <c r="AU1009" s="97" t="b">
        <f t="shared" si="598"/>
        <v>0</v>
      </c>
      <c r="AV1009" s="97" t="b">
        <f t="shared" si="599"/>
        <v>1</v>
      </c>
      <c r="AW1009" s="97" t="b">
        <f t="shared" si="605"/>
        <v>1</v>
      </c>
      <c r="AX1009" s="97" t="b">
        <f t="shared" si="606"/>
        <v>1</v>
      </c>
      <c r="AY10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09" s="97" t="b">
        <f t="shared" si="600"/>
        <v>0</v>
      </c>
      <c r="BA1009" s="97" t="b">
        <f t="shared" si="601"/>
        <v>1</v>
      </c>
      <c r="BB1009" s="97" t="b">
        <f t="shared" si="607"/>
        <v>0</v>
      </c>
      <c r="BC1009" s="97" t="b">
        <f t="shared" si="608"/>
        <v>0</v>
      </c>
      <c r="BD1009" s="97" t="b">
        <f>Petrobras_PETR4___Histórico__InfoMoney_1[[#This Row],[MACD Line]]&lt;0</f>
        <v>1</v>
      </c>
      <c r="BE10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0" spans="1:57">
      <c r="A1010" s="83">
        <v>42851</v>
      </c>
      <c r="B1010" s="98">
        <v>12.65</v>
      </c>
      <c r="C1010" s="98">
        <v>12.65</v>
      </c>
      <c r="D1010" s="98">
        <v>-2.37</v>
      </c>
      <c r="E1010" s="98">
        <f>Petrobras_PETR4___Histórico__InfoMoney_1[[#This Row],[Var.Dia (%)]]/100</f>
        <v>-2.3700000000000002E-2</v>
      </c>
      <c r="F1010" s="98">
        <v>12.79</v>
      </c>
      <c r="G1010" s="98">
        <v>12.65</v>
      </c>
      <c r="H1010" s="98">
        <v>13.09</v>
      </c>
      <c r="I1010" s="97" t="s">
        <v>588</v>
      </c>
      <c r="J1010" s="108">
        <v>2.8999999999999998E-3</v>
      </c>
      <c r="K1010" s="97">
        <f ca="1">IF(COUNT($E1010:E$1321)&gt;=22,LINEST(OFFSET(E1010,0,0,22),OFFSET(J1010,0,0,22)),"")</f>
        <v>0.2154111210131453</v>
      </c>
      <c r="L1010" s="99">
        <f t="shared" si="573"/>
        <v>0</v>
      </c>
      <c r="M1010" s="99">
        <f t="shared" si="574"/>
        <v>0</v>
      </c>
      <c r="N1010" s="99">
        <f t="shared" si="575"/>
        <v>0</v>
      </c>
      <c r="O10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-0.71917808219178059</v>
      </c>
      <c r="P1010" s="128">
        <f>IF(Petrobras_PETR4___Histórico__InfoMoney_1[[#This Row],[William %R]]&lt;-0.8,1,0)</f>
        <v>0</v>
      </c>
      <c r="Q1010" s="128">
        <f>IF(Petrobras_PETR4___Histórico__InfoMoney_1[[#This Row],[William %R]]&gt;-0.1,1,0)</f>
        <v>0</v>
      </c>
      <c r="R1010" s="99">
        <f t="shared" si="576"/>
        <v>12.24</v>
      </c>
      <c r="S1010" s="99">
        <f t="shared" si="577"/>
        <v>13.7</v>
      </c>
      <c r="T1010" s="99">
        <f t="shared" si="578"/>
        <v>12.915269230769232</v>
      </c>
      <c r="U1010" s="99">
        <f t="shared" si="579"/>
        <v>12.974</v>
      </c>
      <c r="V1010" s="99">
        <f t="shared" si="580"/>
        <v>12.803329461154718</v>
      </c>
      <c r="W1010" s="99">
        <f t="shared" si="581"/>
        <v>12.903895650759601</v>
      </c>
      <c r="X1010" s="99">
        <f t="shared" si="582"/>
        <v>-0.1005661896048835</v>
      </c>
      <c r="Y1010" s="99">
        <f t="shared" si="583"/>
        <v>-7.9666221284180772E-2</v>
      </c>
      <c r="Z1010" s="99">
        <f t="shared" si="584"/>
        <v>-2.0899968320702733E-2</v>
      </c>
      <c r="AA1010" s="109">
        <f t="shared" si="585"/>
        <v>0.21213203435596351</v>
      </c>
      <c r="AB1010" s="109">
        <f t="shared" si="602"/>
        <v>0.23853720883753138</v>
      </c>
      <c r="AC1010" s="99" t="str">
        <f t="shared" si="603"/>
        <v>0</v>
      </c>
      <c r="AD1010" s="95">
        <f t="shared" si="604"/>
        <v>1</v>
      </c>
      <c r="AE1010" s="95">
        <f t="shared" si="586"/>
        <v>0</v>
      </c>
      <c r="AF1010" s="95">
        <f>IF(Petrobras_PETR4___Histórico__InfoMoney_1[[#This Row],[MACD Line]]&lt;0,1,0)</f>
        <v>1</v>
      </c>
      <c r="AG1010" s="99">
        <f>Petrobras_PETR4___Histórico__InfoMoney_1[[#This Row],[9MME]]/Petrobras_PETR4___Histórico__InfoMoney_1[[#This Row],[20MA]]</f>
        <v>0.99547319491053121</v>
      </c>
      <c r="AH1010" s="95">
        <f t="shared" si="587"/>
        <v>0</v>
      </c>
      <c r="AI1010" s="96">
        <f t="shared" si="588"/>
        <v>0</v>
      </c>
      <c r="AK1010" s="104" t="b">
        <f t="shared" si="589"/>
        <v>1</v>
      </c>
      <c r="AL1010" s="104" t="b">
        <f t="shared" si="590"/>
        <v>0</v>
      </c>
      <c r="AM1010" s="104" t="b">
        <f t="shared" si="591"/>
        <v>0</v>
      </c>
      <c r="AN1010" s="104" t="b">
        <f t="shared" si="592"/>
        <v>1</v>
      </c>
      <c r="AO1010" s="98">
        <f t="shared" si="593"/>
        <v>11.76</v>
      </c>
      <c r="AP1010" s="104">
        <f t="shared" si="594"/>
        <v>13.7</v>
      </c>
      <c r="AQ1010" s="98">
        <f t="shared" si="595"/>
        <v>0.2</v>
      </c>
      <c r="AR1010" s="98">
        <f t="shared" si="596"/>
        <v>0.15384615384615385</v>
      </c>
      <c r="AS1010" s="98">
        <f t="shared" si="597"/>
        <v>7.407407407407407E-2</v>
      </c>
      <c r="AU1010" s="97" t="b">
        <f t="shared" si="598"/>
        <v>1</v>
      </c>
      <c r="AV1010" s="97" t="b">
        <f t="shared" si="599"/>
        <v>1</v>
      </c>
      <c r="AW1010" s="97" t="b">
        <f t="shared" si="605"/>
        <v>1</v>
      </c>
      <c r="AX1010" s="97" t="b">
        <f t="shared" si="606"/>
        <v>0</v>
      </c>
      <c r="AY10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0" s="97" t="b">
        <f t="shared" si="600"/>
        <v>1</v>
      </c>
      <c r="BA1010" s="97" t="b">
        <f t="shared" si="601"/>
        <v>0</v>
      </c>
      <c r="BB1010" s="97" t="b">
        <f t="shared" si="607"/>
        <v>1</v>
      </c>
      <c r="BC1010" s="97" t="b">
        <f t="shared" si="608"/>
        <v>0</v>
      </c>
      <c r="BD1010" s="97" t="b">
        <f>Petrobras_PETR4___Histórico__InfoMoney_1[[#This Row],[MACD Line]]&lt;0</f>
        <v>1</v>
      </c>
      <c r="BE10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1" spans="1:57">
      <c r="A1011" s="83">
        <v>42850</v>
      </c>
      <c r="B1011" s="98">
        <v>12.95</v>
      </c>
      <c r="C1011" s="98">
        <v>12.95</v>
      </c>
      <c r="D1011" s="98">
        <v>2.21</v>
      </c>
      <c r="E1011" s="98">
        <f>Petrobras_PETR4___Histórico__InfoMoney_1[[#This Row],[Var.Dia (%)]]/100</f>
        <v>2.2099999999999998E-2</v>
      </c>
      <c r="F1011" s="98">
        <v>12.56</v>
      </c>
      <c r="G1011" s="98">
        <v>12.47</v>
      </c>
      <c r="H1011" s="98">
        <v>12.95</v>
      </c>
      <c r="I1011" s="97" t="s">
        <v>589</v>
      </c>
      <c r="J1011" s="108">
        <v>4.4000000000000003E-3</v>
      </c>
      <c r="K1011" s="97">
        <f ca="1">IF(COUNT($E1011:E$1321)&gt;=22,LINEST(OFFSET(E1011,0,0,22),OFFSET(J1011,0,0,22)),"")</f>
        <v>0.27791312586405253</v>
      </c>
      <c r="L1011" s="99">
        <f t="shared" si="573"/>
        <v>0</v>
      </c>
      <c r="M1011" s="99">
        <f t="shared" si="574"/>
        <v>0</v>
      </c>
      <c r="N1011" s="99">
        <f t="shared" si="575"/>
        <v>0</v>
      </c>
      <c r="O10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-0.51369863013698658</v>
      </c>
      <c r="P1011" s="128">
        <f>IF(Petrobras_PETR4___Histórico__InfoMoney_1[[#This Row],[William %R]]&lt;-0.8,1,0)</f>
        <v>0</v>
      </c>
      <c r="Q1011" s="128">
        <f>IF(Petrobras_PETR4___Histórico__InfoMoney_1[[#This Row],[William %R]]&gt;-0.1,1,0)</f>
        <v>0</v>
      </c>
      <c r="R1011" s="99">
        <f t="shared" si="576"/>
        <v>12.24</v>
      </c>
      <c r="S1011" s="99">
        <f t="shared" si="577"/>
        <v>13.7</v>
      </c>
      <c r="T1011" s="99">
        <f t="shared" si="578"/>
        <v>12.928846153846154</v>
      </c>
      <c r="U1011" s="99">
        <f t="shared" si="579"/>
        <v>12.963500000000002</v>
      </c>
      <c r="V1011" s="99">
        <f t="shared" si="580"/>
        <v>12.83120754500103</v>
      </c>
      <c r="W1011" s="99">
        <f t="shared" si="581"/>
        <v>12.924207302820369</v>
      </c>
      <c r="X1011" s="99">
        <f t="shared" si="582"/>
        <v>-9.2999757819338669E-2</v>
      </c>
      <c r="Y1011" s="99">
        <f t="shared" si="583"/>
        <v>-7.4441229204005088E-2</v>
      </c>
      <c r="Z1011" s="99">
        <f t="shared" si="584"/>
        <v>-1.855852861533358E-2</v>
      </c>
      <c r="AA1011" s="109">
        <f t="shared" si="585"/>
        <v>0.19798989873223286</v>
      </c>
      <c r="AB1011" s="109">
        <f t="shared" si="602"/>
        <v>0.2446834689961708</v>
      </c>
      <c r="AC1011" s="99" t="str">
        <f t="shared" si="603"/>
        <v>1</v>
      </c>
      <c r="AD1011" s="95" t="str">
        <f t="shared" si="604"/>
        <v>0</v>
      </c>
      <c r="AE1011" s="95">
        <f t="shared" si="586"/>
        <v>0</v>
      </c>
      <c r="AF1011" s="95">
        <f>IF(Petrobras_PETR4___Histórico__InfoMoney_1[[#This Row],[MACD Line]]&lt;0,1,0)</f>
        <v>1</v>
      </c>
      <c r="AG1011" s="99">
        <f>Petrobras_PETR4___Histórico__InfoMoney_1[[#This Row],[9MME]]/Petrobras_PETR4___Histórico__InfoMoney_1[[#This Row],[20MA]]</f>
        <v>0.99732681404297852</v>
      </c>
      <c r="AH1011" s="95">
        <f t="shared" si="587"/>
        <v>0</v>
      </c>
      <c r="AI1011" s="96">
        <f t="shared" si="588"/>
        <v>0</v>
      </c>
      <c r="AK1011" s="104" t="b">
        <f t="shared" si="589"/>
        <v>0</v>
      </c>
      <c r="AL1011" s="104" t="b">
        <f t="shared" si="590"/>
        <v>1</v>
      </c>
      <c r="AM1011" s="104" t="b">
        <f t="shared" si="591"/>
        <v>0</v>
      </c>
      <c r="AN1011" s="104" t="b">
        <f t="shared" si="592"/>
        <v>1</v>
      </c>
      <c r="AO1011" s="98">
        <f t="shared" si="593"/>
        <v>11.76</v>
      </c>
      <c r="AP1011" s="104">
        <f t="shared" si="594"/>
        <v>13.7</v>
      </c>
      <c r="AQ1011" s="98">
        <f t="shared" si="595"/>
        <v>0.2</v>
      </c>
      <c r="AR1011" s="98">
        <f t="shared" si="596"/>
        <v>0.15384615384615385</v>
      </c>
      <c r="AS1011" s="98">
        <f t="shared" si="597"/>
        <v>7.407407407407407E-2</v>
      </c>
      <c r="AU1011" s="97" t="b">
        <f t="shared" si="598"/>
        <v>1</v>
      </c>
      <c r="AV1011" s="97" t="b">
        <f t="shared" si="599"/>
        <v>1</v>
      </c>
      <c r="AW1011" s="97" t="b">
        <f t="shared" si="605"/>
        <v>0</v>
      </c>
      <c r="AX1011" s="97" t="b">
        <f t="shared" si="606"/>
        <v>0</v>
      </c>
      <c r="AY10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1" s="97" t="b">
        <f t="shared" si="600"/>
        <v>0</v>
      </c>
      <c r="BA1011" s="97" t="b">
        <f t="shared" si="601"/>
        <v>1</v>
      </c>
      <c r="BB1011" s="97" t="b">
        <f t="shared" si="607"/>
        <v>1</v>
      </c>
      <c r="BC1011" s="97" t="b">
        <f t="shared" si="608"/>
        <v>1</v>
      </c>
      <c r="BD1011" s="97" t="b">
        <f>Petrobras_PETR4___Histórico__InfoMoney_1[[#This Row],[MACD Line]]&lt;0</f>
        <v>1</v>
      </c>
      <c r="BE10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2" spans="1:57">
      <c r="A1012" s="83">
        <v>42849</v>
      </c>
      <c r="B1012" s="98">
        <v>12.67</v>
      </c>
      <c r="C1012" s="98">
        <v>12.67</v>
      </c>
      <c r="D1012" s="98">
        <v>1.08</v>
      </c>
      <c r="E1012" s="98">
        <f>Petrobras_PETR4___Histórico__InfoMoney_1[[#This Row],[Var.Dia (%)]]/100</f>
        <v>1.0800000000000001E-2</v>
      </c>
      <c r="F1012" s="98">
        <v>12.76</v>
      </c>
      <c r="G1012" s="98">
        <v>12.57</v>
      </c>
      <c r="H1012" s="98">
        <v>12.79</v>
      </c>
      <c r="I1012" s="97" t="s">
        <v>590</v>
      </c>
      <c r="J1012" s="108">
        <v>-1.17E-2</v>
      </c>
      <c r="K1012" s="97">
        <f ca="1">IF(COUNT($E1012:E$1321)&gt;=22,LINEST(OFFSET(E1012,0,0,22),OFFSET(J1012,0,0,22)),"")</f>
        <v>0.25241929213803282</v>
      </c>
      <c r="L1012" s="99">
        <f t="shared" si="573"/>
        <v>0</v>
      </c>
      <c r="M1012" s="99">
        <f t="shared" si="574"/>
        <v>0</v>
      </c>
      <c r="N1012" s="99">
        <f t="shared" si="575"/>
        <v>0</v>
      </c>
      <c r="O10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-0.70547945205479456</v>
      </c>
      <c r="P1012" s="128">
        <f>IF(Petrobras_PETR4___Histórico__InfoMoney_1[[#This Row],[William %R]]&lt;-0.8,1,0)</f>
        <v>0</v>
      </c>
      <c r="Q1012" s="128">
        <f>IF(Petrobras_PETR4___Histórico__InfoMoney_1[[#This Row],[William %R]]&gt;-0.1,1,0)</f>
        <v>0</v>
      </c>
      <c r="R1012" s="99">
        <f t="shared" si="576"/>
        <v>12.24</v>
      </c>
      <c r="S1012" s="99">
        <f t="shared" si="577"/>
        <v>13.7</v>
      </c>
      <c r="T1012" s="99">
        <f t="shared" si="578"/>
        <v>12.868423076923079</v>
      </c>
      <c r="U1012" s="99">
        <f t="shared" si="579"/>
        <v>12.925000000000001</v>
      </c>
      <c r="V1012" s="99">
        <f t="shared" si="580"/>
        <v>12.8096089168194</v>
      </c>
      <c r="W1012" s="99">
        <f t="shared" si="581"/>
        <v>12.922143887045998</v>
      </c>
      <c r="X1012" s="99">
        <f t="shared" si="582"/>
        <v>-0.11253497022659786</v>
      </c>
      <c r="Y1012" s="99">
        <f t="shared" si="583"/>
        <v>-6.9801597050171693E-2</v>
      </c>
      <c r="Z1012" s="99">
        <f t="shared" si="584"/>
        <v>-4.273337317642617E-2</v>
      </c>
      <c r="AA1012" s="109">
        <f t="shared" si="585"/>
        <v>9.1923881554251727E-2</v>
      </c>
      <c r="AB1012" s="109">
        <f t="shared" si="602"/>
        <v>0.22928148638736676</v>
      </c>
      <c r="AC1012" s="99" t="str">
        <f t="shared" si="603"/>
        <v>0</v>
      </c>
      <c r="AD1012" s="95" t="str">
        <f t="shared" si="604"/>
        <v>0</v>
      </c>
      <c r="AE1012" s="95">
        <f t="shared" si="586"/>
        <v>0</v>
      </c>
      <c r="AF1012" s="95">
        <f>IF(Petrobras_PETR4___Histórico__InfoMoney_1[[#This Row],[MACD Line]]&lt;0,1,0)</f>
        <v>1</v>
      </c>
      <c r="AG1012" s="99">
        <f>Petrobras_PETR4___Histórico__InfoMoney_1[[#This Row],[9MME]]/Petrobras_PETR4___Histórico__InfoMoney_1[[#This Row],[20MA]]</f>
        <v>0.99562267519714343</v>
      </c>
      <c r="AH1012" s="95">
        <f t="shared" si="587"/>
        <v>0</v>
      </c>
      <c r="AI1012" s="96">
        <f t="shared" si="588"/>
        <v>0</v>
      </c>
      <c r="AK1012" s="104" t="b">
        <f t="shared" si="589"/>
        <v>1</v>
      </c>
      <c r="AL1012" s="104" t="b">
        <f t="shared" si="590"/>
        <v>0</v>
      </c>
      <c r="AM1012" s="104" t="b">
        <f t="shared" si="591"/>
        <v>1</v>
      </c>
      <c r="AN1012" s="104" t="b">
        <f t="shared" si="592"/>
        <v>1</v>
      </c>
      <c r="AO1012" s="98">
        <f t="shared" si="593"/>
        <v>11.76</v>
      </c>
      <c r="AP1012" s="104">
        <f t="shared" si="594"/>
        <v>13.7</v>
      </c>
      <c r="AQ1012" s="98">
        <f t="shared" si="595"/>
        <v>0.2</v>
      </c>
      <c r="AR1012" s="98">
        <f t="shared" si="596"/>
        <v>0.15384615384615385</v>
      </c>
      <c r="AS1012" s="98">
        <f t="shared" si="597"/>
        <v>7.407407407407407E-2</v>
      </c>
      <c r="AU1012" s="97" t="b">
        <f t="shared" si="598"/>
        <v>1</v>
      </c>
      <c r="AV1012" s="97" t="b">
        <f t="shared" si="599"/>
        <v>0</v>
      </c>
      <c r="AW1012" s="97" t="b">
        <f t="shared" si="605"/>
        <v>0</v>
      </c>
      <c r="AX1012" s="97" t="b">
        <f t="shared" si="606"/>
        <v>1</v>
      </c>
      <c r="AY10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2" s="97" t="b">
        <f t="shared" si="600"/>
        <v>0</v>
      </c>
      <c r="BA1012" s="97" t="b">
        <f t="shared" si="601"/>
        <v>0</v>
      </c>
      <c r="BB1012" s="97" t="b">
        <f t="shared" si="607"/>
        <v>0</v>
      </c>
      <c r="BC1012" s="97" t="b">
        <f t="shared" si="608"/>
        <v>1</v>
      </c>
      <c r="BD1012" s="97" t="b">
        <f>Petrobras_PETR4___Histórico__InfoMoney_1[[#This Row],[MACD Line]]&lt;0</f>
        <v>1</v>
      </c>
      <c r="BE10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3" spans="1:57">
      <c r="A1013" s="83">
        <v>42845</v>
      </c>
      <c r="B1013" s="98">
        <v>12.54</v>
      </c>
      <c r="C1013" s="98">
        <v>12.54</v>
      </c>
      <c r="D1013" s="98">
        <v>2.06</v>
      </c>
      <c r="E1013" s="98">
        <f>Petrobras_PETR4___Histórico__InfoMoney_1[[#This Row],[Var.Dia (%)]]/100</f>
        <v>2.06E-2</v>
      </c>
      <c r="F1013" s="98">
        <v>12.47</v>
      </c>
      <c r="G1013" s="98">
        <v>12.31</v>
      </c>
      <c r="H1013" s="98">
        <v>12.56</v>
      </c>
      <c r="I1013" s="97" t="s">
        <v>591</v>
      </c>
      <c r="J1013" s="108">
        <v>-9.7999999999999997E-3</v>
      </c>
      <c r="K1013" s="97">
        <f ca="1">IF(COUNT($E1013:E$1321)&gt;=22,LINEST(OFFSET(E1013,0,0,22),OFFSET(J1013,0,0,22)),"")</f>
        <v>0.48013532263290271</v>
      </c>
      <c r="L1013" s="99">
        <f t="shared" si="573"/>
        <v>0</v>
      </c>
      <c r="M1013" s="99">
        <f t="shared" si="574"/>
        <v>0</v>
      </c>
      <c r="N1013" s="99">
        <f t="shared" si="575"/>
        <v>0</v>
      </c>
      <c r="O10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-0.7945205479452061</v>
      </c>
      <c r="P1013" s="128">
        <f>IF(Petrobras_PETR4___Histórico__InfoMoney_1[[#This Row],[William %R]]&lt;-0.8,1,0)</f>
        <v>0</v>
      </c>
      <c r="Q1013" s="128">
        <f>IF(Petrobras_PETR4___Histórico__InfoMoney_1[[#This Row],[William %R]]&gt;-0.1,1,0)</f>
        <v>0</v>
      </c>
      <c r="R1013" s="99">
        <f t="shared" si="576"/>
        <v>12.24</v>
      </c>
      <c r="S1013" s="99">
        <f t="shared" si="577"/>
        <v>13.7</v>
      </c>
      <c r="T1013" s="99">
        <f t="shared" si="578"/>
        <v>12.839961538461537</v>
      </c>
      <c r="U1013" s="99">
        <f t="shared" si="579"/>
        <v>12.904500000000002</v>
      </c>
      <c r="V1013" s="99">
        <f t="shared" si="580"/>
        <v>12.834992356241109</v>
      </c>
      <c r="W1013" s="99">
        <f t="shared" si="581"/>
        <v>12.942315398009677</v>
      </c>
      <c r="X1013" s="99">
        <f t="shared" si="582"/>
        <v>-0.10732304176856822</v>
      </c>
      <c r="Y1013" s="99">
        <f t="shared" si="583"/>
        <v>-5.9118253756065151E-2</v>
      </c>
      <c r="Z1013" s="99">
        <f t="shared" si="584"/>
        <v>-4.8204788012503066E-2</v>
      </c>
      <c r="AA1013" s="109">
        <f t="shared" si="585"/>
        <v>0.17677669529663689</v>
      </c>
      <c r="AB1013" s="109">
        <f t="shared" si="602"/>
        <v>0.23263705637752613</v>
      </c>
      <c r="AC1013" s="99" t="str">
        <f t="shared" si="603"/>
        <v>0</v>
      </c>
      <c r="AD1013" s="95" t="str">
        <f t="shared" si="604"/>
        <v>0</v>
      </c>
      <c r="AE1013" s="95">
        <f t="shared" si="586"/>
        <v>0</v>
      </c>
      <c r="AF1013" s="95">
        <f>IF(Petrobras_PETR4___Histórico__InfoMoney_1[[#This Row],[MACD Line]]&lt;0,1,0)</f>
        <v>1</v>
      </c>
      <c r="AG1013" s="99">
        <f>Petrobras_PETR4___Histórico__InfoMoney_1[[#This Row],[9MME]]/Petrobras_PETR4___Histórico__InfoMoney_1[[#This Row],[20MA]]</f>
        <v>0.99499876310291258</v>
      </c>
      <c r="AH1013" s="95">
        <f t="shared" si="587"/>
        <v>0</v>
      </c>
      <c r="AI1013" s="96">
        <f t="shared" si="588"/>
        <v>0</v>
      </c>
      <c r="AK1013" s="104" t="b">
        <f t="shared" si="589"/>
        <v>0</v>
      </c>
      <c r="AL1013" s="104" t="b">
        <f t="shared" si="590"/>
        <v>0</v>
      </c>
      <c r="AM1013" s="104" t="b">
        <f t="shared" si="591"/>
        <v>0</v>
      </c>
      <c r="AN1013" s="104" t="b">
        <f t="shared" si="592"/>
        <v>1</v>
      </c>
      <c r="AO1013" s="98">
        <f t="shared" si="593"/>
        <v>11.76</v>
      </c>
      <c r="AP1013" s="104">
        <f t="shared" si="594"/>
        <v>13.7</v>
      </c>
      <c r="AQ1013" s="98">
        <f t="shared" si="595"/>
        <v>0.2</v>
      </c>
      <c r="AR1013" s="98">
        <f t="shared" si="596"/>
        <v>0.15384615384615385</v>
      </c>
      <c r="AS1013" s="98">
        <f t="shared" si="597"/>
        <v>7.407407407407407E-2</v>
      </c>
      <c r="AU1013" s="97" t="b">
        <f t="shared" si="598"/>
        <v>0</v>
      </c>
      <c r="AV1013" s="97" t="b">
        <f t="shared" si="599"/>
        <v>0</v>
      </c>
      <c r="AW1013" s="97" t="b">
        <f t="shared" si="605"/>
        <v>1</v>
      </c>
      <c r="AX1013" s="97" t="b">
        <f t="shared" si="606"/>
        <v>1</v>
      </c>
      <c r="AY10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3" s="97" t="b">
        <f t="shared" si="600"/>
        <v>1</v>
      </c>
      <c r="BA1013" s="97" t="b">
        <f t="shared" si="601"/>
        <v>0</v>
      </c>
      <c r="BB1013" s="97" t="b">
        <f t="shared" si="607"/>
        <v>0</v>
      </c>
      <c r="BC1013" s="97" t="b">
        <f t="shared" si="608"/>
        <v>0</v>
      </c>
      <c r="BD1013" s="97" t="b">
        <f>Petrobras_PETR4___Histórico__InfoMoney_1[[#This Row],[MACD Line]]&lt;0</f>
        <v>1</v>
      </c>
      <c r="BE10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4" spans="1:57">
      <c r="A1014" s="83">
        <v>42844</v>
      </c>
      <c r="B1014" s="98">
        <v>12.29</v>
      </c>
      <c r="C1014" s="98">
        <v>12.29</v>
      </c>
      <c r="D1014" s="98">
        <v>-3.55</v>
      </c>
      <c r="E1014" s="98">
        <f>Petrobras_PETR4___Histórico__InfoMoney_1[[#This Row],[Var.Dia (%)]]/100</f>
        <v>-3.5499999999999997E-2</v>
      </c>
      <c r="F1014" s="98">
        <v>12.86</v>
      </c>
      <c r="G1014" s="98">
        <v>12.24</v>
      </c>
      <c r="H1014" s="98">
        <v>12.9</v>
      </c>
      <c r="I1014" s="97" t="s">
        <v>592</v>
      </c>
      <c r="J1014" s="108">
        <v>-5.4999999999999997E-3</v>
      </c>
      <c r="K1014" s="97">
        <f ca="1">IF(COUNT($E1014:E$1321)&gt;=22,LINEST(OFFSET(E1014,0,0,22),OFFSET(J1014,0,0,22)),"")</f>
        <v>0.75070140417084252</v>
      </c>
      <c r="L1014" s="99">
        <f t="shared" si="573"/>
        <v>0</v>
      </c>
      <c r="M1014" s="99">
        <f t="shared" si="574"/>
        <v>0</v>
      </c>
      <c r="N1014" s="99">
        <f t="shared" si="575"/>
        <v>0</v>
      </c>
      <c r="O10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-0.965753424657535</v>
      </c>
      <c r="P1014" s="128">
        <f>IF(Petrobras_PETR4___Histórico__InfoMoney_1[[#This Row],[William %R]]&lt;-0.8,1,0)</f>
        <v>1</v>
      </c>
      <c r="Q1014" s="128">
        <f>IF(Petrobras_PETR4___Histórico__InfoMoney_1[[#This Row],[William %R]]&gt;-0.1,1,0)</f>
        <v>0</v>
      </c>
      <c r="R1014" s="99">
        <f t="shared" si="576"/>
        <v>12.24</v>
      </c>
      <c r="S1014" s="99">
        <f t="shared" si="577"/>
        <v>13.7</v>
      </c>
      <c r="T1014" s="99">
        <f t="shared" si="578"/>
        <v>12.77823076923077</v>
      </c>
      <c r="U1014" s="99">
        <f t="shared" si="579"/>
        <v>12.894499999999999</v>
      </c>
      <c r="V1014" s="99">
        <f t="shared" si="580"/>
        <v>12.888627330103128</v>
      </c>
      <c r="W1014" s="99">
        <f t="shared" si="581"/>
        <v>12.974500629850452</v>
      </c>
      <c r="X1014" s="99">
        <f t="shared" si="582"/>
        <v>-8.5873299747323273E-2</v>
      </c>
      <c r="Y1014" s="99">
        <f t="shared" si="583"/>
        <v>-4.706705675293938E-2</v>
      </c>
      <c r="Z1014" s="99">
        <f t="shared" si="584"/>
        <v>-3.8806242994383892E-2</v>
      </c>
      <c r="AA1014" s="109">
        <f t="shared" si="585"/>
        <v>0.31819805153394715</v>
      </c>
      <c r="AB1014" s="109">
        <f t="shared" si="602"/>
        <v>0.33989704323515424</v>
      </c>
      <c r="AC1014" s="99" t="str">
        <f t="shared" si="603"/>
        <v>0</v>
      </c>
      <c r="AD1014" s="95" t="str">
        <f t="shared" si="604"/>
        <v>0</v>
      </c>
      <c r="AE1014" s="95">
        <f t="shared" si="586"/>
        <v>0</v>
      </c>
      <c r="AF1014" s="95">
        <f>IF(Petrobras_PETR4___Histórico__InfoMoney_1[[#This Row],[MACD Line]]&lt;0,1,0)</f>
        <v>1</v>
      </c>
      <c r="AG1014" s="99">
        <f>Petrobras_PETR4___Histórico__InfoMoney_1[[#This Row],[9MME]]/Petrobras_PETR4___Histórico__InfoMoney_1[[#This Row],[20MA]]</f>
        <v>0.9909830368940844</v>
      </c>
      <c r="AH1014" s="95">
        <f t="shared" si="587"/>
        <v>0</v>
      </c>
      <c r="AI1014" s="96">
        <f t="shared" si="588"/>
        <v>1</v>
      </c>
      <c r="AK1014" s="104" t="b">
        <f t="shared" si="589"/>
        <v>0</v>
      </c>
      <c r="AL1014" s="104" t="b">
        <f t="shared" si="590"/>
        <v>1</v>
      </c>
      <c r="AM1014" s="104" t="b">
        <f t="shared" si="591"/>
        <v>1</v>
      </c>
      <c r="AN1014" s="104" t="b">
        <f t="shared" si="592"/>
        <v>0</v>
      </c>
      <c r="AO1014" s="98">
        <f t="shared" si="593"/>
        <v>11.58</v>
      </c>
      <c r="AP1014" s="104">
        <f t="shared" si="594"/>
        <v>13.7</v>
      </c>
      <c r="AQ1014" s="98">
        <f t="shared" si="595"/>
        <v>0.2</v>
      </c>
      <c r="AR1014" s="98">
        <f t="shared" si="596"/>
        <v>0.15384615384615385</v>
      </c>
      <c r="AS1014" s="98">
        <f t="shared" si="597"/>
        <v>7.407407407407407E-2</v>
      </c>
      <c r="AU1014" s="97" t="b">
        <f t="shared" si="598"/>
        <v>0</v>
      </c>
      <c r="AV1014" s="97" t="b">
        <f t="shared" si="599"/>
        <v>1</v>
      </c>
      <c r="AW1014" s="97" t="b">
        <f t="shared" si="605"/>
        <v>1</v>
      </c>
      <c r="AX1014" s="97" t="b">
        <f t="shared" si="606"/>
        <v>1</v>
      </c>
      <c r="AY10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4" s="97" t="b">
        <f t="shared" si="600"/>
        <v>1</v>
      </c>
      <c r="BA1014" s="97" t="b">
        <f t="shared" si="601"/>
        <v>1</v>
      </c>
      <c r="BB1014" s="97" t="b">
        <f t="shared" si="607"/>
        <v>0</v>
      </c>
      <c r="BC1014" s="97" t="b">
        <f t="shared" si="608"/>
        <v>0</v>
      </c>
      <c r="BD1014" s="97" t="b">
        <f>Petrobras_PETR4___Histórico__InfoMoney_1[[#This Row],[MACD Line]]&lt;0</f>
        <v>1</v>
      </c>
      <c r="BE10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5" spans="1:57">
      <c r="A1015" s="83">
        <v>42843</v>
      </c>
      <c r="B1015" s="98">
        <v>12.74</v>
      </c>
      <c r="C1015" s="98">
        <v>12.74</v>
      </c>
      <c r="D1015" s="98">
        <v>-1.26</v>
      </c>
      <c r="E1015" s="98">
        <f>Petrobras_PETR4___Histórico__InfoMoney_1[[#This Row],[Var.Dia (%)]]/100</f>
        <v>-1.26E-2</v>
      </c>
      <c r="F1015" s="98">
        <v>12.78</v>
      </c>
      <c r="G1015" s="98">
        <v>12.6</v>
      </c>
      <c r="H1015" s="98">
        <v>12.98</v>
      </c>
      <c r="I1015" s="97" t="s">
        <v>593</v>
      </c>
      <c r="J1015" s="108">
        <v>1.1900000000000001E-2</v>
      </c>
      <c r="K1015" s="97">
        <f ca="1">IF(COUNT($E1015:E$1321)&gt;=22,LINEST(OFFSET(E1015,0,0,22),OFFSET(J1015,0,0,22)),"")</f>
        <v>0.8093720169957257</v>
      </c>
      <c r="L1015" s="99">
        <f t="shared" si="573"/>
        <v>0</v>
      </c>
      <c r="M1015" s="99">
        <f t="shared" si="574"/>
        <v>0</v>
      </c>
      <c r="N1015" s="99">
        <f t="shared" si="575"/>
        <v>0</v>
      </c>
      <c r="O10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-0.85714285714285687</v>
      </c>
      <c r="P1015" s="128">
        <f>IF(Petrobras_PETR4___Histórico__InfoMoney_1[[#This Row],[William %R]]&lt;-0.8,1,0)</f>
        <v>1</v>
      </c>
      <c r="Q1015" s="128">
        <f>IF(Petrobras_PETR4___Histórico__InfoMoney_1[[#This Row],[William %R]]&gt;-0.1,1,0)</f>
        <v>0</v>
      </c>
      <c r="R1015" s="99">
        <f t="shared" si="576"/>
        <v>12.58</v>
      </c>
      <c r="S1015" s="99">
        <f t="shared" si="577"/>
        <v>13.7</v>
      </c>
      <c r="T1015" s="99">
        <f t="shared" si="578"/>
        <v>12.828423076923078</v>
      </c>
      <c r="U1015" s="99">
        <f t="shared" si="579"/>
        <v>12.867000000000001</v>
      </c>
      <c r="V1015" s="99">
        <f t="shared" si="580"/>
        <v>12.997468662849151</v>
      </c>
      <c r="W1015" s="99">
        <f t="shared" si="581"/>
        <v>13.029260680238488</v>
      </c>
      <c r="X1015" s="99">
        <f t="shared" si="582"/>
        <v>-3.1792017389337346E-2</v>
      </c>
      <c r="Y1015" s="99">
        <f t="shared" si="583"/>
        <v>-3.7365496004343406E-2</v>
      </c>
      <c r="Z1015" s="99">
        <f t="shared" si="584"/>
        <v>5.5734786150060597E-3</v>
      </c>
      <c r="AA1015" s="109">
        <f t="shared" si="585"/>
        <v>0.1131370849898477</v>
      </c>
      <c r="AB1015" s="109">
        <f t="shared" si="602"/>
        <v>0.26076809620810576</v>
      </c>
      <c r="AC1015" s="99" t="str">
        <f t="shared" si="603"/>
        <v>0</v>
      </c>
      <c r="AD1015" s="95">
        <f t="shared" si="604"/>
        <v>1</v>
      </c>
      <c r="AE1015" s="95">
        <f t="shared" si="586"/>
        <v>0</v>
      </c>
      <c r="AF1015" s="95">
        <f>IF(Petrobras_PETR4___Histórico__InfoMoney_1[[#This Row],[MACD Line]]&lt;0,1,0)</f>
        <v>1</v>
      </c>
      <c r="AG1015" s="99">
        <f>Petrobras_PETR4___Histórico__InfoMoney_1[[#This Row],[9MME]]/Petrobras_PETR4___Histórico__InfoMoney_1[[#This Row],[20MA]]</f>
        <v>0.99700187121497452</v>
      </c>
      <c r="AH1015" s="95">
        <f t="shared" si="587"/>
        <v>0</v>
      </c>
      <c r="AI1015" s="96">
        <f t="shared" si="588"/>
        <v>0</v>
      </c>
      <c r="AK1015" s="104" t="b">
        <f t="shared" si="589"/>
        <v>1</v>
      </c>
      <c r="AL1015" s="104" t="b">
        <f t="shared" si="590"/>
        <v>0</v>
      </c>
      <c r="AM1015" s="104" t="b">
        <f t="shared" si="591"/>
        <v>0</v>
      </c>
      <c r="AN1015" s="104" t="b">
        <f t="shared" si="592"/>
        <v>1</v>
      </c>
      <c r="AO1015" s="98">
        <f t="shared" si="593"/>
        <v>11.58</v>
      </c>
      <c r="AP1015" s="104">
        <f t="shared" si="594"/>
        <v>13.7</v>
      </c>
      <c r="AQ1015" s="98">
        <f t="shared" si="595"/>
        <v>0.2</v>
      </c>
      <c r="AR1015" s="98">
        <f t="shared" si="596"/>
        <v>0.15384615384615385</v>
      </c>
      <c r="AS1015" s="98">
        <f t="shared" si="597"/>
        <v>7.407407407407407E-2</v>
      </c>
      <c r="AU1015" s="97" t="b">
        <f t="shared" si="598"/>
        <v>1</v>
      </c>
      <c r="AV1015" s="97" t="b">
        <f t="shared" si="599"/>
        <v>0</v>
      </c>
      <c r="AW1015" s="97" t="b">
        <f t="shared" si="605"/>
        <v>1</v>
      </c>
      <c r="AX1015" s="97" t="b">
        <f t="shared" si="606"/>
        <v>1</v>
      </c>
      <c r="AY10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5" s="97" t="b">
        <f t="shared" si="600"/>
        <v>1</v>
      </c>
      <c r="BA1015" s="97" t="b">
        <f t="shared" si="601"/>
        <v>1</v>
      </c>
      <c r="BB1015" s="97" t="b">
        <f t="shared" si="607"/>
        <v>0</v>
      </c>
      <c r="BC1015" s="97" t="b">
        <f t="shared" si="608"/>
        <v>0</v>
      </c>
      <c r="BD1015" s="97" t="b">
        <f>Petrobras_PETR4___Histórico__InfoMoney_1[[#This Row],[MACD Line]]&lt;0</f>
        <v>1</v>
      </c>
      <c r="BE10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6" spans="1:57">
      <c r="A1016" s="83">
        <v>42842</v>
      </c>
      <c r="B1016" s="98">
        <v>12.9</v>
      </c>
      <c r="C1016" s="98">
        <v>12.9</v>
      </c>
      <c r="D1016" s="98">
        <v>1.42</v>
      </c>
      <c r="E1016" s="98">
        <f>Petrobras_PETR4___Histórico__InfoMoney_1[[#This Row],[Var.Dia (%)]]/100</f>
        <v>1.4199999999999999E-2</v>
      </c>
      <c r="F1016" s="98">
        <v>12.77</v>
      </c>
      <c r="G1016" s="98">
        <v>12.62</v>
      </c>
      <c r="H1016" s="98">
        <v>12.96</v>
      </c>
      <c r="I1016" s="97" t="s">
        <v>594</v>
      </c>
      <c r="J1016" s="108">
        <v>2.7000000000000001E-3</v>
      </c>
      <c r="K1016" s="97">
        <f ca="1">IF(COUNT($E1016:E$1321)&gt;=22,LINEST(OFFSET(E1016,0,0,22),OFFSET(J1016,0,0,22)),"")</f>
        <v>0.49612010547009849</v>
      </c>
      <c r="L1016" s="99">
        <f t="shared" si="573"/>
        <v>0</v>
      </c>
      <c r="M1016" s="99">
        <f t="shared" si="574"/>
        <v>0</v>
      </c>
      <c r="N1016" s="99">
        <f t="shared" si="575"/>
        <v>0</v>
      </c>
      <c r="O10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-0.63492063492063422</v>
      </c>
      <c r="P1016" s="128">
        <f>IF(Petrobras_PETR4___Histórico__InfoMoney_1[[#This Row],[William %R]]&lt;-0.8,1,0)</f>
        <v>0</v>
      </c>
      <c r="Q1016" s="128">
        <f>IF(Petrobras_PETR4___Histórico__InfoMoney_1[[#This Row],[William %R]]&gt;-0.1,1,0)</f>
        <v>0</v>
      </c>
      <c r="R1016" s="99">
        <f t="shared" si="576"/>
        <v>12.44</v>
      </c>
      <c r="S1016" s="99">
        <f t="shared" si="577"/>
        <v>13.7</v>
      </c>
      <c r="T1016" s="99">
        <f t="shared" si="578"/>
        <v>12.810307692307692</v>
      </c>
      <c r="U1016" s="99">
        <f t="shared" si="579"/>
        <v>12.844500000000002</v>
      </c>
      <c r="V1016" s="99">
        <f t="shared" si="580"/>
        <v>13.044281147003542</v>
      </c>
      <c r="W1016" s="99">
        <f t="shared" si="581"/>
        <v>13.052401534657568</v>
      </c>
      <c r="X1016" s="99">
        <f t="shared" si="582"/>
        <v>-8.1203876540261177E-3</v>
      </c>
      <c r="Y1016" s="99">
        <f t="shared" si="583"/>
        <v>-3.8758865658094922E-2</v>
      </c>
      <c r="Z1016" s="99">
        <f t="shared" si="584"/>
        <v>3.0638478004068805E-2</v>
      </c>
      <c r="AA1016" s="109">
        <f t="shared" si="585"/>
        <v>0.12727922061357835</v>
      </c>
      <c r="AB1016" s="109">
        <f t="shared" si="602"/>
        <v>0.31003225638633125</v>
      </c>
      <c r="AC1016" s="99" t="str">
        <f t="shared" si="603"/>
        <v>1</v>
      </c>
      <c r="AD1016" s="95" t="str">
        <f t="shared" si="604"/>
        <v>0</v>
      </c>
      <c r="AE1016" s="95">
        <f t="shared" si="586"/>
        <v>0</v>
      </c>
      <c r="AF1016" s="95">
        <f>IF(Petrobras_PETR4___Histórico__InfoMoney_1[[#This Row],[MACD Line]]&lt;0,1,0)</f>
        <v>1</v>
      </c>
      <c r="AG1016" s="99">
        <f>Petrobras_PETR4___Histórico__InfoMoney_1[[#This Row],[9MME]]/Petrobras_PETR4___Histórico__InfoMoney_1[[#This Row],[20MA]]</f>
        <v>0.99733798063822576</v>
      </c>
      <c r="AH1016" s="95">
        <f t="shared" si="587"/>
        <v>0</v>
      </c>
      <c r="AI1016" s="96">
        <f t="shared" si="588"/>
        <v>0</v>
      </c>
      <c r="AK1016" s="104" t="b">
        <f t="shared" si="589"/>
        <v>0</v>
      </c>
      <c r="AL1016" s="104" t="b">
        <f t="shared" si="590"/>
        <v>1</v>
      </c>
      <c r="AM1016" s="104" t="b">
        <f t="shared" si="591"/>
        <v>0</v>
      </c>
      <c r="AN1016" s="104" t="b">
        <f t="shared" si="592"/>
        <v>1</v>
      </c>
      <c r="AO1016" s="98">
        <f t="shared" si="593"/>
        <v>11.58</v>
      </c>
      <c r="AP1016" s="104">
        <f t="shared" si="594"/>
        <v>13.7</v>
      </c>
      <c r="AQ1016" s="98">
        <f t="shared" si="595"/>
        <v>0.2</v>
      </c>
      <c r="AR1016" s="98">
        <f t="shared" si="596"/>
        <v>0.15384615384615385</v>
      </c>
      <c r="AS1016" s="98">
        <f t="shared" si="597"/>
        <v>7.407407407407407E-2</v>
      </c>
      <c r="AU1016" s="97" t="b">
        <f t="shared" si="598"/>
        <v>0</v>
      </c>
      <c r="AV1016" s="97" t="b">
        <f t="shared" si="599"/>
        <v>0</v>
      </c>
      <c r="AW1016" s="97" t="b">
        <f t="shared" si="605"/>
        <v>1</v>
      </c>
      <c r="AX1016" s="97" t="b">
        <f t="shared" si="606"/>
        <v>1</v>
      </c>
      <c r="AY10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6" s="97" t="b">
        <f t="shared" si="600"/>
        <v>1</v>
      </c>
      <c r="BA1016" s="97" t="b">
        <f t="shared" si="601"/>
        <v>1</v>
      </c>
      <c r="BB1016" s="97" t="b">
        <f t="shared" si="607"/>
        <v>0</v>
      </c>
      <c r="BC1016" s="97" t="b">
        <f t="shared" si="608"/>
        <v>0</v>
      </c>
      <c r="BD1016" s="97" t="b">
        <f>Petrobras_PETR4___Histórico__InfoMoney_1[[#This Row],[MACD Line]]&lt;0</f>
        <v>1</v>
      </c>
      <c r="BE10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7" spans="1:57">
      <c r="A1017" s="83">
        <v>42838</v>
      </c>
      <c r="B1017" s="98">
        <v>12.72</v>
      </c>
      <c r="C1017" s="98">
        <v>12.72</v>
      </c>
      <c r="D1017" s="98">
        <v>-3.89</v>
      </c>
      <c r="E1017" s="98">
        <f>Petrobras_PETR4___Histórico__InfoMoney_1[[#This Row],[Var.Dia (%)]]/100</f>
        <v>-3.8900000000000004E-2</v>
      </c>
      <c r="F1017" s="98">
        <v>13.23</v>
      </c>
      <c r="G1017" s="98">
        <v>12.72</v>
      </c>
      <c r="H1017" s="98">
        <v>13.27</v>
      </c>
      <c r="I1017" s="97" t="s">
        <v>595</v>
      </c>
      <c r="J1017" s="108">
        <v>-2.3400000000000001E-2</v>
      </c>
      <c r="K1017" s="97">
        <f ca="1">IF(COUNT($E1017:E$1321)&gt;=22,LINEST(OFFSET(E1017,0,0,22),OFFSET(J1017,0,0,22)),"")</f>
        <v>0.55922167334860629</v>
      </c>
      <c r="L1017" s="99">
        <f t="shared" si="573"/>
        <v>0</v>
      </c>
      <c r="M1017" s="99">
        <f t="shared" si="574"/>
        <v>0</v>
      </c>
      <c r="N1017" s="99">
        <f t="shared" si="575"/>
        <v>0</v>
      </c>
      <c r="O10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-0.50515463917525716</v>
      </c>
      <c r="P1017" s="128">
        <f>IF(Petrobras_PETR4___Histórico__InfoMoney_1[[#This Row],[William %R]]&lt;-0.8,1,0)</f>
        <v>0</v>
      </c>
      <c r="Q1017" s="128">
        <f>IF(Petrobras_PETR4___Histórico__InfoMoney_1[[#This Row],[William %R]]&gt;-0.1,1,0)</f>
        <v>0</v>
      </c>
      <c r="R1017" s="99">
        <f t="shared" si="576"/>
        <v>11.76</v>
      </c>
      <c r="S1017" s="99">
        <f t="shared" si="577"/>
        <v>13.7</v>
      </c>
      <c r="T1017" s="99">
        <f t="shared" si="578"/>
        <v>12.768653846153846</v>
      </c>
      <c r="U1017" s="99">
        <f t="shared" si="579"/>
        <v>12.794</v>
      </c>
      <c r="V1017" s="99">
        <f t="shared" si="580"/>
        <v>13.070514082822367</v>
      </c>
      <c r="W1017" s="99">
        <f t="shared" si="581"/>
        <v>13.064593657430173</v>
      </c>
      <c r="X1017" s="99">
        <f t="shared" si="582"/>
        <v>5.9204253921940619E-3</v>
      </c>
      <c r="Y1017" s="99">
        <f t="shared" si="583"/>
        <v>-4.6418485159112122E-2</v>
      </c>
      <c r="Z1017" s="99">
        <f t="shared" si="584"/>
        <v>5.2338910551306184E-2</v>
      </c>
      <c r="AA1017" s="109">
        <f t="shared" si="585"/>
        <v>0.36062445840513907</v>
      </c>
      <c r="AB1017" s="109">
        <f t="shared" si="602"/>
        <v>0.28778464170278412</v>
      </c>
      <c r="AC1017" s="99" t="str">
        <f t="shared" si="603"/>
        <v>0</v>
      </c>
      <c r="AD1017" s="95">
        <f t="shared" si="604"/>
        <v>1</v>
      </c>
      <c r="AE1017" s="95">
        <f t="shared" si="586"/>
        <v>1</v>
      </c>
      <c r="AF1017" s="95">
        <f>IF(Petrobras_PETR4___Histórico__InfoMoney_1[[#This Row],[MACD Line]]&lt;0,1,0)</f>
        <v>0</v>
      </c>
      <c r="AG1017" s="99">
        <f>Petrobras_PETR4___Histórico__InfoMoney_1[[#This Row],[9MME]]/Petrobras_PETR4___Histórico__InfoMoney_1[[#This Row],[20MA]]</f>
        <v>0.99801890309159336</v>
      </c>
      <c r="AH1017" s="95">
        <f t="shared" si="587"/>
        <v>0</v>
      </c>
      <c r="AI1017" s="96">
        <f t="shared" si="588"/>
        <v>0</v>
      </c>
      <c r="AK1017" s="104" t="b">
        <f t="shared" si="589"/>
        <v>1</v>
      </c>
      <c r="AL1017" s="104" t="b">
        <f t="shared" si="590"/>
        <v>0</v>
      </c>
      <c r="AM1017" s="104" t="b">
        <f t="shared" si="591"/>
        <v>1</v>
      </c>
      <c r="AN1017" s="104" t="b">
        <f t="shared" si="592"/>
        <v>0</v>
      </c>
      <c r="AO1017" s="98">
        <f t="shared" si="593"/>
        <v>11.58</v>
      </c>
      <c r="AP1017" s="104">
        <f t="shared" si="594"/>
        <v>13.7</v>
      </c>
      <c r="AQ1017" s="98">
        <f t="shared" si="595"/>
        <v>0.2</v>
      </c>
      <c r="AR1017" s="98">
        <f t="shared" si="596"/>
        <v>0.15384615384615385</v>
      </c>
      <c r="AS1017" s="98">
        <f t="shared" si="597"/>
        <v>7.407407407407407E-2</v>
      </c>
      <c r="AU1017" s="97" t="b">
        <f t="shared" si="598"/>
        <v>0</v>
      </c>
      <c r="AV1017" s="97" t="b">
        <f t="shared" si="599"/>
        <v>0</v>
      </c>
      <c r="AW1017" s="97" t="b">
        <f t="shared" si="605"/>
        <v>1</v>
      </c>
      <c r="AX1017" s="97" t="b">
        <f t="shared" si="606"/>
        <v>1</v>
      </c>
      <c r="AY10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7" s="97" t="b">
        <f t="shared" si="600"/>
        <v>0</v>
      </c>
      <c r="BA1017" s="97" t="b">
        <f t="shared" si="601"/>
        <v>1</v>
      </c>
      <c r="BB1017" s="97" t="b">
        <f t="shared" si="607"/>
        <v>0</v>
      </c>
      <c r="BC1017" s="97" t="b">
        <f t="shared" si="608"/>
        <v>0</v>
      </c>
      <c r="BD1017" s="97" t="b">
        <f>Petrobras_PETR4___Histórico__InfoMoney_1[[#This Row],[MACD Line]]&lt;0</f>
        <v>0</v>
      </c>
      <c r="BE10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8" spans="1:57">
      <c r="A1018" s="83">
        <v>42837</v>
      </c>
      <c r="B1018" s="98">
        <v>13.23</v>
      </c>
      <c r="C1018" s="98">
        <v>13.23</v>
      </c>
      <c r="D1018" s="98">
        <v>-0.2</v>
      </c>
      <c r="E1018" s="98">
        <f>Petrobras_PETR4___Histórico__InfoMoney_1[[#This Row],[Var.Dia (%)]]/100</f>
        <v>-2E-3</v>
      </c>
      <c r="F1018" s="98">
        <v>13.19</v>
      </c>
      <c r="G1018" s="98">
        <v>13.17</v>
      </c>
      <c r="H1018" s="98">
        <v>13.4</v>
      </c>
      <c r="I1018" s="97" t="s">
        <v>596</v>
      </c>
      <c r="J1018" s="108">
        <v>1.7000000000000001E-2</v>
      </c>
      <c r="K1018" s="97">
        <f ca="1">IF(COUNT($E1018:E$1321)&gt;=22,LINEST(OFFSET(E1018,0,0,22),OFFSET(J1018,0,0,22)),"")</f>
        <v>0.67181415199900341</v>
      </c>
      <c r="L1018" s="99">
        <f t="shared" si="573"/>
        <v>0</v>
      </c>
      <c r="M1018" s="99">
        <f t="shared" si="574"/>
        <v>0</v>
      </c>
      <c r="N1018" s="99">
        <f t="shared" si="575"/>
        <v>0</v>
      </c>
      <c r="O10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-0.24226804123711287</v>
      </c>
      <c r="P1018" s="128">
        <f>IF(Petrobras_PETR4___Histórico__InfoMoney_1[[#This Row],[William %R]]&lt;-0.8,1,0)</f>
        <v>0</v>
      </c>
      <c r="Q1018" s="128">
        <f>IF(Petrobras_PETR4___Histórico__InfoMoney_1[[#This Row],[William %R]]&gt;-0.1,1,0)</f>
        <v>0</v>
      </c>
      <c r="R1018" s="99">
        <f t="shared" si="576"/>
        <v>11.76</v>
      </c>
      <c r="S1018" s="99">
        <f t="shared" si="577"/>
        <v>13.7</v>
      </c>
      <c r="T1018" s="99">
        <f t="shared" si="578"/>
        <v>12.830192307692307</v>
      </c>
      <c r="U1018" s="99">
        <f t="shared" si="579"/>
        <v>12.7775</v>
      </c>
      <c r="V1018" s="99">
        <f t="shared" si="580"/>
        <v>13.134243916062797</v>
      </c>
      <c r="W1018" s="99">
        <f t="shared" si="581"/>
        <v>13.092161150024587</v>
      </c>
      <c r="X1018" s="99">
        <f t="shared" si="582"/>
        <v>4.2082766038209485E-2</v>
      </c>
      <c r="Y1018" s="99">
        <f t="shared" si="583"/>
        <v>-5.9503212796938668E-2</v>
      </c>
      <c r="Z1018" s="99">
        <f t="shared" si="584"/>
        <v>0.10158597883514815</v>
      </c>
      <c r="AA1018" s="109">
        <f t="shared" si="585"/>
        <v>2.1213203435595972E-2</v>
      </c>
      <c r="AB1018" s="109">
        <f t="shared" si="602"/>
        <v>0.13583077707206101</v>
      </c>
      <c r="AC1018" s="99" t="str">
        <f t="shared" si="603"/>
        <v>0</v>
      </c>
      <c r="AD1018" s="95" t="str">
        <f t="shared" si="604"/>
        <v>0</v>
      </c>
      <c r="AE1018" s="95">
        <f t="shared" si="586"/>
        <v>1</v>
      </c>
      <c r="AF1018" s="95">
        <f>IF(Petrobras_PETR4___Histórico__InfoMoney_1[[#This Row],[MACD Line]]&lt;0,1,0)</f>
        <v>0</v>
      </c>
      <c r="AG1018" s="99">
        <f>Petrobras_PETR4___Histórico__InfoMoney_1[[#This Row],[9MME]]/Petrobras_PETR4___Histórico__InfoMoney_1[[#This Row],[20MA]]</f>
        <v>1.0041238354679951</v>
      </c>
      <c r="AH1018" s="95">
        <f t="shared" si="587"/>
        <v>0</v>
      </c>
      <c r="AI1018" s="96">
        <f t="shared" si="588"/>
        <v>0</v>
      </c>
      <c r="AK1018" s="104" t="b">
        <f t="shared" si="589"/>
        <v>0</v>
      </c>
      <c r="AL1018" s="104" t="b">
        <f t="shared" si="590"/>
        <v>1</v>
      </c>
      <c r="AM1018" s="104" t="b">
        <f t="shared" si="591"/>
        <v>0</v>
      </c>
      <c r="AN1018" s="104" t="b">
        <f t="shared" si="592"/>
        <v>1</v>
      </c>
      <c r="AO1018" s="98">
        <f t="shared" si="593"/>
        <v>11.58</v>
      </c>
      <c r="AP1018" s="104">
        <f t="shared" si="594"/>
        <v>13.7</v>
      </c>
      <c r="AQ1018" s="98">
        <f t="shared" si="595"/>
        <v>0.2</v>
      </c>
      <c r="AR1018" s="98">
        <f t="shared" si="596"/>
        <v>0.15384615384615385</v>
      </c>
      <c r="AS1018" s="98">
        <f t="shared" si="597"/>
        <v>7.407407407407407E-2</v>
      </c>
      <c r="AU1018" s="97" t="b">
        <f t="shared" si="598"/>
        <v>0</v>
      </c>
      <c r="AV1018" s="97" t="b">
        <f t="shared" si="599"/>
        <v>1</v>
      </c>
      <c r="AW1018" s="97" t="b">
        <f t="shared" si="605"/>
        <v>1</v>
      </c>
      <c r="AX1018" s="97" t="b">
        <f t="shared" si="606"/>
        <v>1</v>
      </c>
      <c r="AY10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8" s="97" t="b">
        <f t="shared" si="600"/>
        <v>1</v>
      </c>
      <c r="BA1018" s="97" t="b">
        <f t="shared" si="601"/>
        <v>0</v>
      </c>
      <c r="BB1018" s="97" t="b">
        <f t="shared" si="607"/>
        <v>0</v>
      </c>
      <c r="BC1018" s="97" t="b">
        <f t="shared" si="608"/>
        <v>0</v>
      </c>
      <c r="BD1018" s="97" t="b">
        <f>Petrobras_PETR4___Histórico__InfoMoney_1[[#This Row],[MACD Line]]&lt;0</f>
        <v>0</v>
      </c>
      <c r="BE10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19" spans="1:57">
      <c r="A1019" s="83">
        <v>42836</v>
      </c>
      <c r="B1019" s="98">
        <v>13.26</v>
      </c>
      <c r="C1019" s="98">
        <v>13.26</v>
      </c>
      <c r="D1019" s="98">
        <v>-1.74</v>
      </c>
      <c r="E1019" s="98">
        <f>Petrobras_PETR4___Histórico__InfoMoney_1[[#This Row],[Var.Dia (%)]]/100</f>
        <v>-1.7399999999999999E-2</v>
      </c>
      <c r="F1019" s="98">
        <v>13.52</v>
      </c>
      <c r="G1019" s="98">
        <v>13.14</v>
      </c>
      <c r="H1019" s="98">
        <v>13.54</v>
      </c>
      <c r="I1019" s="97" t="s">
        <v>597</v>
      </c>
      <c r="J1019" s="108">
        <v>7.3000000000000001E-3</v>
      </c>
      <c r="K1019" s="97">
        <f ca="1">IF(COUNT($E1019:E$1321)&gt;=22,LINEST(OFFSET(E1019,0,0,22),OFFSET(J1019,0,0,22)),"")</f>
        <v>0.72161499168824639</v>
      </c>
      <c r="L1019" s="99">
        <f t="shared" si="573"/>
        <v>0</v>
      </c>
      <c r="M1019" s="99">
        <f t="shared" si="574"/>
        <v>0</v>
      </c>
      <c r="N1019" s="99">
        <f t="shared" si="575"/>
        <v>0</v>
      </c>
      <c r="O10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-0.22680412371134001</v>
      </c>
      <c r="P1019" s="128">
        <f>IF(Petrobras_PETR4___Histórico__InfoMoney_1[[#This Row],[William %R]]&lt;-0.8,1,0)</f>
        <v>0</v>
      </c>
      <c r="Q1019" s="128">
        <f>IF(Petrobras_PETR4___Histórico__InfoMoney_1[[#This Row],[William %R]]&gt;-0.1,1,0)</f>
        <v>0</v>
      </c>
      <c r="R1019" s="99">
        <f t="shared" si="576"/>
        <v>11.76</v>
      </c>
      <c r="S1019" s="99">
        <f t="shared" si="577"/>
        <v>13.7</v>
      </c>
      <c r="T1019" s="99">
        <f t="shared" si="578"/>
        <v>12.793346153846155</v>
      </c>
      <c r="U1019" s="99">
        <f t="shared" si="579"/>
        <v>12.7575</v>
      </c>
      <c r="V1019" s="99">
        <f t="shared" si="580"/>
        <v>13.116833718983305</v>
      </c>
      <c r="W1019" s="99">
        <f t="shared" si="581"/>
        <v>13.081134042026553</v>
      </c>
      <c r="X1019" s="99">
        <f t="shared" si="582"/>
        <v>3.5699676956751247E-2</v>
      </c>
      <c r="Y1019" s="99">
        <f t="shared" si="583"/>
        <v>-8.4899707505725702E-2</v>
      </c>
      <c r="Z1019" s="99">
        <f t="shared" si="584"/>
        <v>0.12059938446247695</v>
      </c>
      <c r="AA1019" s="109">
        <f t="shared" si="585"/>
        <v>0.16970562748477155</v>
      </c>
      <c r="AB1019" s="109">
        <f t="shared" si="602"/>
        <v>0.14553350129781092</v>
      </c>
      <c r="AC1019" s="99" t="str">
        <f t="shared" si="603"/>
        <v>0</v>
      </c>
      <c r="AD1019" s="95" t="str">
        <f t="shared" si="604"/>
        <v>0</v>
      </c>
      <c r="AE1019" s="95">
        <f t="shared" si="586"/>
        <v>1</v>
      </c>
      <c r="AF1019" s="95">
        <f>IF(Petrobras_PETR4___Histórico__InfoMoney_1[[#This Row],[MACD Line]]&lt;0,1,0)</f>
        <v>0</v>
      </c>
      <c r="AG1019" s="99">
        <f>Petrobras_PETR4___Histórico__InfoMoney_1[[#This Row],[9MME]]/Petrobras_PETR4___Histórico__InfoMoney_1[[#This Row],[20MA]]</f>
        <v>1.0028098102172176</v>
      </c>
      <c r="AH1019" s="95">
        <f t="shared" si="587"/>
        <v>0</v>
      </c>
      <c r="AI1019" s="96">
        <f t="shared" si="588"/>
        <v>0</v>
      </c>
      <c r="AK1019" s="104" t="b">
        <f t="shared" si="589"/>
        <v>1</v>
      </c>
      <c r="AL1019" s="104" t="b">
        <f t="shared" si="590"/>
        <v>1</v>
      </c>
      <c r="AM1019" s="104" t="b">
        <f t="shared" si="591"/>
        <v>1</v>
      </c>
      <c r="AN1019" s="104" t="b">
        <f t="shared" si="592"/>
        <v>0</v>
      </c>
      <c r="AO1019" s="98">
        <f t="shared" si="593"/>
        <v>11.58</v>
      </c>
      <c r="AP1019" s="104">
        <f t="shared" si="594"/>
        <v>13.7</v>
      </c>
      <c r="AQ1019" s="98">
        <f t="shared" si="595"/>
        <v>0.2</v>
      </c>
      <c r="AR1019" s="98">
        <f t="shared" si="596"/>
        <v>0.15384615384615385</v>
      </c>
      <c r="AS1019" s="98">
        <f t="shared" si="597"/>
        <v>7.407407407407407E-2</v>
      </c>
      <c r="AU1019" s="97" t="b">
        <f t="shared" si="598"/>
        <v>1</v>
      </c>
      <c r="AV1019" s="97" t="b">
        <f t="shared" si="599"/>
        <v>1</v>
      </c>
      <c r="AW1019" s="97" t="b">
        <f t="shared" si="605"/>
        <v>1</v>
      </c>
      <c r="AX1019" s="97" t="b">
        <f t="shared" si="606"/>
        <v>0</v>
      </c>
      <c r="AY10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19" s="97" t="b">
        <f t="shared" si="600"/>
        <v>0</v>
      </c>
      <c r="BA1019" s="97" t="b">
        <f t="shared" si="601"/>
        <v>1</v>
      </c>
      <c r="BB1019" s="97" t="b">
        <f t="shared" si="607"/>
        <v>1</v>
      </c>
      <c r="BC1019" s="97" t="b">
        <f t="shared" si="608"/>
        <v>0</v>
      </c>
      <c r="BD1019" s="97" t="b">
        <f>Petrobras_PETR4___Histórico__InfoMoney_1[[#This Row],[MACD Line]]&lt;0</f>
        <v>0</v>
      </c>
      <c r="BE10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0" spans="1:57">
      <c r="A1020" s="83">
        <v>42835</v>
      </c>
      <c r="B1020" s="98">
        <v>13.5</v>
      </c>
      <c r="C1020" s="98">
        <v>13.5</v>
      </c>
      <c r="D1020" s="98">
        <v>1.63</v>
      </c>
      <c r="E1020" s="98">
        <f>Petrobras_PETR4___Histórico__InfoMoney_1[[#This Row],[Var.Dia (%)]]/100</f>
        <v>1.6299999999999999E-2</v>
      </c>
      <c r="F1020" s="98">
        <v>13.46</v>
      </c>
      <c r="G1020" s="98">
        <v>13.28</v>
      </c>
      <c r="H1020" s="98">
        <v>13.5</v>
      </c>
      <c r="I1020" s="97" t="s">
        <v>598</v>
      </c>
      <c r="J1020" s="108">
        <v>4.4999999999999997E-3</v>
      </c>
      <c r="K1020" s="97">
        <f ca="1">IF(COUNT($E1020:E$1321)&gt;=22,LINEST(OFFSET(E1020,0,0,22),OFFSET(J1020,0,0,22)),"")</f>
        <v>0.78704720176388832</v>
      </c>
      <c r="L1020" s="99">
        <f t="shared" si="573"/>
        <v>0</v>
      </c>
      <c r="M1020" s="99">
        <f t="shared" si="574"/>
        <v>0</v>
      </c>
      <c r="N1020" s="99">
        <f t="shared" si="575"/>
        <v>0</v>
      </c>
      <c r="O10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-0.1030927835051543</v>
      </c>
      <c r="P1020" s="128">
        <f>IF(Petrobras_PETR4___Histórico__InfoMoney_1[[#This Row],[William %R]]&lt;-0.8,1,0)</f>
        <v>0</v>
      </c>
      <c r="Q1020" s="128">
        <f>IF(Petrobras_PETR4___Histórico__InfoMoney_1[[#This Row],[William %R]]&gt;-0.1,1,0)</f>
        <v>0</v>
      </c>
      <c r="R1020" s="99">
        <f t="shared" si="576"/>
        <v>11.76</v>
      </c>
      <c r="S1020" s="99">
        <f t="shared" si="577"/>
        <v>13.7</v>
      </c>
      <c r="T1020" s="99">
        <f t="shared" si="578"/>
        <v>12.808269230769232</v>
      </c>
      <c r="U1020" s="99">
        <f t="shared" si="579"/>
        <v>12.708500000000001</v>
      </c>
      <c r="V1020" s="99">
        <f t="shared" si="580"/>
        <v>13.090803486071177</v>
      </c>
      <c r="W1020" s="99">
        <f t="shared" si="581"/>
        <v>13.066824765388677</v>
      </c>
      <c r="X1020" s="99">
        <f t="shared" si="582"/>
        <v>2.3978720682499954E-2</v>
      </c>
      <c r="Y1020" s="99">
        <f t="shared" si="583"/>
        <v>-0.11504955362134495</v>
      </c>
      <c r="Z1020" s="99">
        <f t="shared" si="584"/>
        <v>0.1390282743038449</v>
      </c>
      <c r="AA1020" s="109">
        <f t="shared" si="585"/>
        <v>0.1555634918610409</v>
      </c>
      <c r="AB1020" s="109">
        <f t="shared" si="602"/>
        <v>0.16068602926203612</v>
      </c>
      <c r="AC1020" s="99" t="str">
        <f t="shared" si="603"/>
        <v>0</v>
      </c>
      <c r="AD1020" s="95" t="str">
        <f t="shared" si="604"/>
        <v>0</v>
      </c>
      <c r="AE1020" s="95">
        <f t="shared" si="586"/>
        <v>1</v>
      </c>
      <c r="AF1020" s="95">
        <f>IF(Petrobras_PETR4___Histórico__InfoMoney_1[[#This Row],[MACD Line]]&lt;0,1,0)</f>
        <v>0</v>
      </c>
      <c r="AG1020" s="99">
        <f>Petrobras_PETR4___Histórico__InfoMoney_1[[#This Row],[9MME]]/Petrobras_PETR4___Histórico__InfoMoney_1[[#This Row],[20MA]]</f>
        <v>1.0078505906101611</v>
      </c>
      <c r="AH1020" s="95">
        <f t="shared" si="587"/>
        <v>0</v>
      </c>
      <c r="AI1020" s="96">
        <f t="shared" si="588"/>
        <v>0</v>
      </c>
      <c r="AK1020" s="104" t="b">
        <f t="shared" si="589"/>
        <v>1</v>
      </c>
      <c r="AL1020" s="104" t="b">
        <f t="shared" si="590"/>
        <v>0</v>
      </c>
      <c r="AM1020" s="104" t="b">
        <f t="shared" si="591"/>
        <v>1</v>
      </c>
      <c r="AN1020" s="104" t="b">
        <f t="shared" si="592"/>
        <v>1</v>
      </c>
      <c r="AO1020" s="98">
        <f t="shared" si="593"/>
        <v>11.58</v>
      </c>
      <c r="AP1020" s="104">
        <f t="shared" si="594"/>
        <v>13.7</v>
      </c>
      <c r="AQ1020" s="98">
        <f t="shared" si="595"/>
        <v>0.2</v>
      </c>
      <c r="AR1020" s="98">
        <f t="shared" si="596"/>
        <v>0.15384615384615385</v>
      </c>
      <c r="AS1020" s="98">
        <f t="shared" si="597"/>
        <v>7.407407407407407E-2</v>
      </c>
      <c r="AU1020" s="97" t="b">
        <f t="shared" si="598"/>
        <v>1</v>
      </c>
      <c r="AV1020" s="97" t="b">
        <f t="shared" si="599"/>
        <v>1</v>
      </c>
      <c r="AW1020" s="97" t="b">
        <f t="shared" si="605"/>
        <v>0</v>
      </c>
      <c r="AX1020" s="97" t="b">
        <f t="shared" si="606"/>
        <v>1</v>
      </c>
      <c r="AY10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0" s="97" t="b">
        <f t="shared" si="600"/>
        <v>0</v>
      </c>
      <c r="BA1020" s="97" t="b">
        <f t="shared" si="601"/>
        <v>0</v>
      </c>
      <c r="BB1020" s="97" t="b">
        <f t="shared" si="607"/>
        <v>0</v>
      </c>
      <c r="BC1020" s="97" t="b">
        <f t="shared" si="608"/>
        <v>1</v>
      </c>
      <c r="BD1020" s="97" t="b">
        <f>Petrobras_PETR4___Histórico__InfoMoney_1[[#This Row],[MACD Line]]&lt;0</f>
        <v>0</v>
      </c>
      <c r="BE10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1" spans="1:57">
      <c r="A1021" s="83">
        <v>42832</v>
      </c>
      <c r="B1021" s="98">
        <v>13.28</v>
      </c>
      <c r="C1021" s="98">
        <v>13.28</v>
      </c>
      <c r="D1021" s="98">
        <v>1.17</v>
      </c>
      <c r="E1021" s="98">
        <f>Petrobras_PETR4___Histórico__InfoMoney_1[[#This Row],[Var.Dia (%)]]/100</f>
        <v>1.1699999999999999E-2</v>
      </c>
      <c r="F1021" s="98">
        <v>13.2</v>
      </c>
      <c r="G1021" s="98">
        <v>13.19</v>
      </c>
      <c r="H1021" s="98">
        <v>13.46</v>
      </c>
      <c r="I1021" s="97" t="s">
        <v>599</v>
      </c>
      <c r="J1021" s="108">
        <v>-8.9999999999999998E-4</v>
      </c>
      <c r="K1021" s="97">
        <f ca="1">IF(COUNT($E1021:E$1321)&gt;=22,LINEST(OFFSET(E1021,0,0,22),OFFSET(J1021,0,0,22)),"")</f>
        <v>0.77370268045227186</v>
      </c>
      <c r="L1021" s="99">
        <f t="shared" si="573"/>
        <v>0</v>
      </c>
      <c r="M1021" s="99">
        <f t="shared" si="574"/>
        <v>0</v>
      </c>
      <c r="N1021" s="99">
        <f t="shared" si="575"/>
        <v>0</v>
      </c>
      <c r="O10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-0.19811320754716985</v>
      </c>
      <c r="P1021" s="128">
        <f>IF(Petrobras_PETR4___Histórico__InfoMoney_1[[#This Row],[William %R]]&lt;-0.8,1,0)</f>
        <v>0</v>
      </c>
      <c r="Q1021" s="128">
        <f>IF(Petrobras_PETR4___Histórico__InfoMoney_1[[#This Row],[William %R]]&gt;-0.1,1,0)</f>
        <v>0</v>
      </c>
      <c r="R1021" s="99">
        <f t="shared" si="576"/>
        <v>11.58</v>
      </c>
      <c r="S1021" s="99">
        <f t="shared" si="577"/>
        <v>13.7</v>
      </c>
      <c r="T1021" s="99">
        <f t="shared" si="578"/>
        <v>12.759615384615383</v>
      </c>
      <c r="U1021" s="99">
        <f t="shared" si="579"/>
        <v>12.682500000000001</v>
      </c>
      <c r="V1021" s="99">
        <f t="shared" si="580"/>
        <v>13.016404119902301</v>
      </c>
      <c r="W1021" s="99">
        <f t="shared" si="581"/>
        <v>13.032170746619771</v>
      </c>
      <c r="X1021" s="99">
        <f t="shared" si="582"/>
        <v>-1.5766626717470089E-2</v>
      </c>
      <c r="Y1021" s="99">
        <f t="shared" si="583"/>
        <v>-0.14980662219730617</v>
      </c>
      <c r="Z1021" s="99">
        <f t="shared" si="584"/>
        <v>0.13403999547983608</v>
      </c>
      <c r="AA1021" s="109">
        <f t="shared" si="585"/>
        <v>0.10606601717798111</v>
      </c>
      <c r="AB1021" s="109">
        <f t="shared" si="602"/>
        <v>0.11432410069622211</v>
      </c>
      <c r="AC1021" s="99" t="str">
        <f t="shared" si="603"/>
        <v>0</v>
      </c>
      <c r="AD1021" s="95" t="str">
        <f t="shared" si="604"/>
        <v>0</v>
      </c>
      <c r="AE1021" s="95">
        <f t="shared" si="586"/>
        <v>0</v>
      </c>
      <c r="AF1021" s="95">
        <f>IF(Petrobras_PETR4___Histórico__InfoMoney_1[[#This Row],[MACD Line]]&lt;0,1,0)</f>
        <v>1</v>
      </c>
      <c r="AG1021" s="99">
        <f>Petrobras_PETR4___Histórico__InfoMoney_1[[#This Row],[9MME]]/Petrobras_PETR4___Histórico__InfoMoney_1[[#This Row],[20MA]]</f>
        <v>1.0060804561100243</v>
      </c>
      <c r="AH1021" s="95">
        <f t="shared" si="587"/>
        <v>0</v>
      </c>
      <c r="AI1021" s="96">
        <f t="shared" si="588"/>
        <v>0</v>
      </c>
      <c r="AK1021" s="104" t="b">
        <f t="shared" si="589"/>
        <v>0</v>
      </c>
      <c r="AL1021" s="104" t="b">
        <f t="shared" si="590"/>
        <v>0</v>
      </c>
      <c r="AM1021" s="104" t="b">
        <f t="shared" si="591"/>
        <v>0</v>
      </c>
      <c r="AN1021" s="104" t="b">
        <f t="shared" si="592"/>
        <v>1</v>
      </c>
      <c r="AO1021" s="98">
        <f t="shared" si="593"/>
        <v>11.58</v>
      </c>
      <c r="AP1021" s="104">
        <f t="shared" si="594"/>
        <v>13.7</v>
      </c>
      <c r="AQ1021" s="98">
        <f t="shared" si="595"/>
        <v>0.2</v>
      </c>
      <c r="AR1021" s="98">
        <f t="shared" si="596"/>
        <v>0.15384615384615385</v>
      </c>
      <c r="AS1021" s="98">
        <f t="shared" si="597"/>
        <v>7.407407407407407E-2</v>
      </c>
      <c r="AU1021" s="97" t="b">
        <f t="shared" si="598"/>
        <v>1</v>
      </c>
      <c r="AV1021" s="97" t="b">
        <f t="shared" si="599"/>
        <v>0</v>
      </c>
      <c r="AW1021" s="97" t="b">
        <f t="shared" si="605"/>
        <v>1</v>
      </c>
      <c r="AX1021" s="97" t="b">
        <f t="shared" si="606"/>
        <v>1</v>
      </c>
      <c r="AY10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1" s="97" t="b">
        <f t="shared" si="600"/>
        <v>1</v>
      </c>
      <c r="BA1021" s="97" t="b">
        <f t="shared" si="601"/>
        <v>0</v>
      </c>
      <c r="BB1021" s="97" t="b">
        <f t="shared" si="607"/>
        <v>0</v>
      </c>
      <c r="BC1021" s="97" t="b">
        <f t="shared" si="608"/>
        <v>0</v>
      </c>
      <c r="BD1021" s="97" t="b">
        <f>Petrobras_PETR4___Histórico__InfoMoney_1[[#This Row],[MACD Line]]&lt;0</f>
        <v>1</v>
      </c>
      <c r="BE10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2" spans="1:57">
      <c r="A1022" s="83">
        <v>42831</v>
      </c>
      <c r="B1022" s="98">
        <v>13.13</v>
      </c>
      <c r="C1022" s="98">
        <v>13.13</v>
      </c>
      <c r="D1022" s="98">
        <v>-0.27</v>
      </c>
      <c r="E1022" s="98">
        <f>Petrobras_PETR4___Histórico__InfoMoney_1[[#This Row],[Var.Dia (%)]]/100</f>
        <v>-2.7000000000000001E-3</v>
      </c>
      <c r="F1022" s="98">
        <v>13.21</v>
      </c>
      <c r="G1022" s="98">
        <v>13.03</v>
      </c>
      <c r="H1022" s="98">
        <v>13.43</v>
      </c>
      <c r="I1022" s="97" t="s">
        <v>600</v>
      </c>
      <c r="J1022" s="108">
        <v>-5.7000000000000002E-3</v>
      </c>
      <c r="K1022" s="97">
        <f ca="1">IF(COUNT($E1022:E$1321)&gt;=22,LINEST(OFFSET(E1022,0,0,22),OFFSET(J1022,0,0,22)),"")</f>
        <v>0.75208034719979422</v>
      </c>
      <c r="L1022" s="99">
        <f t="shared" si="573"/>
        <v>0</v>
      </c>
      <c r="M1022" s="99">
        <f t="shared" si="574"/>
        <v>0</v>
      </c>
      <c r="N1022" s="99">
        <f t="shared" si="575"/>
        <v>0</v>
      </c>
      <c r="O10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-0.26886792452830127</v>
      </c>
      <c r="P1022" s="128">
        <f>IF(Petrobras_PETR4___Histórico__InfoMoney_1[[#This Row],[William %R]]&lt;-0.8,1,0)</f>
        <v>0</v>
      </c>
      <c r="Q1022" s="128">
        <f>IF(Petrobras_PETR4___Histórico__InfoMoney_1[[#This Row],[William %R]]&gt;-0.1,1,0)</f>
        <v>0</v>
      </c>
      <c r="R1022" s="99">
        <f t="shared" si="576"/>
        <v>11.58</v>
      </c>
      <c r="S1022" s="99">
        <f t="shared" si="577"/>
        <v>13.7</v>
      </c>
      <c r="T1022" s="99">
        <f t="shared" si="578"/>
        <v>12.73526923076923</v>
      </c>
      <c r="U1022" s="99">
        <f t="shared" si="579"/>
        <v>12.664999999999999</v>
      </c>
      <c r="V1022" s="99">
        <f t="shared" si="580"/>
        <v>12.968477596248174</v>
      </c>
      <c r="W1022" s="99">
        <f t="shared" si="581"/>
        <v>13.012344406349353</v>
      </c>
      <c r="X1022" s="99">
        <f t="shared" si="582"/>
        <v>-4.3866810101178544E-2</v>
      </c>
      <c r="Y1022" s="99">
        <f t="shared" si="583"/>
        <v>-0.18331662106726518</v>
      </c>
      <c r="Z1022" s="99">
        <f t="shared" si="584"/>
        <v>0.13944981096608663</v>
      </c>
      <c r="AA1022" s="109">
        <f t="shared" si="585"/>
        <v>2.1213203435595972E-2</v>
      </c>
      <c r="AB1022" s="109">
        <f t="shared" si="602"/>
        <v>0.13133925536563684</v>
      </c>
      <c r="AC1022" s="99" t="str">
        <f t="shared" si="603"/>
        <v>0</v>
      </c>
      <c r="AD1022" s="95" t="str">
        <f t="shared" si="604"/>
        <v>0</v>
      </c>
      <c r="AE1022" s="95">
        <f t="shared" si="586"/>
        <v>0</v>
      </c>
      <c r="AF1022" s="95">
        <f>IF(Petrobras_PETR4___Histórico__InfoMoney_1[[#This Row],[MACD Line]]&lt;0,1,0)</f>
        <v>1</v>
      </c>
      <c r="AG1022" s="99">
        <f>Petrobras_PETR4___Histórico__InfoMoney_1[[#This Row],[9MME]]/Petrobras_PETR4___Histórico__InfoMoney_1[[#This Row],[20MA]]</f>
        <v>1.0055483008897932</v>
      </c>
      <c r="AH1022" s="95">
        <f t="shared" si="587"/>
        <v>0</v>
      </c>
      <c r="AI1022" s="96">
        <f t="shared" si="588"/>
        <v>0</v>
      </c>
      <c r="AK1022" s="104" t="b">
        <f t="shared" si="589"/>
        <v>0</v>
      </c>
      <c r="AL1022" s="104" t="b">
        <f t="shared" si="590"/>
        <v>1</v>
      </c>
      <c r="AM1022" s="104" t="b">
        <f t="shared" si="591"/>
        <v>0</v>
      </c>
      <c r="AN1022" s="104" t="b">
        <f t="shared" si="592"/>
        <v>1</v>
      </c>
      <c r="AO1022" s="98">
        <f t="shared" si="593"/>
        <v>11.58</v>
      </c>
      <c r="AP1022" s="104">
        <f t="shared" si="594"/>
        <v>13.7</v>
      </c>
      <c r="AQ1022" s="98">
        <f t="shared" si="595"/>
        <v>0.2</v>
      </c>
      <c r="AR1022" s="98">
        <f t="shared" si="596"/>
        <v>0.15384615384615385</v>
      </c>
      <c r="AS1022" s="98">
        <f t="shared" si="597"/>
        <v>7.407407407407407E-2</v>
      </c>
      <c r="AU1022" s="97" t="b">
        <f t="shared" si="598"/>
        <v>0</v>
      </c>
      <c r="AV1022" s="97" t="b">
        <f t="shared" si="599"/>
        <v>1</v>
      </c>
      <c r="AW1022" s="97" t="b">
        <f t="shared" si="605"/>
        <v>1</v>
      </c>
      <c r="AX1022" s="97" t="b">
        <f t="shared" si="606"/>
        <v>1</v>
      </c>
      <c r="AY10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2" s="97" t="b">
        <f t="shared" si="600"/>
        <v>1</v>
      </c>
      <c r="BA1022" s="97" t="b">
        <f t="shared" si="601"/>
        <v>1</v>
      </c>
      <c r="BB1022" s="97" t="b">
        <f t="shared" si="607"/>
        <v>0</v>
      </c>
      <c r="BC1022" s="97" t="b">
        <f t="shared" si="608"/>
        <v>0</v>
      </c>
      <c r="BD1022" s="97" t="b">
        <f>Petrobras_PETR4___Histórico__InfoMoney_1[[#This Row],[MACD Line]]&lt;0</f>
        <v>1</v>
      </c>
      <c r="BE10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3" spans="1:57">
      <c r="A1023" s="83">
        <v>42830</v>
      </c>
      <c r="B1023" s="98">
        <v>13.16</v>
      </c>
      <c r="C1023" s="98">
        <v>13.16</v>
      </c>
      <c r="D1023" s="98">
        <v>-1.89</v>
      </c>
      <c r="E1023" s="98">
        <f>Petrobras_PETR4___Histórico__InfoMoney_1[[#This Row],[Var.Dia (%)]]/100</f>
        <v>-1.89E-2</v>
      </c>
      <c r="F1023" s="98">
        <v>13.6</v>
      </c>
      <c r="G1023" s="98">
        <v>13.1</v>
      </c>
      <c r="H1023" s="98">
        <v>13.7</v>
      </c>
      <c r="I1023" s="97" t="s">
        <v>601</v>
      </c>
      <c r="J1023" s="108">
        <v>8.6E-3</v>
      </c>
      <c r="K1023" s="97">
        <f ca="1">IF(COUNT($E1023:E$1321)&gt;=22,LINEST(OFFSET(E1023,0,0,22),OFFSET(J1023,0,0,22)),"")</f>
        <v>0.73824787813482695</v>
      </c>
      <c r="L1023" s="99">
        <f t="shared" si="573"/>
        <v>0</v>
      </c>
      <c r="M1023" s="99">
        <f t="shared" si="574"/>
        <v>0</v>
      </c>
      <c r="N1023" s="99">
        <f t="shared" si="575"/>
        <v>0</v>
      </c>
      <c r="O10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-0.25471698113207514</v>
      </c>
      <c r="P1023" s="128">
        <f>IF(Petrobras_PETR4___Histórico__InfoMoney_1[[#This Row],[William %R]]&lt;-0.8,1,0)</f>
        <v>0</v>
      </c>
      <c r="Q1023" s="128">
        <f>IF(Petrobras_PETR4___Histórico__InfoMoney_1[[#This Row],[William %R]]&gt;-0.1,1,0)</f>
        <v>0</v>
      </c>
      <c r="R1023" s="99">
        <f t="shared" si="576"/>
        <v>11.58</v>
      </c>
      <c r="S1023" s="99">
        <f t="shared" si="577"/>
        <v>13.7</v>
      </c>
      <c r="T1023" s="99">
        <f t="shared" si="578"/>
        <v>12.73903846153846</v>
      </c>
      <c r="U1023" s="99">
        <f t="shared" si="579"/>
        <v>12.663499999999999</v>
      </c>
      <c r="V1023" s="99">
        <f t="shared" si="580"/>
        <v>12.939109886475116</v>
      </c>
      <c r="W1023" s="99">
        <f t="shared" si="581"/>
        <v>13.002931958857301</v>
      </c>
      <c r="X1023" s="99">
        <f t="shared" si="582"/>
        <v>-6.3822072382185624E-2</v>
      </c>
      <c r="Y1023" s="99">
        <f t="shared" si="583"/>
        <v>-0.21817907380878684</v>
      </c>
      <c r="Z1023" s="99">
        <f t="shared" si="584"/>
        <v>0.15435700142660122</v>
      </c>
      <c r="AA1023" s="109">
        <f t="shared" si="585"/>
        <v>0.1838477631085022</v>
      </c>
      <c r="AB1023" s="109">
        <f t="shared" si="602"/>
        <v>0.14741099009232636</v>
      </c>
      <c r="AC1023" s="99" t="str">
        <f t="shared" si="603"/>
        <v>0</v>
      </c>
      <c r="AD1023" s="95" t="str">
        <f t="shared" si="604"/>
        <v>0</v>
      </c>
      <c r="AE1023" s="95">
        <f t="shared" si="586"/>
        <v>0</v>
      </c>
      <c r="AF1023" s="95">
        <f>IF(Petrobras_PETR4___Histórico__InfoMoney_1[[#This Row],[MACD Line]]&lt;0,1,0)</f>
        <v>1</v>
      </c>
      <c r="AG1023" s="99">
        <f>Petrobras_PETR4___Histórico__InfoMoney_1[[#This Row],[9MME]]/Petrobras_PETR4___Histórico__InfoMoney_1[[#This Row],[20MA]]</f>
        <v>1.0059650540165406</v>
      </c>
      <c r="AH1023" s="95">
        <f t="shared" si="587"/>
        <v>0</v>
      </c>
      <c r="AI1023" s="96">
        <f t="shared" si="588"/>
        <v>0</v>
      </c>
      <c r="AK1023" s="104" t="b">
        <f t="shared" si="589"/>
        <v>1</v>
      </c>
      <c r="AL1023" s="104" t="b">
        <f t="shared" si="590"/>
        <v>1</v>
      </c>
      <c r="AM1023" s="104" t="b">
        <f t="shared" si="591"/>
        <v>1</v>
      </c>
      <c r="AN1023" s="104" t="b">
        <f t="shared" si="592"/>
        <v>0</v>
      </c>
      <c r="AO1023" s="98">
        <f t="shared" si="593"/>
        <v>11.58</v>
      </c>
      <c r="AP1023" s="104">
        <f t="shared" si="594"/>
        <v>13.7</v>
      </c>
      <c r="AQ1023" s="98">
        <f t="shared" si="595"/>
        <v>0.2</v>
      </c>
      <c r="AR1023" s="98">
        <f t="shared" si="596"/>
        <v>0.15384615384615385</v>
      </c>
      <c r="AS1023" s="98">
        <f t="shared" si="597"/>
        <v>7.407407407407407E-2</v>
      </c>
      <c r="AU1023" s="97" t="b">
        <f t="shared" si="598"/>
        <v>1</v>
      </c>
      <c r="AV1023" s="97" t="b">
        <f t="shared" si="599"/>
        <v>1</v>
      </c>
      <c r="AW1023" s="97" t="b">
        <f t="shared" si="605"/>
        <v>1</v>
      </c>
      <c r="AX1023" s="97" t="b">
        <f t="shared" si="606"/>
        <v>0</v>
      </c>
      <c r="AY10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3" s="97" t="b">
        <f t="shared" si="600"/>
        <v>0</v>
      </c>
      <c r="BA1023" s="97" t="b">
        <f t="shared" si="601"/>
        <v>1</v>
      </c>
      <c r="BB1023" s="97" t="b">
        <f t="shared" si="607"/>
        <v>1</v>
      </c>
      <c r="BC1023" s="97" t="b">
        <f t="shared" si="608"/>
        <v>0</v>
      </c>
      <c r="BD1023" s="97" t="b">
        <f>Petrobras_PETR4___Histórico__InfoMoney_1[[#This Row],[MACD Line]]&lt;0</f>
        <v>1</v>
      </c>
      <c r="BE10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4" spans="1:57">
      <c r="A1024" s="83">
        <v>42829</v>
      </c>
      <c r="B1024" s="98">
        <v>13.42</v>
      </c>
      <c r="C1024" s="98">
        <v>13.42</v>
      </c>
      <c r="D1024" s="98">
        <v>1.23</v>
      </c>
      <c r="E1024" s="98">
        <f>Petrobras_PETR4___Histórico__InfoMoney_1[[#This Row],[Var.Dia (%)]]/100</f>
        <v>1.23E-2</v>
      </c>
      <c r="F1024" s="98">
        <v>13.25</v>
      </c>
      <c r="G1024" s="98">
        <v>13.16</v>
      </c>
      <c r="H1024" s="98">
        <v>13.45</v>
      </c>
      <c r="I1024" s="97" t="s">
        <v>602</v>
      </c>
      <c r="J1024" s="108">
        <v>1.5299999999999999E-2</v>
      </c>
      <c r="K1024" s="97">
        <f ca="1">IF(COUNT($E1024:E$1321)&gt;=22,LINEST(OFFSET(E1024,0,0,22),OFFSET(J1024,0,0,22)),"")</f>
        <v>0.74419318990088024</v>
      </c>
      <c r="L1024" s="99">
        <f t="shared" si="573"/>
        <v>0</v>
      </c>
      <c r="M1024" s="99">
        <f t="shared" si="574"/>
        <v>0</v>
      </c>
      <c r="N1024" s="99">
        <f t="shared" si="575"/>
        <v>0</v>
      </c>
      <c r="O10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-1.6042780748662767E-2</v>
      </c>
      <c r="P1024" s="128">
        <f>IF(Petrobras_PETR4___Histórico__InfoMoney_1[[#This Row],[William %R]]&lt;-0.8,1,0)</f>
        <v>0</v>
      </c>
      <c r="Q1024" s="128">
        <f>IF(Petrobras_PETR4___Histórico__InfoMoney_1[[#This Row],[William %R]]&gt;-0.1,1,0)</f>
        <v>1</v>
      </c>
      <c r="R1024" s="99">
        <f t="shared" si="576"/>
        <v>11.58</v>
      </c>
      <c r="S1024" s="99">
        <f t="shared" si="577"/>
        <v>13.45</v>
      </c>
      <c r="T1024" s="99">
        <f t="shared" si="578"/>
        <v>12.791307692307692</v>
      </c>
      <c r="U1024" s="99">
        <f t="shared" si="579"/>
        <v>12.662499999999998</v>
      </c>
      <c r="V1024" s="99">
        <f t="shared" si="580"/>
        <v>12.898948047652409</v>
      </c>
      <c r="W1024" s="99">
        <f t="shared" si="581"/>
        <v>12.990366515565885</v>
      </c>
      <c r="X1024" s="99">
        <f t="shared" si="582"/>
        <v>-9.1418467913475965E-2</v>
      </c>
      <c r="Y1024" s="99">
        <f t="shared" si="583"/>
        <v>-0.25676832416543716</v>
      </c>
      <c r="Z1024" s="99">
        <f t="shared" si="584"/>
        <v>0.16534985625196119</v>
      </c>
      <c r="AA1024" s="109">
        <f t="shared" si="585"/>
        <v>0.12020815280171303</v>
      </c>
      <c r="AB1024" s="109">
        <f t="shared" si="602"/>
        <v>0.16130716041143339</v>
      </c>
      <c r="AC1024" s="99" t="str">
        <f t="shared" si="603"/>
        <v>0</v>
      </c>
      <c r="AD1024" s="95" t="str">
        <f t="shared" si="604"/>
        <v>0</v>
      </c>
      <c r="AE1024" s="95">
        <f t="shared" si="586"/>
        <v>0</v>
      </c>
      <c r="AF1024" s="95">
        <f>IF(Petrobras_PETR4___Histórico__InfoMoney_1[[#This Row],[MACD Line]]&lt;0,1,0)</f>
        <v>1</v>
      </c>
      <c r="AG1024" s="99">
        <f>Petrobras_PETR4___Histórico__InfoMoney_1[[#This Row],[9MME]]/Petrobras_PETR4___Histórico__InfoMoney_1[[#This Row],[20MA]]</f>
        <v>1.0101723745159088</v>
      </c>
      <c r="AH1024" s="95">
        <f t="shared" si="587"/>
        <v>0</v>
      </c>
      <c r="AI1024" s="96">
        <f t="shared" si="588"/>
        <v>0</v>
      </c>
      <c r="AK1024" s="104" t="b">
        <f t="shared" si="589"/>
        <v>1</v>
      </c>
      <c r="AL1024" s="104" t="b">
        <f t="shared" si="590"/>
        <v>1</v>
      </c>
      <c r="AM1024" s="104" t="b">
        <f t="shared" si="591"/>
        <v>0</v>
      </c>
      <c r="AN1024" s="104" t="b">
        <f t="shared" si="592"/>
        <v>1</v>
      </c>
      <c r="AO1024" s="98">
        <f t="shared" si="593"/>
        <v>11.58</v>
      </c>
      <c r="AP1024" s="104">
        <f t="shared" si="594"/>
        <v>13.71</v>
      </c>
      <c r="AQ1024" s="98">
        <f t="shared" si="595"/>
        <v>0.2</v>
      </c>
      <c r="AR1024" s="98">
        <f t="shared" si="596"/>
        <v>0.15384615384615385</v>
      </c>
      <c r="AS1024" s="98">
        <f t="shared" si="597"/>
        <v>7.407407407407407E-2</v>
      </c>
      <c r="AU1024" s="97" t="b">
        <f t="shared" si="598"/>
        <v>1</v>
      </c>
      <c r="AV1024" s="97" t="b">
        <f t="shared" si="599"/>
        <v>1</v>
      </c>
      <c r="AW1024" s="97" t="b">
        <f t="shared" si="605"/>
        <v>0</v>
      </c>
      <c r="AX1024" s="97" t="b">
        <f t="shared" si="606"/>
        <v>0</v>
      </c>
      <c r="AY10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4" s="97" t="b">
        <f t="shared" si="600"/>
        <v>0</v>
      </c>
      <c r="BA1024" s="97" t="b">
        <f t="shared" si="601"/>
        <v>0</v>
      </c>
      <c r="BB1024" s="97" t="b">
        <f t="shared" si="607"/>
        <v>1</v>
      </c>
      <c r="BC1024" s="97" t="b">
        <f t="shared" si="608"/>
        <v>1</v>
      </c>
      <c r="BD1024" s="97" t="b">
        <f>Petrobras_PETR4___Histórico__InfoMoney_1[[#This Row],[MACD Line]]&lt;0</f>
        <v>1</v>
      </c>
      <c r="BE10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5" spans="1:57">
      <c r="A1025" s="83">
        <v>42828</v>
      </c>
      <c r="B1025" s="98">
        <v>13.25</v>
      </c>
      <c r="C1025" s="98">
        <v>13.25</v>
      </c>
      <c r="D1025" s="98">
        <v>1.24</v>
      </c>
      <c r="E1025" s="98">
        <f>Petrobras_PETR4___Histórico__InfoMoney_1[[#This Row],[Var.Dia (%)]]/100</f>
        <v>1.24E-2</v>
      </c>
      <c r="F1025" s="98">
        <v>13.14</v>
      </c>
      <c r="G1025" s="98">
        <v>13.13</v>
      </c>
      <c r="H1025" s="98">
        <v>13.33</v>
      </c>
      <c r="I1025" s="97" t="s">
        <v>603</v>
      </c>
      <c r="J1025" s="108">
        <v>-8.5000000000000006E-3</v>
      </c>
      <c r="K1025" s="97">
        <f ca="1">IF(COUNT($E1025:E$1321)&gt;=22,LINEST(OFFSET(E1025,0,0,22),OFFSET(J1025,0,0,22)),"")</f>
        <v>0.75111571176324554</v>
      </c>
      <c r="L1025" s="99">
        <f t="shared" si="573"/>
        <v>0</v>
      </c>
      <c r="M1025" s="99">
        <f t="shared" si="574"/>
        <v>0</v>
      </c>
      <c r="N1025" s="99">
        <f t="shared" si="575"/>
        <v>0</v>
      </c>
      <c r="O10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-4.5714285714285756E-2</v>
      </c>
      <c r="P1025" s="128">
        <f>IF(Petrobras_PETR4___Histórico__InfoMoney_1[[#This Row],[William %R]]&lt;-0.8,1,0)</f>
        <v>0</v>
      </c>
      <c r="Q1025" s="128">
        <f>IF(Petrobras_PETR4___Histórico__InfoMoney_1[[#This Row],[William %R]]&gt;-0.1,1,0)</f>
        <v>1</v>
      </c>
      <c r="R1025" s="99">
        <f t="shared" si="576"/>
        <v>11.58</v>
      </c>
      <c r="S1025" s="99">
        <f t="shared" si="577"/>
        <v>13.33</v>
      </c>
      <c r="T1025" s="99">
        <f t="shared" si="578"/>
        <v>12.781653846153846</v>
      </c>
      <c r="U1025" s="99">
        <f t="shared" si="579"/>
        <v>12.677</v>
      </c>
      <c r="V1025" s="99">
        <f t="shared" si="580"/>
        <v>12.804211329043756</v>
      </c>
      <c r="W1025" s="99">
        <f t="shared" si="581"/>
        <v>12.955995836811155</v>
      </c>
      <c r="X1025" s="99">
        <f t="shared" si="582"/>
        <v>-0.15178450776739894</v>
      </c>
      <c r="Y1025" s="99">
        <f t="shared" si="583"/>
        <v>-0.29810578822842748</v>
      </c>
      <c r="Z1025" s="99">
        <f t="shared" si="584"/>
        <v>0.14632128046102855</v>
      </c>
      <c r="AA1025" s="109">
        <f t="shared" si="585"/>
        <v>0.1131370849898477</v>
      </c>
      <c r="AB1025" s="109">
        <f t="shared" si="602"/>
        <v>0.2425283488584378</v>
      </c>
      <c r="AC1025" s="99" t="str">
        <f t="shared" si="603"/>
        <v>0</v>
      </c>
      <c r="AD1025" s="95" t="str">
        <f t="shared" si="604"/>
        <v>0</v>
      </c>
      <c r="AE1025" s="95">
        <f t="shared" si="586"/>
        <v>0</v>
      </c>
      <c r="AF1025" s="95">
        <f>IF(Petrobras_PETR4___Histórico__InfoMoney_1[[#This Row],[MACD Line]]&lt;0,1,0)</f>
        <v>1</v>
      </c>
      <c r="AG1025" s="99">
        <f>Petrobras_PETR4___Histórico__InfoMoney_1[[#This Row],[9MME]]/Petrobras_PETR4___Histórico__InfoMoney_1[[#This Row],[20MA]]</f>
        <v>1.0082554110715347</v>
      </c>
      <c r="AH1025" s="95">
        <f t="shared" si="587"/>
        <v>0</v>
      </c>
      <c r="AI1025" s="96">
        <f t="shared" si="588"/>
        <v>0</v>
      </c>
      <c r="AK1025" s="104" t="b">
        <f t="shared" si="589"/>
        <v>1</v>
      </c>
      <c r="AL1025" s="104" t="b">
        <f t="shared" si="590"/>
        <v>0</v>
      </c>
      <c r="AM1025" s="104" t="b">
        <f t="shared" si="591"/>
        <v>0</v>
      </c>
      <c r="AN1025" s="104" t="b">
        <f t="shared" si="592"/>
        <v>1</v>
      </c>
      <c r="AO1025" s="98">
        <f t="shared" si="593"/>
        <v>11.58</v>
      </c>
      <c r="AP1025" s="104">
        <f t="shared" si="594"/>
        <v>13.98</v>
      </c>
      <c r="AQ1025" s="98">
        <f t="shared" si="595"/>
        <v>0.2</v>
      </c>
      <c r="AR1025" s="98">
        <f t="shared" si="596"/>
        <v>0.15384615384615385</v>
      </c>
      <c r="AS1025" s="98">
        <f t="shared" si="597"/>
        <v>7.407407407407407E-2</v>
      </c>
      <c r="AU1025" s="97" t="b">
        <f t="shared" si="598"/>
        <v>1</v>
      </c>
      <c r="AV1025" s="97" t="b">
        <f t="shared" si="599"/>
        <v>0</v>
      </c>
      <c r="AW1025" s="97" t="b">
        <f t="shared" si="605"/>
        <v>0</v>
      </c>
      <c r="AX1025" s="97" t="b">
        <f t="shared" si="606"/>
        <v>0</v>
      </c>
      <c r="AY10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5" s="97" t="b">
        <f t="shared" si="600"/>
        <v>1</v>
      </c>
      <c r="BA1025" s="97" t="b">
        <f t="shared" si="601"/>
        <v>0</v>
      </c>
      <c r="BB1025" s="97" t="b">
        <f t="shared" si="607"/>
        <v>1</v>
      </c>
      <c r="BC1025" s="97" t="b">
        <f t="shared" si="608"/>
        <v>1</v>
      </c>
      <c r="BD1025" s="97" t="b">
        <f>Petrobras_PETR4___Histórico__InfoMoney_1[[#This Row],[MACD Line]]&lt;0</f>
        <v>1</v>
      </c>
      <c r="BE10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6" spans="1:57">
      <c r="A1026" s="83">
        <v>42825</v>
      </c>
      <c r="B1026" s="98">
        <v>13.09</v>
      </c>
      <c r="C1026" s="98">
        <v>13.09</v>
      </c>
      <c r="D1026" s="98">
        <v>0.28000000000000003</v>
      </c>
      <c r="E1026" s="98">
        <f>Petrobras_PETR4___Histórico__InfoMoney_1[[#This Row],[Var.Dia (%)]]/100</f>
        <v>2.8000000000000004E-3</v>
      </c>
      <c r="F1026" s="98">
        <v>12.97</v>
      </c>
      <c r="G1026" s="98">
        <v>12.88</v>
      </c>
      <c r="H1026" s="98">
        <v>13.23</v>
      </c>
      <c r="I1026" s="97" t="s">
        <v>604</v>
      </c>
      <c r="J1026" s="108">
        <v>-3.5000000000000001E-3</v>
      </c>
      <c r="K1026" s="97">
        <f ca="1">IF(COUNT($E1026:E$1321)&gt;=22,LINEST(OFFSET(E1026,0,0,22),OFFSET(J1026,0,0,22)),"")</f>
        <v>0.86242018206601179</v>
      </c>
      <c r="L1026" s="99">
        <f t="shared" si="573"/>
        <v>0</v>
      </c>
      <c r="M1026" s="99">
        <f t="shared" si="574"/>
        <v>0</v>
      </c>
      <c r="N1026" s="99">
        <f t="shared" si="575"/>
        <v>0</v>
      </c>
      <c r="O10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-8.4848484848485173E-2</v>
      </c>
      <c r="P1026" s="128">
        <f>IF(Petrobras_PETR4___Histórico__InfoMoney_1[[#This Row],[William %R]]&lt;-0.8,1,0)</f>
        <v>0</v>
      </c>
      <c r="Q1026" s="128">
        <f>IF(Petrobras_PETR4___Histórico__InfoMoney_1[[#This Row],[William %R]]&gt;-0.1,1,0)</f>
        <v>1</v>
      </c>
      <c r="R1026" s="99">
        <f t="shared" si="576"/>
        <v>11.58</v>
      </c>
      <c r="S1026" s="99">
        <f t="shared" si="577"/>
        <v>13.23</v>
      </c>
      <c r="T1026" s="99">
        <f t="shared" si="578"/>
        <v>12.788769230769232</v>
      </c>
      <c r="U1026" s="99">
        <f t="shared" si="579"/>
        <v>12.6965</v>
      </c>
      <c r="V1026" s="99">
        <f t="shared" si="580"/>
        <v>12.723158843415348</v>
      </c>
      <c r="W1026" s="99">
        <f t="shared" si="581"/>
        <v>12.932475503756047</v>
      </c>
      <c r="X1026" s="99">
        <f t="shared" si="582"/>
        <v>-0.20931666034069885</v>
      </c>
      <c r="Y1026" s="99">
        <f t="shared" si="583"/>
        <v>-0.33468610834368462</v>
      </c>
      <c r="Z1026" s="99">
        <f t="shared" si="584"/>
        <v>0.12536944800298577</v>
      </c>
      <c r="AA1026" s="109">
        <f t="shared" si="585"/>
        <v>2.8284271247461298E-2</v>
      </c>
      <c r="AB1026" s="109">
        <f t="shared" si="602"/>
        <v>0.30336446726668614</v>
      </c>
      <c r="AC1026" s="99" t="str">
        <f t="shared" si="603"/>
        <v>0</v>
      </c>
      <c r="AD1026" s="95" t="str">
        <f t="shared" si="604"/>
        <v>0</v>
      </c>
      <c r="AE1026" s="95">
        <f t="shared" si="586"/>
        <v>0</v>
      </c>
      <c r="AF1026" s="95">
        <f>IF(Petrobras_PETR4___Histórico__InfoMoney_1[[#This Row],[MACD Line]]&lt;0,1,0)</f>
        <v>1</v>
      </c>
      <c r="AG1026" s="99">
        <f>Petrobras_PETR4___Histórico__InfoMoney_1[[#This Row],[9MME]]/Petrobras_PETR4___Histórico__InfoMoney_1[[#This Row],[20MA]]</f>
        <v>1.0072672965596212</v>
      </c>
      <c r="AH1026" s="95">
        <f t="shared" si="587"/>
        <v>0</v>
      </c>
      <c r="AI1026" s="96">
        <f t="shared" si="588"/>
        <v>0</v>
      </c>
      <c r="AK1026" s="104" t="b">
        <f t="shared" si="589"/>
        <v>0</v>
      </c>
      <c r="AL1026" s="104" t="b">
        <f t="shared" si="590"/>
        <v>1</v>
      </c>
      <c r="AM1026" s="104" t="b">
        <f t="shared" si="591"/>
        <v>0</v>
      </c>
      <c r="AN1026" s="104" t="b">
        <f t="shared" si="592"/>
        <v>1</v>
      </c>
      <c r="AO1026" s="98">
        <f t="shared" si="593"/>
        <v>11.58</v>
      </c>
      <c r="AP1026" s="104">
        <f t="shared" si="594"/>
        <v>13.98</v>
      </c>
      <c r="AQ1026" s="98">
        <f t="shared" si="595"/>
        <v>0.2</v>
      </c>
      <c r="AR1026" s="98">
        <f t="shared" si="596"/>
        <v>0.15384615384615385</v>
      </c>
      <c r="AS1026" s="98">
        <f t="shared" si="597"/>
        <v>7.407407407407407E-2</v>
      </c>
      <c r="AU1026" s="97" t="b">
        <f t="shared" si="598"/>
        <v>0</v>
      </c>
      <c r="AV1026" s="97" t="b">
        <f t="shared" si="599"/>
        <v>1</v>
      </c>
      <c r="AW1026" s="97" t="b">
        <f t="shared" si="605"/>
        <v>0</v>
      </c>
      <c r="AX1026" s="97" t="b">
        <f t="shared" si="606"/>
        <v>0</v>
      </c>
      <c r="AY10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6" s="97" t="b">
        <f t="shared" si="600"/>
        <v>0</v>
      </c>
      <c r="BA1026" s="97" t="b">
        <f t="shared" si="601"/>
        <v>1</v>
      </c>
      <c r="BB1026" s="97" t="b">
        <f t="shared" si="607"/>
        <v>1</v>
      </c>
      <c r="BC1026" s="97" t="b">
        <f t="shared" si="608"/>
        <v>1</v>
      </c>
      <c r="BD1026" s="97" t="b">
        <f>Petrobras_PETR4___Histórico__InfoMoney_1[[#This Row],[MACD Line]]&lt;0</f>
        <v>1</v>
      </c>
      <c r="BE10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7" spans="1:57">
      <c r="A1027" s="83">
        <v>42824</v>
      </c>
      <c r="B1027" s="98">
        <v>13.05</v>
      </c>
      <c r="C1027" s="98">
        <v>13.05</v>
      </c>
      <c r="D1027" s="98">
        <v>0</v>
      </c>
      <c r="E1027" s="98">
        <f>Petrobras_PETR4___Histórico__InfoMoney_1[[#This Row],[Var.Dia (%)]]/100</f>
        <v>0</v>
      </c>
      <c r="F1027" s="98">
        <v>13.14</v>
      </c>
      <c r="G1027" s="98">
        <v>12.96</v>
      </c>
      <c r="H1027" s="98">
        <v>13.23</v>
      </c>
      <c r="I1027" s="97" t="s">
        <v>605</v>
      </c>
      <c r="J1027" s="108">
        <v>4.3E-3</v>
      </c>
      <c r="K1027" s="97">
        <f ca="1">IF(COUNT($E1027:E$1321)&gt;=22,LINEST(OFFSET(E1027,0,0,22),OFFSET(J1027,0,0,22)),"")</f>
        <v>0.91909231287418958</v>
      </c>
      <c r="L1027" s="99">
        <f t="shared" si="573"/>
        <v>0</v>
      </c>
      <c r="M1027" s="99">
        <f t="shared" si="574"/>
        <v>0</v>
      </c>
      <c r="N1027" s="99">
        <f t="shared" si="575"/>
        <v>0</v>
      </c>
      <c r="O10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-0.10909090909090889</v>
      </c>
      <c r="P1027" s="128">
        <f>IF(Petrobras_PETR4___Histórico__InfoMoney_1[[#This Row],[William %R]]&lt;-0.8,1,0)</f>
        <v>0</v>
      </c>
      <c r="Q1027" s="128">
        <f>IF(Petrobras_PETR4___Histórico__InfoMoney_1[[#This Row],[William %R]]&gt;-0.1,1,0)</f>
        <v>0</v>
      </c>
      <c r="R1027" s="99">
        <f t="shared" si="576"/>
        <v>11.58</v>
      </c>
      <c r="S1027" s="99">
        <f t="shared" si="577"/>
        <v>13.23</v>
      </c>
      <c r="T1027" s="99">
        <f t="shared" si="578"/>
        <v>12.808000000000002</v>
      </c>
      <c r="U1027" s="99">
        <f t="shared" si="579"/>
        <v>12.734000000000002</v>
      </c>
      <c r="V1027" s="99">
        <f t="shared" si="580"/>
        <v>12.656460451309048</v>
      </c>
      <c r="W1027" s="99">
        <f t="shared" si="581"/>
        <v>12.91987354405653</v>
      </c>
      <c r="X1027" s="99">
        <f t="shared" si="582"/>
        <v>-0.26341309274748248</v>
      </c>
      <c r="Y1027" s="99">
        <f t="shared" si="583"/>
        <v>-0.36602847034443109</v>
      </c>
      <c r="Z1027" s="99">
        <f t="shared" si="584"/>
        <v>0.10261537759694861</v>
      </c>
      <c r="AA1027" s="109">
        <f t="shared" si="585"/>
        <v>0</v>
      </c>
      <c r="AB1027" s="109">
        <f t="shared" si="602"/>
        <v>0.38292296875481419</v>
      </c>
      <c r="AC1027" s="99" t="str">
        <f t="shared" si="603"/>
        <v>0</v>
      </c>
      <c r="AD1027" s="95" t="str">
        <f t="shared" si="604"/>
        <v>0</v>
      </c>
      <c r="AE1027" s="95">
        <f t="shared" si="586"/>
        <v>0</v>
      </c>
      <c r="AF1027" s="95">
        <f>IF(Petrobras_PETR4___Histórico__InfoMoney_1[[#This Row],[MACD Line]]&lt;0,1,0)</f>
        <v>1</v>
      </c>
      <c r="AG1027" s="99">
        <f>Petrobras_PETR4___Histórico__InfoMoney_1[[#This Row],[9MME]]/Petrobras_PETR4___Histórico__InfoMoney_1[[#This Row],[20MA]]</f>
        <v>1.0058112140725617</v>
      </c>
      <c r="AH1027" s="95">
        <f t="shared" si="587"/>
        <v>0</v>
      </c>
      <c r="AI1027" s="96">
        <f t="shared" si="588"/>
        <v>0</v>
      </c>
      <c r="AK1027" s="104" t="b">
        <f t="shared" si="589"/>
        <v>1</v>
      </c>
      <c r="AL1027" s="104" t="b">
        <f t="shared" si="590"/>
        <v>1</v>
      </c>
      <c r="AM1027" s="104" t="b">
        <f t="shared" si="591"/>
        <v>1</v>
      </c>
      <c r="AN1027" s="104" t="b">
        <f t="shared" si="592"/>
        <v>1</v>
      </c>
      <c r="AO1027" s="98">
        <f t="shared" si="593"/>
        <v>11.58</v>
      </c>
      <c r="AP1027" s="104">
        <f t="shared" si="594"/>
        <v>13.98</v>
      </c>
      <c r="AQ1027" s="98">
        <f t="shared" si="595"/>
        <v>0.2</v>
      </c>
      <c r="AR1027" s="98">
        <f t="shared" si="596"/>
        <v>0.15384615384615385</v>
      </c>
      <c r="AS1027" s="98">
        <f t="shared" si="597"/>
        <v>7.407407407407407E-2</v>
      </c>
      <c r="AU1027" s="97" t="b">
        <f t="shared" si="598"/>
        <v>1</v>
      </c>
      <c r="AV1027" s="97" t="b">
        <f t="shared" si="599"/>
        <v>1</v>
      </c>
      <c r="AW1027" s="97" t="b">
        <f t="shared" si="605"/>
        <v>0</v>
      </c>
      <c r="AX1027" s="97" t="b">
        <f t="shared" si="606"/>
        <v>0</v>
      </c>
      <c r="AY10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7" s="97" t="b">
        <f t="shared" si="600"/>
        <v>0</v>
      </c>
      <c r="BA1027" s="97" t="b">
        <f t="shared" si="601"/>
        <v>0</v>
      </c>
      <c r="BB1027" s="97" t="b">
        <f t="shared" si="607"/>
        <v>1</v>
      </c>
      <c r="BC1027" s="97" t="b">
        <f t="shared" si="608"/>
        <v>1</v>
      </c>
      <c r="BD1027" s="97" t="b">
        <f>Petrobras_PETR4___Histórico__InfoMoney_1[[#This Row],[MACD Line]]&lt;0</f>
        <v>1</v>
      </c>
      <c r="BE10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8" spans="1:57">
      <c r="A1028" s="83">
        <v>42823</v>
      </c>
      <c r="B1028" s="98">
        <v>13.05</v>
      </c>
      <c r="C1028" s="98">
        <v>13.05</v>
      </c>
      <c r="D1028" s="98">
        <v>3.58</v>
      </c>
      <c r="E1028" s="98">
        <f>Petrobras_PETR4___Histórico__InfoMoney_1[[#This Row],[Var.Dia (%)]]/100</f>
        <v>3.5799999999999998E-2</v>
      </c>
      <c r="F1028" s="98">
        <v>12.68</v>
      </c>
      <c r="G1028" s="98">
        <v>12.58</v>
      </c>
      <c r="H1028" s="98">
        <v>13.09</v>
      </c>
      <c r="I1028" s="97" t="s">
        <v>606</v>
      </c>
      <c r="J1028" s="108">
        <v>4.0000000000000001E-3</v>
      </c>
      <c r="K1028" s="97">
        <f ca="1">IF(COUNT($E1028:E$1321)&gt;=22,LINEST(OFFSET(E1028,0,0,22),OFFSET(J1028,0,0,22)),"")</f>
        <v>0.94606276098185249</v>
      </c>
      <c r="L1028" s="99">
        <f t="shared" si="573"/>
        <v>0</v>
      </c>
      <c r="M1028" s="99">
        <f t="shared" si="574"/>
        <v>0</v>
      </c>
      <c r="N1028" s="99">
        <f t="shared" si="575"/>
        <v>0</v>
      </c>
      <c r="O10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-0.20967741935483813</v>
      </c>
      <c r="P1028" s="128">
        <f>IF(Petrobras_PETR4___Histórico__InfoMoney_1[[#This Row],[William %R]]&lt;-0.8,1,0)</f>
        <v>0</v>
      </c>
      <c r="Q1028" s="128">
        <f>IF(Petrobras_PETR4___Histórico__InfoMoney_1[[#This Row],[William %R]]&gt;-0.1,1,0)</f>
        <v>0</v>
      </c>
      <c r="R1028" s="99">
        <f t="shared" si="576"/>
        <v>11.58</v>
      </c>
      <c r="S1028" s="99">
        <f t="shared" si="577"/>
        <v>13.44</v>
      </c>
      <c r="T1028" s="99">
        <f t="shared" si="578"/>
        <v>12.849038461538461</v>
      </c>
      <c r="U1028" s="99">
        <f t="shared" si="579"/>
        <v>12.764000000000001</v>
      </c>
      <c r="V1028" s="99">
        <f t="shared" si="580"/>
        <v>12.584907806092511</v>
      </c>
      <c r="W1028" s="99">
        <f t="shared" si="581"/>
        <v>12.909463427581052</v>
      </c>
      <c r="X1028" s="99">
        <f t="shared" si="582"/>
        <v>-0.32455562148854078</v>
      </c>
      <c r="Y1028" s="99">
        <f t="shared" si="583"/>
        <v>-0.39168231474366821</v>
      </c>
      <c r="Z1028" s="99">
        <f t="shared" si="584"/>
        <v>6.7126693255127434E-2</v>
      </c>
      <c r="AA1028" s="109">
        <f t="shared" si="585"/>
        <v>0.31819805153394715</v>
      </c>
      <c r="AB1028" s="109">
        <f t="shared" si="602"/>
        <v>0.34493477644331583</v>
      </c>
      <c r="AC1028" s="99" t="str">
        <f t="shared" si="603"/>
        <v>1</v>
      </c>
      <c r="AD1028" s="95" t="str">
        <f t="shared" si="604"/>
        <v>0</v>
      </c>
      <c r="AE1028" s="95">
        <f t="shared" si="586"/>
        <v>0</v>
      </c>
      <c r="AF1028" s="95">
        <f>IF(Petrobras_PETR4___Histórico__InfoMoney_1[[#This Row],[MACD Line]]&lt;0,1,0)</f>
        <v>1</v>
      </c>
      <c r="AG1028" s="99">
        <f>Petrobras_PETR4___Histórico__InfoMoney_1[[#This Row],[9MME]]/Petrobras_PETR4___Histórico__InfoMoney_1[[#This Row],[20MA]]</f>
        <v>1.006662367716896</v>
      </c>
      <c r="AH1028" s="95">
        <f t="shared" si="587"/>
        <v>0</v>
      </c>
      <c r="AI1028" s="96">
        <f t="shared" si="588"/>
        <v>0</v>
      </c>
      <c r="AK1028" s="104" t="b">
        <f t="shared" si="589"/>
        <v>1</v>
      </c>
      <c r="AL1028" s="104" t="b">
        <f t="shared" si="590"/>
        <v>1</v>
      </c>
      <c r="AM1028" s="104" t="b">
        <f t="shared" si="591"/>
        <v>0</v>
      </c>
      <c r="AN1028" s="104" t="b">
        <f t="shared" si="592"/>
        <v>1</v>
      </c>
      <c r="AO1028" s="98">
        <f t="shared" si="593"/>
        <v>11.58</v>
      </c>
      <c r="AP1028" s="104">
        <f t="shared" si="594"/>
        <v>14.05</v>
      </c>
      <c r="AQ1028" s="98">
        <f t="shared" si="595"/>
        <v>0.2</v>
      </c>
      <c r="AR1028" s="98">
        <f t="shared" si="596"/>
        <v>0.15384615384615385</v>
      </c>
      <c r="AS1028" s="98">
        <f t="shared" si="597"/>
        <v>7.407407407407407E-2</v>
      </c>
      <c r="AU1028" s="97" t="b">
        <f t="shared" si="598"/>
        <v>1</v>
      </c>
      <c r="AV1028" s="97" t="b">
        <f t="shared" si="599"/>
        <v>1</v>
      </c>
      <c r="AW1028" s="97" t="b">
        <f t="shared" si="605"/>
        <v>0</v>
      </c>
      <c r="AX1028" s="97" t="b">
        <f t="shared" si="606"/>
        <v>0</v>
      </c>
      <c r="AY10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8" s="97" t="b">
        <f t="shared" si="600"/>
        <v>0</v>
      </c>
      <c r="BA1028" s="97" t="b">
        <f t="shared" si="601"/>
        <v>0</v>
      </c>
      <c r="BB1028" s="97" t="b">
        <f t="shared" si="607"/>
        <v>1</v>
      </c>
      <c r="BC1028" s="97" t="b">
        <f t="shared" si="608"/>
        <v>1</v>
      </c>
      <c r="BD1028" s="97" t="b">
        <f>Petrobras_PETR4___Histórico__InfoMoney_1[[#This Row],[MACD Line]]&lt;0</f>
        <v>1</v>
      </c>
      <c r="BE10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29" spans="1:57">
      <c r="A1029" s="83">
        <v>42822</v>
      </c>
      <c r="B1029" s="98">
        <v>12.6</v>
      </c>
      <c r="C1029" s="98">
        <v>12.6</v>
      </c>
      <c r="D1029" s="98">
        <v>1.31</v>
      </c>
      <c r="E1029" s="98">
        <f>Petrobras_PETR4___Histórico__InfoMoney_1[[#This Row],[Var.Dia (%)]]/100</f>
        <v>1.3100000000000001E-2</v>
      </c>
      <c r="F1029" s="98">
        <v>12.56</v>
      </c>
      <c r="G1029" s="98">
        <v>12.44</v>
      </c>
      <c r="H1029" s="98">
        <v>12.75</v>
      </c>
      <c r="I1029" s="97" t="s">
        <v>607</v>
      </c>
      <c r="J1029" s="108">
        <v>-1.35E-2</v>
      </c>
      <c r="K1029" s="97">
        <f ca="1">IF(COUNT($E1029:E$1321)&gt;=22,LINEST(OFFSET(E1029,0,0,22),OFFSET(J1029,0,0,22)),"")</f>
        <v>0.87783626961855787</v>
      </c>
      <c r="L1029" s="99">
        <f t="shared" si="573"/>
        <v>0</v>
      </c>
      <c r="M1029" s="99">
        <f t="shared" si="574"/>
        <v>0</v>
      </c>
      <c r="N1029" s="99">
        <f t="shared" si="575"/>
        <v>0</v>
      </c>
      <c r="O10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-0.45161290322580649</v>
      </c>
      <c r="P1029" s="128">
        <f>IF(Petrobras_PETR4___Histórico__InfoMoney_1[[#This Row],[William %R]]&lt;-0.8,1,0)</f>
        <v>0</v>
      </c>
      <c r="Q1029" s="128">
        <f>IF(Petrobras_PETR4___Histórico__InfoMoney_1[[#This Row],[William %R]]&gt;-0.1,1,0)</f>
        <v>0</v>
      </c>
      <c r="R1029" s="99">
        <f t="shared" si="576"/>
        <v>11.58</v>
      </c>
      <c r="S1029" s="99">
        <f t="shared" si="577"/>
        <v>13.44</v>
      </c>
      <c r="T1029" s="99">
        <f t="shared" si="578"/>
        <v>12.826769230769234</v>
      </c>
      <c r="U1029" s="99">
        <f t="shared" si="579"/>
        <v>12.8125</v>
      </c>
      <c r="V1029" s="99">
        <f t="shared" si="580"/>
        <v>12.500345589018423</v>
      </c>
      <c r="W1029" s="99">
        <f t="shared" si="581"/>
        <v>12.898220501787536</v>
      </c>
      <c r="X1029" s="99">
        <f t="shared" si="582"/>
        <v>-0.39787491276911346</v>
      </c>
      <c r="Y1029" s="99">
        <f t="shared" si="583"/>
        <v>-0.4084639880574501</v>
      </c>
      <c r="Z1029" s="99">
        <f t="shared" si="584"/>
        <v>1.0589075288336636E-2</v>
      </c>
      <c r="AA1029" s="109">
        <f t="shared" si="585"/>
        <v>0.1131370849898477</v>
      </c>
      <c r="AB1029" s="109">
        <f t="shared" si="602"/>
        <v>0.16334013591276328</v>
      </c>
      <c r="AC1029" s="99" t="str">
        <f t="shared" si="603"/>
        <v>0</v>
      </c>
      <c r="AD1029" s="95" t="str">
        <f t="shared" si="604"/>
        <v>0</v>
      </c>
      <c r="AE1029" s="95">
        <f t="shared" si="586"/>
        <v>0</v>
      </c>
      <c r="AF1029" s="95">
        <f>IF(Petrobras_PETR4___Histórico__InfoMoney_1[[#This Row],[MACD Line]]&lt;0,1,0)</f>
        <v>1</v>
      </c>
      <c r="AG1029" s="99">
        <f>Petrobras_PETR4___Histórico__InfoMoney_1[[#This Row],[9MME]]/Petrobras_PETR4___Histórico__InfoMoney_1[[#This Row],[20MA]]</f>
        <v>1.0011136960600377</v>
      </c>
      <c r="AH1029" s="95">
        <f t="shared" si="587"/>
        <v>1</v>
      </c>
      <c r="AI1029" s="96">
        <f t="shared" si="588"/>
        <v>0</v>
      </c>
      <c r="AK1029" s="104" t="b">
        <f t="shared" si="589"/>
        <v>1</v>
      </c>
      <c r="AL1029" s="104" t="b">
        <f t="shared" si="590"/>
        <v>0</v>
      </c>
      <c r="AM1029" s="104" t="b">
        <f t="shared" si="591"/>
        <v>0</v>
      </c>
      <c r="AN1029" s="104" t="b">
        <f t="shared" si="592"/>
        <v>1</v>
      </c>
      <c r="AO1029" s="98">
        <f t="shared" si="593"/>
        <v>11.58</v>
      </c>
      <c r="AP1029" s="104">
        <f t="shared" si="594"/>
        <v>14.05</v>
      </c>
      <c r="AQ1029" s="98">
        <f t="shared" si="595"/>
        <v>0.2</v>
      </c>
      <c r="AR1029" s="98">
        <f t="shared" si="596"/>
        <v>0.15384615384615385</v>
      </c>
      <c r="AS1029" s="98">
        <f t="shared" si="597"/>
        <v>7.407407407407407E-2</v>
      </c>
      <c r="AU1029" s="97" t="b">
        <f t="shared" si="598"/>
        <v>1</v>
      </c>
      <c r="AV1029" s="97" t="b">
        <f t="shared" si="599"/>
        <v>1</v>
      </c>
      <c r="AW1029" s="97" t="b">
        <f t="shared" si="605"/>
        <v>0</v>
      </c>
      <c r="AX1029" s="97" t="b">
        <f t="shared" si="606"/>
        <v>0</v>
      </c>
      <c r="AY10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29" s="97" t="b">
        <f t="shared" si="600"/>
        <v>1</v>
      </c>
      <c r="BA1029" s="97" t="b">
        <f t="shared" si="601"/>
        <v>0</v>
      </c>
      <c r="BB1029" s="97" t="b">
        <f t="shared" si="607"/>
        <v>1</v>
      </c>
      <c r="BC1029" s="97" t="b">
        <f t="shared" si="608"/>
        <v>1</v>
      </c>
      <c r="BD1029" s="97" t="b">
        <f>Petrobras_PETR4___Histórico__InfoMoney_1[[#This Row],[MACD Line]]&lt;0</f>
        <v>1</v>
      </c>
      <c r="BE10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0" spans="1:57">
      <c r="A1030" s="83">
        <v>42821</v>
      </c>
      <c r="B1030" s="98">
        <v>12.44</v>
      </c>
      <c r="C1030" s="98">
        <v>12.44</v>
      </c>
      <c r="D1030" s="98">
        <v>2.15</v>
      </c>
      <c r="E1030" s="98">
        <f>Petrobras_PETR4___Histórico__InfoMoney_1[[#This Row],[Var.Dia (%)]]/100</f>
        <v>2.1499999999999998E-2</v>
      </c>
      <c r="F1030" s="98">
        <v>11.96</v>
      </c>
      <c r="G1030" s="98">
        <v>11.76</v>
      </c>
      <c r="H1030" s="98">
        <v>12.46</v>
      </c>
      <c r="I1030" s="97" t="s">
        <v>608</v>
      </c>
      <c r="J1030" s="108">
        <v>-5.1000000000000004E-3</v>
      </c>
      <c r="K1030" s="97">
        <f ca="1">IF(COUNT($E1030:E$1321)&gt;=22,LINEST(OFFSET(E1030,0,0,22),OFFSET(J1030,0,0,22)),"")</f>
        <v>0.89141087315591561</v>
      </c>
      <c r="L1030" s="99">
        <f t="shared" si="573"/>
        <v>0</v>
      </c>
      <c r="M1030" s="99">
        <f t="shared" si="574"/>
        <v>0</v>
      </c>
      <c r="N1030" s="99">
        <f t="shared" si="575"/>
        <v>0</v>
      </c>
      <c r="O10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-0.59624413145539945</v>
      </c>
      <c r="P1030" s="128">
        <f>IF(Petrobras_PETR4___Histórico__InfoMoney_1[[#This Row],[William %R]]&lt;-0.8,1,0)</f>
        <v>0</v>
      </c>
      <c r="Q1030" s="128">
        <f>IF(Petrobras_PETR4___Histórico__InfoMoney_1[[#This Row],[William %R]]&gt;-0.1,1,0)</f>
        <v>0</v>
      </c>
      <c r="R1030" s="99">
        <f t="shared" si="576"/>
        <v>11.58</v>
      </c>
      <c r="S1030" s="99">
        <f t="shared" si="577"/>
        <v>13.71</v>
      </c>
      <c r="T1030" s="99">
        <f t="shared" si="578"/>
        <v>12.870692307692311</v>
      </c>
      <c r="U1030" s="99">
        <f t="shared" si="579"/>
        <v>12.868000000000004</v>
      </c>
      <c r="V1030" s="99">
        <f t="shared" si="580"/>
        <v>12.482226605203591</v>
      </c>
      <c r="W1030" s="99">
        <f t="shared" si="581"/>
        <v>12.922078141930539</v>
      </c>
      <c r="X1030" s="99">
        <f t="shared" si="582"/>
        <v>-0.43985153672694821</v>
      </c>
      <c r="Y1030" s="99">
        <f t="shared" si="583"/>
        <v>-0.41111125687953426</v>
      </c>
      <c r="Z1030" s="99">
        <f t="shared" si="584"/>
        <v>-2.8740279847413952E-2</v>
      </c>
      <c r="AA1030" s="109">
        <f t="shared" si="585"/>
        <v>0.1838477631085022</v>
      </c>
      <c r="AB1030" s="109">
        <f t="shared" si="602"/>
        <v>0.27040710049848893</v>
      </c>
      <c r="AC1030" s="99" t="str">
        <f t="shared" si="603"/>
        <v>0</v>
      </c>
      <c r="AD1030" s="95" t="str">
        <f t="shared" si="604"/>
        <v>0</v>
      </c>
      <c r="AE1030" s="95">
        <f t="shared" si="586"/>
        <v>0</v>
      </c>
      <c r="AF1030" s="95">
        <f>IF(Petrobras_PETR4___Histórico__InfoMoney_1[[#This Row],[MACD Line]]&lt;0,1,0)</f>
        <v>1</v>
      </c>
      <c r="AG1030" s="99">
        <f>Petrobras_PETR4___Histórico__InfoMoney_1[[#This Row],[9MME]]/Petrobras_PETR4___Histórico__InfoMoney_1[[#This Row],[20MA]]</f>
        <v>1.000209225030487</v>
      </c>
      <c r="AH1030" s="95">
        <f t="shared" si="587"/>
        <v>0</v>
      </c>
      <c r="AI1030" s="96">
        <f t="shared" si="588"/>
        <v>0</v>
      </c>
      <c r="AK1030" s="104" t="b">
        <f t="shared" si="589"/>
        <v>0</v>
      </c>
      <c r="AL1030" s="104" t="b">
        <f t="shared" si="590"/>
        <v>1</v>
      </c>
      <c r="AM1030" s="104" t="b">
        <f t="shared" si="591"/>
        <v>0</v>
      </c>
      <c r="AN1030" s="104" t="b">
        <f t="shared" si="592"/>
        <v>1</v>
      </c>
      <c r="AO1030" s="98">
        <f t="shared" si="593"/>
        <v>11.58</v>
      </c>
      <c r="AP1030" s="104">
        <f t="shared" si="594"/>
        <v>14.54</v>
      </c>
      <c r="AQ1030" s="98">
        <f t="shared" si="595"/>
        <v>0.2</v>
      </c>
      <c r="AR1030" s="98">
        <f t="shared" si="596"/>
        <v>0.15384615384615385</v>
      </c>
      <c r="AS1030" s="98">
        <f t="shared" si="597"/>
        <v>7.407407407407407E-2</v>
      </c>
      <c r="AU1030" s="97" t="b">
        <f t="shared" si="598"/>
        <v>1</v>
      </c>
      <c r="AV1030" s="97" t="b">
        <f t="shared" si="599"/>
        <v>0</v>
      </c>
      <c r="AW1030" s="97" t="b">
        <f t="shared" si="605"/>
        <v>0</v>
      </c>
      <c r="AX1030" s="97" t="b">
        <f t="shared" si="606"/>
        <v>0</v>
      </c>
      <c r="AY10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0" s="97" t="b">
        <f t="shared" si="600"/>
        <v>1</v>
      </c>
      <c r="BA1030" s="97" t="b">
        <f t="shared" si="601"/>
        <v>1</v>
      </c>
      <c r="BB1030" s="97" t="b">
        <f t="shared" si="607"/>
        <v>1</v>
      </c>
      <c r="BC1030" s="97" t="b">
        <f t="shared" si="608"/>
        <v>1</v>
      </c>
      <c r="BD1030" s="97" t="b">
        <f>Petrobras_PETR4___Histórico__InfoMoney_1[[#This Row],[MACD Line]]&lt;0</f>
        <v>1</v>
      </c>
      <c r="BE10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1" spans="1:57">
      <c r="A1031" s="83">
        <v>42818</v>
      </c>
      <c r="B1031" s="98">
        <v>12.18</v>
      </c>
      <c r="C1031" s="98">
        <v>12.18</v>
      </c>
      <c r="D1031" s="98">
        <v>-0.66</v>
      </c>
      <c r="E1031" s="98">
        <f>Petrobras_PETR4___Histórico__InfoMoney_1[[#This Row],[Var.Dia (%)]]/100</f>
        <v>-6.6E-3</v>
      </c>
      <c r="F1031" s="98">
        <v>12.38</v>
      </c>
      <c r="G1031" s="98">
        <v>12.05</v>
      </c>
      <c r="H1031" s="98">
        <v>12.44</v>
      </c>
      <c r="I1031" s="97" t="s">
        <v>609</v>
      </c>
      <c r="J1031" s="108">
        <v>-7.1000000000000004E-3</v>
      </c>
      <c r="K1031" s="97">
        <f ca="1">IF(COUNT($E1031:E$1321)&gt;=22,LINEST(OFFSET(E1031,0,0,22),OFFSET(J1031,0,0,22)),"")</f>
        <v>0.98133182177983491</v>
      </c>
      <c r="L1031" s="99">
        <f t="shared" si="573"/>
        <v>0</v>
      </c>
      <c r="M1031" s="99">
        <f t="shared" si="574"/>
        <v>0</v>
      </c>
      <c r="N1031" s="99">
        <f t="shared" si="575"/>
        <v>0</v>
      </c>
      <c r="O10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-0.74025974025974051</v>
      </c>
      <c r="P1031" s="128">
        <f>IF(Petrobras_PETR4___Histórico__InfoMoney_1[[#This Row],[William %R]]&lt;-0.8,1,0)</f>
        <v>0</v>
      </c>
      <c r="Q1031" s="128">
        <f>IF(Petrobras_PETR4___Histórico__InfoMoney_1[[#This Row],[William %R]]&gt;-0.1,1,0)</f>
        <v>0</v>
      </c>
      <c r="R1031" s="99">
        <f t="shared" si="576"/>
        <v>11.58</v>
      </c>
      <c r="S1031" s="99">
        <f t="shared" si="577"/>
        <v>13.89</v>
      </c>
      <c r="T1031" s="99">
        <f t="shared" si="578"/>
        <v>12.915307692307694</v>
      </c>
      <c r="U1031" s="99">
        <f t="shared" si="579"/>
        <v>12.949000000000003</v>
      </c>
      <c r="V1031" s="99">
        <f t="shared" si="580"/>
        <v>12.489904169786062</v>
      </c>
      <c r="W1031" s="99">
        <f t="shared" si="581"/>
        <v>12.960644393284982</v>
      </c>
      <c r="X1031" s="99">
        <f t="shared" si="582"/>
        <v>-0.47074022349891997</v>
      </c>
      <c r="Y1031" s="99">
        <f t="shared" si="583"/>
        <v>-0.40392618691768079</v>
      </c>
      <c r="Z1031" s="99">
        <f t="shared" si="584"/>
        <v>-6.6814036581239189E-2</v>
      </c>
      <c r="AA1031" s="109">
        <f t="shared" si="585"/>
        <v>5.6568542494923851E-2</v>
      </c>
      <c r="AB1031" s="109">
        <f t="shared" si="602"/>
        <v>0.24294032188996514</v>
      </c>
      <c r="AC1031" s="99" t="str">
        <f t="shared" si="603"/>
        <v>0</v>
      </c>
      <c r="AD1031" s="95" t="str">
        <f t="shared" si="604"/>
        <v>0</v>
      </c>
      <c r="AE1031" s="95">
        <f t="shared" si="586"/>
        <v>0</v>
      </c>
      <c r="AF1031" s="95">
        <f>IF(Petrobras_PETR4___Histórico__InfoMoney_1[[#This Row],[MACD Line]]&lt;0,1,0)</f>
        <v>1</v>
      </c>
      <c r="AG1031" s="99">
        <f>Petrobras_PETR4___Histórico__InfoMoney_1[[#This Row],[9MME]]/Petrobras_PETR4___Histórico__InfoMoney_1[[#This Row],[20MA]]</f>
        <v>0.99739807647754197</v>
      </c>
      <c r="AH1031" s="95">
        <f t="shared" si="587"/>
        <v>0</v>
      </c>
      <c r="AI1031" s="96">
        <f t="shared" si="588"/>
        <v>0</v>
      </c>
      <c r="AK1031" s="104" t="b">
        <f t="shared" si="589"/>
        <v>1</v>
      </c>
      <c r="AL1031" s="104" t="b">
        <f t="shared" si="590"/>
        <v>1</v>
      </c>
      <c r="AM1031" s="104" t="b">
        <f t="shared" si="591"/>
        <v>1</v>
      </c>
      <c r="AN1031" s="104" t="b">
        <f t="shared" si="592"/>
        <v>0</v>
      </c>
      <c r="AO1031" s="98">
        <f t="shared" si="593"/>
        <v>11.58</v>
      </c>
      <c r="AP1031" s="104">
        <f t="shared" si="594"/>
        <v>14.54</v>
      </c>
      <c r="AQ1031" s="98">
        <f t="shared" si="595"/>
        <v>0.2</v>
      </c>
      <c r="AR1031" s="98">
        <f t="shared" si="596"/>
        <v>0.15384615384615385</v>
      </c>
      <c r="AS1031" s="98">
        <f t="shared" si="597"/>
        <v>7.407407407407407E-2</v>
      </c>
      <c r="AU1031" s="97" t="b">
        <f t="shared" si="598"/>
        <v>0</v>
      </c>
      <c r="AV1031" s="97" t="b">
        <f t="shared" si="599"/>
        <v>1</v>
      </c>
      <c r="AW1031" s="97" t="b">
        <f t="shared" si="605"/>
        <v>0</v>
      </c>
      <c r="AX1031" s="97" t="b">
        <f t="shared" si="606"/>
        <v>0</v>
      </c>
      <c r="AY10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1" s="97" t="b">
        <f t="shared" si="600"/>
        <v>0</v>
      </c>
      <c r="BA1031" s="97" t="b">
        <f t="shared" si="601"/>
        <v>1</v>
      </c>
      <c r="BB1031" s="97" t="b">
        <f t="shared" si="607"/>
        <v>1</v>
      </c>
      <c r="BC1031" s="97" t="b">
        <f t="shared" si="608"/>
        <v>1</v>
      </c>
      <c r="BD1031" s="97" t="b">
        <f>Petrobras_PETR4___Histórico__InfoMoney_1[[#This Row],[MACD Line]]&lt;0</f>
        <v>1</v>
      </c>
      <c r="BE10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2" spans="1:57">
      <c r="A1032" s="83">
        <v>42817</v>
      </c>
      <c r="B1032" s="98">
        <v>12.26</v>
      </c>
      <c r="C1032" s="98">
        <v>12.26</v>
      </c>
      <c r="D1032" s="98">
        <v>-0.66</v>
      </c>
      <c r="E1032" s="98">
        <f>Petrobras_PETR4___Histórico__InfoMoney_1[[#This Row],[Var.Dia (%)]]/100</f>
        <v>-6.6E-3</v>
      </c>
      <c r="F1032" s="98">
        <v>12.18</v>
      </c>
      <c r="G1032" s="98">
        <v>12.12</v>
      </c>
      <c r="H1032" s="98">
        <v>12.48</v>
      </c>
      <c r="I1032" s="97" t="s">
        <v>610</v>
      </c>
      <c r="J1032" s="108">
        <v>-5.1000000000000004E-3</v>
      </c>
      <c r="K1032" s="97">
        <f ca="1">IF(COUNT($E1032:E$1321)&gt;=22,LINEST(OFFSET(E1032,0,0,22),OFFSET(J1032,0,0,22)),"")</f>
        <v>0.90420546886081177</v>
      </c>
      <c r="L1032" s="99">
        <f t="shared" si="573"/>
        <v>0</v>
      </c>
      <c r="M1032" s="99">
        <f t="shared" si="574"/>
        <v>0</v>
      </c>
      <c r="N1032" s="99">
        <f t="shared" si="575"/>
        <v>0</v>
      </c>
      <c r="O10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-0.71666666666666679</v>
      </c>
      <c r="P1032" s="128">
        <f>IF(Petrobras_PETR4___Histórico__InfoMoney_1[[#This Row],[William %R]]&lt;-0.8,1,0)</f>
        <v>0</v>
      </c>
      <c r="Q1032" s="128">
        <f>IF(Petrobras_PETR4___Histórico__InfoMoney_1[[#This Row],[William %R]]&gt;-0.1,1,0)</f>
        <v>0</v>
      </c>
      <c r="R1032" s="99">
        <f t="shared" si="576"/>
        <v>11.58</v>
      </c>
      <c r="S1032" s="99">
        <f t="shared" si="577"/>
        <v>13.98</v>
      </c>
      <c r="T1032" s="99">
        <f t="shared" si="578"/>
        <v>13.024076923076928</v>
      </c>
      <c r="U1032" s="99">
        <f t="shared" si="579"/>
        <v>13.049000000000003</v>
      </c>
      <c r="V1032" s="99">
        <f t="shared" si="580"/>
        <v>12.546250382474437</v>
      </c>
      <c r="W1032" s="99">
        <f t="shared" si="581"/>
        <v>13.02309594474778</v>
      </c>
      <c r="X1032" s="99">
        <f t="shared" si="582"/>
        <v>-0.4768455622733434</v>
      </c>
      <c r="Y1032" s="99">
        <f t="shared" si="583"/>
        <v>-0.38722267777237096</v>
      </c>
      <c r="Z1032" s="99">
        <f t="shared" si="584"/>
        <v>-8.9622884500972444E-2</v>
      </c>
      <c r="AA1032" s="109">
        <f t="shared" si="585"/>
        <v>5.6568542494923851E-2</v>
      </c>
      <c r="AB1032" s="109">
        <f t="shared" si="602"/>
        <v>0.27061042108536726</v>
      </c>
      <c r="AC1032" s="99" t="str">
        <f t="shared" si="603"/>
        <v>0</v>
      </c>
      <c r="AD1032" s="95" t="str">
        <f t="shared" si="604"/>
        <v>0</v>
      </c>
      <c r="AE1032" s="95">
        <f t="shared" si="586"/>
        <v>0</v>
      </c>
      <c r="AF1032" s="95">
        <f>IF(Petrobras_PETR4___Histórico__InfoMoney_1[[#This Row],[MACD Line]]&lt;0,1,0)</f>
        <v>1</v>
      </c>
      <c r="AG1032" s="99">
        <f>Petrobras_PETR4___Histórico__InfoMoney_1[[#This Row],[9MME]]/Petrobras_PETR4___Histórico__InfoMoney_1[[#This Row],[20MA]]</f>
        <v>0.99809003931925244</v>
      </c>
      <c r="AH1032" s="95">
        <f t="shared" si="587"/>
        <v>0</v>
      </c>
      <c r="AI1032" s="96">
        <f t="shared" si="588"/>
        <v>0</v>
      </c>
      <c r="AK1032" s="104" t="b">
        <f t="shared" si="589"/>
        <v>1</v>
      </c>
      <c r="AL1032" s="104" t="b">
        <f t="shared" si="590"/>
        <v>0</v>
      </c>
      <c r="AM1032" s="104" t="b">
        <f t="shared" si="591"/>
        <v>0</v>
      </c>
      <c r="AN1032" s="104" t="b">
        <f t="shared" si="592"/>
        <v>1</v>
      </c>
      <c r="AO1032" s="98">
        <f t="shared" si="593"/>
        <v>11.58</v>
      </c>
      <c r="AP1032" s="104">
        <f t="shared" si="594"/>
        <v>14.66</v>
      </c>
      <c r="AQ1032" s="98">
        <f t="shared" si="595"/>
        <v>0.2</v>
      </c>
      <c r="AR1032" s="98">
        <f t="shared" si="596"/>
        <v>0.15384615384615385</v>
      </c>
      <c r="AS1032" s="98">
        <f t="shared" si="597"/>
        <v>7.407407407407407E-2</v>
      </c>
      <c r="AU1032" s="97" t="b">
        <f t="shared" si="598"/>
        <v>1</v>
      </c>
      <c r="AV1032" s="97" t="b">
        <f t="shared" si="599"/>
        <v>1</v>
      </c>
      <c r="AW1032" s="97" t="b">
        <f t="shared" si="605"/>
        <v>0</v>
      </c>
      <c r="AX1032" s="97" t="b">
        <f t="shared" si="606"/>
        <v>0</v>
      </c>
      <c r="AY10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2" s="97" t="b">
        <f t="shared" si="600"/>
        <v>0</v>
      </c>
      <c r="BA1032" s="97" t="b">
        <f t="shared" si="601"/>
        <v>0</v>
      </c>
      <c r="BB1032" s="97" t="b">
        <f t="shared" si="607"/>
        <v>1</v>
      </c>
      <c r="BC1032" s="97" t="b">
        <f t="shared" si="608"/>
        <v>1</v>
      </c>
      <c r="BD1032" s="97" t="b">
        <f>Petrobras_PETR4___Histórico__InfoMoney_1[[#This Row],[MACD Line]]&lt;0</f>
        <v>1</v>
      </c>
      <c r="BE10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3" spans="1:57">
      <c r="A1033" s="83">
        <v>42816</v>
      </c>
      <c r="B1033" s="98">
        <v>12.34</v>
      </c>
      <c r="C1033" s="98">
        <v>12.34</v>
      </c>
      <c r="D1033" s="98">
        <v>5.08</v>
      </c>
      <c r="E1033" s="98">
        <f>Petrobras_PETR4___Histórico__InfoMoney_1[[#This Row],[Var.Dia (%)]]/100</f>
        <v>5.0799999999999998E-2</v>
      </c>
      <c r="F1033" s="98">
        <v>11.92</v>
      </c>
      <c r="G1033" s="98">
        <v>11.77</v>
      </c>
      <c r="H1033" s="98">
        <v>12.39</v>
      </c>
      <c r="I1033" s="97" t="s">
        <v>902</v>
      </c>
      <c r="J1033" s="108">
        <v>-1E-4</v>
      </c>
      <c r="K1033" s="97">
        <f ca="1">IF(COUNT($E1033:E$1321)&gt;=22,LINEST(OFFSET(E1033,0,0,22),OFFSET(J1033,0,0,22)),"")</f>
        <v>0.90593877660459465</v>
      </c>
      <c r="L1033" s="99">
        <f t="shared" si="573"/>
        <v>0</v>
      </c>
      <c r="M1033" s="99">
        <f t="shared" si="574"/>
        <v>0</v>
      </c>
      <c r="N1033" s="99">
        <f t="shared" si="575"/>
        <v>0</v>
      </c>
      <c r="O10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-0.68333333333333346</v>
      </c>
      <c r="P1033" s="128">
        <f>IF(Petrobras_PETR4___Histórico__InfoMoney_1[[#This Row],[William %R]]&lt;-0.8,1,0)</f>
        <v>0</v>
      </c>
      <c r="Q1033" s="128">
        <f>IF(Petrobras_PETR4___Histórico__InfoMoney_1[[#This Row],[William %R]]&gt;-0.1,1,0)</f>
        <v>0</v>
      </c>
      <c r="R1033" s="99">
        <f t="shared" si="576"/>
        <v>11.58</v>
      </c>
      <c r="S1033" s="99">
        <f t="shared" si="577"/>
        <v>13.98</v>
      </c>
      <c r="T1033" s="99">
        <f t="shared" si="578"/>
        <v>13.122692307692311</v>
      </c>
      <c r="U1033" s="99">
        <f t="shared" si="579"/>
        <v>13.163000000000006</v>
      </c>
      <c r="V1033" s="99">
        <f t="shared" si="580"/>
        <v>12.598295906560697</v>
      </c>
      <c r="W1033" s="99">
        <f t="shared" si="581"/>
        <v>13.084143620327602</v>
      </c>
      <c r="X1033" s="99">
        <f t="shared" si="582"/>
        <v>-0.48584771376690483</v>
      </c>
      <c r="Y1033" s="99">
        <f t="shared" si="583"/>
        <v>-0.36481695664712782</v>
      </c>
      <c r="Z1033" s="99">
        <f t="shared" si="584"/>
        <v>-0.12103075711977701</v>
      </c>
      <c r="AA1033" s="109">
        <f t="shared" si="585"/>
        <v>0.42426406871192823</v>
      </c>
      <c r="AB1033" s="109">
        <f t="shared" si="602"/>
        <v>0.29453352950046263</v>
      </c>
      <c r="AC1033" s="99" t="str">
        <f t="shared" si="603"/>
        <v>0</v>
      </c>
      <c r="AD1033" s="95" t="str">
        <f t="shared" si="604"/>
        <v>0</v>
      </c>
      <c r="AE1033" s="95">
        <f t="shared" si="586"/>
        <v>0</v>
      </c>
      <c r="AF1033" s="95">
        <f>IF(Petrobras_PETR4___Histórico__InfoMoney_1[[#This Row],[MACD Line]]&lt;0,1,0)</f>
        <v>1</v>
      </c>
      <c r="AG1033" s="99">
        <f>Petrobras_PETR4___Histórico__InfoMoney_1[[#This Row],[9MME]]/Petrobras_PETR4___Histórico__InfoMoney_1[[#This Row],[20MA]]</f>
        <v>0.99693780351685068</v>
      </c>
      <c r="AH1033" s="95">
        <f t="shared" si="587"/>
        <v>0</v>
      </c>
      <c r="AI1033" s="96">
        <f t="shared" si="588"/>
        <v>0</v>
      </c>
      <c r="AK1033" s="104" t="b">
        <f t="shared" si="589"/>
        <v>0</v>
      </c>
      <c r="AL1033" s="104" t="b">
        <f t="shared" si="590"/>
        <v>1</v>
      </c>
      <c r="AM1033" s="104" t="b">
        <f t="shared" si="591"/>
        <v>0</v>
      </c>
      <c r="AN1033" s="104" t="b">
        <f t="shared" si="592"/>
        <v>1</v>
      </c>
      <c r="AO1033" s="98">
        <f t="shared" si="593"/>
        <v>11.58</v>
      </c>
      <c r="AP1033" s="104">
        <f t="shared" si="594"/>
        <v>14.66</v>
      </c>
      <c r="AQ1033" s="98">
        <f t="shared" si="595"/>
        <v>0.2</v>
      </c>
      <c r="AR1033" s="98">
        <f t="shared" si="596"/>
        <v>0.15384615384615385</v>
      </c>
      <c r="AS1033" s="98">
        <f t="shared" si="597"/>
        <v>7.407407407407407E-2</v>
      </c>
      <c r="AU1033" s="97" t="b">
        <f t="shared" si="598"/>
        <v>1</v>
      </c>
      <c r="AV1033" s="97" t="b">
        <f t="shared" si="599"/>
        <v>0</v>
      </c>
      <c r="AW1033" s="97" t="b">
        <f t="shared" si="605"/>
        <v>0</v>
      </c>
      <c r="AX1033" s="97" t="b">
        <f t="shared" si="606"/>
        <v>1</v>
      </c>
      <c r="AY10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3" s="97" t="b">
        <f t="shared" si="600"/>
        <v>1</v>
      </c>
      <c r="BA1033" s="97" t="b">
        <f t="shared" si="601"/>
        <v>0</v>
      </c>
      <c r="BB1033" s="97" t="b">
        <f t="shared" si="607"/>
        <v>0</v>
      </c>
      <c r="BC1033" s="97" t="b">
        <f t="shared" si="608"/>
        <v>1</v>
      </c>
      <c r="BD1033" s="97" t="b">
        <f>Petrobras_PETR4___Histórico__InfoMoney_1[[#This Row],[MACD Line]]&lt;0</f>
        <v>1</v>
      </c>
      <c r="BE10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4" spans="1:57">
      <c r="A1034" s="83">
        <v>42815</v>
      </c>
      <c r="B1034" s="98">
        <v>11.74</v>
      </c>
      <c r="C1034" s="98">
        <v>11.74</v>
      </c>
      <c r="D1034" s="98">
        <v>-4.41</v>
      </c>
      <c r="E1034" s="98">
        <f>Petrobras_PETR4___Histórico__InfoMoney_1[[#This Row],[Var.Dia (%)]]/100</f>
        <v>-4.41E-2</v>
      </c>
      <c r="F1034" s="98">
        <v>12.3</v>
      </c>
      <c r="G1034" s="98">
        <v>11.58</v>
      </c>
      <c r="H1034" s="98">
        <v>12.31</v>
      </c>
      <c r="I1034" s="97" t="s">
        <v>903</v>
      </c>
      <c r="J1034" s="108">
        <v>-8.5000000000000006E-3</v>
      </c>
      <c r="K1034" s="97">
        <f ca="1">IF(COUNT($E1034:E$1321)&gt;=22,LINEST(OFFSET(E1034,0,0,22),OFFSET(J1034,0,0,22)),"")</f>
        <v>0.94895659644547681</v>
      </c>
      <c r="L1034" s="99">
        <f t="shared" si="573"/>
        <v>1</v>
      </c>
      <c r="M1034" s="99">
        <f t="shared" si="574"/>
        <v>0</v>
      </c>
      <c r="N1034" s="99">
        <f t="shared" si="575"/>
        <v>0</v>
      </c>
      <c r="O10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-0.93333333333333324</v>
      </c>
      <c r="P1034" s="128">
        <f>IF(Petrobras_PETR4___Histórico__InfoMoney_1[[#This Row],[William %R]]&lt;-0.8,1,0)</f>
        <v>1</v>
      </c>
      <c r="Q1034" s="128">
        <f>IF(Petrobras_PETR4___Histórico__InfoMoney_1[[#This Row],[William %R]]&gt;-0.1,1,0)</f>
        <v>0</v>
      </c>
      <c r="R1034" s="99">
        <f t="shared" si="576"/>
        <v>11.58</v>
      </c>
      <c r="S1034" s="99">
        <f t="shared" si="577"/>
        <v>13.98</v>
      </c>
      <c r="T1034" s="99">
        <f t="shared" si="578"/>
        <v>13.130230769230771</v>
      </c>
      <c r="U1034" s="99">
        <f t="shared" si="579"/>
        <v>13.265000000000004</v>
      </c>
      <c r="V1034" s="99">
        <f t="shared" si="580"/>
        <v>12.645258798662642</v>
      </c>
      <c r="W1034" s="99">
        <f t="shared" si="581"/>
        <v>13.14367510995381</v>
      </c>
      <c r="X1034" s="99">
        <f t="shared" si="582"/>
        <v>-0.4984163112911677</v>
      </c>
      <c r="Y1034" s="99">
        <f t="shared" si="583"/>
        <v>-0.33455926736718355</v>
      </c>
      <c r="Z1034" s="99">
        <f t="shared" si="584"/>
        <v>-0.16385704392398415</v>
      </c>
      <c r="AA1034" s="109">
        <f t="shared" si="585"/>
        <v>0.38890872965260037</v>
      </c>
      <c r="AB1034" s="109">
        <f t="shared" si="602"/>
        <v>0.43153215407429363</v>
      </c>
      <c r="AC1034" s="99" t="str">
        <f t="shared" si="603"/>
        <v>0</v>
      </c>
      <c r="AD1034" s="95" t="str">
        <f t="shared" si="604"/>
        <v>0</v>
      </c>
      <c r="AE1034" s="95">
        <f t="shared" si="586"/>
        <v>0</v>
      </c>
      <c r="AF1034" s="95">
        <f>IF(Petrobras_PETR4___Histórico__InfoMoney_1[[#This Row],[MACD Line]]&lt;0,1,0)</f>
        <v>1</v>
      </c>
      <c r="AG1034" s="99">
        <f>Petrobras_PETR4___Histórico__InfoMoney_1[[#This Row],[9MME]]/Petrobras_PETR4___Histórico__InfoMoney_1[[#This Row],[20MA]]</f>
        <v>0.98984023891675588</v>
      </c>
      <c r="AH1034" s="95">
        <f t="shared" si="587"/>
        <v>0</v>
      </c>
      <c r="AI1034" s="96">
        <f t="shared" si="588"/>
        <v>0</v>
      </c>
      <c r="AK1034" s="104" t="b">
        <f t="shared" si="589"/>
        <v>1</v>
      </c>
      <c r="AL1034" s="104" t="b">
        <f t="shared" si="590"/>
        <v>0</v>
      </c>
      <c r="AM1034" s="104" t="b">
        <f t="shared" si="591"/>
        <v>1</v>
      </c>
      <c r="AN1034" s="104" t="b">
        <f t="shared" si="592"/>
        <v>0</v>
      </c>
      <c r="AO1034" s="98">
        <f t="shared" si="593"/>
        <v>11.58</v>
      </c>
      <c r="AP1034" s="104">
        <f t="shared" si="594"/>
        <v>14.66</v>
      </c>
      <c r="AQ1034" s="98">
        <f t="shared" si="595"/>
        <v>0.2</v>
      </c>
      <c r="AR1034" s="98">
        <f t="shared" si="596"/>
        <v>0.15384615384615385</v>
      </c>
      <c r="AS1034" s="98">
        <f t="shared" si="597"/>
        <v>7.407407407407407E-2</v>
      </c>
      <c r="AU1034" s="97" t="b">
        <f t="shared" si="598"/>
        <v>0</v>
      </c>
      <c r="AV1034" s="97" t="b">
        <f t="shared" si="599"/>
        <v>0</v>
      </c>
      <c r="AW1034" s="97" t="b">
        <f t="shared" si="605"/>
        <v>1</v>
      </c>
      <c r="AX1034" s="97" t="b">
        <f t="shared" si="606"/>
        <v>0</v>
      </c>
      <c r="AY10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4" s="97" t="b">
        <f t="shared" si="600"/>
        <v>1</v>
      </c>
      <c r="BA1034" s="97" t="b">
        <f t="shared" si="601"/>
        <v>1</v>
      </c>
      <c r="BB1034" s="97" t="b">
        <f t="shared" si="607"/>
        <v>1</v>
      </c>
      <c r="BC1034" s="97" t="b">
        <f t="shared" si="608"/>
        <v>0</v>
      </c>
      <c r="BD1034" s="97" t="b">
        <f>Petrobras_PETR4___Histórico__InfoMoney_1[[#This Row],[MACD Line]]&lt;0</f>
        <v>1</v>
      </c>
      <c r="BE10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5" spans="1:57">
      <c r="A1035" s="83">
        <v>42814</v>
      </c>
      <c r="B1035" s="98">
        <v>12.29</v>
      </c>
      <c r="C1035" s="98">
        <v>12.29</v>
      </c>
      <c r="D1035" s="98">
        <v>3.34</v>
      </c>
      <c r="E1035" s="98">
        <f>Petrobras_PETR4___Histórico__InfoMoney_1[[#This Row],[Var.Dia (%)]]/100</f>
        <v>3.3399999999999999E-2</v>
      </c>
      <c r="F1035" s="98">
        <v>11.73</v>
      </c>
      <c r="G1035" s="98">
        <v>11.66</v>
      </c>
      <c r="H1035" s="98">
        <v>12.35</v>
      </c>
      <c r="I1035" s="97" t="s">
        <v>904</v>
      </c>
      <c r="J1035" s="108">
        <v>3.0200000000000001E-2</v>
      </c>
      <c r="K1035" s="97">
        <f ca="1">IF(COUNT($E1035:E$1321)&gt;=22,LINEST(OFFSET(E1035,0,0,22),OFFSET(J1035,0,0,22)),"")</f>
        <v>0.86834458424580485</v>
      </c>
      <c r="L1035" s="99">
        <f t="shared" si="573"/>
        <v>0</v>
      </c>
      <c r="M1035" s="99">
        <f t="shared" si="574"/>
        <v>0</v>
      </c>
      <c r="N1035" s="99">
        <f t="shared" si="575"/>
        <v>0</v>
      </c>
      <c r="O10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-0.73640167364016784</v>
      </c>
      <c r="P1035" s="128">
        <f>IF(Petrobras_PETR4___Histórico__InfoMoney_1[[#This Row],[William %R]]&lt;-0.8,1,0)</f>
        <v>0</v>
      </c>
      <c r="Q1035" s="128">
        <f>IF(Petrobras_PETR4___Histórico__InfoMoney_1[[#This Row],[William %R]]&gt;-0.1,1,0)</f>
        <v>0</v>
      </c>
      <c r="R1035" s="99">
        <f t="shared" si="576"/>
        <v>11.66</v>
      </c>
      <c r="S1035" s="99">
        <f t="shared" si="577"/>
        <v>14.05</v>
      </c>
      <c r="T1035" s="99">
        <f t="shared" si="578"/>
        <v>13.301153846153845</v>
      </c>
      <c r="U1035" s="99">
        <f t="shared" si="579"/>
        <v>13.383000000000001</v>
      </c>
      <c r="V1035" s="99">
        <f t="shared" si="580"/>
        <v>12.809851307510396</v>
      </c>
      <c r="W1035" s="99">
        <f t="shared" si="581"/>
        <v>13.255969118750114</v>
      </c>
      <c r="X1035" s="99">
        <f t="shared" si="582"/>
        <v>-0.44611781123971816</v>
      </c>
      <c r="Y1035" s="99">
        <f t="shared" si="583"/>
        <v>-0.29359500638618752</v>
      </c>
      <c r="Z1035" s="99">
        <f t="shared" si="584"/>
        <v>-0.15252280485353065</v>
      </c>
      <c r="AA1035" s="109">
        <f t="shared" si="585"/>
        <v>0.28284271247461801</v>
      </c>
      <c r="AB1035" s="109">
        <f t="shared" si="602"/>
        <v>0.33582733658831282</v>
      </c>
      <c r="AC1035" s="99" t="str">
        <f t="shared" si="603"/>
        <v>0</v>
      </c>
      <c r="AD1035" s="95" t="str">
        <f t="shared" si="604"/>
        <v>0</v>
      </c>
      <c r="AE1035" s="95">
        <f t="shared" si="586"/>
        <v>0</v>
      </c>
      <c r="AF1035" s="95">
        <f>IF(Petrobras_PETR4___Histórico__InfoMoney_1[[#This Row],[MACD Line]]&lt;0,1,0)</f>
        <v>1</v>
      </c>
      <c r="AG1035" s="99">
        <f>Petrobras_PETR4___Histórico__InfoMoney_1[[#This Row],[9MME]]/Petrobras_PETR4___Histórico__InfoMoney_1[[#This Row],[20MA]]</f>
        <v>0.99388431937187804</v>
      </c>
      <c r="AH1035" s="95">
        <f t="shared" si="587"/>
        <v>0</v>
      </c>
      <c r="AI1035" s="96">
        <f t="shared" si="588"/>
        <v>0</v>
      </c>
      <c r="AK1035" s="104" t="b">
        <f t="shared" si="589"/>
        <v>0</v>
      </c>
      <c r="AL1035" s="104" t="b">
        <f t="shared" si="590"/>
        <v>0</v>
      </c>
      <c r="AM1035" s="104" t="b">
        <f t="shared" si="591"/>
        <v>0</v>
      </c>
      <c r="AN1035" s="104" t="b">
        <f t="shared" si="592"/>
        <v>1</v>
      </c>
      <c r="AO1035" s="98">
        <f t="shared" si="593"/>
        <v>11.58</v>
      </c>
      <c r="AP1035" s="104">
        <f t="shared" si="594"/>
        <v>14.66</v>
      </c>
      <c r="AQ1035" s="98">
        <f t="shared" si="595"/>
        <v>0.2</v>
      </c>
      <c r="AR1035" s="98">
        <f t="shared" si="596"/>
        <v>0.15384615384615385</v>
      </c>
      <c r="AS1035" s="98">
        <f t="shared" si="597"/>
        <v>7.407407407407407E-2</v>
      </c>
      <c r="AU1035" s="97" t="b">
        <f t="shared" si="598"/>
        <v>0</v>
      </c>
      <c r="AV1035" s="97" t="b">
        <f t="shared" si="599"/>
        <v>0</v>
      </c>
      <c r="AW1035" s="97" t="b">
        <f t="shared" si="605"/>
        <v>0</v>
      </c>
      <c r="AX1035" s="97" t="b">
        <f t="shared" si="606"/>
        <v>1</v>
      </c>
      <c r="AY10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5" s="97" t="b">
        <f t="shared" si="600"/>
        <v>1</v>
      </c>
      <c r="BA1035" s="97" t="b">
        <f t="shared" si="601"/>
        <v>1</v>
      </c>
      <c r="BB1035" s="97" t="b">
        <f t="shared" si="607"/>
        <v>0</v>
      </c>
      <c r="BC1035" s="97" t="b">
        <f t="shared" si="608"/>
        <v>1</v>
      </c>
      <c r="BD1035" s="97" t="b">
        <f>Petrobras_PETR4___Histórico__InfoMoney_1[[#This Row],[MACD Line]]&lt;0</f>
        <v>1</v>
      </c>
      <c r="BE10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6" spans="1:57">
      <c r="A1036" s="83">
        <v>42811</v>
      </c>
      <c r="B1036" s="98">
        <v>11.89</v>
      </c>
      <c r="C1036" s="98">
        <v>11.89</v>
      </c>
      <c r="D1036" s="98">
        <v>-4.01</v>
      </c>
      <c r="E1036" s="98">
        <f>Petrobras_PETR4___Histórico__InfoMoney_1[[#This Row],[Var.Dia (%)]]/100</f>
        <v>-4.0099999999999997E-2</v>
      </c>
      <c r="F1036" s="98">
        <v>12.48</v>
      </c>
      <c r="G1036" s="98">
        <v>11.79</v>
      </c>
      <c r="H1036" s="98">
        <v>12.54</v>
      </c>
      <c r="I1036" s="97" t="s">
        <v>905</v>
      </c>
      <c r="J1036" s="108">
        <v>-1.04E-2</v>
      </c>
      <c r="K1036" s="97">
        <f ca="1">IF(COUNT($E1036:E$1321)&gt;=22,LINEST(OFFSET(E1036,0,0,22),OFFSET(J1036,0,0,22)),"")</f>
        <v>0.5095656565236294</v>
      </c>
      <c r="L1036" s="99">
        <f t="shared" si="573"/>
        <v>0</v>
      </c>
      <c r="M1036" s="99">
        <f t="shared" si="574"/>
        <v>0</v>
      </c>
      <c r="N1036" s="99">
        <f t="shared" si="575"/>
        <v>0</v>
      </c>
      <c r="O10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-0.95575221238937991</v>
      </c>
      <c r="P1036" s="128">
        <f>IF(Petrobras_PETR4___Histórico__InfoMoney_1[[#This Row],[William %R]]&lt;-0.8,1,0)</f>
        <v>1</v>
      </c>
      <c r="Q1036" s="128">
        <f>IF(Petrobras_PETR4___Histórico__InfoMoney_1[[#This Row],[William %R]]&gt;-0.1,1,0)</f>
        <v>0</v>
      </c>
      <c r="R1036" s="99">
        <f t="shared" si="576"/>
        <v>11.79</v>
      </c>
      <c r="S1036" s="99">
        <f t="shared" si="577"/>
        <v>14.05</v>
      </c>
      <c r="T1036" s="99">
        <f t="shared" si="578"/>
        <v>13.342000000000001</v>
      </c>
      <c r="U1036" s="99">
        <f t="shared" si="579"/>
        <v>13.484999999999999</v>
      </c>
      <c r="V1036" s="99">
        <f t="shared" si="580"/>
        <v>12.904369727057741</v>
      </c>
      <c r="W1036" s="99">
        <f t="shared" si="581"/>
        <v>13.333246648250123</v>
      </c>
      <c r="X1036" s="99">
        <f t="shared" si="582"/>
        <v>-0.42887692119238174</v>
      </c>
      <c r="Y1036" s="99">
        <f t="shared" si="583"/>
        <v>-0.25546430517280483</v>
      </c>
      <c r="Z1036" s="99">
        <f t="shared" si="584"/>
        <v>-0.17341261601957692</v>
      </c>
      <c r="AA1036" s="109">
        <f t="shared" si="585"/>
        <v>0.35355339059327379</v>
      </c>
      <c r="AB1036" s="109">
        <f t="shared" si="602"/>
        <v>0.43832636242872725</v>
      </c>
      <c r="AC1036" s="99" t="str">
        <f t="shared" si="603"/>
        <v>0</v>
      </c>
      <c r="AD1036" s="95" t="str">
        <f t="shared" si="604"/>
        <v>0</v>
      </c>
      <c r="AE1036" s="95">
        <f t="shared" si="586"/>
        <v>0</v>
      </c>
      <c r="AF1036" s="95">
        <f>IF(Petrobras_PETR4___Histórico__InfoMoney_1[[#This Row],[MACD Line]]&lt;0,1,0)</f>
        <v>1</v>
      </c>
      <c r="AG1036" s="99">
        <f>Petrobras_PETR4___Histórico__InfoMoney_1[[#This Row],[9MME]]/Petrobras_PETR4___Histórico__InfoMoney_1[[#This Row],[20MA]]</f>
        <v>0.98939562476826115</v>
      </c>
      <c r="AH1036" s="95">
        <f t="shared" si="587"/>
        <v>0</v>
      </c>
      <c r="AI1036" s="96">
        <f t="shared" si="588"/>
        <v>0</v>
      </c>
      <c r="AK1036" s="104" t="b">
        <f t="shared" si="589"/>
        <v>0</v>
      </c>
      <c r="AL1036" s="104" t="b">
        <f t="shared" si="590"/>
        <v>1</v>
      </c>
      <c r="AM1036" s="104" t="b">
        <f t="shared" si="591"/>
        <v>1</v>
      </c>
      <c r="AN1036" s="104" t="b">
        <f t="shared" si="592"/>
        <v>0</v>
      </c>
      <c r="AO1036" s="98">
        <f t="shared" si="593"/>
        <v>11.66</v>
      </c>
      <c r="AP1036" s="104">
        <f t="shared" si="594"/>
        <v>14.66</v>
      </c>
      <c r="AQ1036" s="98">
        <f t="shared" si="595"/>
        <v>0.2</v>
      </c>
      <c r="AR1036" s="98">
        <f t="shared" si="596"/>
        <v>0.15384615384615385</v>
      </c>
      <c r="AS1036" s="98">
        <f t="shared" si="597"/>
        <v>7.407407407407407E-2</v>
      </c>
      <c r="AU1036" s="97" t="b">
        <f t="shared" si="598"/>
        <v>0</v>
      </c>
      <c r="AV1036" s="97" t="b">
        <f t="shared" si="599"/>
        <v>1</v>
      </c>
      <c r="AW1036" s="97" t="b">
        <f t="shared" si="605"/>
        <v>1</v>
      </c>
      <c r="AX1036" s="97" t="b">
        <f t="shared" si="606"/>
        <v>1</v>
      </c>
      <c r="AY10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6" s="97" t="b">
        <f t="shared" si="600"/>
        <v>0</v>
      </c>
      <c r="BA1036" s="97" t="b">
        <f t="shared" si="601"/>
        <v>1</v>
      </c>
      <c r="BB1036" s="97" t="b">
        <f t="shared" si="607"/>
        <v>0</v>
      </c>
      <c r="BC1036" s="97" t="b">
        <f t="shared" si="608"/>
        <v>0</v>
      </c>
      <c r="BD1036" s="97" t="b">
        <f>Petrobras_PETR4___Histórico__InfoMoney_1[[#This Row],[MACD Line]]&lt;0</f>
        <v>1</v>
      </c>
      <c r="BE10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7" spans="1:57">
      <c r="A1037" s="83">
        <v>42810</v>
      </c>
      <c r="B1037" s="98">
        <v>12.39</v>
      </c>
      <c r="C1037" s="98">
        <v>12.39</v>
      </c>
      <c r="D1037" s="98">
        <v>-3.45</v>
      </c>
      <c r="E1037" s="98">
        <f>Petrobras_PETR4___Histórico__InfoMoney_1[[#This Row],[Var.Dia (%)]]/100</f>
        <v>-3.4500000000000003E-2</v>
      </c>
      <c r="F1037" s="98">
        <v>12.88</v>
      </c>
      <c r="G1037" s="98">
        <v>12.36</v>
      </c>
      <c r="H1037" s="98">
        <v>12.94</v>
      </c>
      <c r="I1037" s="97" t="s">
        <v>906</v>
      </c>
      <c r="J1037" s="108">
        <v>2.4500000000000001E-2</v>
      </c>
      <c r="K1037" s="97">
        <f ca="1">IF(COUNT($E1037:E$1321)&gt;=22,LINEST(OFFSET(E1037,0,0,22),OFFSET(J1037,0,0,22)),"")</f>
        <v>0.4159021895650295</v>
      </c>
      <c r="L1037" s="99">
        <f t="shared" si="573"/>
        <v>0</v>
      </c>
      <c r="M1037" s="99">
        <f t="shared" si="574"/>
        <v>0</v>
      </c>
      <c r="N1037" s="99">
        <f t="shared" si="575"/>
        <v>0</v>
      </c>
      <c r="O10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-0.934782608695652</v>
      </c>
      <c r="P1037" s="128">
        <f>IF(Petrobras_PETR4___Histórico__InfoMoney_1[[#This Row],[William %R]]&lt;-0.8,1,0)</f>
        <v>1</v>
      </c>
      <c r="Q1037" s="128">
        <f>IF(Petrobras_PETR4___Histórico__InfoMoney_1[[#This Row],[William %R]]&gt;-0.1,1,0)</f>
        <v>0</v>
      </c>
      <c r="R1037" s="99">
        <f t="shared" si="576"/>
        <v>12.24</v>
      </c>
      <c r="S1037" s="99">
        <f t="shared" si="577"/>
        <v>14.54</v>
      </c>
      <c r="T1037" s="99">
        <f t="shared" si="578"/>
        <v>13.499307692307694</v>
      </c>
      <c r="U1037" s="99">
        <f t="shared" si="579"/>
        <v>13.606</v>
      </c>
      <c r="V1037" s="99">
        <f t="shared" si="580"/>
        <v>13.088800586522785</v>
      </c>
      <c r="W1037" s="99">
        <f t="shared" si="581"/>
        <v>13.448706380110133</v>
      </c>
      <c r="X1037" s="99">
        <f t="shared" si="582"/>
        <v>-0.3599057935873482</v>
      </c>
      <c r="Y1037" s="99">
        <f t="shared" si="583"/>
        <v>-0.21211115116791063</v>
      </c>
      <c r="Z1037" s="99">
        <f t="shared" si="584"/>
        <v>-0.14779464241943757</v>
      </c>
      <c r="AA1037" s="109">
        <f t="shared" si="585"/>
        <v>0.31112698372208053</v>
      </c>
      <c r="AB1037" s="109">
        <f t="shared" si="602"/>
        <v>0.32368194265358718</v>
      </c>
      <c r="AC1037" s="99" t="str">
        <f t="shared" si="603"/>
        <v>0</v>
      </c>
      <c r="AD1037" s="95" t="str">
        <f t="shared" si="604"/>
        <v>0</v>
      </c>
      <c r="AE1037" s="95">
        <f t="shared" si="586"/>
        <v>0</v>
      </c>
      <c r="AF1037" s="95">
        <f>IF(Petrobras_PETR4___Histórico__InfoMoney_1[[#This Row],[MACD Line]]&lt;0,1,0)</f>
        <v>1</v>
      </c>
      <c r="AG1037" s="99">
        <f>Petrobras_PETR4___Histórico__InfoMoney_1[[#This Row],[9MME]]/Petrobras_PETR4___Histórico__InfoMoney_1[[#This Row],[20MA]]</f>
        <v>0.99215843688870309</v>
      </c>
      <c r="AH1037" s="95">
        <f t="shared" si="587"/>
        <v>0</v>
      </c>
      <c r="AI1037" s="96">
        <f t="shared" si="588"/>
        <v>0</v>
      </c>
      <c r="AK1037" s="104" t="b">
        <f t="shared" si="589"/>
        <v>1</v>
      </c>
      <c r="AL1037" s="104" t="b">
        <f t="shared" si="590"/>
        <v>0</v>
      </c>
      <c r="AM1037" s="104" t="b">
        <f t="shared" si="591"/>
        <v>1</v>
      </c>
      <c r="AN1037" s="104" t="b">
        <f t="shared" si="592"/>
        <v>0</v>
      </c>
      <c r="AO1037" s="98">
        <f t="shared" si="593"/>
        <v>12.24</v>
      </c>
      <c r="AP1037" s="104">
        <f t="shared" si="594"/>
        <v>14.66</v>
      </c>
      <c r="AQ1037" s="98">
        <f t="shared" si="595"/>
        <v>0.2</v>
      </c>
      <c r="AR1037" s="98">
        <f t="shared" si="596"/>
        <v>0.15384615384615385</v>
      </c>
      <c r="AS1037" s="98">
        <f t="shared" si="597"/>
        <v>7.407407407407407E-2</v>
      </c>
      <c r="AU1037" s="97" t="b">
        <f t="shared" si="598"/>
        <v>1</v>
      </c>
      <c r="AV1037" s="97" t="b">
        <f t="shared" si="599"/>
        <v>1</v>
      </c>
      <c r="AW1037" s="97" t="b">
        <f t="shared" si="605"/>
        <v>1</v>
      </c>
      <c r="AX1037" s="97" t="b">
        <f t="shared" si="606"/>
        <v>0</v>
      </c>
      <c r="AY10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7" s="97" t="b">
        <f t="shared" si="600"/>
        <v>1</v>
      </c>
      <c r="BA1037" s="97" t="b">
        <f t="shared" si="601"/>
        <v>0</v>
      </c>
      <c r="BB1037" s="97" t="b">
        <f t="shared" si="607"/>
        <v>1</v>
      </c>
      <c r="BC1037" s="97" t="b">
        <f t="shared" si="608"/>
        <v>0</v>
      </c>
      <c r="BD1037" s="97" t="b">
        <f>Petrobras_PETR4___Histórico__InfoMoney_1[[#This Row],[MACD Line]]&lt;0</f>
        <v>1</v>
      </c>
      <c r="BE10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8" spans="1:57">
      <c r="A1038" s="83">
        <v>42809</v>
      </c>
      <c r="B1038" s="98">
        <v>12.83</v>
      </c>
      <c r="C1038" s="98">
        <v>12.83</v>
      </c>
      <c r="D1038" s="98">
        <v>4.49</v>
      </c>
      <c r="E1038" s="98">
        <f>Petrobras_PETR4___Histórico__InfoMoney_1[[#This Row],[Var.Dia (%)]]/100</f>
        <v>4.4900000000000002E-2</v>
      </c>
      <c r="F1038" s="98">
        <v>12.52</v>
      </c>
      <c r="G1038" s="98">
        <v>12.24</v>
      </c>
      <c r="H1038" s="98">
        <v>12.83</v>
      </c>
      <c r="I1038" s="97" t="s">
        <v>907</v>
      </c>
      <c r="J1038" s="108">
        <v>6.8999999999999999E-3</v>
      </c>
      <c r="K1038" s="97">
        <f ca="1">IF(COUNT($E1038:E$1321)&gt;=22,LINEST(OFFSET(E1038,0,0,22),OFFSET(J1038,0,0,22)),"")</f>
        <v>0.52383555405784188</v>
      </c>
      <c r="L1038" s="99">
        <f t="shared" si="573"/>
        <v>1</v>
      </c>
      <c r="M1038" s="99">
        <f t="shared" si="574"/>
        <v>0</v>
      </c>
      <c r="N1038" s="99">
        <f t="shared" si="575"/>
        <v>0</v>
      </c>
      <c r="O10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-0.74347826086956514</v>
      </c>
      <c r="P1038" s="128">
        <f>IF(Petrobras_PETR4___Histórico__InfoMoney_1[[#This Row],[William %R]]&lt;-0.8,1,0)</f>
        <v>0</v>
      </c>
      <c r="Q1038" s="128">
        <f>IF(Petrobras_PETR4___Histórico__InfoMoney_1[[#This Row],[William %R]]&gt;-0.1,1,0)</f>
        <v>0</v>
      </c>
      <c r="R1038" s="99">
        <f t="shared" si="576"/>
        <v>12.24</v>
      </c>
      <c r="S1038" s="99">
        <f t="shared" si="577"/>
        <v>14.54</v>
      </c>
      <c r="T1038" s="99">
        <f t="shared" si="578"/>
        <v>13.621153846153849</v>
      </c>
      <c r="U1038" s="99">
        <f t="shared" si="579"/>
        <v>13.701000000000002</v>
      </c>
      <c r="V1038" s="99">
        <f t="shared" si="580"/>
        <v>13.215855238617836</v>
      </c>
      <c r="W1038" s="99">
        <f t="shared" si="581"/>
        <v>13.533402890518945</v>
      </c>
      <c r="X1038" s="99">
        <f t="shared" si="582"/>
        <v>-0.31754765190110845</v>
      </c>
      <c r="Y1038" s="99">
        <f t="shared" si="583"/>
        <v>-0.17516249056305125</v>
      </c>
      <c r="Z1038" s="99">
        <f t="shared" si="584"/>
        <v>-0.1423851613380572</v>
      </c>
      <c r="AA1038" s="109">
        <f t="shared" si="585"/>
        <v>0.38890872965260165</v>
      </c>
      <c r="AB1038" s="109">
        <f t="shared" si="602"/>
        <v>0.31926478039395473</v>
      </c>
      <c r="AC1038" s="99" t="str">
        <f t="shared" si="603"/>
        <v>0</v>
      </c>
      <c r="AD1038" s="95" t="str">
        <f t="shared" si="604"/>
        <v>0</v>
      </c>
      <c r="AE1038" s="95">
        <f t="shared" si="586"/>
        <v>0</v>
      </c>
      <c r="AF1038" s="95">
        <f>IF(Petrobras_PETR4___Histórico__InfoMoney_1[[#This Row],[MACD Line]]&lt;0,1,0)</f>
        <v>1</v>
      </c>
      <c r="AG1038" s="99">
        <f>Petrobras_PETR4___Histórico__InfoMoney_1[[#This Row],[9MME]]/Petrobras_PETR4___Histórico__InfoMoney_1[[#This Row],[20MA]]</f>
        <v>0.99417223897188867</v>
      </c>
      <c r="AH1038" s="95">
        <f t="shared" si="587"/>
        <v>0</v>
      </c>
      <c r="AI1038" s="96">
        <f t="shared" si="588"/>
        <v>0</v>
      </c>
      <c r="AK1038" s="104" t="b">
        <f t="shared" si="589"/>
        <v>0</v>
      </c>
      <c r="AL1038" s="104" t="b">
        <f t="shared" si="590"/>
        <v>1</v>
      </c>
      <c r="AM1038" s="104" t="b">
        <f t="shared" si="591"/>
        <v>0</v>
      </c>
      <c r="AN1038" s="104" t="b">
        <f t="shared" si="592"/>
        <v>1</v>
      </c>
      <c r="AO1038" s="98">
        <f t="shared" si="593"/>
        <v>12.24</v>
      </c>
      <c r="AP1038" s="104">
        <f t="shared" si="594"/>
        <v>14.66</v>
      </c>
      <c r="AQ1038" s="98">
        <f t="shared" si="595"/>
        <v>0.2</v>
      </c>
      <c r="AR1038" s="98">
        <f t="shared" si="596"/>
        <v>0.15384615384615385</v>
      </c>
      <c r="AS1038" s="98">
        <f t="shared" si="597"/>
        <v>7.407407407407407E-2</v>
      </c>
      <c r="AU1038" s="97" t="b">
        <f t="shared" si="598"/>
        <v>1</v>
      </c>
      <c r="AV1038" s="97" t="b">
        <f t="shared" si="599"/>
        <v>0</v>
      </c>
      <c r="AW1038" s="97" t="b">
        <f t="shared" si="605"/>
        <v>0</v>
      </c>
      <c r="AX1038" s="97" t="b">
        <f t="shared" si="606"/>
        <v>1</v>
      </c>
      <c r="AY10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8" s="97" t="b">
        <f t="shared" si="600"/>
        <v>1</v>
      </c>
      <c r="BA1038" s="97" t="b">
        <f t="shared" si="601"/>
        <v>1</v>
      </c>
      <c r="BB1038" s="97" t="b">
        <f t="shared" si="607"/>
        <v>0</v>
      </c>
      <c r="BC1038" s="97" t="b">
        <f t="shared" si="608"/>
        <v>1</v>
      </c>
      <c r="BD1038" s="97" t="b">
        <f>Petrobras_PETR4___Histórico__InfoMoney_1[[#This Row],[MACD Line]]&lt;0</f>
        <v>1</v>
      </c>
      <c r="BE10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39" spans="1:57">
      <c r="A1039" s="83">
        <v>42808</v>
      </c>
      <c r="B1039" s="98">
        <v>12.28</v>
      </c>
      <c r="C1039" s="98">
        <v>12.28</v>
      </c>
      <c r="D1039" s="98">
        <v>-5.43</v>
      </c>
      <c r="E1039" s="98">
        <f>Petrobras_PETR4___Histórico__InfoMoney_1[[#This Row],[Var.Dia (%)]]/100</f>
        <v>-5.4299999999999994E-2</v>
      </c>
      <c r="F1039" s="98">
        <v>12.71</v>
      </c>
      <c r="G1039" s="98">
        <v>12.28</v>
      </c>
      <c r="H1039" s="98">
        <v>12.74</v>
      </c>
      <c r="I1039" s="97" t="s">
        <v>908</v>
      </c>
      <c r="J1039" s="108">
        <v>-2.3199999999999998E-2</v>
      </c>
      <c r="K1039" s="97">
        <f ca="1">IF(COUNT($E1039:E$1321)&gt;=22,LINEST(OFFSET(E1039,0,0,22),OFFSET(J1039,0,0,22)),"")</f>
        <v>0.37668536378699802</v>
      </c>
      <c r="L1039" s="99">
        <f t="shared" si="573"/>
        <v>0</v>
      </c>
      <c r="M1039" s="99">
        <f t="shared" si="574"/>
        <v>0</v>
      </c>
      <c r="N1039" s="99">
        <f t="shared" si="575"/>
        <v>0</v>
      </c>
      <c r="O10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039" s="128">
        <f>IF(Petrobras_PETR4___Histórico__InfoMoney_1[[#This Row],[William %R]]&lt;-0.8,1,0)</f>
        <v>1</v>
      </c>
      <c r="Q1039" s="128">
        <f>IF(Petrobras_PETR4___Histórico__InfoMoney_1[[#This Row],[William %R]]&gt;-0.1,1,0)</f>
        <v>0</v>
      </c>
      <c r="R1039" s="99">
        <f t="shared" si="576"/>
        <v>12.28</v>
      </c>
      <c r="S1039" s="99">
        <f t="shared" si="577"/>
        <v>14.66</v>
      </c>
      <c r="T1039" s="99">
        <f t="shared" si="578"/>
        <v>13.612269230769229</v>
      </c>
      <c r="U1039" s="99">
        <f t="shared" si="579"/>
        <v>13.765000000000004</v>
      </c>
      <c r="V1039" s="99">
        <f t="shared" si="580"/>
        <v>13.286010736548352</v>
      </c>
      <c r="W1039" s="99">
        <f t="shared" si="581"/>
        <v>13.589675121760459</v>
      </c>
      <c r="X1039" s="99">
        <f t="shared" si="582"/>
        <v>-0.30366438521210704</v>
      </c>
      <c r="Y1039" s="99">
        <f t="shared" si="583"/>
        <v>-0.13956620022853694</v>
      </c>
      <c r="Z1039" s="99">
        <f t="shared" si="584"/>
        <v>-0.16409818498357009</v>
      </c>
      <c r="AA1039" s="109">
        <f t="shared" si="585"/>
        <v>0.49497474683058401</v>
      </c>
      <c r="AB1039" s="109">
        <f t="shared" si="602"/>
        <v>0.34939948483075967</v>
      </c>
      <c r="AC1039" s="99" t="str">
        <f t="shared" si="603"/>
        <v>0</v>
      </c>
      <c r="AD1039" s="95" t="str">
        <f t="shared" si="604"/>
        <v>0</v>
      </c>
      <c r="AE1039" s="95">
        <f t="shared" si="586"/>
        <v>0</v>
      </c>
      <c r="AF1039" s="95">
        <f>IF(Petrobras_PETR4___Histórico__InfoMoney_1[[#This Row],[MACD Line]]&lt;0,1,0)</f>
        <v>1</v>
      </c>
      <c r="AG1039" s="99">
        <f>Petrobras_PETR4___Histórico__InfoMoney_1[[#This Row],[9MME]]/Petrobras_PETR4___Histórico__InfoMoney_1[[#This Row],[20MA]]</f>
        <v>0.98890441197015799</v>
      </c>
      <c r="AH1039" s="95">
        <f t="shared" si="587"/>
        <v>0</v>
      </c>
      <c r="AI1039" s="96">
        <f t="shared" si="588"/>
        <v>0</v>
      </c>
      <c r="AK1039" s="104" t="b">
        <f t="shared" si="589"/>
        <v>1</v>
      </c>
      <c r="AL1039" s="104" t="b">
        <f t="shared" si="590"/>
        <v>0</v>
      </c>
      <c r="AM1039" s="104" t="b">
        <f t="shared" si="591"/>
        <v>1</v>
      </c>
      <c r="AN1039" s="104" t="b">
        <f t="shared" si="592"/>
        <v>0</v>
      </c>
      <c r="AO1039" s="98">
        <f t="shared" si="593"/>
        <v>12.24</v>
      </c>
      <c r="AP1039" s="104">
        <f t="shared" si="594"/>
        <v>14.66</v>
      </c>
      <c r="AQ1039" s="98">
        <f t="shared" si="595"/>
        <v>0.2</v>
      </c>
      <c r="AR1039" s="98">
        <f t="shared" si="596"/>
        <v>0.15384615384615385</v>
      </c>
      <c r="AS1039" s="98">
        <f t="shared" si="597"/>
        <v>7.407407407407407E-2</v>
      </c>
      <c r="AU1039" s="97" t="b">
        <f t="shared" si="598"/>
        <v>0</v>
      </c>
      <c r="AV1039" s="97" t="b">
        <f t="shared" si="599"/>
        <v>0</v>
      </c>
      <c r="AW1039" s="97" t="b">
        <f t="shared" si="605"/>
        <v>1</v>
      </c>
      <c r="AX1039" s="97" t="b">
        <f t="shared" si="606"/>
        <v>0</v>
      </c>
      <c r="AY10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39" s="97" t="b">
        <f t="shared" si="600"/>
        <v>1</v>
      </c>
      <c r="BA1039" s="97" t="b">
        <f t="shared" si="601"/>
        <v>1</v>
      </c>
      <c r="BB1039" s="97" t="b">
        <f t="shared" si="607"/>
        <v>1</v>
      </c>
      <c r="BC1039" s="97" t="b">
        <f t="shared" si="608"/>
        <v>0</v>
      </c>
      <c r="BD1039" s="97" t="b">
        <f>Petrobras_PETR4___Histórico__InfoMoney_1[[#This Row],[MACD Line]]&lt;0</f>
        <v>1</v>
      </c>
      <c r="BE10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0" spans="1:57">
      <c r="A1040" s="83">
        <v>42807</v>
      </c>
      <c r="B1040" s="98">
        <v>12.98</v>
      </c>
      <c r="C1040" s="98">
        <v>12.98</v>
      </c>
      <c r="D1040" s="98">
        <v>0.42</v>
      </c>
      <c r="E1040" s="98">
        <f>Petrobras_PETR4___Histórico__InfoMoney_1[[#This Row],[Var.Dia (%)]]/100</f>
        <v>4.1999999999999997E-3</v>
      </c>
      <c r="F1040" s="98">
        <v>12.95</v>
      </c>
      <c r="G1040" s="98">
        <v>12.79</v>
      </c>
      <c r="H1040" s="98">
        <v>13.01</v>
      </c>
      <c r="I1040" s="97" t="s">
        <v>909</v>
      </c>
      <c r="J1040" s="108">
        <v>1.29E-2</v>
      </c>
      <c r="K1040" s="97">
        <f ca="1">IF(COUNT($E1040:E$1321)&gt;=22,LINEST(OFFSET(E1040,0,0,22),OFFSET(J1040,0,0,22)),"")</f>
        <v>-3.0615658365958829E-3</v>
      </c>
      <c r="L1040" s="99">
        <f t="shared" si="573"/>
        <v>0</v>
      </c>
      <c r="M1040" s="99">
        <f t="shared" si="574"/>
        <v>0</v>
      </c>
      <c r="N1040" s="99">
        <f t="shared" si="575"/>
        <v>0</v>
      </c>
      <c r="O10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-0.89839572192513306</v>
      </c>
      <c r="P1040" s="128">
        <f>IF(Petrobras_PETR4___Histórico__InfoMoney_1[[#This Row],[William %R]]&lt;-0.8,1,0)</f>
        <v>1</v>
      </c>
      <c r="Q1040" s="128">
        <f>IF(Petrobras_PETR4___Histórico__InfoMoney_1[[#This Row],[William %R]]&gt;-0.1,1,0)</f>
        <v>0</v>
      </c>
      <c r="R1040" s="99">
        <f t="shared" si="576"/>
        <v>12.79</v>
      </c>
      <c r="S1040" s="99">
        <f t="shared" si="577"/>
        <v>14.66</v>
      </c>
      <c r="T1040" s="99">
        <f t="shared" si="578"/>
        <v>13.74619230769231</v>
      </c>
      <c r="U1040" s="99">
        <f t="shared" si="579"/>
        <v>13.854499999999998</v>
      </c>
      <c r="V1040" s="99">
        <f t="shared" si="580"/>
        <v>13.468921779557144</v>
      </c>
      <c r="W1040" s="99">
        <f t="shared" si="581"/>
        <v>13.694449131501296</v>
      </c>
      <c r="X1040" s="99">
        <f t="shared" si="582"/>
        <v>-0.22552735194415163</v>
      </c>
      <c r="Y1040" s="99">
        <f t="shared" si="583"/>
        <v>-9.8541653982644417E-2</v>
      </c>
      <c r="Z1040" s="99">
        <f t="shared" si="584"/>
        <v>-0.12698569796150722</v>
      </c>
      <c r="AA1040" s="109">
        <f t="shared" si="585"/>
        <v>3.5355339059327882E-2</v>
      </c>
      <c r="AB1040" s="109">
        <f t="shared" si="602"/>
        <v>0.31268194703244417</v>
      </c>
      <c r="AC1040" s="99" t="str">
        <f t="shared" si="603"/>
        <v>0</v>
      </c>
      <c r="AD1040" s="95" t="str">
        <f t="shared" si="604"/>
        <v>0</v>
      </c>
      <c r="AE1040" s="95">
        <f t="shared" si="586"/>
        <v>0</v>
      </c>
      <c r="AF1040" s="95">
        <f>IF(Petrobras_PETR4___Histórico__InfoMoney_1[[#This Row],[MACD Line]]&lt;0,1,0)</f>
        <v>1</v>
      </c>
      <c r="AG1040" s="99">
        <f>Petrobras_PETR4___Histórico__InfoMoney_1[[#This Row],[9MME]]/Petrobras_PETR4___Histórico__InfoMoney_1[[#This Row],[20MA]]</f>
        <v>0.99218248999908421</v>
      </c>
      <c r="AH1040" s="95">
        <f t="shared" si="587"/>
        <v>0</v>
      </c>
      <c r="AI1040" s="96">
        <f t="shared" si="588"/>
        <v>0</v>
      </c>
      <c r="AK1040" s="104" t="b">
        <f t="shared" si="589"/>
        <v>0</v>
      </c>
      <c r="AL1040" s="104" t="b">
        <f t="shared" si="590"/>
        <v>0</v>
      </c>
      <c r="AM1040" s="104" t="b">
        <f t="shared" si="591"/>
        <v>1</v>
      </c>
      <c r="AN1040" s="104" t="b">
        <f t="shared" si="592"/>
        <v>1</v>
      </c>
      <c r="AO1040" s="98">
        <f t="shared" si="593"/>
        <v>12.28</v>
      </c>
      <c r="AP1040" s="104">
        <f t="shared" si="594"/>
        <v>14.66</v>
      </c>
      <c r="AQ1040" s="98">
        <f t="shared" si="595"/>
        <v>0.2</v>
      </c>
      <c r="AR1040" s="98">
        <f t="shared" si="596"/>
        <v>0.15384615384615385</v>
      </c>
      <c r="AS1040" s="98">
        <f t="shared" si="597"/>
        <v>7.407407407407407E-2</v>
      </c>
      <c r="AU1040" s="97" t="b">
        <f t="shared" si="598"/>
        <v>0</v>
      </c>
      <c r="AV1040" s="97" t="b">
        <f t="shared" si="599"/>
        <v>1</v>
      </c>
      <c r="AW1040" s="97" t="b">
        <f t="shared" si="605"/>
        <v>0</v>
      </c>
      <c r="AX1040" s="97" t="b">
        <f t="shared" si="606"/>
        <v>1</v>
      </c>
      <c r="AY10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0" s="97" t="b">
        <f t="shared" si="600"/>
        <v>0</v>
      </c>
      <c r="BA1040" s="97" t="b">
        <f t="shared" si="601"/>
        <v>1</v>
      </c>
      <c r="BB1040" s="97" t="b">
        <f t="shared" si="607"/>
        <v>0</v>
      </c>
      <c r="BC1040" s="97" t="b">
        <f t="shared" si="608"/>
        <v>1</v>
      </c>
      <c r="BD1040" s="97" t="b">
        <f>Petrobras_PETR4___Histórico__InfoMoney_1[[#This Row],[MACD Line]]&lt;0</f>
        <v>1</v>
      </c>
      <c r="BE10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1" spans="1:57">
      <c r="A1041" s="83">
        <v>42804</v>
      </c>
      <c r="B1041" s="98">
        <v>12.93</v>
      </c>
      <c r="C1041" s="98">
        <v>12.93</v>
      </c>
      <c r="D1041" s="98">
        <v>-1.31</v>
      </c>
      <c r="E1041" s="98">
        <f>Petrobras_PETR4___Histórico__InfoMoney_1[[#This Row],[Var.Dia (%)]]/100</f>
        <v>-1.3100000000000001E-2</v>
      </c>
      <c r="F1041" s="98">
        <v>13.3</v>
      </c>
      <c r="G1041" s="98">
        <v>12.86</v>
      </c>
      <c r="H1041" s="98">
        <v>13.44</v>
      </c>
      <c r="I1041" s="97" t="s">
        <v>910</v>
      </c>
      <c r="J1041" s="108">
        <v>-1.3100000000000001E-2</v>
      </c>
      <c r="K1041" s="97">
        <f ca="1">IF(COUNT($E1041:E$1321)&gt;=22,LINEST(OFFSET(E1041,0,0,22),OFFSET(J1041,0,0,22)),"")</f>
        <v>2.6520485551794374E-2</v>
      </c>
      <c r="L1041" s="99">
        <f t="shared" si="573"/>
        <v>0</v>
      </c>
      <c r="M1041" s="99">
        <f t="shared" si="574"/>
        <v>0</v>
      </c>
      <c r="N1041" s="99">
        <f t="shared" si="575"/>
        <v>0</v>
      </c>
      <c r="O10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-0.93010752688172094</v>
      </c>
      <c r="P1041" s="128">
        <f>IF(Petrobras_PETR4___Histórico__InfoMoney_1[[#This Row],[William %R]]&lt;-0.8,1,0)</f>
        <v>1</v>
      </c>
      <c r="Q1041" s="128">
        <f>IF(Petrobras_PETR4___Histórico__InfoMoney_1[[#This Row],[William %R]]&gt;-0.1,1,0)</f>
        <v>0</v>
      </c>
      <c r="R1041" s="99">
        <f t="shared" si="576"/>
        <v>12.8</v>
      </c>
      <c r="S1041" s="99">
        <f t="shared" si="577"/>
        <v>14.66</v>
      </c>
      <c r="T1041" s="99">
        <f t="shared" si="578"/>
        <v>13.768538461538462</v>
      </c>
      <c r="U1041" s="99">
        <f t="shared" si="579"/>
        <v>13.885500000000002</v>
      </c>
      <c r="V1041" s="99">
        <f t="shared" si="580"/>
        <v>13.557816648567533</v>
      </c>
      <c r="W1041" s="99">
        <f t="shared" si="581"/>
        <v>13.751605062021399</v>
      </c>
      <c r="X1041" s="99">
        <f t="shared" si="582"/>
        <v>-0.19378841345386633</v>
      </c>
      <c r="Y1041" s="99">
        <f t="shared" si="583"/>
        <v>-6.6795229492267599E-2</v>
      </c>
      <c r="Z1041" s="99">
        <f t="shared" si="584"/>
        <v>-0.12699318396159873</v>
      </c>
      <c r="AA1041" s="109">
        <f t="shared" si="585"/>
        <v>0.12020815280171303</v>
      </c>
      <c r="AB1041" s="109">
        <f t="shared" si="602"/>
        <v>0.34861153165091985</v>
      </c>
      <c r="AC1041" s="99" t="str">
        <f t="shared" si="603"/>
        <v>0</v>
      </c>
      <c r="AD1041" s="95" t="str">
        <f t="shared" si="604"/>
        <v>0</v>
      </c>
      <c r="AE1041" s="95">
        <f t="shared" si="586"/>
        <v>0</v>
      </c>
      <c r="AF1041" s="95">
        <f>IF(Petrobras_PETR4___Histórico__InfoMoney_1[[#This Row],[MACD Line]]&lt;0,1,0)</f>
        <v>1</v>
      </c>
      <c r="AG1041" s="99">
        <f>Petrobras_PETR4___Histórico__InfoMoney_1[[#This Row],[9MME]]/Petrobras_PETR4___Histórico__InfoMoney_1[[#This Row],[20MA]]</f>
        <v>0.99157671394897262</v>
      </c>
      <c r="AH1041" s="95">
        <f t="shared" si="587"/>
        <v>0</v>
      </c>
      <c r="AI1041" s="96">
        <f t="shared" si="588"/>
        <v>0</v>
      </c>
      <c r="AK1041" s="104" t="b">
        <f t="shared" si="589"/>
        <v>0</v>
      </c>
      <c r="AL1041" s="104" t="b">
        <f t="shared" si="590"/>
        <v>0</v>
      </c>
      <c r="AM1041" s="104" t="b">
        <f t="shared" si="591"/>
        <v>1</v>
      </c>
      <c r="AN1041" s="104" t="b">
        <f t="shared" si="592"/>
        <v>0</v>
      </c>
      <c r="AO1041" s="98">
        <f t="shared" si="593"/>
        <v>12.8</v>
      </c>
      <c r="AP1041" s="104">
        <f t="shared" si="594"/>
        <v>14.66</v>
      </c>
      <c r="AQ1041" s="98">
        <f t="shared" si="595"/>
        <v>0.2</v>
      </c>
      <c r="AR1041" s="98">
        <f t="shared" si="596"/>
        <v>0.15384615384615385</v>
      </c>
      <c r="AS1041" s="98">
        <f t="shared" si="597"/>
        <v>7.407407407407407E-2</v>
      </c>
      <c r="AU1041" s="97" t="b">
        <f t="shared" si="598"/>
        <v>1</v>
      </c>
      <c r="AV1041" s="97" t="b">
        <f t="shared" si="599"/>
        <v>0</v>
      </c>
      <c r="AW1041" s="97" t="b">
        <f t="shared" si="605"/>
        <v>1</v>
      </c>
      <c r="AX1041" s="97" t="b">
        <f t="shared" si="606"/>
        <v>1</v>
      </c>
      <c r="AY10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1" s="97" t="b">
        <f t="shared" si="600"/>
        <v>1</v>
      </c>
      <c r="BA1041" s="97" t="b">
        <f t="shared" si="601"/>
        <v>0</v>
      </c>
      <c r="BB1041" s="97" t="b">
        <f t="shared" si="607"/>
        <v>0</v>
      </c>
      <c r="BC1041" s="97" t="b">
        <f t="shared" si="608"/>
        <v>0</v>
      </c>
      <c r="BD1041" s="97" t="b">
        <f>Petrobras_PETR4___Histórico__InfoMoney_1[[#This Row],[MACD Line]]&lt;0</f>
        <v>1</v>
      </c>
      <c r="BE10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2" spans="1:57">
      <c r="A1042" s="83">
        <v>42803</v>
      </c>
      <c r="B1042" s="98">
        <v>13.1</v>
      </c>
      <c r="C1042" s="98">
        <v>13.1</v>
      </c>
      <c r="D1042" s="98">
        <v>-0.34</v>
      </c>
      <c r="E1042" s="98">
        <f>Petrobras_PETR4___Histórico__InfoMoney_1[[#This Row],[Var.Dia (%)]]/100</f>
        <v>-3.4000000000000002E-3</v>
      </c>
      <c r="F1042" s="98">
        <v>13.1</v>
      </c>
      <c r="G1042" s="98">
        <v>12.8</v>
      </c>
      <c r="H1042" s="98">
        <v>13.18</v>
      </c>
      <c r="I1042" s="97" t="s">
        <v>911</v>
      </c>
      <c r="J1042" s="108">
        <v>-1.4E-3</v>
      </c>
      <c r="K1042" s="97">
        <f ca="1">IF(COUNT($E1042:E$1321)&gt;=22,LINEST(OFFSET(E1042,0,0,22),OFFSET(J1042,0,0,22)),"")</f>
        <v>-3.6755810783446617E-3</v>
      </c>
      <c r="L1042" s="99">
        <f t="shared" si="573"/>
        <v>1</v>
      </c>
      <c r="M1042" s="99">
        <f t="shared" si="574"/>
        <v>0</v>
      </c>
      <c r="N1042" s="99">
        <f t="shared" si="575"/>
        <v>0</v>
      </c>
      <c r="O10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-0.83870967741935532</v>
      </c>
      <c r="P1042" s="128">
        <f>IF(Petrobras_PETR4___Histórico__InfoMoney_1[[#This Row],[William %R]]&lt;-0.8,1,0)</f>
        <v>1</v>
      </c>
      <c r="Q1042" s="128">
        <f>IF(Petrobras_PETR4___Histórico__InfoMoney_1[[#This Row],[William %R]]&gt;-0.1,1,0)</f>
        <v>0</v>
      </c>
      <c r="R1042" s="99">
        <f t="shared" si="576"/>
        <v>12.8</v>
      </c>
      <c r="S1042" s="99">
        <f t="shared" si="577"/>
        <v>14.66</v>
      </c>
      <c r="T1042" s="99">
        <f t="shared" si="578"/>
        <v>13.802307692307691</v>
      </c>
      <c r="U1042" s="99">
        <f t="shared" si="579"/>
        <v>13.921000000000001</v>
      </c>
      <c r="V1042" s="99">
        <f t="shared" si="580"/>
        <v>13.671965130125267</v>
      </c>
      <c r="W1042" s="99">
        <f t="shared" si="581"/>
        <v>13.817333466983111</v>
      </c>
      <c r="X1042" s="99">
        <f t="shared" si="582"/>
        <v>-0.14536833685784423</v>
      </c>
      <c r="Y1042" s="99">
        <f t="shared" si="583"/>
        <v>-3.5046933501867925E-2</v>
      </c>
      <c r="Z1042" s="99">
        <f t="shared" si="584"/>
        <v>-0.1103214033559763</v>
      </c>
      <c r="AA1042" s="109">
        <f t="shared" si="585"/>
        <v>2.8284271247462554E-2</v>
      </c>
      <c r="AB1042" s="109">
        <f t="shared" si="602"/>
        <v>0.34202339101295409</v>
      </c>
      <c r="AC1042" s="99" t="str">
        <f t="shared" si="603"/>
        <v>0</v>
      </c>
      <c r="AD1042" s="95" t="str">
        <f t="shared" si="604"/>
        <v>0</v>
      </c>
      <c r="AE1042" s="95">
        <f t="shared" si="586"/>
        <v>0</v>
      </c>
      <c r="AF1042" s="95">
        <f>IF(Petrobras_PETR4___Histórico__InfoMoney_1[[#This Row],[MACD Line]]&lt;0,1,0)</f>
        <v>1</v>
      </c>
      <c r="AG1042" s="99">
        <f>Petrobras_PETR4___Histórico__InfoMoney_1[[#This Row],[9MME]]/Petrobras_PETR4___Histórico__InfoMoney_1[[#This Row],[20MA]]</f>
        <v>0.99147386626734357</v>
      </c>
      <c r="AH1042" s="95">
        <f t="shared" si="587"/>
        <v>0</v>
      </c>
      <c r="AI1042" s="96">
        <f t="shared" si="588"/>
        <v>0</v>
      </c>
      <c r="AK1042" s="104" t="b">
        <f t="shared" si="589"/>
        <v>0</v>
      </c>
      <c r="AL1042" s="104" t="b">
        <f t="shared" si="590"/>
        <v>0</v>
      </c>
      <c r="AM1042" s="104" t="b">
        <f t="shared" si="591"/>
        <v>1</v>
      </c>
      <c r="AN1042" s="104" t="b">
        <f t="shared" si="592"/>
        <v>1</v>
      </c>
      <c r="AO1042" s="98">
        <f t="shared" si="593"/>
        <v>12.8</v>
      </c>
      <c r="AP1042" s="104">
        <f t="shared" si="594"/>
        <v>14.66</v>
      </c>
      <c r="AQ1042" s="98">
        <f t="shared" si="595"/>
        <v>0.2</v>
      </c>
      <c r="AR1042" s="98">
        <f t="shared" si="596"/>
        <v>0.15384615384615385</v>
      </c>
      <c r="AS1042" s="98">
        <f t="shared" si="597"/>
        <v>7.407407407407407E-2</v>
      </c>
      <c r="AU1042" s="97" t="b">
        <f t="shared" si="598"/>
        <v>0</v>
      </c>
      <c r="AV1042" s="97" t="b">
        <f t="shared" si="599"/>
        <v>0</v>
      </c>
      <c r="AW1042" s="97" t="b">
        <f t="shared" si="605"/>
        <v>1</v>
      </c>
      <c r="AX1042" s="97" t="b">
        <f t="shared" si="606"/>
        <v>1</v>
      </c>
      <c r="AY10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2" s="97" t="b">
        <f t="shared" si="600"/>
        <v>1</v>
      </c>
      <c r="BA1042" s="97" t="b">
        <f t="shared" si="601"/>
        <v>1</v>
      </c>
      <c r="BB1042" s="97" t="b">
        <f t="shared" si="607"/>
        <v>0</v>
      </c>
      <c r="BC1042" s="97" t="b">
        <f t="shared" si="608"/>
        <v>0</v>
      </c>
      <c r="BD1042" s="97" t="b">
        <f>Petrobras_PETR4___Histórico__InfoMoney_1[[#This Row],[MACD Line]]&lt;0</f>
        <v>1</v>
      </c>
      <c r="BE10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3" spans="1:57">
      <c r="A1043" s="83">
        <v>42802</v>
      </c>
      <c r="B1043" s="98">
        <v>13.14</v>
      </c>
      <c r="C1043" s="98">
        <v>13.14</v>
      </c>
      <c r="D1043" s="98">
        <v>-4.1500000000000004</v>
      </c>
      <c r="E1043" s="98">
        <f>Petrobras_PETR4___Histórico__InfoMoney_1[[#This Row],[Var.Dia (%)]]/100</f>
        <v>-4.1500000000000002E-2</v>
      </c>
      <c r="F1043" s="98">
        <v>13.7</v>
      </c>
      <c r="G1043" s="98">
        <v>13.14</v>
      </c>
      <c r="H1043" s="98">
        <v>13.71</v>
      </c>
      <c r="I1043" s="97" t="s">
        <v>912</v>
      </c>
      <c r="J1043" s="108">
        <v>2.0999999999999999E-3</v>
      </c>
      <c r="K1043" s="97">
        <f ca="1">IF(COUNT($E1043:E$1321)&gt;=22,LINEST(OFFSET(E1043,0,0,22),OFFSET(J1043,0,0,22)),"")</f>
        <v>0.17204975154541946</v>
      </c>
      <c r="L1043" s="99">
        <f t="shared" si="573"/>
        <v>0</v>
      </c>
      <c r="M1043" s="99">
        <f t="shared" si="574"/>
        <v>0</v>
      </c>
      <c r="N1043" s="99">
        <f t="shared" si="575"/>
        <v>0</v>
      </c>
      <c r="O10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043" s="128">
        <f>IF(Petrobras_PETR4___Histórico__InfoMoney_1[[#This Row],[William %R]]&lt;-0.8,1,0)</f>
        <v>1</v>
      </c>
      <c r="Q1043" s="128">
        <f>IF(Petrobras_PETR4___Histórico__InfoMoney_1[[#This Row],[William %R]]&gt;-0.1,1,0)</f>
        <v>0</v>
      </c>
      <c r="R1043" s="99">
        <f t="shared" si="576"/>
        <v>13.14</v>
      </c>
      <c r="S1043" s="99">
        <f t="shared" si="577"/>
        <v>14.66</v>
      </c>
      <c r="T1043" s="99">
        <f t="shared" si="578"/>
        <v>13.824115384615384</v>
      </c>
      <c r="U1043" s="99">
        <f t="shared" si="579"/>
        <v>13.929999999999998</v>
      </c>
      <c r="V1043" s="99">
        <f t="shared" si="580"/>
        <v>13.775958790148042</v>
      </c>
      <c r="W1043" s="99">
        <f t="shared" si="581"/>
        <v>13.87472014434176</v>
      </c>
      <c r="X1043" s="99">
        <f t="shared" si="582"/>
        <v>-9.8761354193717565E-2</v>
      </c>
      <c r="Y1043" s="99">
        <f t="shared" si="583"/>
        <v>-7.4665826628738437E-3</v>
      </c>
      <c r="Z1043" s="99">
        <f t="shared" si="584"/>
        <v>-9.1294771530843727E-2</v>
      </c>
      <c r="AA1043" s="109">
        <f t="shared" si="585"/>
        <v>0.40305086527633227</v>
      </c>
      <c r="AB1043" s="109">
        <f t="shared" si="602"/>
        <v>0.26707676799002927</v>
      </c>
      <c r="AC1043" s="99" t="str">
        <f t="shared" si="603"/>
        <v>0</v>
      </c>
      <c r="AD1043" s="95" t="str">
        <f t="shared" si="604"/>
        <v>0</v>
      </c>
      <c r="AE1043" s="95">
        <f t="shared" si="586"/>
        <v>0</v>
      </c>
      <c r="AF1043" s="95">
        <f>IF(Petrobras_PETR4___Histórico__InfoMoney_1[[#This Row],[MACD Line]]&lt;0,1,0)</f>
        <v>1</v>
      </c>
      <c r="AG1043" s="99">
        <f>Petrobras_PETR4___Histórico__InfoMoney_1[[#This Row],[9MME]]/Petrobras_PETR4___Histórico__InfoMoney_1[[#This Row],[20MA]]</f>
        <v>0.99239880722292795</v>
      </c>
      <c r="AH1043" s="95">
        <f t="shared" si="587"/>
        <v>0</v>
      </c>
      <c r="AI1043" s="96">
        <f t="shared" si="588"/>
        <v>0</v>
      </c>
      <c r="AK1043" s="104" t="b">
        <f t="shared" si="589"/>
        <v>0</v>
      </c>
      <c r="AL1043" s="104" t="b">
        <f t="shared" si="590"/>
        <v>0</v>
      </c>
      <c r="AM1043" s="104" t="b">
        <f t="shared" si="591"/>
        <v>1</v>
      </c>
      <c r="AN1043" s="104" t="b">
        <f t="shared" si="592"/>
        <v>0</v>
      </c>
      <c r="AO1043" s="98">
        <f t="shared" si="593"/>
        <v>12.89</v>
      </c>
      <c r="AP1043" s="104">
        <f t="shared" si="594"/>
        <v>14.66</v>
      </c>
      <c r="AQ1043" s="98">
        <f t="shared" si="595"/>
        <v>0.2</v>
      </c>
      <c r="AR1043" s="98">
        <f t="shared" si="596"/>
        <v>0.15384615384615385</v>
      </c>
      <c r="AS1043" s="98">
        <f t="shared" si="597"/>
        <v>7.407407407407407E-2</v>
      </c>
      <c r="AU1043" s="97" t="b">
        <f t="shared" si="598"/>
        <v>0</v>
      </c>
      <c r="AV1043" s="97" t="b">
        <f t="shared" si="599"/>
        <v>0</v>
      </c>
      <c r="AW1043" s="97" t="b">
        <f t="shared" si="605"/>
        <v>1</v>
      </c>
      <c r="AX1043" s="97" t="b">
        <f t="shared" si="606"/>
        <v>1</v>
      </c>
      <c r="AY10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3" s="97" t="b">
        <f t="shared" si="600"/>
        <v>0</v>
      </c>
      <c r="BA1043" s="97" t="b">
        <f t="shared" si="601"/>
        <v>1</v>
      </c>
      <c r="BB1043" s="97" t="b">
        <f t="shared" si="607"/>
        <v>0</v>
      </c>
      <c r="BC1043" s="97" t="b">
        <f t="shared" si="608"/>
        <v>0</v>
      </c>
      <c r="BD1043" s="97" t="b">
        <f>Petrobras_PETR4___Histórico__InfoMoney_1[[#This Row],[MACD Line]]&lt;0</f>
        <v>1</v>
      </c>
      <c r="BE10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4" spans="1:57">
      <c r="A1044" s="83">
        <v>42801</v>
      </c>
      <c r="B1044" s="98">
        <v>13.71</v>
      </c>
      <c r="C1044" s="98">
        <v>13.71</v>
      </c>
      <c r="D1044" s="98">
        <v>0.53</v>
      </c>
      <c r="E1044" s="98">
        <f>Petrobras_PETR4___Histórico__InfoMoney_1[[#This Row],[Var.Dia (%)]]/100</f>
        <v>5.3E-3</v>
      </c>
      <c r="F1044" s="98">
        <v>13.71</v>
      </c>
      <c r="G1044" s="98">
        <v>13.66</v>
      </c>
      <c r="H1044" s="98">
        <v>13.89</v>
      </c>
      <c r="I1044" s="97" t="s">
        <v>913</v>
      </c>
      <c r="J1044" s="108">
        <v>1.5800000000000002E-2</v>
      </c>
      <c r="K1044" s="97">
        <f ca="1">IF(COUNT($E1044:E$1321)&gt;=22,LINEST(OFFSET(E1044,0,0,22),OFFSET(J1044,0,0,22)),"")</f>
        <v>0.21824002415897237</v>
      </c>
      <c r="L1044" s="99">
        <f t="shared" ref="L1044:L1107" si="609">IF($G1044=IF(MIN($G1044:$G1064)=MIN($G1045:$G1065),MIN($G1044:$G1064),MIN($G1043:$G1063)),1,0)</f>
        <v>0</v>
      </c>
      <c r="M1044" s="99">
        <f t="shared" ref="M1044:M1107" si="610">IF($H1044=IF(MAX($H1044:$H1065)=MAX($H1045:$H1066),MAX($H1044:$H1065),MAX($H1043:$H1064)),1,0)</f>
        <v>0</v>
      </c>
      <c r="N1044" s="99">
        <f t="shared" ref="N1044:N1107" si="611">IF(AND(($C1045-$F1045)&lt;0,($C1046-$F1046)&lt;0,(($F1044-$G1044)/($H1044-$G1044)&gt;0.66),(($H1044-$G1044)&gt;(2*($F1044-$C1044))),$G1044=IF(MIN($G1044:$G1064)=MIN($G1045:$G1065),MIN($G1044:$G1064),MIN($G1043:$G1063)))=TRUE,1,0)</f>
        <v>0</v>
      </c>
      <c r="O10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-0.84821428571428437</v>
      </c>
      <c r="P1044" s="128">
        <f>IF(Petrobras_PETR4___Histórico__InfoMoney_1[[#This Row],[William %R]]&lt;-0.8,1,0)</f>
        <v>1</v>
      </c>
      <c r="Q1044" s="128">
        <f>IF(Petrobras_PETR4___Histórico__InfoMoney_1[[#This Row],[William %R]]&gt;-0.1,1,0)</f>
        <v>0</v>
      </c>
      <c r="R1044" s="99">
        <f t="shared" ref="R1044:R1107" si="612">MIN(G1044:G1057)</f>
        <v>13.54</v>
      </c>
      <c r="S1044" s="99">
        <f t="shared" ref="S1044:S1107" si="613">MAX(H1044:H1057)</f>
        <v>14.66</v>
      </c>
      <c r="T1044" s="99">
        <f t="shared" ref="T1044:T1107" si="614">(($C1044-$U1045)*$AR1044)+$U1045</f>
        <v>13.918153846153849</v>
      </c>
      <c r="U1044" s="99">
        <f t="shared" ref="U1044:U1107" si="615">AVERAGE(B1044:B1063)</f>
        <v>13.948499999999999</v>
      </c>
      <c r="V1044" s="99">
        <f t="shared" ref="V1044:V1107" si="616">(($C1044-V1045)*AR1044)+V1045</f>
        <v>13.891587661084049</v>
      </c>
      <c r="W1044" s="99">
        <f t="shared" ref="W1044:W1107" si="617">((B1044-W1045)*AS1044)+W1045</f>
        <v>13.9334977558891</v>
      </c>
      <c r="X1044" s="99">
        <f t="shared" ref="X1044:X1107" si="618">V1044-W1044</f>
        <v>-4.1910094805050591E-2</v>
      </c>
      <c r="Y1044" s="99">
        <f t="shared" ref="Y1044:Y1107" si="619">((X1044-Y1045)*AQ1044)+Y1045</f>
        <v>1.5357110219837088E-2</v>
      </c>
      <c r="Z1044" s="99">
        <f t="shared" ref="Z1044:Z1107" si="620">X1044-Y1044</f>
        <v>-5.7267205024887677E-2</v>
      </c>
      <c r="AA1044" s="109">
        <f t="shared" ref="AA1044:AA1107" si="621">_xlfn.STDEV.S(C1044:C1045)</f>
        <v>4.9497474683058526E-2</v>
      </c>
      <c r="AB1044" s="109">
        <f t="shared" si="602"/>
        <v>0.15990622251807418</v>
      </c>
      <c r="AC1044" s="99" t="str">
        <f t="shared" si="603"/>
        <v>0</v>
      </c>
      <c r="AD1044" s="95" t="str">
        <f t="shared" si="604"/>
        <v>0</v>
      </c>
      <c r="AE1044" s="95">
        <f t="shared" ref="AE1044:AE1107" si="622">IF(X1044&gt;0,1,0)</f>
        <v>0</v>
      </c>
      <c r="AF1044" s="95">
        <f>IF(Petrobras_PETR4___Histórico__InfoMoney_1[[#This Row],[MACD Line]]&lt;0,1,0)</f>
        <v>1</v>
      </c>
      <c r="AG1044" s="99">
        <f>Petrobras_PETR4___Histórico__InfoMoney_1[[#This Row],[9MME]]/Petrobras_PETR4___Histórico__InfoMoney_1[[#This Row],[20MA]]</f>
        <v>0.99782441453588921</v>
      </c>
      <c r="AH1044" s="95">
        <f t="shared" ref="AH1044:AH1107" si="623">IF(AND(X1045&lt;Y1045,X1044&gt;Y1044),1,0)</f>
        <v>0</v>
      </c>
      <c r="AI1044" s="96">
        <f t="shared" ref="AI1044:AI1107" si="624">IF(AND(X1044&lt;Y1044,X1045&gt;Y1045),1,0)</f>
        <v>0</v>
      </c>
      <c r="AK1044" s="104" t="b">
        <f t="shared" ref="AK1044:AK1107" si="625">($F1045-$C1045)&lt;0</f>
        <v>0</v>
      </c>
      <c r="AL1044" s="104" t="b">
        <f t="shared" ref="AL1044:AL1107" si="626">($F1046-$C1046)&lt;0</f>
        <v>1</v>
      </c>
      <c r="AM1044" s="104" t="b">
        <f t="shared" ref="AM1044:AM1107" si="627">(($F1044-$G1044)/($H1044-$G1044)&gt;0.66)</f>
        <v>0</v>
      </c>
      <c r="AN1044" s="104" t="b">
        <f t="shared" ref="AN1044:AN1107" si="628">(($H1044-$G1044)&gt;(2*($F1044-$C1044)))</f>
        <v>1</v>
      </c>
      <c r="AO1044" s="98">
        <f t="shared" ref="AO1044:AO1107" si="629">IF(MIN($G1044:$G1064)=MIN($G1045:$G1065),MIN($G1044:$G1064),MIN($G1043:$G1063))</f>
        <v>12.89</v>
      </c>
      <c r="AP1044" s="104">
        <f t="shared" ref="AP1044:AP1107" si="630">IF(MAX($H1044:$H1064)=MAX($H1045:$H1065),MAX($H1044:$H1064),MAX($H1043:$H1063))</f>
        <v>14.66</v>
      </c>
      <c r="AQ1044" s="98">
        <f t="shared" ref="AQ1044:AQ1107" si="631">2/(9+1)</f>
        <v>0.2</v>
      </c>
      <c r="AR1044" s="98">
        <f t="shared" ref="AR1044:AR1107" si="632">2/(12+1)</f>
        <v>0.15384615384615385</v>
      </c>
      <c r="AS1044" s="98">
        <f t="shared" ref="AS1044:AS1107" si="633">2/(26+1)</f>
        <v>7.407407407407407E-2</v>
      </c>
      <c r="AU1044" s="97" t="b">
        <f t="shared" ref="AU1044:AU1107" si="634">H1045&lt;H1044</f>
        <v>0</v>
      </c>
      <c r="AV1044" s="97" t="b">
        <f t="shared" ref="AV1044:AV1107" si="635">H1046&lt;H1045</f>
        <v>1</v>
      </c>
      <c r="AW1044" s="97" t="b">
        <f t="shared" si="605"/>
        <v>1</v>
      </c>
      <c r="AX1044" s="97" t="b">
        <f t="shared" si="606"/>
        <v>1</v>
      </c>
      <c r="AY10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4" s="97" t="b">
        <f t="shared" ref="AZ1044:AZ1107" si="636">G1046&gt;G1045</f>
        <v>0</v>
      </c>
      <c r="BA1044" s="97" t="b">
        <f t="shared" ref="BA1044:BA1107" si="637">G1045&gt;G1044</f>
        <v>0</v>
      </c>
      <c r="BB1044" s="97" t="b">
        <f t="shared" si="607"/>
        <v>0</v>
      </c>
      <c r="BC1044" s="97" t="b">
        <f t="shared" si="608"/>
        <v>0</v>
      </c>
      <c r="BD1044" s="97" t="b">
        <f>Petrobras_PETR4___Histórico__InfoMoney_1[[#This Row],[MACD Line]]&lt;0</f>
        <v>1</v>
      </c>
      <c r="BE10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5" spans="1:57">
      <c r="A1045" s="83">
        <v>42800</v>
      </c>
      <c r="B1045" s="98">
        <v>13.64</v>
      </c>
      <c r="C1045" s="98">
        <v>13.64</v>
      </c>
      <c r="D1045" s="98">
        <v>-1.44</v>
      </c>
      <c r="E1045" s="98">
        <f>Petrobras_PETR4___Histórico__InfoMoney_1[[#This Row],[Var.Dia (%)]]/100</f>
        <v>-1.44E-2</v>
      </c>
      <c r="F1045" s="98">
        <v>13.64</v>
      </c>
      <c r="G1045" s="98">
        <v>13.59</v>
      </c>
      <c r="H1045" s="98">
        <v>13.98</v>
      </c>
      <c r="I1045" s="97" t="s">
        <v>914</v>
      </c>
      <c r="J1045" s="108">
        <v>9.1000000000000004E-3</v>
      </c>
      <c r="K1045" s="97">
        <f ca="1">IF(COUNT($E1045:E$1321)&gt;=22,LINEST(OFFSET(E1045,0,0,22),OFFSET(J1045,0,0,22)),"")</f>
        <v>0.20768353510561938</v>
      </c>
      <c r="L1045" s="99">
        <f t="shared" si="609"/>
        <v>0</v>
      </c>
      <c r="M1045" s="99">
        <f t="shared" si="610"/>
        <v>0</v>
      </c>
      <c r="N1045" s="99">
        <f t="shared" si="611"/>
        <v>0</v>
      </c>
      <c r="O10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-0.91071428571428448</v>
      </c>
      <c r="P1045" s="128">
        <f>IF(Petrobras_PETR4___Histórico__InfoMoney_1[[#This Row],[William %R]]&lt;-0.8,1,0)</f>
        <v>1</v>
      </c>
      <c r="Q1045" s="128">
        <f>IF(Petrobras_PETR4___Histórico__InfoMoney_1[[#This Row],[William %R]]&gt;-0.1,1,0)</f>
        <v>0</v>
      </c>
      <c r="R1045" s="99">
        <f t="shared" si="612"/>
        <v>13.54</v>
      </c>
      <c r="S1045" s="99">
        <f t="shared" si="613"/>
        <v>14.66</v>
      </c>
      <c r="T1045" s="99">
        <f t="shared" si="614"/>
        <v>13.899346153846151</v>
      </c>
      <c r="U1045" s="99">
        <f t="shared" si="615"/>
        <v>13.956000000000003</v>
      </c>
      <c r="V1045" s="99">
        <f t="shared" si="616"/>
        <v>13.924603599462968</v>
      </c>
      <c r="W1045" s="99">
        <f t="shared" si="617"/>
        <v>13.951377576360228</v>
      </c>
      <c r="X1045" s="99">
        <f t="shared" si="618"/>
        <v>-2.6773976897260354E-2</v>
      </c>
      <c r="Y1045" s="99">
        <f t="shared" si="619"/>
        <v>2.9673911476059009E-2</v>
      </c>
      <c r="Z1045" s="99">
        <f t="shared" si="620"/>
        <v>-5.6447888373319363E-2</v>
      </c>
      <c r="AA1045" s="109">
        <f t="shared" si="621"/>
        <v>0.141421356237309</v>
      </c>
      <c r="AB1045" s="109">
        <f t="shared" ref="AB1045:AB1108" si="638">_xlfn.STDEV.S(C1045:C1049)</f>
        <v>0.15990622251807418</v>
      </c>
      <c r="AC1045" s="99" t="str">
        <f t="shared" ref="AC1045:AC1108" si="639">IF(AND(C1045&gt;T1045,C1046&lt;T1046),"1","0")</f>
        <v>0</v>
      </c>
      <c r="AD1045" s="95" t="str">
        <f t="shared" ref="AD1045:AD1108" si="640">IF(AND(C1045&lt;T1045,C1046&gt;T1046),1,"0")</f>
        <v>0</v>
      </c>
      <c r="AE1045" s="95">
        <f t="shared" si="622"/>
        <v>0</v>
      </c>
      <c r="AF1045" s="95">
        <f>IF(Petrobras_PETR4___Histórico__InfoMoney_1[[#This Row],[MACD Line]]&lt;0,1,0)</f>
        <v>1</v>
      </c>
      <c r="AG1045" s="99">
        <f>Petrobras_PETR4___Histórico__InfoMoney_1[[#This Row],[9MME]]/Petrobras_PETR4___Histórico__InfoMoney_1[[#This Row],[20MA]]</f>
        <v>0.99594053839539609</v>
      </c>
      <c r="AH1045" s="95">
        <f t="shared" si="623"/>
        <v>0</v>
      </c>
      <c r="AI1045" s="96">
        <f t="shared" si="624"/>
        <v>0</v>
      </c>
      <c r="AK1045" s="104" t="b">
        <f t="shared" si="625"/>
        <v>1</v>
      </c>
      <c r="AL1045" s="104" t="b">
        <f t="shared" si="626"/>
        <v>0</v>
      </c>
      <c r="AM1045" s="104" t="b">
        <f t="shared" si="627"/>
        <v>0</v>
      </c>
      <c r="AN1045" s="104" t="b">
        <f t="shared" si="628"/>
        <v>1</v>
      </c>
      <c r="AO1045" s="98">
        <f t="shared" si="629"/>
        <v>12.89</v>
      </c>
      <c r="AP1045" s="104">
        <f t="shared" si="630"/>
        <v>14.66</v>
      </c>
      <c r="AQ1045" s="98">
        <f t="shared" si="631"/>
        <v>0.2</v>
      </c>
      <c r="AR1045" s="98">
        <f t="shared" si="632"/>
        <v>0.15384615384615385</v>
      </c>
      <c r="AS1045" s="98">
        <f t="shared" si="633"/>
        <v>7.407407407407407E-2</v>
      </c>
      <c r="AU1045" s="97" t="b">
        <f t="shared" si="634"/>
        <v>1</v>
      </c>
      <c r="AV1045" s="97" t="b">
        <f t="shared" si="635"/>
        <v>0</v>
      </c>
      <c r="AW1045" s="97" t="b">
        <f t="shared" ref="AW1045:AW1108" si="641">Z1046&gt;Z1045</f>
        <v>1</v>
      </c>
      <c r="AX1045" s="97" t="b">
        <f t="shared" ref="AX1045:AX1108" si="642">Z1047&gt;Z1046</f>
        <v>1</v>
      </c>
      <c r="AY10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5" s="97" t="b">
        <f t="shared" si="636"/>
        <v>0</v>
      </c>
      <c r="BA1045" s="97" t="b">
        <f t="shared" si="637"/>
        <v>0</v>
      </c>
      <c r="BB1045" s="97" t="b">
        <f t="shared" ref="BB1045:BB1108" si="643">Z1047&lt;Z1046</f>
        <v>0</v>
      </c>
      <c r="BC1045" s="97" t="b">
        <f t="shared" ref="BC1045:BC1108" si="644">Z1046&lt;Z1045</f>
        <v>0</v>
      </c>
      <c r="BD1045" s="97" t="b">
        <f>Petrobras_PETR4___Histórico__InfoMoney_1[[#This Row],[MACD Line]]&lt;0</f>
        <v>1</v>
      </c>
      <c r="BE10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6" spans="1:57">
      <c r="A1046" s="83">
        <v>42797</v>
      </c>
      <c r="B1046" s="98">
        <v>13.84</v>
      </c>
      <c r="C1046" s="98">
        <v>13.84</v>
      </c>
      <c r="D1046" s="98">
        <v>1.39</v>
      </c>
      <c r="E1046" s="98">
        <f>Petrobras_PETR4___Histórico__InfoMoney_1[[#This Row],[Var.Dia (%)]]/100</f>
        <v>1.3899999999999999E-2</v>
      </c>
      <c r="F1046" s="98">
        <v>13.75</v>
      </c>
      <c r="G1046" s="98">
        <v>13.59</v>
      </c>
      <c r="H1046" s="98">
        <v>13.86</v>
      </c>
      <c r="I1046" s="97" t="s">
        <v>915</v>
      </c>
      <c r="J1046" s="108">
        <v>6.7000000000000002E-3</v>
      </c>
      <c r="K1046" s="97">
        <f ca="1">IF(COUNT($E1046:E$1321)&gt;=22,LINEST(OFFSET(E1046,0,0,22),OFFSET(J1046,0,0,22)),"")</f>
        <v>0.27145121157109459</v>
      </c>
      <c r="L1046" s="99">
        <f t="shared" si="609"/>
        <v>0</v>
      </c>
      <c r="M1046" s="99">
        <f t="shared" si="610"/>
        <v>0</v>
      </c>
      <c r="N1046" s="99">
        <f t="shared" si="611"/>
        <v>0</v>
      </c>
      <c r="O10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-0.73214285714285676</v>
      </c>
      <c r="P1046" s="128">
        <f>IF(Petrobras_PETR4___Histórico__InfoMoney_1[[#This Row],[William %R]]&lt;-0.8,1,0)</f>
        <v>0</v>
      </c>
      <c r="Q1046" s="128">
        <f>IF(Petrobras_PETR4___Histórico__InfoMoney_1[[#This Row],[William %R]]&gt;-0.1,1,0)</f>
        <v>0</v>
      </c>
      <c r="R1046" s="99">
        <f t="shared" si="612"/>
        <v>13.54</v>
      </c>
      <c r="S1046" s="99">
        <f t="shared" si="613"/>
        <v>14.66</v>
      </c>
      <c r="T1046" s="99">
        <f t="shared" si="614"/>
        <v>13.918692307692304</v>
      </c>
      <c r="U1046" s="99">
        <f t="shared" si="615"/>
        <v>13.946499999999997</v>
      </c>
      <c r="V1046" s="99">
        <f t="shared" si="616"/>
        <v>13.976349708456235</v>
      </c>
      <c r="W1046" s="99">
        <f t="shared" si="617"/>
        <v>13.976287782469045</v>
      </c>
      <c r="X1046" s="99">
        <f t="shared" si="618"/>
        <v>6.1925987189681564E-5</v>
      </c>
      <c r="Y1046" s="99">
        <f t="shared" si="619"/>
        <v>4.3785883569388846E-2</v>
      </c>
      <c r="Z1046" s="99">
        <f t="shared" si="620"/>
        <v>-4.3723957582199165E-2</v>
      </c>
      <c r="AA1046" s="109">
        <f t="shared" si="621"/>
        <v>0.13435028842544369</v>
      </c>
      <c r="AB1046" s="109">
        <f t="shared" si="638"/>
        <v>0.18201648277010496</v>
      </c>
      <c r="AC1046" s="99" t="str">
        <f t="shared" si="639"/>
        <v>0</v>
      </c>
      <c r="AD1046" s="95" t="str">
        <f t="shared" si="640"/>
        <v>0</v>
      </c>
      <c r="AE1046" s="95">
        <f t="shared" si="622"/>
        <v>1</v>
      </c>
      <c r="AF1046" s="95">
        <f>IF(Petrobras_PETR4___Histórico__InfoMoney_1[[#This Row],[MACD Line]]&lt;0,1,0)</f>
        <v>0</v>
      </c>
      <c r="AG1046" s="99">
        <f>Petrobras_PETR4___Histórico__InfoMoney_1[[#This Row],[9MME]]/Petrobras_PETR4___Histórico__InfoMoney_1[[#This Row],[20MA]]</f>
        <v>0.99800611678143669</v>
      </c>
      <c r="AH1046" s="95">
        <f t="shared" si="623"/>
        <v>0</v>
      </c>
      <c r="AI1046" s="96">
        <f t="shared" si="624"/>
        <v>0</v>
      </c>
      <c r="AK1046" s="104" t="b">
        <f t="shared" si="625"/>
        <v>0</v>
      </c>
      <c r="AL1046" s="104" t="b">
        <f t="shared" si="626"/>
        <v>1</v>
      </c>
      <c r="AM1046" s="104" t="b">
        <f t="shared" si="627"/>
        <v>0</v>
      </c>
      <c r="AN1046" s="104" t="b">
        <f t="shared" si="628"/>
        <v>1</v>
      </c>
      <c r="AO1046" s="98">
        <f t="shared" si="629"/>
        <v>12.89</v>
      </c>
      <c r="AP1046" s="104">
        <f t="shared" si="630"/>
        <v>14.66</v>
      </c>
      <c r="AQ1046" s="98">
        <f t="shared" si="631"/>
        <v>0.2</v>
      </c>
      <c r="AR1046" s="98">
        <f t="shared" si="632"/>
        <v>0.15384615384615385</v>
      </c>
      <c r="AS1046" s="98">
        <f t="shared" si="633"/>
        <v>7.407407407407407E-2</v>
      </c>
      <c r="AU1046" s="97" t="b">
        <f t="shared" si="634"/>
        <v>0</v>
      </c>
      <c r="AV1046" s="97" t="b">
        <f t="shared" si="635"/>
        <v>0</v>
      </c>
      <c r="AW1046" s="97" t="b">
        <f t="shared" si="641"/>
        <v>1</v>
      </c>
      <c r="AX1046" s="97" t="b">
        <f t="shared" si="642"/>
        <v>1</v>
      </c>
      <c r="AY10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6" s="97" t="b">
        <f t="shared" si="636"/>
        <v>1</v>
      </c>
      <c r="BA1046" s="97" t="b">
        <f t="shared" si="637"/>
        <v>0</v>
      </c>
      <c r="BB1046" s="97" t="b">
        <f t="shared" si="643"/>
        <v>0</v>
      </c>
      <c r="BC1046" s="97" t="b">
        <f t="shared" si="644"/>
        <v>0</v>
      </c>
      <c r="BD1046" s="97" t="b">
        <f>Petrobras_PETR4___Histórico__InfoMoney_1[[#This Row],[MACD Line]]&lt;0</f>
        <v>0</v>
      </c>
      <c r="BE10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7" spans="1:57">
      <c r="A1047" s="83">
        <v>42796</v>
      </c>
      <c r="B1047" s="98">
        <v>13.65</v>
      </c>
      <c r="C1047" s="98">
        <v>13.65</v>
      </c>
      <c r="D1047" s="98">
        <v>-2.64</v>
      </c>
      <c r="E1047" s="98">
        <f>Petrobras_PETR4___Histórico__InfoMoney_1[[#This Row],[Var.Dia (%)]]/100</f>
        <v>-2.64E-2</v>
      </c>
      <c r="F1047" s="98">
        <v>13.95</v>
      </c>
      <c r="G1047" s="98">
        <v>13.54</v>
      </c>
      <c r="H1047" s="98">
        <v>13.96</v>
      </c>
      <c r="I1047" s="97" t="s">
        <v>916</v>
      </c>
      <c r="J1047" s="108">
        <v>-1.3899999999999999E-2</v>
      </c>
      <c r="K1047" s="97">
        <f ca="1">IF(COUNT($E1047:E$1321)&gt;=22,LINEST(OFFSET(E1047,0,0,22),OFFSET(J1047,0,0,22)),"")</f>
        <v>0.32127443032391872</v>
      </c>
      <c r="L1047" s="99">
        <f t="shared" si="609"/>
        <v>0</v>
      </c>
      <c r="M1047" s="99">
        <f t="shared" si="610"/>
        <v>0</v>
      </c>
      <c r="N1047" s="99">
        <f t="shared" si="611"/>
        <v>0</v>
      </c>
      <c r="O10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-0.87826086956521698</v>
      </c>
      <c r="P1047" s="128">
        <f>IF(Petrobras_PETR4___Histórico__InfoMoney_1[[#This Row],[William %R]]&lt;-0.8,1,0)</f>
        <v>1</v>
      </c>
      <c r="Q1047" s="128">
        <f>IF(Petrobras_PETR4___Histórico__InfoMoney_1[[#This Row],[William %R]]&gt;-0.1,1,0)</f>
        <v>0</v>
      </c>
      <c r="R1047" s="99">
        <f t="shared" si="612"/>
        <v>13.51</v>
      </c>
      <c r="S1047" s="99">
        <f t="shared" si="613"/>
        <v>14.66</v>
      </c>
      <c r="T1047" s="99">
        <f t="shared" si="614"/>
        <v>13.886076923076921</v>
      </c>
      <c r="U1047" s="99">
        <f t="shared" si="615"/>
        <v>13.932999999999996</v>
      </c>
      <c r="V1047" s="99">
        <f t="shared" si="616"/>
        <v>14.001140564539186</v>
      </c>
      <c r="W1047" s="99">
        <f t="shared" si="617"/>
        <v>13.987190805066568</v>
      </c>
      <c r="X1047" s="99">
        <f t="shared" si="618"/>
        <v>1.3949759472618339E-2</v>
      </c>
      <c r="Y1047" s="99">
        <f t="shared" si="619"/>
        <v>5.4716872964938636E-2</v>
      </c>
      <c r="Z1047" s="99">
        <f t="shared" si="620"/>
        <v>-4.0767113492320296E-2</v>
      </c>
      <c r="AA1047" s="109">
        <f t="shared" si="621"/>
        <v>0.26162950903902205</v>
      </c>
      <c r="AB1047" s="109">
        <f t="shared" si="638"/>
        <v>0.23136551169091696</v>
      </c>
      <c r="AC1047" s="99" t="str">
        <f t="shared" si="639"/>
        <v>0</v>
      </c>
      <c r="AD1047" s="95">
        <f t="shared" si="640"/>
        <v>1</v>
      </c>
      <c r="AE1047" s="95">
        <f t="shared" si="622"/>
        <v>1</v>
      </c>
      <c r="AF1047" s="95">
        <f>IF(Petrobras_PETR4___Histórico__InfoMoney_1[[#This Row],[MACD Line]]&lt;0,1,0)</f>
        <v>0</v>
      </c>
      <c r="AG1047" s="99">
        <f>Petrobras_PETR4___Histórico__InfoMoney_1[[#This Row],[9MME]]/Petrobras_PETR4___Histórico__InfoMoney_1[[#This Row],[20MA]]</f>
        <v>0.99663223448481475</v>
      </c>
      <c r="AH1047" s="95">
        <f t="shared" si="623"/>
        <v>0</v>
      </c>
      <c r="AI1047" s="96">
        <f t="shared" si="624"/>
        <v>0</v>
      </c>
      <c r="AK1047" s="104" t="b">
        <f t="shared" si="625"/>
        <v>1</v>
      </c>
      <c r="AL1047" s="104" t="b">
        <f t="shared" si="626"/>
        <v>0</v>
      </c>
      <c r="AM1047" s="104" t="b">
        <f t="shared" si="627"/>
        <v>1</v>
      </c>
      <c r="AN1047" s="104" t="b">
        <f t="shared" si="628"/>
        <v>0</v>
      </c>
      <c r="AO1047" s="98">
        <f t="shared" si="629"/>
        <v>12.89</v>
      </c>
      <c r="AP1047" s="104">
        <f t="shared" si="630"/>
        <v>14.66</v>
      </c>
      <c r="AQ1047" s="98">
        <f t="shared" si="631"/>
        <v>0.2</v>
      </c>
      <c r="AR1047" s="98">
        <f t="shared" si="632"/>
        <v>0.15384615384615385</v>
      </c>
      <c r="AS1047" s="98">
        <f t="shared" si="633"/>
        <v>7.407407407407407E-2</v>
      </c>
      <c r="AU1047" s="97" t="b">
        <f t="shared" si="634"/>
        <v>0</v>
      </c>
      <c r="AV1047" s="97" t="b">
        <f t="shared" si="635"/>
        <v>1</v>
      </c>
      <c r="AW1047" s="97" t="b">
        <f t="shared" si="641"/>
        <v>1</v>
      </c>
      <c r="AX1047" s="97" t="b">
        <f t="shared" si="642"/>
        <v>1</v>
      </c>
      <c r="AY10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7" s="97" t="b">
        <f t="shared" si="636"/>
        <v>0</v>
      </c>
      <c r="BA1047" s="97" t="b">
        <f t="shared" si="637"/>
        <v>1</v>
      </c>
      <c r="BB1047" s="97" t="b">
        <f t="shared" si="643"/>
        <v>0</v>
      </c>
      <c r="BC1047" s="97" t="b">
        <f t="shared" si="644"/>
        <v>0</v>
      </c>
      <c r="BD1047" s="97" t="b">
        <f>Petrobras_PETR4___Histórico__InfoMoney_1[[#This Row],[MACD Line]]&lt;0</f>
        <v>0</v>
      </c>
      <c r="BE10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8" spans="1:57">
      <c r="A1048" s="83">
        <v>42795</v>
      </c>
      <c r="B1048" s="98">
        <v>14.02</v>
      </c>
      <c r="C1048" s="98">
        <v>14.02</v>
      </c>
      <c r="D1048" s="98">
        <v>2.2400000000000002</v>
      </c>
      <c r="E1048" s="98">
        <f>Petrobras_PETR4___Histórico__InfoMoney_1[[#This Row],[Var.Dia (%)]]/100</f>
        <v>2.2400000000000003E-2</v>
      </c>
      <c r="F1048" s="98">
        <v>14.01</v>
      </c>
      <c r="G1048" s="98">
        <v>13.84</v>
      </c>
      <c r="H1048" s="98">
        <v>14.05</v>
      </c>
      <c r="I1048" s="97" t="s">
        <v>917</v>
      </c>
      <c r="J1048" s="108">
        <v>1.72E-2</v>
      </c>
      <c r="K1048" s="97">
        <f ca="1">IF(COUNT($E1048:E$1321)&gt;=22,LINEST(OFFSET(E1048,0,0,22),OFFSET(J1048,0,0,22)),"")</f>
        <v>4.5580827185427969E-2</v>
      </c>
      <c r="L1048" s="99">
        <f t="shared" si="609"/>
        <v>0</v>
      </c>
      <c r="M1048" s="99">
        <f t="shared" si="610"/>
        <v>0</v>
      </c>
      <c r="N1048" s="99">
        <f t="shared" si="611"/>
        <v>0</v>
      </c>
      <c r="O10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-0.36158192090395519</v>
      </c>
      <c r="P1048" s="128">
        <f>IF(Petrobras_PETR4___Histórico__InfoMoney_1[[#This Row],[William %R]]&lt;-0.8,1,0)</f>
        <v>0</v>
      </c>
      <c r="Q1048" s="128">
        <f>IF(Petrobras_PETR4___Histórico__InfoMoney_1[[#This Row],[William %R]]&gt;-0.1,1,0)</f>
        <v>0</v>
      </c>
      <c r="R1048" s="99">
        <f t="shared" si="612"/>
        <v>12.89</v>
      </c>
      <c r="S1048" s="99">
        <f t="shared" si="613"/>
        <v>14.66</v>
      </c>
      <c r="T1048" s="99">
        <f t="shared" si="614"/>
        <v>13.917192307692307</v>
      </c>
      <c r="U1048" s="99">
        <f t="shared" si="615"/>
        <v>13.928999999999997</v>
      </c>
      <c r="V1048" s="99">
        <f t="shared" si="616"/>
        <v>14.064984303546311</v>
      </c>
      <c r="W1048" s="99">
        <f t="shared" si="617"/>
        <v>14.014166069471894</v>
      </c>
      <c r="X1048" s="99">
        <f t="shared" si="618"/>
        <v>5.0818234074416324E-2</v>
      </c>
      <c r="Y1048" s="99">
        <f t="shared" si="619"/>
        <v>6.4908651338018708E-2</v>
      </c>
      <c r="Z1048" s="99">
        <f t="shared" si="620"/>
        <v>-1.4090417263602384E-2</v>
      </c>
      <c r="AA1048" s="109">
        <f t="shared" si="621"/>
        <v>0.21920310216782884</v>
      </c>
      <c r="AB1048" s="109">
        <f t="shared" si="638"/>
        <v>0.30003333148168665</v>
      </c>
      <c r="AC1048" s="99" t="str">
        <f t="shared" si="639"/>
        <v>1</v>
      </c>
      <c r="AD1048" s="95" t="str">
        <f t="shared" si="640"/>
        <v>0</v>
      </c>
      <c r="AE1048" s="95">
        <f t="shared" si="622"/>
        <v>1</v>
      </c>
      <c r="AF1048" s="95">
        <f>IF(Petrobras_PETR4___Histórico__InfoMoney_1[[#This Row],[MACD Line]]&lt;0,1,0)</f>
        <v>0</v>
      </c>
      <c r="AG1048" s="99">
        <f>Petrobras_PETR4___Histórico__InfoMoney_1[[#This Row],[9MME]]/Petrobras_PETR4___Histórico__InfoMoney_1[[#This Row],[20MA]]</f>
        <v>0.99915229432782759</v>
      </c>
      <c r="AH1048" s="95">
        <f t="shared" si="623"/>
        <v>0</v>
      </c>
      <c r="AI1048" s="96">
        <f t="shared" si="624"/>
        <v>0</v>
      </c>
      <c r="AK1048" s="104" t="b">
        <f t="shared" si="625"/>
        <v>0</v>
      </c>
      <c r="AL1048" s="104" t="b">
        <f t="shared" si="626"/>
        <v>0</v>
      </c>
      <c r="AM1048" s="104" t="b">
        <f t="shared" si="627"/>
        <v>1</v>
      </c>
      <c r="AN1048" s="104" t="b">
        <f t="shared" si="628"/>
        <v>1</v>
      </c>
      <c r="AO1048" s="98">
        <f t="shared" si="629"/>
        <v>12.89</v>
      </c>
      <c r="AP1048" s="104">
        <f t="shared" si="630"/>
        <v>14.66</v>
      </c>
      <c r="AQ1048" s="98">
        <f t="shared" si="631"/>
        <v>0.2</v>
      </c>
      <c r="AR1048" s="98">
        <f t="shared" si="632"/>
        <v>0.15384615384615385</v>
      </c>
      <c r="AS1048" s="98">
        <f t="shared" si="633"/>
        <v>7.407407407407407E-2</v>
      </c>
      <c r="AU1048" s="97" t="b">
        <f t="shared" si="634"/>
        <v>1</v>
      </c>
      <c r="AV1048" s="97" t="b">
        <f t="shared" si="635"/>
        <v>0</v>
      </c>
      <c r="AW1048" s="97" t="b">
        <f t="shared" si="641"/>
        <v>1</v>
      </c>
      <c r="AX1048" s="97" t="b">
        <f t="shared" si="642"/>
        <v>1</v>
      </c>
      <c r="AY10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8" s="97" t="b">
        <f t="shared" si="636"/>
        <v>1</v>
      </c>
      <c r="BA1048" s="97" t="b">
        <f t="shared" si="637"/>
        <v>0</v>
      </c>
      <c r="BB1048" s="97" t="b">
        <f t="shared" si="643"/>
        <v>0</v>
      </c>
      <c r="BC1048" s="97" t="b">
        <f t="shared" si="644"/>
        <v>0</v>
      </c>
      <c r="BD1048" s="97" t="b">
        <f>Petrobras_PETR4___Histórico__InfoMoney_1[[#This Row],[MACD Line]]&lt;0</f>
        <v>0</v>
      </c>
      <c r="BE10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49" spans="1:57">
      <c r="A1049" s="83">
        <v>42790</v>
      </c>
      <c r="B1049" s="98">
        <v>13.71</v>
      </c>
      <c r="C1049" s="98">
        <v>13.71</v>
      </c>
      <c r="D1049" s="98">
        <v>-2.44</v>
      </c>
      <c r="E1049" s="98">
        <f>Petrobras_PETR4___Histórico__InfoMoney_1[[#This Row],[Var.Dia (%)]]/100</f>
        <v>-2.4399999999999998E-2</v>
      </c>
      <c r="F1049" s="98">
        <v>13.87</v>
      </c>
      <c r="G1049" s="98">
        <v>13.64</v>
      </c>
      <c r="H1049" s="98">
        <v>13.98</v>
      </c>
      <c r="I1049" s="97" t="s">
        <v>918</v>
      </c>
      <c r="J1049" s="108">
        <v>-4.8999999999999998E-3</v>
      </c>
      <c r="K1049" s="97">
        <f ca="1">IF(COUNT($E1049:E$1321)&gt;=22,LINEST(OFFSET(E1049,0,0,22),OFFSET(J1049,0,0,22)),"")</f>
        <v>-0.11799159917746009</v>
      </c>
      <c r="L1049" s="99">
        <f t="shared" si="609"/>
        <v>0</v>
      </c>
      <c r="M1049" s="99">
        <f t="shared" si="610"/>
        <v>0</v>
      </c>
      <c r="N1049" s="99">
        <f t="shared" si="611"/>
        <v>0</v>
      </c>
      <c r="O10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-0.53672316384180763</v>
      </c>
      <c r="P1049" s="128">
        <f>IF(Petrobras_PETR4___Histórico__InfoMoney_1[[#This Row],[William %R]]&lt;-0.8,1,0)</f>
        <v>0</v>
      </c>
      <c r="Q1049" s="128">
        <f>IF(Petrobras_PETR4___Histórico__InfoMoney_1[[#This Row],[William %R]]&gt;-0.1,1,0)</f>
        <v>0</v>
      </c>
      <c r="R1049" s="99">
        <f t="shared" si="612"/>
        <v>12.89</v>
      </c>
      <c r="S1049" s="99">
        <f t="shared" si="613"/>
        <v>14.66</v>
      </c>
      <c r="T1049" s="99">
        <f t="shared" si="614"/>
        <v>13.886423076923077</v>
      </c>
      <c r="U1049" s="99">
        <f t="shared" si="615"/>
        <v>13.898499999999999</v>
      </c>
      <c r="V1049" s="99">
        <f t="shared" si="616"/>
        <v>14.073163267827457</v>
      </c>
      <c r="W1049" s="99">
        <f t="shared" si="617"/>
        <v>14.013699355029646</v>
      </c>
      <c r="X1049" s="99">
        <f t="shared" si="618"/>
        <v>5.9463912797811602E-2</v>
      </c>
      <c r="Y1049" s="99">
        <f t="shared" si="619"/>
        <v>6.8431255653919304E-2</v>
      </c>
      <c r="Z1049" s="99">
        <f t="shared" si="620"/>
        <v>-8.9673428561077018E-3</v>
      </c>
      <c r="AA1049" s="109">
        <f t="shared" si="621"/>
        <v>0.24748737341529137</v>
      </c>
      <c r="AB1049" s="109">
        <f t="shared" si="638"/>
        <v>0.31808803812781089</v>
      </c>
      <c r="AC1049" s="99" t="str">
        <f t="shared" si="639"/>
        <v>0</v>
      </c>
      <c r="AD1049" s="95">
        <f t="shared" si="640"/>
        <v>1</v>
      </c>
      <c r="AE1049" s="95">
        <f t="shared" si="622"/>
        <v>1</v>
      </c>
      <c r="AF1049" s="95">
        <f>IF(Petrobras_PETR4___Histórico__InfoMoney_1[[#This Row],[MACD Line]]&lt;0,1,0)</f>
        <v>0</v>
      </c>
      <c r="AG1049" s="99">
        <f>Petrobras_PETR4___Histórico__InfoMoney_1[[#This Row],[9MME]]/Petrobras_PETR4___Histórico__InfoMoney_1[[#This Row],[20MA]]</f>
        <v>0.99913106284297426</v>
      </c>
      <c r="AH1049" s="95">
        <f t="shared" si="623"/>
        <v>0</v>
      </c>
      <c r="AI1049" s="96">
        <f t="shared" si="624"/>
        <v>1</v>
      </c>
      <c r="AK1049" s="104" t="b">
        <f t="shared" si="625"/>
        <v>0</v>
      </c>
      <c r="AL1049" s="104" t="b">
        <f t="shared" si="626"/>
        <v>0</v>
      </c>
      <c r="AM1049" s="104" t="b">
        <f t="shared" si="627"/>
        <v>1</v>
      </c>
      <c r="AN1049" s="104" t="b">
        <f t="shared" si="628"/>
        <v>1</v>
      </c>
      <c r="AO1049" s="98">
        <f t="shared" si="629"/>
        <v>12.89</v>
      </c>
      <c r="AP1049" s="104">
        <f t="shared" si="630"/>
        <v>14.66</v>
      </c>
      <c r="AQ1049" s="98">
        <f t="shared" si="631"/>
        <v>0.2</v>
      </c>
      <c r="AR1049" s="98">
        <f t="shared" si="632"/>
        <v>0.15384615384615385</v>
      </c>
      <c r="AS1049" s="98">
        <f t="shared" si="633"/>
        <v>7.407407407407407E-2</v>
      </c>
      <c r="AU1049" s="97" t="b">
        <f t="shared" si="634"/>
        <v>0</v>
      </c>
      <c r="AV1049" s="97" t="b">
        <f t="shared" si="635"/>
        <v>1</v>
      </c>
      <c r="AW1049" s="97" t="b">
        <f t="shared" si="641"/>
        <v>1</v>
      </c>
      <c r="AX1049" s="97" t="b">
        <f t="shared" si="642"/>
        <v>1</v>
      </c>
      <c r="AY10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49" s="97" t="b">
        <f t="shared" si="636"/>
        <v>1</v>
      </c>
      <c r="BA1049" s="97" t="b">
        <f t="shared" si="637"/>
        <v>1</v>
      </c>
      <c r="BB1049" s="97" t="b">
        <f t="shared" si="643"/>
        <v>0</v>
      </c>
      <c r="BC1049" s="97" t="b">
        <f t="shared" si="644"/>
        <v>0</v>
      </c>
      <c r="BD1049" s="97" t="b">
        <f>Petrobras_PETR4___Histórico__InfoMoney_1[[#This Row],[MACD Line]]&lt;0</f>
        <v>0</v>
      </c>
      <c r="BE10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0" spans="1:57">
      <c r="A1050" s="83">
        <v>42789</v>
      </c>
      <c r="B1050" s="98">
        <v>14.06</v>
      </c>
      <c r="C1050" s="98">
        <v>14.06</v>
      </c>
      <c r="D1050" s="98">
        <v>-0.89</v>
      </c>
      <c r="E1050" s="98">
        <f>Petrobras_PETR4___Histórico__InfoMoney_1[[#This Row],[Var.Dia (%)]]/100</f>
        <v>-8.8999999999999999E-3</v>
      </c>
      <c r="F1050" s="98">
        <v>14.4</v>
      </c>
      <c r="G1050" s="98">
        <v>13.98</v>
      </c>
      <c r="H1050" s="98">
        <v>14.54</v>
      </c>
      <c r="I1050" s="97" t="s">
        <v>919</v>
      </c>
      <c r="J1050" s="108">
        <v>1.2E-2</v>
      </c>
      <c r="K1050" s="97">
        <f ca="1">IF(COUNT($E1050:E$1321)&gt;=22,LINEST(OFFSET(E1050,0,0,22),OFFSET(J1050,0,0,22)),"")</f>
        <v>-0.16404337031530949</v>
      </c>
      <c r="L1050" s="99">
        <f t="shared" si="609"/>
        <v>0</v>
      </c>
      <c r="M1050" s="99">
        <f t="shared" si="610"/>
        <v>0</v>
      </c>
      <c r="N1050" s="99">
        <f t="shared" si="611"/>
        <v>0</v>
      </c>
      <c r="O10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-0.3389830508474575</v>
      </c>
      <c r="P1050" s="128">
        <f>IF(Petrobras_PETR4___Histórico__InfoMoney_1[[#This Row],[William %R]]&lt;-0.8,1,0)</f>
        <v>0</v>
      </c>
      <c r="Q1050" s="128">
        <f>IF(Petrobras_PETR4___Histórico__InfoMoney_1[[#This Row],[William %R]]&gt;-0.1,1,0)</f>
        <v>0</v>
      </c>
      <c r="R1050" s="99">
        <f t="shared" si="612"/>
        <v>12.89</v>
      </c>
      <c r="S1050" s="99">
        <f t="shared" si="613"/>
        <v>14.66</v>
      </c>
      <c r="T1050" s="99">
        <f t="shared" si="614"/>
        <v>13.949153846153843</v>
      </c>
      <c r="U1050" s="99">
        <f t="shared" si="615"/>
        <v>13.9185</v>
      </c>
      <c r="V1050" s="99">
        <f t="shared" si="616"/>
        <v>14.139192952886996</v>
      </c>
      <c r="W1050" s="99">
        <f t="shared" si="617"/>
        <v>14.037995303432018</v>
      </c>
      <c r="X1050" s="99">
        <f t="shared" si="618"/>
        <v>0.10119764945497778</v>
      </c>
      <c r="Y1050" s="99">
        <f t="shared" si="619"/>
        <v>7.0673091367946222E-2</v>
      </c>
      <c r="Z1050" s="99">
        <f t="shared" si="620"/>
        <v>3.0524558087031556E-2</v>
      </c>
      <c r="AA1050" s="109">
        <f t="shared" si="621"/>
        <v>8.4852813742385153E-2</v>
      </c>
      <c r="AB1050" s="109">
        <f t="shared" si="638"/>
        <v>0.20278066969018502</v>
      </c>
      <c r="AC1050" s="99" t="str">
        <f t="shared" si="639"/>
        <v>0</v>
      </c>
      <c r="AD1050" s="95" t="str">
        <f t="shared" si="640"/>
        <v>0</v>
      </c>
      <c r="AE1050" s="95">
        <f t="shared" si="622"/>
        <v>1</v>
      </c>
      <c r="AF1050" s="95">
        <f>IF(Petrobras_PETR4___Histórico__InfoMoney_1[[#This Row],[MACD Line]]&lt;0,1,0)</f>
        <v>0</v>
      </c>
      <c r="AG1050" s="99">
        <f>Petrobras_PETR4___Histórico__InfoMoney_1[[#This Row],[9MME]]/Petrobras_PETR4___Histórico__InfoMoney_1[[#This Row],[20MA]]</f>
        <v>1.0022023814458343</v>
      </c>
      <c r="AH1050" s="95">
        <f t="shared" si="623"/>
        <v>0</v>
      </c>
      <c r="AI1050" s="96">
        <f t="shared" si="624"/>
        <v>0</v>
      </c>
      <c r="AK1050" s="104" t="b">
        <f t="shared" si="625"/>
        <v>0</v>
      </c>
      <c r="AL1050" s="104" t="b">
        <f t="shared" si="626"/>
        <v>0</v>
      </c>
      <c r="AM1050" s="104" t="b">
        <f t="shared" si="627"/>
        <v>1</v>
      </c>
      <c r="AN1050" s="104" t="b">
        <f t="shared" si="628"/>
        <v>0</v>
      </c>
      <c r="AO1050" s="98">
        <f t="shared" si="629"/>
        <v>12.89</v>
      </c>
      <c r="AP1050" s="104">
        <f t="shared" si="630"/>
        <v>14.66</v>
      </c>
      <c r="AQ1050" s="98">
        <f t="shared" si="631"/>
        <v>0.2</v>
      </c>
      <c r="AR1050" s="98">
        <f t="shared" si="632"/>
        <v>0.15384615384615385</v>
      </c>
      <c r="AS1050" s="98">
        <f t="shared" si="633"/>
        <v>7.407407407407407E-2</v>
      </c>
      <c r="AU1050" s="97" t="b">
        <f t="shared" si="634"/>
        <v>1</v>
      </c>
      <c r="AV1050" s="97" t="b">
        <f t="shared" si="635"/>
        <v>0</v>
      </c>
      <c r="AW1050" s="97" t="b">
        <f t="shared" si="641"/>
        <v>1</v>
      </c>
      <c r="AX1050" s="97" t="b">
        <f t="shared" si="642"/>
        <v>1</v>
      </c>
      <c r="AY10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0" s="97" t="b">
        <f t="shared" si="636"/>
        <v>1</v>
      </c>
      <c r="BA1050" s="97" t="b">
        <f t="shared" si="637"/>
        <v>1</v>
      </c>
      <c r="BB1050" s="97" t="b">
        <f t="shared" si="643"/>
        <v>0</v>
      </c>
      <c r="BC1050" s="97" t="b">
        <f t="shared" si="644"/>
        <v>0</v>
      </c>
      <c r="BD1050" s="97" t="b">
        <f>Petrobras_PETR4___Histórico__InfoMoney_1[[#This Row],[MACD Line]]&lt;0</f>
        <v>0</v>
      </c>
      <c r="BE10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1" spans="1:57">
      <c r="A1051" s="83">
        <v>42788</v>
      </c>
      <c r="B1051" s="98">
        <v>14.18</v>
      </c>
      <c r="C1051" s="98">
        <v>14.18</v>
      </c>
      <c r="D1051" s="98">
        <v>-2.42</v>
      </c>
      <c r="E1051" s="98">
        <f>Petrobras_PETR4___Histórico__InfoMoney_1[[#This Row],[Var.Dia (%)]]/100</f>
        <v>-2.4199999999999999E-2</v>
      </c>
      <c r="F1051" s="98">
        <v>14.45</v>
      </c>
      <c r="G1051" s="98">
        <v>14.07</v>
      </c>
      <c r="H1051" s="98">
        <v>14.47</v>
      </c>
      <c r="I1051" s="97" t="s">
        <v>920</v>
      </c>
      <c r="J1051" s="108">
        <v>1.67E-2</v>
      </c>
      <c r="K1051" s="97">
        <f ca="1">IF(COUNT($E1051:E$1321)&gt;=22,LINEST(OFFSET(E1051,0,0,22),OFFSET(J1051,0,0,22)),"")</f>
        <v>-0.13361817478907501</v>
      </c>
      <c r="L1051" s="99">
        <f t="shared" si="609"/>
        <v>0</v>
      </c>
      <c r="M1051" s="99">
        <f t="shared" si="610"/>
        <v>0</v>
      </c>
      <c r="N1051" s="99">
        <f t="shared" si="611"/>
        <v>0</v>
      </c>
      <c r="O10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-0.27118644067796643</v>
      </c>
      <c r="P1051" s="128">
        <f>IF(Petrobras_PETR4___Histórico__InfoMoney_1[[#This Row],[William %R]]&lt;-0.8,1,0)</f>
        <v>0</v>
      </c>
      <c r="Q1051" s="128">
        <f>IF(Petrobras_PETR4___Histórico__InfoMoney_1[[#This Row],[William %R]]&gt;-0.1,1,0)</f>
        <v>0</v>
      </c>
      <c r="R1051" s="99">
        <f t="shared" si="612"/>
        <v>12.89</v>
      </c>
      <c r="S1051" s="99">
        <f t="shared" si="613"/>
        <v>14.66</v>
      </c>
      <c r="T1051" s="99">
        <f t="shared" si="614"/>
        <v>13.980730769230766</v>
      </c>
      <c r="U1051" s="99">
        <f t="shared" si="615"/>
        <v>13.928999999999997</v>
      </c>
      <c r="V1051" s="99">
        <f t="shared" si="616"/>
        <v>14.153591671593722</v>
      </c>
      <c r="W1051" s="99">
        <f t="shared" si="617"/>
        <v>14.036234927706579</v>
      </c>
      <c r="X1051" s="99">
        <f t="shared" si="618"/>
        <v>0.11735674388714301</v>
      </c>
      <c r="Y1051" s="99">
        <f t="shared" si="619"/>
        <v>6.304195184618834E-2</v>
      </c>
      <c r="Z1051" s="99">
        <f t="shared" si="620"/>
        <v>5.4314792040954671E-2</v>
      </c>
      <c r="AA1051" s="109">
        <f t="shared" si="621"/>
        <v>0.25455844122715671</v>
      </c>
      <c r="AB1051" s="109">
        <f t="shared" si="638"/>
        <v>0.17256882684888364</v>
      </c>
      <c r="AC1051" s="99" t="str">
        <f t="shared" si="639"/>
        <v>0</v>
      </c>
      <c r="AD1051" s="95" t="str">
        <f t="shared" si="640"/>
        <v>0</v>
      </c>
      <c r="AE1051" s="95">
        <f t="shared" si="622"/>
        <v>1</v>
      </c>
      <c r="AF1051" s="95">
        <f>IF(Petrobras_PETR4___Histórico__InfoMoney_1[[#This Row],[MACD Line]]&lt;0,1,0)</f>
        <v>0</v>
      </c>
      <c r="AG1051" s="99">
        <f>Petrobras_PETR4___Histórico__InfoMoney_1[[#This Row],[9MME]]/Petrobras_PETR4___Histórico__InfoMoney_1[[#This Row],[20MA]]</f>
        <v>1.0037138896712448</v>
      </c>
      <c r="AH1051" s="95">
        <f t="shared" si="623"/>
        <v>0</v>
      </c>
      <c r="AI1051" s="96">
        <f t="shared" si="624"/>
        <v>0</v>
      </c>
      <c r="AK1051" s="104" t="b">
        <f t="shared" si="625"/>
        <v>0</v>
      </c>
      <c r="AL1051" s="104" t="b">
        <f t="shared" si="626"/>
        <v>1</v>
      </c>
      <c r="AM1051" s="104" t="b">
        <f t="shared" si="627"/>
        <v>1</v>
      </c>
      <c r="AN1051" s="104" t="b">
        <f t="shared" si="628"/>
        <v>0</v>
      </c>
      <c r="AO1051" s="98">
        <f t="shared" si="629"/>
        <v>12.89</v>
      </c>
      <c r="AP1051" s="104">
        <f t="shared" si="630"/>
        <v>14.84</v>
      </c>
      <c r="AQ1051" s="98">
        <f t="shared" si="631"/>
        <v>0.2</v>
      </c>
      <c r="AR1051" s="98">
        <f t="shared" si="632"/>
        <v>0.15384615384615385</v>
      </c>
      <c r="AS1051" s="98">
        <f t="shared" si="633"/>
        <v>7.407407407407407E-2</v>
      </c>
      <c r="AU1051" s="97" t="b">
        <f t="shared" si="634"/>
        <v>0</v>
      </c>
      <c r="AV1051" s="97" t="b">
        <f t="shared" si="635"/>
        <v>1</v>
      </c>
      <c r="AW1051" s="97" t="b">
        <f t="shared" si="641"/>
        <v>1</v>
      </c>
      <c r="AX1051" s="97" t="b">
        <f t="shared" si="642"/>
        <v>0</v>
      </c>
      <c r="AY10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1" s="97" t="b">
        <f t="shared" si="636"/>
        <v>0</v>
      </c>
      <c r="BA1051" s="97" t="b">
        <f t="shared" si="637"/>
        <v>1</v>
      </c>
      <c r="BB1051" s="97" t="b">
        <f t="shared" si="643"/>
        <v>1</v>
      </c>
      <c r="BC1051" s="97" t="b">
        <f t="shared" si="644"/>
        <v>0</v>
      </c>
      <c r="BD1051" s="97" t="b">
        <f>Petrobras_PETR4___Histórico__InfoMoney_1[[#This Row],[MACD Line]]&lt;0</f>
        <v>0</v>
      </c>
      <c r="BE10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2" spans="1:57">
      <c r="A1052" s="83">
        <v>42787</v>
      </c>
      <c r="B1052" s="98">
        <v>14.54</v>
      </c>
      <c r="C1052" s="98">
        <v>14.54</v>
      </c>
      <c r="D1052" s="98">
        <v>1.07</v>
      </c>
      <c r="E1052" s="98">
        <f>Petrobras_PETR4___Histórico__InfoMoney_1[[#This Row],[Var.Dia (%)]]/100</f>
        <v>1.0700000000000001E-2</v>
      </c>
      <c r="F1052" s="98">
        <v>14.54</v>
      </c>
      <c r="G1052" s="98">
        <v>14.49</v>
      </c>
      <c r="H1052" s="98">
        <v>14.66</v>
      </c>
      <c r="I1052" s="97" t="s">
        <v>921</v>
      </c>
      <c r="J1052" s="108">
        <v>6.7000000000000002E-3</v>
      </c>
      <c r="K1052" s="97">
        <f ca="1">IF(COUNT($E1052:E$1321)&gt;=22,LINEST(OFFSET(E1052,0,0,22),OFFSET(J1052,0,0,22)),"")</f>
        <v>-4.961344767613772E-2</v>
      </c>
      <c r="L1052" s="99">
        <f t="shared" si="609"/>
        <v>0</v>
      </c>
      <c r="M1052" s="99">
        <f t="shared" si="610"/>
        <v>0</v>
      </c>
      <c r="N1052" s="99">
        <f t="shared" si="611"/>
        <v>0</v>
      </c>
      <c r="O10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-6.7796610169492108E-2</v>
      </c>
      <c r="P1052" s="128">
        <f>IF(Petrobras_PETR4___Histórico__InfoMoney_1[[#This Row],[William %R]]&lt;-0.8,1,0)</f>
        <v>0</v>
      </c>
      <c r="Q1052" s="128">
        <f>IF(Petrobras_PETR4___Histórico__InfoMoney_1[[#This Row],[William %R]]&gt;-0.1,1,0)</f>
        <v>1</v>
      </c>
      <c r="R1052" s="99">
        <f t="shared" si="612"/>
        <v>12.89</v>
      </c>
      <c r="S1052" s="99">
        <f t="shared" si="613"/>
        <v>14.66</v>
      </c>
      <c r="T1052" s="99">
        <f t="shared" si="614"/>
        <v>14.032307692307688</v>
      </c>
      <c r="U1052" s="99">
        <f t="shared" si="615"/>
        <v>13.944499999999996</v>
      </c>
      <c r="V1052" s="99">
        <f t="shared" si="616"/>
        <v>14.148790157338034</v>
      </c>
      <c r="W1052" s="99">
        <f t="shared" si="617"/>
        <v>14.024733721923106</v>
      </c>
      <c r="X1052" s="99">
        <f t="shared" si="618"/>
        <v>0.1240564354149285</v>
      </c>
      <c r="Y1052" s="99">
        <f t="shared" si="619"/>
        <v>4.9463253835949669E-2</v>
      </c>
      <c r="Z1052" s="99">
        <f t="shared" si="620"/>
        <v>7.4593181578978832E-2</v>
      </c>
      <c r="AA1052" s="109">
        <f t="shared" si="621"/>
        <v>0.11313708498984645</v>
      </c>
      <c r="AB1052" s="109">
        <f t="shared" si="638"/>
        <v>0.15801898620102575</v>
      </c>
      <c r="AC1052" s="99" t="str">
        <f t="shared" si="639"/>
        <v>0</v>
      </c>
      <c r="AD1052" s="95" t="str">
        <f t="shared" si="640"/>
        <v>0</v>
      </c>
      <c r="AE1052" s="95">
        <f t="shared" si="622"/>
        <v>1</v>
      </c>
      <c r="AF1052" s="95">
        <f>IF(Petrobras_PETR4___Histórico__InfoMoney_1[[#This Row],[MACD Line]]&lt;0,1,0)</f>
        <v>0</v>
      </c>
      <c r="AG1052" s="99">
        <f>Petrobras_PETR4___Histórico__InfoMoney_1[[#This Row],[9MME]]/Petrobras_PETR4___Histórico__InfoMoney_1[[#This Row],[20MA]]</f>
        <v>1.006296940894811</v>
      </c>
      <c r="AH1052" s="95">
        <f t="shared" si="623"/>
        <v>0</v>
      </c>
      <c r="AI1052" s="96">
        <f t="shared" si="624"/>
        <v>0</v>
      </c>
      <c r="AK1052" s="104" t="b">
        <f t="shared" si="625"/>
        <v>1</v>
      </c>
      <c r="AL1052" s="104" t="b">
        <f t="shared" si="626"/>
        <v>0</v>
      </c>
      <c r="AM1052" s="104" t="b">
        <f t="shared" si="627"/>
        <v>0</v>
      </c>
      <c r="AN1052" s="104" t="b">
        <f t="shared" si="628"/>
        <v>1</v>
      </c>
      <c r="AO1052" s="98">
        <f t="shared" si="629"/>
        <v>12.89</v>
      </c>
      <c r="AP1052" s="104">
        <f t="shared" si="630"/>
        <v>14.84</v>
      </c>
      <c r="AQ1052" s="98">
        <f t="shared" si="631"/>
        <v>0.2</v>
      </c>
      <c r="AR1052" s="98">
        <f t="shared" si="632"/>
        <v>0.15384615384615385</v>
      </c>
      <c r="AS1052" s="98">
        <f t="shared" si="633"/>
        <v>7.407407407407407E-2</v>
      </c>
      <c r="AU1052" s="97" t="b">
        <f t="shared" si="634"/>
        <v>1</v>
      </c>
      <c r="AV1052" s="97" t="b">
        <f t="shared" si="635"/>
        <v>1</v>
      </c>
      <c r="AW1052" s="97" t="b">
        <f t="shared" si="641"/>
        <v>0</v>
      </c>
      <c r="AX1052" s="97" t="b">
        <f t="shared" si="642"/>
        <v>0</v>
      </c>
      <c r="AY10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2" s="97" t="b">
        <f t="shared" si="636"/>
        <v>0</v>
      </c>
      <c r="BA1052" s="97" t="b">
        <f t="shared" si="637"/>
        <v>0</v>
      </c>
      <c r="BB1052" s="97" t="b">
        <f t="shared" si="643"/>
        <v>1</v>
      </c>
      <c r="BC1052" s="97" t="b">
        <f t="shared" si="644"/>
        <v>1</v>
      </c>
      <c r="BD1052" s="97" t="b">
        <f>Petrobras_PETR4___Histórico__InfoMoney_1[[#This Row],[MACD Line]]&lt;0</f>
        <v>0</v>
      </c>
      <c r="BE10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3" spans="1:57">
      <c r="A1053" s="83">
        <v>42786</v>
      </c>
      <c r="B1053" s="98">
        <v>14.38</v>
      </c>
      <c r="C1053" s="98">
        <v>14.38</v>
      </c>
      <c r="D1053" s="98">
        <v>1.99</v>
      </c>
      <c r="E1053" s="98">
        <f>Petrobras_PETR4___Histórico__InfoMoney_1[[#This Row],[Var.Dia (%)]]/100</f>
        <v>1.9900000000000001E-2</v>
      </c>
      <c r="F1053" s="98">
        <v>14.22</v>
      </c>
      <c r="G1053" s="98">
        <v>14.14</v>
      </c>
      <c r="H1053" s="98">
        <v>14.44</v>
      </c>
      <c r="I1053" s="97" t="s">
        <v>922</v>
      </c>
      <c r="J1053" s="108">
        <v>-7.4999999999999997E-3</v>
      </c>
      <c r="K1053" s="97">
        <f ca="1">IF(COUNT($E1053:E$1321)&gt;=22,LINEST(OFFSET(E1053,0,0,22),OFFSET(J1053,0,0,22)),"")</f>
        <v>-8.6527783316818499E-2</v>
      </c>
      <c r="L1053" s="99">
        <f t="shared" si="609"/>
        <v>0</v>
      </c>
      <c r="M1053" s="99">
        <f t="shared" si="610"/>
        <v>0</v>
      </c>
      <c r="N1053" s="99">
        <f t="shared" si="611"/>
        <v>0</v>
      </c>
      <c r="O10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-8.5889570552146549E-2</v>
      </c>
      <c r="P1053" s="128">
        <f>IF(Petrobras_PETR4___Histórico__InfoMoney_1[[#This Row],[William %R]]&lt;-0.8,1,0)</f>
        <v>0</v>
      </c>
      <c r="Q1053" s="128">
        <f>IF(Petrobras_PETR4___Histórico__InfoMoney_1[[#This Row],[William %R]]&gt;-0.1,1,0)</f>
        <v>1</v>
      </c>
      <c r="R1053" s="99">
        <f t="shared" si="612"/>
        <v>12.89</v>
      </c>
      <c r="S1053" s="99">
        <f t="shared" si="613"/>
        <v>14.52</v>
      </c>
      <c r="T1053" s="99">
        <f t="shared" si="614"/>
        <v>14.010653846153847</v>
      </c>
      <c r="U1053" s="99">
        <f t="shared" si="615"/>
        <v>13.939999999999994</v>
      </c>
      <c r="V1053" s="99">
        <f t="shared" si="616"/>
        <v>14.077661095035859</v>
      </c>
      <c r="W1053" s="99">
        <f t="shared" si="617"/>
        <v>13.983512419676954</v>
      </c>
      <c r="X1053" s="99">
        <f t="shared" si="618"/>
        <v>9.4148675358905365E-2</v>
      </c>
      <c r="Y1053" s="99">
        <f t="shared" si="619"/>
        <v>3.0814958441204954E-2</v>
      </c>
      <c r="Z1053" s="99">
        <f t="shared" si="620"/>
        <v>6.3333716917700414E-2</v>
      </c>
      <c r="AA1053" s="109">
        <f t="shared" si="621"/>
        <v>0.1979898987322341</v>
      </c>
      <c r="AB1053" s="109">
        <f t="shared" si="638"/>
        <v>0.10709808588392268</v>
      </c>
      <c r="AC1053" s="99" t="str">
        <f t="shared" si="639"/>
        <v>0</v>
      </c>
      <c r="AD1053" s="95" t="str">
        <f t="shared" si="640"/>
        <v>0</v>
      </c>
      <c r="AE1053" s="95">
        <f t="shared" si="622"/>
        <v>1</v>
      </c>
      <c r="AF1053" s="95">
        <f>IF(Petrobras_PETR4___Histórico__InfoMoney_1[[#This Row],[MACD Line]]&lt;0,1,0)</f>
        <v>0</v>
      </c>
      <c r="AG1053" s="99">
        <f>Petrobras_PETR4___Histórico__InfoMoney_1[[#This Row],[9MME]]/Petrobras_PETR4___Histórico__InfoMoney_1[[#This Row],[20MA]]</f>
        <v>1.0050684251186408</v>
      </c>
      <c r="AH1053" s="95">
        <f t="shared" si="623"/>
        <v>0</v>
      </c>
      <c r="AI1053" s="96">
        <f t="shared" si="624"/>
        <v>0</v>
      </c>
      <c r="AK1053" s="104" t="b">
        <f t="shared" si="625"/>
        <v>0</v>
      </c>
      <c r="AL1053" s="104" t="b">
        <f t="shared" si="626"/>
        <v>1</v>
      </c>
      <c r="AM1053" s="104" t="b">
        <f t="shared" si="627"/>
        <v>0</v>
      </c>
      <c r="AN1053" s="104" t="b">
        <f t="shared" si="628"/>
        <v>1</v>
      </c>
      <c r="AO1053" s="98">
        <f t="shared" si="629"/>
        <v>12.89</v>
      </c>
      <c r="AP1053" s="104">
        <f t="shared" si="630"/>
        <v>14.84</v>
      </c>
      <c r="AQ1053" s="98">
        <f t="shared" si="631"/>
        <v>0.2</v>
      </c>
      <c r="AR1053" s="98">
        <f t="shared" si="632"/>
        <v>0.15384615384615385</v>
      </c>
      <c r="AS1053" s="98">
        <f t="shared" si="633"/>
        <v>7.407407407407407E-2</v>
      </c>
      <c r="AU1053" s="97" t="b">
        <f t="shared" si="634"/>
        <v>1</v>
      </c>
      <c r="AV1053" s="97" t="b">
        <f t="shared" si="635"/>
        <v>0</v>
      </c>
      <c r="AW1053" s="97" t="b">
        <f t="shared" si="641"/>
        <v>0</v>
      </c>
      <c r="AX1053" s="97" t="b">
        <f t="shared" si="642"/>
        <v>1</v>
      </c>
      <c r="AY10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3" s="97" t="b">
        <f t="shared" si="636"/>
        <v>1</v>
      </c>
      <c r="BA1053" s="97" t="b">
        <f t="shared" si="637"/>
        <v>0</v>
      </c>
      <c r="BB1053" s="97" t="b">
        <f t="shared" si="643"/>
        <v>0</v>
      </c>
      <c r="BC1053" s="97" t="b">
        <f t="shared" si="644"/>
        <v>1</v>
      </c>
      <c r="BD1053" s="97" t="b">
        <f>Petrobras_PETR4___Histórico__InfoMoney_1[[#This Row],[MACD Line]]&lt;0</f>
        <v>0</v>
      </c>
      <c r="BE10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4" spans="1:57">
      <c r="A1054" s="83">
        <v>42783</v>
      </c>
      <c r="B1054" s="98">
        <v>14.1</v>
      </c>
      <c r="C1054" s="98">
        <v>14.1</v>
      </c>
      <c r="D1054" s="98">
        <v>-1.58</v>
      </c>
      <c r="E1054" s="98">
        <f>Petrobras_PETR4___Histórico__InfoMoney_1[[#This Row],[Var.Dia (%)]]/100</f>
        <v>-1.5800000000000002E-2</v>
      </c>
      <c r="F1054" s="98">
        <v>14.22</v>
      </c>
      <c r="G1054" s="98">
        <v>14.09</v>
      </c>
      <c r="H1054" s="98">
        <v>14.36</v>
      </c>
      <c r="I1054" s="97" t="s">
        <v>923</v>
      </c>
      <c r="J1054" s="108">
        <v>-1.14E-2</v>
      </c>
      <c r="K1054" s="97">
        <f ca="1">IF(COUNT($E1054:E$1321)&gt;=22,LINEST(OFFSET(E1054,0,0,22),OFFSET(J1054,0,0,22)),"")</f>
        <v>-5.5114237211080899E-2</v>
      </c>
      <c r="L1054" s="99">
        <f t="shared" si="609"/>
        <v>0</v>
      </c>
      <c r="M1054" s="99">
        <f t="shared" si="610"/>
        <v>0</v>
      </c>
      <c r="N1054" s="99">
        <f t="shared" si="611"/>
        <v>0</v>
      </c>
      <c r="O10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-0.25766871165644184</v>
      </c>
      <c r="P1054" s="128">
        <f>IF(Petrobras_PETR4___Histórico__InfoMoney_1[[#This Row],[William %R]]&lt;-0.8,1,0)</f>
        <v>0</v>
      </c>
      <c r="Q1054" s="128">
        <f>IF(Petrobras_PETR4___Histórico__InfoMoney_1[[#This Row],[William %R]]&gt;-0.1,1,0)</f>
        <v>0</v>
      </c>
      <c r="R1054" s="99">
        <f t="shared" si="612"/>
        <v>12.89</v>
      </c>
      <c r="S1054" s="99">
        <f t="shared" si="613"/>
        <v>14.52</v>
      </c>
      <c r="T1054" s="99">
        <f t="shared" si="614"/>
        <v>13.973923076923075</v>
      </c>
      <c r="U1054" s="99">
        <f t="shared" si="615"/>
        <v>13.9435</v>
      </c>
      <c r="V1054" s="99">
        <f t="shared" si="616"/>
        <v>14.022690385042379</v>
      </c>
      <c r="W1054" s="99">
        <f t="shared" si="617"/>
        <v>13.95179341325111</v>
      </c>
      <c r="X1054" s="99">
        <f t="shared" si="618"/>
        <v>7.0896971791269081E-2</v>
      </c>
      <c r="Y1054" s="99">
        <f t="shared" si="619"/>
        <v>1.4981529211779851E-2</v>
      </c>
      <c r="Z1054" s="99">
        <f t="shared" si="620"/>
        <v>5.591544257948923E-2</v>
      </c>
      <c r="AA1054" s="109">
        <f t="shared" si="621"/>
        <v>0.16263455967290624</v>
      </c>
      <c r="AB1054" s="109">
        <f t="shared" si="638"/>
        <v>0.11322543883774552</v>
      </c>
      <c r="AC1054" s="99" t="str">
        <f t="shared" si="639"/>
        <v>0</v>
      </c>
      <c r="AD1054" s="95" t="str">
        <f t="shared" si="640"/>
        <v>0</v>
      </c>
      <c r="AE1054" s="95">
        <f t="shared" si="622"/>
        <v>1</v>
      </c>
      <c r="AF1054" s="95">
        <f>IF(Petrobras_PETR4___Histórico__InfoMoney_1[[#This Row],[MACD Line]]&lt;0,1,0)</f>
        <v>0</v>
      </c>
      <c r="AG1054" s="99">
        <f>Petrobras_PETR4___Histórico__InfoMoney_1[[#This Row],[9MME]]/Petrobras_PETR4___Histórico__InfoMoney_1[[#This Row],[20MA]]</f>
        <v>1.0021818823769553</v>
      </c>
      <c r="AH1054" s="95">
        <f t="shared" si="623"/>
        <v>0</v>
      </c>
      <c r="AI1054" s="96">
        <f t="shared" si="624"/>
        <v>0</v>
      </c>
      <c r="AK1054" s="104" t="b">
        <f t="shared" si="625"/>
        <v>1</v>
      </c>
      <c r="AL1054" s="104" t="b">
        <f t="shared" si="626"/>
        <v>0</v>
      </c>
      <c r="AM1054" s="104" t="b">
        <f t="shared" si="627"/>
        <v>0</v>
      </c>
      <c r="AN1054" s="104" t="b">
        <f t="shared" si="628"/>
        <v>1</v>
      </c>
      <c r="AO1054" s="98">
        <f t="shared" si="629"/>
        <v>12.89</v>
      </c>
      <c r="AP1054" s="104">
        <f t="shared" si="630"/>
        <v>14.84</v>
      </c>
      <c r="AQ1054" s="98">
        <f t="shared" si="631"/>
        <v>0.2</v>
      </c>
      <c r="AR1054" s="98">
        <f t="shared" si="632"/>
        <v>0.15384615384615385</v>
      </c>
      <c r="AS1054" s="98">
        <f t="shared" si="633"/>
        <v>7.407407407407407E-2</v>
      </c>
      <c r="AU1054" s="97" t="b">
        <f t="shared" si="634"/>
        <v>0</v>
      </c>
      <c r="AV1054" s="97" t="b">
        <f t="shared" si="635"/>
        <v>1</v>
      </c>
      <c r="AW1054" s="97" t="b">
        <f t="shared" si="641"/>
        <v>1</v>
      </c>
      <c r="AX1054" s="97" t="b">
        <f t="shared" si="642"/>
        <v>0</v>
      </c>
      <c r="AY10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4" s="97" t="b">
        <f t="shared" si="636"/>
        <v>1</v>
      </c>
      <c r="BA1054" s="97" t="b">
        <f t="shared" si="637"/>
        <v>1</v>
      </c>
      <c r="BB1054" s="97" t="b">
        <f t="shared" si="643"/>
        <v>1</v>
      </c>
      <c r="BC1054" s="97" t="b">
        <f t="shared" si="644"/>
        <v>0</v>
      </c>
      <c r="BD1054" s="97" t="b">
        <f>Petrobras_PETR4___Histórico__InfoMoney_1[[#This Row],[MACD Line]]&lt;0</f>
        <v>0</v>
      </c>
      <c r="BE10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5" spans="1:57">
      <c r="A1055" s="83">
        <v>42782</v>
      </c>
      <c r="B1055" s="98">
        <v>14.33</v>
      </c>
      <c r="C1055" s="98">
        <v>14.33</v>
      </c>
      <c r="D1055" s="98">
        <v>0.13</v>
      </c>
      <c r="E1055" s="98">
        <f>Petrobras_PETR4___Histórico__InfoMoney_1[[#This Row],[Var.Dia (%)]]/100</f>
        <v>1.2999999999999999E-3</v>
      </c>
      <c r="F1055" s="98">
        <v>14.31</v>
      </c>
      <c r="G1055" s="98">
        <v>14.23</v>
      </c>
      <c r="H1055" s="98">
        <v>14.52</v>
      </c>
      <c r="I1055" s="97" t="s">
        <v>924</v>
      </c>
      <c r="J1055" s="108">
        <v>1E-3</v>
      </c>
      <c r="K1055" s="97">
        <f ca="1">IF(COUNT($E1055:E$1321)&gt;=22,LINEST(OFFSET(E1055,0,0,22),OFFSET(J1055,0,0,22)),"")</f>
        <v>-0.10447222080269077</v>
      </c>
      <c r="L1055" s="99">
        <f t="shared" si="609"/>
        <v>0</v>
      </c>
      <c r="M1055" s="99">
        <f t="shared" si="610"/>
        <v>0</v>
      </c>
      <c r="N1055" s="99">
        <f t="shared" si="611"/>
        <v>0</v>
      </c>
      <c r="O10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-0.11656441717791388</v>
      </c>
      <c r="P1055" s="128">
        <f>IF(Petrobras_PETR4___Histórico__InfoMoney_1[[#This Row],[William %R]]&lt;-0.8,1,0)</f>
        <v>0</v>
      </c>
      <c r="Q1055" s="128">
        <f>IF(Petrobras_PETR4___Histórico__InfoMoney_1[[#This Row],[William %R]]&gt;-0.1,1,0)</f>
        <v>0</v>
      </c>
      <c r="R1055" s="99">
        <f t="shared" si="612"/>
        <v>12.89</v>
      </c>
      <c r="S1055" s="99">
        <f t="shared" si="613"/>
        <v>14.52</v>
      </c>
      <c r="T1055" s="99">
        <f t="shared" si="614"/>
        <v>14.006346153846151</v>
      </c>
      <c r="U1055" s="99">
        <f t="shared" si="615"/>
        <v>13.950999999999999</v>
      </c>
      <c r="V1055" s="99">
        <f t="shared" si="616"/>
        <v>14.00863409141372</v>
      </c>
      <c r="W1055" s="99">
        <f t="shared" si="617"/>
        <v>13.939936886311198</v>
      </c>
      <c r="X1055" s="99">
        <f t="shared" si="618"/>
        <v>6.8697205102521863E-2</v>
      </c>
      <c r="Y1055" s="99">
        <f t="shared" si="619"/>
        <v>1.00266856690754E-3</v>
      </c>
      <c r="Z1055" s="99">
        <f t="shared" si="620"/>
        <v>6.769453653561433E-2</v>
      </c>
      <c r="AA1055" s="109">
        <f t="shared" si="621"/>
        <v>1.4142135623730649E-2</v>
      </c>
      <c r="AB1055" s="109">
        <f t="shared" si="638"/>
        <v>0.12214745187681979</v>
      </c>
      <c r="AC1055" s="99" t="str">
        <f t="shared" si="639"/>
        <v>0</v>
      </c>
      <c r="AD1055" s="95" t="str">
        <f t="shared" si="640"/>
        <v>0</v>
      </c>
      <c r="AE1055" s="95">
        <f t="shared" si="622"/>
        <v>1</v>
      </c>
      <c r="AF1055" s="95">
        <f>IF(Petrobras_PETR4___Histórico__InfoMoney_1[[#This Row],[MACD Line]]&lt;0,1,0)</f>
        <v>0</v>
      </c>
      <c r="AG1055" s="99">
        <f>Petrobras_PETR4___Histórico__InfoMoney_1[[#This Row],[9MME]]/Petrobras_PETR4___Histórico__InfoMoney_1[[#This Row],[20MA]]</f>
        <v>1.0039671818397355</v>
      </c>
      <c r="AH1055" s="95">
        <f t="shared" si="623"/>
        <v>0</v>
      </c>
      <c r="AI1055" s="96">
        <f t="shared" si="624"/>
        <v>0</v>
      </c>
      <c r="AK1055" s="104" t="b">
        <f t="shared" si="625"/>
        <v>0</v>
      </c>
      <c r="AL1055" s="104" t="b">
        <f t="shared" si="626"/>
        <v>1</v>
      </c>
      <c r="AM1055" s="104" t="b">
        <f t="shared" si="627"/>
        <v>0</v>
      </c>
      <c r="AN1055" s="104" t="b">
        <f t="shared" si="628"/>
        <v>1</v>
      </c>
      <c r="AO1055" s="98">
        <f t="shared" si="629"/>
        <v>12.89</v>
      </c>
      <c r="AP1055" s="104">
        <f t="shared" si="630"/>
        <v>14.84</v>
      </c>
      <c r="AQ1055" s="98">
        <f t="shared" si="631"/>
        <v>0.2</v>
      </c>
      <c r="AR1055" s="98">
        <f t="shared" si="632"/>
        <v>0.15384615384615385</v>
      </c>
      <c r="AS1055" s="98">
        <f t="shared" si="633"/>
        <v>7.407407407407407E-2</v>
      </c>
      <c r="AU1055" s="97" t="b">
        <f t="shared" si="634"/>
        <v>1</v>
      </c>
      <c r="AV1055" s="97" t="b">
        <f t="shared" si="635"/>
        <v>1</v>
      </c>
      <c r="AW1055" s="97" t="b">
        <f t="shared" si="641"/>
        <v>0</v>
      </c>
      <c r="AX1055" s="97" t="b">
        <f t="shared" si="642"/>
        <v>0</v>
      </c>
      <c r="AY10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5" s="97" t="b">
        <f t="shared" si="636"/>
        <v>0</v>
      </c>
      <c r="BA1055" s="97" t="b">
        <f t="shared" si="637"/>
        <v>1</v>
      </c>
      <c r="BB1055" s="97" t="b">
        <f t="shared" si="643"/>
        <v>1</v>
      </c>
      <c r="BC1055" s="97" t="b">
        <f t="shared" si="644"/>
        <v>1</v>
      </c>
      <c r="BD1055" s="97" t="b">
        <f>Petrobras_PETR4___Histórico__InfoMoney_1[[#This Row],[MACD Line]]&lt;0</f>
        <v>0</v>
      </c>
      <c r="BE10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6" spans="1:57">
      <c r="A1056" s="83">
        <v>42781</v>
      </c>
      <c r="B1056" s="98">
        <v>14.31</v>
      </c>
      <c r="C1056" s="98">
        <v>14.31</v>
      </c>
      <c r="D1056" s="98">
        <v>0.13</v>
      </c>
      <c r="E1056" s="98">
        <f>Petrobras_PETR4___Histórico__InfoMoney_1[[#This Row],[Var.Dia (%)]]/100</f>
        <v>1.2999999999999999E-3</v>
      </c>
      <c r="F1056" s="98">
        <v>14.37</v>
      </c>
      <c r="G1056" s="98">
        <v>14.26</v>
      </c>
      <c r="H1056" s="98">
        <v>14.5</v>
      </c>
      <c r="I1056" s="97" t="s">
        <v>925</v>
      </c>
      <c r="J1056" s="108">
        <v>2.3999999999999998E-3</v>
      </c>
      <c r="K1056" s="97">
        <f ca="1">IF(COUNT($E1056:E$1321)&gt;=22,LINEST(OFFSET(E1056,0,0,22),OFFSET(J1056,0,0,22)),"")</f>
        <v>-0.11408708921400146</v>
      </c>
      <c r="L1056" s="99">
        <f t="shared" si="609"/>
        <v>0</v>
      </c>
      <c r="M1056" s="99">
        <f t="shared" si="610"/>
        <v>0</v>
      </c>
      <c r="N1056" s="99">
        <f t="shared" si="611"/>
        <v>0</v>
      </c>
      <c r="O10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-0.11801242236024818</v>
      </c>
      <c r="P1056" s="128">
        <f>IF(Petrobras_PETR4___Histórico__InfoMoney_1[[#This Row],[William %R]]&lt;-0.8,1,0)</f>
        <v>0</v>
      </c>
      <c r="Q1056" s="128">
        <f>IF(Petrobras_PETR4___Histórico__InfoMoney_1[[#This Row],[William %R]]&gt;-0.1,1,0)</f>
        <v>0</v>
      </c>
      <c r="R1056" s="99">
        <f t="shared" si="612"/>
        <v>12.89</v>
      </c>
      <c r="S1056" s="99">
        <f t="shared" si="613"/>
        <v>14.5</v>
      </c>
      <c r="T1056" s="99">
        <f t="shared" si="614"/>
        <v>14.00242307692308</v>
      </c>
      <c r="U1056" s="99">
        <f t="shared" si="615"/>
        <v>13.947499999999996</v>
      </c>
      <c r="V1056" s="99">
        <f t="shared" si="616"/>
        <v>13.950203926216215</v>
      </c>
      <c r="W1056" s="99">
        <f t="shared" si="617"/>
        <v>13.908731837216093</v>
      </c>
      <c r="X1056" s="99">
        <f t="shared" si="618"/>
        <v>4.147208900012167E-2</v>
      </c>
      <c r="Y1056" s="99">
        <f t="shared" si="619"/>
        <v>-1.5920965566996043E-2</v>
      </c>
      <c r="Z1056" s="99">
        <f t="shared" si="620"/>
        <v>5.7393054567117713E-2</v>
      </c>
      <c r="AA1056" s="109">
        <f t="shared" si="621"/>
        <v>1.4142135623731905E-2</v>
      </c>
      <c r="AB1056" s="109">
        <f t="shared" si="638"/>
        <v>0.28649607327151982</v>
      </c>
      <c r="AC1056" s="99" t="str">
        <f t="shared" si="639"/>
        <v>0</v>
      </c>
      <c r="AD1056" s="95" t="str">
        <f t="shared" si="640"/>
        <v>0</v>
      </c>
      <c r="AE1056" s="95">
        <f t="shared" si="622"/>
        <v>1</v>
      </c>
      <c r="AF1056" s="95">
        <f>IF(Petrobras_PETR4___Histórico__InfoMoney_1[[#This Row],[MACD Line]]&lt;0,1,0)</f>
        <v>0</v>
      </c>
      <c r="AG1056" s="99">
        <f>Petrobras_PETR4___Histórico__InfoMoney_1[[#This Row],[9MME]]/Petrobras_PETR4___Histórico__InfoMoney_1[[#This Row],[20MA]]</f>
        <v>1.003937843837468</v>
      </c>
      <c r="AH1056" s="95">
        <f t="shared" si="623"/>
        <v>0</v>
      </c>
      <c r="AI1056" s="96">
        <f t="shared" si="624"/>
        <v>0</v>
      </c>
      <c r="AK1056" s="104" t="b">
        <f t="shared" si="625"/>
        <v>1</v>
      </c>
      <c r="AL1056" s="104" t="b">
        <f t="shared" si="626"/>
        <v>0</v>
      </c>
      <c r="AM1056" s="104" t="b">
        <f t="shared" si="627"/>
        <v>0</v>
      </c>
      <c r="AN1056" s="104" t="b">
        <f t="shared" si="628"/>
        <v>1</v>
      </c>
      <c r="AO1056" s="98">
        <f t="shared" si="629"/>
        <v>12.89</v>
      </c>
      <c r="AP1056" s="104">
        <f t="shared" si="630"/>
        <v>14.84</v>
      </c>
      <c r="AQ1056" s="98">
        <f t="shared" si="631"/>
        <v>0.2</v>
      </c>
      <c r="AR1056" s="98">
        <f t="shared" si="632"/>
        <v>0.15384615384615385</v>
      </c>
      <c r="AS1056" s="98">
        <f t="shared" si="633"/>
        <v>7.407407407407407E-2</v>
      </c>
      <c r="AU1056" s="97" t="b">
        <f t="shared" si="634"/>
        <v>1</v>
      </c>
      <c r="AV1056" s="97" t="b">
        <f t="shared" si="635"/>
        <v>1</v>
      </c>
      <c r="AW1056" s="97" t="b">
        <f t="shared" si="641"/>
        <v>0</v>
      </c>
      <c r="AX1056" s="97" t="b">
        <f t="shared" si="642"/>
        <v>0</v>
      </c>
      <c r="AY10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6" s="97" t="b">
        <f t="shared" si="636"/>
        <v>0</v>
      </c>
      <c r="BA1056" s="97" t="b">
        <f t="shared" si="637"/>
        <v>0</v>
      </c>
      <c r="BB1056" s="97" t="b">
        <f t="shared" si="643"/>
        <v>1</v>
      </c>
      <c r="BC1056" s="97" t="b">
        <f t="shared" si="644"/>
        <v>1</v>
      </c>
      <c r="BD1056" s="97" t="b">
        <f>Petrobras_PETR4___Histórico__InfoMoney_1[[#This Row],[MACD Line]]&lt;0</f>
        <v>0</v>
      </c>
      <c r="BE10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7" spans="1:57">
      <c r="A1057" s="83">
        <v>42780</v>
      </c>
      <c r="B1057" s="98">
        <v>14.29</v>
      </c>
      <c r="C1057" s="98">
        <v>14.29</v>
      </c>
      <c r="D1057" s="98">
        <v>1.28</v>
      </c>
      <c r="E1057" s="98">
        <f>Petrobras_PETR4___Histórico__InfoMoney_1[[#This Row],[Var.Dia (%)]]/100</f>
        <v>1.2800000000000001E-2</v>
      </c>
      <c r="F1057" s="98">
        <v>14.22</v>
      </c>
      <c r="G1057" s="98">
        <v>14.06</v>
      </c>
      <c r="H1057" s="98">
        <v>14.41</v>
      </c>
      <c r="I1057" s="97" t="s">
        <v>926</v>
      </c>
      <c r="J1057" s="108">
        <v>-1.8599999999999998E-2</v>
      </c>
      <c r="K1057" s="97">
        <f ca="1">IF(COUNT($E1057:E$1321)&gt;=22,LINEST(OFFSET(E1057,0,0,22),OFFSET(J1057,0,0,22)),"")</f>
        <v>-0.11776749992862304</v>
      </c>
      <c r="L1057" s="99">
        <f t="shared" si="609"/>
        <v>0</v>
      </c>
      <c r="M1057" s="99">
        <f t="shared" si="610"/>
        <v>0</v>
      </c>
      <c r="N1057" s="99">
        <f t="shared" si="611"/>
        <v>0</v>
      </c>
      <c r="O10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-0.19540229885057564</v>
      </c>
      <c r="P1057" s="128">
        <f>IF(Petrobras_PETR4___Histórico__InfoMoney_1[[#This Row],[William %R]]&lt;-0.8,1,0)</f>
        <v>0</v>
      </c>
      <c r="Q1057" s="128">
        <f>IF(Petrobras_PETR4___Histórico__InfoMoney_1[[#This Row],[William %R]]&gt;-0.1,1,0)</f>
        <v>0</v>
      </c>
      <c r="R1057" s="99">
        <f t="shared" si="612"/>
        <v>12.89</v>
      </c>
      <c r="S1057" s="99">
        <f t="shared" si="613"/>
        <v>14.63</v>
      </c>
      <c r="T1057" s="99">
        <f t="shared" si="614"/>
        <v>13.996807692307693</v>
      </c>
      <c r="U1057" s="99">
        <f t="shared" si="615"/>
        <v>13.946500000000004</v>
      </c>
      <c r="V1057" s="99">
        <f t="shared" si="616"/>
        <v>13.884786458255526</v>
      </c>
      <c r="W1057" s="99">
        <f t="shared" si="617"/>
        <v>13.87663038419338</v>
      </c>
      <c r="X1057" s="99">
        <f t="shared" si="618"/>
        <v>8.1560740621462458E-3</v>
      </c>
      <c r="Y1057" s="99">
        <f t="shared" si="619"/>
        <v>-3.0269229208775471E-2</v>
      </c>
      <c r="Z1057" s="99">
        <f t="shared" si="620"/>
        <v>3.8425303270921717E-2</v>
      </c>
      <c r="AA1057" s="109">
        <f t="shared" si="621"/>
        <v>0.12727922061357835</v>
      </c>
      <c r="AB1057" s="109">
        <f t="shared" si="638"/>
        <v>0.30572863784735604</v>
      </c>
      <c r="AC1057" s="99" t="str">
        <f t="shared" si="639"/>
        <v>0</v>
      </c>
      <c r="AD1057" s="95" t="str">
        <f t="shared" si="640"/>
        <v>0</v>
      </c>
      <c r="AE1057" s="95">
        <f t="shared" si="622"/>
        <v>1</v>
      </c>
      <c r="AF1057" s="95">
        <f>IF(Petrobras_PETR4___Histórico__InfoMoney_1[[#This Row],[MACD Line]]&lt;0,1,0)</f>
        <v>0</v>
      </c>
      <c r="AG1057" s="99">
        <f>Petrobras_PETR4___Histórico__InfoMoney_1[[#This Row],[9MME]]/Petrobras_PETR4___Histórico__InfoMoney_1[[#This Row],[20MA]]</f>
        <v>1.0036071912169855</v>
      </c>
      <c r="AH1057" s="95">
        <f t="shared" si="623"/>
        <v>0</v>
      </c>
      <c r="AI1057" s="96">
        <f t="shared" si="624"/>
        <v>0</v>
      </c>
      <c r="AK1057" s="104" t="b">
        <f t="shared" si="625"/>
        <v>0</v>
      </c>
      <c r="AL1057" s="104" t="b">
        <f t="shared" si="626"/>
        <v>1</v>
      </c>
      <c r="AM1057" s="104" t="b">
        <f t="shared" si="627"/>
        <v>0</v>
      </c>
      <c r="AN1057" s="104" t="b">
        <f t="shared" si="628"/>
        <v>1</v>
      </c>
      <c r="AO1057" s="98">
        <f t="shared" si="629"/>
        <v>12.89</v>
      </c>
      <c r="AP1057" s="104">
        <f t="shared" si="630"/>
        <v>14.84</v>
      </c>
      <c r="AQ1057" s="98">
        <f t="shared" si="631"/>
        <v>0.2</v>
      </c>
      <c r="AR1057" s="98">
        <f t="shared" si="632"/>
        <v>0.15384615384615385</v>
      </c>
      <c r="AS1057" s="98">
        <f t="shared" si="633"/>
        <v>7.407407407407407E-2</v>
      </c>
      <c r="AU1057" s="97" t="b">
        <f t="shared" si="634"/>
        <v>1</v>
      </c>
      <c r="AV1057" s="97" t="b">
        <f t="shared" si="635"/>
        <v>1</v>
      </c>
      <c r="AW1057" s="97" t="b">
        <f t="shared" si="641"/>
        <v>0</v>
      </c>
      <c r="AX1057" s="97" t="b">
        <f t="shared" si="642"/>
        <v>0</v>
      </c>
      <c r="AY10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7" s="97" t="b">
        <f t="shared" si="636"/>
        <v>0</v>
      </c>
      <c r="BA1057" s="97" t="b">
        <f t="shared" si="637"/>
        <v>0</v>
      </c>
      <c r="BB1057" s="97" t="b">
        <f t="shared" si="643"/>
        <v>1</v>
      </c>
      <c r="BC1057" s="97" t="b">
        <f t="shared" si="644"/>
        <v>1</v>
      </c>
      <c r="BD1057" s="97" t="b">
        <f>Petrobras_PETR4___Histórico__InfoMoney_1[[#This Row],[MACD Line]]&lt;0</f>
        <v>0</v>
      </c>
      <c r="BE10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8" spans="1:57">
      <c r="A1058" s="83">
        <v>42779</v>
      </c>
      <c r="B1058" s="98">
        <v>14.11</v>
      </c>
      <c r="C1058" s="98">
        <v>14.11</v>
      </c>
      <c r="D1058" s="98">
        <v>0.26</v>
      </c>
      <c r="E1058" s="98">
        <f>Petrobras_PETR4___Histórico__InfoMoney_1[[#This Row],[Var.Dia (%)]]/100</f>
        <v>2.5999999999999999E-3</v>
      </c>
      <c r="F1058" s="98">
        <v>14.25</v>
      </c>
      <c r="G1058" s="98">
        <v>14.05</v>
      </c>
      <c r="H1058" s="98">
        <v>14.37</v>
      </c>
      <c r="I1058" s="97" t="s">
        <v>927</v>
      </c>
      <c r="J1058" s="108">
        <v>3.8E-3</v>
      </c>
      <c r="K1058" s="97">
        <f ca="1">IF(COUNT($E1058:E$1321)&gt;=22,LINEST(OFFSET(E1058,0,0,22),OFFSET(J1058,0,0,22)),"")</f>
        <v>1.9751351058318975E-2</v>
      </c>
      <c r="L1058" s="99">
        <f t="shared" si="609"/>
        <v>0</v>
      </c>
      <c r="M1058" s="99">
        <f t="shared" si="610"/>
        <v>0</v>
      </c>
      <c r="N1058" s="99">
        <f t="shared" si="611"/>
        <v>0</v>
      </c>
      <c r="O10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-0.37435897435897469</v>
      </c>
      <c r="P1058" s="128">
        <f>IF(Petrobras_PETR4___Histórico__InfoMoney_1[[#This Row],[William %R]]&lt;-0.8,1,0)</f>
        <v>0</v>
      </c>
      <c r="Q1058" s="128">
        <f>IF(Petrobras_PETR4___Histórico__InfoMoney_1[[#This Row],[William %R]]&gt;-0.1,1,0)</f>
        <v>0</v>
      </c>
      <c r="R1058" s="99">
        <f t="shared" si="612"/>
        <v>12.89</v>
      </c>
      <c r="S1058" s="99">
        <f t="shared" si="613"/>
        <v>14.84</v>
      </c>
      <c r="T1058" s="99">
        <f t="shared" si="614"/>
        <v>13.971653846153846</v>
      </c>
      <c r="U1058" s="99">
        <f t="shared" si="615"/>
        <v>13.9435</v>
      </c>
      <c r="V1058" s="99">
        <f t="shared" si="616"/>
        <v>13.811111268847441</v>
      </c>
      <c r="W1058" s="99">
        <f t="shared" si="617"/>
        <v>13.84356081492885</v>
      </c>
      <c r="X1058" s="99">
        <f t="shared" si="618"/>
        <v>-3.2449546081409153E-2</v>
      </c>
      <c r="Y1058" s="99">
        <f t="shared" si="619"/>
        <v>-3.9875555026505902E-2</v>
      </c>
      <c r="Z1058" s="99">
        <f t="shared" si="620"/>
        <v>7.4260089450967487E-3</v>
      </c>
      <c r="AA1058" s="109">
        <f t="shared" si="621"/>
        <v>2.8284271247461298E-2</v>
      </c>
      <c r="AB1058" s="109">
        <f t="shared" si="638"/>
        <v>0.34892692644735818</v>
      </c>
      <c r="AC1058" s="99" t="str">
        <f t="shared" si="639"/>
        <v>0</v>
      </c>
      <c r="AD1058" s="95" t="str">
        <f t="shared" si="640"/>
        <v>0</v>
      </c>
      <c r="AE1058" s="95">
        <f t="shared" si="622"/>
        <v>0</v>
      </c>
      <c r="AF1058" s="95">
        <f>IF(Petrobras_PETR4___Histórico__InfoMoney_1[[#This Row],[MACD Line]]&lt;0,1,0)</f>
        <v>1</v>
      </c>
      <c r="AG1058" s="99">
        <f>Petrobras_PETR4___Histórico__InfoMoney_1[[#This Row],[9MME]]/Petrobras_PETR4___Histórico__InfoMoney_1[[#This Row],[20MA]]</f>
        <v>1.0020191376737437</v>
      </c>
      <c r="AH1058" s="95">
        <f t="shared" si="623"/>
        <v>1</v>
      </c>
      <c r="AI1058" s="96">
        <f t="shared" si="624"/>
        <v>0</v>
      </c>
      <c r="AK1058" s="104" t="b">
        <f t="shared" si="625"/>
        <v>1</v>
      </c>
      <c r="AL1058" s="104" t="b">
        <f t="shared" si="626"/>
        <v>0</v>
      </c>
      <c r="AM1058" s="104" t="b">
        <f t="shared" si="627"/>
        <v>0</v>
      </c>
      <c r="AN1058" s="104" t="b">
        <f t="shared" si="628"/>
        <v>1</v>
      </c>
      <c r="AO1058" s="98">
        <f t="shared" si="629"/>
        <v>12.89</v>
      </c>
      <c r="AP1058" s="104">
        <f t="shared" si="630"/>
        <v>14.84</v>
      </c>
      <c r="AQ1058" s="98">
        <f t="shared" si="631"/>
        <v>0.2</v>
      </c>
      <c r="AR1058" s="98">
        <f t="shared" si="632"/>
        <v>0.15384615384615385</v>
      </c>
      <c r="AS1058" s="98">
        <f t="shared" si="633"/>
        <v>7.407407407407407E-2</v>
      </c>
      <c r="AU1058" s="97" t="b">
        <f t="shared" si="634"/>
        <v>1</v>
      </c>
      <c r="AV1058" s="97" t="b">
        <f t="shared" si="635"/>
        <v>1</v>
      </c>
      <c r="AW1058" s="97" t="b">
        <f t="shared" si="641"/>
        <v>0</v>
      </c>
      <c r="AX1058" s="97" t="b">
        <f t="shared" si="642"/>
        <v>0</v>
      </c>
      <c r="AY10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8" s="97" t="b">
        <f t="shared" si="636"/>
        <v>0</v>
      </c>
      <c r="BA1058" s="97" t="b">
        <f t="shared" si="637"/>
        <v>0</v>
      </c>
      <c r="BB1058" s="97" t="b">
        <f t="shared" si="643"/>
        <v>1</v>
      </c>
      <c r="BC1058" s="97" t="b">
        <f t="shared" si="644"/>
        <v>1</v>
      </c>
      <c r="BD1058" s="97" t="b">
        <f>Petrobras_PETR4___Histórico__InfoMoney_1[[#This Row],[MACD Line]]&lt;0</f>
        <v>1</v>
      </c>
      <c r="BE10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59" spans="1:57">
      <c r="A1059" s="83">
        <v>42776</v>
      </c>
      <c r="B1059" s="98">
        <v>14.07</v>
      </c>
      <c r="C1059" s="98">
        <v>14.07</v>
      </c>
      <c r="D1059" s="98">
        <v>3.52</v>
      </c>
      <c r="E1059" s="98">
        <f>Petrobras_PETR4___Histórico__InfoMoney_1[[#This Row],[Var.Dia (%)]]/100</f>
        <v>3.5200000000000002E-2</v>
      </c>
      <c r="F1059" s="98">
        <v>13.73</v>
      </c>
      <c r="G1059" s="98">
        <v>13.68</v>
      </c>
      <c r="H1059" s="98">
        <v>14.12</v>
      </c>
      <c r="I1059" s="97" t="s">
        <v>928</v>
      </c>
      <c r="J1059" s="108">
        <v>-1.26E-2</v>
      </c>
      <c r="K1059" s="97">
        <f ca="1">IF(COUNT($E1059:E$1321)&gt;=22,LINEST(OFFSET(E1059,0,0,22),OFFSET(J1059,0,0,22)),"")</f>
        <v>-8.3676472459869852E-2</v>
      </c>
      <c r="L1059" s="99">
        <f t="shared" si="609"/>
        <v>0</v>
      </c>
      <c r="M1059" s="99">
        <f t="shared" si="610"/>
        <v>0</v>
      </c>
      <c r="N1059" s="99">
        <f t="shared" si="611"/>
        <v>0</v>
      </c>
      <c r="O10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-0.3948717948717948</v>
      </c>
      <c r="P1059" s="128">
        <f>IF(Petrobras_PETR4___Histórico__InfoMoney_1[[#This Row],[William %R]]&lt;-0.8,1,0)</f>
        <v>0</v>
      </c>
      <c r="Q1059" s="128">
        <f>IF(Petrobras_PETR4___Histórico__InfoMoney_1[[#This Row],[William %R]]&gt;-0.1,1,0)</f>
        <v>0</v>
      </c>
      <c r="R1059" s="99">
        <f t="shared" si="612"/>
        <v>12.89</v>
      </c>
      <c r="S1059" s="99">
        <f t="shared" si="613"/>
        <v>14.84</v>
      </c>
      <c r="T1059" s="99">
        <f t="shared" si="614"/>
        <v>13.97776923076923</v>
      </c>
      <c r="U1059" s="99">
        <f t="shared" si="615"/>
        <v>13.9465</v>
      </c>
      <c r="V1059" s="99">
        <f t="shared" si="616"/>
        <v>13.756767863183338</v>
      </c>
      <c r="W1059" s="99">
        <f t="shared" si="617"/>
        <v>13.822245680123158</v>
      </c>
      <c r="X1059" s="99">
        <f t="shared" si="618"/>
        <v>-6.5477816939820244E-2</v>
      </c>
      <c r="Y1059" s="99">
        <f t="shared" si="619"/>
        <v>-4.1732057262780085E-2</v>
      </c>
      <c r="Z1059" s="99">
        <f t="shared" si="620"/>
        <v>-2.3745759677040158E-2</v>
      </c>
      <c r="AA1059" s="109">
        <f t="shared" si="621"/>
        <v>0.33234018715767777</v>
      </c>
      <c r="AB1059" s="109">
        <f t="shared" si="638"/>
        <v>0.28766299727285083</v>
      </c>
      <c r="AC1059" s="99" t="str">
        <f t="shared" si="639"/>
        <v>1</v>
      </c>
      <c r="AD1059" s="95" t="str">
        <f t="shared" si="640"/>
        <v>0</v>
      </c>
      <c r="AE1059" s="95">
        <f t="shared" si="622"/>
        <v>0</v>
      </c>
      <c r="AF1059" s="95">
        <f>IF(Petrobras_PETR4___Histórico__InfoMoney_1[[#This Row],[MACD Line]]&lt;0,1,0)</f>
        <v>1</v>
      </c>
      <c r="AG1059" s="99">
        <f>Petrobras_PETR4___Histórico__InfoMoney_1[[#This Row],[9MME]]/Petrobras_PETR4___Histórico__InfoMoney_1[[#This Row],[20MA]]</f>
        <v>1.0022420844490898</v>
      </c>
      <c r="AH1059" s="95">
        <f t="shared" si="623"/>
        <v>0</v>
      </c>
      <c r="AI1059" s="96">
        <f t="shared" si="624"/>
        <v>0</v>
      </c>
      <c r="AK1059" s="104" t="b">
        <f t="shared" si="625"/>
        <v>0</v>
      </c>
      <c r="AL1059" s="104" t="b">
        <f t="shared" si="626"/>
        <v>1</v>
      </c>
      <c r="AM1059" s="104" t="b">
        <f t="shared" si="627"/>
        <v>0</v>
      </c>
      <c r="AN1059" s="104" t="b">
        <f t="shared" si="628"/>
        <v>1</v>
      </c>
      <c r="AO1059" s="98">
        <f t="shared" si="629"/>
        <v>12.89</v>
      </c>
      <c r="AP1059" s="104">
        <f t="shared" si="630"/>
        <v>14.84</v>
      </c>
      <c r="AQ1059" s="98">
        <f t="shared" si="631"/>
        <v>0.2</v>
      </c>
      <c r="AR1059" s="98">
        <f t="shared" si="632"/>
        <v>0.15384615384615385</v>
      </c>
      <c r="AS1059" s="98">
        <f t="shared" si="633"/>
        <v>7.407407407407407E-2</v>
      </c>
      <c r="AU1059" s="97" t="b">
        <f t="shared" si="634"/>
        <v>1</v>
      </c>
      <c r="AV1059" s="97" t="b">
        <f t="shared" si="635"/>
        <v>1</v>
      </c>
      <c r="AW1059" s="97" t="b">
        <f t="shared" si="641"/>
        <v>0</v>
      </c>
      <c r="AX1059" s="97" t="b">
        <f t="shared" si="642"/>
        <v>0</v>
      </c>
      <c r="AY10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59" s="97" t="b">
        <f t="shared" si="636"/>
        <v>0</v>
      </c>
      <c r="BA1059" s="97" t="b">
        <f t="shared" si="637"/>
        <v>0</v>
      </c>
      <c r="BB1059" s="97" t="b">
        <f t="shared" si="643"/>
        <v>1</v>
      </c>
      <c r="BC1059" s="97" t="b">
        <f t="shared" si="644"/>
        <v>1</v>
      </c>
      <c r="BD1059" s="97" t="b">
        <f>Petrobras_PETR4___Histórico__InfoMoney_1[[#This Row],[MACD Line]]&lt;0</f>
        <v>1</v>
      </c>
      <c r="BE10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0" spans="1:57">
      <c r="A1060" s="83">
        <v>42775</v>
      </c>
      <c r="B1060" s="98">
        <v>13.6</v>
      </c>
      <c r="C1060" s="98">
        <v>13.6</v>
      </c>
      <c r="D1060" s="98">
        <v>-0.33</v>
      </c>
      <c r="E1060" s="98">
        <f>Petrobras_PETR4___Histórico__InfoMoney_1[[#This Row],[Var.Dia (%)]]/100</f>
        <v>-3.3E-3</v>
      </c>
      <c r="F1060" s="98">
        <v>13.71</v>
      </c>
      <c r="G1060" s="98">
        <v>13.51</v>
      </c>
      <c r="H1060" s="98">
        <v>13.77</v>
      </c>
      <c r="I1060" s="97" t="s">
        <v>929</v>
      </c>
      <c r="J1060" s="108">
        <v>-1.7500000000000002E-2</v>
      </c>
      <c r="K1060" s="97">
        <f ca="1">IF(COUNT($E1060:E$1321)&gt;=22,LINEST(OFFSET(E1060,0,0,22),OFFSET(J1060,0,0,22)),"")</f>
        <v>4.4360715497928256E-2</v>
      </c>
      <c r="L1060" s="99">
        <f t="shared" si="609"/>
        <v>0</v>
      </c>
      <c r="M1060" s="99">
        <f t="shared" si="610"/>
        <v>0</v>
      </c>
      <c r="N1060" s="99">
        <f t="shared" si="611"/>
        <v>0</v>
      </c>
      <c r="O10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-0.63589743589743619</v>
      </c>
      <c r="P1060" s="128">
        <f>IF(Petrobras_PETR4___Histórico__InfoMoney_1[[#This Row],[William %R]]&lt;-0.8,1,0)</f>
        <v>0</v>
      </c>
      <c r="Q1060" s="128">
        <f>IF(Petrobras_PETR4___Histórico__InfoMoney_1[[#This Row],[William %R]]&gt;-0.1,1,0)</f>
        <v>0</v>
      </c>
      <c r="R1060" s="99">
        <f t="shared" si="612"/>
        <v>12.89</v>
      </c>
      <c r="S1060" s="99">
        <f t="shared" si="613"/>
        <v>14.84</v>
      </c>
      <c r="T1060" s="99">
        <f t="shared" si="614"/>
        <v>13.928730769230766</v>
      </c>
      <c r="U1060" s="99">
        <f t="shared" si="615"/>
        <v>13.960999999999999</v>
      </c>
      <c r="V1060" s="99">
        <f t="shared" si="616"/>
        <v>13.699816565580308</v>
      </c>
      <c r="W1060" s="99">
        <f t="shared" si="617"/>
        <v>13.802425334533011</v>
      </c>
      <c r="X1060" s="99">
        <f t="shared" si="618"/>
        <v>-0.10260876895270243</v>
      </c>
      <c r="Y1060" s="99">
        <f t="shared" si="619"/>
        <v>-3.5795617343520048E-2</v>
      </c>
      <c r="Z1060" s="99">
        <f t="shared" si="620"/>
        <v>-6.6813151609182386E-2</v>
      </c>
      <c r="AA1060" s="109">
        <f t="shared" si="621"/>
        <v>2.8284271247462554E-2</v>
      </c>
      <c r="AB1060" s="109">
        <f t="shared" si="638"/>
        <v>0.21052315787105236</v>
      </c>
      <c r="AC1060" s="99" t="str">
        <f t="shared" si="639"/>
        <v>0</v>
      </c>
      <c r="AD1060" s="95" t="str">
        <f t="shared" si="640"/>
        <v>0</v>
      </c>
      <c r="AE1060" s="95">
        <f t="shared" si="622"/>
        <v>0</v>
      </c>
      <c r="AF1060" s="95">
        <f>IF(Petrobras_PETR4___Histórico__InfoMoney_1[[#This Row],[MACD Line]]&lt;0,1,0)</f>
        <v>1</v>
      </c>
      <c r="AG1060" s="99">
        <f>Petrobras_PETR4___Histórico__InfoMoney_1[[#This Row],[9MME]]/Petrobras_PETR4___Histórico__InfoMoney_1[[#This Row],[20MA]]</f>
        <v>0.99768861608987658</v>
      </c>
      <c r="AH1060" s="95">
        <f t="shared" si="623"/>
        <v>0</v>
      </c>
      <c r="AI1060" s="96">
        <f t="shared" si="624"/>
        <v>0</v>
      </c>
      <c r="AK1060" s="104" t="b">
        <f t="shared" si="625"/>
        <v>1</v>
      </c>
      <c r="AL1060" s="104" t="b">
        <f t="shared" si="626"/>
        <v>0</v>
      </c>
      <c r="AM1060" s="104" t="b">
        <f t="shared" si="627"/>
        <v>1</v>
      </c>
      <c r="AN1060" s="104" t="b">
        <f t="shared" si="628"/>
        <v>1</v>
      </c>
      <c r="AO1060" s="98">
        <f t="shared" si="629"/>
        <v>12.89</v>
      </c>
      <c r="AP1060" s="104">
        <f t="shared" si="630"/>
        <v>14.84</v>
      </c>
      <c r="AQ1060" s="98">
        <f t="shared" si="631"/>
        <v>0.2</v>
      </c>
      <c r="AR1060" s="98">
        <f t="shared" si="632"/>
        <v>0.15384615384615385</v>
      </c>
      <c r="AS1060" s="98">
        <f t="shared" si="633"/>
        <v>7.407407407407407E-2</v>
      </c>
      <c r="AU1060" s="97" t="b">
        <f t="shared" si="634"/>
        <v>1</v>
      </c>
      <c r="AV1060" s="97" t="b">
        <f t="shared" si="635"/>
        <v>0</v>
      </c>
      <c r="AW1060" s="97" t="b">
        <f t="shared" si="641"/>
        <v>0</v>
      </c>
      <c r="AX1060" s="97" t="b">
        <f t="shared" si="642"/>
        <v>0</v>
      </c>
      <c r="AY10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0" s="97" t="b">
        <f t="shared" si="636"/>
        <v>1</v>
      </c>
      <c r="BA1060" s="97" t="b">
        <f t="shared" si="637"/>
        <v>0</v>
      </c>
      <c r="BB1060" s="97" t="b">
        <f t="shared" si="643"/>
        <v>1</v>
      </c>
      <c r="BC1060" s="97" t="b">
        <f t="shared" si="644"/>
        <v>1</v>
      </c>
      <c r="BD1060" s="97" t="b">
        <f>Petrobras_PETR4___Histórico__InfoMoney_1[[#This Row],[MACD Line]]&lt;0</f>
        <v>1</v>
      </c>
      <c r="BE10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1" spans="1:57">
      <c r="A1061" s="83">
        <v>42774</v>
      </c>
      <c r="B1061" s="98">
        <v>13.64</v>
      </c>
      <c r="C1061" s="98">
        <v>13.64</v>
      </c>
      <c r="D1061" s="98">
        <v>2.72</v>
      </c>
      <c r="E1061" s="98">
        <f>Petrobras_PETR4___Histórico__InfoMoney_1[[#This Row],[Var.Dia (%)]]/100</f>
        <v>2.7200000000000002E-2</v>
      </c>
      <c r="F1061" s="98">
        <v>13.34</v>
      </c>
      <c r="G1061" s="98">
        <v>12.89</v>
      </c>
      <c r="H1061" s="98">
        <v>13.64</v>
      </c>
      <c r="I1061" s="97" t="s">
        <v>930</v>
      </c>
      <c r="J1061" s="108">
        <v>-2E-3</v>
      </c>
      <c r="K1061" s="97">
        <f ca="1">IF(COUNT($E1061:E$1321)&gt;=22,LINEST(OFFSET(E1061,0,0,22),OFFSET(J1061,0,0,22)),"")</f>
        <v>7.2737990302088121E-2</v>
      </c>
      <c r="L1061" s="99">
        <f t="shared" si="609"/>
        <v>1</v>
      </c>
      <c r="M1061" s="99">
        <f t="shared" si="610"/>
        <v>0</v>
      </c>
      <c r="N1061" s="99">
        <f t="shared" si="611"/>
        <v>0</v>
      </c>
      <c r="O10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-0.6153846153846152</v>
      </c>
      <c r="P1061" s="128">
        <f>IF(Petrobras_PETR4___Histórico__InfoMoney_1[[#This Row],[William %R]]&lt;-0.8,1,0)</f>
        <v>0</v>
      </c>
      <c r="Q1061" s="128">
        <f>IF(Petrobras_PETR4___Histórico__InfoMoney_1[[#This Row],[William %R]]&gt;-0.1,1,0)</f>
        <v>0</v>
      </c>
      <c r="R1061" s="99">
        <f t="shared" si="612"/>
        <v>12.89</v>
      </c>
      <c r="S1061" s="99">
        <f t="shared" si="613"/>
        <v>14.84</v>
      </c>
      <c r="T1061" s="99">
        <f t="shared" si="614"/>
        <v>13.949269230769225</v>
      </c>
      <c r="U1061" s="99">
        <f t="shared" si="615"/>
        <v>13.988499999999997</v>
      </c>
      <c r="V1061" s="99">
        <f t="shared" si="616"/>
        <v>13.717965032049454</v>
      </c>
      <c r="W1061" s="99">
        <f t="shared" si="617"/>
        <v>13.818619361295651</v>
      </c>
      <c r="X1061" s="99">
        <f t="shared" si="618"/>
        <v>-0.10065432924619699</v>
      </c>
      <c r="Y1061" s="99">
        <f t="shared" si="619"/>
        <v>-1.9092329441224444E-2</v>
      </c>
      <c r="Z1061" s="99">
        <f t="shared" si="620"/>
        <v>-8.1561999804972557E-2</v>
      </c>
      <c r="AA1061" s="109">
        <f t="shared" si="621"/>
        <v>0.25455844122715798</v>
      </c>
      <c r="AB1061" s="109">
        <f t="shared" si="638"/>
        <v>0.21718655575334322</v>
      </c>
      <c r="AC1061" s="99" t="str">
        <f t="shared" si="639"/>
        <v>0</v>
      </c>
      <c r="AD1061" s="95" t="str">
        <f t="shared" si="640"/>
        <v>0</v>
      </c>
      <c r="AE1061" s="95">
        <f t="shared" si="622"/>
        <v>0</v>
      </c>
      <c r="AF1061" s="95">
        <f>IF(Petrobras_PETR4___Histórico__InfoMoney_1[[#This Row],[MACD Line]]&lt;0,1,0)</f>
        <v>1</v>
      </c>
      <c r="AG1061" s="99">
        <f>Petrobras_PETR4___Histórico__InfoMoney_1[[#This Row],[9MME]]/Petrobras_PETR4___Histórico__InfoMoney_1[[#This Row],[20MA]]</f>
        <v>0.99719549850014144</v>
      </c>
      <c r="AH1061" s="95">
        <f t="shared" si="623"/>
        <v>0</v>
      </c>
      <c r="AI1061" s="96">
        <f t="shared" si="624"/>
        <v>0</v>
      </c>
      <c r="AK1061" s="104" t="b">
        <f t="shared" si="625"/>
        <v>0</v>
      </c>
      <c r="AL1061" s="104" t="b">
        <f t="shared" si="626"/>
        <v>0</v>
      </c>
      <c r="AM1061" s="104" t="b">
        <f t="shared" si="627"/>
        <v>0</v>
      </c>
      <c r="AN1061" s="104" t="b">
        <f t="shared" si="628"/>
        <v>1</v>
      </c>
      <c r="AO1061" s="98">
        <f t="shared" si="629"/>
        <v>12.89</v>
      </c>
      <c r="AP1061" s="104">
        <f t="shared" si="630"/>
        <v>14.84</v>
      </c>
      <c r="AQ1061" s="98">
        <f t="shared" si="631"/>
        <v>0.2</v>
      </c>
      <c r="AR1061" s="98">
        <f t="shared" si="632"/>
        <v>0.15384615384615385</v>
      </c>
      <c r="AS1061" s="98">
        <f t="shared" si="633"/>
        <v>7.407407407407407E-2</v>
      </c>
      <c r="AU1061" s="97" t="b">
        <f t="shared" si="634"/>
        <v>0</v>
      </c>
      <c r="AV1061" s="97" t="b">
        <f t="shared" si="635"/>
        <v>0</v>
      </c>
      <c r="AW1061" s="97" t="b">
        <f t="shared" si="641"/>
        <v>0</v>
      </c>
      <c r="AX1061" s="97" t="b">
        <f t="shared" si="642"/>
        <v>1</v>
      </c>
      <c r="AY10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1" s="97" t="b">
        <f t="shared" si="636"/>
        <v>1</v>
      </c>
      <c r="BA1061" s="97" t="b">
        <f t="shared" si="637"/>
        <v>1</v>
      </c>
      <c r="BB1061" s="97" t="b">
        <f t="shared" si="643"/>
        <v>0</v>
      </c>
      <c r="BC1061" s="97" t="b">
        <f t="shared" si="644"/>
        <v>1</v>
      </c>
      <c r="BD1061" s="97" t="b">
        <f>Petrobras_PETR4___Histórico__InfoMoney_1[[#This Row],[MACD Line]]&lt;0</f>
        <v>1</v>
      </c>
      <c r="BE10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2" spans="1:57">
      <c r="A1062" s="83">
        <v>42773</v>
      </c>
      <c r="B1062" s="98">
        <v>13.28</v>
      </c>
      <c r="C1062" s="98">
        <v>13.28</v>
      </c>
      <c r="D1062" s="98">
        <v>-1.74</v>
      </c>
      <c r="E1062" s="98">
        <f>Petrobras_PETR4___Histórico__InfoMoney_1[[#This Row],[Var.Dia (%)]]/100</f>
        <v>-1.7399999999999999E-2</v>
      </c>
      <c r="F1062" s="98">
        <v>13.64</v>
      </c>
      <c r="G1062" s="98">
        <v>13.28</v>
      </c>
      <c r="H1062" s="98">
        <v>13.7</v>
      </c>
      <c r="I1062" s="97" t="s">
        <v>931</v>
      </c>
      <c r="J1062" s="108">
        <v>-9.7999999999999997E-3</v>
      </c>
      <c r="K1062" s="97">
        <f ca="1">IF(COUNT($E1062:E$1321)&gt;=22,LINEST(OFFSET(E1062,0,0,22),OFFSET(J1062,0,0,22)),"")</f>
        <v>6.6769189078507402E-2</v>
      </c>
      <c r="L1062" s="99">
        <f t="shared" si="609"/>
        <v>0</v>
      </c>
      <c r="M1062" s="99">
        <f t="shared" si="610"/>
        <v>0</v>
      </c>
      <c r="N1062" s="99">
        <f t="shared" si="611"/>
        <v>0</v>
      </c>
      <c r="O10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062" s="128">
        <f>IF(Petrobras_PETR4___Histórico__InfoMoney_1[[#This Row],[William %R]]&lt;-0.8,1,0)</f>
        <v>1</v>
      </c>
      <c r="Q1062" s="128">
        <f>IF(Petrobras_PETR4___Histórico__InfoMoney_1[[#This Row],[William %R]]&gt;-0.1,1,0)</f>
        <v>0</v>
      </c>
      <c r="R1062" s="99">
        <f t="shared" si="612"/>
        <v>13.28</v>
      </c>
      <c r="S1062" s="99">
        <f t="shared" si="613"/>
        <v>14.84</v>
      </c>
      <c r="T1062" s="99">
        <f t="shared" si="614"/>
        <v>13.917999999999997</v>
      </c>
      <c r="U1062" s="99">
        <f t="shared" si="615"/>
        <v>14.005499999999994</v>
      </c>
      <c r="V1062" s="99">
        <f t="shared" si="616"/>
        <v>13.732140492422083</v>
      </c>
      <c r="W1062" s="99">
        <f t="shared" si="617"/>
        <v>13.832908910199302</v>
      </c>
      <c r="X1062" s="99">
        <f t="shared" si="618"/>
        <v>-0.10076841777721945</v>
      </c>
      <c r="Y1062" s="99">
        <f t="shared" si="619"/>
        <v>1.2981705100186952E-3</v>
      </c>
      <c r="Z1062" s="99">
        <f t="shared" si="620"/>
        <v>-0.10206658828723815</v>
      </c>
      <c r="AA1062" s="109">
        <f t="shared" si="621"/>
        <v>0.16263455967290624</v>
      </c>
      <c r="AB1062" s="109">
        <f t="shared" si="638"/>
        <v>0.21196697856034091</v>
      </c>
      <c r="AC1062" s="99" t="str">
        <f t="shared" si="639"/>
        <v>0</v>
      </c>
      <c r="AD1062" s="95" t="str">
        <f t="shared" si="640"/>
        <v>0</v>
      </c>
      <c r="AE1062" s="95">
        <f t="shared" si="622"/>
        <v>0</v>
      </c>
      <c r="AF1062" s="95">
        <f>IF(Petrobras_PETR4___Histórico__InfoMoney_1[[#This Row],[MACD Line]]&lt;0,1,0)</f>
        <v>1</v>
      </c>
      <c r="AG1062" s="99">
        <f>Petrobras_PETR4___Histórico__InfoMoney_1[[#This Row],[9MME]]/Petrobras_PETR4___Histórico__InfoMoney_1[[#This Row],[20MA]]</f>
        <v>0.99375245439291726</v>
      </c>
      <c r="AH1062" s="95">
        <f t="shared" si="623"/>
        <v>0</v>
      </c>
      <c r="AI1062" s="96">
        <f t="shared" si="624"/>
        <v>0</v>
      </c>
      <c r="AK1062" s="104" t="b">
        <f t="shared" si="625"/>
        <v>0</v>
      </c>
      <c r="AL1062" s="104" t="b">
        <f t="shared" si="626"/>
        <v>1</v>
      </c>
      <c r="AM1062" s="104" t="b">
        <f t="shared" si="627"/>
        <v>1</v>
      </c>
      <c r="AN1062" s="104" t="b">
        <f t="shared" si="628"/>
        <v>0</v>
      </c>
      <c r="AO1062" s="98">
        <f t="shared" si="629"/>
        <v>12.89</v>
      </c>
      <c r="AP1062" s="104">
        <f t="shared" si="630"/>
        <v>14.84</v>
      </c>
      <c r="AQ1062" s="98">
        <f t="shared" si="631"/>
        <v>0.2</v>
      </c>
      <c r="AR1062" s="98">
        <f t="shared" si="632"/>
        <v>0.15384615384615385</v>
      </c>
      <c r="AS1062" s="98">
        <f t="shared" si="633"/>
        <v>7.407407407407407E-2</v>
      </c>
      <c r="AU1062" s="97" t="b">
        <f t="shared" si="634"/>
        <v>0</v>
      </c>
      <c r="AV1062" s="97" t="b">
        <f t="shared" si="635"/>
        <v>1</v>
      </c>
      <c r="AW1062" s="97" t="b">
        <f t="shared" si="641"/>
        <v>1</v>
      </c>
      <c r="AX1062" s="97" t="b">
        <f t="shared" si="642"/>
        <v>1</v>
      </c>
      <c r="AY10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2" s="97" t="b">
        <f t="shared" si="636"/>
        <v>0</v>
      </c>
      <c r="BA1062" s="97" t="b">
        <f t="shared" si="637"/>
        <v>1</v>
      </c>
      <c r="BB1062" s="97" t="b">
        <f t="shared" si="643"/>
        <v>0</v>
      </c>
      <c r="BC1062" s="97" t="b">
        <f t="shared" si="644"/>
        <v>0</v>
      </c>
      <c r="BD1062" s="97" t="b">
        <f>Petrobras_PETR4___Histórico__InfoMoney_1[[#This Row],[MACD Line]]&lt;0</f>
        <v>1</v>
      </c>
      <c r="BE10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3" spans="1:57">
      <c r="A1063" s="83">
        <v>42772</v>
      </c>
      <c r="B1063" s="98">
        <v>13.51</v>
      </c>
      <c r="C1063" s="98">
        <v>13.51</v>
      </c>
      <c r="D1063" s="98">
        <v>-2.48</v>
      </c>
      <c r="E1063" s="98">
        <f>Petrobras_PETR4___Histórico__InfoMoney_1[[#This Row],[Var.Dia (%)]]/100</f>
        <v>-2.4799999999999999E-2</v>
      </c>
      <c r="F1063" s="98">
        <v>13.89</v>
      </c>
      <c r="G1063" s="98">
        <v>13.51</v>
      </c>
      <c r="H1063" s="98">
        <v>13.98</v>
      </c>
      <c r="I1063" s="97" t="s">
        <v>932</v>
      </c>
      <c r="J1063" s="108">
        <v>-3.2000000000000002E-3</v>
      </c>
      <c r="K1063" s="97">
        <f ca="1">IF(COUNT($E1063:E$1321)&gt;=22,LINEST(OFFSET(E1063,0,0,22),OFFSET(J1063,0,0,22)),"")</f>
        <v>8.1810764894016202E-2</v>
      </c>
      <c r="L1063" s="99">
        <f t="shared" si="609"/>
        <v>0</v>
      </c>
      <c r="M1063" s="99">
        <f t="shared" si="610"/>
        <v>0</v>
      </c>
      <c r="N1063" s="99">
        <f t="shared" si="611"/>
        <v>0</v>
      </c>
      <c r="O10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-0.88666666666666671</v>
      </c>
      <c r="P1063" s="128">
        <f>IF(Petrobras_PETR4___Histórico__InfoMoney_1[[#This Row],[William %R]]&lt;-0.8,1,0)</f>
        <v>1</v>
      </c>
      <c r="Q1063" s="128">
        <f>IF(Petrobras_PETR4___Histórico__InfoMoney_1[[#This Row],[William %R]]&gt;-0.1,1,0)</f>
        <v>0</v>
      </c>
      <c r="R1063" s="99">
        <f t="shared" si="612"/>
        <v>13.34</v>
      </c>
      <c r="S1063" s="99">
        <f t="shared" si="613"/>
        <v>14.84</v>
      </c>
      <c r="T1063" s="99">
        <f t="shared" si="614"/>
        <v>13.980461538461537</v>
      </c>
      <c r="U1063" s="99">
        <f t="shared" si="615"/>
        <v>14.033999999999997</v>
      </c>
      <c r="V1063" s="99">
        <f t="shared" si="616"/>
        <v>13.814347854680644</v>
      </c>
      <c r="W1063" s="99">
        <f t="shared" si="617"/>
        <v>13.877141623015246</v>
      </c>
      <c r="X1063" s="99">
        <f t="shared" si="618"/>
        <v>-6.2793768334602262E-2</v>
      </c>
      <c r="Y1063" s="99">
        <f t="shared" si="619"/>
        <v>2.6814817581828236E-2</v>
      </c>
      <c r="Z1063" s="99">
        <f t="shared" si="620"/>
        <v>-8.9608585916430505E-2</v>
      </c>
      <c r="AA1063" s="109">
        <f t="shared" si="621"/>
        <v>0.24748737341529137</v>
      </c>
      <c r="AB1063" s="109">
        <f t="shared" si="638"/>
        <v>0.15786069808536884</v>
      </c>
      <c r="AC1063" s="99" t="str">
        <f t="shared" si="639"/>
        <v>0</v>
      </c>
      <c r="AD1063" s="95" t="str">
        <f t="shared" si="640"/>
        <v>0</v>
      </c>
      <c r="AE1063" s="95">
        <f t="shared" si="622"/>
        <v>0</v>
      </c>
      <c r="AF1063" s="95">
        <f>IF(Petrobras_PETR4___Histórico__InfoMoney_1[[#This Row],[MACD Line]]&lt;0,1,0)</f>
        <v>1</v>
      </c>
      <c r="AG1063" s="99">
        <f>Petrobras_PETR4___Histórico__InfoMoney_1[[#This Row],[9MME]]/Petrobras_PETR4___Histórico__InfoMoney_1[[#This Row],[20MA]]</f>
        <v>0.99618508895977909</v>
      </c>
      <c r="AH1063" s="95">
        <f t="shared" si="623"/>
        <v>0</v>
      </c>
      <c r="AI1063" s="96">
        <f t="shared" si="624"/>
        <v>0</v>
      </c>
      <c r="AK1063" s="104" t="b">
        <f t="shared" si="625"/>
        <v>1</v>
      </c>
      <c r="AL1063" s="104" t="b">
        <f t="shared" si="626"/>
        <v>0</v>
      </c>
      <c r="AM1063" s="104" t="b">
        <f t="shared" si="627"/>
        <v>1</v>
      </c>
      <c r="AN1063" s="104" t="b">
        <f t="shared" si="628"/>
        <v>0</v>
      </c>
      <c r="AO1063" s="98">
        <f t="shared" si="629"/>
        <v>13.34</v>
      </c>
      <c r="AP1063" s="104">
        <f t="shared" si="630"/>
        <v>14.84</v>
      </c>
      <c r="AQ1063" s="98">
        <f t="shared" si="631"/>
        <v>0.2</v>
      </c>
      <c r="AR1063" s="98">
        <f t="shared" si="632"/>
        <v>0.15384615384615385</v>
      </c>
      <c r="AS1063" s="98">
        <f t="shared" si="633"/>
        <v>7.407407407407407E-2</v>
      </c>
      <c r="AU1063" s="97" t="b">
        <f t="shared" si="634"/>
        <v>1</v>
      </c>
      <c r="AV1063" s="97" t="b">
        <f t="shared" si="635"/>
        <v>1</v>
      </c>
      <c r="AW1063" s="97" t="b">
        <f t="shared" si="641"/>
        <v>1</v>
      </c>
      <c r="AX1063" s="97" t="b">
        <f t="shared" si="642"/>
        <v>0</v>
      </c>
      <c r="AY10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3" s="97" t="b">
        <f t="shared" si="636"/>
        <v>1</v>
      </c>
      <c r="BA1063" s="97" t="b">
        <f t="shared" si="637"/>
        <v>0</v>
      </c>
      <c r="BB1063" s="97" t="b">
        <f t="shared" si="643"/>
        <v>1</v>
      </c>
      <c r="BC1063" s="97" t="b">
        <f t="shared" si="644"/>
        <v>0</v>
      </c>
      <c r="BD1063" s="97" t="b">
        <f>Petrobras_PETR4___Histórico__InfoMoney_1[[#This Row],[MACD Line]]&lt;0</f>
        <v>1</v>
      </c>
      <c r="BE10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4" spans="1:57">
      <c r="A1064" s="83">
        <v>42769</v>
      </c>
      <c r="B1064" s="98">
        <v>13.86</v>
      </c>
      <c r="C1064" s="98">
        <v>13.86</v>
      </c>
      <c r="D1064" s="98">
        <v>3.02</v>
      </c>
      <c r="E1064" s="98">
        <f>Petrobras_PETR4___Histórico__InfoMoney_1[[#This Row],[Var.Dia (%)]]/100</f>
        <v>3.0200000000000001E-2</v>
      </c>
      <c r="F1064" s="98">
        <v>13.48</v>
      </c>
      <c r="G1064" s="98">
        <v>13.34</v>
      </c>
      <c r="H1064" s="98">
        <v>13.86</v>
      </c>
      <c r="I1064" s="97" t="s">
        <v>933</v>
      </c>
      <c r="J1064" s="108">
        <v>1.4999999999999999E-2</v>
      </c>
      <c r="K1064" s="97">
        <f ca="1">IF(COUNT($E1064:E$1321)&gt;=22,LINEST(OFFSET(E1064,0,0,22),OFFSET(J1064,0,0,22)),"")</f>
        <v>6.1150182499765143E-2</v>
      </c>
      <c r="L1064" s="99">
        <f t="shared" si="609"/>
        <v>1</v>
      </c>
      <c r="M1064" s="99">
        <f t="shared" si="610"/>
        <v>0</v>
      </c>
      <c r="N1064" s="99">
        <f t="shared" si="611"/>
        <v>0</v>
      </c>
      <c r="O10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-0.65333333333333365</v>
      </c>
      <c r="P1064" s="128">
        <f>IF(Petrobras_PETR4___Histórico__InfoMoney_1[[#This Row],[William %R]]&lt;-0.8,1,0)</f>
        <v>0</v>
      </c>
      <c r="Q1064" s="128">
        <f>IF(Petrobras_PETR4___Histórico__InfoMoney_1[[#This Row],[William %R]]&gt;-0.1,1,0)</f>
        <v>0</v>
      </c>
      <c r="R1064" s="99">
        <f t="shared" si="612"/>
        <v>13.34</v>
      </c>
      <c r="S1064" s="99">
        <f t="shared" si="613"/>
        <v>14.84</v>
      </c>
      <c r="T1064" s="99">
        <f t="shared" si="614"/>
        <v>14.049961538461536</v>
      </c>
      <c r="U1064" s="99">
        <f t="shared" si="615"/>
        <v>14.065999999999997</v>
      </c>
      <c r="V1064" s="99">
        <f t="shared" si="616"/>
        <v>13.869683828258943</v>
      </c>
      <c r="W1064" s="99">
        <f t="shared" si="617"/>
        <v>13.906512952856467</v>
      </c>
      <c r="X1064" s="99">
        <f t="shared" si="618"/>
        <v>-3.6829124597524299E-2</v>
      </c>
      <c r="Y1064" s="99">
        <f t="shared" si="619"/>
        <v>4.9216964060935862E-2</v>
      </c>
      <c r="Z1064" s="99">
        <f t="shared" si="620"/>
        <v>-8.6046088658460168E-2</v>
      </c>
      <c r="AA1064" s="109">
        <f t="shared" si="621"/>
        <v>0.28991378028648457</v>
      </c>
      <c r="AB1064" s="109">
        <f t="shared" si="638"/>
        <v>0.17612495564229375</v>
      </c>
      <c r="AC1064" s="99" t="str">
        <f t="shared" si="639"/>
        <v>0</v>
      </c>
      <c r="AD1064" s="95" t="str">
        <f t="shared" si="640"/>
        <v>0</v>
      </c>
      <c r="AE1064" s="95">
        <f t="shared" si="622"/>
        <v>0</v>
      </c>
      <c r="AF1064" s="95">
        <f>IF(Petrobras_PETR4___Histórico__InfoMoney_1[[#This Row],[MACD Line]]&lt;0,1,0)</f>
        <v>1</v>
      </c>
      <c r="AG1064" s="99">
        <f>Petrobras_PETR4___Histórico__InfoMoney_1[[#This Row],[9MME]]/Petrobras_PETR4___Histórico__InfoMoney_1[[#This Row],[20MA]]</f>
        <v>0.99885977096982359</v>
      </c>
      <c r="AH1064" s="95">
        <f t="shared" si="623"/>
        <v>0</v>
      </c>
      <c r="AI1064" s="96">
        <f t="shared" si="624"/>
        <v>0</v>
      </c>
      <c r="AK1064" s="104" t="b">
        <f t="shared" si="625"/>
        <v>0</v>
      </c>
      <c r="AL1064" s="104" t="b">
        <f t="shared" si="626"/>
        <v>0</v>
      </c>
      <c r="AM1064" s="104" t="b">
        <f t="shared" si="627"/>
        <v>0</v>
      </c>
      <c r="AN1064" s="104" t="b">
        <f t="shared" si="628"/>
        <v>1</v>
      </c>
      <c r="AO1064" s="98">
        <f t="shared" si="629"/>
        <v>13.34</v>
      </c>
      <c r="AP1064" s="104">
        <f t="shared" si="630"/>
        <v>14.84</v>
      </c>
      <c r="AQ1064" s="98">
        <f t="shared" si="631"/>
        <v>0.2</v>
      </c>
      <c r="AR1064" s="98">
        <f t="shared" si="632"/>
        <v>0.15384615384615385</v>
      </c>
      <c r="AS1064" s="98">
        <f t="shared" si="633"/>
        <v>7.407407407407407E-2</v>
      </c>
      <c r="AU1064" s="97" t="b">
        <f t="shared" si="634"/>
        <v>1</v>
      </c>
      <c r="AV1064" s="97" t="b">
        <f t="shared" si="635"/>
        <v>0</v>
      </c>
      <c r="AW1064" s="97" t="b">
        <f t="shared" si="641"/>
        <v>0</v>
      </c>
      <c r="AX1064" s="97" t="b">
        <f t="shared" si="642"/>
        <v>1</v>
      </c>
      <c r="AY10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4" s="97" t="b">
        <f t="shared" si="636"/>
        <v>1</v>
      </c>
      <c r="BA1064" s="97" t="b">
        <f t="shared" si="637"/>
        <v>1</v>
      </c>
      <c r="BB1064" s="97" t="b">
        <f t="shared" si="643"/>
        <v>0</v>
      </c>
      <c r="BC1064" s="97" t="b">
        <f t="shared" si="644"/>
        <v>1</v>
      </c>
      <c r="BD1064" s="97" t="b">
        <f>Petrobras_PETR4___Histórico__InfoMoney_1[[#This Row],[MACD Line]]&lt;0</f>
        <v>1</v>
      </c>
      <c r="BE10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5" spans="1:57">
      <c r="A1065" s="83">
        <v>42768</v>
      </c>
      <c r="B1065" s="98">
        <v>13.45</v>
      </c>
      <c r="C1065" s="98">
        <v>13.45</v>
      </c>
      <c r="D1065" s="98">
        <v>-0.87</v>
      </c>
      <c r="E1065" s="98">
        <f>Petrobras_PETR4___Histórico__InfoMoney_1[[#This Row],[Var.Dia (%)]]/100</f>
        <v>-8.6999999999999994E-3</v>
      </c>
      <c r="F1065" s="98">
        <v>13.54</v>
      </c>
      <c r="G1065" s="98">
        <v>13.42</v>
      </c>
      <c r="H1065" s="98">
        <v>13.8</v>
      </c>
      <c r="I1065" s="97" t="s">
        <v>934</v>
      </c>
      <c r="J1065" s="108">
        <v>-5.7999999999999996E-3</v>
      </c>
      <c r="K1065" s="97">
        <f ca="1">IF(COUNT($E1065:E$1321)&gt;=22,LINEST(OFFSET(E1065,0,0,22),OFFSET(J1065,0,0,22)),"")</f>
        <v>-2.5107314713103762E-2</v>
      </c>
      <c r="L1065" s="99">
        <f t="shared" si="609"/>
        <v>0</v>
      </c>
      <c r="M1065" s="99">
        <f t="shared" si="610"/>
        <v>0</v>
      </c>
      <c r="N1065" s="99">
        <f t="shared" si="611"/>
        <v>0</v>
      </c>
      <c r="O10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-0.97202797202797264</v>
      </c>
      <c r="P1065" s="128">
        <f>IF(Petrobras_PETR4___Histórico__InfoMoney_1[[#This Row],[William %R]]&lt;-0.8,1,0)</f>
        <v>1</v>
      </c>
      <c r="Q1065" s="128">
        <f>IF(Petrobras_PETR4___Histórico__InfoMoney_1[[#This Row],[William %R]]&gt;-0.1,1,0)</f>
        <v>0</v>
      </c>
      <c r="R1065" s="99">
        <f t="shared" si="612"/>
        <v>13.41</v>
      </c>
      <c r="S1065" s="99">
        <f t="shared" si="613"/>
        <v>14.84</v>
      </c>
      <c r="T1065" s="99">
        <f t="shared" si="614"/>
        <v>14.010153846153845</v>
      </c>
      <c r="U1065" s="99">
        <f t="shared" si="615"/>
        <v>14.084499999999997</v>
      </c>
      <c r="V1065" s="99">
        <f t="shared" si="616"/>
        <v>13.871444524306023</v>
      </c>
      <c r="W1065" s="99">
        <f t="shared" si="617"/>
        <v>13.910233989084984</v>
      </c>
      <c r="X1065" s="99">
        <f t="shared" si="618"/>
        <v>-3.8789464778961502E-2</v>
      </c>
      <c r="Y1065" s="99">
        <f t="shared" si="619"/>
        <v>7.0728486225550904E-2</v>
      </c>
      <c r="Z1065" s="99">
        <f t="shared" si="620"/>
        <v>-0.10951795100451241</v>
      </c>
      <c r="AA1065" s="109">
        <f t="shared" si="621"/>
        <v>8.4852813742386402E-2</v>
      </c>
      <c r="AB1065" s="109">
        <f t="shared" si="638"/>
        <v>0.2819929077122329</v>
      </c>
      <c r="AC1065" s="99" t="str">
        <f t="shared" si="639"/>
        <v>0</v>
      </c>
      <c r="AD1065" s="95" t="str">
        <f t="shared" si="640"/>
        <v>0</v>
      </c>
      <c r="AE1065" s="95">
        <f t="shared" si="622"/>
        <v>0</v>
      </c>
      <c r="AF1065" s="95">
        <f>IF(Petrobras_PETR4___Histórico__InfoMoney_1[[#This Row],[MACD Line]]&lt;0,1,0)</f>
        <v>1</v>
      </c>
      <c r="AG1065" s="99">
        <f>Petrobras_PETR4___Histórico__InfoMoney_1[[#This Row],[9MME]]/Petrobras_PETR4___Histórico__InfoMoney_1[[#This Row],[20MA]]</f>
        <v>0.99472142043763345</v>
      </c>
      <c r="AH1065" s="95">
        <f t="shared" si="623"/>
        <v>0</v>
      </c>
      <c r="AI1065" s="96">
        <f t="shared" si="624"/>
        <v>0</v>
      </c>
      <c r="AK1065" s="104" t="b">
        <f t="shared" si="625"/>
        <v>0</v>
      </c>
      <c r="AL1065" s="104" t="b">
        <f t="shared" si="626"/>
        <v>1</v>
      </c>
      <c r="AM1065" s="104" t="b">
        <f t="shared" si="627"/>
        <v>0</v>
      </c>
      <c r="AN1065" s="104" t="b">
        <f t="shared" si="628"/>
        <v>1</v>
      </c>
      <c r="AO1065" s="98">
        <f t="shared" si="629"/>
        <v>13.41</v>
      </c>
      <c r="AP1065" s="104">
        <f t="shared" si="630"/>
        <v>14.84</v>
      </c>
      <c r="AQ1065" s="98">
        <f t="shared" si="631"/>
        <v>0.2</v>
      </c>
      <c r="AR1065" s="98">
        <f t="shared" si="632"/>
        <v>0.15384615384615385</v>
      </c>
      <c r="AS1065" s="98">
        <f t="shared" si="633"/>
        <v>7.407407407407407E-2</v>
      </c>
      <c r="AU1065" s="97" t="b">
        <f t="shared" si="634"/>
        <v>0</v>
      </c>
      <c r="AV1065" s="97" t="b">
        <f t="shared" si="635"/>
        <v>1</v>
      </c>
      <c r="AW1065" s="97" t="b">
        <f t="shared" si="641"/>
        <v>1</v>
      </c>
      <c r="AX1065" s="97" t="b">
        <f t="shared" si="642"/>
        <v>1</v>
      </c>
      <c r="AY10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5" s="97" t="b">
        <f t="shared" si="636"/>
        <v>0</v>
      </c>
      <c r="BA1065" s="97" t="b">
        <f t="shared" si="637"/>
        <v>1</v>
      </c>
      <c r="BB1065" s="97" t="b">
        <f t="shared" si="643"/>
        <v>0</v>
      </c>
      <c r="BC1065" s="97" t="b">
        <f t="shared" si="644"/>
        <v>0</v>
      </c>
      <c r="BD1065" s="97" t="b">
        <f>Petrobras_PETR4___Histórico__InfoMoney_1[[#This Row],[MACD Line]]&lt;0</f>
        <v>1</v>
      </c>
      <c r="BE10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6" spans="1:57">
      <c r="A1066" s="83">
        <v>42767</v>
      </c>
      <c r="B1066" s="98">
        <v>13.57</v>
      </c>
      <c r="C1066" s="98">
        <v>13.57</v>
      </c>
      <c r="D1066" s="98">
        <v>0</v>
      </c>
      <c r="E1066" s="98">
        <f>Petrobras_PETR4___Histórico__InfoMoney_1[[#This Row],[Var.Dia (%)]]/100</f>
        <v>0</v>
      </c>
      <c r="F1066" s="98">
        <v>13.79</v>
      </c>
      <c r="G1066" s="98">
        <v>13.47</v>
      </c>
      <c r="H1066" s="98">
        <v>13.92</v>
      </c>
      <c r="I1066" s="97" t="s">
        <v>935</v>
      </c>
      <c r="J1066" s="108">
        <v>4.0000000000000001E-3</v>
      </c>
      <c r="K1066" s="97">
        <f ca="1">IF(COUNT($E1066:E$1321)&gt;=22,LINEST(OFFSET(E1066,0,0,22),OFFSET(J1066,0,0,22)),"")</f>
        <v>0.13251450331209774</v>
      </c>
      <c r="L1066" s="99">
        <f t="shared" si="609"/>
        <v>0</v>
      </c>
      <c r="M1066" s="99">
        <f t="shared" si="610"/>
        <v>0</v>
      </c>
      <c r="N1066" s="99">
        <f t="shared" si="611"/>
        <v>0</v>
      </c>
      <c r="O10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-0.88811188811188801</v>
      </c>
      <c r="P1066" s="128">
        <f>IF(Petrobras_PETR4___Histórico__InfoMoney_1[[#This Row],[William %R]]&lt;-0.8,1,0)</f>
        <v>1</v>
      </c>
      <c r="Q1066" s="128">
        <f>IF(Petrobras_PETR4___Histórico__InfoMoney_1[[#This Row],[William %R]]&gt;-0.1,1,0)</f>
        <v>0</v>
      </c>
      <c r="R1066" s="99">
        <f t="shared" si="612"/>
        <v>13.41</v>
      </c>
      <c r="S1066" s="99">
        <f t="shared" si="613"/>
        <v>14.84</v>
      </c>
      <c r="T1066" s="99">
        <f t="shared" si="614"/>
        <v>14.046807692307691</v>
      </c>
      <c r="U1066" s="99">
        <f t="shared" si="615"/>
        <v>14.111999999999998</v>
      </c>
      <c r="V1066" s="99">
        <f t="shared" si="616"/>
        <v>13.948070801452573</v>
      </c>
      <c r="W1066" s="99">
        <f t="shared" si="617"/>
        <v>13.947052708211784</v>
      </c>
      <c r="X1066" s="99">
        <f t="shared" si="618"/>
        <v>1.0180932407894971E-3</v>
      </c>
      <c r="Y1066" s="99">
        <f t="shared" si="619"/>
        <v>9.8107973976679003E-2</v>
      </c>
      <c r="Z1066" s="99">
        <f t="shared" si="620"/>
        <v>-9.7089880735889506E-2</v>
      </c>
      <c r="AA1066" s="109">
        <f t="shared" si="621"/>
        <v>0</v>
      </c>
      <c r="AB1066" s="109">
        <f t="shared" si="638"/>
        <v>0.37878753939378695</v>
      </c>
      <c r="AC1066" s="99" t="str">
        <f t="shared" si="639"/>
        <v>0</v>
      </c>
      <c r="AD1066" s="95" t="str">
        <f t="shared" si="640"/>
        <v>0</v>
      </c>
      <c r="AE1066" s="95">
        <f t="shared" si="622"/>
        <v>1</v>
      </c>
      <c r="AF1066" s="95">
        <f>IF(Petrobras_PETR4___Histórico__InfoMoney_1[[#This Row],[MACD Line]]&lt;0,1,0)</f>
        <v>0</v>
      </c>
      <c r="AG1066" s="99">
        <f>Petrobras_PETR4___Histórico__InfoMoney_1[[#This Row],[9MME]]/Petrobras_PETR4___Histórico__InfoMoney_1[[#This Row],[20MA]]</f>
        <v>0.99538036368393512</v>
      </c>
      <c r="AH1066" s="95">
        <f t="shared" si="623"/>
        <v>0</v>
      </c>
      <c r="AI1066" s="96">
        <f t="shared" si="624"/>
        <v>0</v>
      </c>
      <c r="AK1066" s="104" t="b">
        <f t="shared" si="625"/>
        <v>1</v>
      </c>
      <c r="AL1066" s="104" t="b">
        <f t="shared" si="626"/>
        <v>0</v>
      </c>
      <c r="AM1066" s="104" t="b">
        <f t="shared" si="627"/>
        <v>1</v>
      </c>
      <c r="AN1066" s="104" t="b">
        <f t="shared" si="628"/>
        <v>1</v>
      </c>
      <c r="AO1066" s="98">
        <f t="shared" si="629"/>
        <v>13.41</v>
      </c>
      <c r="AP1066" s="104">
        <f t="shared" si="630"/>
        <v>14.84</v>
      </c>
      <c r="AQ1066" s="98">
        <f t="shared" si="631"/>
        <v>0.2</v>
      </c>
      <c r="AR1066" s="98">
        <f t="shared" si="632"/>
        <v>0.15384615384615385</v>
      </c>
      <c r="AS1066" s="98">
        <f t="shared" si="633"/>
        <v>7.407407407407407E-2</v>
      </c>
      <c r="AU1066" s="97" t="b">
        <f t="shared" si="634"/>
        <v>1</v>
      </c>
      <c r="AV1066" s="97" t="b">
        <f t="shared" si="635"/>
        <v>0</v>
      </c>
      <c r="AW1066" s="97" t="b">
        <f t="shared" si="641"/>
        <v>1</v>
      </c>
      <c r="AX1066" s="97" t="b">
        <f t="shared" si="642"/>
        <v>1</v>
      </c>
      <c r="AY10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6" s="97" t="b">
        <f t="shared" si="636"/>
        <v>0</v>
      </c>
      <c r="BA1066" s="97" t="b">
        <f t="shared" si="637"/>
        <v>0</v>
      </c>
      <c r="BB1066" s="97" t="b">
        <f t="shared" si="643"/>
        <v>0</v>
      </c>
      <c r="BC1066" s="97" t="b">
        <f t="shared" si="644"/>
        <v>0</v>
      </c>
      <c r="BD1066" s="97" t="b">
        <f>Petrobras_PETR4___Histórico__InfoMoney_1[[#This Row],[MACD Line]]&lt;0</f>
        <v>0</v>
      </c>
      <c r="BE10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7" spans="1:57">
      <c r="A1067" s="83">
        <v>42766</v>
      </c>
      <c r="B1067" s="98">
        <v>13.57</v>
      </c>
      <c r="C1067" s="98">
        <v>13.57</v>
      </c>
      <c r="D1067" s="98">
        <v>1.21</v>
      </c>
      <c r="E1067" s="98">
        <f>Petrobras_PETR4___Histórico__InfoMoney_1[[#This Row],[Var.Dia (%)]]/100</f>
        <v>1.21E-2</v>
      </c>
      <c r="F1067" s="98">
        <v>13.54</v>
      </c>
      <c r="G1067" s="98">
        <v>13.46</v>
      </c>
      <c r="H1067" s="98">
        <v>13.88</v>
      </c>
      <c r="I1067" s="97" t="s">
        <v>936</v>
      </c>
      <c r="J1067" s="108">
        <v>-2.5999999999999999E-3</v>
      </c>
      <c r="K1067" s="97">
        <f ca="1">IF(COUNT($E1067:E$1321)&gt;=22,LINEST(OFFSET(E1067,0,0,22),OFFSET(J1067,0,0,22)),"")</f>
        <v>0.15145798382047887</v>
      </c>
      <c r="L1067" s="99">
        <f t="shared" si="609"/>
        <v>0</v>
      </c>
      <c r="M1067" s="99">
        <f t="shared" si="610"/>
        <v>0</v>
      </c>
      <c r="N1067" s="99">
        <f t="shared" si="611"/>
        <v>0</v>
      </c>
      <c r="O10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-0.88811188811188801</v>
      </c>
      <c r="P1067" s="128">
        <f>IF(Petrobras_PETR4___Histórico__InfoMoney_1[[#This Row],[William %R]]&lt;-0.8,1,0)</f>
        <v>1</v>
      </c>
      <c r="Q1067" s="128">
        <f>IF(Petrobras_PETR4___Histórico__InfoMoney_1[[#This Row],[William %R]]&gt;-0.1,1,0)</f>
        <v>0</v>
      </c>
      <c r="R1067" s="99">
        <f t="shared" si="612"/>
        <v>13.41</v>
      </c>
      <c r="S1067" s="99">
        <f t="shared" si="613"/>
        <v>14.84</v>
      </c>
      <c r="T1067" s="99">
        <f t="shared" si="614"/>
        <v>14.032846153846155</v>
      </c>
      <c r="U1067" s="99">
        <f t="shared" si="615"/>
        <v>14.133499999999998</v>
      </c>
      <c r="V1067" s="99">
        <f t="shared" si="616"/>
        <v>14.016810947171223</v>
      </c>
      <c r="W1067" s="99">
        <f t="shared" si="617"/>
        <v>13.977216924868726</v>
      </c>
      <c r="X1067" s="99">
        <f t="shared" si="618"/>
        <v>3.9594022302496867E-2</v>
      </c>
      <c r="Y1067" s="99">
        <f t="shared" si="619"/>
        <v>0.12238044416065137</v>
      </c>
      <c r="Z1067" s="99">
        <f t="shared" si="620"/>
        <v>-8.2786421858154505E-2</v>
      </c>
      <c r="AA1067" s="109">
        <f t="shared" si="621"/>
        <v>0.1131370849898477</v>
      </c>
      <c r="AB1067" s="109">
        <f t="shared" si="638"/>
        <v>0.46195237849804377</v>
      </c>
      <c r="AC1067" s="99" t="str">
        <f t="shared" si="639"/>
        <v>0</v>
      </c>
      <c r="AD1067" s="95" t="str">
        <f t="shared" si="640"/>
        <v>0</v>
      </c>
      <c r="AE1067" s="95">
        <f t="shared" si="622"/>
        <v>1</v>
      </c>
      <c r="AF1067" s="95">
        <f>IF(Petrobras_PETR4___Histórico__InfoMoney_1[[#This Row],[MACD Line]]&lt;0,1,0)</f>
        <v>0</v>
      </c>
      <c r="AG1067" s="99">
        <f>Petrobras_PETR4___Histórico__InfoMoney_1[[#This Row],[9MME]]/Petrobras_PETR4___Histórico__InfoMoney_1[[#This Row],[20MA]]</f>
        <v>0.99287834958404897</v>
      </c>
      <c r="AH1067" s="95">
        <f t="shared" si="623"/>
        <v>0</v>
      </c>
      <c r="AI1067" s="96">
        <f t="shared" si="624"/>
        <v>0</v>
      </c>
      <c r="AK1067" s="104" t="b">
        <f t="shared" si="625"/>
        <v>0</v>
      </c>
      <c r="AL1067" s="104" t="b">
        <f t="shared" si="626"/>
        <v>0</v>
      </c>
      <c r="AM1067" s="104" t="b">
        <f t="shared" si="627"/>
        <v>0</v>
      </c>
      <c r="AN1067" s="104" t="b">
        <f t="shared" si="628"/>
        <v>1</v>
      </c>
      <c r="AO1067" s="98">
        <f t="shared" si="629"/>
        <v>13.41</v>
      </c>
      <c r="AP1067" s="104">
        <f t="shared" si="630"/>
        <v>14.84</v>
      </c>
      <c r="AQ1067" s="98">
        <f t="shared" si="631"/>
        <v>0.2</v>
      </c>
      <c r="AR1067" s="98">
        <f t="shared" si="632"/>
        <v>0.15384615384615385</v>
      </c>
      <c r="AS1067" s="98">
        <f t="shared" si="633"/>
        <v>7.407407407407407E-2</v>
      </c>
      <c r="AU1067" s="97" t="b">
        <f t="shared" si="634"/>
        <v>0</v>
      </c>
      <c r="AV1067" s="97" t="b">
        <f t="shared" si="635"/>
        <v>0</v>
      </c>
      <c r="AW1067" s="97" t="b">
        <f t="shared" si="641"/>
        <v>1</v>
      </c>
      <c r="AX1067" s="97" t="b">
        <f t="shared" si="642"/>
        <v>1</v>
      </c>
      <c r="AY10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7" s="97" t="b">
        <f t="shared" si="636"/>
        <v>1</v>
      </c>
      <c r="BA1067" s="97" t="b">
        <f t="shared" si="637"/>
        <v>0</v>
      </c>
      <c r="BB1067" s="97" t="b">
        <f t="shared" si="643"/>
        <v>0</v>
      </c>
      <c r="BC1067" s="97" t="b">
        <f t="shared" si="644"/>
        <v>0</v>
      </c>
      <c r="BD1067" s="97" t="b">
        <f>Petrobras_PETR4___Histórico__InfoMoney_1[[#This Row],[MACD Line]]&lt;0</f>
        <v>0</v>
      </c>
      <c r="BE10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8" spans="1:57">
      <c r="A1068" s="83">
        <v>42765</v>
      </c>
      <c r="B1068" s="98">
        <v>13.41</v>
      </c>
      <c r="C1068" s="98">
        <v>13.41</v>
      </c>
      <c r="D1068" s="98">
        <v>-4.99</v>
      </c>
      <c r="E1068" s="98">
        <f>Petrobras_PETR4___Histórico__InfoMoney_1[[#This Row],[Var.Dia (%)]]/100</f>
        <v>-4.99E-2</v>
      </c>
      <c r="F1068" s="98">
        <v>14.01</v>
      </c>
      <c r="G1068" s="98">
        <v>13.41</v>
      </c>
      <c r="H1068" s="98">
        <v>14.03</v>
      </c>
      <c r="I1068" s="97" t="s">
        <v>937</v>
      </c>
      <c r="J1068" s="108">
        <v>-5.7000000000000002E-3</v>
      </c>
      <c r="K1068" s="97">
        <f ca="1">IF(COUNT($E1068:E$1321)&gt;=22,LINEST(OFFSET(E1068,0,0,22),OFFSET(J1068,0,0,22)),"")</f>
        <v>0.11816009756638389</v>
      </c>
      <c r="L1068" s="99">
        <f t="shared" si="609"/>
        <v>0</v>
      </c>
      <c r="M1068" s="99">
        <f t="shared" si="610"/>
        <v>0</v>
      </c>
      <c r="N1068" s="99">
        <f t="shared" si="611"/>
        <v>0</v>
      </c>
      <c r="O10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068" s="128">
        <f>IF(Petrobras_PETR4___Histórico__InfoMoney_1[[#This Row],[William %R]]&lt;-0.8,1,0)</f>
        <v>1</v>
      </c>
      <c r="Q1068" s="128">
        <f>IF(Petrobras_PETR4___Histórico__InfoMoney_1[[#This Row],[William %R]]&gt;-0.1,1,0)</f>
        <v>0</v>
      </c>
      <c r="R1068" s="99">
        <f t="shared" si="612"/>
        <v>13.41</v>
      </c>
      <c r="S1068" s="99">
        <f t="shared" si="613"/>
        <v>14.84</v>
      </c>
      <c r="T1068" s="99">
        <f t="shared" si="614"/>
        <v>14.009076923076922</v>
      </c>
      <c r="U1068" s="99">
        <f t="shared" si="615"/>
        <v>14.117000000000001</v>
      </c>
      <c r="V1068" s="99">
        <f t="shared" si="616"/>
        <v>14.098049301202355</v>
      </c>
      <c r="W1068" s="99">
        <f t="shared" si="617"/>
        <v>14.009794278858223</v>
      </c>
      <c r="X1068" s="99">
        <f t="shared" si="618"/>
        <v>8.8255022344132072E-2</v>
      </c>
      <c r="Y1068" s="99">
        <f t="shared" si="619"/>
        <v>0.14307704962518999</v>
      </c>
      <c r="Z1068" s="99">
        <f t="shared" si="620"/>
        <v>-5.4822027281057922E-2</v>
      </c>
      <c r="AA1068" s="109">
        <f t="shared" si="621"/>
        <v>0.49497474683058273</v>
      </c>
      <c r="AB1068" s="109">
        <f t="shared" si="638"/>
        <v>0.43849743442807032</v>
      </c>
      <c r="AC1068" s="99" t="str">
        <f t="shared" si="639"/>
        <v>0</v>
      </c>
      <c r="AD1068" s="95">
        <f t="shared" si="640"/>
        <v>1</v>
      </c>
      <c r="AE1068" s="95">
        <f t="shared" si="622"/>
        <v>1</v>
      </c>
      <c r="AF1068" s="95">
        <f>IF(Petrobras_PETR4___Histórico__InfoMoney_1[[#This Row],[MACD Line]]&lt;0,1,0)</f>
        <v>0</v>
      </c>
      <c r="AG1068" s="99">
        <f>Petrobras_PETR4___Histórico__InfoMoney_1[[#This Row],[9MME]]/Petrobras_PETR4___Histórico__InfoMoney_1[[#This Row],[20MA]]</f>
        <v>0.99235509832662183</v>
      </c>
      <c r="AH1068" s="95">
        <f t="shared" si="623"/>
        <v>0</v>
      </c>
      <c r="AI1068" s="96">
        <f t="shared" si="624"/>
        <v>1</v>
      </c>
      <c r="AK1068" s="104" t="b">
        <f t="shared" si="625"/>
        <v>0</v>
      </c>
      <c r="AL1068" s="104" t="b">
        <f t="shared" si="626"/>
        <v>0</v>
      </c>
      <c r="AM1068" s="104" t="b">
        <f t="shared" si="627"/>
        <v>1</v>
      </c>
      <c r="AN1068" s="104" t="b">
        <f t="shared" si="628"/>
        <v>0</v>
      </c>
      <c r="AO1068" s="98">
        <f t="shared" si="629"/>
        <v>13.19</v>
      </c>
      <c r="AP1068" s="104">
        <f t="shared" si="630"/>
        <v>14.84</v>
      </c>
      <c r="AQ1068" s="98">
        <f t="shared" si="631"/>
        <v>0.2</v>
      </c>
      <c r="AR1068" s="98">
        <f t="shared" si="632"/>
        <v>0.15384615384615385</v>
      </c>
      <c r="AS1068" s="98">
        <f t="shared" si="633"/>
        <v>7.407407407407407E-2</v>
      </c>
      <c r="AU1068" s="97" t="b">
        <f t="shared" si="634"/>
        <v>0</v>
      </c>
      <c r="AV1068" s="97" t="b">
        <f t="shared" si="635"/>
        <v>0</v>
      </c>
      <c r="AW1068" s="97" t="b">
        <f t="shared" si="641"/>
        <v>1</v>
      </c>
      <c r="AX1068" s="97" t="b">
        <f t="shared" si="642"/>
        <v>1</v>
      </c>
      <c r="AY10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8" s="97" t="b">
        <f t="shared" si="636"/>
        <v>1</v>
      </c>
      <c r="BA1068" s="97" t="b">
        <f t="shared" si="637"/>
        <v>1</v>
      </c>
      <c r="BB1068" s="97" t="b">
        <f t="shared" si="643"/>
        <v>0</v>
      </c>
      <c r="BC1068" s="97" t="b">
        <f t="shared" si="644"/>
        <v>0</v>
      </c>
      <c r="BD1068" s="97" t="b">
        <f>Petrobras_PETR4___Histórico__InfoMoney_1[[#This Row],[MACD Line]]&lt;0</f>
        <v>0</v>
      </c>
      <c r="BE10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69" spans="1:57">
      <c r="A1069" s="83">
        <v>42762</v>
      </c>
      <c r="B1069" s="98">
        <v>14.11</v>
      </c>
      <c r="C1069" s="98">
        <v>14.11</v>
      </c>
      <c r="D1069" s="98">
        <v>-1.1399999999999999</v>
      </c>
      <c r="E1069" s="98">
        <f>Petrobras_PETR4___Histórico__InfoMoney_1[[#This Row],[Var.Dia (%)]]/100</f>
        <v>-1.1399999999999999E-2</v>
      </c>
      <c r="F1069" s="98">
        <v>14.21</v>
      </c>
      <c r="G1069" s="98">
        <v>14.04</v>
      </c>
      <c r="H1069" s="98">
        <v>14.34</v>
      </c>
      <c r="I1069" s="97" t="s">
        <v>938</v>
      </c>
      <c r="J1069" s="108">
        <v>2.69E-2</v>
      </c>
      <c r="K1069" s="97">
        <f ca="1">IF(COUNT($E1069:E$1321)&gt;=22,LINEST(OFFSET(E1069,0,0,22),OFFSET(J1069,0,0,22)),"")</f>
        <v>9.6014322451529049E-2</v>
      </c>
      <c r="L1069" s="99">
        <f t="shared" si="609"/>
        <v>0</v>
      </c>
      <c r="M1069" s="99">
        <f t="shared" si="610"/>
        <v>0</v>
      </c>
      <c r="N1069" s="99">
        <f t="shared" si="611"/>
        <v>0</v>
      </c>
      <c r="O10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-0.69523809523809521</v>
      </c>
      <c r="P1069" s="128">
        <f>IF(Petrobras_PETR4___Histórico__InfoMoney_1[[#This Row],[William %R]]&lt;-0.8,1,0)</f>
        <v>0</v>
      </c>
      <c r="Q1069" s="128">
        <f>IF(Petrobras_PETR4___Histórico__InfoMoney_1[[#This Row],[William %R]]&gt;-0.1,1,0)</f>
        <v>0</v>
      </c>
      <c r="R1069" s="99">
        <f t="shared" si="612"/>
        <v>13.79</v>
      </c>
      <c r="S1069" s="99">
        <f t="shared" si="613"/>
        <v>14.84</v>
      </c>
      <c r="T1069" s="99">
        <f t="shared" si="614"/>
        <v>14.084615384615386</v>
      </c>
      <c r="U1069" s="99">
        <f t="shared" si="615"/>
        <v>14.117999999999999</v>
      </c>
      <c r="V1069" s="99">
        <f t="shared" si="616"/>
        <v>14.223149174148238</v>
      </c>
      <c r="W1069" s="99">
        <f t="shared" si="617"/>
        <v>14.057777821166882</v>
      </c>
      <c r="X1069" s="99">
        <f t="shared" si="618"/>
        <v>0.16537135298135652</v>
      </c>
      <c r="Y1069" s="99">
        <f t="shared" si="619"/>
        <v>0.15678255644545447</v>
      </c>
      <c r="Z1069" s="99">
        <f t="shared" si="620"/>
        <v>8.5887965359020546E-3</v>
      </c>
      <c r="AA1069" s="109">
        <f t="shared" si="621"/>
        <v>0.1131370849898477</v>
      </c>
      <c r="AB1069" s="109">
        <f t="shared" si="638"/>
        <v>0.16087262041752173</v>
      </c>
      <c r="AC1069" s="99" t="str">
        <f t="shared" si="639"/>
        <v>0</v>
      </c>
      <c r="AD1069" s="95" t="str">
        <f t="shared" si="640"/>
        <v>0</v>
      </c>
      <c r="AE1069" s="95">
        <f t="shared" si="622"/>
        <v>1</v>
      </c>
      <c r="AF1069" s="95">
        <f>IF(Petrobras_PETR4___Histórico__InfoMoney_1[[#This Row],[MACD Line]]&lt;0,1,0)</f>
        <v>0</v>
      </c>
      <c r="AG1069" s="99">
        <f>Petrobras_PETR4___Histórico__InfoMoney_1[[#This Row],[9MME]]/Petrobras_PETR4___Histórico__InfoMoney_1[[#This Row],[20MA]]</f>
        <v>0.99763531552736839</v>
      </c>
      <c r="AH1069" s="95">
        <f t="shared" si="623"/>
        <v>0</v>
      </c>
      <c r="AI1069" s="96">
        <f t="shared" si="624"/>
        <v>0</v>
      </c>
      <c r="AK1069" s="104" t="b">
        <f t="shared" si="625"/>
        <v>0</v>
      </c>
      <c r="AL1069" s="104" t="b">
        <f t="shared" si="626"/>
        <v>0</v>
      </c>
      <c r="AM1069" s="104" t="b">
        <f t="shared" si="627"/>
        <v>0</v>
      </c>
      <c r="AN1069" s="104" t="b">
        <f t="shared" si="628"/>
        <v>1</v>
      </c>
      <c r="AO1069" s="98">
        <f t="shared" si="629"/>
        <v>13.12</v>
      </c>
      <c r="AP1069" s="104">
        <f t="shared" si="630"/>
        <v>14.84</v>
      </c>
      <c r="AQ1069" s="98">
        <f t="shared" si="631"/>
        <v>0.2</v>
      </c>
      <c r="AR1069" s="98">
        <f t="shared" si="632"/>
        <v>0.15384615384615385</v>
      </c>
      <c r="AS1069" s="98">
        <f t="shared" si="633"/>
        <v>7.407407407407407E-2</v>
      </c>
      <c r="AU1069" s="97" t="b">
        <f t="shared" si="634"/>
        <v>0</v>
      </c>
      <c r="AV1069" s="97" t="b">
        <f t="shared" si="635"/>
        <v>0</v>
      </c>
      <c r="AW1069" s="97" t="b">
        <f t="shared" si="641"/>
        <v>1</v>
      </c>
      <c r="AX1069" s="97" t="b">
        <f t="shared" si="642"/>
        <v>1</v>
      </c>
      <c r="AY10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69" s="97" t="b">
        <f t="shared" si="636"/>
        <v>1</v>
      </c>
      <c r="BA1069" s="97" t="b">
        <f t="shared" si="637"/>
        <v>1</v>
      </c>
      <c r="BB1069" s="97" t="b">
        <f t="shared" si="643"/>
        <v>0</v>
      </c>
      <c r="BC1069" s="97" t="b">
        <f t="shared" si="644"/>
        <v>0</v>
      </c>
      <c r="BD1069" s="97" t="b">
        <f>Petrobras_PETR4___Histórico__InfoMoney_1[[#This Row],[MACD Line]]&lt;0</f>
        <v>0</v>
      </c>
      <c r="BE10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0" spans="1:57">
      <c r="A1070" s="83">
        <v>42761</v>
      </c>
      <c r="B1070" s="98">
        <v>14.27</v>
      </c>
      <c r="C1070" s="98">
        <v>14.27</v>
      </c>
      <c r="D1070" s="98">
        <v>-1.5</v>
      </c>
      <c r="E1070" s="98">
        <f>Petrobras_PETR4___Histórico__InfoMoney_1[[#This Row],[Var.Dia (%)]]/100</f>
        <v>-1.4999999999999999E-2</v>
      </c>
      <c r="F1070" s="98">
        <v>14.59</v>
      </c>
      <c r="G1070" s="98">
        <v>14.27</v>
      </c>
      <c r="H1070" s="98">
        <v>14.63</v>
      </c>
      <c r="I1070" s="97" t="s">
        <v>939</v>
      </c>
      <c r="J1070" s="108">
        <v>2.3999999999999998E-3</v>
      </c>
      <c r="K1070" s="97">
        <f ca="1">IF(COUNT($E1070:E$1321)&gt;=22,LINEST(OFFSET(E1070,0,0,22),OFFSET(J1070,0,0,22)),"")</f>
        <v>0.34445212153811061</v>
      </c>
      <c r="L1070" s="99">
        <f t="shared" si="609"/>
        <v>0</v>
      </c>
      <c r="M1070" s="99">
        <f t="shared" si="610"/>
        <v>0</v>
      </c>
      <c r="N1070" s="99">
        <f t="shared" si="611"/>
        <v>0</v>
      </c>
      <c r="O10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-0.54285714285714282</v>
      </c>
      <c r="P1070" s="128">
        <f>IF(Petrobras_PETR4___Histórico__InfoMoney_1[[#This Row],[William %R]]&lt;-0.8,1,0)</f>
        <v>0</v>
      </c>
      <c r="Q1070" s="128">
        <f>IF(Petrobras_PETR4___Histórico__InfoMoney_1[[#This Row],[William %R]]&gt;-0.1,1,0)</f>
        <v>0</v>
      </c>
      <c r="R1070" s="99">
        <f t="shared" si="612"/>
        <v>13.79</v>
      </c>
      <c r="S1070" s="99">
        <f t="shared" si="613"/>
        <v>14.84</v>
      </c>
      <c r="T1070" s="99">
        <f t="shared" si="614"/>
        <v>14.056346153846153</v>
      </c>
      <c r="U1070" s="99">
        <f t="shared" si="615"/>
        <v>14.080000000000002</v>
      </c>
      <c r="V1070" s="99">
        <f t="shared" si="616"/>
        <v>14.243721751266099</v>
      </c>
      <c r="W1070" s="99">
        <f t="shared" si="617"/>
        <v>14.053600046860232</v>
      </c>
      <c r="X1070" s="99">
        <f t="shared" si="618"/>
        <v>0.19012170440586651</v>
      </c>
      <c r="Y1070" s="99">
        <f t="shared" si="619"/>
        <v>0.15463535731147895</v>
      </c>
      <c r="Z1070" s="99">
        <f t="shared" si="620"/>
        <v>3.5486347094387555E-2</v>
      </c>
      <c r="AA1070" s="109">
        <f t="shared" si="621"/>
        <v>0.1555634918610409</v>
      </c>
      <c r="AB1070" s="109">
        <f t="shared" si="638"/>
        <v>0.11278297743897342</v>
      </c>
      <c r="AC1070" s="99" t="str">
        <f t="shared" si="639"/>
        <v>0</v>
      </c>
      <c r="AD1070" s="95" t="str">
        <f t="shared" si="640"/>
        <v>0</v>
      </c>
      <c r="AE1070" s="95">
        <f t="shared" si="622"/>
        <v>1</v>
      </c>
      <c r="AF1070" s="95">
        <f>IF(Petrobras_PETR4___Histórico__InfoMoney_1[[#This Row],[MACD Line]]&lt;0,1,0)</f>
        <v>0</v>
      </c>
      <c r="AG1070" s="99">
        <f>Petrobras_PETR4___Histórico__InfoMoney_1[[#This Row],[9MME]]/Petrobras_PETR4___Histórico__InfoMoney_1[[#This Row],[20MA]]</f>
        <v>0.99832003933566416</v>
      </c>
      <c r="AH1070" s="95">
        <f t="shared" si="623"/>
        <v>0</v>
      </c>
      <c r="AI1070" s="96">
        <f t="shared" si="624"/>
        <v>0</v>
      </c>
      <c r="AK1070" s="104" t="b">
        <f t="shared" si="625"/>
        <v>0</v>
      </c>
      <c r="AL1070" s="104" t="b">
        <f t="shared" si="626"/>
        <v>1</v>
      </c>
      <c r="AM1070" s="104" t="b">
        <f t="shared" si="627"/>
        <v>1</v>
      </c>
      <c r="AN1070" s="104" t="b">
        <f t="shared" si="628"/>
        <v>0</v>
      </c>
      <c r="AO1070" s="98">
        <f t="shared" si="629"/>
        <v>12.88</v>
      </c>
      <c r="AP1070" s="104">
        <f t="shared" si="630"/>
        <v>14.84</v>
      </c>
      <c r="AQ1070" s="98">
        <f t="shared" si="631"/>
        <v>0.2</v>
      </c>
      <c r="AR1070" s="98">
        <f t="shared" si="632"/>
        <v>0.15384615384615385</v>
      </c>
      <c r="AS1070" s="98">
        <f t="shared" si="633"/>
        <v>7.407407407407407E-2</v>
      </c>
      <c r="AU1070" s="97" t="b">
        <f t="shared" si="634"/>
        <v>0</v>
      </c>
      <c r="AV1070" s="97" t="b">
        <f t="shared" si="635"/>
        <v>1</v>
      </c>
      <c r="AW1070" s="97" t="b">
        <f t="shared" si="641"/>
        <v>1</v>
      </c>
      <c r="AX1070" s="97" t="b">
        <f t="shared" si="642"/>
        <v>1</v>
      </c>
      <c r="AY10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0" s="97" t="b">
        <f t="shared" si="636"/>
        <v>0</v>
      </c>
      <c r="BA1070" s="97" t="b">
        <f t="shared" si="637"/>
        <v>1</v>
      </c>
      <c r="BB1070" s="97" t="b">
        <f t="shared" si="643"/>
        <v>0</v>
      </c>
      <c r="BC1070" s="97" t="b">
        <f t="shared" si="644"/>
        <v>0</v>
      </c>
      <c r="BD1070" s="97" t="b">
        <f>Petrobras_PETR4___Histórico__InfoMoney_1[[#This Row],[MACD Line]]&lt;0</f>
        <v>0</v>
      </c>
      <c r="BE10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1" spans="1:57">
      <c r="A1071" s="83">
        <v>42759</v>
      </c>
      <c r="B1071" s="98">
        <v>14.49</v>
      </c>
      <c r="C1071" s="98">
        <v>14.49</v>
      </c>
      <c r="D1071" s="98">
        <v>0.31</v>
      </c>
      <c r="E1071" s="98">
        <f>Petrobras_PETR4___Histórico__InfoMoney_1[[#This Row],[Var.Dia (%)]]/100</f>
        <v>3.0999999999999999E-3</v>
      </c>
      <c r="F1071" s="98">
        <v>14.56</v>
      </c>
      <c r="G1071" s="98">
        <v>14.43</v>
      </c>
      <c r="H1071" s="98">
        <v>14.84</v>
      </c>
      <c r="I1071" s="97" t="s">
        <v>940</v>
      </c>
      <c r="J1071" s="108">
        <v>-5.3E-3</v>
      </c>
      <c r="K1071" s="97">
        <f ca="1">IF(COUNT($E1071:E$1321)&gt;=22,LINEST(OFFSET(E1071,0,0,22),OFFSET(J1071,0,0,22)),"")</f>
        <v>0.38912071658626257</v>
      </c>
      <c r="L1071" s="99">
        <f t="shared" si="609"/>
        <v>0</v>
      </c>
      <c r="M1071" s="99">
        <f t="shared" si="610"/>
        <v>1</v>
      </c>
      <c r="N1071" s="99">
        <f t="shared" si="611"/>
        <v>0</v>
      </c>
      <c r="O10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-0.33333333333333276</v>
      </c>
      <c r="P1071" s="128">
        <f>IF(Petrobras_PETR4___Histórico__InfoMoney_1[[#This Row],[William %R]]&lt;-0.8,1,0)</f>
        <v>0</v>
      </c>
      <c r="Q1071" s="128">
        <f>IF(Petrobras_PETR4___Histórico__InfoMoney_1[[#This Row],[William %R]]&gt;-0.1,1,0)</f>
        <v>0</v>
      </c>
      <c r="R1071" s="99">
        <f t="shared" si="612"/>
        <v>13.79</v>
      </c>
      <c r="S1071" s="99">
        <f t="shared" si="613"/>
        <v>14.84</v>
      </c>
      <c r="T1071" s="99">
        <f t="shared" si="614"/>
        <v>14.028423076923074</v>
      </c>
      <c r="U1071" s="99">
        <f t="shared" si="615"/>
        <v>14.017499999999998</v>
      </c>
      <c r="V1071" s="99">
        <f t="shared" si="616"/>
        <v>14.238943887859936</v>
      </c>
      <c r="W1071" s="99">
        <f t="shared" si="617"/>
        <v>14.03628805060905</v>
      </c>
      <c r="X1071" s="99">
        <f t="shared" si="618"/>
        <v>0.20265583725088554</v>
      </c>
      <c r="Y1071" s="99">
        <f t="shared" si="619"/>
        <v>0.14576377053788206</v>
      </c>
      <c r="Z1071" s="99">
        <f t="shared" si="620"/>
        <v>5.6892066713003481E-2</v>
      </c>
      <c r="AA1071" s="109">
        <f t="shared" si="621"/>
        <v>2.8284271247462554E-2</v>
      </c>
      <c r="AB1071" s="109">
        <f t="shared" si="638"/>
        <v>0.11532562594670784</v>
      </c>
      <c r="AC1071" s="99" t="str">
        <f t="shared" si="639"/>
        <v>0</v>
      </c>
      <c r="AD1071" s="95" t="str">
        <f t="shared" si="640"/>
        <v>0</v>
      </c>
      <c r="AE1071" s="95">
        <f t="shared" si="622"/>
        <v>1</v>
      </c>
      <c r="AF1071" s="95">
        <f>IF(Petrobras_PETR4___Histórico__InfoMoney_1[[#This Row],[MACD Line]]&lt;0,1,0)</f>
        <v>0</v>
      </c>
      <c r="AG1071" s="99">
        <f>Petrobras_PETR4___Histórico__InfoMoney_1[[#This Row],[9MME]]/Petrobras_PETR4___Histórico__InfoMoney_1[[#This Row],[20MA]]</f>
        <v>1.000779245723066</v>
      </c>
      <c r="AH1071" s="95">
        <f t="shared" si="623"/>
        <v>0</v>
      </c>
      <c r="AI1071" s="96">
        <f t="shared" si="624"/>
        <v>0</v>
      </c>
      <c r="AK1071" s="104" t="b">
        <f t="shared" si="625"/>
        <v>1</v>
      </c>
      <c r="AL1071" s="104" t="b">
        <f t="shared" si="626"/>
        <v>1</v>
      </c>
      <c r="AM1071" s="104" t="b">
        <f t="shared" si="627"/>
        <v>0</v>
      </c>
      <c r="AN1071" s="104" t="b">
        <f t="shared" si="628"/>
        <v>1</v>
      </c>
      <c r="AO1071" s="98">
        <f t="shared" si="629"/>
        <v>12.88</v>
      </c>
      <c r="AP1071" s="104">
        <f t="shared" si="630"/>
        <v>14.84</v>
      </c>
      <c r="AQ1071" s="98">
        <f t="shared" si="631"/>
        <v>0.2</v>
      </c>
      <c r="AR1071" s="98">
        <f t="shared" si="632"/>
        <v>0.15384615384615385</v>
      </c>
      <c r="AS1071" s="98">
        <f t="shared" si="633"/>
        <v>7.407407407407407E-2</v>
      </c>
      <c r="AU1071" s="97" t="b">
        <f t="shared" si="634"/>
        <v>1</v>
      </c>
      <c r="AV1071" s="97" t="b">
        <f t="shared" si="635"/>
        <v>0</v>
      </c>
      <c r="AW1071" s="97" t="b">
        <f t="shared" si="641"/>
        <v>1</v>
      </c>
      <c r="AX1071" s="97" t="b">
        <f t="shared" si="642"/>
        <v>1</v>
      </c>
      <c r="AY10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1" s="97" t="b">
        <f t="shared" si="636"/>
        <v>1</v>
      </c>
      <c r="BA1071" s="97" t="b">
        <f t="shared" si="637"/>
        <v>0</v>
      </c>
      <c r="BB1071" s="97" t="b">
        <f t="shared" si="643"/>
        <v>0</v>
      </c>
      <c r="BC1071" s="97" t="b">
        <f t="shared" si="644"/>
        <v>0</v>
      </c>
      <c r="BD1071" s="97" t="b">
        <f>Petrobras_PETR4___Histórico__InfoMoney_1[[#This Row],[MACD Line]]&lt;0</f>
        <v>0</v>
      </c>
      <c r="BE10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2" spans="1:57">
      <c r="A1072" s="83">
        <v>42758</v>
      </c>
      <c r="B1072" s="98">
        <v>14.45</v>
      </c>
      <c r="C1072" s="98">
        <v>14.45</v>
      </c>
      <c r="D1072" s="98">
        <v>-0.06</v>
      </c>
      <c r="E1072" s="98">
        <f>Petrobras_PETR4___Histórico__InfoMoney_1[[#This Row],[Var.Dia (%)]]/100</f>
        <v>-5.9999999999999995E-4</v>
      </c>
      <c r="F1072" s="98">
        <v>14.4</v>
      </c>
      <c r="G1072" s="98">
        <v>14.26</v>
      </c>
      <c r="H1072" s="98">
        <v>14.54</v>
      </c>
      <c r="I1072" s="97" t="s">
        <v>941</v>
      </c>
      <c r="J1072" s="108">
        <v>-1.4E-3</v>
      </c>
      <c r="K1072" s="97">
        <f ca="1">IF(COUNT($E1072:E$1321)&gt;=22,LINEST(OFFSET(E1072,0,0,22),OFFSET(J1072,0,0,22)),"")</f>
        <v>0.45026969580060722</v>
      </c>
      <c r="L1072" s="99">
        <f t="shared" si="609"/>
        <v>0</v>
      </c>
      <c r="M1072" s="99">
        <f t="shared" si="610"/>
        <v>0</v>
      </c>
      <c r="N1072" s="99">
        <f t="shared" si="611"/>
        <v>0</v>
      </c>
      <c r="O10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-0.25842696629213513</v>
      </c>
      <c r="P1072" s="128">
        <f>IF(Petrobras_PETR4___Histórico__InfoMoney_1[[#This Row],[William %R]]&lt;-0.8,1,0)</f>
        <v>0</v>
      </c>
      <c r="Q1072" s="128">
        <f>IF(Petrobras_PETR4___Histórico__InfoMoney_1[[#This Row],[William %R]]&gt;-0.1,1,0)</f>
        <v>0</v>
      </c>
      <c r="R1072" s="99">
        <f t="shared" si="612"/>
        <v>13.79</v>
      </c>
      <c r="S1072" s="99">
        <f t="shared" si="613"/>
        <v>14.68</v>
      </c>
      <c r="T1072" s="99">
        <f t="shared" si="614"/>
        <v>13.955</v>
      </c>
      <c r="U1072" s="99">
        <f t="shared" si="615"/>
        <v>13.944499999999996</v>
      </c>
      <c r="V1072" s="99">
        <f t="shared" si="616"/>
        <v>14.193297322016289</v>
      </c>
      <c r="W1072" s="99">
        <f t="shared" si="617"/>
        <v>13.999991094657775</v>
      </c>
      <c r="X1072" s="99">
        <f t="shared" si="618"/>
        <v>0.19330622735851399</v>
      </c>
      <c r="Y1072" s="99">
        <f t="shared" si="619"/>
        <v>0.13154075385963118</v>
      </c>
      <c r="Z1072" s="99">
        <f t="shared" si="620"/>
        <v>6.1765473498882811E-2</v>
      </c>
      <c r="AA1072" s="109">
        <f t="shared" si="621"/>
        <v>0</v>
      </c>
      <c r="AB1072" s="109">
        <f t="shared" si="638"/>
        <v>0.10148891565092195</v>
      </c>
      <c r="AC1072" s="99" t="str">
        <f t="shared" si="639"/>
        <v>0</v>
      </c>
      <c r="AD1072" s="95" t="str">
        <f t="shared" si="640"/>
        <v>0</v>
      </c>
      <c r="AE1072" s="95">
        <f t="shared" si="622"/>
        <v>1</v>
      </c>
      <c r="AF1072" s="95">
        <f>IF(Petrobras_PETR4___Histórico__InfoMoney_1[[#This Row],[MACD Line]]&lt;0,1,0)</f>
        <v>0</v>
      </c>
      <c r="AG1072" s="99">
        <f>Petrobras_PETR4___Histórico__InfoMoney_1[[#This Row],[9MME]]/Petrobras_PETR4___Histórico__InfoMoney_1[[#This Row],[20MA]]</f>
        <v>1.0007529850478687</v>
      </c>
      <c r="AH1072" s="95">
        <f t="shared" si="623"/>
        <v>0</v>
      </c>
      <c r="AI1072" s="96">
        <f t="shared" si="624"/>
        <v>0</v>
      </c>
      <c r="AK1072" s="104" t="b">
        <f t="shared" si="625"/>
        <v>1</v>
      </c>
      <c r="AL1072" s="104" t="b">
        <f t="shared" si="626"/>
        <v>0</v>
      </c>
      <c r="AM1072" s="104" t="b">
        <f t="shared" si="627"/>
        <v>0</v>
      </c>
      <c r="AN1072" s="104" t="b">
        <f t="shared" si="628"/>
        <v>1</v>
      </c>
      <c r="AO1072" s="98">
        <f t="shared" si="629"/>
        <v>12.66</v>
      </c>
      <c r="AP1072" s="104">
        <f t="shared" si="630"/>
        <v>14.68</v>
      </c>
      <c r="AQ1072" s="98">
        <f t="shared" si="631"/>
        <v>0.2</v>
      </c>
      <c r="AR1072" s="98">
        <f t="shared" si="632"/>
        <v>0.15384615384615385</v>
      </c>
      <c r="AS1072" s="98">
        <f t="shared" si="633"/>
        <v>7.407407407407407E-2</v>
      </c>
      <c r="AU1072" s="97" t="b">
        <f t="shared" si="634"/>
        <v>0</v>
      </c>
      <c r="AV1072" s="97" t="b">
        <f t="shared" si="635"/>
        <v>1</v>
      </c>
      <c r="AW1072" s="97" t="b">
        <f t="shared" si="641"/>
        <v>1</v>
      </c>
      <c r="AX1072" s="97" t="b">
        <f t="shared" si="642"/>
        <v>1</v>
      </c>
      <c r="AY10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2" s="97" t="b">
        <f t="shared" si="636"/>
        <v>0</v>
      </c>
      <c r="BA1072" s="97" t="b">
        <f t="shared" si="637"/>
        <v>1</v>
      </c>
      <c r="BB1072" s="97" t="b">
        <f t="shared" si="643"/>
        <v>0</v>
      </c>
      <c r="BC1072" s="97" t="b">
        <f t="shared" si="644"/>
        <v>0</v>
      </c>
      <c r="BD1072" s="97" t="b">
        <f>Petrobras_PETR4___Histórico__InfoMoney_1[[#This Row],[MACD Line]]&lt;0</f>
        <v>0</v>
      </c>
      <c r="BE10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3" spans="1:57">
      <c r="A1073" s="83">
        <v>42755</v>
      </c>
      <c r="B1073" s="98">
        <v>14.45</v>
      </c>
      <c r="C1073" s="98">
        <v>14.45</v>
      </c>
      <c r="D1073" s="98">
        <v>1.46</v>
      </c>
      <c r="E1073" s="98">
        <f>Petrobras_PETR4___Histórico__InfoMoney_1[[#This Row],[Var.Dia (%)]]/100</f>
        <v>1.46E-2</v>
      </c>
      <c r="F1073" s="98">
        <v>14.31</v>
      </c>
      <c r="G1073" s="98">
        <v>14.28</v>
      </c>
      <c r="H1073" s="98">
        <v>14.63</v>
      </c>
      <c r="I1073" s="97" t="s">
        <v>942</v>
      </c>
      <c r="J1073" s="108">
        <v>-1.8700000000000001E-2</v>
      </c>
      <c r="K1073" s="97">
        <f ca="1">IF(COUNT($E1073:E$1321)&gt;=22,LINEST(OFFSET(E1073,0,0,22),OFFSET(J1073,0,0,22)),"")</f>
        <v>0.40752348724005061</v>
      </c>
      <c r="L1073" s="99">
        <f t="shared" si="609"/>
        <v>0</v>
      </c>
      <c r="M1073" s="99">
        <f t="shared" si="610"/>
        <v>0</v>
      </c>
      <c r="N1073" s="99">
        <f t="shared" si="611"/>
        <v>0</v>
      </c>
      <c r="O10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-0.19658119658119697</v>
      </c>
      <c r="P1073" s="128">
        <f>IF(Petrobras_PETR4___Histórico__InfoMoney_1[[#This Row],[William %R]]&lt;-0.8,1,0)</f>
        <v>0</v>
      </c>
      <c r="Q1073" s="128">
        <f>IF(Petrobras_PETR4___Histórico__InfoMoney_1[[#This Row],[William %R]]&gt;-0.1,1,0)</f>
        <v>0</v>
      </c>
      <c r="R1073" s="99">
        <f t="shared" si="612"/>
        <v>13.51</v>
      </c>
      <c r="S1073" s="99">
        <f t="shared" si="613"/>
        <v>14.68</v>
      </c>
      <c r="T1073" s="99">
        <f t="shared" si="614"/>
        <v>13.879269230769234</v>
      </c>
      <c r="U1073" s="99">
        <f t="shared" si="615"/>
        <v>13.865</v>
      </c>
      <c r="V1073" s="99">
        <f t="shared" si="616"/>
        <v>14.146624107837432</v>
      </c>
      <c r="W1073" s="99">
        <f t="shared" si="617"/>
        <v>13.963990382230396</v>
      </c>
      <c r="X1073" s="99">
        <f t="shared" si="618"/>
        <v>0.18263372560703672</v>
      </c>
      <c r="Y1073" s="99">
        <f t="shared" si="619"/>
        <v>0.11609938548491047</v>
      </c>
      <c r="Z1073" s="99">
        <f t="shared" si="620"/>
        <v>6.6534340122126251E-2</v>
      </c>
      <c r="AA1073" s="109">
        <f t="shared" si="621"/>
        <v>0.141421356237309</v>
      </c>
      <c r="AB1073" s="109">
        <f t="shared" si="638"/>
        <v>8.8769364084688246E-2</v>
      </c>
      <c r="AC1073" s="99" t="str">
        <f t="shared" si="639"/>
        <v>0</v>
      </c>
      <c r="AD1073" s="95" t="str">
        <f t="shared" si="640"/>
        <v>0</v>
      </c>
      <c r="AE1073" s="95">
        <f t="shared" si="622"/>
        <v>1</v>
      </c>
      <c r="AF1073" s="95">
        <f>IF(Petrobras_PETR4___Histórico__InfoMoney_1[[#This Row],[MACD Line]]&lt;0,1,0)</f>
        <v>0</v>
      </c>
      <c r="AG1073" s="99">
        <f>Petrobras_PETR4___Histórico__InfoMoney_1[[#This Row],[9MME]]/Petrobras_PETR4___Histórico__InfoMoney_1[[#This Row],[20MA]]</f>
        <v>1.0010291547615748</v>
      </c>
      <c r="AH1073" s="95">
        <f t="shared" si="623"/>
        <v>0</v>
      </c>
      <c r="AI1073" s="96">
        <f t="shared" si="624"/>
        <v>0</v>
      </c>
      <c r="AK1073" s="104" t="b">
        <f t="shared" si="625"/>
        <v>0</v>
      </c>
      <c r="AL1073" s="104" t="b">
        <f t="shared" si="626"/>
        <v>0</v>
      </c>
      <c r="AM1073" s="104" t="b">
        <f t="shared" si="627"/>
        <v>0</v>
      </c>
      <c r="AN1073" s="104" t="b">
        <f t="shared" si="628"/>
        <v>1</v>
      </c>
      <c r="AO1073" s="98">
        <f t="shared" si="629"/>
        <v>12.66</v>
      </c>
      <c r="AP1073" s="104">
        <f t="shared" si="630"/>
        <v>14.68</v>
      </c>
      <c r="AQ1073" s="98">
        <f t="shared" si="631"/>
        <v>0.2</v>
      </c>
      <c r="AR1073" s="98">
        <f t="shared" si="632"/>
        <v>0.15384615384615385</v>
      </c>
      <c r="AS1073" s="98">
        <f t="shared" si="633"/>
        <v>7.407407407407407E-2</v>
      </c>
      <c r="AU1073" s="97" t="b">
        <f t="shared" si="634"/>
        <v>1</v>
      </c>
      <c r="AV1073" s="97" t="b">
        <f t="shared" si="635"/>
        <v>0</v>
      </c>
      <c r="AW1073" s="97" t="b">
        <f t="shared" si="641"/>
        <v>1</v>
      </c>
      <c r="AX1073" s="97" t="b">
        <f t="shared" si="642"/>
        <v>1</v>
      </c>
      <c r="AY10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3" s="97" t="b">
        <f t="shared" si="636"/>
        <v>1</v>
      </c>
      <c r="BA1073" s="97" t="b">
        <f t="shared" si="637"/>
        <v>0</v>
      </c>
      <c r="BB1073" s="97" t="b">
        <f t="shared" si="643"/>
        <v>0</v>
      </c>
      <c r="BC1073" s="97" t="b">
        <f t="shared" si="644"/>
        <v>0</v>
      </c>
      <c r="BD1073" s="97" t="b">
        <f>Petrobras_PETR4___Histórico__InfoMoney_1[[#This Row],[MACD Line]]&lt;0</f>
        <v>0</v>
      </c>
      <c r="BE10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4" spans="1:57">
      <c r="A1074" s="83">
        <v>42754</v>
      </c>
      <c r="B1074" s="98">
        <v>14.25</v>
      </c>
      <c r="C1074" s="98">
        <v>14.25</v>
      </c>
      <c r="D1074" s="98">
        <v>-0.13</v>
      </c>
      <c r="E1074" s="98">
        <f>Petrobras_PETR4___Histórico__InfoMoney_1[[#This Row],[Var.Dia (%)]]/100</f>
        <v>-1.2999999999999999E-3</v>
      </c>
      <c r="F1074" s="98">
        <v>14.29</v>
      </c>
      <c r="G1074" s="98">
        <v>14.07</v>
      </c>
      <c r="H1074" s="98">
        <v>14.35</v>
      </c>
      <c r="I1074" s="97" t="s">
        <v>943</v>
      </c>
      <c r="J1074" s="108">
        <v>-8.8000000000000005E-3</v>
      </c>
      <c r="K1074" s="97">
        <f ca="1">IF(COUNT($E1074:E$1321)&gt;=22,LINEST(OFFSET(E1074,0,0,22),OFFSET(J1074,0,0,22)),"")</f>
        <v>0.47552453176141335</v>
      </c>
      <c r="L1074" s="99">
        <f t="shared" si="609"/>
        <v>0</v>
      </c>
      <c r="M1074" s="99">
        <f t="shared" si="610"/>
        <v>0</v>
      </c>
      <c r="N1074" s="99">
        <f t="shared" si="611"/>
        <v>0</v>
      </c>
      <c r="O10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-0.28859060402684539</v>
      </c>
      <c r="P1074" s="128">
        <f>IF(Petrobras_PETR4___Histórico__InfoMoney_1[[#This Row],[William %R]]&lt;-0.8,1,0)</f>
        <v>0</v>
      </c>
      <c r="Q1074" s="128">
        <f>IF(Petrobras_PETR4___Histórico__InfoMoney_1[[#This Row],[William %R]]&gt;-0.1,1,0)</f>
        <v>0</v>
      </c>
      <c r="R1074" s="99">
        <f t="shared" si="612"/>
        <v>13.19</v>
      </c>
      <c r="S1074" s="99">
        <f t="shared" si="613"/>
        <v>14.68</v>
      </c>
      <c r="T1074" s="99">
        <f t="shared" si="614"/>
        <v>13.793500000000002</v>
      </c>
      <c r="U1074" s="99">
        <f t="shared" si="615"/>
        <v>13.775500000000003</v>
      </c>
      <c r="V1074" s="99">
        <f t="shared" si="616"/>
        <v>14.091464854716966</v>
      </c>
      <c r="W1074" s="99">
        <f t="shared" si="617"/>
        <v>13.925109612808827</v>
      </c>
      <c r="X1074" s="99">
        <f t="shared" si="618"/>
        <v>0.16635524190813911</v>
      </c>
      <c r="Y1074" s="99">
        <f t="shared" si="619"/>
        <v>9.9465800454378903E-2</v>
      </c>
      <c r="Z1074" s="99">
        <f t="shared" si="620"/>
        <v>6.6889441453760204E-2</v>
      </c>
      <c r="AA1074" s="109">
        <f t="shared" si="621"/>
        <v>7.0710678118653244E-3</v>
      </c>
      <c r="AB1074" s="109">
        <f t="shared" si="638"/>
        <v>4.4721359549995537E-2</v>
      </c>
      <c r="AC1074" s="99" t="str">
        <f t="shared" si="639"/>
        <v>0</v>
      </c>
      <c r="AD1074" s="95" t="str">
        <f t="shared" si="640"/>
        <v>0</v>
      </c>
      <c r="AE1074" s="95">
        <f t="shared" si="622"/>
        <v>1</v>
      </c>
      <c r="AF1074" s="95">
        <f>IF(Petrobras_PETR4___Histórico__InfoMoney_1[[#This Row],[MACD Line]]&lt;0,1,0)</f>
        <v>0</v>
      </c>
      <c r="AG1074" s="99">
        <f>Petrobras_PETR4___Histórico__InfoMoney_1[[#This Row],[9MME]]/Petrobras_PETR4___Histórico__InfoMoney_1[[#This Row],[20MA]]</f>
        <v>1.0013066676345685</v>
      </c>
      <c r="AH1074" s="95">
        <f t="shared" si="623"/>
        <v>0</v>
      </c>
      <c r="AI1074" s="96">
        <f t="shared" si="624"/>
        <v>0</v>
      </c>
      <c r="AK1074" s="104" t="b">
        <f t="shared" si="625"/>
        <v>0</v>
      </c>
      <c r="AL1074" s="104" t="b">
        <f t="shared" si="626"/>
        <v>1</v>
      </c>
      <c r="AM1074" s="104" t="b">
        <f t="shared" si="627"/>
        <v>1</v>
      </c>
      <c r="AN1074" s="104" t="b">
        <f t="shared" si="628"/>
        <v>1</v>
      </c>
      <c r="AO1074" s="98">
        <f t="shared" si="629"/>
        <v>12.66</v>
      </c>
      <c r="AP1074" s="104">
        <f t="shared" si="630"/>
        <v>14.68</v>
      </c>
      <c r="AQ1074" s="98">
        <f t="shared" si="631"/>
        <v>0.2</v>
      </c>
      <c r="AR1074" s="98">
        <f t="shared" si="632"/>
        <v>0.15384615384615385</v>
      </c>
      <c r="AS1074" s="98">
        <f t="shared" si="633"/>
        <v>7.407407407407407E-2</v>
      </c>
      <c r="AU1074" s="97" t="b">
        <f t="shared" si="634"/>
        <v>0</v>
      </c>
      <c r="AV1074" s="97" t="b">
        <f t="shared" si="635"/>
        <v>0</v>
      </c>
      <c r="AW1074" s="97" t="b">
        <f t="shared" si="641"/>
        <v>1</v>
      </c>
      <c r="AX1074" s="97" t="b">
        <f t="shared" si="642"/>
        <v>1</v>
      </c>
      <c r="AY10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4" s="97" t="b">
        <f t="shared" si="636"/>
        <v>1</v>
      </c>
      <c r="BA1074" s="97" t="b">
        <f t="shared" si="637"/>
        <v>1</v>
      </c>
      <c r="BB1074" s="97" t="b">
        <f t="shared" si="643"/>
        <v>0</v>
      </c>
      <c r="BC1074" s="97" t="b">
        <f t="shared" si="644"/>
        <v>0</v>
      </c>
      <c r="BD1074" s="97" t="b">
        <f>Petrobras_PETR4___Histórico__InfoMoney_1[[#This Row],[MACD Line]]&lt;0</f>
        <v>0</v>
      </c>
      <c r="BE10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5" spans="1:57">
      <c r="A1075" s="83">
        <v>42753</v>
      </c>
      <c r="B1075" s="98">
        <v>14.26</v>
      </c>
      <c r="C1075" s="98">
        <v>14.26</v>
      </c>
      <c r="D1075" s="98">
        <v>-0.19</v>
      </c>
      <c r="E1075" s="98">
        <f>Petrobras_PETR4___Histórico__InfoMoney_1[[#This Row],[Var.Dia (%)]]/100</f>
        <v>-1.9E-3</v>
      </c>
      <c r="F1075" s="98">
        <v>14.27</v>
      </c>
      <c r="G1075" s="98">
        <v>14.19</v>
      </c>
      <c r="H1075" s="98">
        <v>14.39</v>
      </c>
      <c r="I1075" s="97" t="s">
        <v>944</v>
      </c>
      <c r="J1075" s="108">
        <v>3.0999999999999999E-3</v>
      </c>
      <c r="K1075" s="97">
        <f ca="1">IF(COUNT($E1075:E$1321)&gt;=22,LINEST(OFFSET(E1075,0,0,22),OFFSET(J1075,0,0,22)),"")</f>
        <v>0.50742648211097652</v>
      </c>
      <c r="L1075" s="99">
        <f t="shared" si="609"/>
        <v>0</v>
      </c>
      <c r="M1075" s="99">
        <f t="shared" si="610"/>
        <v>0</v>
      </c>
      <c r="N1075" s="99">
        <f t="shared" si="611"/>
        <v>0</v>
      </c>
      <c r="O10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-0.26923076923076911</v>
      </c>
      <c r="P1075" s="128">
        <f>IF(Petrobras_PETR4___Histórico__InfoMoney_1[[#This Row],[William %R]]&lt;-0.8,1,0)</f>
        <v>0</v>
      </c>
      <c r="Q1075" s="128">
        <f>IF(Petrobras_PETR4___Histórico__InfoMoney_1[[#This Row],[William %R]]&gt;-0.1,1,0)</f>
        <v>0</v>
      </c>
      <c r="R1075" s="99">
        <f t="shared" si="612"/>
        <v>13.12</v>
      </c>
      <c r="S1075" s="99">
        <f t="shared" si="613"/>
        <v>14.68</v>
      </c>
      <c r="T1075" s="99">
        <f t="shared" si="614"/>
        <v>13.740038461538463</v>
      </c>
      <c r="U1075" s="99">
        <f t="shared" si="615"/>
        <v>13.710500000000001</v>
      </c>
      <c r="V1075" s="99">
        <f t="shared" si="616"/>
        <v>14.062640282847322</v>
      </c>
      <c r="W1075" s="99">
        <f t="shared" si="617"/>
        <v>13.899118381833533</v>
      </c>
      <c r="X1075" s="99">
        <f t="shared" si="618"/>
        <v>0.16352190101378916</v>
      </c>
      <c r="Y1075" s="99">
        <f t="shared" si="619"/>
        <v>8.2743440090938855E-2</v>
      </c>
      <c r="Z1075" s="99">
        <f t="shared" si="620"/>
        <v>8.0778460922850306E-2</v>
      </c>
      <c r="AA1075" s="109">
        <f t="shared" si="621"/>
        <v>2.1213203435595972E-2</v>
      </c>
      <c r="AB1075" s="109">
        <f t="shared" si="638"/>
        <v>7.0498226928057961E-2</v>
      </c>
      <c r="AC1075" s="99" t="str">
        <f t="shared" si="639"/>
        <v>0</v>
      </c>
      <c r="AD1075" s="95" t="str">
        <f t="shared" si="640"/>
        <v>0</v>
      </c>
      <c r="AE1075" s="95">
        <f t="shared" si="622"/>
        <v>1</v>
      </c>
      <c r="AF1075" s="95">
        <f>IF(Petrobras_PETR4___Histórico__InfoMoney_1[[#This Row],[MACD Line]]&lt;0,1,0)</f>
        <v>0</v>
      </c>
      <c r="AG1075" s="99">
        <f>Petrobras_PETR4___Histórico__InfoMoney_1[[#This Row],[9MME]]/Petrobras_PETR4___Histórico__InfoMoney_1[[#This Row],[20MA]]</f>
        <v>1.0021544408692944</v>
      </c>
      <c r="AH1075" s="95">
        <f t="shared" si="623"/>
        <v>0</v>
      </c>
      <c r="AI1075" s="96">
        <f t="shared" si="624"/>
        <v>0</v>
      </c>
      <c r="AK1075" s="104" t="b">
        <f t="shared" si="625"/>
        <v>1</v>
      </c>
      <c r="AL1075" s="104" t="b">
        <f t="shared" si="626"/>
        <v>1</v>
      </c>
      <c r="AM1075" s="104" t="b">
        <f t="shared" si="627"/>
        <v>0</v>
      </c>
      <c r="AN1075" s="104" t="b">
        <f t="shared" si="628"/>
        <v>1</v>
      </c>
      <c r="AO1075" s="98">
        <f t="shared" si="629"/>
        <v>12.66</v>
      </c>
      <c r="AP1075" s="104">
        <f t="shared" si="630"/>
        <v>14.68</v>
      </c>
      <c r="AQ1075" s="98">
        <f t="shared" si="631"/>
        <v>0.2</v>
      </c>
      <c r="AR1075" s="98">
        <f t="shared" si="632"/>
        <v>0.15384615384615385</v>
      </c>
      <c r="AS1075" s="98">
        <f t="shared" si="633"/>
        <v>7.407407407407407E-2</v>
      </c>
      <c r="AU1075" s="97" t="b">
        <f t="shared" si="634"/>
        <v>0</v>
      </c>
      <c r="AV1075" s="97" t="b">
        <f t="shared" si="635"/>
        <v>1</v>
      </c>
      <c r="AW1075" s="97" t="b">
        <f t="shared" si="641"/>
        <v>1</v>
      </c>
      <c r="AX1075" s="97" t="b">
        <f t="shared" si="642"/>
        <v>1</v>
      </c>
      <c r="AY10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5" s="97" t="b">
        <f t="shared" si="636"/>
        <v>0</v>
      </c>
      <c r="BA1075" s="97" t="b">
        <f t="shared" si="637"/>
        <v>1</v>
      </c>
      <c r="BB1075" s="97" t="b">
        <f t="shared" si="643"/>
        <v>0</v>
      </c>
      <c r="BC1075" s="97" t="b">
        <f t="shared" si="644"/>
        <v>0</v>
      </c>
      <c r="BD1075" s="97" t="b">
        <f>Petrobras_PETR4___Histórico__InfoMoney_1[[#This Row],[MACD Line]]&lt;0</f>
        <v>0</v>
      </c>
      <c r="BE10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6" spans="1:57">
      <c r="A1076" s="83">
        <v>42752</v>
      </c>
      <c r="B1076" s="98">
        <v>14.29</v>
      </c>
      <c r="C1076" s="98">
        <v>14.29</v>
      </c>
      <c r="D1076" s="98">
        <v>0.44</v>
      </c>
      <c r="E1076" s="98">
        <f>Petrobras_PETR4___Histórico__InfoMoney_1[[#This Row],[Var.Dia (%)]]/100</f>
        <v>4.4000000000000003E-3</v>
      </c>
      <c r="F1076" s="98">
        <v>14.21</v>
      </c>
      <c r="G1076" s="98">
        <v>14.2</v>
      </c>
      <c r="H1076" s="98">
        <v>14.43</v>
      </c>
      <c r="I1076" s="97" t="s">
        <v>945</v>
      </c>
      <c r="J1076" s="108">
        <v>3.2000000000000002E-3</v>
      </c>
      <c r="K1076" s="97">
        <f ca="1">IF(COUNT($E1076:E$1321)&gt;=22,LINEST(OFFSET(E1076,0,0,22),OFFSET(J1076,0,0,22)),"")</f>
        <v>0.33264616310982587</v>
      </c>
      <c r="L1076" s="99">
        <f t="shared" si="609"/>
        <v>0</v>
      </c>
      <c r="M1076" s="99">
        <f t="shared" si="610"/>
        <v>0</v>
      </c>
      <c r="N1076" s="99">
        <f t="shared" si="611"/>
        <v>0</v>
      </c>
      <c r="O10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-0.22807017543859695</v>
      </c>
      <c r="P1076" s="128">
        <f>IF(Petrobras_PETR4___Histórico__InfoMoney_1[[#This Row],[William %R]]&lt;-0.8,1,0)</f>
        <v>0</v>
      </c>
      <c r="Q1076" s="128">
        <f>IF(Petrobras_PETR4___Histórico__InfoMoney_1[[#This Row],[William %R]]&gt;-0.1,1,0)</f>
        <v>0</v>
      </c>
      <c r="R1076" s="99">
        <f t="shared" si="612"/>
        <v>12.97</v>
      </c>
      <c r="S1076" s="99">
        <f t="shared" si="613"/>
        <v>14.68</v>
      </c>
      <c r="T1076" s="99">
        <f t="shared" si="614"/>
        <v>13.688807692307693</v>
      </c>
      <c r="U1076" s="99">
        <f t="shared" si="615"/>
        <v>13.645500000000002</v>
      </c>
      <c r="V1076" s="99">
        <f t="shared" si="616"/>
        <v>14.026756697910471</v>
      </c>
      <c r="W1076" s="99">
        <f t="shared" si="617"/>
        <v>13.870247852380215</v>
      </c>
      <c r="X1076" s="99">
        <f t="shared" si="618"/>
        <v>0.15650884553025612</v>
      </c>
      <c r="Y1076" s="99">
        <f t="shared" si="619"/>
        <v>6.2548824860226282E-2</v>
      </c>
      <c r="Z1076" s="99">
        <f t="shared" si="620"/>
        <v>9.3960020670029842E-2</v>
      </c>
      <c r="AA1076" s="109">
        <f t="shared" si="621"/>
        <v>4.2426406871191945E-2</v>
      </c>
      <c r="AB1076" s="109">
        <f t="shared" si="638"/>
        <v>8.6602540378443449E-2</v>
      </c>
      <c r="AC1076" s="99" t="str">
        <f t="shared" si="639"/>
        <v>0</v>
      </c>
      <c r="AD1076" s="95" t="str">
        <f t="shared" si="640"/>
        <v>0</v>
      </c>
      <c r="AE1076" s="95">
        <f t="shared" si="622"/>
        <v>1</v>
      </c>
      <c r="AF1076" s="95">
        <f>IF(Petrobras_PETR4___Histórico__InfoMoney_1[[#This Row],[MACD Line]]&lt;0,1,0)</f>
        <v>0</v>
      </c>
      <c r="AG1076" s="99">
        <f>Petrobras_PETR4___Histórico__InfoMoney_1[[#This Row],[9MME]]/Petrobras_PETR4___Histórico__InfoMoney_1[[#This Row],[20MA]]</f>
        <v>1.0031737710093211</v>
      </c>
      <c r="AH1076" s="95">
        <f t="shared" si="623"/>
        <v>0</v>
      </c>
      <c r="AI1076" s="96">
        <f t="shared" si="624"/>
        <v>0</v>
      </c>
      <c r="AK1076" s="104" t="b">
        <f t="shared" si="625"/>
        <v>1</v>
      </c>
      <c r="AL1076" s="104" t="b">
        <f t="shared" si="626"/>
        <v>0</v>
      </c>
      <c r="AM1076" s="104" t="b">
        <f t="shared" si="627"/>
        <v>0</v>
      </c>
      <c r="AN1076" s="104" t="b">
        <f t="shared" si="628"/>
        <v>1</v>
      </c>
      <c r="AO1076" s="98">
        <f t="shared" si="629"/>
        <v>12.66</v>
      </c>
      <c r="AP1076" s="104">
        <f t="shared" si="630"/>
        <v>14.68</v>
      </c>
      <c r="AQ1076" s="98">
        <f t="shared" si="631"/>
        <v>0.2</v>
      </c>
      <c r="AR1076" s="98">
        <f t="shared" si="632"/>
        <v>0.15384615384615385</v>
      </c>
      <c r="AS1076" s="98">
        <f t="shared" si="633"/>
        <v>7.407407407407407E-2</v>
      </c>
      <c r="AU1076" s="97" t="b">
        <f t="shared" si="634"/>
        <v>1</v>
      </c>
      <c r="AV1076" s="97" t="b">
        <f t="shared" si="635"/>
        <v>0</v>
      </c>
      <c r="AW1076" s="97" t="b">
        <f t="shared" si="641"/>
        <v>1</v>
      </c>
      <c r="AX1076" s="97" t="b">
        <f t="shared" si="642"/>
        <v>1</v>
      </c>
      <c r="AY10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6" s="97" t="b">
        <f t="shared" si="636"/>
        <v>0</v>
      </c>
      <c r="BA1076" s="97" t="b">
        <f t="shared" si="637"/>
        <v>0</v>
      </c>
      <c r="BB1076" s="97" t="b">
        <f t="shared" si="643"/>
        <v>0</v>
      </c>
      <c r="BC1076" s="97" t="b">
        <f t="shared" si="644"/>
        <v>0</v>
      </c>
      <c r="BD1076" s="97" t="b">
        <f>Petrobras_PETR4___Histórico__InfoMoney_1[[#This Row],[MACD Line]]&lt;0</f>
        <v>0</v>
      </c>
      <c r="BE10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7" spans="1:57">
      <c r="A1077" s="83">
        <v>42751</v>
      </c>
      <c r="B1077" s="98">
        <v>14.23</v>
      </c>
      <c r="C1077" s="98">
        <v>14.23</v>
      </c>
      <c r="D1077" s="98">
        <v>0.45</v>
      </c>
      <c r="E1077" s="98">
        <f>Petrobras_PETR4___Histórico__InfoMoney_1[[#This Row],[Var.Dia (%)]]/100</f>
        <v>4.5000000000000005E-3</v>
      </c>
      <c r="F1077" s="98">
        <v>14.18</v>
      </c>
      <c r="G1077" s="98">
        <v>14.07</v>
      </c>
      <c r="H1077" s="98">
        <v>14.23</v>
      </c>
      <c r="I1077" s="97" t="s">
        <v>946</v>
      </c>
      <c r="J1077" s="108">
        <v>-8.0999999999999996E-3</v>
      </c>
      <c r="K1077" s="97">
        <f ca="1">IF(COUNT($E1077:E$1321)&gt;=22,LINEST(OFFSET(E1077,0,0,22),OFFSET(J1077,0,0,22)),"")</f>
        <v>0.33962047901488329</v>
      </c>
      <c r="L1077" s="99">
        <f t="shared" si="609"/>
        <v>0</v>
      </c>
      <c r="M1077" s="99">
        <f t="shared" si="610"/>
        <v>0</v>
      </c>
      <c r="N1077" s="99">
        <f t="shared" si="611"/>
        <v>0</v>
      </c>
      <c r="O10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-0.24999999999999975</v>
      </c>
      <c r="P1077" s="128">
        <f>IF(Petrobras_PETR4___Histórico__InfoMoney_1[[#This Row],[William %R]]&lt;-0.8,1,0)</f>
        <v>0</v>
      </c>
      <c r="Q1077" s="128">
        <f>IF(Petrobras_PETR4___Histórico__InfoMoney_1[[#This Row],[William %R]]&gt;-0.1,1,0)</f>
        <v>0</v>
      </c>
      <c r="R1077" s="99">
        <f t="shared" si="612"/>
        <v>12.88</v>
      </c>
      <c r="S1077" s="99">
        <f t="shared" si="613"/>
        <v>14.68</v>
      </c>
      <c r="T1077" s="99">
        <f t="shared" si="614"/>
        <v>13.641499999999999</v>
      </c>
      <c r="U1077" s="99">
        <f t="shared" si="615"/>
        <v>13.579500000000001</v>
      </c>
      <c r="V1077" s="99">
        <f t="shared" si="616"/>
        <v>13.97889427934874</v>
      </c>
      <c r="W1077" s="99">
        <f t="shared" si="617"/>
        <v>13.836667680570633</v>
      </c>
      <c r="X1077" s="99">
        <f t="shared" si="618"/>
        <v>0.14222659877810706</v>
      </c>
      <c r="Y1077" s="99">
        <f t="shared" si="619"/>
        <v>3.9058819692718828E-2</v>
      </c>
      <c r="Z1077" s="99">
        <f t="shared" si="620"/>
        <v>0.10316777908538824</v>
      </c>
      <c r="AA1077" s="109">
        <f t="shared" si="621"/>
        <v>4.2426406871193201E-2</v>
      </c>
      <c r="AB1077" s="109">
        <f t="shared" si="638"/>
        <v>0.13773162309360878</v>
      </c>
      <c r="AC1077" s="99" t="str">
        <f t="shared" si="639"/>
        <v>0</v>
      </c>
      <c r="AD1077" s="95" t="str">
        <f t="shared" si="640"/>
        <v>0</v>
      </c>
      <c r="AE1077" s="95">
        <f t="shared" si="622"/>
        <v>1</v>
      </c>
      <c r="AF1077" s="95">
        <f>IF(Petrobras_PETR4___Histórico__InfoMoney_1[[#This Row],[MACD Line]]&lt;0,1,0)</f>
        <v>0</v>
      </c>
      <c r="AG1077" s="99">
        <f>Petrobras_PETR4___Histórico__InfoMoney_1[[#This Row],[9MME]]/Petrobras_PETR4___Histórico__InfoMoney_1[[#This Row],[20MA]]</f>
        <v>1.0045657056592656</v>
      </c>
      <c r="AH1077" s="95">
        <f t="shared" si="623"/>
        <v>0</v>
      </c>
      <c r="AI1077" s="96">
        <f t="shared" si="624"/>
        <v>0</v>
      </c>
      <c r="AK1077" s="104" t="b">
        <f t="shared" si="625"/>
        <v>0</v>
      </c>
      <c r="AL1077" s="104" t="b">
        <f t="shared" si="626"/>
        <v>0</v>
      </c>
      <c r="AM1077" s="104" t="b">
        <f t="shared" si="627"/>
        <v>1</v>
      </c>
      <c r="AN1077" s="104" t="b">
        <f t="shared" si="628"/>
        <v>1</v>
      </c>
      <c r="AO1077" s="98">
        <f t="shared" si="629"/>
        <v>12.66</v>
      </c>
      <c r="AP1077" s="104">
        <f t="shared" si="630"/>
        <v>14.68</v>
      </c>
      <c r="AQ1077" s="98">
        <f t="shared" si="631"/>
        <v>0.2</v>
      </c>
      <c r="AR1077" s="98">
        <f t="shared" si="632"/>
        <v>0.15384615384615385</v>
      </c>
      <c r="AS1077" s="98">
        <f t="shared" si="633"/>
        <v>7.407407407407407E-2</v>
      </c>
      <c r="AU1077" s="97" t="b">
        <f t="shared" si="634"/>
        <v>0</v>
      </c>
      <c r="AV1077" s="97" t="b">
        <f t="shared" si="635"/>
        <v>0</v>
      </c>
      <c r="AW1077" s="97" t="b">
        <f t="shared" si="641"/>
        <v>1</v>
      </c>
      <c r="AX1077" s="97" t="b">
        <f t="shared" si="642"/>
        <v>1</v>
      </c>
      <c r="AY10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7" s="97" t="b">
        <f t="shared" si="636"/>
        <v>1</v>
      </c>
      <c r="BA1077" s="97" t="b">
        <f t="shared" si="637"/>
        <v>0</v>
      </c>
      <c r="BB1077" s="97" t="b">
        <f t="shared" si="643"/>
        <v>0</v>
      </c>
      <c r="BC1077" s="97" t="b">
        <f t="shared" si="644"/>
        <v>0</v>
      </c>
      <c r="BD1077" s="97" t="b">
        <f>Petrobras_PETR4___Histórico__InfoMoney_1[[#This Row],[MACD Line]]&lt;0</f>
        <v>0</v>
      </c>
      <c r="BE10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8" spans="1:57">
      <c r="A1078" s="83">
        <v>42748</v>
      </c>
      <c r="B1078" s="98">
        <v>14.17</v>
      </c>
      <c r="C1078" s="98">
        <v>14.17</v>
      </c>
      <c r="D1078" s="98">
        <v>-1.38</v>
      </c>
      <c r="E1078" s="98">
        <f>Petrobras_PETR4___Histórico__InfoMoney_1[[#This Row],[Var.Dia (%)]]/100</f>
        <v>-1.38E-2</v>
      </c>
      <c r="F1078" s="98">
        <v>14.25</v>
      </c>
      <c r="G1078" s="98">
        <v>14.07</v>
      </c>
      <c r="H1078" s="98">
        <v>14.41</v>
      </c>
      <c r="I1078" s="97" t="s">
        <v>947</v>
      </c>
      <c r="J1078" s="108">
        <v>-2.8E-3</v>
      </c>
      <c r="K1078" s="97">
        <f ca="1">IF(COUNT($E1078:E$1321)&gt;=22,LINEST(OFFSET(E1078,0,0,22),OFFSET(J1078,0,0,22)),"")</f>
        <v>0.32836242170089147</v>
      </c>
      <c r="L1078" s="99">
        <f t="shared" si="609"/>
        <v>0</v>
      </c>
      <c r="M1078" s="99">
        <f t="shared" si="610"/>
        <v>0</v>
      </c>
      <c r="N1078" s="99">
        <f t="shared" si="611"/>
        <v>0</v>
      </c>
      <c r="O10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-0.28333333333333338</v>
      </c>
      <c r="P1078" s="128">
        <f>IF(Petrobras_PETR4___Histórico__InfoMoney_1[[#This Row],[William %R]]&lt;-0.8,1,0)</f>
        <v>0</v>
      </c>
      <c r="Q1078" s="128">
        <f>IF(Petrobras_PETR4___Histórico__InfoMoney_1[[#This Row],[William %R]]&gt;-0.1,1,0)</f>
        <v>0</v>
      </c>
      <c r="R1078" s="99">
        <f t="shared" si="612"/>
        <v>12.88</v>
      </c>
      <c r="S1078" s="99">
        <f t="shared" si="613"/>
        <v>14.68</v>
      </c>
      <c r="T1078" s="99">
        <f t="shared" si="614"/>
        <v>13.600538461538461</v>
      </c>
      <c r="U1078" s="99">
        <f t="shared" si="615"/>
        <v>13.5345</v>
      </c>
      <c r="V1078" s="99">
        <f t="shared" si="616"/>
        <v>13.933238693775783</v>
      </c>
      <c r="W1078" s="99">
        <f t="shared" si="617"/>
        <v>13.805201095016283</v>
      </c>
      <c r="X1078" s="99">
        <f t="shared" si="618"/>
        <v>0.12803759875949972</v>
      </c>
      <c r="Y1078" s="99">
        <f t="shared" si="619"/>
        <v>1.3266874921371768E-2</v>
      </c>
      <c r="Z1078" s="99">
        <f t="shared" si="620"/>
        <v>0.11477072383812795</v>
      </c>
      <c r="AA1078" s="109">
        <f t="shared" si="621"/>
        <v>0.13435028842544369</v>
      </c>
      <c r="AB1078" s="109">
        <f t="shared" si="638"/>
        <v>0.1948589233265953</v>
      </c>
      <c r="AC1078" s="99" t="str">
        <f t="shared" si="639"/>
        <v>0</v>
      </c>
      <c r="AD1078" s="95" t="str">
        <f t="shared" si="640"/>
        <v>0</v>
      </c>
      <c r="AE1078" s="95">
        <f t="shared" si="622"/>
        <v>1</v>
      </c>
      <c r="AF1078" s="95">
        <f>IF(Petrobras_PETR4___Histórico__InfoMoney_1[[#This Row],[MACD Line]]&lt;0,1,0)</f>
        <v>0</v>
      </c>
      <c r="AG1078" s="99">
        <f>Petrobras_PETR4___Histórico__InfoMoney_1[[#This Row],[9MME]]/Petrobras_PETR4___Histórico__InfoMoney_1[[#This Row],[20MA]]</f>
        <v>1.0048792686496333</v>
      </c>
      <c r="AH1078" s="95">
        <f t="shared" si="623"/>
        <v>0</v>
      </c>
      <c r="AI1078" s="96">
        <f t="shared" si="624"/>
        <v>0</v>
      </c>
      <c r="AK1078" s="104" t="b">
        <f t="shared" si="625"/>
        <v>0</v>
      </c>
      <c r="AL1078" s="104" t="b">
        <f t="shared" si="626"/>
        <v>1</v>
      </c>
      <c r="AM1078" s="104" t="b">
        <f t="shared" si="627"/>
        <v>0</v>
      </c>
      <c r="AN1078" s="104" t="b">
        <f t="shared" si="628"/>
        <v>1</v>
      </c>
      <c r="AO1078" s="98">
        <f t="shared" si="629"/>
        <v>12.66</v>
      </c>
      <c r="AP1078" s="104">
        <f t="shared" si="630"/>
        <v>14.68</v>
      </c>
      <c r="AQ1078" s="98">
        <f t="shared" si="631"/>
        <v>0.2</v>
      </c>
      <c r="AR1078" s="98">
        <f t="shared" si="632"/>
        <v>0.15384615384615385</v>
      </c>
      <c r="AS1078" s="98">
        <f t="shared" si="633"/>
        <v>7.407407407407407E-2</v>
      </c>
      <c r="AU1078" s="97" t="b">
        <f t="shared" si="634"/>
        <v>0</v>
      </c>
      <c r="AV1078" s="97" t="b">
        <f t="shared" si="635"/>
        <v>1</v>
      </c>
      <c r="AW1078" s="97" t="b">
        <f t="shared" si="641"/>
        <v>1</v>
      </c>
      <c r="AX1078" s="97" t="b">
        <f t="shared" si="642"/>
        <v>0</v>
      </c>
      <c r="AY10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8" s="97" t="b">
        <f t="shared" si="636"/>
        <v>0</v>
      </c>
      <c r="BA1078" s="97" t="b">
        <f t="shared" si="637"/>
        <v>1</v>
      </c>
      <c r="BB1078" s="97" t="b">
        <f t="shared" si="643"/>
        <v>1</v>
      </c>
      <c r="BC1078" s="97" t="b">
        <f t="shared" si="644"/>
        <v>0</v>
      </c>
      <c r="BD1078" s="97" t="b">
        <f>Petrobras_PETR4___Histórico__InfoMoney_1[[#This Row],[MACD Line]]&lt;0</f>
        <v>0</v>
      </c>
      <c r="BE10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79" spans="1:57">
      <c r="A1079" s="83">
        <v>42747</v>
      </c>
      <c r="B1079" s="98">
        <v>14.36</v>
      </c>
      <c r="C1079" s="98">
        <v>14.36</v>
      </c>
      <c r="D1079" s="98">
        <v>1.53</v>
      </c>
      <c r="E1079" s="98">
        <f>Petrobras_PETR4___Histórico__InfoMoney_1[[#This Row],[Var.Dia (%)]]/100</f>
        <v>1.5300000000000001E-2</v>
      </c>
      <c r="F1079" s="98">
        <v>14.59</v>
      </c>
      <c r="G1079" s="98">
        <v>14.36</v>
      </c>
      <c r="H1079" s="98">
        <v>14.68</v>
      </c>
      <c r="I1079" s="97" t="s">
        <v>948</v>
      </c>
      <c r="J1079" s="108">
        <v>4.7999999999999996E-3</v>
      </c>
      <c r="K1079" s="97">
        <f ca="1">IF(COUNT($E1079:E$1321)&gt;=22,LINEST(OFFSET(E1079,0,0,22),OFFSET(J1079,0,0,22)),"")</f>
        <v>0.22245277628746024</v>
      </c>
      <c r="L1079" s="99">
        <f t="shared" si="609"/>
        <v>0</v>
      </c>
      <c r="M1079" s="99">
        <f t="shared" si="610"/>
        <v>1</v>
      </c>
      <c r="N1079" s="99">
        <f t="shared" si="611"/>
        <v>0</v>
      </c>
      <c r="O10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-0.15841584158415858</v>
      </c>
      <c r="P1079" s="128">
        <f>IF(Petrobras_PETR4___Histórico__InfoMoney_1[[#This Row],[William %R]]&lt;-0.8,1,0)</f>
        <v>0</v>
      </c>
      <c r="Q1079" s="128">
        <f>IF(Petrobras_PETR4___Histórico__InfoMoney_1[[#This Row],[William %R]]&gt;-0.1,1,0)</f>
        <v>0</v>
      </c>
      <c r="R1079" s="99">
        <f t="shared" si="612"/>
        <v>12.66</v>
      </c>
      <c r="S1079" s="99">
        <f t="shared" si="613"/>
        <v>14.68</v>
      </c>
      <c r="T1079" s="99">
        <f t="shared" si="614"/>
        <v>13.585769230769232</v>
      </c>
      <c r="U1079" s="99">
        <f t="shared" si="615"/>
        <v>13.497</v>
      </c>
      <c r="V1079" s="99">
        <f t="shared" si="616"/>
        <v>13.890191183553197</v>
      </c>
      <c r="W1079" s="99">
        <f t="shared" si="617"/>
        <v>13.776017182617586</v>
      </c>
      <c r="X1079" s="99">
        <f t="shared" si="618"/>
        <v>0.11417400093561092</v>
      </c>
      <c r="Y1079" s="99">
        <f t="shared" si="619"/>
        <v>-1.5425806038160218E-2</v>
      </c>
      <c r="Z1079" s="99">
        <f t="shared" si="620"/>
        <v>0.12959980697377113</v>
      </c>
      <c r="AA1079" s="109">
        <f t="shared" si="621"/>
        <v>0.14849242404917432</v>
      </c>
      <c r="AB1079" s="109">
        <f t="shared" si="638"/>
        <v>0.19331321734428808</v>
      </c>
      <c r="AC1079" s="99" t="str">
        <f t="shared" si="639"/>
        <v>0</v>
      </c>
      <c r="AD1079" s="95" t="str">
        <f t="shared" si="640"/>
        <v>0</v>
      </c>
      <c r="AE1079" s="95">
        <f t="shared" si="622"/>
        <v>1</v>
      </c>
      <c r="AF1079" s="95">
        <f>IF(Petrobras_PETR4___Histórico__InfoMoney_1[[#This Row],[MACD Line]]&lt;0,1,0)</f>
        <v>0</v>
      </c>
      <c r="AG1079" s="99">
        <f>Petrobras_PETR4___Histórico__InfoMoney_1[[#This Row],[9MME]]/Petrobras_PETR4___Histórico__InfoMoney_1[[#This Row],[20MA]]</f>
        <v>1.0065769601221926</v>
      </c>
      <c r="AH1079" s="95">
        <f t="shared" si="623"/>
        <v>0</v>
      </c>
      <c r="AI1079" s="96">
        <f t="shared" si="624"/>
        <v>0</v>
      </c>
      <c r="AK1079" s="104" t="b">
        <f t="shared" si="625"/>
        <v>1</v>
      </c>
      <c r="AL1079" s="104" t="b">
        <f t="shared" si="626"/>
        <v>0</v>
      </c>
      <c r="AM1079" s="104" t="b">
        <f t="shared" si="627"/>
        <v>1</v>
      </c>
      <c r="AN1079" s="104" t="b">
        <f t="shared" si="628"/>
        <v>0</v>
      </c>
      <c r="AO1079" s="98">
        <f t="shared" si="629"/>
        <v>12.66</v>
      </c>
      <c r="AP1079" s="104">
        <f t="shared" si="630"/>
        <v>14.68</v>
      </c>
      <c r="AQ1079" s="98">
        <f t="shared" si="631"/>
        <v>0.2</v>
      </c>
      <c r="AR1079" s="98">
        <f t="shared" si="632"/>
        <v>0.15384615384615385</v>
      </c>
      <c r="AS1079" s="98">
        <f t="shared" si="633"/>
        <v>7.407407407407407E-2</v>
      </c>
      <c r="AU1079" s="97" t="b">
        <f t="shared" si="634"/>
        <v>1</v>
      </c>
      <c r="AV1079" s="97" t="b">
        <f t="shared" si="635"/>
        <v>0</v>
      </c>
      <c r="AW1079" s="97" t="b">
        <f t="shared" si="641"/>
        <v>0</v>
      </c>
      <c r="AX1079" s="97" t="b">
        <f t="shared" si="642"/>
        <v>1</v>
      </c>
      <c r="AY10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79" s="97" t="b">
        <f t="shared" si="636"/>
        <v>1</v>
      </c>
      <c r="BA1079" s="97" t="b">
        <f t="shared" si="637"/>
        <v>0</v>
      </c>
      <c r="BB1079" s="97" t="b">
        <f t="shared" si="643"/>
        <v>0</v>
      </c>
      <c r="BC1079" s="97" t="b">
        <f t="shared" si="644"/>
        <v>1</v>
      </c>
      <c r="BD1079" s="97" t="b">
        <f>Petrobras_PETR4___Histórico__InfoMoney_1[[#This Row],[MACD Line]]&lt;0</f>
        <v>0</v>
      </c>
      <c r="BE10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0" spans="1:57">
      <c r="A1080" s="83">
        <v>42746</v>
      </c>
      <c r="B1080" s="98">
        <v>14.15</v>
      </c>
      <c r="C1080" s="98">
        <v>14.15</v>
      </c>
      <c r="D1080" s="98">
        <v>1.1599999999999999</v>
      </c>
      <c r="E1080" s="98">
        <f>Petrobras_PETR4___Histórico__InfoMoney_1[[#This Row],[Var.Dia (%)]]/100</f>
        <v>1.1599999999999999E-2</v>
      </c>
      <c r="F1080" s="98">
        <v>14.13</v>
      </c>
      <c r="G1080" s="98">
        <v>13.79</v>
      </c>
      <c r="H1080" s="98">
        <v>14.17</v>
      </c>
      <c r="I1080" s="97" t="s">
        <v>949</v>
      </c>
      <c r="J1080" s="108">
        <v>-2.3599999999999999E-2</v>
      </c>
      <c r="K1080" s="97">
        <f ca="1">IF(COUNT($E1080:E$1321)&gt;=22,LINEST(OFFSET(E1080,0,0,22),OFFSET(J1080,0,0,22)),"")</f>
        <v>0.19327083521386482</v>
      </c>
      <c r="L1080" s="99">
        <f t="shared" si="609"/>
        <v>0</v>
      </c>
      <c r="M1080" s="99">
        <f t="shared" si="610"/>
        <v>0</v>
      </c>
      <c r="N1080" s="99">
        <f t="shared" si="611"/>
        <v>0</v>
      </c>
      <c r="O10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-0.13372093023255835</v>
      </c>
      <c r="P1080" s="128">
        <f>IF(Petrobras_PETR4___Histórico__InfoMoney_1[[#This Row],[William %R]]&lt;-0.8,1,0)</f>
        <v>0</v>
      </c>
      <c r="Q1080" s="128">
        <f>IF(Petrobras_PETR4___Histórico__InfoMoney_1[[#This Row],[William %R]]&gt;-0.1,1,0)</f>
        <v>0</v>
      </c>
      <c r="R1080" s="99">
        <f t="shared" si="612"/>
        <v>12.66</v>
      </c>
      <c r="S1080" s="99">
        <f t="shared" si="613"/>
        <v>14.38</v>
      </c>
      <c r="T1080" s="99">
        <f t="shared" si="614"/>
        <v>13.545423076923077</v>
      </c>
      <c r="U1080" s="99">
        <f t="shared" si="615"/>
        <v>13.445000000000002</v>
      </c>
      <c r="V1080" s="99">
        <f t="shared" si="616"/>
        <v>13.804771398744688</v>
      </c>
      <c r="W1080" s="99">
        <f t="shared" si="617"/>
        <v>13.729298557226993</v>
      </c>
      <c r="X1080" s="99">
        <f t="shared" si="618"/>
        <v>7.5472841517694178E-2</v>
      </c>
      <c r="Y1080" s="99">
        <f t="shared" si="619"/>
        <v>-4.7825757781603001E-2</v>
      </c>
      <c r="Z1080" s="99">
        <f t="shared" si="620"/>
        <v>0.12329859929929718</v>
      </c>
      <c r="AA1080" s="109">
        <f t="shared" si="621"/>
        <v>0.12020815280171303</v>
      </c>
      <c r="AB1080" s="109">
        <f t="shared" si="638"/>
        <v>0.15401298646542791</v>
      </c>
      <c r="AC1080" s="99" t="str">
        <f t="shared" si="639"/>
        <v>0</v>
      </c>
      <c r="AD1080" s="95" t="str">
        <f t="shared" si="640"/>
        <v>0</v>
      </c>
      <c r="AE1080" s="95">
        <f t="shared" si="622"/>
        <v>1</v>
      </c>
      <c r="AF1080" s="95">
        <f>IF(Petrobras_PETR4___Histórico__InfoMoney_1[[#This Row],[MACD Line]]&lt;0,1,0)</f>
        <v>0</v>
      </c>
      <c r="AG1080" s="99">
        <f>Petrobras_PETR4___Histórico__InfoMoney_1[[#This Row],[9MME]]/Petrobras_PETR4___Histórico__InfoMoney_1[[#This Row],[20MA]]</f>
        <v>1.0074691764167405</v>
      </c>
      <c r="AH1080" s="95">
        <f t="shared" si="623"/>
        <v>0</v>
      </c>
      <c r="AI1080" s="96">
        <f t="shared" si="624"/>
        <v>0</v>
      </c>
      <c r="AK1080" s="104" t="b">
        <f t="shared" si="625"/>
        <v>0</v>
      </c>
      <c r="AL1080" s="104" t="b">
        <f t="shared" si="626"/>
        <v>0</v>
      </c>
      <c r="AM1080" s="104" t="b">
        <f t="shared" si="627"/>
        <v>1</v>
      </c>
      <c r="AN1080" s="104" t="b">
        <f t="shared" si="628"/>
        <v>1</v>
      </c>
      <c r="AO1080" s="98">
        <f t="shared" si="629"/>
        <v>12.66</v>
      </c>
      <c r="AP1080" s="104">
        <f t="shared" si="630"/>
        <v>14.68</v>
      </c>
      <c r="AQ1080" s="98">
        <f t="shared" si="631"/>
        <v>0.2</v>
      </c>
      <c r="AR1080" s="98">
        <f t="shared" si="632"/>
        <v>0.15384615384615385</v>
      </c>
      <c r="AS1080" s="98">
        <f t="shared" si="633"/>
        <v>7.407407407407407E-2</v>
      </c>
      <c r="AU1080" s="97" t="b">
        <f t="shared" si="634"/>
        <v>0</v>
      </c>
      <c r="AV1080" s="97" t="b">
        <f t="shared" si="635"/>
        <v>1</v>
      </c>
      <c r="AW1080" s="97" t="b">
        <f t="shared" si="641"/>
        <v>1</v>
      </c>
      <c r="AX1080" s="97" t="b">
        <f t="shared" si="642"/>
        <v>1</v>
      </c>
      <c r="AY10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0" s="97" t="b">
        <f t="shared" si="636"/>
        <v>0</v>
      </c>
      <c r="BA1080" s="97" t="b">
        <f t="shared" si="637"/>
        <v>1</v>
      </c>
      <c r="BB1080" s="97" t="b">
        <f t="shared" si="643"/>
        <v>0</v>
      </c>
      <c r="BC1080" s="97" t="b">
        <f t="shared" si="644"/>
        <v>0</v>
      </c>
      <c r="BD1080" s="97" t="b">
        <f>Petrobras_PETR4___Histórico__InfoMoney_1[[#This Row],[MACD Line]]&lt;0</f>
        <v>0</v>
      </c>
      <c r="BE10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1" spans="1:57">
      <c r="A1081" s="83">
        <v>42745</v>
      </c>
      <c r="B1081" s="98">
        <v>13.98</v>
      </c>
      <c r="C1081" s="98">
        <v>13.98</v>
      </c>
      <c r="D1081" s="98">
        <v>0.98</v>
      </c>
      <c r="E1081" s="98">
        <f>Petrobras_PETR4___Histórico__InfoMoney_1[[#This Row],[Var.Dia (%)]]/100</f>
        <v>9.7999999999999997E-3</v>
      </c>
      <c r="F1081" s="98">
        <v>14.09</v>
      </c>
      <c r="G1081" s="98">
        <v>13.9</v>
      </c>
      <c r="H1081" s="98">
        <v>14.17</v>
      </c>
      <c r="I1081" s="97" t="s">
        <v>950</v>
      </c>
      <c r="J1081" s="108">
        <v>-5.0000000000000001E-3</v>
      </c>
      <c r="K1081" s="97">
        <f ca="1">IF(COUNT($E1081:E$1321)&gt;=22,LINEST(OFFSET(E1081,0,0,22),OFFSET(J1081,0,0,22)),"")</f>
        <v>0.20055781448993185</v>
      </c>
      <c r="L1081" s="99">
        <f t="shared" si="609"/>
        <v>0</v>
      </c>
      <c r="M1081" s="99">
        <f t="shared" si="610"/>
        <v>0</v>
      </c>
      <c r="N1081" s="99">
        <f t="shared" si="611"/>
        <v>0</v>
      </c>
      <c r="O10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-0.23255813953488383</v>
      </c>
      <c r="P1081" s="128">
        <f>IF(Petrobras_PETR4___Histórico__InfoMoney_1[[#This Row],[William %R]]&lt;-0.8,1,0)</f>
        <v>0</v>
      </c>
      <c r="Q1081" s="128">
        <f>IF(Petrobras_PETR4___Histórico__InfoMoney_1[[#This Row],[William %R]]&gt;-0.1,1,0)</f>
        <v>0</v>
      </c>
      <c r="R1081" s="99">
        <f t="shared" si="612"/>
        <v>12.66</v>
      </c>
      <c r="S1081" s="99">
        <f t="shared" si="613"/>
        <v>14.38</v>
      </c>
      <c r="T1081" s="99">
        <f t="shared" si="614"/>
        <v>13.523923076923074</v>
      </c>
      <c r="U1081" s="99">
        <f t="shared" si="615"/>
        <v>13.435499999999999</v>
      </c>
      <c r="V1081" s="99">
        <f t="shared" si="616"/>
        <v>13.742002562152813</v>
      </c>
      <c r="W1081" s="99">
        <f t="shared" si="617"/>
        <v>13.695642441805154</v>
      </c>
      <c r="X1081" s="99">
        <f t="shared" si="618"/>
        <v>4.6360120347658906E-2</v>
      </c>
      <c r="Y1081" s="99">
        <f t="shared" si="619"/>
        <v>-7.8650407606427303E-2</v>
      </c>
      <c r="Z1081" s="99">
        <f t="shared" si="620"/>
        <v>0.12501052795408621</v>
      </c>
      <c r="AA1081" s="109">
        <f t="shared" si="621"/>
        <v>9.1923881554251727E-2</v>
      </c>
      <c r="AB1081" s="109">
        <f t="shared" si="638"/>
        <v>0.14956603892595433</v>
      </c>
      <c r="AC1081" s="99" t="str">
        <f t="shared" si="639"/>
        <v>0</v>
      </c>
      <c r="AD1081" s="95" t="str">
        <f t="shared" si="640"/>
        <v>0</v>
      </c>
      <c r="AE1081" s="95">
        <f t="shared" si="622"/>
        <v>1</v>
      </c>
      <c r="AF1081" s="95">
        <f>IF(Petrobras_PETR4___Histórico__InfoMoney_1[[#This Row],[MACD Line]]&lt;0,1,0)</f>
        <v>0</v>
      </c>
      <c r="AG1081" s="99">
        <f>Petrobras_PETR4___Histórico__InfoMoney_1[[#This Row],[9MME]]/Petrobras_PETR4___Histórico__InfoMoney_1[[#This Row],[20MA]]</f>
        <v>1.0065813015461333</v>
      </c>
      <c r="AH1081" s="95">
        <f t="shared" si="623"/>
        <v>0</v>
      </c>
      <c r="AI1081" s="96">
        <f t="shared" si="624"/>
        <v>0</v>
      </c>
      <c r="AK1081" s="104" t="b">
        <f t="shared" si="625"/>
        <v>0</v>
      </c>
      <c r="AL1081" s="104" t="b">
        <f t="shared" si="626"/>
        <v>0</v>
      </c>
      <c r="AM1081" s="104" t="b">
        <f t="shared" si="627"/>
        <v>1</v>
      </c>
      <c r="AN1081" s="104" t="b">
        <f t="shared" si="628"/>
        <v>1</v>
      </c>
      <c r="AO1081" s="98">
        <f t="shared" si="629"/>
        <v>12.66</v>
      </c>
      <c r="AP1081" s="104">
        <f t="shared" si="630"/>
        <v>14.41</v>
      </c>
      <c r="AQ1081" s="98">
        <f t="shared" si="631"/>
        <v>0.2</v>
      </c>
      <c r="AR1081" s="98">
        <f t="shared" si="632"/>
        <v>0.15384615384615385</v>
      </c>
      <c r="AS1081" s="98">
        <f t="shared" si="633"/>
        <v>7.407407407407407E-2</v>
      </c>
      <c r="AU1081" s="97" t="b">
        <f t="shared" si="634"/>
        <v>1</v>
      </c>
      <c r="AV1081" s="97" t="b">
        <f t="shared" si="635"/>
        <v>0</v>
      </c>
      <c r="AW1081" s="97" t="b">
        <f t="shared" si="641"/>
        <v>1</v>
      </c>
      <c r="AX1081" s="97" t="b">
        <f t="shared" si="642"/>
        <v>1</v>
      </c>
      <c r="AY10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1" s="97" t="b">
        <f t="shared" si="636"/>
        <v>1</v>
      </c>
      <c r="BA1081" s="97" t="b">
        <f t="shared" si="637"/>
        <v>0</v>
      </c>
      <c r="BB1081" s="97" t="b">
        <f t="shared" si="643"/>
        <v>0</v>
      </c>
      <c r="BC1081" s="97" t="b">
        <f t="shared" si="644"/>
        <v>0</v>
      </c>
      <c r="BD1081" s="97" t="b">
        <f>Petrobras_PETR4___Histórico__InfoMoney_1[[#This Row],[MACD Line]]&lt;0</f>
        <v>0</v>
      </c>
      <c r="BE10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2" spans="1:57">
      <c r="A1082" s="83">
        <v>42744</v>
      </c>
      <c r="B1082" s="98">
        <v>13.85</v>
      </c>
      <c r="C1082" s="98">
        <v>13.85</v>
      </c>
      <c r="D1082" s="98">
        <v>-2.11</v>
      </c>
      <c r="E1082" s="98">
        <f>Petrobras_PETR4___Histórico__InfoMoney_1[[#This Row],[Var.Dia (%)]]/100</f>
        <v>-2.1099999999999997E-2</v>
      </c>
      <c r="F1082" s="98">
        <v>14</v>
      </c>
      <c r="G1082" s="98">
        <v>13.85</v>
      </c>
      <c r="H1082" s="98">
        <v>14.09</v>
      </c>
      <c r="I1082" s="97" t="s">
        <v>951</v>
      </c>
      <c r="J1082" s="108">
        <v>-6.8999999999999999E-3</v>
      </c>
      <c r="K1082" s="97">
        <f ca="1">IF(COUNT($E1082:E$1321)&gt;=22,LINEST(OFFSET(E1082,0,0,22),OFFSET(J1082,0,0,22)),"")</f>
        <v>0.20132000672476713</v>
      </c>
      <c r="L1082" s="99">
        <f t="shared" si="609"/>
        <v>0</v>
      </c>
      <c r="M1082" s="99">
        <f t="shared" si="610"/>
        <v>0</v>
      </c>
      <c r="N1082" s="99">
        <f t="shared" si="611"/>
        <v>0</v>
      </c>
      <c r="O10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-0.30813953488372148</v>
      </c>
      <c r="P1082" s="128">
        <f>IF(Petrobras_PETR4___Histórico__InfoMoney_1[[#This Row],[William %R]]&lt;-0.8,1,0)</f>
        <v>0</v>
      </c>
      <c r="Q1082" s="128">
        <f>IF(Petrobras_PETR4___Histórico__InfoMoney_1[[#This Row],[William %R]]&gt;-0.1,1,0)</f>
        <v>0</v>
      </c>
      <c r="R1082" s="99">
        <f t="shared" si="612"/>
        <v>12.66</v>
      </c>
      <c r="S1082" s="99">
        <f t="shared" si="613"/>
        <v>14.38</v>
      </c>
      <c r="T1082" s="99">
        <f t="shared" si="614"/>
        <v>13.51323076923077</v>
      </c>
      <c r="U1082" s="99">
        <f t="shared" si="615"/>
        <v>13.440999999999997</v>
      </c>
      <c r="V1082" s="99">
        <f t="shared" si="616"/>
        <v>13.698730300726051</v>
      </c>
      <c r="W1082" s="99">
        <f t="shared" si="617"/>
        <v>13.672893837149566</v>
      </c>
      <c r="X1082" s="99">
        <f t="shared" si="618"/>
        <v>2.5836463576485613E-2</v>
      </c>
      <c r="Y1082" s="99">
        <f t="shared" si="619"/>
        <v>-0.10990303959494885</v>
      </c>
      <c r="Z1082" s="99">
        <f t="shared" si="620"/>
        <v>0.13573950317143446</v>
      </c>
      <c r="AA1082" s="109">
        <f t="shared" si="621"/>
        <v>0.21213203435596475</v>
      </c>
      <c r="AB1082" s="109">
        <f t="shared" si="638"/>
        <v>0.14774978849392675</v>
      </c>
      <c r="AC1082" s="99" t="str">
        <f t="shared" si="639"/>
        <v>0</v>
      </c>
      <c r="AD1082" s="95" t="str">
        <f t="shared" si="640"/>
        <v>0</v>
      </c>
      <c r="AE1082" s="95">
        <f t="shared" si="622"/>
        <v>1</v>
      </c>
      <c r="AF1082" s="95">
        <f>IF(Petrobras_PETR4___Histórico__InfoMoney_1[[#This Row],[MACD Line]]&lt;0,1,0)</f>
        <v>0</v>
      </c>
      <c r="AG1082" s="99">
        <f>Petrobras_PETR4___Histórico__InfoMoney_1[[#This Row],[9MME]]/Petrobras_PETR4___Histórico__InfoMoney_1[[#This Row],[20MA]]</f>
        <v>1.0053739133420707</v>
      </c>
      <c r="AH1082" s="95">
        <f t="shared" si="623"/>
        <v>0</v>
      </c>
      <c r="AI1082" s="96">
        <f t="shared" si="624"/>
        <v>0</v>
      </c>
      <c r="AK1082" s="104" t="b">
        <f t="shared" si="625"/>
        <v>0</v>
      </c>
      <c r="AL1082" s="104" t="b">
        <f t="shared" si="626"/>
        <v>1</v>
      </c>
      <c r="AM1082" s="104" t="b">
        <f t="shared" si="627"/>
        <v>0</v>
      </c>
      <c r="AN1082" s="104" t="b">
        <f t="shared" si="628"/>
        <v>0</v>
      </c>
      <c r="AO1082" s="98">
        <f t="shared" si="629"/>
        <v>12.66</v>
      </c>
      <c r="AP1082" s="104">
        <f t="shared" si="630"/>
        <v>14.41</v>
      </c>
      <c r="AQ1082" s="98">
        <f t="shared" si="631"/>
        <v>0.2</v>
      </c>
      <c r="AR1082" s="98">
        <f t="shared" si="632"/>
        <v>0.15384615384615385</v>
      </c>
      <c r="AS1082" s="98">
        <f t="shared" si="633"/>
        <v>7.407407407407407E-2</v>
      </c>
      <c r="AU1082" s="97" t="b">
        <f t="shared" si="634"/>
        <v>0</v>
      </c>
      <c r="AV1082" s="97" t="b">
        <f t="shared" si="635"/>
        <v>1</v>
      </c>
      <c r="AW1082" s="97" t="b">
        <f t="shared" si="641"/>
        <v>1</v>
      </c>
      <c r="AX1082" s="97" t="b">
        <f t="shared" si="642"/>
        <v>0</v>
      </c>
      <c r="AY10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2" s="97" t="b">
        <f t="shared" si="636"/>
        <v>1</v>
      </c>
      <c r="BA1082" s="97" t="b">
        <f t="shared" si="637"/>
        <v>1</v>
      </c>
      <c r="BB1082" s="97" t="b">
        <f t="shared" si="643"/>
        <v>1</v>
      </c>
      <c r="BC1082" s="97" t="b">
        <f t="shared" si="644"/>
        <v>0</v>
      </c>
      <c r="BD1082" s="97" t="b">
        <f>Petrobras_PETR4___Histórico__InfoMoney_1[[#This Row],[MACD Line]]&lt;0</f>
        <v>0</v>
      </c>
      <c r="BE10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3" spans="1:57">
      <c r="A1083" s="83">
        <v>42741</v>
      </c>
      <c r="B1083" s="98">
        <v>14.15</v>
      </c>
      <c r="C1083" s="98">
        <v>14.15</v>
      </c>
      <c r="D1083" s="98">
        <v>-0.56999999999999995</v>
      </c>
      <c r="E1083" s="98">
        <f>Petrobras_PETR4___Histórico__InfoMoney_1[[#This Row],[Var.Dia (%)]]/100</f>
        <v>-5.6999999999999993E-3</v>
      </c>
      <c r="F1083" s="98">
        <v>14.26</v>
      </c>
      <c r="G1083" s="98">
        <v>14</v>
      </c>
      <c r="H1083" s="98">
        <v>14.38</v>
      </c>
      <c r="I1083" s="97" t="s">
        <v>952</v>
      </c>
      <c r="J1083" s="108">
        <v>-5.9999999999999995E-4</v>
      </c>
      <c r="K1083" s="97">
        <f ca="1">IF(COUNT($E1083:E$1321)&gt;=22,LINEST(OFFSET(E1083,0,0,22),OFFSET(J1083,0,0,22)),"")</f>
        <v>0.10580270403123637</v>
      </c>
      <c r="L1083" s="99">
        <f t="shared" si="609"/>
        <v>0</v>
      </c>
      <c r="M1083" s="99">
        <f t="shared" si="610"/>
        <v>0</v>
      </c>
      <c r="N1083" s="99">
        <f t="shared" si="611"/>
        <v>0</v>
      </c>
      <c r="O10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-0.13372093023255835</v>
      </c>
      <c r="P1083" s="128">
        <f>IF(Petrobras_PETR4___Histórico__InfoMoney_1[[#This Row],[William %R]]&lt;-0.8,1,0)</f>
        <v>0</v>
      </c>
      <c r="Q1083" s="128">
        <f>IF(Petrobras_PETR4___Histórico__InfoMoney_1[[#This Row],[William %R]]&gt;-0.1,1,0)</f>
        <v>0</v>
      </c>
      <c r="R1083" s="99">
        <f t="shared" si="612"/>
        <v>12.66</v>
      </c>
      <c r="S1083" s="99">
        <f t="shared" si="613"/>
        <v>14.38</v>
      </c>
      <c r="T1083" s="99">
        <f t="shared" si="614"/>
        <v>13.560653846153846</v>
      </c>
      <c r="U1083" s="99">
        <f t="shared" si="615"/>
        <v>13.452000000000002</v>
      </c>
      <c r="V1083" s="99">
        <f t="shared" si="616"/>
        <v>13.671226719039879</v>
      </c>
      <c r="W1083" s="99">
        <f t="shared" si="617"/>
        <v>13.658725344121532</v>
      </c>
      <c r="X1083" s="99">
        <f t="shared" si="618"/>
        <v>1.2501374918347352E-2</v>
      </c>
      <c r="Y1083" s="99">
        <f t="shared" si="619"/>
        <v>-0.14383791538780746</v>
      </c>
      <c r="Z1083" s="99">
        <f t="shared" si="620"/>
        <v>0.15633929030615482</v>
      </c>
      <c r="AA1083" s="109">
        <f t="shared" si="621"/>
        <v>5.6568542494923851E-2</v>
      </c>
      <c r="AB1083" s="109">
        <f t="shared" si="638"/>
        <v>0.39500632906321897</v>
      </c>
      <c r="AC1083" s="99" t="str">
        <f t="shared" si="639"/>
        <v>0</v>
      </c>
      <c r="AD1083" s="95" t="str">
        <f t="shared" si="640"/>
        <v>0</v>
      </c>
      <c r="AE1083" s="95">
        <f t="shared" si="622"/>
        <v>1</v>
      </c>
      <c r="AF1083" s="95">
        <f>IF(Petrobras_PETR4___Histórico__InfoMoney_1[[#This Row],[MACD Line]]&lt;0,1,0)</f>
        <v>0</v>
      </c>
      <c r="AG1083" s="99">
        <f>Petrobras_PETR4___Histórico__InfoMoney_1[[#This Row],[9MME]]/Petrobras_PETR4___Histórico__InfoMoney_1[[#This Row],[20MA]]</f>
        <v>1.0080771518104255</v>
      </c>
      <c r="AH1083" s="95">
        <f t="shared" si="623"/>
        <v>0</v>
      </c>
      <c r="AI1083" s="96">
        <f t="shared" si="624"/>
        <v>0</v>
      </c>
      <c r="AK1083" s="104" t="b">
        <f t="shared" si="625"/>
        <v>1</v>
      </c>
      <c r="AL1083" s="104" t="b">
        <f t="shared" si="626"/>
        <v>1</v>
      </c>
      <c r="AM1083" s="104" t="b">
        <f t="shared" si="627"/>
        <v>1</v>
      </c>
      <c r="AN1083" s="104" t="b">
        <f t="shared" si="628"/>
        <v>1</v>
      </c>
      <c r="AO1083" s="98">
        <f t="shared" si="629"/>
        <v>12.66</v>
      </c>
      <c r="AP1083" s="104">
        <f t="shared" si="630"/>
        <v>14.41</v>
      </c>
      <c r="AQ1083" s="98">
        <f t="shared" si="631"/>
        <v>0.2</v>
      </c>
      <c r="AR1083" s="98">
        <f t="shared" si="632"/>
        <v>0.15384615384615385</v>
      </c>
      <c r="AS1083" s="98">
        <f t="shared" si="633"/>
        <v>7.407407407407407E-2</v>
      </c>
      <c r="AU1083" s="97" t="b">
        <f t="shared" si="634"/>
        <v>1</v>
      </c>
      <c r="AV1083" s="97" t="b">
        <f t="shared" si="635"/>
        <v>1</v>
      </c>
      <c r="AW1083" s="97" t="b">
        <f t="shared" si="641"/>
        <v>0</v>
      </c>
      <c r="AX1083" s="97" t="b">
        <f t="shared" si="642"/>
        <v>0</v>
      </c>
      <c r="AY10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3" s="97" t="b">
        <f t="shared" si="636"/>
        <v>0</v>
      </c>
      <c r="BA1083" s="97" t="b">
        <f t="shared" si="637"/>
        <v>1</v>
      </c>
      <c r="BB1083" s="97" t="b">
        <f t="shared" si="643"/>
        <v>1</v>
      </c>
      <c r="BC1083" s="97" t="b">
        <f t="shared" si="644"/>
        <v>1</v>
      </c>
      <c r="BD1083" s="97" t="b">
        <f>Petrobras_PETR4___Histórico__InfoMoney_1[[#This Row],[MACD Line]]&lt;0</f>
        <v>0</v>
      </c>
      <c r="BE10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4" spans="1:57">
      <c r="A1084" s="83">
        <v>42740</v>
      </c>
      <c r="B1084" s="98">
        <v>14.23</v>
      </c>
      <c r="C1084" s="98">
        <v>14.23</v>
      </c>
      <c r="D1084" s="98">
        <v>1.61</v>
      </c>
      <c r="E1084" s="98">
        <f>Petrobras_PETR4___Histórico__InfoMoney_1[[#This Row],[Var.Dia (%)]]/100</f>
        <v>1.61E-2</v>
      </c>
      <c r="F1084" s="98">
        <v>14.18</v>
      </c>
      <c r="G1084" s="98">
        <v>14.11</v>
      </c>
      <c r="H1084" s="98">
        <v>14.37</v>
      </c>
      <c r="I1084" s="97" t="s">
        <v>953</v>
      </c>
      <c r="J1084" s="108">
        <v>6.6E-3</v>
      </c>
      <c r="K1084" s="97">
        <f ca="1">IF(COUNT($E1084:E$1321)&gt;=22,LINEST(OFFSET(E1084,0,0,22),OFFSET(J1084,0,0,22)),"")</f>
        <v>6.2832153265522897E-2</v>
      </c>
      <c r="L1084" s="99">
        <f t="shared" si="609"/>
        <v>0</v>
      </c>
      <c r="M1084" s="99">
        <f t="shared" si="610"/>
        <v>0</v>
      </c>
      <c r="N1084" s="99">
        <f t="shared" si="611"/>
        <v>0</v>
      </c>
      <c r="O10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-8.1871345029239109E-2</v>
      </c>
      <c r="P1084" s="128">
        <f>IF(Petrobras_PETR4___Histórico__InfoMoney_1[[#This Row],[William %R]]&lt;-0.8,1,0)</f>
        <v>0</v>
      </c>
      <c r="Q1084" s="128">
        <f>IF(Petrobras_PETR4___Histórico__InfoMoney_1[[#This Row],[William %R]]&gt;-0.1,1,0)</f>
        <v>1</v>
      </c>
      <c r="R1084" s="99">
        <f t="shared" si="612"/>
        <v>12.66</v>
      </c>
      <c r="S1084" s="99">
        <f t="shared" si="613"/>
        <v>14.37</v>
      </c>
      <c r="T1084" s="99">
        <f t="shared" si="614"/>
        <v>13.577192307692309</v>
      </c>
      <c r="U1084" s="99">
        <f t="shared" si="615"/>
        <v>13.4535</v>
      </c>
      <c r="V1084" s="99">
        <f t="shared" si="616"/>
        <v>13.584177031592585</v>
      </c>
      <c r="W1084" s="99">
        <f t="shared" si="617"/>
        <v>13.619423371651255</v>
      </c>
      <c r="X1084" s="99">
        <f t="shared" si="618"/>
        <v>-3.524634005867E-2</v>
      </c>
      <c r="Y1084" s="99">
        <f t="shared" si="619"/>
        <v>-0.18292273796434616</v>
      </c>
      <c r="Z1084" s="99">
        <f t="shared" si="620"/>
        <v>0.14767639790567616</v>
      </c>
      <c r="AA1084" s="109">
        <f t="shared" si="621"/>
        <v>0.16263455967290624</v>
      </c>
      <c r="AB1084" s="109">
        <f t="shared" si="638"/>
        <v>0.42231504827557359</v>
      </c>
      <c r="AC1084" s="99" t="str">
        <f t="shared" si="639"/>
        <v>0</v>
      </c>
      <c r="AD1084" s="95" t="str">
        <f t="shared" si="640"/>
        <v>0</v>
      </c>
      <c r="AE1084" s="95">
        <f t="shared" si="622"/>
        <v>0</v>
      </c>
      <c r="AF1084" s="95">
        <f>IF(Petrobras_PETR4___Histórico__InfoMoney_1[[#This Row],[MACD Line]]&lt;0,1,0)</f>
        <v>1</v>
      </c>
      <c r="AG1084" s="99">
        <f>Petrobras_PETR4___Histórico__InfoMoney_1[[#This Row],[9MME]]/Petrobras_PETR4___Histórico__InfoMoney_1[[#This Row],[20MA]]</f>
        <v>1.0091940615967823</v>
      </c>
      <c r="AH1084" s="95">
        <f t="shared" si="623"/>
        <v>0</v>
      </c>
      <c r="AI1084" s="96">
        <f t="shared" si="624"/>
        <v>0</v>
      </c>
      <c r="AK1084" s="104" t="b">
        <f t="shared" si="625"/>
        <v>1</v>
      </c>
      <c r="AL1084" s="104" t="b">
        <f t="shared" si="626"/>
        <v>1</v>
      </c>
      <c r="AM1084" s="104" t="b">
        <f t="shared" si="627"/>
        <v>0</v>
      </c>
      <c r="AN1084" s="104" t="b">
        <f t="shared" si="628"/>
        <v>1</v>
      </c>
      <c r="AO1084" s="98">
        <f t="shared" si="629"/>
        <v>12.66</v>
      </c>
      <c r="AP1084" s="104">
        <f t="shared" si="630"/>
        <v>14.75</v>
      </c>
      <c r="AQ1084" s="98">
        <f t="shared" si="631"/>
        <v>0.2</v>
      </c>
      <c r="AR1084" s="98">
        <f t="shared" si="632"/>
        <v>0.15384615384615385</v>
      </c>
      <c r="AS1084" s="98">
        <f t="shared" si="633"/>
        <v>7.407407407407407E-2</v>
      </c>
      <c r="AU1084" s="97" t="b">
        <f t="shared" si="634"/>
        <v>1</v>
      </c>
      <c r="AV1084" s="97" t="b">
        <f t="shared" si="635"/>
        <v>1</v>
      </c>
      <c r="AW1084" s="97" t="b">
        <f t="shared" si="641"/>
        <v>0</v>
      </c>
      <c r="AX1084" s="97" t="b">
        <f t="shared" si="642"/>
        <v>0</v>
      </c>
      <c r="AY10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4" s="97" t="b">
        <f t="shared" si="636"/>
        <v>0</v>
      </c>
      <c r="BA1084" s="97" t="b">
        <f t="shared" si="637"/>
        <v>0</v>
      </c>
      <c r="BB1084" s="97" t="b">
        <f t="shared" si="643"/>
        <v>1</v>
      </c>
      <c r="BC1084" s="97" t="b">
        <f t="shared" si="644"/>
        <v>1</v>
      </c>
      <c r="BD1084" s="97" t="b">
        <f>Petrobras_PETR4___Histórico__InfoMoney_1[[#This Row],[MACD Line]]&lt;0</f>
        <v>1</v>
      </c>
      <c r="BE10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5" spans="1:57">
      <c r="A1085" s="83">
        <v>42739</v>
      </c>
      <c r="B1085" s="98">
        <v>14</v>
      </c>
      <c r="C1085" s="98">
        <v>14</v>
      </c>
      <c r="D1085" s="98">
        <v>0</v>
      </c>
      <c r="E1085" s="98">
        <f>Petrobras_PETR4___Histórico__InfoMoney_1[[#This Row],[Var.Dia (%)]]/100</f>
        <v>0</v>
      </c>
      <c r="F1085" s="98">
        <v>13.96</v>
      </c>
      <c r="G1085" s="98">
        <v>13.83</v>
      </c>
      <c r="H1085" s="98">
        <v>14.17</v>
      </c>
      <c r="I1085" s="97" t="s">
        <v>954</v>
      </c>
      <c r="J1085" s="108">
        <v>-7.7999999999999996E-3</v>
      </c>
      <c r="K1085" s="97">
        <f ca="1">IF(COUNT($E1085:E$1321)&gt;=22,LINEST(OFFSET(E1085,0,0,22),OFFSET(J1085,0,0,22)),"")</f>
        <v>7.8287197420667726E-2</v>
      </c>
      <c r="L1085" s="99">
        <f t="shared" si="609"/>
        <v>0</v>
      </c>
      <c r="M1085" s="99">
        <f t="shared" si="610"/>
        <v>0</v>
      </c>
      <c r="N1085" s="99">
        <f t="shared" si="611"/>
        <v>0</v>
      </c>
      <c r="O10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-0.11258278145695361</v>
      </c>
      <c r="P1085" s="128">
        <f>IF(Petrobras_PETR4___Histórico__InfoMoney_1[[#This Row],[William %R]]&lt;-0.8,1,0)</f>
        <v>0</v>
      </c>
      <c r="Q1085" s="128">
        <f>IF(Petrobras_PETR4___Histórico__InfoMoney_1[[#This Row],[William %R]]&gt;-0.1,1,0)</f>
        <v>0</v>
      </c>
      <c r="R1085" s="99">
        <f t="shared" si="612"/>
        <v>12.66</v>
      </c>
      <c r="S1085" s="99">
        <f t="shared" si="613"/>
        <v>14.17</v>
      </c>
      <c r="T1085" s="99">
        <f t="shared" si="614"/>
        <v>13.56676923076923</v>
      </c>
      <c r="U1085" s="99">
        <f t="shared" si="615"/>
        <v>13.458500000000001</v>
      </c>
      <c r="V1085" s="99">
        <f t="shared" si="616"/>
        <v>13.466754673700327</v>
      </c>
      <c r="W1085" s="99">
        <f t="shared" si="617"/>
        <v>13.570577241383356</v>
      </c>
      <c r="X1085" s="99">
        <f t="shared" si="618"/>
        <v>-0.10382256768302867</v>
      </c>
      <c r="Y1085" s="99">
        <f t="shared" si="619"/>
        <v>-0.21984183744076521</v>
      </c>
      <c r="Z1085" s="99">
        <f t="shared" si="620"/>
        <v>0.11601926975773655</v>
      </c>
      <c r="AA1085" s="109">
        <f t="shared" si="621"/>
        <v>0</v>
      </c>
      <c r="AB1085" s="109">
        <f t="shared" si="638"/>
        <v>0.36773631857623201</v>
      </c>
      <c r="AC1085" s="99" t="str">
        <f t="shared" si="639"/>
        <v>0</v>
      </c>
      <c r="AD1085" s="95" t="str">
        <f t="shared" si="640"/>
        <v>0</v>
      </c>
      <c r="AE1085" s="95">
        <f t="shared" si="622"/>
        <v>0</v>
      </c>
      <c r="AF1085" s="95">
        <f>IF(Petrobras_PETR4___Histórico__InfoMoney_1[[#This Row],[MACD Line]]&lt;0,1,0)</f>
        <v>1</v>
      </c>
      <c r="AG1085" s="99">
        <f>Petrobras_PETR4___Histórico__InfoMoney_1[[#This Row],[9MME]]/Petrobras_PETR4___Histórico__InfoMoney_1[[#This Row],[20MA]]</f>
        <v>1.0080446729404635</v>
      </c>
      <c r="AH1085" s="95">
        <f t="shared" si="623"/>
        <v>0</v>
      </c>
      <c r="AI1085" s="96">
        <f t="shared" si="624"/>
        <v>0</v>
      </c>
      <c r="AK1085" s="104" t="b">
        <f t="shared" si="625"/>
        <v>1</v>
      </c>
      <c r="AL1085" s="104" t="b">
        <f t="shared" si="626"/>
        <v>1</v>
      </c>
      <c r="AM1085" s="104" t="b">
        <f t="shared" si="627"/>
        <v>0</v>
      </c>
      <c r="AN1085" s="104" t="b">
        <f t="shared" si="628"/>
        <v>1</v>
      </c>
      <c r="AO1085" s="98">
        <f t="shared" si="629"/>
        <v>12.66</v>
      </c>
      <c r="AP1085" s="104">
        <f t="shared" si="630"/>
        <v>14.75</v>
      </c>
      <c r="AQ1085" s="98">
        <f t="shared" si="631"/>
        <v>0.2</v>
      </c>
      <c r="AR1085" s="98">
        <f t="shared" si="632"/>
        <v>0.15384615384615385</v>
      </c>
      <c r="AS1085" s="98">
        <f t="shared" si="633"/>
        <v>7.407407407407407E-2</v>
      </c>
      <c r="AU1085" s="97" t="b">
        <f t="shared" si="634"/>
        <v>1</v>
      </c>
      <c r="AV1085" s="97" t="b">
        <f t="shared" si="635"/>
        <v>1</v>
      </c>
      <c r="AW1085" s="97" t="b">
        <f t="shared" si="641"/>
        <v>0</v>
      </c>
      <c r="AX1085" s="97" t="b">
        <f t="shared" si="642"/>
        <v>0</v>
      </c>
      <c r="AY10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5" s="97" t="b">
        <f t="shared" si="636"/>
        <v>0</v>
      </c>
      <c r="BA1085" s="97" t="b">
        <f t="shared" si="637"/>
        <v>0</v>
      </c>
      <c r="BB1085" s="97" t="b">
        <f t="shared" si="643"/>
        <v>1</v>
      </c>
      <c r="BC1085" s="97" t="b">
        <f t="shared" si="644"/>
        <v>1</v>
      </c>
      <c r="BD1085" s="97" t="b">
        <f>Petrobras_PETR4___Histórico__InfoMoney_1[[#This Row],[MACD Line]]&lt;0</f>
        <v>1</v>
      </c>
      <c r="BE10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6" spans="1:57">
      <c r="A1086" s="83">
        <v>42738</v>
      </c>
      <c r="B1086" s="98">
        <v>14</v>
      </c>
      <c r="C1086" s="98">
        <v>14</v>
      </c>
      <c r="D1086" s="98">
        <v>5.73</v>
      </c>
      <c r="E1086" s="98">
        <f>Petrobras_PETR4___Histórico__InfoMoney_1[[#This Row],[Var.Dia (%)]]/100</f>
        <v>5.7300000000000004E-2</v>
      </c>
      <c r="F1086" s="98">
        <v>13.51</v>
      </c>
      <c r="G1086" s="98">
        <v>13.51</v>
      </c>
      <c r="H1086" s="98">
        <v>14.14</v>
      </c>
      <c r="I1086" s="97" t="s">
        <v>955</v>
      </c>
      <c r="J1086" s="108">
        <v>3.5999999999999999E-3</v>
      </c>
      <c r="K1086" s="97">
        <f ca="1">IF(COUNT($E1086:E$1321)&gt;=22,LINEST(OFFSET(E1086,0,0,22),OFFSET(J1086,0,0,22)),"")</f>
        <v>0.13410482270510149</v>
      </c>
      <c r="L1086" s="99">
        <f t="shared" si="609"/>
        <v>0</v>
      </c>
      <c r="M1086" s="99">
        <f t="shared" si="610"/>
        <v>0</v>
      </c>
      <c r="N1086" s="99">
        <f t="shared" si="611"/>
        <v>0</v>
      </c>
      <c r="O10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-9.4594594594594947E-2</v>
      </c>
      <c r="P1086" s="128">
        <f>IF(Petrobras_PETR4___Histórico__InfoMoney_1[[#This Row],[William %R]]&lt;-0.8,1,0)</f>
        <v>0</v>
      </c>
      <c r="Q1086" s="128">
        <f>IF(Petrobras_PETR4___Histórico__InfoMoney_1[[#This Row],[William %R]]&gt;-0.1,1,0)</f>
        <v>1</v>
      </c>
      <c r="R1086" s="99">
        <f t="shared" si="612"/>
        <v>12.66</v>
      </c>
      <c r="S1086" s="99">
        <f t="shared" si="613"/>
        <v>14.14</v>
      </c>
      <c r="T1086" s="99">
        <f t="shared" si="614"/>
        <v>13.573115384615386</v>
      </c>
      <c r="U1086" s="99">
        <f t="shared" si="615"/>
        <v>13.488</v>
      </c>
      <c r="V1086" s="99">
        <f t="shared" si="616"/>
        <v>13.369800978009478</v>
      </c>
      <c r="W1086" s="99">
        <f t="shared" si="617"/>
        <v>13.536223420694025</v>
      </c>
      <c r="X1086" s="99">
        <f t="shared" si="618"/>
        <v>-0.16642244268454753</v>
      </c>
      <c r="Y1086" s="99">
        <f t="shared" si="619"/>
        <v>-0.24884665488019936</v>
      </c>
      <c r="Z1086" s="99">
        <f t="shared" si="620"/>
        <v>8.2424212195651825E-2</v>
      </c>
      <c r="AA1086" s="109">
        <f t="shared" si="621"/>
        <v>0.53740115370177599</v>
      </c>
      <c r="AB1086" s="109">
        <f t="shared" si="638"/>
        <v>0.36506163863106744</v>
      </c>
      <c r="AC1086" s="99" t="str">
        <f t="shared" si="639"/>
        <v>1</v>
      </c>
      <c r="AD1086" s="95" t="str">
        <f t="shared" si="640"/>
        <v>0</v>
      </c>
      <c r="AE1086" s="95">
        <f t="shared" si="622"/>
        <v>0</v>
      </c>
      <c r="AF1086" s="95">
        <f>IF(Petrobras_PETR4___Histórico__InfoMoney_1[[#This Row],[MACD Line]]&lt;0,1,0)</f>
        <v>1</v>
      </c>
      <c r="AG1086" s="99">
        <f>Petrobras_PETR4___Histórico__InfoMoney_1[[#This Row],[9MME]]/Petrobras_PETR4___Histórico__InfoMoney_1[[#This Row],[20MA]]</f>
        <v>1.00631045259604</v>
      </c>
      <c r="AH1086" s="95">
        <f t="shared" si="623"/>
        <v>0</v>
      </c>
      <c r="AI1086" s="96">
        <f t="shared" si="624"/>
        <v>0</v>
      </c>
      <c r="AK1086" s="104" t="b">
        <f t="shared" si="625"/>
        <v>1</v>
      </c>
      <c r="AL1086" s="104" t="b">
        <f t="shared" si="626"/>
        <v>1</v>
      </c>
      <c r="AM1086" s="104" t="b">
        <f t="shared" si="627"/>
        <v>0</v>
      </c>
      <c r="AN1086" s="104" t="b">
        <f t="shared" si="628"/>
        <v>1</v>
      </c>
      <c r="AO1086" s="98">
        <f t="shared" si="629"/>
        <v>12.66</v>
      </c>
      <c r="AP1086" s="104">
        <f t="shared" si="630"/>
        <v>14.75</v>
      </c>
      <c r="AQ1086" s="98">
        <f t="shared" si="631"/>
        <v>0.2</v>
      </c>
      <c r="AR1086" s="98">
        <f t="shared" si="632"/>
        <v>0.15384615384615385</v>
      </c>
      <c r="AS1086" s="98">
        <f t="shared" si="633"/>
        <v>7.407407407407407E-2</v>
      </c>
      <c r="AU1086" s="97" t="b">
        <f t="shared" si="634"/>
        <v>1</v>
      </c>
      <c r="AV1086" s="97" t="b">
        <f t="shared" si="635"/>
        <v>0</v>
      </c>
      <c r="AW1086" s="97" t="b">
        <f t="shared" si="641"/>
        <v>0</v>
      </c>
      <c r="AX1086" s="97" t="b">
        <f t="shared" si="642"/>
        <v>0</v>
      </c>
      <c r="AY10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6" s="97" t="b">
        <f t="shared" si="636"/>
        <v>0</v>
      </c>
      <c r="BA1086" s="97" t="b">
        <f t="shared" si="637"/>
        <v>0</v>
      </c>
      <c r="BB1086" s="97" t="b">
        <f t="shared" si="643"/>
        <v>1</v>
      </c>
      <c r="BC1086" s="97" t="b">
        <f t="shared" si="644"/>
        <v>1</v>
      </c>
      <c r="BD1086" s="97" t="b">
        <f>Petrobras_PETR4___Histórico__InfoMoney_1[[#This Row],[MACD Line]]&lt;0</f>
        <v>1</v>
      </c>
      <c r="BE10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7" spans="1:57">
      <c r="A1087" s="83">
        <v>42737</v>
      </c>
      <c r="B1087" s="98">
        <v>13.24</v>
      </c>
      <c r="C1087" s="98">
        <v>13.24</v>
      </c>
      <c r="D1087" s="98">
        <v>-1.41</v>
      </c>
      <c r="E1087" s="98">
        <f>Petrobras_PETR4___Histórico__InfoMoney_1[[#This Row],[Var.Dia (%)]]/100</f>
        <v>-1.41E-2</v>
      </c>
      <c r="F1087" s="98">
        <v>13.23</v>
      </c>
      <c r="G1087" s="98">
        <v>13.19</v>
      </c>
      <c r="H1087" s="98">
        <v>13.28</v>
      </c>
      <c r="I1087" s="97" t="s">
        <v>956</v>
      </c>
      <c r="J1087" s="108">
        <v>-3.5999999999999997E-2</v>
      </c>
      <c r="K1087" s="97">
        <f ca="1">IF(COUNT($E1087:E$1321)&gt;=22,LINEST(OFFSET(E1087,0,0,22),OFFSET(J1087,0,0,22)),"")</f>
        <v>0.15777506461082891</v>
      </c>
      <c r="L1087" s="99">
        <f t="shared" si="609"/>
        <v>0</v>
      </c>
      <c r="M1087" s="99">
        <f t="shared" si="610"/>
        <v>0</v>
      </c>
      <c r="N1087" s="99">
        <f t="shared" si="611"/>
        <v>0</v>
      </c>
      <c r="O10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-0.61589403973509926</v>
      </c>
      <c r="P1087" s="128">
        <f>IF(Petrobras_PETR4___Histórico__InfoMoney_1[[#This Row],[William %R]]&lt;-0.8,1,0)</f>
        <v>0</v>
      </c>
      <c r="Q1087" s="128">
        <f>IF(Petrobras_PETR4___Histórico__InfoMoney_1[[#This Row],[William %R]]&gt;-0.1,1,0)</f>
        <v>0</v>
      </c>
      <c r="R1087" s="99">
        <f t="shared" si="612"/>
        <v>12.66</v>
      </c>
      <c r="S1087" s="99">
        <f t="shared" si="613"/>
        <v>14.17</v>
      </c>
      <c r="T1087" s="99">
        <f t="shared" si="614"/>
        <v>13.501038461538462</v>
      </c>
      <c r="U1087" s="99">
        <f t="shared" si="615"/>
        <v>13.495500000000002</v>
      </c>
      <c r="V1087" s="99">
        <f t="shared" si="616"/>
        <v>13.255219337647564</v>
      </c>
      <c r="W1087" s="99">
        <f t="shared" si="617"/>
        <v>13.499121294349546</v>
      </c>
      <c r="X1087" s="99">
        <f t="shared" si="618"/>
        <v>-0.24390195670198267</v>
      </c>
      <c r="Y1087" s="99">
        <f t="shared" si="619"/>
        <v>-0.2694527079291123</v>
      </c>
      <c r="Z1087" s="99">
        <f t="shared" si="620"/>
        <v>2.5550751227129631E-2</v>
      </c>
      <c r="AA1087" s="109">
        <f t="shared" si="621"/>
        <v>0.13435028842544369</v>
      </c>
      <c r="AB1087" s="109">
        <f t="shared" si="638"/>
        <v>0.18528356645962979</v>
      </c>
      <c r="AC1087" s="99" t="str">
        <f t="shared" si="639"/>
        <v>0</v>
      </c>
      <c r="AD1087" s="95" t="str">
        <f t="shared" si="640"/>
        <v>0</v>
      </c>
      <c r="AE1087" s="95">
        <f t="shared" si="622"/>
        <v>0</v>
      </c>
      <c r="AF1087" s="95">
        <f>IF(Petrobras_PETR4___Histórico__InfoMoney_1[[#This Row],[MACD Line]]&lt;0,1,0)</f>
        <v>1</v>
      </c>
      <c r="AG1087" s="99">
        <f>Petrobras_PETR4___Histórico__InfoMoney_1[[#This Row],[9MME]]/Petrobras_PETR4___Histórico__InfoMoney_1[[#This Row],[20MA]]</f>
        <v>1.0004103932079924</v>
      </c>
      <c r="AH1087" s="95">
        <f t="shared" si="623"/>
        <v>0</v>
      </c>
      <c r="AI1087" s="96">
        <f t="shared" si="624"/>
        <v>0</v>
      </c>
      <c r="AK1087" s="104" t="b">
        <f t="shared" si="625"/>
        <v>1</v>
      </c>
      <c r="AL1087" s="104" t="b">
        <f t="shared" si="626"/>
        <v>1</v>
      </c>
      <c r="AM1087" s="104" t="b">
        <f t="shared" si="627"/>
        <v>0</v>
      </c>
      <c r="AN1087" s="104" t="b">
        <f t="shared" si="628"/>
        <v>1</v>
      </c>
      <c r="AO1087" s="98">
        <f t="shared" si="629"/>
        <v>12.66</v>
      </c>
      <c r="AP1087" s="104">
        <f t="shared" si="630"/>
        <v>14.75</v>
      </c>
      <c r="AQ1087" s="98">
        <f t="shared" si="631"/>
        <v>0.2</v>
      </c>
      <c r="AR1087" s="98">
        <f t="shared" si="632"/>
        <v>0.15384615384615385</v>
      </c>
      <c r="AS1087" s="98">
        <f t="shared" si="633"/>
        <v>7.407407407407407E-2</v>
      </c>
      <c r="AU1087" s="97" t="b">
        <f t="shared" si="634"/>
        <v>0</v>
      </c>
      <c r="AV1087" s="97" t="b">
        <f t="shared" si="635"/>
        <v>1</v>
      </c>
      <c r="AW1087" s="97" t="b">
        <f t="shared" si="641"/>
        <v>0</v>
      </c>
      <c r="AX1087" s="97" t="b">
        <f t="shared" si="642"/>
        <v>0</v>
      </c>
      <c r="AY10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7" s="97" t="b">
        <f t="shared" si="636"/>
        <v>0</v>
      </c>
      <c r="BA1087" s="97" t="b">
        <f t="shared" si="637"/>
        <v>0</v>
      </c>
      <c r="BB1087" s="97" t="b">
        <f t="shared" si="643"/>
        <v>1</v>
      </c>
      <c r="BC1087" s="97" t="b">
        <f t="shared" si="644"/>
        <v>1</v>
      </c>
      <c r="BD1087" s="97" t="b">
        <f>Petrobras_PETR4___Histórico__InfoMoney_1[[#This Row],[MACD Line]]&lt;0</f>
        <v>1</v>
      </c>
      <c r="BE10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8" spans="1:57">
      <c r="A1088" s="83">
        <v>42733</v>
      </c>
      <c r="B1088" s="98">
        <v>13.43</v>
      </c>
      <c r="C1088" s="98">
        <v>13.43</v>
      </c>
      <c r="D1088" s="98">
        <v>0.61</v>
      </c>
      <c r="E1088" s="98">
        <f>Petrobras_PETR4___Histórico__InfoMoney_1[[#This Row],[Var.Dia (%)]]/100</f>
        <v>6.0999999999999995E-3</v>
      </c>
      <c r="F1088" s="98">
        <v>13.42</v>
      </c>
      <c r="G1088" s="98">
        <v>13.12</v>
      </c>
      <c r="H1088" s="98">
        <v>13.44</v>
      </c>
      <c r="I1088" s="97" t="s">
        <v>957</v>
      </c>
      <c r="J1088" s="108">
        <v>1.0699999999999999E-2</v>
      </c>
      <c r="K1088" s="97">
        <f ca="1">IF(COUNT($E1088:E$1321)&gt;=22,LINEST(OFFSET(E1088,0,0,22),OFFSET(J1088,0,0,22)),"")</f>
        <v>0.8512224575193077</v>
      </c>
      <c r="L1088" s="99">
        <f t="shared" si="609"/>
        <v>0</v>
      </c>
      <c r="M1088" s="99">
        <f t="shared" si="610"/>
        <v>0</v>
      </c>
      <c r="N1088" s="99">
        <f t="shared" si="611"/>
        <v>0</v>
      </c>
      <c r="O10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-0.56000000000000028</v>
      </c>
      <c r="P1088" s="128">
        <f>IF(Petrobras_PETR4___Histórico__InfoMoney_1[[#This Row],[William %R]]&lt;-0.8,1,0)</f>
        <v>0</v>
      </c>
      <c r="Q1088" s="128">
        <f>IF(Petrobras_PETR4___Histórico__InfoMoney_1[[#This Row],[William %R]]&gt;-0.1,1,0)</f>
        <v>0</v>
      </c>
      <c r="R1088" s="99">
        <f t="shared" si="612"/>
        <v>12.66</v>
      </c>
      <c r="S1088" s="99">
        <f t="shared" si="613"/>
        <v>14.41</v>
      </c>
      <c r="T1088" s="99">
        <f t="shared" si="614"/>
        <v>13.55226923076923</v>
      </c>
      <c r="U1088" s="99">
        <f t="shared" si="615"/>
        <v>13.548500000000001</v>
      </c>
      <c r="V1088" s="99">
        <f t="shared" si="616"/>
        <v>13.25798648994712</v>
      </c>
      <c r="W1088" s="99">
        <f t="shared" si="617"/>
        <v>13.51985099789751</v>
      </c>
      <c r="X1088" s="99">
        <f t="shared" si="618"/>
        <v>-0.26186450795039029</v>
      </c>
      <c r="Y1088" s="99">
        <f t="shared" si="619"/>
        <v>-0.27584039573589469</v>
      </c>
      <c r="Z1088" s="99">
        <f t="shared" si="620"/>
        <v>1.3975887785504404E-2</v>
      </c>
      <c r="AA1088" s="109">
        <f t="shared" si="621"/>
        <v>5.6568542494923851E-2</v>
      </c>
      <c r="AB1088" s="109">
        <f t="shared" si="638"/>
        <v>0.2413917977065502</v>
      </c>
      <c r="AC1088" s="99" t="str">
        <f t="shared" si="639"/>
        <v>0</v>
      </c>
      <c r="AD1088" s="95" t="str">
        <f t="shared" si="640"/>
        <v>0</v>
      </c>
      <c r="AE1088" s="95">
        <f t="shared" si="622"/>
        <v>0</v>
      </c>
      <c r="AF1088" s="95">
        <f>IF(Petrobras_PETR4___Histórico__InfoMoney_1[[#This Row],[MACD Line]]&lt;0,1,0)</f>
        <v>1</v>
      </c>
      <c r="AG1088" s="99">
        <f>Petrobras_PETR4___Histórico__InfoMoney_1[[#This Row],[9MME]]/Petrobras_PETR4___Histórico__InfoMoney_1[[#This Row],[20MA]]</f>
        <v>1.0002782028098482</v>
      </c>
      <c r="AH1088" s="95">
        <f t="shared" si="623"/>
        <v>1</v>
      </c>
      <c r="AI1088" s="96">
        <f t="shared" si="624"/>
        <v>0</v>
      </c>
      <c r="AK1088" s="104" t="b">
        <f t="shared" si="625"/>
        <v>1</v>
      </c>
      <c r="AL1088" s="104" t="b">
        <f t="shared" si="626"/>
        <v>0</v>
      </c>
      <c r="AM1088" s="104" t="b">
        <f t="shared" si="627"/>
        <v>1</v>
      </c>
      <c r="AN1088" s="104" t="b">
        <f t="shared" si="628"/>
        <v>1</v>
      </c>
      <c r="AO1088" s="98">
        <f t="shared" si="629"/>
        <v>12.66</v>
      </c>
      <c r="AP1088" s="104">
        <f t="shared" si="630"/>
        <v>14.77</v>
      </c>
      <c r="AQ1088" s="98">
        <f t="shared" si="631"/>
        <v>0.2</v>
      </c>
      <c r="AR1088" s="98">
        <f t="shared" si="632"/>
        <v>0.15384615384615385</v>
      </c>
      <c r="AS1088" s="98">
        <f t="shared" si="633"/>
        <v>7.407407407407407E-2</v>
      </c>
      <c r="AU1088" s="97" t="b">
        <f t="shared" si="634"/>
        <v>1</v>
      </c>
      <c r="AV1088" s="97" t="b">
        <f t="shared" si="635"/>
        <v>1</v>
      </c>
      <c r="AW1088" s="97" t="b">
        <f t="shared" si="641"/>
        <v>0</v>
      </c>
      <c r="AX1088" s="97" t="b">
        <f t="shared" si="642"/>
        <v>0</v>
      </c>
      <c r="AY10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8" s="97" t="b">
        <f t="shared" si="636"/>
        <v>0</v>
      </c>
      <c r="BA1088" s="97" t="b">
        <f t="shared" si="637"/>
        <v>0</v>
      </c>
      <c r="BB1088" s="97" t="b">
        <f t="shared" si="643"/>
        <v>1</v>
      </c>
      <c r="BC1088" s="97" t="b">
        <f t="shared" si="644"/>
        <v>1</v>
      </c>
      <c r="BD1088" s="97" t="b">
        <f>Petrobras_PETR4___Histórico__InfoMoney_1[[#This Row],[MACD Line]]&lt;0</f>
        <v>1</v>
      </c>
      <c r="BE10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89" spans="1:57">
      <c r="A1089" s="83">
        <v>42732</v>
      </c>
      <c r="B1089" s="98">
        <v>13.35</v>
      </c>
      <c r="C1089" s="98">
        <v>13.35</v>
      </c>
      <c r="D1089" s="98">
        <v>2.57</v>
      </c>
      <c r="E1089" s="98">
        <f>Petrobras_PETR4___Histórico__InfoMoney_1[[#This Row],[Var.Dia (%)]]/100</f>
        <v>2.5699999999999997E-2</v>
      </c>
      <c r="F1089" s="98">
        <v>13.04</v>
      </c>
      <c r="G1089" s="98">
        <v>12.97</v>
      </c>
      <c r="H1089" s="98">
        <v>13.38</v>
      </c>
      <c r="I1089" s="97" t="s">
        <v>958</v>
      </c>
      <c r="J1089" s="108">
        <v>-7.4000000000000003E-3</v>
      </c>
      <c r="K1089" s="97">
        <f ca="1">IF(COUNT($E1089:E$1321)&gt;=22,LINEST(OFFSET(E1089,0,0,22),OFFSET(J1089,0,0,22)),"")</f>
        <v>0.98073366063279077</v>
      </c>
      <c r="L1089" s="99">
        <f t="shared" si="609"/>
        <v>0</v>
      </c>
      <c r="M1089" s="99">
        <f t="shared" si="610"/>
        <v>0</v>
      </c>
      <c r="N1089" s="99">
        <f t="shared" si="611"/>
        <v>0</v>
      </c>
      <c r="O10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-0.60571428571428598</v>
      </c>
      <c r="P1089" s="128">
        <f>IF(Petrobras_PETR4___Histórico__InfoMoney_1[[#This Row],[William %R]]&lt;-0.8,1,0)</f>
        <v>0</v>
      </c>
      <c r="Q1089" s="128">
        <f>IF(Petrobras_PETR4___Histórico__InfoMoney_1[[#This Row],[William %R]]&gt;-0.1,1,0)</f>
        <v>0</v>
      </c>
      <c r="R1089" s="99">
        <f t="shared" si="612"/>
        <v>12.66</v>
      </c>
      <c r="S1089" s="99">
        <f t="shared" si="613"/>
        <v>14.41</v>
      </c>
      <c r="T1089" s="99">
        <f t="shared" si="614"/>
        <v>13.586500000000001</v>
      </c>
      <c r="U1089" s="99">
        <f t="shared" si="615"/>
        <v>13.5745</v>
      </c>
      <c r="V1089" s="99">
        <f t="shared" si="616"/>
        <v>13.226711306301143</v>
      </c>
      <c r="W1089" s="99">
        <f t="shared" si="617"/>
        <v>13.527039077729311</v>
      </c>
      <c r="X1089" s="99">
        <f t="shared" si="618"/>
        <v>-0.30032777142816869</v>
      </c>
      <c r="Y1089" s="99">
        <f t="shared" si="619"/>
        <v>-0.27933436768227082</v>
      </c>
      <c r="Z1089" s="99">
        <f t="shared" si="620"/>
        <v>-2.0993403745897865E-2</v>
      </c>
      <c r="AA1089" s="109">
        <f t="shared" si="621"/>
        <v>0.23334523779156074</v>
      </c>
      <c r="AB1089" s="109">
        <f t="shared" si="638"/>
        <v>0.25383065220733275</v>
      </c>
      <c r="AC1089" s="99" t="str">
        <f t="shared" si="639"/>
        <v>0</v>
      </c>
      <c r="AD1089" s="95" t="str">
        <f t="shared" si="640"/>
        <v>0</v>
      </c>
      <c r="AE1089" s="95">
        <f t="shared" si="622"/>
        <v>0</v>
      </c>
      <c r="AF1089" s="95">
        <f>IF(Petrobras_PETR4___Histórico__InfoMoney_1[[#This Row],[MACD Line]]&lt;0,1,0)</f>
        <v>1</v>
      </c>
      <c r="AG1089" s="99">
        <f>Petrobras_PETR4___Histórico__InfoMoney_1[[#This Row],[9MME]]/Petrobras_PETR4___Histórico__InfoMoney_1[[#This Row],[20MA]]</f>
        <v>1.0008840104607906</v>
      </c>
      <c r="AH1089" s="95">
        <f t="shared" si="623"/>
        <v>0</v>
      </c>
      <c r="AI1089" s="96">
        <f t="shared" si="624"/>
        <v>0</v>
      </c>
      <c r="AK1089" s="104" t="b">
        <f t="shared" si="625"/>
        <v>0</v>
      </c>
      <c r="AL1089" s="104" t="b">
        <f t="shared" si="626"/>
        <v>1</v>
      </c>
      <c r="AM1089" s="104" t="b">
        <f t="shared" si="627"/>
        <v>0</v>
      </c>
      <c r="AN1089" s="104" t="b">
        <f t="shared" si="628"/>
        <v>1</v>
      </c>
      <c r="AO1089" s="98">
        <f t="shared" si="629"/>
        <v>12.66</v>
      </c>
      <c r="AP1089" s="104">
        <f t="shared" si="630"/>
        <v>14.77</v>
      </c>
      <c r="AQ1089" s="98">
        <f t="shared" si="631"/>
        <v>0.2</v>
      </c>
      <c r="AR1089" s="98">
        <f t="shared" si="632"/>
        <v>0.15384615384615385</v>
      </c>
      <c r="AS1089" s="98">
        <f t="shared" si="633"/>
        <v>7.407407407407407E-2</v>
      </c>
      <c r="AU1089" s="97" t="b">
        <f t="shared" si="634"/>
        <v>1</v>
      </c>
      <c r="AV1089" s="97" t="b">
        <f t="shared" si="635"/>
        <v>1</v>
      </c>
      <c r="AW1089" s="97" t="b">
        <f t="shared" si="641"/>
        <v>0</v>
      </c>
      <c r="AX1089" s="97" t="b">
        <f t="shared" si="642"/>
        <v>0</v>
      </c>
      <c r="AY10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89" s="97" t="b">
        <f t="shared" si="636"/>
        <v>1</v>
      </c>
      <c r="BA1089" s="97" t="b">
        <f t="shared" si="637"/>
        <v>0</v>
      </c>
      <c r="BB1089" s="97" t="b">
        <f t="shared" si="643"/>
        <v>1</v>
      </c>
      <c r="BC1089" s="97" t="b">
        <f t="shared" si="644"/>
        <v>1</v>
      </c>
      <c r="BD1089" s="97" t="b">
        <f>Petrobras_PETR4___Histórico__InfoMoney_1[[#This Row],[MACD Line]]&lt;0</f>
        <v>1</v>
      </c>
      <c r="BE10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0" spans="1:57">
      <c r="A1090" s="83">
        <v>42731</v>
      </c>
      <c r="B1090" s="98">
        <v>13.02</v>
      </c>
      <c r="C1090" s="98">
        <v>13.02</v>
      </c>
      <c r="D1090" s="98">
        <v>-7.0000000000000007E-2</v>
      </c>
      <c r="E1090" s="98">
        <f>Petrobras_PETR4___Histórico__InfoMoney_1[[#This Row],[Var.Dia (%)]]/100</f>
        <v>-7.000000000000001E-4</v>
      </c>
      <c r="F1090" s="98">
        <v>13.1</v>
      </c>
      <c r="G1090" s="98">
        <v>12.88</v>
      </c>
      <c r="H1090" s="98">
        <v>13.14</v>
      </c>
      <c r="I1090" s="97" t="s">
        <v>959</v>
      </c>
      <c r="J1090" s="108">
        <v>-1.8100000000000002E-2</v>
      </c>
      <c r="K1090" s="97">
        <f ca="1">IF(COUNT($E1090:E$1321)&gt;=22,LINEST(OFFSET(E1090,0,0,22),OFFSET(J1090,0,0,22)),"")</f>
        <v>0.95496714133168981</v>
      </c>
      <c r="L1090" s="99">
        <f t="shared" si="609"/>
        <v>0</v>
      </c>
      <c r="M1090" s="99">
        <f t="shared" si="610"/>
        <v>0</v>
      </c>
      <c r="N1090" s="99">
        <f t="shared" si="611"/>
        <v>0</v>
      </c>
      <c r="O10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-0.79888268156424602</v>
      </c>
      <c r="P1090" s="128">
        <f>IF(Petrobras_PETR4___Histórico__InfoMoney_1[[#This Row],[William %R]]&lt;-0.8,1,0)</f>
        <v>0</v>
      </c>
      <c r="Q1090" s="128">
        <f>IF(Petrobras_PETR4___Histórico__InfoMoney_1[[#This Row],[William %R]]&gt;-0.1,1,0)</f>
        <v>0</v>
      </c>
      <c r="R1090" s="99">
        <f t="shared" si="612"/>
        <v>12.66</v>
      </c>
      <c r="S1090" s="99">
        <f t="shared" si="613"/>
        <v>14.45</v>
      </c>
      <c r="T1090" s="99">
        <f t="shared" si="614"/>
        <v>13.545038461538464</v>
      </c>
      <c r="U1090" s="99">
        <f t="shared" si="615"/>
        <v>13.629500000000002</v>
      </c>
      <c r="V1090" s="99">
        <f t="shared" si="616"/>
        <v>13.204295180174078</v>
      </c>
      <c r="W1090" s="99">
        <f t="shared" si="617"/>
        <v>13.541202203947655</v>
      </c>
      <c r="X1090" s="99">
        <f t="shared" si="618"/>
        <v>-0.33690702377357695</v>
      </c>
      <c r="Y1090" s="99">
        <f t="shared" si="619"/>
        <v>-0.27408601674579636</v>
      </c>
      <c r="Z1090" s="99">
        <f t="shared" si="620"/>
        <v>-6.2821007027780595E-2</v>
      </c>
      <c r="AA1090" s="109">
        <f t="shared" si="621"/>
        <v>7.0710678118653244E-3</v>
      </c>
      <c r="AB1090" s="109">
        <f t="shared" si="638"/>
        <v>0.15241391012633956</v>
      </c>
      <c r="AC1090" s="99" t="str">
        <f t="shared" si="639"/>
        <v>0</v>
      </c>
      <c r="AD1090" s="95" t="str">
        <f t="shared" si="640"/>
        <v>0</v>
      </c>
      <c r="AE1090" s="95">
        <f t="shared" si="622"/>
        <v>0</v>
      </c>
      <c r="AF1090" s="95">
        <f>IF(Petrobras_PETR4___Histórico__InfoMoney_1[[#This Row],[MACD Line]]&lt;0,1,0)</f>
        <v>1</v>
      </c>
      <c r="AG1090" s="99">
        <f>Petrobras_PETR4___Histórico__InfoMoney_1[[#This Row],[9MME]]/Petrobras_PETR4___Histórico__InfoMoney_1[[#This Row],[20MA]]</f>
        <v>0.99380303470695641</v>
      </c>
      <c r="AH1090" s="95">
        <f t="shared" si="623"/>
        <v>0</v>
      </c>
      <c r="AI1090" s="96">
        <f t="shared" si="624"/>
        <v>0</v>
      </c>
      <c r="AK1090" s="104" t="b">
        <f t="shared" si="625"/>
        <v>1</v>
      </c>
      <c r="AL1090" s="104" t="b">
        <f t="shared" si="626"/>
        <v>1</v>
      </c>
      <c r="AM1090" s="104" t="b">
        <f t="shared" si="627"/>
        <v>1</v>
      </c>
      <c r="AN1090" s="104" t="b">
        <f t="shared" si="628"/>
        <v>1</v>
      </c>
      <c r="AO1090" s="98">
        <f t="shared" si="629"/>
        <v>12.66</v>
      </c>
      <c r="AP1090" s="104">
        <f t="shared" si="630"/>
        <v>14.77</v>
      </c>
      <c r="AQ1090" s="98">
        <f t="shared" si="631"/>
        <v>0.2</v>
      </c>
      <c r="AR1090" s="98">
        <f t="shared" si="632"/>
        <v>0.15384615384615385</v>
      </c>
      <c r="AS1090" s="98">
        <f t="shared" si="633"/>
        <v>7.407407407407407E-2</v>
      </c>
      <c r="AU1090" s="97" t="b">
        <f t="shared" si="634"/>
        <v>1</v>
      </c>
      <c r="AV1090" s="97" t="b">
        <f t="shared" si="635"/>
        <v>1</v>
      </c>
      <c r="AW1090" s="97" t="b">
        <f t="shared" si="641"/>
        <v>0</v>
      </c>
      <c r="AX1090" s="97" t="b">
        <f t="shared" si="642"/>
        <v>0</v>
      </c>
      <c r="AY10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0" s="97" t="b">
        <f t="shared" si="636"/>
        <v>0</v>
      </c>
      <c r="BA1090" s="97" t="b">
        <f t="shared" si="637"/>
        <v>1</v>
      </c>
      <c r="BB1090" s="97" t="b">
        <f t="shared" si="643"/>
        <v>1</v>
      </c>
      <c r="BC1090" s="97" t="b">
        <f t="shared" si="644"/>
        <v>1</v>
      </c>
      <c r="BD1090" s="97" t="b">
        <f>Petrobras_PETR4___Histórico__InfoMoney_1[[#This Row],[MACD Line]]&lt;0</f>
        <v>1</v>
      </c>
      <c r="BE10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1" spans="1:57">
      <c r="A1091" s="83">
        <v>42730</v>
      </c>
      <c r="B1091" s="98">
        <v>13.03</v>
      </c>
      <c r="C1091" s="98">
        <v>13.03</v>
      </c>
      <c r="D1091" s="98">
        <v>1.27</v>
      </c>
      <c r="E1091" s="98">
        <f>Petrobras_PETR4___Histórico__InfoMoney_1[[#This Row],[Var.Dia (%)]]/100</f>
        <v>1.2699999999999999E-2</v>
      </c>
      <c r="F1091" s="98">
        <v>12.94</v>
      </c>
      <c r="G1091" s="98">
        <v>12.89</v>
      </c>
      <c r="H1091" s="98">
        <v>13.05</v>
      </c>
      <c r="I1091" s="97" t="s">
        <v>960</v>
      </c>
      <c r="J1091" s="108">
        <v>-1.2999999999999999E-3</v>
      </c>
      <c r="K1091" s="97">
        <f ca="1">IF(COUNT($E1091:E$1321)&gt;=22,LINEST(OFFSET(E1091,0,0,22),OFFSET(J1091,0,0,22)),"")</f>
        <v>1.0056427281901787</v>
      </c>
      <c r="L1091" s="99">
        <f t="shared" si="609"/>
        <v>0</v>
      </c>
      <c r="M1091" s="99">
        <f t="shared" si="610"/>
        <v>0</v>
      </c>
      <c r="N1091" s="99">
        <f t="shared" si="611"/>
        <v>0</v>
      </c>
      <c r="O10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-0.8229665071770339</v>
      </c>
      <c r="P1091" s="128">
        <f>IF(Petrobras_PETR4___Histórico__InfoMoney_1[[#This Row],[William %R]]&lt;-0.8,1,0)</f>
        <v>1</v>
      </c>
      <c r="Q1091" s="128">
        <f>IF(Petrobras_PETR4___Histórico__InfoMoney_1[[#This Row],[William %R]]&gt;-0.1,1,0)</f>
        <v>0</v>
      </c>
      <c r="R1091" s="99">
        <f t="shared" si="612"/>
        <v>12.66</v>
      </c>
      <c r="S1091" s="99">
        <f t="shared" si="613"/>
        <v>14.75</v>
      </c>
      <c r="T1091" s="99">
        <f t="shared" si="614"/>
        <v>13.586346153846156</v>
      </c>
      <c r="U1091" s="99">
        <f t="shared" si="615"/>
        <v>13.640500000000003</v>
      </c>
      <c r="V1091" s="99">
        <f t="shared" si="616"/>
        <v>13.237803394751184</v>
      </c>
      <c r="W1091" s="99">
        <f t="shared" si="617"/>
        <v>13.582898380263467</v>
      </c>
      <c r="X1091" s="99">
        <f t="shared" si="618"/>
        <v>-0.3450949855122829</v>
      </c>
      <c r="Y1091" s="99">
        <f t="shared" si="619"/>
        <v>-0.25838076498885121</v>
      </c>
      <c r="Z1091" s="99">
        <f t="shared" si="620"/>
        <v>-8.6714220523431695E-2</v>
      </c>
      <c r="AA1091" s="109">
        <f t="shared" si="621"/>
        <v>0.12020815280171303</v>
      </c>
      <c r="AB1091" s="109">
        <f t="shared" si="638"/>
        <v>0.14307340773183519</v>
      </c>
      <c r="AC1091" s="99" t="str">
        <f t="shared" si="639"/>
        <v>0</v>
      </c>
      <c r="AD1091" s="95" t="str">
        <f t="shared" si="640"/>
        <v>0</v>
      </c>
      <c r="AE1091" s="95">
        <f t="shared" si="622"/>
        <v>0</v>
      </c>
      <c r="AF1091" s="95">
        <f>IF(Petrobras_PETR4___Histórico__InfoMoney_1[[#This Row],[MACD Line]]&lt;0,1,0)</f>
        <v>1</v>
      </c>
      <c r="AG1091" s="99">
        <f>Petrobras_PETR4___Histórico__InfoMoney_1[[#This Row],[9MME]]/Petrobras_PETR4___Histórico__InfoMoney_1[[#This Row],[20MA]]</f>
        <v>0.9960299222056489</v>
      </c>
      <c r="AH1091" s="95">
        <f t="shared" si="623"/>
        <v>0</v>
      </c>
      <c r="AI1091" s="96">
        <f t="shared" si="624"/>
        <v>0</v>
      </c>
      <c r="AK1091" s="104" t="b">
        <f t="shared" si="625"/>
        <v>1</v>
      </c>
      <c r="AL1091" s="104" t="b">
        <f t="shared" si="626"/>
        <v>0</v>
      </c>
      <c r="AM1091" s="104" t="b">
        <f t="shared" si="627"/>
        <v>0</v>
      </c>
      <c r="AN1091" s="104" t="b">
        <f t="shared" si="628"/>
        <v>1</v>
      </c>
      <c r="AO1091" s="98">
        <f t="shared" si="629"/>
        <v>12.66</v>
      </c>
      <c r="AP1091" s="104">
        <f t="shared" si="630"/>
        <v>14.77</v>
      </c>
      <c r="AQ1091" s="98">
        <f t="shared" si="631"/>
        <v>0.2</v>
      </c>
      <c r="AR1091" s="98">
        <f t="shared" si="632"/>
        <v>0.15384615384615385</v>
      </c>
      <c r="AS1091" s="98">
        <f t="shared" si="633"/>
        <v>7.407407407407407E-2</v>
      </c>
      <c r="AU1091" s="97" t="b">
        <f t="shared" si="634"/>
        <v>1</v>
      </c>
      <c r="AV1091" s="97" t="b">
        <f t="shared" si="635"/>
        <v>0</v>
      </c>
      <c r="AW1091" s="97" t="b">
        <f t="shared" si="641"/>
        <v>0</v>
      </c>
      <c r="AX1091" s="97" t="b">
        <f t="shared" si="642"/>
        <v>0</v>
      </c>
      <c r="AY10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1" s="97" t="b">
        <f t="shared" si="636"/>
        <v>0</v>
      </c>
      <c r="BA1091" s="97" t="b">
        <f t="shared" si="637"/>
        <v>0</v>
      </c>
      <c r="BB1091" s="97" t="b">
        <f t="shared" si="643"/>
        <v>1</v>
      </c>
      <c r="BC1091" s="97" t="b">
        <f t="shared" si="644"/>
        <v>1</v>
      </c>
      <c r="BD1091" s="97" t="b">
        <f>Petrobras_PETR4___Histórico__InfoMoney_1[[#This Row],[MACD Line]]&lt;0</f>
        <v>1</v>
      </c>
      <c r="BE10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2" spans="1:57">
      <c r="A1092" s="83">
        <v>42727</v>
      </c>
      <c r="B1092" s="98">
        <v>12.86</v>
      </c>
      <c r="C1092" s="98">
        <v>12.86</v>
      </c>
      <c r="D1092" s="98">
        <v>1.64</v>
      </c>
      <c r="E1092" s="98">
        <f>Petrobras_PETR4___Histórico__InfoMoney_1[[#This Row],[Var.Dia (%)]]/100</f>
        <v>1.6399999999999998E-2</v>
      </c>
      <c r="F1092" s="98">
        <v>12.69</v>
      </c>
      <c r="G1092" s="98">
        <v>12.66</v>
      </c>
      <c r="H1092" s="98">
        <v>12.96</v>
      </c>
      <c r="I1092" s="97" t="s">
        <v>961</v>
      </c>
      <c r="J1092" s="108">
        <v>-1.17E-2</v>
      </c>
      <c r="K1092" s="97">
        <f ca="1">IF(COUNT($E1092:E$1321)&gt;=22,LINEST(OFFSET(E1092,0,0,22),OFFSET(J1092,0,0,22)),"")</f>
        <v>1.0253061023403136</v>
      </c>
      <c r="L1092" s="99">
        <f t="shared" si="609"/>
        <v>1</v>
      </c>
      <c r="M1092" s="99">
        <f t="shared" si="610"/>
        <v>0</v>
      </c>
      <c r="N1092" s="99">
        <f t="shared" si="611"/>
        <v>0</v>
      </c>
      <c r="O10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-0.90430622009569417</v>
      </c>
      <c r="P1092" s="128">
        <f>IF(Petrobras_PETR4___Histórico__InfoMoney_1[[#This Row],[William %R]]&lt;-0.8,1,0)</f>
        <v>1</v>
      </c>
      <c r="Q1092" s="128">
        <f>IF(Petrobras_PETR4___Histórico__InfoMoney_1[[#This Row],[William %R]]&gt;-0.1,1,0)</f>
        <v>0</v>
      </c>
      <c r="R1092" s="99">
        <f t="shared" si="612"/>
        <v>12.66</v>
      </c>
      <c r="S1092" s="99">
        <f t="shared" si="613"/>
        <v>14.75</v>
      </c>
      <c r="T1092" s="99">
        <f t="shared" si="614"/>
        <v>13.600807692307693</v>
      </c>
      <c r="U1092" s="99">
        <f t="shared" si="615"/>
        <v>13.687500000000004</v>
      </c>
      <c r="V1092" s="99">
        <f t="shared" si="616"/>
        <v>13.275585830160491</v>
      </c>
      <c r="W1092" s="99">
        <f t="shared" si="617"/>
        <v>13.627130250684544</v>
      </c>
      <c r="X1092" s="99">
        <f t="shared" si="618"/>
        <v>-0.35154442052405344</v>
      </c>
      <c r="Y1092" s="99">
        <f t="shared" si="619"/>
        <v>-0.23670220985799328</v>
      </c>
      <c r="Z1092" s="99">
        <f t="shared" si="620"/>
        <v>-0.11484221066606015</v>
      </c>
      <c r="AA1092" s="109">
        <f t="shared" si="621"/>
        <v>0.141421356237309</v>
      </c>
      <c r="AB1092" s="109">
        <f t="shared" si="638"/>
        <v>0.13057564857200607</v>
      </c>
      <c r="AC1092" s="99" t="str">
        <f t="shared" si="639"/>
        <v>0</v>
      </c>
      <c r="AD1092" s="95" t="str">
        <f t="shared" si="640"/>
        <v>0</v>
      </c>
      <c r="AE1092" s="95">
        <f t="shared" si="622"/>
        <v>0</v>
      </c>
      <c r="AF1092" s="95">
        <f>IF(Petrobras_PETR4___Histórico__InfoMoney_1[[#This Row],[MACD Line]]&lt;0,1,0)</f>
        <v>1</v>
      </c>
      <c r="AG1092" s="99">
        <f>Petrobras_PETR4___Histórico__InfoMoney_1[[#This Row],[9MME]]/Petrobras_PETR4___Histórico__InfoMoney_1[[#This Row],[20MA]]</f>
        <v>0.99366631541973993</v>
      </c>
      <c r="AH1092" s="95">
        <f t="shared" si="623"/>
        <v>0</v>
      </c>
      <c r="AI1092" s="96">
        <f t="shared" si="624"/>
        <v>0</v>
      </c>
      <c r="AK1092" s="104" t="b">
        <f t="shared" si="625"/>
        <v>0</v>
      </c>
      <c r="AL1092" s="104" t="b">
        <f t="shared" si="626"/>
        <v>0</v>
      </c>
      <c r="AM1092" s="104" t="b">
        <f t="shared" si="627"/>
        <v>0</v>
      </c>
      <c r="AN1092" s="104" t="b">
        <f t="shared" si="628"/>
        <v>1</v>
      </c>
      <c r="AO1092" s="98">
        <f t="shared" si="629"/>
        <v>12.66</v>
      </c>
      <c r="AP1092" s="104">
        <f t="shared" si="630"/>
        <v>14.77</v>
      </c>
      <c r="AQ1092" s="98">
        <f t="shared" si="631"/>
        <v>0.2</v>
      </c>
      <c r="AR1092" s="98">
        <f t="shared" si="632"/>
        <v>0.15384615384615385</v>
      </c>
      <c r="AS1092" s="98">
        <f t="shared" si="633"/>
        <v>7.407407407407407E-2</v>
      </c>
      <c r="AU1092" s="97" t="b">
        <f t="shared" si="634"/>
        <v>0</v>
      </c>
      <c r="AV1092" s="97" t="b">
        <f t="shared" si="635"/>
        <v>0</v>
      </c>
      <c r="AW1092" s="97" t="b">
        <f t="shared" si="641"/>
        <v>0</v>
      </c>
      <c r="AX1092" s="97" t="b">
        <f t="shared" si="642"/>
        <v>1</v>
      </c>
      <c r="AY10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2" s="97" t="b">
        <f t="shared" si="636"/>
        <v>1</v>
      </c>
      <c r="BA1092" s="97" t="b">
        <f t="shared" si="637"/>
        <v>0</v>
      </c>
      <c r="BB1092" s="97" t="b">
        <f t="shared" si="643"/>
        <v>0</v>
      </c>
      <c r="BC1092" s="97" t="b">
        <f t="shared" si="644"/>
        <v>1</v>
      </c>
      <c r="BD1092" s="97" t="b">
        <f>Petrobras_PETR4___Histórico__InfoMoney_1[[#This Row],[MACD Line]]&lt;0</f>
        <v>1</v>
      </c>
      <c r="BE10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3" spans="1:57">
      <c r="A1093" s="83">
        <v>42726</v>
      </c>
      <c r="B1093" s="98">
        <v>12.66</v>
      </c>
      <c r="C1093" s="98">
        <v>12.66</v>
      </c>
      <c r="D1093" s="98">
        <v>-2.2999999999999998</v>
      </c>
      <c r="E1093" s="98">
        <f>Petrobras_PETR4___Histórico__InfoMoney_1[[#This Row],[Var.Dia (%)]]/100</f>
        <v>-2.3E-2</v>
      </c>
      <c r="F1093" s="98">
        <v>13.06</v>
      </c>
      <c r="G1093" s="98">
        <v>12.66</v>
      </c>
      <c r="H1093" s="98">
        <v>13.06</v>
      </c>
      <c r="I1093" s="97" t="s">
        <v>962</v>
      </c>
      <c r="J1093" s="108">
        <v>-1.18E-2</v>
      </c>
      <c r="K1093" s="97">
        <f ca="1">IF(COUNT($E1093:E$1321)&gt;=22,LINEST(OFFSET(E1093,0,0,22),OFFSET(J1093,0,0,22)),"")</f>
        <v>1.1102687007874017</v>
      </c>
      <c r="L1093" s="99">
        <f t="shared" si="609"/>
        <v>1</v>
      </c>
      <c r="M1093" s="99">
        <f t="shared" si="610"/>
        <v>0</v>
      </c>
      <c r="N1093" s="99">
        <f t="shared" si="611"/>
        <v>0</v>
      </c>
      <c r="O10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093" s="128">
        <f>IF(Petrobras_PETR4___Histórico__InfoMoney_1[[#This Row],[William %R]]&lt;-0.8,1,0)</f>
        <v>1</v>
      </c>
      <c r="Q1093" s="128">
        <f>IF(Petrobras_PETR4___Histórico__InfoMoney_1[[#This Row],[William %R]]&gt;-0.1,1,0)</f>
        <v>0</v>
      </c>
      <c r="R1093" s="99">
        <f t="shared" si="612"/>
        <v>12.66</v>
      </c>
      <c r="S1093" s="99">
        <f t="shared" si="613"/>
        <v>14.75</v>
      </c>
      <c r="T1093" s="99">
        <f t="shared" si="614"/>
        <v>13.629692307692309</v>
      </c>
      <c r="U1093" s="99">
        <f t="shared" si="615"/>
        <v>13.735500000000002</v>
      </c>
      <c r="V1093" s="99">
        <f t="shared" si="616"/>
        <v>13.351146890189671</v>
      </c>
      <c r="W1093" s="99">
        <f t="shared" si="617"/>
        <v>13.688500670739309</v>
      </c>
      <c r="X1093" s="99">
        <f t="shared" si="618"/>
        <v>-0.33735378054963761</v>
      </c>
      <c r="Y1093" s="99">
        <f t="shared" si="619"/>
        <v>-0.20799165719147825</v>
      </c>
      <c r="Z1093" s="99">
        <f t="shared" si="620"/>
        <v>-0.12936212335815936</v>
      </c>
      <c r="AA1093" s="109">
        <f t="shared" si="621"/>
        <v>0.20506096654409819</v>
      </c>
      <c r="AB1093" s="109">
        <f t="shared" si="638"/>
        <v>0.23776038357977133</v>
      </c>
      <c r="AC1093" s="99" t="str">
        <f t="shared" si="639"/>
        <v>0</v>
      </c>
      <c r="AD1093" s="95" t="str">
        <f t="shared" si="640"/>
        <v>0</v>
      </c>
      <c r="AE1093" s="95">
        <f t="shared" si="622"/>
        <v>0</v>
      </c>
      <c r="AF1093" s="95">
        <f>IF(Petrobras_PETR4___Histórico__InfoMoney_1[[#This Row],[MACD Line]]&lt;0,1,0)</f>
        <v>1</v>
      </c>
      <c r="AG1093" s="99">
        <f>Petrobras_PETR4___Histórico__InfoMoney_1[[#This Row],[9MME]]/Petrobras_PETR4___Histórico__InfoMoney_1[[#This Row],[20MA]]</f>
        <v>0.99229677170050656</v>
      </c>
      <c r="AH1093" s="95">
        <f t="shared" si="623"/>
        <v>0</v>
      </c>
      <c r="AI1093" s="96">
        <f t="shared" si="624"/>
        <v>0</v>
      </c>
      <c r="AK1093" s="104" t="b">
        <f t="shared" si="625"/>
        <v>0</v>
      </c>
      <c r="AL1093" s="104" t="b">
        <f t="shared" si="626"/>
        <v>0</v>
      </c>
      <c r="AM1093" s="104" t="b">
        <f t="shared" si="627"/>
        <v>1</v>
      </c>
      <c r="AN1093" s="104" t="b">
        <f t="shared" si="628"/>
        <v>0</v>
      </c>
      <c r="AO1093" s="98">
        <f t="shared" si="629"/>
        <v>12.66</v>
      </c>
      <c r="AP1093" s="104">
        <f t="shared" si="630"/>
        <v>14.77</v>
      </c>
      <c r="AQ1093" s="98">
        <f t="shared" si="631"/>
        <v>0.2</v>
      </c>
      <c r="AR1093" s="98">
        <f t="shared" si="632"/>
        <v>0.15384615384615385</v>
      </c>
      <c r="AS1093" s="98">
        <f t="shared" si="633"/>
        <v>7.407407407407407E-2</v>
      </c>
      <c r="AU1093" s="97" t="b">
        <f t="shared" si="634"/>
        <v>0</v>
      </c>
      <c r="AV1093" s="97" t="b">
        <f t="shared" si="635"/>
        <v>0</v>
      </c>
      <c r="AW1093" s="97" t="b">
        <f t="shared" si="641"/>
        <v>1</v>
      </c>
      <c r="AX1093" s="97" t="b">
        <f t="shared" si="642"/>
        <v>1</v>
      </c>
      <c r="AY10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3" s="97" t="b">
        <f t="shared" si="636"/>
        <v>1</v>
      </c>
      <c r="BA1093" s="97" t="b">
        <f t="shared" si="637"/>
        <v>1</v>
      </c>
      <c r="BB1093" s="97" t="b">
        <f t="shared" si="643"/>
        <v>0</v>
      </c>
      <c r="BC1093" s="97" t="b">
        <f t="shared" si="644"/>
        <v>0</v>
      </c>
      <c r="BD1093" s="97" t="b">
        <f>Petrobras_PETR4___Histórico__InfoMoney_1[[#This Row],[MACD Line]]&lt;0</f>
        <v>1</v>
      </c>
      <c r="BE10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4" spans="1:57">
      <c r="A1094" s="83">
        <v>42725</v>
      </c>
      <c r="B1094" s="98">
        <v>12.95</v>
      </c>
      <c r="C1094" s="98">
        <v>12.95</v>
      </c>
      <c r="D1094" s="98">
        <v>-7.0000000000000007E-2</v>
      </c>
      <c r="E1094" s="98">
        <f>Petrobras_PETR4___Histórico__InfoMoney_1[[#This Row],[Var.Dia (%)]]/100</f>
        <v>-7.000000000000001E-4</v>
      </c>
      <c r="F1094" s="98">
        <v>13.05</v>
      </c>
      <c r="G1094" s="98">
        <v>12.68</v>
      </c>
      <c r="H1094" s="98">
        <v>13.08</v>
      </c>
      <c r="I1094" s="97" t="s">
        <v>963</v>
      </c>
      <c r="J1094" s="108">
        <v>6.7999999999999996E-3</v>
      </c>
      <c r="K1094" s="97">
        <f ca="1">IF(COUNT($E1094:E$1321)&gt;=22,LINEST(OFFSET(E1094,0,0,22),OFFSET(J1094,0,0,22)),"")</f>
        <v>1.0823273054318208</v>
      </c>
      <c r="L1094" s="99">
        <f t="shared" si="609"/>
        <v>0</v>
      </c>
      <c r="M1094" s="99">
        <f t="shared" si="610"/>
        <v>0</v>
      </c>
      <c r="N1094" s="99">
        <f t="shared" si="611"/>
        <v>0</v>
      </c>
      <c r="O10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-0.86956521739130455</v>
      </c>
      <c r="P1094" s="128">
        <f>IF(Petrobras_PETR4___Histórico__InfoMoney_1[[#This Row],[William %R]]&lt;-0.8,1,0)</f>
        <v>1</v>
      </c>
      <c r="Q1094" s="128">
        <f>IF(Petrobras_PETR4___Histórico__InfoMoney_1[[#This Row],[William %R]]&gt;-0.1,1,0)</f>
        <v>0</v>
      </c>
      <c r="R1094" s="99">
        <f t="shared" si="612"/>
        <v>12.68</v>
      </c>
      <c r="S1094" s="99">
        <f t="shared" si="613"/>
        <v>14.75</v>
      </c>
      <c r="T1094" s="99">
        <f t="shared" si="614"/>
        <v>13.732269230769232</v>
      </c>
      <c r="U1094" s="99">
        <f t="shared" si="615"/>
        <v>13.806000000000001</v>
      </c>
      <c r="V1094" s="99">
        <f t="shared" si="616"/>
        <v>13.476809961133247</v>
      </c>
      <c r="W1094" s="99">
        <f t="shared" si="617"/>
        <v>13.770780724398454</v>
      </c>
      <c r="X1094" s="99">
        <f t="shared" si="618"/>
        <v>-0.29397076326520732</v>
      </c>
      <c r="Y1094" s="99">
        <f t="shared" si="619"/>
        <v>-0.17565112635193841</v>
      </c>
      <c r="Z1094" s="99">
        <f t="shared" si="620"/>
        <v>-0.11831963691326891</v>
      </c>
      <c r="AA1094" s="109">
        <f t="shared" si="621"/>
        <v>7.0710678118665812E-3</v>
      </c>
      <c r="AB1094" s="109">
        <f t="shared" si="638"/>
        <v>0.22963013739489846</v>
      </c>
      <c r="AC1094" s="99" t="str">
        <f t="shared" si="639"/>
        <v>0</v>
      </c>
      <c r="AD1094" s="95" t="str">
        <f t="shared" si="640"/>
        <v>0</v>
      </c>
      <c r="AE1094" s="95">
        <f t="shared" si="622"/>
        <v>0</v>
      </c>
      <c r="AF1094" s="95">
        <f>IF(Petrobras_PETR4___Histórico__InfoMoney_1[[#This Row],[MACD Line]]&lt;0,1,0)</f>
        <v>1</v>
      </c>
      <c r="AG1094" s="99">
        <f>Petrobras_PETR4___Histórico__InfoMoney_1[[#This Row],[9MME]]/Petrobras_PETR4___Histórico__InfoMoney_1[[#This Row],[20MA]]</f>
        <v>0.99465951258650087</v>
      </c>
      <c r="AH1094" s="95">
        <f t="shared" si="623"/>
        <v>0</v>
      </c>
      <c r="AI1094" s="96">
        <f t="shared" si="624"/>
        <v>0</v>
      </c>
      <c r="AK1094" s="104" t="b">
        <f t="shared" si="625"/>
        <v>0</v>
      </c>
      <c r="AL1094" s="104" t="b">
        <f t="shared" si="626"/>
        <v>0</v>
      </c>
      <c r="AM1094" s="104" t="b">
        <f t="shared" si="627"/>
        <v>1</v>
      </c>
      <c r="AN1094" s="104" t="b">
        <f t="shared" si="628"/>
        <v>1</v>
      </c>
      <c r="AO1094" s="98">
        <f t="shared" si="629"/>
        <v>12.66</v>
      </c>
      <c r="AP1094" s="104">
        <f t="shared" si="630"/>
        <v>14.77</v>
      </c>
      <c r="AQ1094" s="98">
        <f t="shared" si="631"/>
        <v>0.2</v>
      </c>
      <c r="AR1094" s="98">
        <f t="shared" si="632"/>
        <v>0.15384615384615385</v>
      </c>
      <c r="AS1094" s="98">
        <f t="shared" si="633"/>
        <v>7.407407407407407E-2</v>
      </c>
      <c r="AU1094" s="97" t="b">
        <f t="shared" si="634"/>
        <v>0</v>
      </c>
      <c r="AV1094" s="97" t="b">
        <f t="shared" si="635"/>
        <v>0</v>
      </c>
      <c r="AW1094" s="97" t="b">
        <f t="shared" si="641"/>
        <v>1</v>
      </c>
      <c r="AX1094" s="97" t="b">
        <f t="shared" si="642"/>
        <v>1</v>
      </c>
      <c r="AY10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4" s="97" t="b">
        <f t="shared" si="636"/>
        <v>1</v>
      </c>
      <c r="BA1094" s="97" t="b">
        <f t="shared" si="637"/>
        <v>1</v>
      </c>
      <c r="BB1094" s="97" t="b">
        <f t="shared" si="643"/>
        <v>0</v>
      </c>
      <c r="BC1094" s="97" t="b">
        <f t="shared" si="644"/>
        <v>0</v>
      </c>
      <c r="BD1094" s="97" t="b">
        <f>Petrobras_PETR4___Histórico__InfoMoney_1[[#This Row],[MACD Line]]&lt;0</f>
        <v>1</v>
      </c>
      <c r="BE10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5" spans="1:57">
      <c r="A1095" s="83">
        <v>42724</v>
      </c>
      <c r="B1095" s="98">
        <v>12.96</v>
      </c>
      <c r="C1095" s="98">
        <v>12.96</v>
      </c>
      <c r="D1095" s="98">
        <v>-7.0000000000000007E-2</v>
      </c>
      <c r="E1095" s="98">
        <f>Petrobras_PETR4___Histórico__InfoMoney_1[[#This Row],[Var.Dia (%)]]/100</f>
        <v>-7.000000000000001E-4</v>
      </c>
      <c r="F1095" s="98">
        <v>13.06</v>
      </c>
      <c r="G1095" s="98">
        <v>12.74</v>
      </c>
      <c r="H1095" s="98">
        <v>13.18</v>
      </c>
      <c r="I1095" s="97" t="s">
        <v>964</v>
      </c>
      <c r="J1095" s="108">
        <v>-1.1000000000000001E-3</v>
      </c>
      <c r="K1095" s="97">
        <f ca="1">IF(COUNT($E1095:E$1321)&gt;=22,LINEST(OFFSET(E1095,0,0,22),OFFSET(J1095,0,0,22)),"")</f>
        <v>0.79212108367657963</v>
      </c>
      <c r="L1095" s="99">
        <f t="shared" si="609"/>
        <v>0</v>
      </c>
      <c r="M1095" s="99">
        <f t="shared" si="610"/>
        <v>0</v>
      </c>
      <c r="N1095" s="99">
        <f t="shared" si="611"/>
        <v>0</v>
      </c>
      <c r="O10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-0.89162561576354649</v>
      </c>
      <c r="P1095" s="128">
        <f>IF(Petrobras_PETR4___Histórico__InfoMoney_1[[#This Row],[William %R]]&lt;-0.8,1,0)</f>
        <v>1</v>
      </c>
      <c r="Q1095" s="128">
        <f>IF(Petrobras_PETR4___Histórico__InfoMoney_1[[#This Row],[William %R]]&gt;-0.1,1,0)</f>
        <v>0</v>
      </c>
      <c r="R1095" s="99">
        <f t="shared" si="612"/>
        <v>12.74</v>
      </c>
      <c r="S1095" s="99">
        <f t="shared" si="613"/>
        <v>14.77</v>
      </c>
      <c r="T1095" s="99">
        <f t="shared" si="614"/>
        <v>13.79430769230769</v>
      </c>
      <c r="U1095" s="99">
        <f t="shared" si="615"/>
        <v>13.874500000000001</v>
      </c>
      <c r="V1095" s="99">
        <f t="shared" si="616"/>
        <v>13.572593590430202</v>
      </c>
      <c r="W1095" s="99">
        <f t="shared" si="617"/>
        <v>13.836443182350331</v>
      </c>
      <c r="X1095" s="99">
        <f t="shared" si="618"/>
        <v>-0.26384959192012936</v>
      </c>
      <c r="Y1095" s="99">
        <f t="shared" si="619"/>
        <v>-0.14607121712362117</v>
      </c>
      <c r="Z1095" s="99">
        <f t="shared" si="620"/>
        <v>-0.11777837479650818</v>
      </c>
      <c r="AA1095" s="109">
        <f t="shared" si="621"/>
        <v>7.0710678118653244E-3</v>
      </c>
      <c r="AB1095" s="109">
        <f t="shared" si="638"/>
        <v>0.21805962487356487</v>
      </c>
      <c r="AC1095" s="99" t="str">
        <f t="shared" si="639"/>
        <v>0</v>
      </c>
      <c r="AD1095" s="95" t="str">
        <f t="shared" si="640"/>
        <v>0</v>
      </c>
      <c r="AE1095" s="95">
        <f t="shared" si="622"/>
        <v>0</v>
      </c>
      <c r="AF1095" s="95">
        <f>IF(Petrobras_PETR4___Histórico__InfoMoney_1[[#This Row],[MACD Line]]&lt;0,1,0)</f>
        <v>1</v>
      </c>
      <c r="AG1095" s="99">
        <f>Petrobras_PETR4___Histórico__InfoMoney_1[[#This Row],[9MME]]/Petrobras_PETR4___Histórico__InfoMoney_1[[#This Row],[20MA]]</f>
        <v>0.99422016593806539</v>
      </c>
      <c r="AH1095" s="95">
        <f t="shared" si="623"/>
        <v>0</v>
      </c>
      <c r="AI1095" s="96">
        <f t="shared" si="624"/>
        <v>0</v>
      </c>
      <c r="AK1095" s="104" t="b">
        <f t="shared" si="625"/>
        <v>0</v>
      </c>
      <c r="AL1095" s="104" t="b">
        <f t="shared" si="626"/>
        <v>0</v>
      </c>
      <c r="AM1095" s="104" t="b">
        <f t="shared" si="627"/>
        <v>1</v>
      </c>
      <c r="AN1095" s="104" t="b">
        <f t="shared" si="628"/>
        <v>1</v>
      </c>
      <c r="AO1095" s="98">
        <f t="shared" si="629"/>
        <v>12.68</v>
      </c>
      <c r="AP1095" s="104">
        <f t="shared" si="630"/>
        <v>14.77</v>
      </c>
      <c r="AQ1095" s="98">
        <f t="shared" si="631"/>
        <v>0.2</v>
      </c>
      <c r="AR1095" s="98">
        <f t="shared" si="632"/>
        <v>0.15384615384615385</v>
      </c>
      <c r="AS1095" s="98">
        <f t="shared" si="633"/>
        <v>7.407407407407407E-2</v>
      </c>
      <c r="AU1095" s="97" t="b">
        <f t="shared" si="634"/>
        <v>0</v>
      </c>
      <c r="AV1095" s="97" t="b">
        <f t="shared" si="635"/>
        <v>0</v>
      </c>
      <c r="AW1095" s="97" t="b">
        <f t="shared" si="641"/>
        <v>1</v>
      </c>
      <c r="AX1095" s="97" t="b">
        <f t="shared" si="642"/>
        <v>1</v>
      </c>
      <c r="AY10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5" s="97" t="b">
        <f t="shared" si="636"/>
        <v>1</v>
      </c>
      <c r="BA1095" s="97" t="b">
        <f t="shared" si="637"/>
        <v>1</v>
      </c>
      <c r="BB1095" s="97" t="b">
        <f t="shared" si="643"/>
        <v>0</v>
      </c>
      <c r="BC1095" s="97" t="b">
        <f t="shared" si="644"/>
        <v>0</v>
      </c>
      <c r="BD1095" s="97" t="b">
        <f>Petrobras_PETR4___Histórico__InfoMoney_1[[#This Row],[MACD Line]]&lt;0</f>
        <v>1</v>
      </c>
      <c r="BE10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6" spans="1:57">
      <c r="A1096" s="83">
        <v>42723</v>
      </c>
      <c r="B1096" s="98">
        <v>12.97</v>
      </c>
      <c r="C1096" s="98">
        <v>12.97</v>
      </c>
      <c r="D1096" s="98">
        <v>-2.71</v>
      </c>
      <c r="E1096" s="98">
        <f>Petrobras_PETR4___Histórico__InfoMoney_1[[#This Row],[Var.Dia (%)]]/100</f>
        <v>-2.7099999999999999E-2</v>
      </c>
      <c r="F1096" s="98">
        <v>13.44</v>
      </c>
      <c r="G1096" s="98">
        <v>12.96</v>
      </c>
      <c r="H1096" s="98">
        <v>13.45</v>
      </c>
      <c r="I1096" s="97" t="s">
        <v>965</v>
      </c>
      <c r="J1096" s="108">
        <v>-8.2000000000000007E-3</v>
      </c>
      <c r="K1096" s="97">
        <f ca="1">IF(COUNT($E1096:E$1321)&gt;=22,LINEST(OFFSET(E1096,0,0,22),OFFSET(J1096,0,0,22)),"")</f>
        <v>0.68397202932995982</v>
      </c>
      <c r="L1096" s="99">
        <f t="shared" si="609"/>
        <v>0</v>
      </c>
      <c r="M1096" s="99">
        <f t="shared" si="610"/>
        <v>0</v>
      </c>
      <c r="N1096" s="99">
        <f t="shared" si="611"/>
        <v>0</v>
      </c>
      <c r="O10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-0.98901098901098827</v>
      </c>
      <c r="P1096" s="128">
        <f>IF(Petrobras_PETR4___Histórico__InfoMoney_1[[#This Row],[William %R]]&lt;-0.8,1,0)</f>
        <v>1</v>
      </c>
      <c r="Q1096" s="128">
        <f>IF(Petrobras_PETR4___Histórico__InfoMoney_1[[#This Row],[William %R]]&gt;-0.1,1,0)</f>
        <v>0</v>
      </c>
      <c r="R1096" s="99">
        <f t="shared" si="612"/>
        <v>12.95</v>
      </c>
      <c r="S1096" s="99">
        <f t="shared" si="613"/>
        <v>14.77</v>
      </c>
      <c r="T1096" s="99">
        <f t="shared" si="614"/>
        <v>13.842384615384615</v>
      </c>
      <c r="U1096" s="99">
        <f t="shared" si="615"/>
        <v>13.945999999999998</v>
      </c>
      <c r="V1096" s="99">
        <f t="shared" si="616"/>
        <v>13.683974243235692</v>
      </c>
      <c r="W1096" s="99">
        <f t="shared" si="617"/>
        <v>13.906558636938358</v>
      </c>
      <c r="X1096" s="99">
        <f t="shared" si="618"/>
        <v>-0.22258439370266636</v>
      </c>
      <c r="Y1096" s="99">
        <f t="shared" si="619"/>
        <v>-0.11662662342449412</v>
      </c>
      <c r="Z1096" s="99">
        <f t="shared" si="620"/>
        <v>-0.10595777027817224</v>
      </c>
      <c r="AA1096" s="109">
        <f t="shared" si="621"/>
        <v>0.25455844122715671</v>
      </c>
      <c r="AB1096" s="109">
        <f t="shared" si="638"/>
        <v>0.35714142856857151</v>
      </c>
      <c r="AC1096" s="99" t="str">
        <f t="shared" si="639"/>
        <v>0</v>
      </c>
      <c r="AD1096" s="95" t="str">
        <f t="shared" si="640"/>
        <v>0</v>
      </c>
      <c r="AE1096" s="95">
        <f t="shared" si="622"/>
        <v>0</v>
      </c>
      <c r="AF1096" s="95">
        <f>IF(Petrobras_PETR4___Histórico__InfoMoney_1[[#This Row],[MACD Line]]&lt;0,1,0)</f>
        <v>1</v>
      </c>
      <c r="AG1096" s="99">
        <f>Petrobras_PETR4___Histórico__InfoMoney_1[[#This Row],[9MME]]/Petrobras_PETR4___Histórico__InfoMoney_1[[#This Row],[20MA]]</f>
        <v>0.99257024346655798</v>
      </c>
      <c r="AH1096" s="95">
        <f t="shared" si="623"/>
        <v>0</v>
      </c>
      <c r="AI1096" s="96">
        <f t="shared" si="624"/>
        <v>0</v>
      </c>
      <c r="AK1096" s="104" t="b">
        <f t="shared" si="625"/>
        <v>0</v>
      </c>
      <c r="AL1096" s="104" t="b">
        <f t="shared" si="626"/>
        <v>1</v>
      </c>
      <c r="AM1096" s="104" t="b">
        <f t="shared" si="627"/>
        <v>1</v>
      </c>
      <c r="AN1096" s="104" t="b">
        <f t="shared" si="628"/>
        <v>0</v>
      </c>
      <c r="AO1096" s="98">
        <f t="shared" si="629"/>
        <v>12.74</v>
      </c>
      <c r="AP1096" s="104">
        <f t="shared" si="630"/>
        <v>14.77</v>
      </c>
      <c r="AQ1096" s="98">
        <f t="shared" si="631"/>
        <v>0.2</v>
      </c>
      <c r="AR1096" s="98">
        <f t="shared" si="632"/>
        <v>0.15384615384615385</v>
      </c>
      <c r="AS1096" s="98">
        <f t="shared" si="633"/>
        <v>7.407407407407407E-2</v>
      </c>
      <c r="AU1096" s="97" t="b">
        <f t="shared" si="634"/>
        <v>0</v>
      </c>
      <c r="AV1096" s="97" t="b">
        <f t="shared" si="635"/>
        <v>1</v>
      </c>
      <c r="AW1096" s="97" t="b">
        <f t="shared" si="641"/>
        <v>1</v>
      </c>
      <c r="AX1096" s="97" t="b">
        <f t="shared" si="642"/>
        <v>1</v>
      </c>
      <c r="AY10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6" s="97" t="b">
        <f t="shared" si="636"/>
        <v>0</v>
      </c>
      <c r="BA1096" s="97" t="b">
        <f t="shared" si="637"/>
        <v>1</v>
      </c>
      <c r="BB1096" s="97" t="b">
        <f t="shared" si="643"/>
        <v>0</v>
      </c>
      <c r="BC1096" s="97" t="b">
        <f t="shared" si="644"/>
        <v>0</v>
      </c>
      <c r="BD1096" s="97" t="b">
        <f>Petrobras_PETR4___Histórico__InfoMoney_1[[#This Row],[MACD Line]]&lt;0</f>
        <v>1</v>
      </c>
      <c r="BE10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7" spans="1:57">
      <c r="A1097" s="83">
        <v>42720</v>
      </c>
      <c r="B1097" s="98">
        <v>13.33</v>
      </c>
      <c r="C1097" s="98">
        <v>13.33</v>
      </c>
      <c r="D1097" s="98">
        <v>-0.61</v>
      </c>
      <c r="E1097" s="98">
        <f>Petrobras_PETR4___Histórico__InfoMoney_1[[#This Row],[Var.Dia (%)]]/100</f>
        <v>-6.0999999999999995E-3</v>
      </c>
      <c r="F1097" s="98">
        <v>13.46</v>
      </c>
      <c r="G1097" s="98">
        <v>13.33</v>
      </c>
      <c r="H1097" s="98">
        <v>13.68</v>
      </c>
      <c r="I1097" s="97" t="s">
        <v>966</v>
      </c>
      <c r="J1097" s="108">
        <v>2.24E-2</v>
      </c>
      <c r="K1097" s="97">
        <f ca="1">IF(COUNT($E1097:E$1321)&gt;=22,LINEST(OFFSET(E1097,0,0,22),OFFSET(J1097,0,0,22)),"")</f>
        <v>0.67258974017669793</v>
      </c>
      <c r="L1097" s="99">
        <f t="shared" si="609"/>
        <v>0</v>
      </c>
      <c r="M1097" s="99">
        <f t="shared" si="610"/>
        <v>0</v>
      </c>
      <c r="N1097" s="99">
        <f t="shared" si="611"/>
        <v>0</v>
      </c>
      <c r="O10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-0.79120879120879084</v>
      </c>
      <c r="P1097" s="128">
        <f>IF(Petrobras_PETR4___Histórico__InfoMoney_1[[#This Row],[William %R]]&lt;-0.8,1,0)</f>
        <v>0</v>
      </c>
      <c r="Q1097" s="128">
        <f>IF(Petrobras_PETR4___Histórico__InfoMoney_1[[#This Row],[William %R]]&gt;-0.1,1,0)</f>
        <v>0</v>
      </c>
      <c r="R1097" s="99">
        <f t="shared" si="612"/>
        <v>12.95</v>
      </c>
      <c r="S1097" s="99">
        <f t="shared" si="613"/>
        <v>14.77</v>
      </c>
      <c r="T1097" s="99">
        <f t="shared" si="614"/>
        <v>13.888884615384615</v>
      </c>
      <c r="U1097" s="99">
        <f t="shared" si="615"/>
        <v>14.000999999999999</v>
      </c>
      <c r="V1097" s="99">
        <f t="shared" si="616"/>
        <v>13.813787742005818</v>
      </c>
      <c r="W1097" s="99">
        <f t="shared" si="617"/>
        <v>13.981483327893427</v>
      </c>
      <c r="X1097" s="99">
        <f t="shared" si="618"/>
        <v>-0.1676955858876088</v>
      </c>
      <c r="Y1097" s="99">
        <f t="shared" si="619"/>
        <v>-9.0137180854951066E-2</v>
      </c>
      <c r="Z1097" s="99">
        <f t="shared" si="620"/>
        <v>-7.7558405032657735E-2</v>
      </c>
      <c r="AA1097" s="109">
        <f t="shared" si="621"/>
        <v>6.3639610306789177E-2</v>
      </c>
      <c r="AB1097" s="109">
        <f t="shared" si="638"/>
        <v>0.3709851749059524</v>
      </c>
      <c r="AC1097" s="99" t="str">
        <f t="shared" si="639"/>
        <v>0</v>
      </c>
      <c r="AD1097" s="95" t="str">
        <f t="shared" si="640"/>
        <v>0</v>
      </c>
      <c r="AE1097" s="95">
        <f t="shared" si="622"/>
        <v>0</v>
      </c>
      <c r="AF1097" s="95">
        <f>IF(Petrobras_PETR4___Histórico__InfoMoney_1[[#This Row],[MACD Line]]&lt;0,1,0)</f>
        <v>1</v>
      </c>
      <c r="AG1097" s="99">
        <f>Petrobras_PETR4___Histórico__InfoMoney_1[[#This Row],[9MME]]/Petrobras_PETR4___Histórico__InfoMoney_1[[#This Row],[20MA]]</f>
        <v>0.99199233021817124</v>
      </c>
      <c r="AH1097" s="95">
        <f t="shared" si="623"/>
        <v>0</v>
      </c>
      <c r="AI1097" s="96">
        <f t="shared" si="624"/>
        <v>0</v>
      </c>
      <c r="AK1097" s="104" t="b">
        <f t="shared" si="625"/>
        <v>1</v>
      </c>
      <c r="AL1097" s="104" t="b">
        <f t="shared" si="626"/>
        <v>0</v>
      </c>
      <c r="AM1097" s="104" t="b">
        <f t="shared" si="627"/>
        <v>0</v>
      </c>
      <c r="AN1097" s="104" t="b">
        <f t="shared" si="628"/>
        <v>1</v>
      </c>
      <c r="AO1097" s="98">
        <f t="shared" si="629"/>
        <v>12.84</v>
      </c>
      <c r="AP1097" s="104">
        <f t="shared" si="630"/>
        <v>14.77</v>
      </c>
      <c r="AQ1097" s="98">
        <f t="shared" si="631"/>
        <v>0.2</v>
      </c>
      <c r="AR1097" s="98">
        <f t="shared" si="632"/>
        <v>0.15384615384615385</v>
      </c>
      <c r="AS1097" s="98">
        <f t="shared" si="633"/>
        <v>7.407407407407407E-2</v>
      </c>
      <c r="AU1097" s="97" t="b">
        <f t="shared" si="634"/>
        <v>1</v>
      </c>
      <c r="AV1097" s="97" t="b">
        <f t="shared" si="635"/>
        <v>0</v>
      </c>
      <c r="AW1097" s="97" t="b">
        <f t="shared" si="641"/>
        <v>1</v>
      </c>
      <c r="AX1097" s="97" t="b">
        <f t="shared" si="642"/>
        <v>1</v>
      </c>
      <c r="AY10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7" s="97" t="b">
        <f t="shared" si="636"/>
        <v>1</v>
      </c>
      <c r="BA1097" s="97" t="b">
        <f t="shared" si="637"/>
        <v>0</v>
      </c>
      <c r="BB1097" s="97" t="b">
        <f t="shared" si="643"/>
        <v>0</v>
      </c>
      <c r="BC1097" s="97" t="b">
        <f t="shared" si="644"/>
        <v>0</v>
      </c>
      <c r="BD1097" s="97" t="b">
        <f>Petrobras_PETR4___Histórico__InfoMoney_1[[#This Row],[MACD Line]]&lt;0</f>
        <v>1</v>
      </c>
      <c r="BE10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8" spans="1:57">
      <c r="A1098" s="83">
        <v>42719</v>
      </c>
      <c r="B1098" s="98">
        <v>13.42</v>
      </c>
      <c r="C1098" s="98">
        <v>13.42</v>
      </c>
      <c r="D1098" s="98">
        <v>0.75</v>
      </c>
      <c r="E1098" s="98">
        <f>Petrobras_PETR4___Histórico__InfoMoney_1[[#This Row],[Var.Dia (%)]]/100</f>
        <v>7.4999999999999997E-3</v>
      </c>
      <c r="F1098" s="98">
        <v>13.35</v>
      </c>
      <c r="G1098" s="98">
        <v>12.95</v>
      </c>
      <c r="H1098" s="98">
        <v>13.47</v>
      </c>
      <c r="I1098" s="97" t="s">
        <v>967</v>
      </c>
      <c r="J1098" s="108">
        <v>1E-4</v>
      </c>
      <c r="K1098" s="97">
        <f ca="1">IF(COUNT($E1098:E$1321)&gt;=22,LINEST(OFFSET(E1098,0,0,22),OFFSET(J1098,0,0,22)),"")</f>
        <v>0.85310157030561418</v>
      </c>
      <c r="L1098" s="99">
        <f t="shared" si="609"/>
        <v>0</v>
      </c>
      <c r="M1098" s="99">
        <f t="shared" si="610"/>
        <v>0</v>
      </c>
      <c r="N1098" s="99">
        <f t="shared" si="611"/>
        <v>0</v>
      </c>
      <c r="O10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-0.74175824175824145</v>
      </c>
      <c r="P1098" s="128">
        <f>IF(Petrobras_PETR4___Histórico__InfoMoney_1[[#This Row],[William %R]]&lt;-0.8,1,0)</f>
        <v>0</v>
      </c>
      <c r="Q1098" s="128">
        <f>IF(Petrobras_PETR4___Histórico__InfoMoney_1[[#This Row],[William %R]]&gt;-0.1,1,0)</f>
        <v>0</v>
      </c>
      <c r="R1098" s="99">
        <f t="shared" si="612"/>
        <v>12.95</v>
      </c>
      <c r="S1098" s="99">
        <f t="shared" si="613"/>
        <v>14.77</v>
      </c>
      <c r="T1098" s="99">
        <f t="shared" si="614"/>
        <v>13.881153846153847</v>
      </c>
      <c r="U1098" s="99">
        <f t="shared" si="615"/>
        <v>13.990500000000001</v>
      </c>
      <c r="V1098" s="99">
        <f t="shared" si="616"/>
        <v>13.901749149643239</v>
      </c>
      <c r="W1098" s="99">
        <f t="shared" si="617"/>
        <v>14.033601994124901</v>
      </c>
      <c r="X1098" s="99">
        <f t="shared" si="618"/>
        <v>-0.13185284448166179</v>
      </c>
      <c r="Y1098" s="99">
        <f t="shared" si="619"/>
        <v>-7.0747579596786639E-2</v>
      </c>
      <c r="Z1098" s="99">
        <f t="shared" si="620"/>
        <v>-6.1105264884875152E-2</v>
      </c>
      <c r="AA1098" s="109">
        <f t="shared" si="621"/>
        <v>7.0710678118654502E-2</v>
      </c>
      <c r="AB1098" s="109">
        <f t="shared" si="638"/>
        <v>0.3719811823197513</v>
      </c>
      <c r="AC1098" s="99" t="str">
        <f t="shared" si="639"/>
        <v>0</v>
      </c>
      <c r="AD1098" s="95" t="str">
        <f t="shared" si="640"/>
        <v>0</v>
      </c>
      <c r="AE1098" s="95">
        <f t="shared" si="622"/>
        <v>0</v>
      </c>
      <c r="AF1098" s="95">
        <f>IF(Petrobras_PETR4___Histórico__InfoMoney_1[[#This Row],[MACD Line]]&lt;0,1,0)</f>
        <v>1</v>
      </c>
      <c r="AG1098" s="99">
        <f>Petrobras_PETR4___Histórico__InfoMoney_1[[#This Row],[9MME]]/Petrobras_PETR4___Histórico__InfoMoney_1[[#This Row],[20MA]]</f>
        <v>0.99218425689959944</v>
      </c>
      <c r="AH1098" s="95">
        <f t="shared" si="623"/>
        <v>0</v>
      </c>
      <c r="AI1098" s="96">
        <f t="shared" si="624"/>
        <v>0</v>
      </c>
      <c r="AK1098" s="104" t="b">
        <f t="shared" si="625"/>
        <v>0</v>
      </c>
      <c r="AL1098" s="104" t="b">
        <f t="shared" si="626"/>
        <v>0</v>
      </c>
      <c r="AM1098" s="104" t="b">
        <f t="shared" si="627"/>
        <v>1</v>
      </c>
      <c r="AN1098" s="104" t="b">
        <f t="shared" si="628"/>
        <v>1</v>
      </c>
      <c r="AO1098" s="98">
        <f t="shared" si="629"/>
        <v>12.84</v>
      </c>
      <c r="AP1098" s="104">
        <f t="shared" si="630"/>
        <v>14.77</v>
      </c>
      <c r="AQ1098" s="98">
        <f t="shared" si="631"/>
        <v>0.2</v>
      </c>
      <c r="AR1098" s="98">
        <f t="shared" si="632"/>
        <v>0.15384615384615385</v>
      </c>
      <c r="AS1098" s="98">
        <f t="shared" si="633"/>
        <v>7.407407407407407E-2</v>
      </c>
      <c r="AU1098" s="97" t="b">
        <f t="shared" si="634"/>
        <v>0</v>
      </c>
      <c r="AV1098" s="97" t="b">
        <f t="shared" si="635"/>
        <v>0</v>
      </c>
      <c r="AW1098" s="97" t="b">
        <f t="shared" si="641"/>
        <v>1</v>
      </c>
      <c r="AX1098" s="97" t="b">
        <f t="shared" si="642"/>
        <v>1</v>
      </c>
      <c r="AY10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8" s="97" t="b">
        <f t="shared" si="636"/>
        <v>1</v>
      </c>
      <c r="BA1098" s="97" t="b">
        <f t="shared" si="637"/>
        <v>1</v>
      </c>
      <c r="BB1098" s="97" t="b">
        <f t="shared" si="643"/>
        <v>0</v>
      </c>
      <c r="BC1098" s="97" t="b">
        <f t="shared" si="644"/>
        <v>0</v>
      </c>
      <c r="BD1098" s="97" t="b">
        <f>Petrobras_PETR4___Histórico__InfoMoney_1[[#This Row],[MACD Line]]&lt;0</f>
        <v>1</v>
      </c>
      <c r="BE10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099" spans="1:57">
      <c r="A1099" s="83">
        <v>42718</v>
      </c>
      <c r="B1099" s="98">
        <v>13.32</v>
      </c>
      <c r="C1099" s="98">
        <v>13.32</v>
      </c>
      <c r="D1099" s="98">
        <v>-4.5999999999999996</v>
      </c>
      <c r="E1099" s="98">
        <f>Petrobras_PETR4___Histórico__InfoMoney_1[[#This Row],[Var.Dia (%)]]/100</f>
        <v>-4.5999999999999999E-2</v>
      </c>
      <c r="F1099" s="98">
        <v>13.94</v>
      </c>
      <c r="G1099" s="98">
        <v>13.32</v>
      </c>
      <c r="H1099" s="98">
        <v>13.98</v>
      </c>
      <c r="I1099" s="97" t="s">
        <v>968</v>
      </c>
      <c r="J1099" s="108">
        <v>-3.2000000000000002E-3</v>
      </c>
      <c r="K1099" s="97">
        <f ca="1">IF(COUNT($E1099:E$1321)&gt;=22,LINEST(OFFSET(E1099,0,0,22),OFFSET(J1099,0,0,22)),"")</f>
        <v>0.81302634111962002</v>
      </c>
      <c r="L1099" s="99">
        <f t="shared" si="609"/>
        <v>0</v>
      </c>
      <c r="M1099" s="99">
        <f t="shared" si="610"/>
        <v>0</v>
      </c>
      <c r="N1099" s="99">
        <f t="shared" si="611"/>
        <v>0</v>
      </c>
      <c r="O10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-0.91194968553459088</v>
      </c>
      <c r="P1099" s="128">
        <f>IF(Petrobras_PETR4___Histórico__InfoMoney_1[[#This Row],[William %R]]&lt;-0.8,1,0)</f>
        <v>1</v>
      </c>
      <c r="Q1099" s="128">
        <f>IF(Petrobras_PETR4___Histórico__InfoMoney_1[[#This Row],[William %R]]&gt;-0.1,1,0)</f>
        <v>0</v>
      </c>
      <c r="R1099" s="99">
        <f t="shared" si="612"/>
        <v>13.18</v>
      </c>
      <c r="S1099" s="99">
        <f t="shared" si="613"/>
        <v>14.77</v>
      </c>
      <c r="T1099" s="99">
        <f t="shared" si="614"/>
        <v>13.865769230769232</v>
      </c>
      <c r="U1099" s="99">
        <f t="shared" si="615"/>
        <v>13.965</v>
      </c>
      <c r="V1099" s="99">
        <f t="shared" si="616"/>
        <v>13.989339904123828</v>
      </c>
      <c r="W1099" s="99">
        <f t="shared" si="617"/>
        <v>14.082690153654893</v>
      </c>
      <c r="X1099" s="99">
        <f t="shared" si="618"/>
        <v>-9.3350249531065188E-2</v>
      </c>
      <c r="Y1099" s="99">
        <f t="shared" si="619"/>
        <v>-5.5471263375567854E-2</v>
      </c>
      <c r="Z1099" s="99">
        <f t="shared" si="620"/>
        <v>-3.7878986155497334E-2</v>
      </c>
      <c r="AA1099" s="109">
        <f t="shared" si="621"/>
        <v>0.45254833995939081</v>
      </c>
      <c r="AB1099" s="109">
        <f t="shared" si="638"/>
        <v>0.3465977495599184</v>
      </c>
      <c r="AC1099" s="99" t="str">
        <f t="shared" si="639"/>
        <v>0</v>
      </c>
      <c r="AD1099" s="95">
        <f t="shared" si="640"/>
        <v>1</v>
      </c>
      <c r="AE1099" s="95">
        <f t="shared" si="622"/>
        <v>0</v>
      </c>
      <c r="AF1099" s="95">
        <f>IF(Petrobras_PETR4___Histórico__InfoMoney_1[[#This Row],[MACD Line]]&lt;0,1,0)</f>
        <v>1</v>
      </c>
      <c r="AG1099" s="99">
        <f>Petrobras_PETR4___Histórico__InfoMoney_1[[#This Row],[9MME]]/Petrobras_PETR4___Histórico__InfoMoney_1[[#This Row],[20MA]]</f>
        <v>0.99289432372139141</v>
      </c>
      <c r="AH1099" s="95">
        <f t="shared" si="623"/>
        <v>0</v>
      </c>
      <c r="AI1099" s="96">
        <f t="shared" si="624"/>
        <v>1</v>
      </c>
      <c r="AK1099" s="104" t="b">
        <f t="shared" si="625"/>
        <v>0</v>
      </c>
      <c r="AL1099" s="104" t="b">
        <f t="shared" si="626"/>
        <v>0</v>
      </c>
      <c r="AM1099" s="104" t="b">
        <f t="shared" si="627"/>
        <v>1</v>
      </c>
      <c r="AN1099" s="104" t="b">
        <f t="shared" si="628"/>
        <v>0</v>
      </c>
      <c r="AO1099" s="98">
        <f t="shared" si="629"/>
        <v>12.84</v>
      </c>
      <c r="AP1099" s="104">
        <f t="shared" si="630"/>
        <v>14.77</v>
      </c>
      <c r="AQ1099" s="98">
        <f t="shared" si="631"/>
        <v>0.2</v>
      </c>
      <c r="AR1099" s="98">
        <f t="shared" si="632"/>
        <v>0.15384615384615385</v>
      </c>
      <c r="AS1099" s="98">
        <f t="shared" si="633"/>
        <v>7.407407407407407E-2</v>
      </c>
      <c r="AU1099" s="97" t="b">
        <f t="shared" si="634"/>
        <v>0</v>
      </c>
      <c r="AV1099" s="97" t="b">
        <f t="shared" si="635"/>
        <v>0</v>
      </c>
      <c r="AW1099" s="97" t="b">
        <f t="shared" si="641"/>
        <v>1</v>
      </c>
      <c r="AX1099" s="97" t="b">
        <f t="shared" si="642"/>
        <v>1</v>
      </c>
      <c r="AY10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099" s="97" t="b">
        <f t="shared" si="636"/>
        <v>1</v>
      </c>
      <c r="BA1099" s="97" t="b">
        <f t="shared" si="637"/>
        <v>1</v>
      </c>
      <c r="BB1099" s="97" t="b">
        <f t="shared" si="643"/>
        <v>0</v>
      </c>
      <c r="BC1099" s="97" t="b">
        <f t="shared" si="644"/>
        <v>0</v>
      </c>
      <c r="BD1099" s="97" t="b">
        <f>Petrobras_PETR4___Histórico__InfoMoney_1[[#This Row],[MACD Line]]&lt;0</f>
        <v>1</v>
      </c>
      <c r="BE10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0" spans="1:57">
      <c r="A1100" s="83">
        <v>42717</v>
      </c>
      <c r="B1100" s="98">
        <v>13.96</v>
      </c>
      <c r="C1100" s="98">
        <v>13.96</v>
      </c>
      <c r="D1100" s="98">
        <v>-0.96</v>
      </c>
      <c r="E1100" s="98">
        <f>Petrobras_PETR4___Histórico__InfoMoney_1[[#This Row],[Var.Dia (%)]]/100</f>
        <v>-9.5999999999999992E-3</v>
      </c>
      <c r="F1100" s="98">
        <v>14.05</v>
      </c>
      <c r="G1100" s="98">
        <v>13.89</v>
      </c>
      <c r="H1100" s="98">
        <v>14.17</v>
      </c>
      <c r="I1100" s="97" t="s">
        <v>969</v>
      </c>
      <c r="J1100" s="108">
        <v>1.84E-2</v>
      </c>
      <c r="K1100" s="97">
        <f ca="1">IF(COUNT($E1100:E$1321)&gt;=22,LINEST(OFFSET(E1100,0,0,22),OFFSET(J1100,0,0,22)),"")</f>
        <v>0.91318750147297556</v>
      </c>
      <c r="L1100" s="99">
        <f t="shared" si="609"/>
        <v>0</v>
      </c>
      <c r="M1100" s="99">
        <f t="shared" si="610"/>
        <v>0</v>
      </c>
      <c r="N1100" s="99">
        <f t="shared" si="611"/>
        <v>0</v>
      </c>
      <c r="O11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-0.50943396226415016</v>
      </c>
      <c r="P1100" s="128">
        <f>IF(Petrobras_PETR4___Histórico__InfoMoney_1[[#This Row],[William %R]]&lt;-0.8,1,0)</f>
        <v>0</v>
      </c>
      <c r="Q1100" s="128">
        <f>IF(Petrobras_PETR4___Histórico__InfoMoney_1[[#This Row],[William %R]]&gt;-0.1,1,0)</f>
        <v>0</v>
      </c>
      <c r="R1100" s="99">
        <f t="shared" si="612"/>
        <v>13.18</v>
      </c>
      <c r="S1100" s="99">
        <f t="shared" si="613"/>
        <v>14.77</v>
      </c>
      <c r="T1100" s="99">
        <f t="shared" si="614"/>
        <v>13.908807692307692</v>
      </c>
      <c r="U1100" s="99">
        <f t="shared" si="615"/>
        <v>13.965</v>
      </c>
      <c r="V1100" s="99">
        <f t="shared" si="616"/>
        <v>14.111038068509977</v>
      </c>
      <c r="W1100" s="99">
        <f t="shared" si="617"/>
        <v>14.143705365947284</v>
      </c>
      <c r="X1100" s="99">
        <f t="shared" si="618"/>
        <v>-3.2667297437306786E-2</v>
      </c>
      <c r="Y1100" s="99">
        <f t="shared" si="619"/>
        <v>-4.6001516836693519E-2</v>
      </c>
      <c r="Z1100" s="99">
        <f t="shared" si="620"/>
        <v>1.3334219399386733E-2</v>
      </c>
      <c r="AA1100" s="109">
        <f t="shared" si="621"/>
        <v>9.1923881554250478E-2</v>
      </c>
      <c r="AB1100" s="109">
        <f t="shared" si="638"/>
        <v>0.13831124321616056</v>
      </c>
      <c r="AC1100" s="99" t="str">
        <f t="shared" si="639"/>
        <v>0</v>
      </c>
      <c r="AD1100" s="95" t="str">
        <f t="shared" si="640"/>
        <v>0</v>
      </c>
      <c r="AE1100" s="95">
        <f t="shared" si="622"/>
        <v>0</v>
      </c>
      <c r="AF1100" s="95">
        <f>IF(Petrobras_PETR4___Histórico__InfoMoney_1[[#This Row],[MACD Line]]&lt;0,1,0)</f>
        <v>1</v>
      </c>
      <c r="AG1100" s="99">
        <f>Petrobras_PETR4___Histórico__InfoMoney_1[[#This Row],[9MME]]/Petrobras_PETR4___Histórico__InfoMoney_1[[#This Row],[20MA]]</f>
        <v>0.99597620424688094</v>
      </c>
      <c r="AH1100" s="95">
        <f t="shared" si="623"/>
        <v>0</v>
      </c>
      <c r="AI1100" s="96">
        <f t="shared" si="624"/>
        <v>0</v>
      </c>
      <c r="AK1100" s="104" t="b">
        <f t="shared" si="625"/>
        <v>0</v>
      </c>
      <c r="AL1100" s="104" t="b">
        <f t="shared" si="626"/>
        <v>0</v>
      </c>
      <c r="AM1100" s="104" t="b">
        <f t="shared" si="627"/>
        <v>0</v>
      </c>
      <c r="AN1100" s="104" t="b">
        <f t="shared" si="628"/>
        <v>1</v>
      </c>
      <c r="AO1100" s="98">
        <f t="shared" si="629"/>
        <v>12.04</v>
      </c>
      <c r="AP1100" s="104">
        <f t="shared" si="630"/>
        <v>14.77</v>
      </c>
      <c r="AQ1100" s="98">
        <f t="shared" si="631"/>
        <v>0.2</v>
      </c>
      <c r="AR1100" s="98">
        <f t="shared" si="632"/>
        <v>0.15384615384615385</v>
      </c>
      <c r="AS1100" s="98">
        <f t="shared" si="633"/>
        <v>7.407407407407407E-2</v>
      </c>
      <c r="AU1100" s="97" t="b">
        <f t="shared" si="634"/>
        <v>0</v>
      </c>
      <c r="AV1100" s="97" t="b">
        <f t="shared" si="635"/>
        <v>1</v>
      </c>
      <c r="AW1100" s="97" t="b">
        <f t="shared" si="641"/>
        <v>1</v>
      </c>
      <c r="AX1100" s="97" t="b">
        <f t="shared" si="642"/>
        <v>1</v>
      </c>
      <c r="AY11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0" s="97" t="b">
        <f t="shared" si="636"/>
        <v>1</v>
      </c>
      <c r="BA1100" s="97" t="b">
        <f t="shared" si="637"/>
        <v>1</v>
      </c>
      <c r="BB1100" s="97" t="b">
        <f t="shared" si="643"/>
        <v>0</v>
      </c>
      <c r="BC1100" s="97" t="b">
        <f t="shared" si="644"/>
        <v>0</v>
      </c>
      <c r="BD1100" s="97" t="b">
        <f>Petrobras_PETR4___Histórico__InfoMoney_1[[#This Row],[MACD Line]]&lt;0</f>
        <v>1</v>
      </c>
      <c r="BE11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1" spans="1:57">
      <c r="A1101" s="83">
        <v>42716</v>
      </c>
      <c r="B1101" s="98">
        <v>14.09</v>
      </c>
      <c r="C1101" s="98">
        <v>14.09</v>
      </c>
      <c r="D1101" s="98">
        <v>0.13</v>
      </c>
      <c r="E1101" s="98">
        <f>Petrobras_PETR4___Histórico__InfoMoney_1[[#This Row],[Var.Dia (%)]]/100</f>
        <v>1.2999999999999999E-3</v>
      </c>
      <c r="F1101" s="98">
        <v>14.26</v>
      </c>
      <c r="G1101" s="98">
        <v>13.98</v>
      </c>
      <c r="H1101" s="98">
        <v>14.41</v>
      </c>
      <c r="I1101" s="97" t="s">
        <v>970</v>
      </c>
      <c r="J1101" s="108">
        <v>-1.6999999999999999E-3</v>
      </c>
      <c r="K1101" s="97">
        <f ca="1">IF(COUNT($E1101:E$1321)&gt;=22,LINEST(OFFSET(E1101,0,0,22),OFFSET(J1101,0,0,22)),"")</f>
        <v>0.51016871407479636</v>
      </c>
      <c r="L1101" s="99">
        <f t="shared" si="609"/>
        <v>0</v>
      </c>
      <c r="M1101" s="99">
        <f t="shared" si="610"/>
        <v>0</v>
      </c>
      <c r="N1101" s="99">
        <f t="shared" si="611"/>
        <v>0</v>
      </c>
      <c r="O11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-0.42767295597484262</v>
      </c>
      <c r="P1101" s="128">
        <f>IF(Petrobras_PETR4___Histórico__InfoMoney_1[[#This Row],[William %R]]&lt;-0.8,1,0)</f>
        <v>0</v>
      </c>
      <c r="Q1101" s="128">
        <f>IF(Petrobras_PETR4___Histórico__InfoMoney_1[[#This Row],[William %R]]&gt;-0.1,1,0)</f>
        <v>0</v>
      </c>
      <c r="R1101" s="99">
        <f t="shared" si="612"/>
        <v>13.18</v>
      </c>
      <c r="S1101" s="99">
        <f t="shared" si="613"/>
        <v>14.77</v>
      </c>
      <c r="T1101" s="99">
        <f t="shared" si="614"/>
        <v>13.868307692307692</v>
      </c>
      <c r="U1101" s="99">
        <f t="shared" si="615"/>
        <v>13.8995</v>
      </c>
      <c r="V1101" s="99">
        <f t="shared" si="616"/>
        <v>14.138499535511791</v>
      </c>
      <c r="W1101" s="99">
        <f t="shared" si="617"/>
        <v>14.158401795223066</v>
      </c>
      <c r="X1101" s="99">
        <f t="shared" si="618"/>
        <v>-1.9902259711274795E-2</v>
      </c>
      <c r="Y1101" s="99">
        <f t="shared" si="619"/>
        <v>-4.9335071686540201E-2</v>
      </c>
      <c r="Z1101" s="99">
        <f t="shared" si="620"/>
        <v>2.9432811975265406E-2</v>
      </c>
      <c r="AA1101" s="109">
        <f t="shared" si="621"/>
        <v>1.4142135623730649E-2</v>
      </c>
      <c r="AB1101" s="109">
        <f t="shared" si="638"/>
        <v>0.21498837177856847</v>
      </c>
      <c r="AC1101" s="99" t="str">
        <f t="shared" si="639"/>
        <v>0</v>
      </c>
      <c r="AD1101" s="95" t="str">
        <f t="shared" si="640"/>
        <v>0</v>
      </c>
      <c r="AE1101" s="95">
        <f t="shared" si="622"/>
        <v>0</v>
      </c>
      <c r="AF1101" s="95">
        <f>IF(Petrobras_PETR4___Histórico__InfoMoney_1[[#This Row],[MACD Line]]&lt;0,1,0)</f>
        <v>1</v>
      </c>
      <c r="AG1101" s="99">
        <f>Petrobras_PETR4___Histórico__InfoMoney_1[[#This Row],[9MME]]/Petrobras_PETR4___Histórico__InfoMoney_1[[#This Row],[20MA]]</f>
        <v>0.99775586836272467</v>
      </c>
      <c r="AH1101" s="95">
        <f t="shared" si="623"/>
        <v>0</v>
      </c>
      <c r="AI1101" s="96">
        <f t="shared" si="624"/>
        <v>0</v>
      </c>
      <c r="AK1101" s="104" t="b">
        <f t="shared" si="625"/>
        <v>0</v>
      </c>
      <c r="AL1101" s="104" t="b">
        <f t="shared" si="626"/>
        <v>0</v>
      </c>
      <c r="AM1101" s="104" t="b">
        <f t="shared" si="627"/>
        <v>0</v>
      </c>
      <c r="AN1101" s="104" t="b">
        <f t="shared" si="628"/>
        <v>1</v>
      </c>
      <c r="AO1101" s="98">
        <f t="shared" si="629"/>
        <v>12.04</v>
      </c>
      <c r="AP1101" s="104">
        <f t="shared" si="630"/>
        <v>14.77</v>
      </c>
      <c r="AQ1101" s="98">
        <f t="shared" si="631"/>
        <v>0.2</v>
      </c>
      <c r="AR1101" s="98">
        <f t="shared" si="632"/>
        <v>0.15384615384615385</v>
      </c>
      <c r="AS1101" s="98">
        <f t="shared" si="633"/>
        <v>7.407407407407407E-2</v>
      </c>
      <c r="AU1101" s="97" t="b">
        <f t="shared" si="634"/>
        <v>1</v>
      </c>
      <c r="AV1101" s="97" t="b">
        <f t="shared" si="635"/>
        <v>0</v>
      </c>
      <c r="AW1101" s="97" t="b">
        <f t="shared" si="641"/>
        <v>1</v>
      </c>
      <c r="AX1101" s="97" t="b">
        <f t="shared" si="642"/>
        <v>1</v>
      </c>
      <c r="AY11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1" s="97" t="b">
        <f t="shared" si="636"/>
        <v>0</v>
      </c>
      <c r="BA1101" s="97" t="b">
        <f t="shared" si="637"/>
        <v>1</v>
      </c>
      <c r="BB1101" s="97" t="b">
        <f t="shared" si="643"/>
        <v>0</v>
      </c>
      <c r="BC1101" s="97" t="b">
        <f t="shared" si="644"/>
        <v>0</v>
      </c>
      <c r="BD1101" s="97" t="b">
        <f>Petrobras_PETR4___Histórico__InfoMoney_1[[#This Row],[MACD Line]]&lt;0</f>
        <v>1</v>
      </c>
      <c r="BE11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2" spans="1:57">
      <c r="A1102" s="83">
        <v>42713</v>
      </c>
      <c r="B1102" s="98">
        <v>14.07</v>
      </c>
      <c r="C1102" s="98">
        <v>14.07</v>
      </c>
      <c r="D1102" s="98">
        <v>-0.76</v>
      </c>
      <c r="E1102" s="98">
        <f>Petrobras_PETR4___Histórico__InfoMoney_1[[#This Row],[Var.Dia (%)]]/100</f>
        <v>-7.6E-3</v>
      </c>
      <c r="F1102" s="98">
        <v>14.35</v>
      </c>
      <c r="G1102" s="98">
        <v>14.02</v>
      </c>
      <c r="H1102" s="98">
        <v>14.36</v>
      </c>
      <c r="I1102" s="97" t="s">
        <v>971</v>
      </c>
      <c r="J1102" s="108">
        <v>2.23E-2</v>
      </c>
      <c r="K1102" s="97">
        <f ca="1">IF(COUNT($E1102:E$1321)&gt;=22,LINEST(OFFSET(E1102,0,0,22),OFFSET(J1102,0,0,22)),"")</f>
        <v>0.37089900907587436</v>
      </c>
      <c r="L1102" s="99">
        <f t="shared" si="609"/>
        <v>0</v>
      </c>
      <c r="M1102" s="99">
        <f t="shared" si="610"/>
        <v>0</v>
      </c>
      <c r="N1102" s="99">
        <f t="shared" si="611"/>
        <v>0</v>
      </c>
      <c r="O11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-0.44025157232704359</v>
      </c>
      <c r="P1102" s="128">
        <f>IF(Petrobras_PETR4___Histórico__InfoMoney_1[[#This Row],[William %R]]&lt;-0.8,1,0)</f>
        <v>0</v>
      </c>
      <c r="Q1102" s="128">
        <f>IF(Petrobras_PETR4___Histórico__InfoMoney_1[[#This Row],[William %R]]&gt;-0.1,1,0)</f>
        <v>0</v>
      </c>
      <c r="R1102" s="99">
        <f t="shared" si="612"/>
        <v>13.18</v>
      </c>
      <c r="S1102" s="99">
        <f t="shared" si="613"/>
        <v>14.77</v>
      </c>
      <c r="T1102" s="99">
        <f t="shared" si="614"/>
        <v>13.862269230769231</v>
      </c>
      <c r="U1102" s="99">
        <f t="shared" si="615"/>
        <v>13.827999999999999</v>
      </c>
      <c r="V1102" s="99">
        <f t="shared" si="616"/>
        <v>14.147317632877572</v>
      </c>
      <c r="W1102" s="99">
        <f t="shared" si="617"/>
        <v>14.163873938840911</v>
      </c>
      <c r="X1102" s="99">
        <f t="shared" si="618"/>
        <v>-1.6556305963339568E-2</v>
      </c>
      <c r="Y1102" s="99">
        <f t="shared" si="619"/>
        <v>-5.6693274680356551E-2</v>
      </c>
      <c r="Z1102" s="99">
        <f t="shared" si="620"/>
        <v>4.0136968717016983E-2</v>
      </c>
      <c r="AA1102" s="109">
        <f t="shared" si="621"/>
        <v>7.7781745930519827E-2</v>
      </c>
      <c r="AB1102" s="109">
        <f t="shared" si="638"/>
        <v>0.20513410247932923</v>
      </c>
      <c r="AC1102" s="99" t="str">
        <f t="shared" si="639"/>
        <v>0</v>
      </c>
      <c r="AD1102" s="95" t="str">
        <f t="shared" si="640"/>
        <v>0</v>
      </c>
      <c r="AE1102" s="95">
        <f t="shared" si="622"/>
        <v>0</v>
      </c>
      <c r="AF1102" s="95">
        <f>IF(Petrobras_PETR4___Histórico__InfoMoney_1[[#This Row],[MACD Line]]&lt;0,1,0)</f>
        <v>1</v>
      </c>
      <c r="AG1102" s="99">
        <f>Petrobras_PETR4___Histórico__InfoMoney_1[[#This Row],[9MME]]/Petrobras_PETR4___Histórico__InfoMoney_1[[#This Row],[20MA]]</f>
        <v>1.0024782492601412</v>
      </c>
      <c r="AH1102" s="95">
        <f t="shared" si="623"/>
        <v>0</v>
      </c>
      <c r="AI1102" s="96">
        <f t="shared" si="624"/>
        <v>0</v>
      </c>
      <c r="AK1102" s="104" t="b">
        <f t="shared" si="625"/>
        <v>0</v>
      </c>
      <c r="AL1102" s="104" t="b">
        <f t="shared" si="626"/>
        <v>0</v>
      </c>
      <c r="AM1102" s="104" t="b">
        <f t="shared" si="627"/>
        <v>1</v>
      </c>
      <c r="AN1102" s="104" t="b">
        <f t="shared" si="628"/>
        <v>0</v>
      </c>
      <c r="AO1102" s="98">
        <f t="shared" si="629"/>
        <v>12.04</v>
      </c>
      <c r="AP1102" s="104">
        <f t="shared" si="630"/>
        <v>15.52</v>
      </c>
      <c r="AQ1102" s="98">
        <f t="shared" si="631"/>
        <v>0.2</v>
      </c>
      <c r="AR1102" s="98">
        <f t="shared" si="632"/>
        <v>0.15384615384615385</v>
      </c>
      <c r="AS1102" s="98">
        <f t="shared" si="633"/>
        <v>7.407407407407407E-2</v>
      </c>
      <c r="AU1102" s="97" t="b">
        <f t="shared" si="634"/>
        <v>0</v>
      </c>
      <c r="AV1102" s="97" t="b">
        <f t="shared" si="635"/>
        <v>0</v>
      </c>
      <c r="AW1102" s="97" t="b">
        <f t="shared" si="641"/>
        <v>1</v>
      </c>
      <c r="AX1102" s="97" t="b">
        <f t="shared" si="642"/>
        <v>1</v>
      </c>
      <c r="AY11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2" s="97" t="b">
        <f t="shared" si="636"/>
        <v>1</v>
      </c>
      <c r="BA1102" s="97" t="b">
        <f t="shared" si="637"/>
        <v>0</v>
      </c>
      <c r="BB1102" s="97" t="b">
        <f t="shared" si="643"/>
        <v>0</v>
      </c>
      <c r="BC1102" s="97" t="b">
        <f t="shared" si="644"/>
        <v>0</v>
      </c>
      <c r="BD1102" s="97" t="b">
        <f>Petrobras_PETR4___Histórico__InfoMoney_1[[#This Row],[MACD Line]]&lt;0</f>
        <v>1</v>
      </c>
      <c r="BE11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3" spans="1:57">
      <c r="A1103" s="83">
        <v>42712</v>
      </c>
      <c r="B1103" s="98">
        <v>14.18</v>
      </c>
      <c r="C1103" s="98">
        <v>14.18</v>
      </c>
      <c r="D1103" s="98">
        <v>-1.01</v>
      </c>
      <c r="E1103" s="98">
        <f>Petrobras_PETR4___Histórico__InfoMoney_1[[#This Row],[Var.Dia (%)]]/100</f>
        <v>-1.01E-2</v>
      </c>
      <c r="F1103" s="98">
        <v>14.43</v>
      </c>
      <c r="G1103" s="98">
        <v>14.02</v>
      </c>
      <c r="H1103" s="98">
        <v>14.45</v>
      </c>
      <c r="I1103" s="97" t="s">
        <v>972</v>
      </c>
      <c r="J1103" s="108">
        <v>2.8999999999999998E-3</v>
      </c>
      <c r="K1103" s="97">
        <f ca="1">IF(COUNT($E1103:E$1321)&gt;=22,LINEST(OFFSET(E1103,0,0,22),OFFSET(J1103,0,0,22)),"")</f>
        <v>0.38407949418639881</v>
      </c>
      <c r="L1103" s="99">
        <f t="shared" si="609"/>
        <v>0</v>
      </c>
      <c r="M1103" s="99">
        <f t="shared" si="610"/>
        <v>0</v>
      </c>
      <c r="N1103" s="99">
        <f t="shared" si="611"/>
        <v>0</v>
      </c>
      <c r="O11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-0.37106918238993702</v>
      </c>
      <c r="P1103" s="128">
        <f>IF(Petrobras_PETR4___Histórico__InfoMoney_1[[#This Row],[William %R]]&lt;-0.8,1,0)</f>
        <v>0</v>
      </c>
      <c r="Q1103" s="128">
        <f>IF(Petrobras_PETR4___Histórico__InfoMoney_1[[#This Row],[William %R]]&gt;-0.1,1,0)</f>
        <v>0</v>
      </c>
      <c r="R1103" s="99">
        <f t="shared" si="612"/>
        <v>13.18</v>
      </c>
      <c r="S1103" s="99">
        <f t="shared" si="613"/>
        <v>14.77</v>
      </c>
      <c r="T1103" s="99">
        <f t="shared" si="614"/>
        <v>13.915576923076921</v>
      </c>
      <c r="U1103" s="99">
        <f t="shared" si="615"/>
        <v>13.8245</v>
      </c>
      <c r="V1103" s="99">
        <f t="shared" si="616"/>
        <v>14.161375384309858</v>
      </c>
      <c r="W1103" s="99">
        <f t="shared" si="617"/>
        <v>14.171383853948184</v>
      </c>
      <c r="X1103" s="99">
        <f t="shared" si="618"/>
        <v>-1.0008469638325579E-2</v>
      </c>
      <c r="Y1103" s="99">
        <f t="shared" si="619"/>
        <v>-6.67275168596108E-2</v>
      </c>
      <c r="Z1103" s="99">
        <f t="shared" si="620"/>
        <v>5.6719047221285221E-2</v>
      </c>
      <c r="AA1103" s="109">
        <f t="shared" si="621"/>
        <v>0.10606601717798238</v>
      </c>
      <c r="AB1103" s="109">
        <f t="shared" si="638"/>
        <v>0.17421251390184336</v>
      </c>
      <c r="AC1103" s="99" t="str">
        <f t="shared" si="639"/>
        <v>0</v>
      </c>
      <c r="AD1103" s="95" t="str">
        <f t="shared" si="640"/>
        <v>0</v>
      </c>
      <c r="AE1103" s="95">
        <f t="shared" si="622"/>
        <v>0</v>
      </c>
      <c r="AF1103" s="95">
        <f>IF(Petrobras_PETR4___Histórico__InfoMoney_1[[#This Row],[MACD Line]]&lt;0,1,0)</f>
        <v>1</v>
      </c>
      <c r="AG1103" s="99">
        <f>Petrobras_PETR4___Histórico__InfoMoney_1[[#This Row],[9MME]]/Petrobras_PETR4___Histórico__InfoMoney_1[[#This Row],[20MA]]</f>
        <v>1.0065880808041463</v>
      </c>
      <c r="AH1103" s="95">
        <f t="shared" si="623"/>
        <v>0</v>
      </c>
      <c r="AI1103" s="96">
        <f t="shared" si="624"/>
        <v>0</v>
      </c>
      <c r="AK1103" s="104" t="b">
        <f t="shared" si="625"/>
        <v>0</v>
      </c>
      <c r="AL1103" s="104" t="b">
        <f t="shared" si="626"/>
        <v>1</v>
      </c>
      <c r="AM1103" s="104" t="b">
        <f t="shared" si="627"/>
        <v>1</v>
      </c>
      <c r="AN1103" s="104" t="b">
        <f t="shared" si="628"/>
        <v>0</v>
      </c>
      <c r="AO1103" s="98">
        <f t="shared" si="629"/>
        <v>12.04</v>
      </c>
      <c r="AP1103" s="104">
        <f t="shared" si="630"/>
        <v>15.52</v>
      </c>
      <c r="AQ1103" s="98">
        <f t="shared" si="631"/>
        <v>0.2</v>
      </c>
      <c r="AR1103" s="98">
        <f t="shared" si="632"/>
        <v>0.15384615384615385</v>
      </c>
      <c r="AS1103" s="98">
        <f t="shared" si="633"/>
        <v>7.407407407407407E-2</v>
      </c>
      <c r="AU1103" s="97" t="b">
        <f t="shared" si="634"/>
        <v>0</v>
      </c>
      <c r="AV1103" s="97" t="b">
        <f t="shared" si="635"/>
        <v>1</v>
      </c>
      <c r="AW1103" s="97" t="b">
        <f t="shared" si="641"/>
        <v>1</v>
      </c>
      <c r="AX1103" s="97" t="b">
        <f t="shared" si="642"/>
        <v>0</v>
      </c>
      <c r="AY11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3" s="97" t="b">
        <f t="shared" si="636"/>
        <v>0</v>
      </c>
      <c r="BA1103" s="97" t="b">
        <f t="shared" si="637"/>
        <v>1</v>
      </c>
      <c r="BB1103" s="97" t="b">
        <f t="shared" si="643"/>
        <v>1</v>
      </c>
      <c r="BC1103" s="97" t="b">
        <f t="shared" si="644"/>
        <v>0</v>
      </c>
      <c r="BD1103" s="97" t="b">
        <f>Petrobras_PETR4___Histórico__InfoMoney_1[[#This Row],[MACD Line]]&lt;0</f>
        <v>1</v>
      </c>
      <c r="BE11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4" spans="1:57">
      <c r="A1104" s="83">
        <v>42711</v>
      </c>
      <c r="B1104" s="98">
        <v>14.33</v>
      </c>
      <c r="C1104" s="98">
        <v>14.33</v>
      </c>
      <c r="D1104" s="98">
        <v>-1.8</v>
      </c>
      <c r="E1104" s="98">
        <f>Petrobras_PETR4___Histórico__InfoMoney_1[[#This Row],[Var.Dia (%)]]/100</f>
        <v>-1.8000000000000002E-2</v>
      </c>
      <c r="F1104" s="98">
        <v>14.73</v>
      </c>
      <c r="G1104" s="98">
        <v>14.25</v>
      </c>
      <c r="H1104" s="98">
        <v>14.75</v>
      </c>
      <c r="I1104" s="97" t="s">
        <v>973</v>
      </c>
      <c r="J1104" s="108">
        <v>1.2200000000000001E-2</v>
      </c>
      <c r="K1104" s="97">
        <f ca="1">IF(COUNT($E1104:E$1321)&gt;=22,LINEST(OFFSET(E1104,0,0,22),OFFSET(J1104,0,0,22)),"")</f>
        <v>0.33866058377368258</v>
      </c>
      <c r="L1104" s="99">
        <f t="shared" si="609"/>
        <v>0</v>
      </c>
      <c r="M1104" s="99">
        <f t="shared" si="610"/>
        <v>0</v>
      </c>
      <c r="N1104" s="99">
        <f t="shared" si="611"/>
        <v>0</v>
      </c>
      <c r="O11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-0.22797927461139875</v>
      </c>
      <c r="P1104" s="128">
        <f>IF(Petrobras_PETR4___Histórico__InfoMoney_1[[#This Row],[William %R]]&lt;-0.8,1,0)</f>
        <v>0</v>
      </c>
      <c r="Q1104" s="128">
        <f>IF(Petrobras_PETR4___Histórico__InfoMoney_1[[#This Row],[William %R]]&gt;-0.1,1,0)</f>
        <v>0</v>
      </c>
      <c r="R1104" s="99">
        <f t="shared" si="612"/>
        <v>12.84</v>
      </c>
      <c r="S1104" s="99">
        <f t="shared" si="613"/>
        <v>14.77</v>
      </c>
      <c r="T1104" s="99">
        <f t="shared" si="614"/>
        <v>13.983499999999999</v>
      </c>
      <c r="U1104" s="99">
        <f t="shared" si="615"/>
        <v>13.867499999999998</v>
      </c>
      <c r="V1104" s="99">
        <f t="shared" si="616"/>
        <v>14.157989090548014</v>
      </c>
      <c r="W1104" s="99">
        <f t="shared" si="617"/>
        <v>14.170694562264039</v>
      </c>
      <c r="X1104" s="99">
        <f t="shared" si="618"/>
        <v>-1.2705471716024874E-2</v>
      </c>
      <c r="Y1104" s="99">
        <f t="shared" si="619"/>
        <v>-8.0907278664932109E-2</v>
      </c>
      <c r="Z1104" s="99">
        <f t="shared" si="620"/>
        <v>6.8201806948907234E-2</v>
      </c>
      <c r="AA1104" s="109">
        <f t="shared" si="621"/>
        <v>0.1838477631085022</v>
      </c>
      <c r="AB1104" s="109">
        <f t="shared" si="638"/>
        <v>0.2363895090734783</v>
      </c>
      <c r="AC1104" s="99" t="str">
        <f t="shared" si="639"/>
        <v>0</v>
      </c>
      <c r="AD1104" s="95" t="str">
        <f t="shared" si="640"/>
        <v>0</v>
      </c>
      <c r="AE1104" s="95">
        <f t="shared" si="622"/>
        <v>0</v>
      </c>
      <c r="AF1104" s="95">
        <f>IF(Petrobras_PETR4___Histórico__InfoMoney_1[[#This Row],[MACD Line]]&lt;0,1,0)</f>
        <v>1</v>
      </c>
      <c r="AG1104" s="99">
        <f>Petrobras_PETR4___Histórico__InfoMoney_1[[#This Row],[9MME]]/Petrobras_PETR4___Histórico__InfoMoney_1[[#This Row],[20MA]]</f>
        <v>1.0083648819181541</v>
      </c>
      <c r="AH1104" s="95">
        <f t="shared" si="623"/>
        <v>0</v>
      </c>
      <c r="AI1104" s="96">
        <f t="shared" si="624"/>
        <v>0</v>
      </c>
      <c r="AK1104" s="104" t="b">
        <f t="shared" si="625"/>
        <v>1</v>
      </c>
      <c r="AL1104" s="104" t="b">
        <f t="shared" si="626"/>
        <v>0</v>
      </c>
      <c r="AM1104" s="104" t="b">
        <f t="shared" si="627"/>
        <v>1</v>
      </c>
      <c r="AN1104" s="104" t="b">
        <f t="shared" si="628"/>
        <v>0</v>
      </c>
      <c r="AO1104" s="98">
        <f t="shared" si="629"/>
        <v>12.04</v>
      </c>
      <c r="AP1104" s="104">
        <f t="shared" si="630"/>
        <v>15.79</v>
      </c>
      <c r="AQ1104" s="98">
        <f t="shared" si="631"/>
        <v>0.2</v>
      </c>
      <c r="AR1104" s="98">
        <f t="shared" si="632"/>
        <v>0.15384615384615385</v>
      </c>
      <c r="AS1104" s="98">
        <f t="shared" si="633"/>
        <v>7.407407407407407E-2</v>
      </c>
      <c r="AU1104" s="97" t="b">
        <f t="shared" si="634"/>
        <v>1</v>
      </c>
      <c r="AV1104" s="97" t="b">
        <f t="shared" si="635"/>
        <v>1</v>
      </c>
      <c r="AW1104" s="97" t="b">
        <f t="shared" si="641"/>
        <v>0</v>
      </c>
      <c r="AX1104" s="97" t="b">
        <f t="shared" si="642"/>
        <v>0</v>
      </c>
      <c r="AY11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4" s="97" t="b">
        <f t="shared" si="636"/>
        <v>0</v>
      </c>
      <c r="BA1104" s="97" t="b">
        <f t="shared" si="637"/>
        <v>0</v>
      </c>
      <c r="BB1104" s="97" t="b">
        <f t="shared" si="643"/>
        <v>1</v>
      </c>
      <c r="BC1104" s="97" t="b">
        <f t="shared" si="644"/>
        <v>1</v>
      </c>
      <c r="BD1104" s="97" t="b">
        <f>Petrobras_PETR4___Histórico__InfoMoney_1[[#This Row],[MACD Line]]&lt;0</f>
        <v>1</v>
      </c>
      <c r="BE11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5" spans="1:57">
      <c r="A1105" s="83">
        <v>42710</v>
      </c>
      <c r="B1105" s="98">
        <v>14.59</v>
      </c>
      <c r="C1105" s="98">
        <v>14.59</v>
      </c>
      <c r="D1105" s="98">
        <v>3.13</v>
      </c>
      <c r="E1105" s="98">
        <f>Petrobras_PETR4___Histórico__InfoMoney_1[[#This Row],[Var.Dia (%)]]/100</f>
        <v>3.1300000000000001E-2</v>
      </c>
      <c r="F1105" s="98">
        <v>14.45</v>
      </c>
      <c r="G1105" s="98">
        <v>14.22</v>
      </c>
      <c r="H1105" s="98">
        <v>14.63</v>
      </c>
      <c r="I1105" s="97" t="s">
        <v>974</v>
      </c>
      <c r="J1105" s="108">
        <v>-5.3E-3</v>
      </c>
      <c r="K1105" s="97">
        <f ca="1">IF(COUNT($E1105:E$1321)&gt;=22,LINEST(OFFSET(E1105,0,0,22),OFFSET(J1105,0,0,22)),"")</f>
        <v>0.34803895262481788</v>
      </c>
      <c r="L1105" s="99">
        <f t="shared" si="609"/>
        <v>0</v>
      </c>
      <c r="M1105" s="99">
        <f t="shared" si="610"/>
        <v>0</v>
      </c>
      <c r="N1105" s="99">
        <f t="shared" si="611"/>
        <v>0</v>
      </c>
      <c r="O11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-9.3264248704663086E-2</v>
      </c>
      <c r="P1105" s="128">
        <f>IF(Petrobras_PETR4___Histórico__InfoMoney_1[[#This Row],[William %R]]&lt;-0.8,1,0)</f>
        <v>0</v>
      </c>
      <c r="Q1105" s="128">
        <f>IF(Petrobras_PETR4___Histórico__InfoMoney_1[[#This Row],[William %R]]&gt;-0.1,1,0)</f>
        <v>1</v>
      </c>
      <c r="R1105" s="99">
        <f t="shared" si="612"/>
        <v>12.84</v>
      </c>
      <c r="S1105" s="99">
        <f t="shared" si="613"/>
        <v>14.77</v>
      </c>
      <c r="T1105" s="99">
        <f t="shared" si="614"/>
        <v>14.064115384615382</v>
      </c>
      <c r="U1105" s="99">
        <f t="shared" si="615"/>
        <v>13.920499999999999</v>
      </c>
      <c r="V1105" s="99">
        <f t="shared" si="616"/>
        <v>14.126714379738562</v>
      </c>
      <c r="W1105" s="99">
        <f t="shared" si="617"/>
        <v>14.157950127245162</v>
      </c>
      <c r="X1105" s="99">
        <f t="shared" si="618"/>
        <v>-3.1235747506599409E-2</v>
      </c>
      <c r="Y1105" s="99">
        <f t="shared" si="619"/>
        <v>-9.795773040215891E-2</v>
      </c>
      <c r="Z1105" s="99">
        <f t="shared" si="620"/>
        <v>6.6721982895559501E-2</v>
      </c>
      <c r="AA1105" s="109">
        <f t="shared" si="621"/>
        <v>0.31112698372208053</v>
      </c>
      <c r="AB1105" s="109">
        <f t="shared" si="638"/>
        <v>0.25043961347997651</v>
      </c>
      <c r="AC1105" s="99" t="str">
        <f t="shared" si="639"/>
        <v>0</v>
      </c>
      <c r="AD1105" s="95" t="str">
        <f t="shared" si="640"/>
        <v>0</v>
      </c>
      <c r="AE1105" s="95">
        <f t="shared" si="622"/>
        <v>0</v>
      </c>
      <c r="AF1105" s="95">
        <f>IF(Petrobras_PETR4___Histórico__InfoMoney_1[[#This Row],[MACD Line]]&lt;0,1,0)</f>
        <v>1</v>
      </c>
      <c r="AG1105" s="99">
        <f>Petrobras_PETR4___Histórico__InfoMoney_1[[#This Row],[9MME]]/Petrobras_PETR4___Histórico__InfoMoney_1[[#This Row],[20MA]]</f>
        <v>1.0103168265949773</v>
      </c>
      <c r="AH1105" s="95">
        <f t="shared" si="623"/>
        <v>0</v>
      </c>
      <c r="AI1105" s="96">
        <f t="shared" si="624"/>
        <v>0</v>
      </c>
      <c r="AK1105" s="104" t="b">
        <f t="shared" si="625"/>
        <v>0</v>
      </c>
      <c r="AL1105" s="104" t="b">
        <f t="shared" si="626"/>
        <v>1</v>
      </c>
      <c r="AM1105" s="104" t="b">
        <f t="shared" si="627"/>
        <v>0</v>
      </c>
      <c r="AN1105" s="104" t="b">
        <f t="shared" si="628"/>
        <v>1</v>
      </c>
      <c r="AO1105" s="98">
        <f t="shared" si="629"/>
        <v>12.04</v>
      </c>
      <c r="AP1105" s="104">
        <f t="shared" si="630"/>
        <v>15.79</v>
      </c>
      <c r="AQ1105" s="98">
        <f t="shared" si="631"/>
        <v>0.2</v>
      </c>
      <c r="AR1105" s="98">
        <f t="shared" si="632"/>
        <v>0.15384615384615385</v>
      </c>
      <c r="AS1105" s="98">
        <f t="shared" si="633"/>
        <v>7.407407407407407E-2</v>
      </c>
      <c r="AU1105" s="97" t="b">
        <f t="shared" si="634"/>
        <v>1</v>
      </c>
      <c r="AV1105" s="97" t="b">
        <f t="shared" si="635"/>
        <v>1</v>
      </c>
      <c r="AW1105" s="97" t="b">
        <f t="shared" si="641"/>
        <v>0</v>
      </c>
      <c r="AX1105" s="97" t="b">
        <f t="shared" si="642"/>
        <v>0</v>
      </c>
      <c r="AY11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5" s="97" t="b">
        <f t="shared" si="636"/>
        <v>0</v>
      </c>
      <c r="BA1105" s="97" t="b">
        <f t="shared" si="637"/>
        <v>0</v>
      </c>
      <c r="BB1105" s="97" t="b">
        <f t="shared" si="643"/>
        <v>1</v>
      </c>
      <c r="BC1105" s="97" t="b">
        <f t="shared" si="644"/>
        <v>1</v>
      </c>
      <c r="BD1105" s="97" t="b">
        <f>Petrobras_PETR4___Histórico__InfoMoney_1[[#This Row],[MACD Line]]&lt;0</f>
        <v>1</v>
      </c>
      <c r="BE11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6" spans="1:57">
      <c r="A1106" s="83">
        <v>42709</v>
      </c>
      <c r="B1106" s="98">
        <v>14.15</v>
      </c>
      <c r="C1106" s="98">
        <v>14.15</v>
      </c>
      <c r="D1106" s="98">
        <v>-1.07</v>
      </c>
      <c r="E1106" s="98">
        <f>Petrobras_PETR4___Histórico__InfoMoney_1[[#This Row],[Var.Dia (%)]]/100</f>
        <v>-1.0700000000000001E-2</v>
      </c>
      <c r="F1106" s="98">
        <v>14.46</v>
      </c>
      <c r="G1106" s="98">
        <v>14.05</v>
      </c>
      <c r="H1106" s="98">
        <v>14.54</v>
      </c>
      <c r="I1106" s="97" t="s">
        <v>975</v>
      </c>
      <c r="J1106" s="108">
        <v>-2.06E-2</v>
      </c>
      <c r="K1106" s="97">
        <f ca="1">IF(COUNT($E1106:E$1321)&gt;=22,LINEST(OFFSET(E1106,0,0,22),OFFSET(J1106,0,0,22)),"")</f>
        <v>0.36015372297997517</v>
      </c>
      <c r="L1106" s="99">
        <f t="shared" si="609"/>
        <v>0</v>
      </c>
      <c r="M1106" s="99">
        <f t="shared" si="610"/>
        <v>0</v>
      </c>
      <c r="N1106" s="99">
        <f t="shared" si="611"/>
        <v>0</v>
      </c>
      <c r="O11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-0.31632653061224464</v>
      </c>
      <c r="P1106" s="128">
        <f>IF(Petrobras_PETR4___Histórico__InfoMoney_1[[#This Row],[William %R]]&lt;-0.8,1,0)</f>
        <v>0</v>
      </c>
      <c r="Q1106" s="128">
        <f>IF(Petrobras_PETR4___Histórico__InfoMoney_1[[#This Row],[William %R]]&gt;-0.1,1,0)</f>
        <v>0</v>
      </c>
      <c r="R1106" s="99">
        <f t="shared" si="612"/>
        <v>12.81</v>
      </c>
      <c r="S1106" s="99">
        <f t="shared" si="613"/>
        <v>14.77</v>
      </c>
      <c r="T1106" s="99">
        <f t="shared" si="614"/>
        <v>14.009115384615386</v>
      </c>
      <c r="U1106" s="99">
        <f t="shared" si="615"/>
        <v>13.968499999999997</v>
      </c>
      <c r="V1106" s="99">
        <f t="shared" si="616"/>
        <v>14.042480630600119</v>
      </c>
      <c r="W1106" s="99">
        <f t="shared" si="617"/>
        <v>14.123386137424774</v>
      </c>
      <c r="X1106" s="99">
        <f t="shared" si="618"/>
        <v>-8.0905506824654694E-2</v>
      </c>
      <c r="Y1106" s="99">
        <f t="shared" si="619"/>
        <v>-0.11463822612604879</v>
      </c>
      <c r="Z1106" s="99">
        <f t="shared" si="620"/>
        <v>3.3732719301394098E-2</v>
      </c>
      <c r="AA1106" s="109">
        <f t="shared" si="621"/>
        <v>0.10606601717798238</v>
      </c>
      <c r="AB1106" s="109">
        <f t="shared" si="638"/>
        <v>0.47262035504197225</v>
      </c>
      <c r="AC1106" s="99" t="str">
        <f t="shared" si="639"/>
        <v>0</v>
      </c>
      <c r="AD1106" s="95" t="str">
        <f t="shared" si="640"/>
        <v>0</v>
      </c>
      <c r="AE1106" s="95">
        <f t="shared" si="622"/>
        <v>0</v>
      </c>
      <c r="AF1106" s="95">
        <f>IF(Petrobras_PETR4___Histórico__InfoMoney_1[[#This Row],[MACD Line]]&lt;0,1,0)</f>
        <v>1</v>
      </c>
      <c r="AG1106" s="99">
        <f>Petrobras_PETR4___Histórico__InfoMoney_1[[#This Row],[9MME]]/Petrobras_PETR4___Histórico__InfoMoney_1[[#This Row],[20MA]]</f>
        <v>1.0029076410935598</v>
      </c>
      <c r="AH1106" s="95">
        <f t="shared" si="623"/>
        <v>0</v>
      </c>
      <c r="AI1106" s="96">
        <f t="shared" si="624"/>
        <v>0</v>
      </c>
      <c r="AK1106" s="104" t="b">
        <f t="shared" si="625"/>
        <v>1</v>
      </c>
      <c r="AL1106" s="104" t="b">
        <f t="shared" si="626"/>
        <v>0</v>
      </c>
      <c r="AM1106" s="104" t="b">
        <f t="shared" si="627"/>
        <v>1</v>
      </c>
      <c r="AN1106" s="104" t="b">
        <f t="shared" si="628"/>
        <v>0</v>
      </c>
      <c r="AO1106" s="98">
        <f t="shared" si="629"/>
        <v>12.04</v>
      </c>
      <c r="AP1106" s="104">
        <f t="shared" si="630"/>
        <v>15.79</v>
      </c>
      <c r="AQ1106" s="98">
        <f t="shared" si="631"/>
        <v>0.2</v>
      </c>
      <c r="AR1106" s="98">
        <f t="shared" si="632"/>
        <v>0.15384615384615385</v>
      </c>
      <c r="AS1106" s="98">
        <f t="shared" si="633"/>
        <v>7.407407407407407E-2</v>
      </c>
      <c r="AU1106" s="97" t="b">
        <f t="shared" si="634"/>
        <v>1</v>
      </c>
      <c r="AV1106" s="97" t="b">
        <f t="shared" si="635"/>
        <v>0</v>
      </c>
      <c r="AW1106" s="97" t="b">
        <f t="shared" si="641"/>
        <v>0</v>
      </c>
      <c r="AX1106" s="97" t="b">
        <f t="shared" si="642"/>
        <v>0</v>
      </c>
      <c r="AY11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6" s="97" t="b">
        <f t="shared" si="636"/>
        <v>1</v>
      </c>
      <c r="BA1106" s="97" t="b">
        <f t="shared" si="637"/>
        <v>0</v>
      </c>
      <c r="BB1106" s="97" t="b">
        <f t="shared" si="643"/>
        <v>1</v>
      </c>
      <c r="BC1106" s="97" t="b">
        <f t="shared" si="644"/>
        <v>1</v>
      </c>
      <c r="BD1106" s="97" t="b">
        <f>Petrobras_PETR4___Histórico__InfoMoney_1[[#This Row],[MACD Line]]&lt;0</f>
        <v>1</v>
      </c>
      <c r="BE11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7" spans="1:57">
      <c r="A1107" s="83">
        <v>42706</v>
      </c>
      <c r="B1107" s="98">
        <v>14.3</v>
      </c>
      <c r="C1107" s="98">
        <v>14.3</v>
      </c>
      <c r="D1107" s="98">
        <v>2.5299999999999998</v>
      </c>
      <c r="E1107" s="98">
        <f>Petrobras_PETR4___Histórico__InfoMoney_1[[#This Row],[Var.Dia (%)]]/100</f>
        <v>2.53E-2</v>
      </c>
      <c r="F1107" s="98">
        <v>13.66</v>
      </c>
      <c r="G1107" s="98">
        <v>13.33</v>
      </c>
      <c r="H1107" s="98">
        <v>14.37</v>
      </c>
      <c r="I1107" s="97" t="s">
        <v>976</v>
      </c>
      <c r="J1107" s="108">
        <v>8.0999999999999996E-3</v>
      </c>
      <c r="K1107" s="97">
        <f ca="1">IF(COUNT($E1107:E$1321)&gt;=22,LINEST(OFFSET(E1107,0,0,22),OFFSET(J1107,0,0,22)),"")</f>
        <v>0.2262692849478444</v>
      </c>
      <c r="L1107" s="99">
        <f t="shared" si="609"/>
        <v>0</v>
      </c>
      <c r="M1107" s="99">
        <f t="shared" si="610"/>
        <v>0</v>
      </c>
      <c r="N1107" s="99">
        <f t="shared" si="611"/>
        <v>0</v>
      </c>
      <c r="O11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-0.17216117216117172</v>
      </c>
      <c r="P1107" s="128">
        <f>IF(Petrobras_PETR4___Histórico__InfoMoney_1[[#This Row],[William %R]]&lt;-0.8,1,0)</f>
        <v>0</v>
      </c>
      <c r="Q1107" s="128">
        <f>IF(Petrobras_PETR4___Histórico__InfoMoney_1[[#This Row],[William %R]]&gt;-0.1,1,0)</f>
        <v>0</v>
      </c>
      <c r="R1107" s="99">
        <f t="shared" si="612"/>
        <v>12.04</v>
      </c>
      <c r="S1107" s="99">
        <f t="shared" si="613"/>
        <v>14.77</v>
      </c>
      <c r="T1107" s="99">
        <f t="shared" si="614"/>
        <v>14.043615384615384</v>
      </c>
      <c r="U1107" s="99">
        <f t="shared" si="615"/>
        <v>13.983500000000001</v>
      </c>
      <c r="V1107" s="99">
        <f t="shared" si="616"/>
        <v>14.022931654345594</v>
      </c>
      <c r="W1107" s="99">
        <f t="shared" si="617"/>
        <v>14.121257028418755</v>
      </c>
      <c r="X1107" s="99">
        <f t="shared" si="618"/>
        <v>-9.8325374073160887E-2</v>
      </c>
      <c r="Y1107" s="99">
        <f t="shared" si="619"/>
        <v>-0.12307140595139732</v>
      </c>
      <c r="Z1107" s="99">
        <f t="shared" si="620"/>
        <v>2.474603187823643E-2</v>
      </c>
      <c r="AA1107" s="109">
        <f t="shared" si="621"/>
        <v>0.24748737341529264</v>
      </c>
      <c r="AB1107" s="109">
        <f t="shared" si="638"/>
        <v>0.46687257362153955</v>
      </c>
      <c r="AC1107" s="99" t="str">
        <f t="shared" si="639"/>
        <v>1</v>
      </c>
      <c r="AD1107" s="95" t="str">
        <f t="shared" si="640"/>
        <v>0</v>
      </c>
      <c r="AE1107" s="95">
        <f t="shared" si="622"/>
        <v>0</v>
      </c>
      <c r="AF1107" s="95">
        <f>IF(Petrobras_PETR4___Histórico__InfoMoney_1[[#This Row],[MACD Line]]&lt;0,1,0)</f>
        <v>1</v>
      </c>
      <c r="AG1107" s="99">
        <f>Petrobras_PETR4___Histórico__InfoMoney_1[[#This Row],[9MME]]/Petrobras_PETR4___Histórico__InfoMoney_1[[#This Row],[20MA]]</f>
        <v>1.0042990227493391</v>
      </c>
      <c r="AH1107" s="95">
        <f t="shared" si="623"/>
        <v>1</v>
      </c>
      <c r="AI1107" s="96">
        <f t="shared" si="624"/>
        <v>0</v>
      </c>
      <c r="AK1107" s="104" t="b">
        <f t="shared" si="625"/>
        <v>0</v>
      </c>
      <c r="AL1107" s="104" t="b">
        <f t="shared" si="626"/>
        <v>1</v>
      </c>
      <c r="AM1107" s="104" t="b">
        <f t="shared" si="627"/>
        <v>0</v>
      </c>
      <c r="AN1107" s="104" t="b">
        <f t="shared" si="628"/>
        <v>1</v>
      </c>
      <c r="AO1107" s="98">
        <f t="shared" si="629"/>
        <v>12.04</v>
      </c>
      <c r="AP1107" s="104">
        <f t="shared" si="630"/>
        <v>15.79</v>
      </c>
      <c r="AQ1107" s="98">
        <f t="shared" si="631"/>
        <v>0.2</v>
      </c>
      <c r="AR1107" s="98">
        <f t="shared" si="632"/>
        <v>0.15384615384615385</v>
      </c>
      <c r="AS1107" s="98">
        <f t="shared" si="633"/>
        <v>7.407407407407407E-2</v>
      </c>
      <c r="AU1107" s="97" t="b">
        <f t="shared" si="634"/>
        <v>0</v>
      </c>
      <c r="AV1107" s="97" t="b">
        <f t="shared" si="635"/>
        <v>1</v>
      </c>
      <c r="AW1107" s="97" t="b">
        <f t="shared" si="641"/>
        <v>0</v>
      </c>
      <c r="AX1107" s="97" t="b">
        <f t="shared" si="642"/>
        <v>0</v>
      </c>
      <c r="AY11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7" s="97" t="b">
        <f t="shared" si="636"/>
        <v>1</v>
      </c>
      <c r="BA1107" s="97" t="b">
        <f t="shared" si="637"/>
        <v>1</v>
      </c>
      <c r="BB1107" s="97" t="b">
        <f t="shared" si="643"/>
        <v>1</v>
      </c>
      <c r="BC1107" s="97" t="b">
        <f t="shared" si="644"/>
        <v>1</v>
      </c>
      <c r="BD1107" s="97" t="b">
        <f>Petrobras_PETR4___Histórico__InfoMoney_1[[#This Row],[MACD Line]]&lt;0</f>
        <v>1</v>
      </c>
      <c r="BE11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8" spans="1:57">
      <c r="A1108" s="83">
        <v>42705</v>
      </c>
      <c r="B1108" s="98">
        <v>13.95</v>
      </c>
      <c r="C1108" s="98">
        <v>13.95</v>
      </c>
      <c r="D1108" s="98">
        <v>-3.5</v>
      </c>
      <c r="E1108" s="98">
        <f>Petrobras_PETR4___Histórico__InfoMoney_1[[#This Row],[Var.Dia (%)]]/100</f>
        <v>-3.5000000000000003E-2</v>
      </c>
      <c r="F1108" s="98">
        <v>14.45</v>
      </c>
      <c r="G1108" s="98">
        <v>13.85</v>
      </c>
      <c r="H1108" s="98">
        <v>14.77</v>
      </c>
      <c r="I1108" s="97" t="s">
        <v>977</v>
      </c>
      <c r="J1108" s="108">
        <v>-1.34E-2</v>
      </c>
      <c r="K1108" s="97">
        <f ca="1">IF(COUNT($E1108:E$1321)&gt;=22,LINEST(OFFSET(E1108,0,0,22),OFFSET(J1108,0,0,22)),"")</f>
        <v>0.16113874706630937</v>
      </c>
      <c r="L1108" s="99">
        <f t="shared" ref="L1108:L1171" si="645">IF($G1108=IF(MIN($G1108:$G1128)=MIN($G1109:$G1129),MIN($G1108:$G1128),MIN($G1107:$G1127)),1,0)</f>
        <v>0</v>
      </c>
      <c r="M1108" s="99">
        <f t="shared" ref="M1108:M1171" si="646">IF($H1108=IF(MAX($H1108:$H1129)=MAX($H1109:$H1130),MAX($H1108:$H1129),MAX($H1107:$H1128)),1,0)</f>
        <v>0</v>
      </c>
      <c r="N1108" s="99">
        <f t="shared" ref="N1108:N1171" si="647">IF(AND(($C1109-$F1109)&lt;0,($C1110-$F1110)&lt;0,(($F1108-$G1108)/($H1108-$G1108)&gt;0.66),(($H1108-$G1108)&gt;(2*($F1108-$C1108))),$G1108=IF(MIN($G1108:$G1128)=MIN($G1109:$G1129),MIN($G1108:$G1128),MIN($G1107:$G1127)))=TRUE,1,0)</f>
        <v>0</v>
      </c>
      <c r="O11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-0.30036630036630041</v>
      </c>
      <c r="P1108" s="128">
        <f>IF(Petrobras_PETR4___Histórico__InfoMoney_1[[#This Row],[William %R]]&lt;-0.8,1,0)</f>
        <v>0</v>
      </c>
      <c r="Q1108" s="128">
        <f>IF(Petrobras_PETR4___Histórico__InfoMoney_1[[#This Row],[William %R]]&gt;-0.1,1,0)</f>
        <v>0</v>
      </c>
      <c r="R1108" s="99">
        <f t="shared" ref="R1108:R1171" si="648">MIN(G1108:G1121)</f>
        <v>12.04</v>
      </c>
      <c r="S1108" s="99">
        <f t="shared" ref="S1108:S1171" si="649">MAX(H1108:H1121)</f>
        <v>14.77</v>
      </c>
      <c r="T1108" s="99">
        <f t="shared" ref="T1108:T1171" si="650">(($C1108-$U1109)*$AR1108)+$U1109</f>
        <v>14.043923076923079</v>
      </c>
      <c r="U1108" s="99">
        <f t="shared" ref="U1108:U1171" si="651">AVERAGE(B1108:B1127)</f>
        <v>13.997</v>
      </c>
      <c r="V1108" s="99">
        <f t="shared" ref="V1108:V1171" si="652">(($C1108-V1109)*AR1108)+V1109</f>
        <v>13.972555591499338</v>
      </c>
      <c r="W1108" s="99">
        <f t="shared" ref="W1108:W1171" si="653">((B1108-W1109)*AS1108)+W1109</f>
        <v>14.106957590692256</v>
      </c>
      <c r="X1108" s="99">
        <f t="shared" ref="X1108:X1171" si="654">V1108-W1108</f>
        <v>-0.13440199919291729</v>
      </c>
      <c r="Y1108" s="99">
        <f t="shared" ref="Y1108:Y1171" si="655">((X1108-Y1109)*AQ1108)+Y1109</f>
        <v>-0.12925791392095642</v>
      </c>
      <c r="Z1108" s="99">
        <f t="shared" ref="Z1108:Z1171" si="656">X1108-Y1108</f>
        <v>-5.1440852719608632E-3</v>
      </c>
      <c r="AA1108" s="109">
        <f t="shared" ref="AA1108:AA1171" si="657">_xlfn.STDEV.S(C1108:C1109)</f>
        <v>0.35355339059327379</v>
      </c>
      <c r="AB1108" s="109">
        <f t="shared" si="638"/>
        <v>0.43327820162108288</v>
      </c>
      <c r="AC1108" s="99" t="str">
        <f t="shared" si="639"/>
        <v>0</v>
      </c>
      <c r="AD1108" s="95">
        <f t="shared" si="640"/>
        <v>1</v>
      </c>
      <c r="AE1108" s="95">
        <f t="shared" ref="AE1108:AE1171" si="658">IF(X1108&gt;0,1,0)</f>
        <v>0</v>
      </c>
      <c r="AF1108" s="95">
        <f>IF(Petrobras_PETR4___Histórico__InfoMoney_1[[#This Row],[MACD Line]]&lt;0,1,0)</f>
        <v>1</v>
      </c>
      <c r="AG1108" s="99">
        <f>Petrobras_PETR4___Histórico__InfoMoney_1[[#This Row],[9MME]]/Petrobras_PETR4___Histórico__InfoMoney_1[[#This Row],[20MA]]</f>
        <v>1.0033523667159447</v>
      </c>
      <c r="AH1108" s="95">
        <f t="shared" ref="AH1108:AH1171" si="659">IF(AND(X1109&lt;Y1109,X1108&gt;Y1108),1,0)</f>
        <v>0</v>
      </c>
      <c r="AI1108" s="96">
        <f t="shared" ref="AI1108:AI1171" si="660">IF(AND(X1108&lt;Y1108,X1109&gt;Y1109),1,0)</f>
        <v>0</v>
      </c>
      <c r="AK1108" s="104" t="b">
        <f t="shared" ref="AK1108:AK1171" si="661">($F1109-$C1109)&lt;0</f>
        <v>1</v>
      </c>
      <c r="AL1108" s="104" t="b">
        <f t="shared" ref="AL1108:AL1171" si="662">($F1110-$C1110)&lt;0</f>
        <v>0</v>
      </c>
      <c r="AM1108" s="104" t="b">
        <f t="shared" ref="AM1108:AM1171" si="663">(($F1108-$G1108)/($H1108-$G1108)&gt;0.66)</f>
        <v>0</v>
      </c>
      <c r="AN1108" s="104" t="b">
        <f t="shared" ref="AN1108:AN1171" si="664">(($H1108-$G1108)&gt;(2*($F1108-$C1108)))</f>
        <v>0</v>
      </c>
      <c r="AO1108" s="98">
        <f t="shared" ref="AO1108:AO1171" si="665">IF(MIN($G1108:$G1128)=MIN($G1109:$G1129),MIN($G1108:$G1128),MIN($G1107:$G1127))</f>
        <v>12.04</v>
      </c>
      <c r="AP1108" s="104">
        <f t="shared" ref="AP1108:AP1171" si="666">IF(MAX($H1108:$H1128)=MAX($H1109:$H1129),MAX($H1108:$H1128),MAX($H1107:$H1127))</f>
        <v>15.79</v>
      </c>
      <c r="AQ1108" s="98">
        <f t="shared" ref="AQ1108:AQ1171" si="667">2/(9+1)</f>
        <v>0.2</v>
      </c>
      <c r="AR1108" s="98">
        <f t="shared" ref="AR1108:AR1171" si="668">2/(12+1)</f>
        <v>0.15384615384615385</v>
      </c>
      <c r="AS1108" s="98">
        <f t="shared" ref="AS1108:AS1171" si="669">2/(26+1)</f>
        <v>7.407407407407407E-2</v>
      </c>
      <c r="AU1108" s="97" t="b">
        <f t="shared" ref="AU1108:AU1171" si="670">H1109&lt;H1108</f>
        <v>1</v>
      </c>
      <c r="AV1108" s="97" t="b">
        <f t="shared" ref="AV1108:AV1171" si="671">H1110&lt;H1109</f>
        <v>1</v>
      </c>
      <c r="AW1108" s="97" t="b">
        <f t="shared" si="641"/>
        <v>0</v>
      </c>
      <c r="AX1108" s="97" t="b">
        <f t="shared" si="642"/>
        <v>0</v>
      </c>
      <c r="AY11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8" s="97" t="b">
        <f t="shared" ref="AZ1108:AZ1171" si="672">G1110&gt;G1109</f>
        <v>0</v>
      </c>
      <c r="BA1108" s="97" t="b">
        <f t="shared" ref="BA1108:BA1171" si="673">G1109&gt;G1108</f>
        <v>1</v>
      </c>
      <c r="BB1108" s="97" t="b">
        <f t="shared" si="643"/>
        <v>1</v>
      </c>
      <c r="BC1108" s="97" t="b">
        <f t="shared" si="644"/>
        <v>1</v>
      </c>
      <c r="BD1108" s="97" t="b">
        <f>Petrobras_PETR4___Histórico__InfoMoney_1[[#This Row],[MACD Line]]&lt;0</f>
        <v>1</v>
      </c>
      <c r="BE11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09" spans="1:57">
      <c r="A1109" s="83">
        <v>42704</v>
      </c>
      <c r="B1109" s="98">
        <v>14.45</v>
      </c>
      <c r="C1109" s="98">
        <v>14.45</v>
      </c>
      <c r="D1109" s="98">
        <v>9.14</v>
      </c>
      <c r="E1109" s="98">
        <f>Petrobras_PETR4___Histórico__InfoMoney_1[[#This Row],[Var.Dia (%)]]/100</f>
        <v>9.1400000000000009E-2</v>
      </c>
      <c r="F1109" s="98">
        <v>14.36</v>
      </c>
      <c r="G1109" s="98">
        <v>14.1</v>
      </c>
      <c r="H1109" s="98">
        <v>14.63</v>
      </c>
      <c r="I1109" s="97" t="s">
        <v>79</v>
      </c>
      <c r="J1109" s="108">
        <v>4.0300000000000002E-2</v>
      </c>
      <c r="K1109" s="97">
        <f ca="1">IF(COUNT($E1109:E$1321)&gt;=22,LINEST(OFFSET(E1109,0,0,22),OFFSET(J1109,0,0,22)),"")</f>
        <v>0.10283309503579792</v>
      </c>
      <c r="L1109" s="99">
        <f t="shared" si="645"/>
        <v>0</v>
      </c>
      <c r="M1109" s="99">
        <f t="shared" si="646"/>
        <v>0</v>
      </c>
      <c r="N1109" s="99">
        <f t="shared" si="647"/>
        <v>0</v>
      </c>
      <c r="O11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-0.30747126436781613</v>
      </c>
      <c r="P1109" s="128">
        <f>IF(Petrobras_PETR4___Histórico__InfoMoney_1[[#This Row],[William %R]]&lt;-0.8,1,0)</f>
        <v>0</v>
      </c>
      <c r="Q1109" s="128">
        <f>IF(Petrobras_PETR4___Histórico__InfoMoney_1[[#This Row],[William %R]]&gt;-0.1,1,0)</f>
        <v>0</v>
      </c>
      <c r="R1109" s="99">
        <f t="shared" si="648"/>
        <v>12.04</v>
      </c>
      <c r="S1109" s="99">
        <f t="shared" si="649"/>
        <v>15.52</v>
      </c>
      <c r="T1109" s="99">
        <f t="shared" si="650"/>
        <v>14.185576923076923</v>
      </c>
      <c r="U1109" s="99">
        <f t="shared" si="651"/>
        <v>14.061000000000002</v>
      </c>
      <c r="V1109" s="99">
        <f t="shared" si="652"/>
        <v>13.976656608135581</v>
      </c>
      <c r="W1109" s="99">
        <f t="shared" si="653"/>
        <v>14.119514197947636</v>
      </c>
      <c r="X1109" s="99">
        <f t="shared" si="654"/>
        <v>-0.14285758981205454</v>
      </c>
      <c r="Y1109" s="99">
        <f t="shared" si="655"/>
        <v>-0.12797189260296621</v>
      </c>
      <c r="Z1109" s="99">
        <f t="shared" si="656"/>
        <v>-1.4885697209088333E-2</v>
      </c>
      <c r="AA1109" s="109">
        <f t="shared" si="657"/>
        <v>0.85559920523572186</v>
      </c>
      <c r="AB1109" s="109">
        <f t="shared" ref="AB1109:AB1172" si="674">_xlfn.STDEV.S(C1109:C1113)</f>
        <v>0.44096485120698653</v>
      </c>
      <c r="AC1109" s="99" t="str">
        <f t="shared" ref="AC1109:AC1172" si="675">IF(AND(C1109&gt;T1109,C1110&lt;T1110),"1","0")</f>
        <v>1</v>
      </c>
      <c r="AD1109" s="95" t="str">
        <f t="shared" ref="AD1109:AD1172" si="676">IF(AND(C1109&lt;T1109,C1110&gt;T1110),1,"0")</f>
        <v>0</v>
      </c>
      <c r="AE1109" s="95">
        <f t="shared" si="658"/>
        <v>0</v>
      </c>
      <c r="AF1109" s="95">
        <f>IF(Petrobras_PETR4___Histórico__InfoMoney_1[[#This Row],[MACD Line]]&lt;0,1,0)</f>
        <v>1</v>
      </c>
      <c r="AG1109" s="99">
        <f>Petrobras_PETR4___Histórico__InfoMoney_1[[#This Row],[9MME]]/Petrobras_PETR4___Histórico__InfoMoney_1[[#This Row],[20MA]]</f>
        <v>1.0088597484586388</v>
      </c>
      <c r="AH1109" s="95">
        <f t="shared" si="659"/>
        <v>0</v>
      </c>
      <c r="AI1109" s="96">
        <f t="shared" si="660"/>
        <v>0</v>
      </c>
      <c r="AK1109" s="104" t="b">
        <f t="shared" si="661"/>
        <v>0</v>
      </c>
      <c r="AL1109" s="104" t="b">
        <f t="shared" si="662"/>
        <v>1</v>
      </c>
      <c r="AM1109" s="104" t="b">
        <f t="shared" si="663"/>
        <v>0</v>
      </c>
      <c r="AN1109" s="104" t="b">
        <f t="shared" si="664"/>
        <v>1</v>
      </c>
      <c r="AO1109" s="98">
        <f t="shared" si="665"/>
        <v>12.04</v>
      </c>
      <c r="AP1109" s="104">
        <f t="shared" si="666"/>
        <v>16.149999999999999</v>
      </c>
      <c r="AQ1109" s="98">
        <f t="shared" si="667"/>
        <v>0.2</v>
      </c>
      <c r="AR1109" s="98">
        <f t="shared" si="668"/>
        <v>0.15384615384615385</v>
      </c>
      <c r="AS1109" s="98">
        <f t="shared" si="669"/>
        <v>7.407407407407407E-2</v>
      </c>
      <c r="AU1109" s="97" t="b">
        <f t="shared" si="670"/>
        <v>1</v>
      </c>
      <c r="AV1109" s="97" t="b">
        <f t="shared" si="671"/>
        <v>0</v>
      </c>
      <c r="AW1109" s="97" t="b">
        <f t="shared" ref="AW1109:AW1172" si="677">Z1110&gt;Z1109</f>
        <v>0</v>
      </c>
      <c r="AX1109" s="97" t="b">
        <f t="shared" ref="AX1109:AX1172" si="678">Z1111&gt;Z1110</f>
        <v>1</v>
      </c>
      <c r="AY11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09" s="97" t="b">
        <f t="shared" si="672"/>
        <v>1</v>
      </c>
      <c r="BA1109" s="97" t="b">
        <f t="shared" si="673"/>
        <v>0</v>
      </c>
      <c r="BB1109" s="97" t="b">
        <f t="shared" ref="BB1109:BB1172" si="679">Z1111&lt;Z1110</f>
        <v>0</v>
      </c>
      <c r="BC1109" s="97" t="b">
        <f t="shared" ref="BC1109:BC1172" si="680">Z1110&lt;Z1109</f>
        <v>1</v>
      </c>
      <c r="BD1109" s="97" t="b">
        <f>Petrobras_PETR4___Histórico__InfoMoney_1[[#This Row],[MACD Line]]&lt;0</f>
        <v>1</v>
      </c>
      <c r="BE11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0" spans="1:57">
      <c r="A1110" s="83">
        <v>42703</v>
      </c>
      <c r="B1110" s="98">
        <v>13.24</v>
      </c>
      <c r="C1110" s="98">
        <v>13.24</v>
      </c>
      <c r="D1110" s="98">
        <v>-5.17</v>
      </c>
      <c r="E1110" s="98">
        <f>Petrobras_PETR4___Histórico__InfoMoney_1[[#This Row],[Var.Dia (%)]]/100</f>
        <v>-5.1699999999999996E-2</v>
      </c>
      <c r="F1110" s="98">
        <v>13.82</v>
      </c>
      <c r="G1110" s="98">
        <v>13.18</v>
      </c>
      <c r="H1110" s="98">
        <v>13.89</v>
      </c>
      <c r="I1110" s="97" t="s">
        <v>978</v>
      </c>
      <c r="J1110" s="108">
        <v>-1.49E-2</v>
      </c>
      <c r="K1110" s="97">
        <f ca="1">IF(COUNT($E1110:E$1321)&gt;=22,LINEST(OFFSET(E1110,0,0,22),OFFSET(J1110,0,0,22)),"")</f>
        <v>-0.33278301739650462</v>
      </c>
      <c r="L1110" s="99">
        <f t="shared" si="645"/>
        <v>0</v>
      </c>
      <c r="M1110" s="99">
        <f t="shared" si="646"/>
        <v>0</v>
      </c>
      <c r="N1110" s="99">
        <f t="shared" si="647"/>
        <v>0</v>
      </c>
      <c r="O11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-0.6551724137931032</v>
      </c>
      <c r="P1110" s="128">
        <f>IF(Petrobras_PETR4___Histórico__InfoMoney_1[[#This Row],[William %R]]&lt;-0.8,1,0)</f>
        <v>0</v>
      </c>
      <c r="Q1110" s="128">
        <f>IF(Petrobras_PETR4___Histórico__InfoMoney_1[[#This Row],[William %R]]&gt;-0.1,1,0)</f>
        <v>0</v>
      </c>
      <c r="R1110" s="99">
        <f t="shared" si="648"/>
        <v>12.04</v>
      </c>
      <c r="S1110" s="99">
        <f t="shared" si="649"/>
        <v>15.52</v>
      </c>
      <c r="T1110" s="99">
        <f t="shared" si="650"/>
        <v>14.130576923076919</v>
      </c>
      <c r="U1110" s="99">
        <f t="shared" si="651"/>
        <v>14.137499999999999</v>
      </c>
      <c r="V1110" s="99">
        <f t="shared" si="652"/>
        <v>13.890594173251142</v>
      </c>
      <c r="W1110" s="99">
        <f t="shared" si="653"/>
        <v>14.093075333783446</v>
      </c>
      <c r="X1110" s="99">
        <f t="shared" si="654"/>
        <v>-0.20248116053230447</v>
      </c>
      <c r="Y1110" s="99">
        <f t="shared" si="655"/>
        <v>-0.12425046830069413</v>
      </c>
      <c r="Z1110" s="99">
        <f t="shared" si="656"/>
        <v>-7.8230692231610346E-2</v>
      </c>
      <c r="AA1110" s="109">
        <f t="shared" si="657"/>
        <v>0.51618795026618003</v>
      </c>
      <c r="AB1110" s="109">
        <f t="shared" si="674"/>
        <v>0.403398066430666</v>
      </c>
      <c r="AC1110" s="99" t="str">
        <f t="shared" si="675"/>
        <v>0</v>
      </c>
      <c r="AD1110" s="95" t="str">
        <f t="shared" si="676"/>
        <v>0</v>
      </c>
      <c r="AE1110" s="95">
        <f t="shared" si="658"/>
        <v>0</v>
      </c>
      <c r="AF1110" s="95">
        <f>IF(Petrobras_PETR4___Histórico__InfoMoney_1[[#This Row],[MACD Line]]&lt;0,1,0)</f>
        <v>1</v>
      </c>
      <c r="AG1110" s="99">
        <f>Petrobras_PETR4___Histórico__InfoMoney_1[[#This Row],[9MME]]/Petrobras_PETR4___Histórico__InfoMoney_1[[#This Row],[20MA]]</f>
        <v>0.99951030401958763</v>
      </c>
      <c r="AH1110" s="95">
        <f t="shared" si="659"/>
        <v>0</v>
      </c>
      <c r="AI1110" s="96">
        <f t="shared" si="660"/>
        <v>0</v>
      </c>
      <c r="AK1110" s="104" t="b">
        <f t="shared" si="661"/>
        <v>1</v>
      </c>
      <c r="AL1110" s="104" t="b">
        <f t="shared" si="662"/>
        <v>1</v>
      </c>
      <c r="AM1110" s="104" t="b">
        <f t="shared" si="663"/>
        <v>1</v>
      </c>
      <c r="AN1110" s="104" t="b">
        <f t="shared" si="664"/>
        <v>0</v>
      </c>
      <c r="AO1110" s="98">
        <f t="shared" si="665"/>
        <v>12.04</v>
      </c>
      <c r="AP1110" s="104">
        <f t="shared" si="666"/>
        <v>16.41</v>
      </c>
      <c r="AQ1110" s="98">
        <f t="shared" si="667"/>
        <v>0.2</v>
      </c>
      <c r="AR1110" s="98">
        <f t="shared" si="668"/>
        <v>0.15384615384615385</v>
      </c>
      <c r="AS1110" s="98">
        <f t="shared" si="669"/>
        <v>7.407407407407407E-2</v>
      </c>
      <c r="AU1110" s="97" t="b">
        <f t="shared" si="670"/>
        <v>0</v>
      </c>
      <c r="AV1110" s="97" t="b">
        <f t="shared" si="671"/>
        <v>1</v>
      </c>
      <c r="AW1110" s="97" t="b">
        <f t="shared" si="677"/>
        <v>1</v>
      </c>
      <c r="AX1110" s="97" t="b">
        <f t="shared" si="678"/>
        <v>0</v>
      </c>
      <c r="AY11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0" s="97" t="b">
        <f t="shared" si="672"/>
        <v>0</v>
      </c>
      <c r="BA1110" s="97" t="b">
        <f t="shared" si="673"/>
        <v>1</v>
      </c>
      <c r="BB1110" s="97" t="b">
        <f t="shared" si="679"/>
        <v>1</v>
      </c>
      <c r="BC1110" s="97" t="b">
        <f t="shared" si="680"/>
        <v>0</v>
      </c>
      <c r="BD1110" s="97" t="b">
        <f>Petrobras_PETR4___Histórico__InfoMoney_1[[#This Row],[MACD Line]]&lt;0</f>
        <v>1</v>
      </c>
      <c r="BE11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1" spans="1:57">
      <c r="A1111" s="83">
        <v>42702</v>
      </c>
      <c r="B1111" s="98">
        <v>13.97</v>
      </c>
      <c r="C1111" s="98">
        <v>13.97</v>
      </c>
      <c r="D1111" s="98">
        <v>1.04</v>
      </c>
      <c r="E1111" s="98">
        <f>Petrobras_PETR4___Histórico__InfoMoney_1[[#This Row],[Var.Dia (%)]]/100</f>
        <v>1.04E-2</v>
      </c>
      <c r="F1111" s="98">
        <v>13.73</v>
      </c>
      <c r="G1111" s="98">
        <v>13.73</v>
      </c>
      <c r="H1111" s="98">
        <v>14.06</v>
      </c>
      <c r="I1111" s="97" t="s">
        <v>979</v>
      </c>
      <c r="J1111" s="108">
        <v>3.0599999999999999E-2</v>
      </c>
      <c r="K1111" s="97">
        <f ca="1">IF(COUNT($E1111:E$1321)&gt;=22,LINEST(OFFSET(E1111,0,0,22),OFFSET(J1111,0,0,22)),"")</f>
        <v>-0.45033447485391831</v>
      </c>
      <c r="L1111" s="99">
        <f t="shared" si="645"/>
        <v>0</v>
      </c>
      <c r="M1111" s="99">
        <f t="shared" si="646"/>
        <v>0</v>
      </c>
      <c r="N1111" s="99">
        <f t="shared" si="647"/>
        <v>0</v>
      </c>
      <c r="O11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-0.48533333333333295</v>
      </c>
      <c r="P1111" s="128">
        <f>IF(Petrobras_PETR4___Histórico__InfoMoney_1[[#This Row],[William %R]]&lt;-0.8,1,0)</f>
        <v>0</v>
      </c>
      <c r="Q1111" s="128">
        <f>IF(Petrobras_PETR4___Histórico__InfoMoney_1[[#This Row],[William %R]]&gt;-0.1,1,0)</f>
        <v>0</v>
      </c>
      <c r="R1111" s="99">
        <f t="shared" si="648"/>
        <v>12.04</v>
      </c>
      <c r="S1111" s="99">
        <f t="shared" si="649"/>
        <v>15.79</v>
      </c>
      <c r="T1111" s="99">
        <f t="shared" si="650"/>
        <v>14.343153846153843</v>
      </c>
      <c r="U1111" s="99">
        <f t="shared" si="651"/>
        <v>14.292499999999995</v>
      </c>
      <c r="V1111" s="99">
        <f t="shared" si="652"/>
        <v>14.008884022933167</v>
      </c>
      <c r="W1111" s="99">
        <f t="shared" si="653"/>
        <v>14.161321360486122</v>
      </c>
      <c r="X1111" s="99">
        <f t="shared" si="654"/>
        <v>-0.1524373375529553</v>
      </c>
      <c r="Y1111" s="99">
        <f t="shared" si="655"/>
        <v>-0.10469279524279154</v>
      </c>
      <c r="Z1111" s="99">
        <f t="shared" si="656"/>
        <v>-4.7744542310163757E-2</v>
      </c>
      <c r="AA1111" s="109">
        <f t="shared" si="657"/>
        <v>0.10606601717798238</v>
      </c>
      <c r="AB1111" s="109">
        <f t="shared" si="674"/>
        <v>0.23860008382228204</v>
      </c>
      <c r="AC1111" s="99" t="str">
        <f t="shared" si="675"/>
        <v>0</v>
      </c>
      <c r="AD1111" s="95" t="str">
        <f t="shared" si="676"/>
        <v>0</v>
      </c>
      <c r="AE1111" s="95">
        <f t="shared" si="658"/>
        <v>0</v>
      </c>
      <c r="AF1111" s="95">
        <f>IF(Petrobras_PETR4___Histórico__InfoMoney_1[[#This Row],[MACD Line]]&lt;0,1,0)</f>
        <v>1</v>
      </c>
      <c r="AG1111" s="99">
        <f>Petrobras_PETR4___Histórico__InfoMoney_1[[#This Row],[9MME]]/Petrobras_PETR4___Histórico__InfoMoney_1[[#This Row],[20MA]]</f>
        <v>1.0035440857900191</v>
      </c>
      <c r="AH1111" s="95">
        <f t="shared" si="659"/>
        <v>0</v>
      </c>
      <c r="AI1111" s="96">
        <f t="shared" si="660"/>
        <v>0</v>
      </c>
      <c r="AK1111" s="104" t="b">
        <f t="shared" si="661"/>
        <v>1</v>
      </c>
      <c r="AL1111" s="104" t="b">
        <f t="shared" si="662"/>
        <v>0</v>
      </c>
      <c r="AM1111" s="104" t="b">
        <f t="shared" si="663"/>
        <v>0</v>
      </c>
      <c r="AN1111" s="104" t="b">
        <f t="shared" si="664"/>
        <v>1</v>
      </c>
      <c r="AO1111" s="98">
        <f t="shared" si="665"/>
        <v>12.04</v>
      </c>
      <c r="AP1111" s="104">
        <f t="shared" si="666"/>
        <v>16.7</v>
      </c>
      <c r="AQ1111" s="98">
        <f t="shared" si="667"/>
        <v>0.2</v>
      </c>
      <c r="AR1111" s="98">
        <f t="shared" si="668"/>
        <v>0.15384615384615385</v>
      </c>
      <c r="AS1111" s="98">
        <f t="shared" si="669"/>
        <v>7.407407407407407E-2</v>
      </c>
      <c r="AU1111" s="97" t="b">
        <f t="shared" si="670"/>
        <v>1</v>
      </c>
      <c r="AV1111" s="97" t="b">
        <f t="shared" si="671"/>
        <v>0</v>
      </c>
      <c r="AW1111" s="97" t="b">
        <f t="shared" si="677"/>
        <v>0</v>
      </c>
      <c r="AX1111" s="97" t="b">
        <f t="shared" si="678"/>
        <v>0</v>
      </c>
      <c r="AY11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1" s="97" t="b">
        <f t="shared" si="672"/>
        <v>1</v>
      </c>
      <c r="BA1111" s="97" t="b">
        <f t="shared" si="673"/>
        <v>0</v>
      </c>
      <c r="BB1111" s="97" t="b">
        <f t="shared" si="679"/>
        <v>1</v>
      </c>
      <c r="BC1111" s="97" t="b">
        <f t="shared" si="680"/>
        <v>1</v>
      </c>
      <c r="BD1111" s="97" t="b">
        <f>Petrobras_PETR4___Histórico__InfoMoney_1[[#This Row],[MACD Line]]&lt;0</f>
        <v>1</v>
      </c>
      <c r="BE11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2" spans="1:57">
      <c r="A1112" s="83">
        <v>42699</v>
      </c>
      <c r="B1112" s="98">
        <v>13.82</v>
      </c>
      <c r="C1112" s="98">
        <v>13.82</v>
      </c>
      <c r="D1112" s="98">
        <v>-1.8</v>
      </c>
      <c r="E1112" s="98">
        <f>Petrobras_PETR4___Histórico__InfoMoney_1[[#This Row],[Var.Dia (%)]]/100</f>
        <v>-1.8000000000000002E-2</v>
      </c>
      <c r="F1112" s="98">
        <v>13.78</v>
      </c>
      <c r="G1112" s="98">
        <v>13.6</v>
      </c>
      <c r="H1112" s="98">
        <v>14.02</v>
      </c>
      <c r="I1112" s="97" t="s">
        <v>980</v>
      </c>
      <c r="J1112" s="108">
        <v>-2.06E-2</v>
      </c>
      <c r="K1112" s="97">
        <f ca="1">IF(COUNT($E1112:E$1321)&gt;=22,LINEST(OFFSET(E1112,0,0,22),OFFSET(J1112,0,0,22)),"")</f>
        <v>-0.57252593903221471</v>
      </c>
      <c r="L1112" s="99">
        <f t="shared" si="645"/>
        <v>0</v>
      </c>
      <c r="M1112" s="99">
        <f t="shared" si="646"/>
        <v>0</v>
      </c>
      <c r="N1112" s="99">
        <f t="shared" si="647"/>
        <v>0</v>
      </c>
      <c r="O11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-0.52533333333333299</v>
      </c>
      <c r="P1112" s="128">
        <f>IF(Petrobras_PETR4___Histórico__InfoMoney_1[[#This Row],[William %R]]&lt;-0.8,1,0)</f>
        <v>0</v>
      </c>
      <c r="Q1112" s="128">
        <f>IF(Petrobras_PETR4___Histórico__InfoMoney_1[[#This Row],[William %R]]&gt;-0.1,1,0)</f>
        <v>0</v>
      </c>
      <c r="R1112" s="99">
        <f t="shared" si="648"/>
        <v>12.04</v>
      </c>
      <c r="S1112" s="99">
        <f t="shared" si="649"/>
        <v>15.79</v>
      </c>
      <c r="T1112" s="99">
        <f t="shared" si="650"/>
        <v>14.427115384615384</v>
      </c>
      <c r="U1112" s="99">
        <f t="shared" si="651"/>
        <v>14.410999999999996</v>
      </c>
      <c r="V1112" s="99">
        <f t="shared" si="652"/>
        <v>14.015953845284651</v>
      </c>
      <c r="W1112" s="99">
        <f t="shared" si="653"/>
        <v>14.176627069325011</v>
      </c>
      <c r="X1112" s="99">
        <f t="shared" si="654"/>
        <v>-0.16067322404036055</v>
      </c>
      <c r="Y1112" s="99">
        <f t="shared" si="655"/>
        <v>-9.2756659665250596E-2</v>
      </c>
      <c r="Z1112" s="99">
        <f t="shared" si="656"/>
        <v>-6.7916564375109956E-2</v>
      </c>
      <c r="AA1112" s="109">
        <f t="shared" si="657"/>
        <v>0.17677669529663689</v>
      </c>
      <c r="AB1112" s="109">
        <f t="shared" si="674"/>
        <v>0.22744230037528207</v>
      </c>
      <c r="AC1112" s="99" t="str">
        <f t="shared" si="675"/>
        <v>0</v>
      </c>
      <c r="AD1112" s="95" t="str">
        <f t="shared" si="676"/>
        <v>0</v>
      </c>
      <c r="AE1112" s="95">
        <f t="shared" si="658"/>
        <v>0</v>
      </c>
      <c r="AF1112" s="95">
        <f>IF(Petrobras_PETR4___Histórico__InfoMoney_1[[#This Row],[MACD Line]]&lt;0,1,0)</f>
        <v>1</v>
      </c>
      <c r="AG1112" s="99">
        <f>Petrobras_PETR4___Histórico__InfoMoney_1[[#This Row],[9MME]]/Petrobras_PETR4___Histórico__InfoMoney_1[[#This Row],[20MA]]</f>
        <v>1.0011182696978271</v>
      </c>
      <c r="AH1112" s="95">
        <f t="shared" si="659"/>
        <v>0</v>
      </c>
      <c r="AI1112" s="96">
        <f t="shared" si="660"/>
        <v>0</v>
      </c>
      <c r="AK1112" s="104" t="b">
        <f t="shared" si="661"/>
        <v>0</v>
      </c>
      <c r="AL1112" s="104" t="b">
        <f t="shared" si="662"/>
        <v>1</v>
      </c>
      <c r="AM1112" s="104" t="b">
        <f t="shared" si="663"/>
        <v>0</v>
      </c>
      <c r="AN1112" s="104" t="b">
        <f t="shared" si="664"/>
        <v>1</v>
      </c>
      <c r="AO1112" s="98">
        <f t="shared" si="665"/>
        <v>12.04</v>
      </c>
      <c r="AP1112" s="104">
        <f t="shared" si="666"/>
        <v>16.7</v>
      </c>
      <c r="AQ1112" s="98">
        <f t="shared" si="667"/>
        <v>0.2</v>
      </c>
      <c r="AR1112" s="98">
        <f t="shared" si="668"/>
        <v>0.15384615384615385</v>
      </c>
      <c r="AS1112" s="98">
        <f t="shared" si="669"/>
        <v>7.407407407407407E-2</v>
      </c>
      <c r="AU1112" s="97" t="b">
        <f t="shared" si="670"/>
        <v>0</v>
      </c>
      <c r="AV1112" s="97" t="b">
        <f t="shared" si="671"/>
        <v>0</v>
      </c>
      <c r="AW1112" s="97" t="b">
        <f t="shared" si="677"/>
        <v>0</v>
      </c>
      <c r="AX1112" s="97" t="b">
        <f t="shared" si="678"/>
        <v>0</v>
      </c>
      <c r="AY11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2" s="97" t="b">
        <f t="shared" si="672"/>
        <v>0</v>
      </c>
      <c r="BA1112" s="97" t="b">
        <f t="shared" si="673"/>
        <v>1</v>
      </c>
      <c r="BB1112" s="97" t="b">
        <f t="shared" si="679"/>
        <v>1</v>
      </c>
      <c r="BC1112" s="97" t="b">
        <f t="shared" si="680"/>
        <v>1</v>
      </c>
      <c r="BD1112" s="97" t="b">
        <f>Petrobras_PETR4___Histórico__InfoMoney_1[[#This Row],[MACD Line]]&lt;0</f>
        <v>1</v>
      </c>
      <c r="BE11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3" spans="1:57">
      <c r="A1113" s="83">
        <v>42698</v>
      </c>
      <c r="B1113" s="98">
        <v>14.07</v>
      </c>
      <c r="C1113" s="98">
        <v>14.07</v>
      </c>
      <c r="D1113" s="98">
        <v>-1.7</v>
      </c>
      <c r="E1113" s="98">
        <f>Petrobras_PETR4___Histórico__InfoMoney_1[[#This Row],[Var.Dia (%)]]/100</f>
        <v>-1.7000000000000001E-2</v>
      </c>
      <c r="F1113" s="98">
        <v>14.36</v>
      </c>
      <c r="G1113" s="98">
        <v>14.07</v>
      </c>
      <c r="H1113" s="98">
        <v>14.36</v>
      </c>
      <c r="I1113" s="97" t="s">
        <v>981</v>
      </c>
      <c r="J1113" s="108">
        <v>-2.7000000000000001E-3</v>
      </c>
      <c r="K1113" s="97">
        <f ca="1">IF(COUNT($E1113:E$1321)&gt;=22,LINEST(OFFSET(E1113,0,0,22),OFFSET(J1113,0,0,22)),"")</f>
        <v>-0.64811237212167616</v>
      </c>
      <c r="L1113" s="99">
        <f t="shared" si="645"/>
        <v>0</v>
      </c>
      <c r="M1113" s="99">
        <f t="shared" si="646"/>
        <v>0</v>
      </c>
      <c r="N1113" s="99">
        <f t="shared" si="647"/>
        <v>0</v>
      </c>
      <c r="O11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-0.45866666666666639</v>
      </c>
      <c r="P1113" s="128">
        <f>IF(Petrobras_PETR4___Histórico__InfoMoney_1[[#This Row],[William %R]]&lt;-0.8,1,0)</f>
        <v>0</v>
      </c>
      <c r="Q1113" s="128">
        <f>IF(Petrobras_PETR4___Histórico__InfoMoney_1[[#This Row],[William %R]]&gt;-0.1,1,0)</f>
        <v>0</v>
      </c>
      <c r="R1113" s="99">
        <f t="shared" si="648"/>
        <v>12.04</v>
      </c>
      <c r="S1113" s="99">
        <f t="shared" si="649"/>
        <v>15.79</v>
      </c>
      <c r="T1113" s="99">
        <f t="shared" si="650"/>
        <v>14.55823076923077</v>
      </c>
      <c r="U1113" s="99">
        <f t="shared" si="651"/>
        <v>14.537499999999998</v>
      </c>
      <c r="V1113" s="99">
        <f t="shared" si="652"/>
        <v>14.051581817154586</v>
      </c>
      <c r="W1113" s="99">
        <f t="shared" si="653"/>
        <v>14.205157234871013</v>
      </c>
      <c r="X1113" s="99">
        <f t="shared" si="654"/>
        <v>-0.1535754177164268</v>
      </c>
      <c r="Y1113" s="99">
        <f t="shared" si="655"/>
        <v>-7.5777518571473107E-2</v>
      </c>
      <c r="Z1113" s="99">
        <f t="shared" si="656"/>
        <v>-7.7797899144953692E-2</v>
      </c>
      <c r="AA1113" s="109">
        <f t="shared" si="657"/>
        <v>0.17677669529663689</v>
      </c>
      <c r="AB1113" s="109">
        <f t="shared" si="674"/>
        <v>0.50953900733898727</v>
      </c>
      <c r="AC1113" s="99" t="str">
        <f t="shared" si="675"/>
        <v>0</v>
      </c>
      <c r="AD1113" s="95" t="str">
        <f t="shared" si="676"/>
        <v>0</v>
      </c>
      <c r="AE1113" s="95">
        <f t="shared" si="658"/>
        <v>0</v>
      </c>
      <c r="AF1113" s="95">
        <f>IF(Petrobras_PETR4___Histórico__InfoMoney_1[[#This Row],[MACD Line]]&lt;0,1,0)</f>
        <v>1</v>
      </c>
      <c r="AG1113" s="99">
        <f>Petrobras_PETR4___Histórico__InfoMoney_1[[#This Row],[9MME]]/Petrobras_PETR4___Histórico__InfoMoney_1[[#This Row],[20MA]]</f>
        <v>1.0014260202394341</v>
      </c>
      <c r="AH1113" s="95">
        <f t="shared" si="659"/>
        <v>0</v>
      </c>
      <c r="AI1113" s="96">
        <f t="shared" si="660"/>
        <v>0</v>
      </c>
      <c r="AK1113" s="104" t="b">
        <f t="shared" si="661"/>
        <v>1</v>
      </c>
      <c r="AL1113" s="104" t="b">
        <f t="shared" si="662"/>
        <v>0</v>
      </c>
      <c r="AM1113" s="104" t="b">
        <f t="shared" si="663"/>
        <v>1</v>
      </c>
      <c r="AN1113" s="104" t="b">
        <f t="shared" si="664"/>
        <v>0</v>
      </c>
      <c r="AO1113" s="98">
        <f t="shared" si="665"/>
        <v>12.04</v>
      </c>
      <c r="AP1113" s="104">
        <f t="shared" si="666"/>
        <v>16.7</v>
      </c>
      <c r="AQ1113" s="98">
        <f t="shared" si="667"/>
        <v>0.2</v>
      </c>
      <c r="AR1113" s="98">
        <f t="shared" si="668"/>
        <v>0.15384615384615385</v>
      </c>
      <c r="AS1113" s="98">
        <f t="shared" si="669"/>
        <v>7.407407407407407E-2</v>
      </c>
      <c r="AU1113" s="97" t="b">
        <f t="shared" si="670"/>
        <v>0</v>
      </c>
      <c r="AV1113" s="97" t="b">
        <f t="shared" si="671"/>
        <v>0</v>
      </c>
      <c r="AW1113" s="97" t="b">
        <f t="shared" si="677"/>
        <v>0</v>
      </c>
      <c r="AX1113" s="97" t="b">
        <f t="shared" si="678"/>
        <v>0</v>
      </c>
      <c r="AY11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3" s="97" t="b">
        <f t="shared" si="672"/>
        <v>0</v>
      </c>
      <c r="BA1113" s="97" t="b">
        <f t="shared" si="673"/>
        <v>0</v>
      </c>
      <c r="BB1113" s="97" t="b">
        <f t="shared" si="679"/>
        <v>1</v>
      </c>
      <c r="BC1113" s="97" t="b">
        <f t="shared" si="680"/>
        <v>1</v>
      </c>
      <c r="BD1113" s="97" t="b">
        <f>Petrobras_PETR4___Histórico__InfoMoney_1[[#This Row],[MACD Line]]&lt;0</f>
        <v>1</v>
      </c>
      <c r="BE11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4" spans="1:57">
      <c r="A1114" s="83">
        <v>42697</v>
      </c>
      <c r="B1114" s="98">
        <v>14.32</v>
      </c>
      <c r="C1114" s="98">
        <v>14.32</v>
      </c>
      <c r="D1114" s="98">
        <v>-0.5</v>
      </c>
      <c r="E1114" s="98">
        <f>Petrobras_PETR4___Histórico__InfoMoney_1[[#This Row],[Var.Dia (%)]]/100</f>
        <v>-5.0000000000000001E-3</v>
      </c>
      <c r="F1114" s="98">
        <v>14.2</v>
      </c>
      <c r="G1114" s="98">
        <v>14.03</v>
      </c>
      <c r="H1114" s="98">
        <v>14.45</v>
      </c>
      <c r="I1114" s="97" t="s">
        <v>982</v>
      </c>
      <c r="J1114" s="108">
        <v>9.5999999999999992E-3</v>
      </c>
      <c r="K1114" s="97">
        <f ca="1">IF(COUNT($E1114:E$1321)&gt;=22,LINEST(OFFSET(E1114,0,0,22),OFFSET(J1114,0,0,22)),"")</f>
        <v>-0.66192646679753331</v>
      </c>
      <c r="L1114" s="99">
        <f t="shared" si="645"/>
        <v>0</v>
      </c>
      <c r="M1114" s="99">
        <f t="shared" si="646"/>
        <v>0</v>
      </c>
      <c r="N1114" s="99">
        <f t="shared" si="647"/>
        <v>0</v>
      </c>
      <c r="O11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-0.39199999999999968</v>
      </c>
      <c r="P1114" s="128">
        <f>IF(Petrobras_PETR4___Histórico__InfoMoney_1[[#This Row],[William %R]]&lt;-0.8,1,0)</f>
        <v>0</v>
      </c>
      <c r="Q1114" s="128">
        <f>IF(Petrobras_PETR4___Histórico__InfoMoney_1[[#This Row],[William %R]]&gt;-0.1,1,0)</f>
        <v>0</v>
      </c>
      <c r="R1114" s="99">
        <f t="shared" si="648"/>
        <v>12.04</v>
      </c>
      <c r="S1114" s="99">
        <f t="shared" si="649"/>
        <v>15.79</v>
      </c>
      <c r="T1114" s="99">
        <f t="shared" si="650"/>
        <v>14.686384615384615</v>
      </c>
      <c r="U1114" s="99">
        <f t="shared" si="651"/>
        <v>14.647</v>
      </c>
      <c r="V1114" s="99">
        <f t="shared" si="652"/>
        <v>14.048233056637239</v>
      </c>
      <c r="W1114" s="99">
        <f t="shared" si="653"/>
        <v>14.215969813660694</v>
      </c>
      <c r="X1114" s="99">
        <f t="shared" si="654"/>
        <v>-0.16773675702345514</v>
      </c>
      <c r="Y1114" s="99">
        <f t="shared" si="655"/>
        <v>-5.6328043785234684E-2</v>
      </c>
      <c r="Z1114" s="99">
        <f t="shared" si="656"/>
        <v>-0.11140871323822046</v>
      </c>
      <c r="AA1114" s="109">
        <f t="shared" si="657"/>
        <v>4.9497474683058526E-2</v>
      </c>
      <c r="AB1114" s="109">
        <f t="shared" si="674"/>
        <v>0.69618244735126755</v>
      </c>
      <c r="AC1114" s="99" t="str">
        <f t="shared" si="675"/>
        <v>0</v>
      </c>
      <c r="AD1114" s="95" t="str">
        <f t="shared" si="676"/>
        <v>0</v>
      </c>
      <c r="AE1114" s="95">
        <f t="shared" si="658"/>
        <v>0</v>
      </c>
      <c r="AF1114" s="95">
        <f>IF(Petrobras_PETR4___Histórico__InfoMoney_1[[#This Row],[MACD Line]]&lt;0,1,0)</f>
        <v>1</v>
      </c>
      <c r="AG1114" s="99">
        <f>Petrobras_PETR4___Histórico__InfoMoney_1[[#This Row],[9MME]]/Petrobras_PETR4___Histórico__InfoMoney_1[[#This Row],[20MA]]</f>
        <v>1.0026889202829667</v>
      </c>
      <c r="AH1114" s="95">
        <f t="shared" si="659"/>
        <v>0</v>
      </c>
      <c r="AI1114" s="96">
        <f t="shared" si="660"/>
        <v>0</v>
      </c>
      <c r="AK1114" s="104" t="b">
        <f t="shared" si="661"/>
        <v>0</v>
      </c>
      <c r="AL1114" s="104" t="b">
        <f t="shared" si="662"/>
        <v>1</v>
      </c>
      <c r="AM1114" s="104" t="b">
        <f t="shared" si="663"/>
        <v>0</v>
      </c>
      <c r="AN1114" s="104" t="b">
        <f t="shared" si="664"/>
        <v>1</v>
      </c>
      <c r="AO1114" s="98">
        <f t="shared" si="665"/>
        <v>12.04</v>
      </c>
      <c r="AP1114" s="104">
        <f t="shared" si="666"/>
        <v>16.7</v>
      </c>
      <c r="AQ1114" s="98">
        <f t="shared" si="667"/>
        <v>0.2</v>
      </c>
      <c r="AR1114" s="98">
        <f t="shared" si="668"/>
        <v>0.15384615384615385</v>
      </c>
      <c r="AS1114" s="98">
        <f t="shared" si="669"/>
        <v>7.407407407407407E-2</v>
      </c>
      <c r="AU1114" s="97" t="b">
        <f t="shared" si="670"/>
        <v>0</v>
      </c>
      <c r="AV1114" s="97" t="b">
        <f t="shared" si="671"/>
        <v>1</v>
      </c>
      <c r="AW1114" s="97" t="b">
        <f t="shared" si="677"/>
        <v>0</v>
      </c>
      <c r="AX1114" s="97" t="b">
        <f t="shared" si="678"/>
        <v>0</v>
      </c>
      <c r="AY11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4" s="97" t="b">
        <f t="shared" si="672"/>
        <v>0</v>
      </c>
      <c r="BA1114" s="97" t="b">
        <f t="shared" si="673"/>
        <v>0</v>
      </c>
      <c r="BB1114" s="97" t="b">
        <f t="shared" si="679"/>
        <v>1</v>
      </c>
      <c r="BC1114" s="97" t="b">
        <f t="shared" si="680"/>
        <v>1</v>
      </c>
      <c r="BD1114" s="97" t="b">
        <f>Petrobras_PETR4___Histórico__InfoMoney_1[[#This Row],[MACD Line]]&lt;0</f>
        <v>1</v>
      </c>
      <c r="BE11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5" spans="1:57">
      <c r="A1115" s="83">
        <v>42696</v>
      </c>
      <c r="B1115" s="98">
        <v>14.39</v>
      </c>
      <c r="C1115" s="98">
        <v>14.39</v>
      </c>
      <c r="D1115" s="98">
        <v>2.2400000000000002</v>
      </c>
      <c r="E1115" s="98">
        <f>Petrobras_PETR4___Histórico__InfoMoney_1[[#This Row],[Var.Dia (%)]]/100</f>
        <v>2.2400000000000003E-2</v>
      </c>
      <c r="F1115" s="98">
        <v>14.39</v>
      </c>
      <c r="G1115" s="98">
        <v>13.78</v>
      </c>
      <c r="H1115" s="98">
        <v>14.53</v>
      </c>
      <c r="I1115" s="97" t="s">
        <v>983</v>
      </c>
      <c r="J1115" s="108">
        <v>-5.0000000000000001E-4</v>
      </c>
      <c r="K1115" s="97">
        <f ca="1">IF(COUNT($E1115:E$1321)&gt;=22,LINEST(OFFSET(E1115,0,0,22),OFFSET(J1115,0,0,22)),"")</f>
        <v>-0.67316393200172964</v>
      </c>
      <c r="L1115" s="99">
        <f t="shared" si="645"/>
        <v>0</v>
      </c>
      <c r="M1115" s="99">
        <f t="shared" si="646"/>
        <v>0</v>
      </c>
      <c r="N1115" s="99">
        <f t="shared" si="647"/>
        <v>0</v>
      </c>
      <c r="O11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-0.42822384428223803</v>
      </c>
      <c r="P1115" s="128">
        <f>IF(Petrobras_PETR4___Histórico__InfoMoney_1[[#This Row],[William %R]]&lt;-0.8,1,0)</f>
        <v>0</v>
      </c>
      <c r="Q1115" s="128">
        <f>IF(Petrobras_PETR4___Histórico__InfoMoney_1[[#This Row],[William %R]]&gt;-0.1,1,0)</f>
        <v>0</v>
      </c>
      <c r="R1115" s="99">
        <f t="shared" si="648"/>
        <v>12.04</v>
      </c>
      <c r="S1115" s="99">
        <f t="shared" si="649"/>
        <v>16.149999999999999</v>
      </c>
      <c r="T1115" s="99">
        <f t="shared" si="650"/>
        <v>14.774576923076923</v>
      </c>
      <c r="U1115" s="99">
        <f t="shared" si="651"/>
        <v>14.753</v>
      </c>
      <c r="V1115" s="99">
        <f t="shared" si="652"/>
        <v>13.998820885116736</v>
      </c>
      <c r="W1115" s="99">
        <f t="shared" si="653"/>
        <v>14.207647398753549</v>
      </c>
      <c r="X1115" s="99">
        <f t="shared" si="654"/>
        <v>-0.20882651363681326</v>
      </c>
      <c r="Y1115" s="99">
        <f t="shared" si="655"/>
        <v>-2.8475865475679568E-2</v>
      </c>
      <c r="Z1115" s="99">
        <f t="shared" si="656"/>
        <v>-0.18035064816113369</v>
      </c>
      <c r="AA1115" s="109">
        <f t="shared" si="657"/>
        <v>0.22627416997969541</v>
      </c>
      <c r="AB1115" s="109">
        <f t="shared" si="674"/>
        <v>0.63692228725331979</v>
      </c>
      <c r="AC1115" s="99" t="str">
        <f t="shared" si="675"/>
        <v>0</v>
      </c>
      <c r="AD1115" s="95" t="str">
        <f t="shared" si="676"/>
        <v>0</v>
      </c>
      <c r="AE1115" s="95">
        <f t="shared" si="658"/>
        <v>0</v>
      </c>
      <c r="AF1115" s="95">
        <f>IF(Petrobras_PETR4___Histórico__InfoMoney_1[[#This Row],[MACD Line]]&lt;0,1,0)</f>
        <v>1</v>
      </c>
      <c r="AG1115" s="99">
        <f>Petrobras_PETR4___Histórico__InfoMoney_1[[#This Row],[9MME]]/Petrobras_PETR4___Histórico__InfoMoney_1[[#This Row],[20MA]]</f>
        <v>1.0014625447757692</v>
      </c>
      <c r="AH1115" s="95">
        <f t="shared" si="659"/>
        <v>0</v>
      </c>
      <c r="AI1115" s="96">
        <f t="shared" si="660"/>
        <v>0</v>
      </c>
      <c r="AK1115" s="104" t="b">
        <f t="shared" si="661"/>
        <v>1</v>
      </c>
      <c r="AL1115" s="104" t="b">
        <f t="shared" si="662"/>
        <v>1</v>
      </c>
      <c r="AM1115" s="104" t="b">
        <f t="shared" si="663"/>
        <v>1</v>
      </c>
      <c r="AN1115" s="104" t="b">
        <f t="shared" si="664"/>
        <v>1</v>
      </c>
      <c r="AO1115" s="98">
        <f t="shared" si="665"/>
        <v>12.04</v>
      </c>
      <c r="AP1115" s="104">
        <f t="shared" si="666"/>
        <v>16.7</v>
      </c>
      <c r="AQ1115" s="98">
        <f t="shared" si="667"/>
        <v>0.2</v>
      </c>
      <c r="AR1115" s="98">
        <f t="shared" si="668"/>
        <v>0.15384615384615385</v>
      </c>
      <c r="AS1115" s="98">
        <f t="shared" si="669"/>
        <v>7.407407407407407E-2</v>
      </c>
      <c r="AU1115" s="97" t="b">
        <f t="shared" si="670"/>
        <v>1</v>
      </c>
      <c r="AV1115" s="97" t="b">
        <f t="shared" si="671"/>
        <v>1</v>
      </c>
      <c r="AW1115" s="97" t="b">
        <f t="shared" si="677"/>
        <v>0</v>
      </c>
      <c r="AX1115" s="97" t="b">
        <f t="shared" si="678"/>
        <v>0</v>
      </c>
      <c r="AY11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5" s="97" t="b">
        <f t="shared" si="672"/>
        <v>0</v>
      </c>
      <c r="BA1115" s="97" t="b">
        <f t="shared" si="673"/>
        <v>0</v>
      </c>
      <c r="BB1115" s="97" t="b">
        <f t="shared" si="679"/>
        <v>1</v>
      </c>
      <c r="BC1115" s="97" t="b">
        <f t="shared" si="680"/>
        <v>1</v>
      </c>
      <c r="BD1115" s="97" t="b">
        <f>Petrobras_PETR4___Histórico__InfoMoney_1[[#This Row],[MACD Line]]&lt;0</f>
        <v>1</v>
      </c>
      <c r="BE11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6" spans="1:57">
      <c r="A1116" s="83">
        <v>42695</v>
      </c>
      <c r="B1116" s="98">
        <v>14.07</v>
      </c>
      <c r="C1116" s="98">
        <v>14.07</v>
      </c>
      <c r="D1116" s="98">
        <v>7.3</v>
      </c>
      <c r="E1116" s="98">
        <f>Petrobras_PETR4___Histórico__InfoMoney_1[[#This Row],[Var.Dia (%)]]/100</f>
        <v>7.2999999999999995E-2</v>
      </c>
      <c r="F1116" s="98">
        <v>13.6</v>
      </c>
      <c r="G1116" s="98">
        <v>13.44</v>
      </c>
      <c r="H1116" s="98">
        <v>14.07</v>
      </c>
      <c r="I1116" s="97" t="s">
        <v>984</v>
      </c>
      <c r="J1116" s="108">
        <v>-1.43E-2</v>
      </c>
      <c r="K1116" s="97">
        <f ca="1">IF(COUNT($E1116:E$1321)&gt;=22,LINEST(OFFSET(E1116,0,0,22),OFFSET(J1116,0,0,22)),"")</f>
        <v>-0.67705264896233519</v>
      </c>
      <c r="L1116" s="99">
        <f t="shared" si="645"/>
        <v>0</v>
      </c>
      <c r="M1116" s="99">
        <f t="shared" si="646"/>
        <v>0</v>
      </c>
      <c r="N1116" s="99">
        <f t="shared" si="647"/>
        <v>0</v>
      </c>
      <c r="O11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-0.53546910755148724</v>
      </c>
      <c r="P1116" s="128">
        <f>IF(Petrobras_PETR4___Histórico__InfoMoney_1[[#This Row],[William %R]]&lt;-0.8,1,0)</f>
        <v>0</v>
      </c>
      <c r="Q1116" s="128">
        <f>IF(Petrobras_PETR4___Histórico__InfoMoney_1[[#This Row],[William %R]]&gt;-0.1,1,0)</f>
        <v>0</v>
      </c>
      <c r="R1116" s="99">
        <f t="shared" si="648"/>
        <v>12.04</v>
      </c>
      <c r="S1116" s="99">
        <f t="shared" si="649"/>
        <v>16.41</v>
      </c>
      <c r="T1116" s="99">
        <f t="shared" si="650"/>
        <v>14.808269230769227</v>
      </c>
      <c r="U1116" s="99">
        <f t="shared" si="651"/>
        <v>14.8445</v>
      </c>
      <c r="V1116" s="99">
        <f t="shared" si="652"/>
        <v>13.927697409683415</v>
      </c>
      <c r="W1116" s="99">
        <f t="shared" si="653"/>
        <v>14.193059190653832</v>
      </c>
      <c r="X1116" s="99">
        <f t="shared" si="654"/>
        <v>-0.26536178097041763</v>
      </c>
      <c r="Y1116" s="99">
        <f t="shared" si="655"/>
        <v>1.6611796564603862E-2</v>
      </c>
      <c r="Z1116" s="99">
        <f t="shared" si="656"/>
        <v>-0.2819735775350215</v>
      </c>
      <c r="AA1116" s="109">
        <f t="shared" si="657"/>
        <v>0.67175144212722093</v>
      </c>
      <c r="AB1116" s="109">
        <f t="shared" si="674"/>
        <v>0.5392865657514565</v>
      </c>
      <c r="AC1116" s="99" t="str">
        <f t="shared" si="675"/>
        <v>0</v>
      </c>
      <c r="AD1116" s="95" t="str">
        <f t="shared" si="676"/>
        <v>0</v>
      </c>
      <c r="AE1116" s="95">
        <f t="shared" si="658"/>
        <v>0</v>
      </c>
      <c r="AF1116" s="95">
        <f>IF(Petrobras_PETR4___Histórico__InfoMoney_1[[#This Row],[MACD Line]]&lt;0,1,0)</f>
        <v>1</v>
      </c>
      <c r="AG1116" s="99">
        <f>Petrobras_PETR4___Histórico__InfoMoney_1[[#This Row],[9MME]]/Petrobras_PETR4___Histórico__InfoMoney_1[[#This Row],[20MA]]</f>
        <v>0.99755931360229222</v>
      </c>
      <c r="AH1116" s="95">
        <f t="shared" si="659"/>
        <v>0</v>
      </c>
      <c r="AI1116" s="96">
        <f t="shared" si="660"/>
        <v>0</v>
      </c>
      <c r="AK1116" s="104" t="b">
        <f t="shared" si="661"/>
        <v>1</v>
      </c>
      <c r="AL1116" s="104" t="b">
        <f t="shared" si="662"/>
        <v>0</v>
      </c>
      <c r="AM1116" s="104" t="b">
        <f t="shared" si="663"/>
        <v>0</v>
      </c>
      <c r="AN1116" s="104" t="b">
        <f t="shared" si="664"/>
        <v>1</v>
      </c>
      <c r="AO1116" s="98">
        <f t="shared" si="665"/>
        <v>12.04</v>
      </c>
      <c r="AP1116" s="104">
        <f t="shared" si="666"/>
        <v>16.7</v>
      </c>
      <c r="AQ1116" s="98">
        <f t="shared" si="667"/>
        <v>0.2</v>
      </c>
      <c r="AR1116" s="98">
        <f t="shared" si="668"/>
        <v>0.15384615384615385</v>
      </c>
      <c r="AS1116" s="98">
        <f t="shared" si="669"/>
        <v>7.407407407407407E-2</v>
      </c>
      <c r="AU1116" s="97" t="b">
        <f t="shared" si="670"/>
        <v>1</v>
      </c>
      <c r="AV1116" s="97" t="b">
        <f t="shared" si="671"/>
        <v>0</v>
      </c>
      <c r="AW1116" s="97" t="b">
        <f t="shared" si="677"/>
        <v>0</v>
      </c>
      <c r="AX1116" s="97" t="b">
        <f t="shared" si="678"/>
        <v>0</v>
      </c>
      <c r="AY11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6" s="97" t="b">
        <f t="shared" si="672"/>
        <v>1</v>
      </c>
      <c r="BA1116" s="97" t="b">
        <f t="shared" si="673"/>
        <v>0</v>
      </c>
      <c r="BB1116" s="97" t="b">
        <f t="shared" si="679"/>
        <v>1</v>
      </c>
      <c r="BC1116" s="97" t="b">
        <f t="shared" si="680"/>
        <v>1</v>
      </c>
      <c r="BD1116" s="97" t="b">
        <f>Petrobras_PETR4___Histórico__InfoMoney_1[[#This Row],[MACD Line]]&lt;0</f>
        <v>1</v>
      </c>
      <c r="BE11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7" spans="1:57">
      <c r="A1117" s="83">
        <v>42692</v>
      </c>
      <c r="B1117" s="98">
        <v>13.12</v>
      </c>
      <c r="C1117" s="98">
        <v>13.12</v>
      </c>
      <c r="D1117" s="98">
        <v>1.61</v>
      </c>
      <c r="E1117" s="98">
        <f>Petrobras_PETR4___Histórico__InfoMoney_1[[#This Row],[Var.Dia (%)]]/100</f>
        <v>1.61E-2</v>
      </c>
      <c r="F1117" s="98">
        <v>12.98</v>
      </c>
      <c r="G1117" s="98">
        <v>12.84</v>
      </c>
      <c r="H1117" s="98">
        <v>13.27</v>
      </c>
      <c r="I1117" s="97" t="s">
        <v>985</v>
      </c>
      <c r="J1117" s="108">
        <v>-1.8200000000000001E-2</v>
      </c>
      <c r="K1117" s="97">
        <f ca="1">IF(COUNT($E1117:E$1321)&gt;=22,LINEST(OFFSET(E1117,0,0,22),OFFSET(J1117,0,0,22)),"")</f>
        <v>-0.4917268070522845</v>
      </c>
      <c r="L1117" s="99">
        <f t="shared" si="645"/>
        <v>0</v>
      </c>
      <c r="M1117" s="99">
        <f t="shared" si="646"/>
        <v>0</v>
      </c>
      <c r="N1117" s="99">
        <f t="shared" si="647"/>
        <v>0</v>
      </c>
      <c r="O11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-0.7589285714285714</v>
      </c>
      <c r="P1117" s="128">
        <f>IF(Petrobras_PETR4___Histórico__InfoMoney_1[[#This Row],[William %R]]&lt;-0.8,1,0)</f>
        <v>0</v>
      </c>
      <c r="Q1117" s="128">
        <f>IF(Petrobras_PETR4___Histórico__InfoMoney_1[[#This Row],[William %R]]&gt;-0.1,1,0)</f>
        <v>0</v>
      </c>
      <c r="R1117" s="99">
        <f t="shared" si="648"/>
        <v>12.04</v>
      </c>
      <c r="S1117" s="99">
        <f t="shared" si="649"/>
        <v>16.52</v>
      </c>
      <c r="T1117" s="99">
        <f t="shared" si="650"/>
        <v>14.780576923076923</v>
      </c>
      <c r="U1117" s="99">
        <f t="shared" si="651"/>
        <v>14.942499999999995</v>
      </c>
      <c r="V1117" s="99">
        <f t="shared" si="652"/>
        <v>13.901824211444035</v>
      </c>
      <c r="W1117" s="99">
        <f t="shared" si="653"/>
        <v>14.202903925906138</v>
      </c>
      <c r="X1117" s="99">
        <f t="shared" si="654"/>
        <v>-0.30107971446210335</v>
      </c>
      <c r="Y1117" s="99">
        <f t="shared" si="655"/>
        <v>8.7105190948359237E-2</v>
      </c>
      <c r="Z1117" s="99">
        <f t="shared" si="656"/>
        <v>-0.38818490541046258</v>
      </c>
      <c r="AA1117" s="109">
        <f t="shared" si="657"/>
        <v>0.14849242404917432</v>
      </c>
      <c r="AB1117" s="109">
        <f t="shared" si="674"/>
        <v>0.2914961406262524</v>
      </c>
      <c r="AC1117" s="99" t="str">
        <f t="shared" si="675"/>
        <v>0</v>
      </c>
      <c r="AD1117" s="95" t="str">
        <f t="shared" si="676"/>
        <v>0</v>
      </c>
      <c r="AE1117" s="95">
        <f t="shared" si="658"/>
        <v>0</v>
      </c>
      <c r="AF1117" s="95">
        <f>IF(Petrobras_PETR4___Histórico__InfoMoney_1[[#This Row],[MACD Line]]&lt;0,1,0)</f>
        <v>1</v>
      </c>
      <c r="AG1117" s="99">
        <f>Petrobras_PETR4___Histórico__InfoMoney_1[[#This Row],[9MME]]/Petrobras_PETR4___Histórico__InfoMoney_1[[#This Row],[20MA]]</f>
        <v>0.98916358862820331</v>
      </c>
      <c r="AH1117" s="95">
        <f t="shared" si="659"/>
        <v>0</v>
      </c>
      <c r="AI1117" s="96">
        <f t="shared" si="660"/>
        <v>0</v>
      </c>
      <c r="AK1117" s="104" t="b">
        <f t="shared" si="661"/>
        <v>0</v>
      </c>
      <c r="AL1117" s="104" t="b">
        <f t="shared" si="662"/>
        <v>1</v>
      </c>
      <c r="AM1117" s="104" t="b">
        <f t="shared" si="663"/>
        <v>0</v>
      </c>
      <c r="AN1117" s="104" t="b">
        <f t="shared" si="664"/>
        <v>1</v>
      </c>
      <c r="AO1117" s="98">
        <f t="shared" si="665"/>
        <v>12.04</v>
      </c>
      <c r="AP1117" s="104">
        <f t="shared" si="666"/>
        <v>16.7</v>
      </c>
      <c r="AQ1117" s="98">
        <f t="shared" si="667"/>
        <v>0.2</v>
      </c>
      <c r="AR1117" s="98">
        <f t="shared" si="668"/>
        <v>0.15384615384615385</v>
      </c>
      <c r="AS1117" s="98">
        <f t="shared" si="669"/>
        <v>7.407407407407407E-2</v>
      </c>
      <c r="AU1117" s="97" t="b">
        <f t="shared" si="670"/>
        <v>0</v>
      </c>
      <c r="AV1117" s="97" t="b">
        <f t="shared" si="671"/>
        <v>1</v>
      </c>
      <c r="AW1117" s="97" t="b">
        <f t="shared" si="677"/>
        <v>0</v>
      </c>
      <c r="AX1117" s="97" t="b">
        <f t="shared" si="678"/>
        <v>0</v>
      </c>
      <c r="AY11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7" s="97" t="b">
        <f t="shared" si="672"/>
        <v>0</v>
      </c>
      <c r="BA1117" s="97" t="b">
        <f t="shared" si="673"/>
        <v>1</v>
      </c>
      <c r="BB1117" s="97" t="b">
        <f t="shared" si="679"/>
        <v>1</v>
      </c>
      <c r="BC1117" s="97" t="b">
        <f t="shared" si="680"/>
        <v>1</v>
      </c>
      <c r="BD1117" s="97" t="b">
        <f>Petrobras_PETR4___Histórico__InfoMoney_1[[#This Row],[MACD Line]]&lt;0</f>
        <v>1</v>
      </c>
      <c r="BE11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8" spans="1:57">
      <c r="A1118" s="83">
        <v>42691</v>
      </c>
      <c r="B1118" s="98">
        <v>12.91</v>
      </c>
      <c r="C1118" s="98">
        <v>12.91</v>
      </c>
      <c r="D1118" s="98">
        <v>-3.05</v>
      </c>
      <c r="E1118" s="98">
        <f>Petrobras_PETR4___Histórico__InfoMoney_1[[#This Row],[Var.Dia (%)]]/100</f>
        <v>-3.0499999999999999E-2</v>
      </c>
      <c r="F1118" s="98">
        <v>13.69</v>
      </c>
      <c r="G1118" s="98">
        <v>12.91</v>
      </c>
      <c r="H1118" s="98">
        <v>13.84</v>
      </c>
      <c r="I1118" s="97" t="s">
        <v>986</v>
      </c>
      <c r="J1118" s="108">
        <v>-3.2000000000000002E-3</v>
      </c>
      <c r="K1118" s="97">
        <f ca="1">IF(COUNT($E1118:E$1321)&gt;=22,LINEST(OFFSET(E1118,0,0,22),OFFSET(J1118,0,0,22)),"")</f>
        <v>-0.5618567302177373</v>
      </c>
      <c r="L1118" s="99">
        <f t="shared" si="645"/>
        <v>0</v>
      </c>
      <c r="M1118" s="99">
        <f t="shared" si="646"/>
        <v>0</v>
      </c>
      <c r="N1118" s="99">
        <f t="shared" si="647"/>
        <v>0</v>
      </c>
      <c r="O11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-0.8133047210300427</v>
      </c>
      <c r="P1118" s="128">
        <f>IF(Petrobras_PETR4___Histórico__InfoMoney_1[[#This Row],[William %R]]&lt;-0.8,1,0)</f>
        <v>1</v>
      </c>
      <c r="Q1118" s="128">
        <f>IF(Petrobras_PETR4___Histórico__InfoMoney_1[[#This Row],[William %R]]&gt;-0.1,1,0)</f>
        <v>0</v>
      </c>
      <c r="R1118" s="99">
        <f t="shared" si="648"/>
        <v>12.04</v>
      </c>
      <c r="S1118" s="99">
        <f t="shared" si="649"/>
        <v>16.7</v>
      </c>
      <c r="T1118" s="99">
        <f t="shared" si="650"/>
        <v>14.867999999999999</v>
      </c>
      <c r="U1118" s="99">
        <f t="shared" si="651"/>
        <v>15.082500000000001</v>
      </c>
      <c r="V1118" s="99">
        <f t="shared" si="652"/>
        <v>14.043974068070224</v>
      </c>
      <c r="W1118" s="99">
        <f t="shared" si="653"/>
        <v>14.289536239978629</v>
      </c>
      <c r="X1118" s="99">
        <f t="shared" si="654"/>
        <v>-0.24556217190840535</v>
      </c>
      <c r="Y1118" s="99">
        <f t="shared" si="655"/>
        <v>0.1841514173009749</v>
      </c>
      <c r="Z1118" s="99">
        <f t="shared" si="656"/>
        <v>-0.42971358920938024</v>
      </c>
      <c r="AA1118" s="109">
        <f t="shared" si="657"/>
        <v>0.28991378028648457</v>
      </c>
      <c r="AB1118" s="109">
        <f t="shared" si="674"/>
        <v>0.56795246279948453</v>
      </c>
      <c r="AC1118" s="99" t="str">
        <f t="shared" si="675"/>
        <v>0</v>
      </c>
      <c r="AD1118" s="95" t="str">
        <f t="shared" si="676"/>
        <v>0</v>
      </c>
      <c r="AE1118" s="95">
        <f t="shared" si="658"/>
        <v>0</v>
      </c>
      <c r="AF1118" s="95">
        <f>IF(Petrobras_PETR4___Histórico__InfoMoney_1[[#This Row],[MACD Line]]&lt;0,1,0)</f>
        <v>1</v>
      </c>
      <c r="AG1118" s="99">
        <f>Petrobras_PETR4___Histórico__InfoMoney_1[[#This Row],[9MME]]/Petrobras_PETR4___Histórico__InfoMoney_1[[#This Row],[20MA]]</f>
        <v>0.98577821979114855</v>
      </c>
      <c r="AH1118" s="95">
        <f t="shared" si="659"/>
        <v>0</v>
      </c>
      <c r="AI1118" s="96">
        <f t="shared" si="660"/>
        <v>0</v>
      </c>
      <c r="AK1118" s="104" t="b">
        <f t="shared" si="661"/>
        <v>1</v>
      </c>
      <c r="AL1118" s="104" t="b">
        <f t="shared" si="662"/>
        <v>1</v>
      </c>
      <c r="AM1118" s="104" t="b">
        <f t="shared" si="663"/>
        <v>1</v>
      </c>
      <c r="AN1118" s="104" t="b">
        <f t="shared" si="664"/>
        <v>0</v>
      </c>
      <c r="AO1118" s="98">
        <f t="shared" si="665"/>
        <v>12.04</v>
      </c>
      <c r="AP1118" s="104">
        <f t="shared" si="666"/>
        <v>16.7</v>
      </c>
      <c r="AQ1118" s="98">
        <f t="shared" si="667"/>
        <v>0.2</v>
      </c>
      <c r="AR1118" s="98">
        <f t="shared" si="668"/>
        <v>0.15384615384615385</v>
      </c>
      <c r="AS1118" s="98">
        <f t="shared" si="669"/>
        <v>7.407407407407407E-2</v>
      </c>
      <c r="AU1118" s="97" t="b">
        <f t="shared" si="670"/>
        <v>1</v>
      </c>
      <c r="AV1118" s="97" t="b">
        <f t="shared" si="671"/>
        <v>1</v>
      </c>
      <c r="AW1118" s="97" t="b">
        <f t="shared" si="677"/>
        <v>0</v>
      </c>
      <c r="AX1118" s="97" t="b">
        <f t="shared" si="678"/>
        <v>0</v>
      </c>
      <c r="AY11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8" s="97" t="b">
        <f t="shared" si="672"/>
        <v>0</v>
      </c>
      <c r="BA1118" s="97" t="b">
        <f t="shared" si="673"/>
        <v>0</v>
      </c>
      <c r="BB1118" s="97" t="b">
        <f t="shared" si="679"/>
        <v>1</v>
      </c>
      <c r="BC1118" s="97" t="b">
        <f t="shared" si="680"/>
        <v>1</v>
      </c>
      <c r="BD1118" s="97" t="b">
        <f>Petrobras_PETR4___Histórico__InfoMoney_1[[#This Row],[MACD Line]]&lt;0</f>
        <v>1</v>
      </c>
      <c r="BE11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19" spans="1:57">
      <c r="A1119" s="83">
        <v>42690</v>
      </c>
      <c r="B1119" s="98">
        <v>13.32</v>
      </c>
      <c r="C1119" s="98">
        <v>13.32</v>
      </c>
      <c r="D1119" s="98">
        <v>5.29</v>
      </c>
      <c r="E1119" s="98">
        <f>Petrobras_PETR4___Histórico__InfoMoney_1[[#This Row],[Var.Dia (%)]]/100</f>
        <v>5.2900000000000003E-2</v>
      </c>
      <c r="F1119" s="98">
        <v>13.14</v>
      </c>
      <c r="G1119" s="98">
        <v>12.81</v>
      </c>
      <c r="H1119" s="98">
        <v>13.51</v>
      </c>
      <c r="I1119" s="97" t="s">
        <v>78</v>
      </c>
      <c r="J1119" s="108">
        <v>1.6500000000000001E-2</v>
      </c>
      <c r="K1119" s="97">
        <f ca="1">IF(COUNT($E1119:E$1321)&gt;=22,LINEST(OFFSET(E1119,0,0,22),OFFSET(J1119,0,0,22)),"")</f>
        <v>-0.65103612670482136</v>
      </c>
      <c r="L1119" s="99">
        <f t="shared" si="645"/>
        <v>0</v>
      </c>
      <c r="M1119" s="99">
        <f t="shared" si="646"/>
        <v>0</v>
      </c>
      <c r="N1119" s="99">
        <f t="shared" si="647"/>
        <v>0</v>
      </c>
      <c r="O11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-0.72532188841201695</v>
      </c>
      <c r="P1119" s="128">
        <f>IF(Petrobras_PETR4___Histórico__InfoMoney_1[[#This Row],[William %R]]&lt;-0.8,1,0)</f>
        <v>0</v>
      </c>
      <c r="Q1119" s="128">
        <f>IF(Petrobras_PETR4___Histórico__InfoMoney_1[[#This Row],[William %R]]&gt;-0.1,1,0)</f>
        <v>0</v>
      </c>
      <c r="R1119" s="99">
        <f t="shared" si="648"/>
        <v>12.04</v>
      </c>
      <c r="S1119" s="99">
        <f t="shared" si="649"/>
        <v>16.7</v>
      </c>
      <c r="T1119" s="99">
        <f t="shared" si="650"/>
        <v>15.013576923076924</v>
      </c>
      <c r="U1119" s="99">
        <f t="shared" si="651"/>
        <v>15.223999999999998</v>
      </c>
      <c r="V1119" s="99">
        <f t="shared" si="652"/>
        <v>14.250151171355718</v>
      </c>
      <c r="W1119" s="99">
        <f t="shared" si="653"/>
        <v>14.39989913917692</v>
      </c>
      <c r="X1119" s="99">
        <f t="shared" si="654"/>
        <v>-0.14974796782120237</v>
      </c>
      <c r="Y1119" s="99">
        <f t="shared" si="655"/>
        <v>0.29157981460331994</v>
      </c>
      <c r="Z1119" s="99">
        <f t="shared" si="656"/>
        <v>-0.44132778242452231</v>
      </c>
      <c r="AA1119" s="109">
        <f t="shared" si="657"/>
        <v>0.47376154339498677</v>
      </c>
      <c r="AB1119" s="109">
        <f t="shared" si="674"/>
        <v>1.0094949232165553</v>
      </c>
      <c r="AC1119" s="99" t="str">
        <f t="shared" si="675"/>
        <v>0</v>
      </c>
      <c r="AD1119" s="95" t="str">
        <f t="shared" si="676"/>
        <v>0</v>
      </c>
      <c r="AE1119" s="95">
        <f t="shared" si="658"/>
        <v>0</v>
      </c>
      <c r="AF1119" s="95">
        <f>IF(Petrobras_PETR4___Histórico__InfoMoney_1[[#This Row],[MACD Line]]&lt;0,1,0)</f>
        <v>1</v>
      </c>
      <c r="AG1119" s="99">
        <f>Petrobras_PETR4___Histórico__InfoMoney_1[[#This Row],[9MME]]/Petrobras_PETR4___Histórico__InfoMoney_1[[#This Row],[20MA]]</f>
        <v>0.98617820041230464</v>
      </c>
      <c r="AH1119" s="95">
        <f t="shared" si="659"/>
        <v>0</v>
      </c>
      <c r="AI1119" s="96">
        <f t="shared" si="660"/>
        <v>0</v>
      </c>
      <c r="AK1119" s="104" t="b">
        <f t="shared" si="661"/>
        <v>1</v>
      </c>
      <c r="AL1119" s="104" t="b">
        <f t="shared" si="662"/>
        <v>0</v>
      </c>
      <c r="AM1119" s="104" t="b">
        <f t="shared" si="663"/>
        <v>0</v>
      </c>
      <c r="AN1119" s="104" t="b">
        <f t="shared" si="664"/>
        <v>1</v>
      </c>
      <c r="AO1119" s="98">
        <f t="shared" si="665"/>
        <v>12.04</v>
      </c>
      <c r="AP1119" s="104">
        <f t="shared" si="666"/>
        <v>16.7</v>
      </c>
      <c r="AQ1119" s="98">
        <f t="shared" si="667"/>
        <v>0.2</v>
      </c>
      <c r="AR1119" s="98">
        <f t="shared" si="668"/>
        <v>0.15384615384615385</v>
      </c>
      <c r="AS1119" s="98">
        <f t="shared" si="669"/>
        <v>7.407407407407407E-2</v>
      </c>
      <c r="AU1119" s="97" t="b">
        <f t="shared" si="670"/>
        <v>1</v>
      </c>
      <c r="AV1119" s="97" t="b">
        <f t="shared" si="671"/>
        <v>0</v>
      </c>
      <c r="AW1119" s="97" t="b">
        <f t="shared" si="677"/>
        <v>0</v>
      </c>
      <c r="AX1119" s="97" t="b">
        <f t="shared" si="678"/>
        <v>1</v>
      </c>
      <c r="AY11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19" s="97" t="b">
        <f t="shared" si="672"/>
        <v>1</v>
      </c>
      <c r="BA1119" s="97" t="b">
        <f t="shared" si="673"/>
        <v>0</v>
      </c>
      <c r="BB1119" s="97" t="b">
        <f t="shared" si="679"/>
        <v>0</v>
      </c>
      <c r="BC1119" s="97" t="b">
        <f t="shared" si="680"/>
        <v>1</v>
      </c>
      <c r="BD1119" s="97" t="b">
        <f>Petrobras_PETR4___Histórico__InfoMoney_1[[#This Row],[MACD Line]]&lt;0</f>
        <v>1</v>
      </c>
      <c r="BE11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0" spans="1:57">
      <c r="A1120" s="83">
        <v>42688</v>
      </c>
      <c r="B1120" s="98">
        <v>12.65</v>
      </c>
      <c r="C1120" s="98">
        <v>12.65</v>
      </c>
      <c r="D1120" s="98">
        <v>-7.0000000000000007E-2</v>
      </c>
      <c r="E1120" s="98">
        <f>Petrobras_PETR4___Histórico__InfoMoney_1[[#This Row],[Var.Dia (%)]]/100</f>
        <v>-7.000000000000001E-4</v>
      </c>
      <c r="F1120" s="98">
        <v>12.47</v>
      </c>
      <c r="G1120" s="98">
        <v>12.04</v>
      </c>
      <c r="H1120" s="98">
        <v>12.81</v>
      </c>
      <c r="I1120" s="97" t="s">
        <v>72</v>
      </c>
      <c r="J1120" s="108">
        <v>-1.8100000000000002E-2</v>
      </c>
      <c r="K1120" s="97">
        <f ca="1">IF(COUNT($E1120:E$1321)&gt;=22,LINEST(OFFSET(E1120,0,0,22),OFFSET(J1120,0,0,22)),"")</f>
        <v>-0.84334297823726223</v>
      </c>
      <c r="L1120" s="99">
        <f t="shared" si="645"/>
        <v>1</v>
      </c>
      <c r="M1120" s="99">
        <f t="shared" si="646"/>
        <v>0</v>
      </c>
      <c r="N1120" s="99">
        <f t="shared" si="647"/>
        <v>0</v>
      </c>
      <c r="O11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-0.86909871244635173</v>
      </c>
      <c r="P1120" s="128">
        <f>IF(Petrobras_PETR4___Histórico__InfoMoney_1[[#This Row],[William %R]]&lt;-0.8,1,0)</f>
        <v>1</v>
      </c>
      <c r="Q1120" s="128">
        <f>IF(Petrobras_PETR4___Histórico__InfoMoney_1[[#This Row],[William %R]]&gt;-0.1,1,0)</f>
        <v>0</v>
      </c>
      <c r="R1120" s="99">
        <f t="shared" si="648"/>
        <v>12.04</v>
      </c>
      <c r="S1120" s="99">
        <f t="shared" si="649"/>
        <v>16.7</v>
      </c>
      <c r="T1120" s="99">
        <f t="shared" si="650"/>
        <v>14.996807692307691</v>
      </c>
      <c r="U1120" s="99">
        <f t="shared" si="651"/>
        <v>15.3215</v>
      </c>
      <c r="V1120" s="99">
        <f t="shared" si="652"/>
        <v>14.419269566147667</v>
      </c>
      <c r="W1120" s="99">
        <f t="shared" si="653"/>
        <v>14.486291070311074</v>
      </c>
      <c r="X1120" s="99">
        <f t="shared" si="654"/>
        <v>-6.7021504163406576E-2</v>
      </c>
      <c r="Y1120" s="99">
        <f t="shared" si="655"/>
        <v>0.40191176020945052</v>
      </c>
      <c r="Z1120" s="99">
        <f t="shared" si="656"/>
        <v>-0.46893326437285709</v>
      </c>
      <c r="AA1120" s="109">
        <f t="shared" si="657"/>
        <v>7.0710678118653244E-3</v>
      </c>
      <c r="AB1120" s="109">
        <f t="shared" si="674"/>
        <v>1.2863008979239654</v>
      </c>
      <c r="AC1120" s="99" t="str">
        <f t="shared" si="675"/>
        <v>0</v>
      </c>
      <c r="AD1120" s="95" t="str">
        <f t="shared" si="676"/>
        <v>0</v>
      </c>
      <c r="AE1120" s="95">
        <f t="shared" si="658"/>
        <v>0</v>
      </c>
      <c r="AF1120" s="95">
        <f>IF(Petrobras_PETR4___Histórico__InfoMoney_1[[#This Row],[MACD Line]]&lt;0,1,0)</f>
        <v>1</v>
      </c>
      <c r="AG1120" s="99">
        <f>Petrobras_PETR4___Histórico__InfoMoney_1[[#This Row],[9MME]]/Petrobras_PETR4___Histórico__InfoMoney_1[[#This Row],[20MA]]</f>
        <v>0.9788080600664224</v>
      </c>
      <c r="AH1120" s="95">
        <f t="shared" si="659"/>
        <v>0</v>
      </c>
      <c r="AI1120" s="96">
        <f t="shared" si="660"/>
        <v>0</v>
      </c>
      <c r="AK1120" s="104" t="b">
        <f t="shared" si="661"/>
        <v>0</v>
      </c>
      <c r="AL1120" s="104" t="b">
        <f t="shared" si="662"/>
        <v>0</v>
      </c>
      <c r="AM1120" s="104" t="b">
        <f t="shared" si="663"/>
        <v>0</v>
      </c>
      <c r="AN1120" s="104" t="b">
        <f t="shared" si="664"/>
        <v>1</v>
      </c>
      <c r="AO1120" s="98">
        <f t="shared" si="665"/>
        <v>12.04</v>
      </c>
      <c r="AP1120" s="104">
        <f t="shared" si="666"/>
        <v>16.7</v>
      </c>
      <c r="AQ1120" s="98">
        <f t="shared" si="667"/>
        <v>0.2</v>
      </c>
      <c r="AR1120" s="98">
        <f t="shared" si="668"/>
        <v>0.15384615384615385</v>
      </c>
      <c r="AS1120" s="98">
        <f t="shared" si="669"/>
        <v>7.407407407407407E-2</v>
      </c>
      <c r="AU1120" s="97" t="b">
        <f t="shared" si="670"/>
        <v>0</v>
      </c>
      <c r="AV1120" s="97" t="b">
        <f t="shared" si="671"/>
        <v>0</v>
      </c>
      <c r="AW1120" s="97" t="b">
        <f t="shared" si="677"/>
        <v>1</v>
      </c>
      <c r="AX1120" s="97" t="b">
        <f t="shared" si="678"/>
        <v>1</v>
      </c>
      <c r="AY11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0" s="97" t="b">
        <f t="shared" si="672"/>
        <v>1</v>
      </c>
      <c r="BA1120" s="97" t="b">
        <f t="shared" si="673"/>
        <v>1</v>
      </c>
      <c r="BB1120" s="97" t="b">
        <f t="shared" si="679"/>
        <v>0</v>
      </c>
      <c r="BC1120" s="97" t="b">
        <f t="shared" si="680"/>
        <v>0</v>
      </c>
      <c r="BD1120" s="97" t="b">
        <f>Petrobras_PETR4___Histórico__InfoMoney_1[[#This Row],[MACD Line]]&lt;0</f>
        <v>1</v>
      </c>
      <c r="BE11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1" spans="1:57">
      <c r="A1121" s="83">
        <v>42685</v>
      </c>
      <c r="B1121" s="98">
        <v>12.66</v>
      </c>
      <c r="C1121" s="98">
        <v>12.66</v>
      </c>
      <c r="D1121" s="98">
        <v>-9.61</v>
      </c>
      <c r="E1121" s="98">
        <f>Petrobras_PETR4___Histórico__InfoMoney_1[[#This Row],[Var.Dia (%)]]/100</f>
        <v>-9.6099999999999991E-2</v>
      </c>
      <c r="F1121" s="98">
        <v>13.71</v>
      </c>
      <c r="G1121" s="98">
        <v>12.59</v>
      </c>
      <c r="H1121" s="98">
        <v>13.97</v>
      </c>
      <c r="I1121" s="97" t="s">
        <v>272</v>
      </c>
      <c r="J1121" s="108">
        <v>-7.9000000000000008E-3</v>
      </c>
      <c r="K1121" s="97">
        <f ca="1">IF(COUNT($E1121:E$1321)&gt;=22,LINEST(OFFSET(E1121,0,0,22),OFFSET(J1121,0,0,22)),"")</f>
        <v>-0.87447502452517434</v>
      </c>
      <c r="L1121" s="99">
        <f t="shared" si="645"/>
        <v>0</v>
      </c>
      <c r="M1121" s="99">
        <f t="shared" si="646"/>
        <v>0</v>
      </c>
      <c r="N1121" s="99">
        <f t="shared" si="647"/>
        <v>0</v>
      </c>
      <c r="O11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-0.98296836982968361</v>
      </c>
      <c r="P1121" s="128">
        <f>IF(Petrobras_PETR4___Histórico__InfoMoney_1[[#This Row],[William %R]]&lt;-0.8,1,0)</f>
        <v>1</v>
      </c>
      <c r="Q1121" s="128">
        <f>IF(Petrobras_PETR4___Histórico__InfoMoney_1[[#This Row],[William %R]]&gt;-0.1,1,0)</f>
        <v>0</v>
      </c>
      <c r="R1121" s="99">
        <f t="shared" si="648"/>
        <v>12.59</v>
      </c>
      <c r="S1121" s="99">
        <f t="shared" si="649"/>
        <v>16.7</v>
      </c>
      <c r="T1121" s="99">
        <f t="shared" si="650"/>
        <v>15.065192307692305</v>
      </c>
      <c r="U1121" s="99">
        <f t="shared" si="651"/>
        <v>15.423499999999999</v>
      </c>
      <c r="V1121" s="99">
        <f t="shared" si="652"/>
        <v>14.740954941810879</v>
      </c>
      <c r="W1121" s="99">
        <f t="shared" si="653"/>
        <v>14.633194355935959</v>
      </c>
      <c r="X1121" s="99">
        <f t="shared" si="654"/>
        <v>0.1077605858749191</v>
      </c>
      <c r="Y1121" s="99">
        <f t="shared" si="655"/>
        <v>0.51914507630266482</v>
      </c>
      <c r="Z1121" s="99">
        <f t="shared" si="656"/>
        <v>-0.41138449042774572</v>
      </c>
      <c r="AA1121" s="109">
        <f t="shared" si="657"/>
        <v>0.94752308678997355</v>
      </c>
      <c r="AB1121" s="109">
        <f t="shared" si="674"/>
        <v>1.2060140961033583</v>
      </c>
      <c r="AC1121" s="99" t="str">
        <f t="shared" si="675"/>
        <v>0</v>
      </c>
      <c r="AD1121" s="95" t="str">
        <f t="shared" si="676"/>
        <v>0</v>
      </c>
      <c r="AE1121" s="95">
        <f t="shared" si="658"/>
        <v>1</v>
      </c>
      <c r="AF1121" s="95">
        <f>IF(Petrobras_PETR4___Histórico__InfoMoney_1[[#This Row],[MACD Line]]&lt;0,1,0)</f>
        <v>0</v>
      </c>
      <c r="AG1121" s="99">
        <f>Petrobras_PETR4___Histórico__InfoMoney_1[[#This Row],[9MME]]/Petrobras_PETR4___Histórico__InfoMoney_1[[#This Row],[20MA]]</f>
        <v>0.97676871706761148</v>
      </c>
      <c r="AH1121" s="95">
        <f t="shared" si="659"/>
        <v>0</v>
      </c>
      <c r="AI1121" s="96">
        <f t="shared" si="660"/>
        <v>0</v>
      </c>
      <c r="AK1121" s="104" t="b">
        <f t="shared" si="661"/>
        <v>0</v>
      </c>
      <c r="AL1121" s="104" t="b">
        <f t="shared" si="662"/>
        <v>1</v>
      </c>
      <c r="AM1121" s="104" t="b">
        <f t="shared" si="663"/>
        <v>1</v>
      </c>
      <c r="AN1121" s="104" t="b">
        <f t="shared" si="664"/>
        <v>0</v>
      </c>
      <c r="AO1121" s="98">
        <f t="shared" si="665"/>
        <v>12.04</v>
      </c>
      <c r="AP1121" s="104">
        <f t="shared" si="666"/>
        <v>16.7</v>
      </c>
      <c r="AQ1121" s="98">
        <f t="shared" si="667"/>
        <v>0.2</v>
      </c>
      <c r="AR1121" s="98">
        <f t="shared" si="668"/>
        <v>0.15384615384615385</v>
      </c>
      <c r="AS1121" s="98">
        <f t="shared" si="669"/>
        <v>7.407407407407407E-2</v>
      </c>
      <c r="AU1121" s="97" t="b">
        <f t="shared" si="670"/>
        <v>0</v>
      </c>
      <c r="AV1121" s="97" t="b">
        <f t="shared" si="671"/>
        <v>1</v>
      </c>
      <c r="AW1121" s="97" t="b">
        <f t="shared" si="677"/>
        <v>1</v>
      </c>
      <c r="AX1121" s="97" t="b">
        <f t="shared" si="678"/>
        <v>1</v>
      </c>
      <c r="AY11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1" s="97" t="b">
        <f t="shared" si="672"/>
        <v>1</v>
      </c>
      <c r="BA1121" s="97" t="b">
        <f t="shared" si="673"/>
        <v>1</v>
      </c>
      <c r="BB1121" s="97" t="b">
        <f t="shared" si="679"/>
        <v>0</v>
      </c>
      <c r="BC1121" s="97" t="b">
        <f t="shared" si="680"/>
        <v>0</v>
      </c>
      <c r="BD1121" s="97" t="b">
        <f>Petrobras_PETR4___Histórico__InfoMoney_1[[#This Row],[MACD Line]]&lt;0</f>
        <v>0</v>
      </c>
      <c r="BE11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2" spans="1:57">
      <c r="A1122" s="83">
        <v>42684</v>
      </c>
      <c r="B1122" s="98">
        <v>14</v>
      </c>
      <c r="C1122" s="98">
        <v>14</v>
      </c>
      <c r="D1122" s="98">
        <v>-6.91</v>
      </c>
      <c r="E1122" s="98">
        <f>Petrobras_PETR4___Histórico__InfoMoney_1[[#This Row],[Var.Dia (%)]]/100</f>
        <v>-6.9099999999999995E-2</v>
      </c>
      <c r="F1122" s="98">
        <v>15.45</v>
      </c>
      <c r="G1122" s="98">
        <v>14</v>
      </c>
      <c r="H1122" s="98">
        <v>15.52</v>
      </c>
      <c r="I1122" s="97" t="s">
        <v>173</v>
      </c>
      <c r="J1122" s="108">
        <v>3.4099999999999998E-2</v>
      </c>
      <c r="K1122" s="97">
        <f ca="1">IF(COUNT($E1122:E$1321)&gt;=22,LINEST(OFFSET(E1122,0,0,22),OFFSET(J1122,0,0,22)),"")</f>
        <v>-0.97453166428967586</v>
      </c>
      <c r="L1122" s="99">
        <f t="shared" si="645"/>
        <v>0</v>
      </c>
      <c r="M1122" s="99">
        <f t="shared" si="646"/>
        <v>0</v>
      </c>
      <c r="N1122" s="99">
        <f t="shared" si="647"/>
        <v>0</v>
      </c>
      <c r="O11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122" s="128">
        <f>IF(Petrobras_PETR4___Histórico__InfoMoney_1[[#This Row],[William %R]]&lt;-0.8,1,0)</f>
        <v>1</v>
      </c>
      <c r="Q1122" s="128">
        <f>IF(Petrobras_PETR4___Histórico__InfoMoney_1[[#This Row],[William %R]]&gt;-0.1,1,0)</f>
        <v>0</v>
      </c>
      <c r="R1122" s="99">
        <f t="shared" si="648"/>
        <v>14</v>
      </c>
      <c r="S1122" s="99">
        <f t="shared" si="649"/>
        <v>16.7</v>
      </c>
      <c r="T1122" s="99">
        <f t="shared" si="650"/>
        <v>15.267115384615384</v>
      </c>
      <c r="U1122" s="99">
        <f t="shared" si="651"/>
        <v>15.502499999999998</v>
      </c>
      <c r="V1122" s="99">
        <f t="shared" si="652"/>
        <v>15.119310385776492</v>
      </c>
      <c r="W1122" s="99">
        <f t="shared" si="653"/>
        <v>14.791049904410835</v>
      </c>
      <c r="X1122" s="99">
        <f t="shared" si="654"/>
        <v>0.32826048136565689</v>
      </c>
      <c r="Y1122" s="99">
        <f t="shared" si="655"/>
        <v>0.6219911989096012</v>
      </c>
      <c r="Z1122" s="99">
        <f t="shared" si="656"/>
        <v>-0.29373071754394431</v>
      </c>
      <c r="AA1122" s="109">
        <f t="shared" si="657"/>
        <v>0.73539105243400882</v>
      </c>
      <c r="AB1122" s="109">
        <f t="shared" si="674"/>
        <v>0.65071499137487254</v>
      </c>
      <c r="AC1122" s="99" t="str">
        <f t="shared" si="675"/>
        <v>0</v>
      </c>
      <c r="AD1122" s="95" t="str">
        <f t="shared" si="676"/>
        <v>0</v>
      </c>
      <c r="AE1122" s="95">
        <f t="shared" si="658"/>
        <v>1</v>
      </c>
      <c r="AF1122" s="95">
        <f>IF(Petrobras_PETR4___Histórico__InfoMoney_1[[#This Row],[MACD Line]]&lt;0,1,0)</f>
        <v>0</v>
      </c>
      <c r="AG1122" s="99">
        <f>Petrobras_PETR4___Histórico__InfoMoney_1[[#This Row],[9MME]]/Petrobras_PETR4___Histórico__InfoMoney_1[[#This Row],[20MA]]</f>
        <v>0.98481634475828972</v>
      </c>
      <c r="AH1122" s="95">
        <f t="shared" si="659"/>
        <v>0</v>
      </c>
      <c r="AI1122" s="96">
        <f t="shared" si="660"/>
        <v>0</v>
      </c>
      <c r="AK1122" s="104" t="b">
        <f t="shared" si="661"/>
        <v>1</v>
      </c>
      <c r="AL1122" s="104" t="b">
        <f t="shared" si="662"/>
        <v>0</v>
      </c>
      <c r="AM1122" s="104" t="b">
        <f t="shared" si="663"/>
        <v>1</v>
      </c>
      <c r="AN1122" s="104" t="b">
        <f t="shared" si="664"/>
        <v>0</v>
      </c>
      <c r="AO1122" s="98">
        <f t="shared" si="665"/>
        <v>13.58</v>
      </c>
      <c r="AP1122" s="104">
        <f t="shared" si="666"/>
        <v>16.7</v>
      </c>
      <c r="AQ1122" s="98">
        <f t="shared" si="667"/>
        <v>0.2</v>
      </c>
      <c r="AR1122" s="98">
        <f t="shared" si="668"/>
        <v>0.15384615384615385</v>
      </c>
      <c r="AS1122" s="98">
        <f t="shared" si="669"/>
        <v>7.407407407407407E-2</v>
      </c>
      <c r="AU1122" s="97" t="b">
        <f t="shared" si="670"/>
        <v>1</v>
      </c>
      <c r="AV1122" s="97" t="b">
        <f t="shared" si="671"/>
        <v>0</v>
      </c>
      <c r="AW1122" s="97" t="b">
        <f t="shared" si="677"/>
        <v>1</v>
      </c>
      <c r="AX1122" s="97" t="b">
        <f t="shared" si="678"/>
        <v>1</v>
      </c>
      <c r="AY11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2" s="97" t="b">
        <f t="shared" si="672"/>
        <v>1</v>
      </c>
      <c r="BA1122" s="97" t="b">
        <f t="shared" si="673"/>
        <v>1</v>
      </c>
      <c r="BB1122" s="97" t="b">
        <f t="shared" si="679"/>
        <v>0</v>
      </c>
      <c r="BC1122" s="97" t="b">
        <f t="shared" si="680"/>
        <v>0</v>
      </c>
      <c r="BD1122" s="97" t="b">
        <f>Petrobras_PETR4___Histórico__InfoMoney_1[[#This Row],[MACD Line]]&lt;0</f>
        <v>0</v>
      </c>
      <c r="BE11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3" spans="1:57">
      <c r="A1123" s="83">
        <v>42683</v>
      </c>
      <c r="B1123" s="98">
        <v>15.04</v>
      </c>
      <c r="C1123" s="98">
        <v>15.04</v>
      </c>
      <c r="D1123" s="98">
        <v>-2.29</v>
      </c>
      <c r="E1123" s="98">
        <f>Petrobras_PETR4___Histórico__InfoMoney_1[[#This Row],[Var.Dia (%)]]/100</f>
        <v>-2.29E-2</v>
      </c>
      <c r="F1123" s="98">
        <v>14.32</v>
      </c>
      <c r="G1123" s="98">
        <v>14.28</v>
      </c>
      <c r="H1123" s="98">
        <v>15.45</v>
      </c>
      <c r="I1123" s="97" t="s">
        <v>65</v>
      </c>
      <c r="J1123" s="108">
        <v>3.3599999999999998E-2</v>
      </c>
      <c r="K1123" s="97">
        <f ca="1">IF(COUNT($E1123:E$1321)&gt;=22,LINEST(OFFSET(E1123,0,0,22),OFFSET(J1123,0,0,22)),"")</f>
        <v>-0.71211717402158048</v>
      </c>
      <c r="L1123" s="99">
        <f t="shared" si="645"/>
        <v>0</v>
      </c>
      <c r="M1123" s="99">
        <f t="shared" si="646"/>
        <v>0</v>
      </c>
      <c r="N1123" s="99">
        <f t="shared" si="647"/>
        <v>0</v>
      </c>
      <c r="O11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-0.68595041322314054</v>
      </c>
      <c r="P1123" s="128">
        <f>IF(Petrobras_PETR4___Histórico__InfoMoney_1[[#This Row],[William %R]]&lt;-0.8,1,0)</f>
        <v>0</v>
      </c>
      <c r="Q1123" s="128">
        <f>IF(Petrobras_PETR4___Histórico__InfoMoney_1[[#This Row],[William %R]]&gt;-0.1,1,0)</f>
        <v>0</v>
      </c>
      <c r="R1123" s="99">
        <f t="shared" si="648"/>
        <v>14.28</v>
      </c>
      <c r="S1123" s="99">
        <f t="shared" si="649"/>
        <v>16.7</v>
      </c>
      <c r="T1123" s="99">
        <f t="shared" si="650"/>
        <v>15.391999999999999</v>
      </c>
      <c r="U1123" s="99">
        <f t="shared" si="651"/>
        <v>15.497499999999999</v>
      </c>
      <c r="V1123" s="99">
        <f t="shared" si="652"/>
        <v>15.322821365008581</v>
      </c>
      <c r="W1123" s="99">
        <f t="shared" si="653"/>
        <v>14.854333896763702</v>
      </c>
      <c r="X1123" s="99">
        <f t="shared" si="654"/>
        <v>0.46848746824487897</v>
      </c>
      <c r="Y1123" s="99">
        <f t="shared" si="655"/>
        <v>0.69542387829558727</v>
      </c>
      <c r="Z1123" s="99">
        <f t="shared" si="656"/>
        <v>-0.2269364100507083</v>
      </c>
      <c r="AA1123" s="109">
        <f t="shared" si="657"/>
        <v>0.24748737341529264</v>
      </c>
      <c r="AB1123" s="109">
        <f t="shared" si="674"/>
        <v>0.48569537778323607</v>
      </c>
      <c r="AC1123" s="99" t="str">
        <f t="shared" si="675"/>
        <v>0</v>
      </c>
      <c r="AD1123" s="95">
        <f t="shared" si="676"/>
        <v>1</v>
      </c>
      <c r="AE1123" s="95">
        <f t="shared" si="658"/>
        <v>1</v>
      </c>
      <c r="AF1123" s="95">
        <f>IF(Petrobras_PETR4___Histórico__InfoMoney_1[[#This Row],[MACD Line]]&lt;0,1,0)</f>
        <v>0</v>
      </c>
      <c r="AG1123" s="99">
        <f>Petrobras_PETR4___Histórico__InfoMoney_1[[#This Row],[9MME]]/Petrobras_PETR4___Histórico__InfoMoney_1[[#This Row],[20MA]]</f>
        <v>0.99319245039522508</v>
      </c>
      <c r="AH1123" s="95">
        <f t="shared" si="659"/>
        <v>0</v>
      </c>
      <c r="AI1123" s="96">
        <f t="shared" si="660"/>
        <v>0</v>
      </c>
      <c r="AK1123" s="104" t="b">
        <f t="shared" si="661"/>
        <v>0</v>
      </c>
      <c r="AL1123" s="104" t="b">
        <f t="shared" si="662"/>
        <v>1</v>
      </c>
      <c r="AM1123" s="104" t="b">
        <f t="shared" si="663"/>
        <v>0</v>
      </c>
      <c r="AN1123" s="104" t="b">
        <f t="shared" si="664"/>
        <v>1</v>
      </c>
      <c r="AO1123" s="98">
        <f t="shared" si="665"/>
        <v>13.58</v>
      </c>
      <c r="AP1123" s="104">
        <f t="shared" si="666"/>
        <v>16.7</v>
      </c>
      <c r="AQ1123" s="98">
        <f t="shared" si="667"/>
        <v>0.2</v>
      </c>
      <c r="AR1123" s="98">
        <f t="shared" si="668"/>
        <v>0.15384615384615385</v>
      </c>
      <c r="AS1123" s="98">
        <f t="shared" si="669"/>
        <v>7.407407407407407E-2</v>
      </c>
      <c r="AU1123" s="97" t="b">
        <f t="shared" si="670"/>
        <v>0</v>
      </c>
      <c r="AV1123" s="97" t="b">
        <f t="shared" si="671"/>
        <v>1</v>
      </c>
      <c r="AW1123" s="97" t="b">
        <f t="shared" si="677"/>
        <v>1</v>
      </c>
      <c r="AX1123" s="97" t="b">
        <f t="shared" si="678"/>
        <v>0</v>
      </c>
      <c r="AY11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3" s="97" t="b">
        <f t="shared" si="672"/>
        <v>0</v>
      </c>
      <c r="BA1123" s="97" t="b">
        <f t="shared" si="673"/>
        <v>1</v>
      </c>
      <c r="BB1123" s="97" t="b">
        <f t="shared" si="679"/>
        <v>1</v>
      </c>
      <c r="BC1123" s="97" t="b">
        <f t="shared" si="680"/>
        <v>0</v>
      </c>
      <c r="BD1123" s="97" t="b">
        <f>Petrobras_PETR4___Histórico__InfoMoney_1[[#This Row],[MACD Line]]&lt;0</f>
        <v>0</v>
      </c>
      <c r="BE11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4" spans="1:57">
      <c r="A1124" s="83">
        <v>42682</v>
      </c>
      <c r="B1124" s="98">
        <v>15.39</v>
      </c>
      <c r="C1124" s="98">
        <v>15.39</v>
      </c>
      <c r="D1124" s="98">
        <v>-0.99</v>
      </c>
      <c r="E1124" s="98">
        <f>Petrobras_PETR4___Histórico__InfoMoney_1[[#This Row],[Var.Dia (%)]]/100</f>
        <v>-9.8999999999999991E-3</v>
      </c>
      <c r="F1124" s="98">
        <v>15.45</v>
      </c>
      <c r="G1124" s="98">
        <v>15.11</v>
      </c>
      <c r="H1124" s="98">
        <v>15.79</v>
      </c>
      <c r="I1124" s="97" t="s">
        <v>987</v>
      </c>
      <c r="J1124" s="108">
        <v>1.4200000000000001E-2</v>
      </c>
      <c r="K1124" s="97">
        <f ca="1">IF(COUNT($E1124:E$1321)&gt;=22,LINEST(OFFSET(E1124,0,0,22),OFFSET(J1124,0,0,22)),"")</f>
        <v>-0.71479614514350487</v>
      </c>
      <c r="L1124" s="99">
        <f t="shared" si="645"/>
        <v>0</v>
      </c>
      <c r="M1124" s="99">
        <f t="shared" si="646"/>
        <v>0</v>
      </c>
      <c r="N1124" s="99">
        <f t="shared" si="647"/>
        <v>0</v>
      </c>
      <c r="O11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-0.56223175965665184</v>
      </c>
      <c r="P1124" s="128">
        <f>IF(Petrobras_PETR4___Histórico__InfoMoney_1[[#This Row],[William %R]]&lt;-0.8,1,0)</f>
        <v>0</v>
      </c>
      <c r="Q1124" s="128">
        <f>IF(Petrobras_PETR4___Histórico__InfoMoney_1[[#This Row],[William %R]]&gt;-0.1,1,0)</f>
        <v>0</v>
      </c>
      <c r="R1124" s="99">
        <f t="shared" si="648"/>
        <v>14.37</v>
      </c>
      <c r="S1124" s="99">
        <f t="shared" si="649"/>
        <v>16.7</v>
      </c>
      <c r="T1124" s="99">
        <f t="shared" si="650"/>
        <v>15.378153846153845</v>
      </c>
      <c r="U1124" s="99">
        <f t="shared" si="651"/>
        <v>15.456</v>
      </c>
      <c r="V1124" s="99">
        <f t="shared" si="652"/>
        <v>15.374243431373777</v>
      </c>
      <c r="W1124" s="99">
        <f t="shared" si="653"/>
        <v>14.839480608504799</v>
      </c>
      <c r="X1124" s="99">
        <f t="shared" si="654"/>
        <v>0.53476282286897892</v>
      </c>
      <c r="Y1124" s="99">
        <f t="shared" si="655"/>
        <v>0.75215798080826435</v>
      </c>
      <c r="Z1124" s="99">
        <f t="shared" si="656"/>
        <v>-0.21739515793928543</v>
      </c>
      <c r="AA1124" s="109">
        <f t="shared" si="657"/>
        <v>0.1131370849898477</v>
      </c>
      <c r="AB1124" s="109">
        <f t="shared" si="674"/>
        <v>0.49691045470990092</v>
      </c>
      <c r="AC1124" s="99" t="str">
        <f t="shared" si="675"/>
        <v>0</v>
      </c>
      <c r="AD1124" s="95" t="str">
        <f t="shared" si="676"/>
        <v>0</v>
      </c>
      <c r="AE1124" s="95">
        <f t="shared" si="658"/>
        <v>1</v>
      </c>
      <c r="AF1124" s="95">
        <f>IF(Petrobras_PETR4___Histórico__InfoMoney_1[[#This Row],[MACD Line]]&lt;0,1,0)</f>
        <v>0</v>
      </c>
      <c r="AG1124" s="99">
        <f>Petrobras_PETR4___Histórico__InfoMoney_1[[#This Row],[9MME]]/Petrobras_PETR4___Histórico__InfoMoney_1[[#This Row],[20MA]]</f>
        <v>0.99496336996336987</v>
      </c>
      <c r="AH1124" s="95">
        <f t="shared" si="659"/>
        <v>0</v>
      </c>
      <c r="AI1124" s="96">
        <f t="shared" si="660"/>
        <v>0</v>
      </c>
      <c r="AK1124" s="104" t="b">
        <f t="shared" si="661"/>
        <v>1</v>
      </c>
      <c r="AL1124" s="104" t="b">
        <f t="shared" si="662"/>
        <v>0</v>
      </c>
      <c r="AM1124" s="104" t="b">
        <f t="shared" si="663"/>
        <v>0</v>
      </c>
      <c r="AN1124" s="104" t="b">
        <f t="shared" si="664"/>
        <v>1</v>
      </c>
      <c r="AO1124" s="98">
        <f t="shared" si="665"/>
        <v>13.58</v>
      </c>
      <c r="AP1124" s="104">
        <f t="shared" si="666"/>
        <v>16.7</v>
      </c>
      <c r="AQ1124" s="98">
        <f t="shared" si="667"/>
        <v>0.2</v>
      </c>
      <c r="AR1124" s="98">
        <f t="shared" si="668"/>
        <v>0.15384615384615385</v>
      </c>
      <c r="AS1124" s="98">
        <f t="shared" si="669"/>
        <v>7.407407407407407E-2</v>
      </c>
      <c r="AU1124" s="97" t="b">
        <f t="shared" si="670"/>
        <v>1</v>
      </c>
      <c r="AV1124" s="97" t="b">
        <f t="shared" si="671"/>
        <v>1</v>
      </c>
      <c r="AW1124" s="97" t="b">
        <f t="shared" si="677"/>
        <v>0</v>
      </c>
      <c r="AX1124" s="97" t="b">
        <f t="shared" si="678"/>
        <v>0</v>
      </c>
      <c r="AY11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4" s="97" t="b">
        <f t="shared" si="672"/>
        <v>0</v>
      </c>
      <c r="BA1124" s="97" t="b">
        <f t="shared" si="673"/>
        <v>0</v>
      </c>
      <c r="BB1124" s="97" t="b">
        <f t="shared" si="679"/>
        <v>1</v>
      </c>
      <c r="BC1124" s="97" t="b">
        <f t="shared" si="680"/>
        <v>1</v>
      </c>
      <c r="BD1124" s="97" t="b">
        <f>Petrobras_PETR4___Histórico__InfoMoney_1[[#This Row],[MACD Line]]&lt;0</f>
        <v>0</v>
      </c>
      <c r="BE11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5" spans="1:57">
      <c r="A1125" s="83">
        <v>42681</v>
      </c>
      <c r="B1125" s="98">
        <v>15.55</v>
      </c>
      <c r="C1125" s="98">
        <v>15.55</v>
      </c>
      <c r="D1125" s="98">
        <v>7.63</v>
      </c>
      <c r="E1125" s="98">
        <f>Petrobras_PETR4___Histórico__InfoMoney_1[[#This Row],[Var.Dia (%)]]/100</f>
        <v>7.6299999999999993E-2</v>
      </c>
      <c r="F1125" s="98">
        <v>15.1</v>
      </c>
      <c r="G1125" s="98">
        <v>15.1</v>
      </c>
      <c r="H1125" s="98">
        <v>15.55</v>
      </c>
      <c r="I1125" s="97" t="s">
        <v>988</v>
      </c>
      <c r="J1125" s="108">
        <v>-1.6999999999999999E-3</v>
      </c>
      <c r="K1125" s="97">
        <f ca="1">IF(COUNT($E1125:E$1321)&gt;=22,LINEST(OFFSET(E1125,0,0,22),OFFSET(J1125,0,0,22)),"")</f>
        <v>-0.7161695643240813</v>
      </c>
      <c r="L1125" s="99">
        <f t="shared" si="645"/>
        <v>0</v>
      </c>
      <c r="M1125" s="99">
        <f t="shared" si="646"/>
        <v>0</v>
      </c>
      <c r="N1125" s="99">
        <f t="shared" si="647"/>
        <v>0</v>
      </c>
      <c r="O11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-0.49356223175965602</v>
      </c>
      <c r="P1125" s="128">
        <f>IF(Petrobras_PETR4___Histórico__InfoMoney_1[[#This Row],[William %R]]&lt;-0.8,1,0)</f>
        <v>0</v>
      </c>
      <c r="Q1125" s="128">
        <f>IF(Petrobras_PETR4___Histórico__InfoMoney_1[[#This Row],[William %R]]&gt;-0.1,1,0)</f>
        <v>0</v>
      </c>
      <c r="R1125" s="99">
        <f t="shared" si="648"/>
        <v>14.37</v>
      </c>
      <c r="S1125" s="99">
        <f t="shared" si="649"/>
        <v>16.7</v>
      </c>
      <c r="T1125" s="99">
        <f t="shared" si="650"/>
        <v>15.321961538461538</v>
      </c>
      <c r="U1125" s="99">
        <f t="shared" si="651"/>
        <v>15.375999999999999</v>
      </c>
      <c r="V1125" s="99">
        <f t="shared" si="652"/>
        <v>15.371378600714465</v>
      </c>
      <c r="W1125" s="99">
        <f t="shared" si="653"/>
        <v>14.795439057185183</v>
      </c>
      <c r="X1125" s="99">
        <f t="shared" si="654"/>
        <v>0.57593954352928201</v>
      </c>
      <c r="Y1125" s="99">
        <f t="shared" si="655"/>
        <v>0.80650677029308571</v>
      </c>
      <c r="Z1125" s="99">
        <f t="shared" si="656"/>
        <v>-0.2305672267638037</v>
      </c>
      <c r="AA1125" s="109">
        <f t="shared" si="657"/>
        <v>0.7778174593052033</v>
      </c>
      <c r="AB1125" s="109">
        <f t="shared" si="674"/>
        <v>0.64836717992199489</v>
      </c>
      <c r="AC1125" s="99" t="str">
        <f t="shared" si="675"/>
        <v>1</v>
      </c>
      <c r="AD1125" s="95" t="str">
        <f t="shared" si="676"/>
        <v>0</v>
      </c>
      <c r="AE1125" s="95">
        <f t="shared" si="658"/>
        <v>1</v>
      </c>
      <c r="AF1125" s="95">
        <f>IF(Petrobras_PETR4___Histórico__InfoMoney_1[[#This Row],[MACD Line]]&lt;0,1,0)</f>
        <v>0</v>
      </c>
      <c r="AG1125" s="99">
        <f>Petrobras_PETR4___Histórico__InfoMoney_1[[#This Row],[9MME]]/Petrobras_PETR4___Histórico__InfoMoney_1[[#This Row],[20MA]]</f>
        <v>0.99648553189786282</v>
      </c>
      <c r="AH1125" s="95">
        <f t="shared" si="659"/>
        <v>0</v>
      </c>
      <c r="AI1125" s="96">
        <f t="shared" si="660"/>
        <v>0</v>
      </c>
      <c r="AK1125" s="104" t="b">
        <f t="shared" si="661"/>
        <v>0</v>
      </c>
      <c r="AL1125" s="104" t="b">
        <f t="shared" si="662"/>
        <v>0</v>
      </c>
      <c r="AM1125" s="104" t="b">
        <f t="shared" si="663"/>
        <v>0</v>
      </c>
      <c r="AN1125" s="104" t="b">
        <f t="shared" si="664"/>
        <v>1</v>
      </c>
      <c r="AO1125" s="98">
        <f t="shared" si="665"/>
        <v>13.52</v>
      </c>
      <c r="AP1125" s="104">
        <f t="shared" si="666"/>
        <v>16.7</v>
      </c>
      <c r="AQ1125" s="98">
        <f t="shared" si="667"/>
        <v>0.2</v>
      </c>
      <c r="AR1125" s="98">
        <f t="shared" si="668"/>
        <v>0.15384615384615385</v>
      </c>
      <c r="AS1125" s="98">
        <f t="shared" si="669"/>
        <v>7.407407407407407E-2</v>
      </c>
      <c r="AU1125" s="97" t="b">
        <f t="shared" si="670"/>
        <v>1</v>
      </c>
      <c r="AV1125" s="97" t="b">
        <f t="shared" si="671"/>
        <v>0</v>
      </c>
      <c r="AW1125" s="97" t="b">
        <f t="shared" si="677"/>
        <v>0</v>
      </c>
      <c r="AX1125" s="97" t="b">
        <f t="shared" si="678"/>
        <v>1</v>
      </c>
      <c r="AY11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5" s="97" t="b">
        <f t="shared" si="672"/>
        <v>1</v>
      </c>
      <c r="BA1125" s="97" t="b">
        <f t="shared" si="673"/>
        <v>0</v>
      </c>
      <c r="BB1125" s="97" t="b">
        <f t="shared" si="679"/>
        <v>0</v>
      </c>
      <c r="BC1125" s="97" t="b">
        <f t="shared" si="680"/>
        <v>1</v>
      </c>
      <c r="BD1125" s="97" t="b">
        <f>Petrobras_PETR4___Histórico__InfoMoney_1[[#This Row],[MACD Line]]&lt;0</f>
        <v>0</v>
      </c>
      <c r="BE11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6" spans="1:57">
      <c r="A1126" s="83">
        <v>42678</v>
      </c>
      <c r="B1126" s="98">
        <v>14.45</v>
      </c>
      <c r="C1126" s="98">
        <v>14.45</v>
      </c>
      <c r="D1126" s="98">
        <v>-0.87</v>
      </c>
      <c r="E1126" s="98">
        <f>Petrobras_PETR4___Histórico__InfoMoney_1[[#This Row],[Var.Dia (%)]]/100</f>
        <v>-8.6999999999999994E-3</v>
      </c>
      <c r="F1126" s="98">
        <v>14.88</v>
      </c>
      <c r="G1126" s="98">
        <v>14.37</v>
      </c>
      <c r="H1126" s="98">
        <v>14.98</v>
      </c>
      <c r="I1126" s="97" t="s">
        <v>989</v>
      </c>
      <c r="J1126" s="108">
        <v>-3.8300000000000001E-2</v>
      </c>
      <c r="K1126" s="97">
        <f ca="1">IF(COUNT($E1126:E$1321)&gt;=22,LINEST(OFFSET(E1126,0,0,22),OFFSET(J1126,0,0,22)),"")</f>
        <v>-0.69926267601116487</v>
      </c>
      <c r="L1126" s="99">
        <f t="shared" si="645"/>
        <v>0</v>
      </c>
      <c r="M1126" s="99">
        <f t="shared" si="646"/>
        <v>0</v>
      </c>
      <c r="N1126" s="99">
        <f t="shared" si="647"/>
        <v>0</v>
      </c>
      <c r="O11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-0.96566523605150212</v>
      </c>
      <c r="P1126" s="128">
        <f>IF(Petrobras_PETR4___Histórico__InfoMoney_1[[#This Row],[William %R]]&lt;-0.8,1,0)</f>
        <v>1</v>
      </c>
      <c r="Q1126" s="128">
        <f>IF(Petrobras_PETR4___Histórico__InfoMoney_1[[#This Row],[William %R]]&gt;-0.1,1,0)</f>
        <v>0</v>
      </c>
      <c r="R1126" s="99">
        <f t="shared" si="648"/>
        <v>14.37</v>
      </c>
      <c r="S1126" s="99">
        <f t="shared" si="649"/>
        <v>16.7</v>
      </c>
      <c r="T1126" s="99">
        <f t="shared" si="650"/>
        <v>15.098576923076925</v>
      </c>
      <c r="U1126" s="99">
        <f t="shared" si="651"/>
        <v>15.2805</v>
      </c>
      <c r="V1126" s="99">
        <f t="shared" si="652"/>
        <v>15.338901982662549</v>
      </c>
      <c r="W1126" s="99">
        <f t="shared" si="653"/>
        <v>14.735074181759998</v>
      </c>
      <c r="X1126" s="99">
        <f t="shared" si="654"/>
        <v>0.60382780090255039</v>
      </c>
      <c r="Y1126" s="99">
        <f t="shared" si="655"/>
        <v>0.86414857698403669</v>
      </c>
      <c r="Z1126" s="99">
        <f t="shared" si="656"/>
        <v>-0.26032077608148629</v>
      </c>
      <c r="AA1126" s="109">
        <f t="shared" si="657"/>
        <v>8.4852813742386402E-2</v>
      </c>
      <c r="AB1126" s="109">
        <f t="shared" si="674"/>
        <v>0.83715589945959301</v>
      </c>
      <c r="AC1126" s="99" t="str">
        <f t="shared" si="675"/>
        <v>0</v>
      </c>
      <c r="AD1126" s="95" t="str">
        <f t="shared" si="676"/>
        <v>0</v>
      </c>
      <c r="AE1126" s="95">
        <f t="shared" si="658"/>
        <v>1</v>
      </c>
      <c r="AF1126" s="95">
        <f>IF(Petrobras_PETR4___Histórico__InfoMoney_1[[#This Row],[MACD Line]]&lt;0,1,0)</f>
        <v>0</v>
      </c>
      <c r="AG1126" s="99">
        <f>Petrobras_PETR4___Histórico__InfoMoney_1[[#This Row],[9MME]]/Petrobras_PETR4___Histórico__InfoMoney_1[[#This Row],[20MA]]</f>
        <v>0.98809442904858646</v>
      </c>
      <c r="AH1126" s="95">
        <f t="shared" si="659"/>
        <v>0</v>
      </c>
      <c r="AI1126" s="96">
        <f t="shared" si="660"/>
        <v>0</v>
      </c>
      <c r="AK1126" s="104" t="b">
        <f t="shared" si="661"/>
        <v>0</v>
      </c>
      <c r="AL1126" s="104" t="b">
        <f t="shared" si="662"/>
        <v>0</v>
      </c>
      <c r="AM1126" s="104" t="b">
        <f t="shared" si="663"/>
        <v>1</v>
      </c>
      <c r="AN1126" s="104" t="b">
        <f t="shared" si="664"/>
        <v>0</v>
      </c>
      <c r="AO1126" s="98">
        <f t="shared" si="665"/>
        <v>13.21</v>
      </c>
      <c r="AP1126" s="104">
        <f t="shared" si="666"/>
        <v>16.7</v>
      </c>
      <c r="AQ1126" s="98">
        <f t="shared" si="667"/>
        <v>0.2</v>
      </c>
      <c r="AR1126" s="98">
        <f t="shared" si="668"/>
        <v>0.15384615384615385</v>
      </c>
      <c r="AS1126" s="98">
        <f t="shared" si="669"/>
        <v>7.407407407407407E-2</v>
      </c>
      <c r="AU1126" s="97" t="b">
        <f t="shared" si="670"/>
        <v>0</v>
      </c>
      <c r="AV1126" s="97" t="b">
        <f t="shared" si="671"/>
        <v>0</v>
      </c>
      <c r="AW1126" s="97" t="b">
        <f t="shared" si="677"/>
        <v>1</v>
      </c>
      <c r="AX1126" s="97" t="b">
        <f t="shared" si="678"/>
        <v>1</v>
      </c>
      <c r="AY11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6" s="97" t="b">
        <f t="shared" si="672"/>
        <v>1</v>
      </c>
      <c r="BA1126" s="97" t="b">
        <f t="shared" si="673"/>
        <v>1</v>
      </c>
      <c r="BB1126" s="97" t="b">
        <f t="shared" si="679"/>
        <v>0</v>
      </c>
      <c r="BC1126" s="97" t="b">
        <f t="shared" si="680"/>
        <v>0</v>
      </c>
      <c r="BD1126" s="97" t="b">
        <f>Petrobras_PETR4___Histórico__InfoMoney_1[[#This Row],[MACD Line]]&lt;0</f>
        <v>0</v>
      </c>
      <c r="BE11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7" spans="1:57">
      <c r="A1127" s="83">
        <v>42677</v>
      </c>
      <c r="B1127" s="98">
        <v>14.57</v>
      </c>
      <c r="C1127" s="98">
        <v>14.57</v>
      </c>
      <c r="D1127" s="98">
        <v>-4.33</v>
      </c>
      <c r="E1127" s="98">
        <f>Petrobras_PETR4___Histórico__InfoMoney_1[[#This Row],[Var.Dia (%)]]/100</f>
        <v>-4.3299999999999998E-2</v>
      </c>
      <c r="F1127" s="98">
        <v>15.02</v>
      </c>
      <c r="G1127" s="98">
        <v>14.57</v>
      </c>
      <c r="H1127" s="98">
        <v>15.38</v>
      </c>
      <c r="I1127" s="97" t="s">
        <v>990</v>
      </c>
      <c r="J1127" s="108">
        <v>2.5000000000000001E-3</v>
      </c>
      <c r="K1127" s="97">
        <f ca="1">IF(COUNT($E1127:E$1321)&gt;=22,LINEST(OFFSET(E1127,0,0,22),OFFSET(J1127,0,0,22)),"")</f>
        <v>-1.2215808186829209</v>
      </c>
      <c r="L1127" s="99">
        <f t="shared" si="645"/>
        <v>0</v>
      </c>
      <c r="M1127" s="99">
        <f t="shared" si="646"/>
        <v>0</v>
      </c>
      <c r="N1127" s="99">
        <f t="shared" si="647"/>
        <v>0</v>
      </c>
      <c r="O11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-0.94247787610619438</v>
      </c>
      <c r="P1127" s="128">
        <f>IF(Petrobras_PETR4___Histórico__InfoMoney_1[[#This Row],[William %R]]&lt;-0.8,1,0)</f>
        <v>1</v>
      </c>
      <c r="Q1127" s="128">
        <f>IF(Petrobras_PETR4___Histórico__InfoMoney_1[[#This Row],[William %R]]&gt;-0.1,1,0)</f>
        <v>0</v>
      </c>
      <c r="R1127" s="99">
        <f t="shared" si="648"/>
        <v>14.44</v>
      </c>
      <c r="S1127" s="99">
        <f t="shared" si="649"/>
        <v>16.7</v>
      </c>
      <c r="T1127" s="99">
        <f t="shared" si="650"/>
        <v>15.036653846153849</v>
      </c>
      <c r="U1127" s="99">
        <f t="shared" si="651"/>
        <v>15.216500000000002</v>
      </c>
      <c r="V1127" s="99">
        <f t="shared" si="652"/>
        <v>15.500520524964831</v>
      </c>
      <c r="W1127" s="99">
        <f t="shared" si="653"/>
        <v>14.757880116300798</v>
      </c>
      <c r="X1127" s="99">
        <f t="shared" si="654"/>
        <v>0.74264040866403214</v>
      </c>
      <c r="Y1127" s="99">
        <f t="shared" si="655"/>
        <v>0.92922877100440826</v>
      </c>
      <c r="Z1127" s="99">
        <f t="shared" si="656"/>
        <v>-0.18658836234037612</v>
      </c>
      <c r="AA1127" s="109">
        <f t="shared" si="657"/>
        <v>0.46669047558312149</v>
      </c>
      <c r="AB1127" s="109">
        <f t="shared" si="674"/>
        <v>0.77380230033258468</v>
      </c>
      <c r="AC1127" s="99" t="str">
        <f t="shared" si="675"/>
        <v>0</v>
      </c>
      <c r="AD1127" s="95">
        <f t="shared" si="676"/>
        <v>1</v>
      </c>
      <c r="AE1127" s="95">
        <f t="shared" si="658"/>
        <v>1</v>
      </c>
      <c r="AF1127" s="95">
        <f>IF(Petrobras_PETR4___Histórico__InfoMoney_1[[#This Row],[MACD Line]]&lt;0,1,0)</f>
        <v>0</v>
      </c>
      <c r="AG1127" s="99">
        <f>Petrobras_PETR4___Histórico__InfoMoney_1[[#This Row],[9MME]]/Petrobras_PETR4___Histórico__InfoMoney_1[[#This Row],[20MA]]</f>
        <v>0.98818084619681579</v>
      </c>
      <c r="AH1127" s="95">
        <f t="shared" si="659"/>
        <v>0</v>
      </c>
      <c r="AI1127" s="96">
        <f t="shared" si="660"/>
        <v>0</v>
      </c>
      <c r="AK1127" s="104" t="b">
        <f t="shared" si="661"/>
        <v>0</v>
      </c>
      <c r="AL1127" s="104" t="b">
        <f t="shared" si="662"/>
        <v>0</v>
      </c>
      <c r="AM1127" s="104" t="b">
        <f t="shared" si="663"/>
        <v>0</v>
      </c>
      <c r="AN1127" s="104" t="b">
        <f t="shared" si="664"/>
        <v>0</v>
      </c>
      <c r="AO1127" s="98">
        <f t="shared" si="665"/>
        <v>12.79</v>
      </c>
      <c r="AP1127" s="104">
        <f t="shared" si="666"/>
        <v>16.7</v>
      </c>
      <c r="AQ1127" s="98">
        <f t="shared" si="667"/>
        <v>0.2</v>
      </c>
      <c r="AR1127" s="98">
        <f t="shared" si="668"/>
        <v>0.15384615384615385</v>
      </c>
      <c r="AS1127" s="98">
        <f t="shared" si="669"/>
        <v>7.407407407407407E-2</v>
      </c>
      <c r="AU1127" s="97" t="b">
        <f t="shared" si="670"/>
        <v>0</v>
      </c>
      <c r="AV1127" s="97" t="b">
        <f t="shared" si="671"/>
        <v>0</v>
      </c>
      <c r="AW1127" s="97" t="b">
        <f t="shared" si="677"/>
        <v>1</v>
      </c>
      <c r="AX1127" s="97" t="b">
        <f t="shared" si="678"/>
        <v>1</v>
      </c>
      <c r="AY11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7" s="97" t="b">
        <f t="shared" si="672"/>
        <v>1</v>
      </c>
      <c r="BA1127" s="97" t="b">
        <f t="shared" si="673"/>
        <v>1</v>
      </c>
      <c r="BB1127" s="97" t="b">
        <f t="shared" si="679"/>
        <v>0</v>
      </c>
      <c r="BC1127" s="97" t="b">
        <f t="shared" si="680"/>
        <v>0</v>
      </c>
      <c r="BD1127" s="97" t="b">
        <f>Petrobras_PETR4___Histórico__InfoMoney_1[[#This Row],[MACD Line]]&lt;0</f>
        <v>0</v>
      </c>
      <c r="BE11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8" spans="1:57">
      <c r="A1128" s="83">
        <v>42675</v>
      </c>
      <c r="B1128" s="98">
        <v>15.23</v>
      </c>
      <c r="C1128" s="98">
        <v>15.23</v>
      </c>
      <c r="D1128" s="98">
        <v>-4.6900000000000004</v>
      </c>
      <c r="E1128" s="98">
        <f>Petrobras_PETR4___Histórico__InfoMoney_1[[#This Row],[Var.Dia (%)]]/100</f>
        <v>-4.6900000000000004E-2</v>
      </c>
      <c r="F1128" s="98">
        <v>16.149999999999999</v>
      </c>
      <c r="G1128" s="98">
        <v>14.96</v>
      </c>
      <c r="H1128" s="98">
        <v>16.149999999999999</v>
      </c>
      <c r="I1128" s="97" t="s">
        <v>179</v>
      </c>
      <c r="J1128" s="108">
        <v>2.5499999999999998E-2</v>
      </c>
      <c r="K1128" s="97">
        <f ca="1">IF(COUNT($E1128:E$1321)&gt;=22,LINEST(OFFSET(E1128,0,0,22),OFFSET(J1128,0,0,22)),"")</f>
        <v>-1.0371439668482803</v>
      </c>
      <c r="L1128" s="99">
        <f t="shared" si="645"/>
        <v>0</v>
      </c>
      <c r="M1128" s="99">
        <f t="shared" si="646"/>
        <v>0</v>
      </c>
      <c r="N1128" s="99">
        <f t="shared" si="647"/>
        <v>0</v>
      </c>
      <c r="O11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-0.47115384615384592</v>
      </c>
      <c r="P1128" s="128">
        <f>IF(Petrobras_PETR4___Histórico__InfoMoney_1[[#This Row],[William %R]]&lt;-0.8,1,0)</f>
        <v>0</v>
      </c>
      <c r="Q1128" s="128">
        <f>IF(Petrobras_PETR4___Histórico__InfoMoney_1[[#This Row],[William %R]]&gt;-0.1,1,0)</f>
        <v>0</v>
      </c>
      <c r="R1128" s="99">
        <f t="shared" si="648"/>
        <v>13.58</v>
      </c>
      <c r="S1128" s="99">
        <f t="shared" si="649"/>
        <v>16.7</v>
      </c>
      <c r="T1128" s="99">
        <f t="shared" si="650"/>
        <v>15.027769230769234</v>
      </c>
      <c r="U1128" s="99">
        <f t="shared" si="651"/>
        <v>15.121500000000003</v>
      </c>
      <c r="V1128" s="99">
        <f t="shared" si="652"/>
        <v>15.669706074958436</v>
      </c>
      <c r="W1128" s="99">
        <f t="shared" si="653"/>
        <v>14.772910525604862</v>
      </c>
      <c r="X1128" s="99">
        <f t="shared" si="654"/>
        <v>0.89679554935357331</v>
      </c>
      <c r="Y1128" s="99">
        <f t="shared" si="655"/>
        <v>0.97587586158950235</v>
      </c>
      <c r="Z1128" s="99">
        <f t="shared" si="656"/>
        <v>-7.908031223592904E-2</v>
      </c>
      <c r="AA1128" s="109">
        <f t="shared" si="657"/>
        <v>0.5303300858899106</v>
      </c>
      <c r="AB1128" s="109">
        <f t="shared" si="674"/>
        <v>0.4836010752676218</v>
      </c>
      <c r="AC1128" s="99" t="str">
        <f t="shared" si="675"/>
        <v>0</v>
      </c>
      <c r="AD1128" s="95" t="str">
        <f t="shared" si="676"/>
        <v>0</v>
      </c>
      <c r="AE1128" s="95">
        <f t="shared" si="658"/>
        <v>1</v>
      </c>
      <c r="AF1128" s="95">
        <f>IF(Petrobras_PETR4___Histórico__InfoMoney_1[[#This Row],[MACD Line]]&lt;0,1,0)</f>
        <v>0</v>
      </c>
      <c r="AG1128" s="99">
        <f>Petrobras_PETR4___Histórico__InfoMoney_1[[#This Row],[9MME]]/Petrobras_PETR4___Histórico__InfoMoney_1[[#This Row],[20MA]]</f>
        <v>0.99380148998242446</v>
      </c>
      <c r="AH1128" s="95">
        <f t="shared" si="659"/>
        <v>0</v>
      </c>
      <c r="AI1128" s="96">
        <f t="shared" si="660"/>
        <v>1</v>
      </c>
      <c r="AK1128" s="104" t="b">
        <f t="shared" si="661"/>
        <v>0</v>
      </c>
      <c r="AL1128" s="104" t="b">
        <f t="shared" si="662"/>
        <v>1</v>
      </c>
      <c r="AM1128" s="104" t="b">
        <f t="shared" si="663"/>
        <v>1</v>
      </c>
      <c r="AN1128" s="104" t="b">
        <f t="shared" si="664"/>
        <v>0</v>
      </c>
      <c r="AO1128" s="98">
        <f t="shared" si="665"/>
        <v>12.49</v>
      </c>
      <c r="AP1128" s="104">
        <f t="shared" si="666"/>
        <v>16.7</v>
      </c>
      <c r="AQ1128" s="98">
        <f t="shared" si="667"/>
        <v>0.2</v>
      </c>
      <c r="AR1128" s="98">
        <f t="shared" si="668"/>
        <v>0.15384615384615385</v>
      </c>
      <c r="AS1128" s="98">
        <f t="shared" si="669"/>
        <v>7.407407407407407E-2</v>
      </c>
      <c r="AU1128" s="97" t="b">
        <f t="shared" si="670"/>
        <v>0</v>
      </c>
      <c r="AV1128" s="97" t="b">
        <f t="shared" si="671"/>
        <v>0</v>
      </c>
      <c r="AW1128" s="97" t="b">
        <f t="shared" si="677"/>
        <v>1</v>
      </c>
      <c r="AX1128" s="97" t="b">
        <f t="shared" si="678"/>
        <v>1</v>
      </c>
      <c r="AY11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8" s="97" t="b">
        <f t="shared" si="672"/>
        <v>1</v>
      </c>
      <c r="BA1128" s="97" t="b">
        <f t="shared" si="673"/>
        <v>1</v>
      </c>
      <c r="BB1128" s="97" t="b">
        <f t="shared" si="679"/>
        <v>0</v>
      </c>
      <c r="BC1128" s="97" t="b">
        <f t="shared" si="680"/>
        <v>0</v>
      </c>
      <c r="BD1128" s="97" t="b">
        <f>Petrobras_PETR4___Histórico__InfoMoney_1[[#This Row],[MACD Line]]&lt;0</f>
        <v>0</v>
      </c>
      <c r="BE11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29" spans="1:57">
      <c r="A1129" s="83">
        <v>42674</v>
      </c>
      <c r="B1129" s="98">
        <v>15.98</v>
      </c>
      <c r="C1129" s="98">
        <v>15.98</v>
      </c>
      <c r="D1129" s="98">
        <v>-2.21</v>
      </c>
      <c r="E1129" s="98">
        <f>Petrobras_PETR4___Histórico__InfoMoney_1[[#This Row],[Var.Dia (%)]]/100</f>
        <v>-2.2099999999999998E-2</v>
      </c>
      <c r="F1129" s="98">
        <v>16.29</v>
      </c>
      <c r="G1129" s="98">
        <v>15.91</v>
      </c>
      <c r="H1129" s="98">
        <v>16.41</v>
      </c>
      <c r="I1129" s="97" t="s">
        <v>991</v>
      </c>
      <c r="J1129" s="108">
        <v>2.52E-2</v>
      </c>
      <c r="K1129" s="97">
        <f ca="1">IF(COUNT($E1129:E$1321)&gt;=22,LINEST(OFFSET(E1129,0,0,22),OFFSET(J1129,0,0,22)),"")</f>
        <v>-0.69291549753321791</v>
      </c>
      <c r="L1129" s="99">
        <f t="shared" si="645"/>
        <v>0</v>
      </c>
      <c r="M1129" s="99">
        <f t="shared" si="646"/>
        <v>0</v>
      </c>
      <c r="N1129" s="99">
        <f t="shared" si="647"/>
        <v>0</v>
      </c>
      <c r="O11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-0.23076923076923045</v>
      </c>
      <c r="P1129" s="128">
        <f>IF(Petrobras_PETR4___Histórico__InfoMoney_1[[#This Row],[William %R]]&lt;-0.8,1,0)</f>
        <v>0</v>
      </c>
      <c r="Q1129" s="128">
        <f>IF(Petrobras_PETR4___Histórico__InfoMoney_1[[#This Row],[William %R]]&gt;-0.1,1,0)</f>
        <v>0</v>
      </c>
      <c r="R1129" s="99">
        <f t="shared" si="648"/>
        <v>13.58</v>
      </c>
      <c r="S1129" s="99">
        <f t="shared" si="649"/>
        <v>16.7</v>
      </c>
      <c r="T1129" s="99">
        <f t="shared" si="650"/>
        <v>14.985769230769234</v>
      </c>
      <c r="U1129" s="99">
        <f t="shared" si="651"/>
        <v>14.991000000000003</v>
      </c>
      <c r="V1129" s="99">
        <f t="shared" si="652"/>
        <v>15.749652634041787</v>
      </c>
      <c r="W1129" s="99">
        <f t="shared" si="653"/>
        <v>14.736343367653252</v>
      </c>
      <c r="X1129" s="99">
        <f t="shared" si="654"/>
        <v>1.0133092663885357</v>
      </c>
      <c r="Y1129" s="99">
        <f t="shared" si="655"/>
        <v>0.99564593964848458</v>
      </c>
      <c r="Z1129" s="99">
        <f t="shared" si="656"/>
        <v>1.7663326740051111E-2</v>
      </c>
      <c r="AA1129" s="109">
        <f t="shared" si="657"/>
        <v>0.25455844122715671</v>
      </c>
      <c r="AB1129" s="109">
        <f t="shared" si="674"/>
        <v>0.15741664460913909</v>
      </c>
      <c r="AC1129" s="99" t="str">
        <f t="shared" si="675"/>
        <v>0</v>
      </c>
      <c r="AD1129" s="95" t="str">
        <f t="shared" si="676"/>
        <v>0</v>
      </c>
      <c r="AE1129" s="95">
        <f t="shared" si="658"/>
        <v>1</v>
      </c>
      <c r="AF1129" s="95">
        <f>IF(Petrobras_PETR4___Histórico__InfoMoney_1[[#This Row],[MACD Line]]&lt;0,1,0)</f>
        <v>0</v>
      </c>
      <c r="AG1129" s="99">
        <f>Petrobras_PETR4___Histórico__InfoMoney_1[[#This Row],[9MME]]/Petrobras_PETR4___Histórico__InfoMoney_1[[#This Row],[20MA]]</f>
        <v>0.99965107269489906</v>
      </c>
      <c r="AH1129" s="95">
        <f t="shared" si="659"/>
        <v>0</v>
      </c>
      <c r="AI1129" s="96">
        <f t="shared" si="660"/>
        <v>0</v>
      </c>
      <c r="AK1129" s="104" t="b">
        <f t="shared" si="661"/>
        <v>1</v>
      </c>
      <c r="AL1129" s="104" t="b">
        <f t="shared" si="662"/>
        <v>0</v>
      </c>
      <c r="AM1129" s="104" t="b">
        <f t="shared" si="663"/>
        <v>1</v>
      </c>
      <c r="AN1129" s="104" t="b">
        <f t="shared" si="664"/>
        <v>0</v>
      </c>
      <c r="AO1129" s="98">
        <f t="shared" si="665"/>
        <v>12.3</v>
      </c>
      <c r="AP1129" s="104">
        <f t="shared" si="666"/>
        <v>16.7</v>
      </c>
      <c r="AQ1129" s="98">
        <f t="shared" si="667"/>
        <v>0.2</v>
      </c>
      <c r="AR1129" s="98">
        <f t="shared" si="668"/>
        <v>0.15384615384615385</v>
      </c>
      <c r="AS1129" s="98">
        <f t="shared" si="669"/>
        <v>7.407407407407407E-2</v>
      </c>
      <c r="AU1129" s="97" t="b">
        <f t="shared" si="670"/>
        <v>0</v>
      </c>
      <c r="AV1129" s="97" t="b">
        <f t="shared" si="671"/>
        <v>0</v>
      </c>
      <c r="AW1129" s="97" t="b">
        <f t="shared" si="677"/>
        <v>1</v>
      </c>
      <c r="AX1129" s="97" t="b">
        <f t="shared" si="678"/>
        <v>1</v>
      </c>
      <c r="AY11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29" s="97" t="b">
        <f t="shared" si="672"/>
        <v>1</v>
      </c>
      <c r="BA1129" s="97" t="b">
        <f t="shared" si="673"/>
        <v>1</v>
      </c>
      <c r="BB1129" s="97" t="b">
        <f t="shared" si="679"/>
        <v>0</v>
      </c>
      <c r="BC1129" s="97" t="b">
        <f t="shared" si="680"/>
        <v>0</v>
      </c>
      <c r="BD1129" s="97" t="b">
        <f>Petrobras_PETR4___Histórico__InfoMoney_1[[#This Row],[MACD Line]]&lt;0</f>
        <v>0</v>
      </c>
      <c r="BE11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0" spans="1:57">
      <c r="A1130" s="83">
        <v>42671</v>
      </c>
      <c r="B1130" s="98">
        <v>16.34</v>
      </c>
      <c r="C1130" s="98">
        <v>16.34</v>
      </c>
      <c r="D1130" s="98">
        <v>0</v>
      </c>
      <c r="E1130" s="98">
        <f>Petrobras_PETR4___Histórico__InfoMoney_1[[#This Row],[Var.Dia (%)]]/100</f>
        <v>0</v>
      </c>
      <c r="F1130" s="98">
        <v>16.25</v>
      </c>
      <c r="G1130" s="98">
        <v>16.22</v>
      </c>
      <c r="H1130" s="98">
        <v>16.52</v>
      </c>
      <c r="I1130" s="97" t="s">
        <v>992</v>
      </c>
      <c r="J1130" s="108">
        <v>-9.4999999999999998E-3</v>
      </c>
      <c r="K1130" s="97">
        <f ca="1">IF(COUNT($E1130:E$1321)&gt;=22,LINEST(OFFSET(E1130,0,0,22),OFFSET(J1130,0,0,22)),"")</f>
        <v>0.30897423363048943</v>
      </c>
      <c r="L1130" s="99">
        <f t="shared" si="645"/>
        <v>0</v>
      </c>
      <c r="M1130" s="99">
        <f t="shared" si="646"/>
        <v>0</v>
      </c>
      <c r="N1130" s="99">
        <f t="shared" si="647"/>
        <v>0</v>
      </c>
      <c r="O11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-0.11538461538461522</v>
      </c>
      <c r="P1130" s="128">
        <f>IF(Petrobras_PETR4___Histórico__InfoMoney_1[[#This Row],[William %R]]&lt;-0.8,1,0)</f>
        <v>0</v>
      </c>
      <c r="Q1130" s="128">
        <f>IF(Petrobras_PETR4___Histórico__InfoMoney_1[[#This Row],[William %R]]&gt;-0.1,1,0)</f>
        <v>0</v>
      </c>
      <c r="R1130" s="99">
        <f t="shared" si="648"/>
        <v>13.58</v>
      </c>
      <c r="S1130" s="99">
        <f t="shared" si="649"/>
        <v>16.7</v>
      </c>
      <c r="T1130" s="99">
        <f t="shared" si="650"/>
        <v>14.863038461538462</v>
      </c>
      <c r="U1130" s="99">
        <f t="shared" si="651"/>
        <v>14.805000000000003</v>
      </c>
      <c r="V1130" s="99">
        <f t="shared" si="652"/>
        <v>15.707771294776657</v>
      </c>
      <c r="W1130" s="99">
        <f t="shared" si="653"/>
        <v>14.636850837065511</v>
      </c>
      <c r="X1130" s="99">
        <f t="shared" si="654"/>
        <v>1.0709204577111464</v>
      </c>
      <c r="Y1130" s="99">
        <f t="shared" si="655"/>
        <v>0.99123010796347177</v>
      </c>
      <c r="Z1130" s="99">
        <f t="shared" si="656"/>
        <v>7.9690349747674638E-2</v>
      </c>
      <c r="AA1130" s="109">
        <f t="shared" si="657"/>
        <v>0</v>
      </c>
      <c r="AB1130" s="109">
        <f t="shared" si="674"/>
        <v>6.3874877690685228E-2</v>
      </c>
      <c r="AC1130" s="99" t="str">
        <f t="shared" si="675"/>
        <v>0</v>
      </c>
      <c r="AD1130" s="95" t="str">
        <f t="shared" si="676"/>
        <v>0</v>
      </c>
      <c r="AE1130" s="95">
        <f t="shared" si="658"/>
        <v>1</v>
      </c>
      <c r="AF1130" s="95">
        <f>IF(Petrobras_PETR4___Histórico__InfoMoney_1[[#This Row],[MACD Line]]&lt;0,1,0)</f>
        <v>0</v>
      </c>
      <c r="AG1130" s="99">
        <f>Petrobras_PETR4___Histórico__InfoMoney_1[[#This Row],[9MME]]/Petrobras_PETR4___Histórico__InfoMoney_1[[#This Row],[20MA]]</f>
        <v>1.0039201932818953</v>
      </c>
      <c r="AH1130" s="95">
        <f t="shared" si="659"/>
        <v>0</v>
      </c>
      <c r="AI1130" s="96">
        <f t="shared" si="660"/>
        <v>0</v>
      </c>
      <c r="AK1130" s="104" t="b">
        <f t="shared" si="661"/>
        <v>0</v>
      </c>
      <c r="AL1130" s="104" t="b">
        <f t="shared" si="662"/>
        <v>1</v>
      </c>
      <c r="AM1130" s="104" t="b">
        <f t="shared" si="663"/>
        <v>0</v>
      </c>
      <c r="AN1130" s="104" t="b">
        <f t="shared" si="664"/>
        <v>1</v>
      </c>
      <c r="AO1130" s="98">
        <f t="shared" si="665"/>
        <v>12.14</v>
      </c>
      <c r="AP1130" s="104">
        <f t="shared" si="666"/>
        <v>16.7</v>
      </c>
      <c r="AQ1130" s="98">
        <f t="shared" si="667"/>
        <v>0.2</v>
      </c>
      <c r="AR1130" s="98">
        <f t="shared" si="668"/>
        <v>0.15384615384615385</v>
      </c>
      <c r="AS1130" s="98">
        <f t="shared" si="669"/>
        <v>7.407407407407407E-2</v>
      </c>
      <c r="AU1130" s="97" t="b">
        <f t="shared" si="670"/>
        <v>0</v>
      </c>
      <c r="AV1130" s="97" t="b">
        <f t="shared" si="671"/>
        <v>1</v>
      </c>
      <c r="AW1130" s="97" t="b">
        <f t="shared" si="677"/>
        <v>1</v>
      </c>
      <c r="AX1130" s="97" t="b">
        <f t="shared" si="678"/>
        <v>1</v>
      </c>
      <c r="AY11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0" s="97" t="b">
        <f t="shared" si="672"/>
        <v>0</v>
      </c>
      <c r="BA1130" s="97" t="b">
        <f t="shared" si="673"/>
        <v>1</v>
      </c>
      <c r="BB1130" s="97" t="b">
        <f t="shared" si="679"/>
        <v>0</v>
      </c>
      <c r="BC1130" s="97" t="b">
        <f t="shared" si="680"/>
        <v>0</v>
      </c>
      <c r="BD1130" s="97" t="b">
        <f>Petrobras_PETR4___Histórico__InfoMoney_1[[#This Row],[MACD Line]]&lt;0</f>
        <v>0</v>
      </c>
      <c r="BE11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1" spans="1:57">
      <c r="A1131" s="83">
        <v>42670</v>
      </c>
      <c r="B1131" s="98">
        <v>16.34</v>
      </c>
      <c r="C1131" s="98">
        <v>16.34</v>
      </c>
      <c r="D1131" s="98">
        <v>-0.05</v>
      </c>
      <c r="E1131" s="98">
        <f>Petrobras_PETR4___Histórico__InfoMoney_1[[#This Row],[Var.Dia (%)]]/100</f>
        <v>-5.0000000000000001E-4</v>
      </c>
      <c r="F1131" s="98">
        <v>16.36</v>
      </c>
      <c r="G1131" s="98">
        <v>16.34</v>
      </c>
      <c r="H1131" s="98">
        <v>16.7</v>
      </c>
      <c r="I1131" s="97" t="s">
        <v>993</v>
      </c>
      <c r="J1131" s="108">
        <v>-8.9999999999999998E-4</v>
      </c>
      <c r="K1131" s="97">
        <f ca="1">IF(COUNT($E1131:E$1321)&gt;=22,LINEST(OFFSET(E1131,0,0,22),OFFSET(J1131,0,0,22)),"")</f>
        <v>0.48970059369168623</v>
      </c>
      <c r="L1131" s="99">
        <f t="shared" si="645"/>
        <v>0</v>
      </c>
      <c r="M1131" s="99">
        <f t="shared" si="646"/>
        <v>1</v>
      </c>
      <c r="N1131" s="99">
        <f t="shared" si="647"/>
        <v>0</v>
      </c>
      <c r="O11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-0.11320754716981116</v>
      </c>
      <c r="P1131" s="128">
        <f>IF(Petrobras_PETR4___Histórico__InfoMoney_1[[#This Row],[William %R]]&lt;-0.8,1,0)</f>
        <v>0</v>
      </c>
      <c r="Q1131" s="128">
        <f>IF(Petrobras_PETR4___Histórico__InfoMoney_1[[#This Row],[William %R]]&gt;-0.1,1,0)</f>
        <v>0</v>
      </c>
      <c r="R1131" s="99">
        <f t="shared" si="648"/>
        <v>13.52</v>
      </c>
      <c r="S1131" s="99">
        <f t="shared" si="649"/>
        <v>16.7</v>
      </c>
      <c r="T1131" s="99">
        <f t="shared" si="650"/>
        <v>14.700999999999997</v>
      </c>
      <c r="U1131" s="99">
        <f t="shared" si="651"/>
        <v>14.5945</v>
      </c>
      <c r="V1131" s="99">
        <f t="shared" si="652"/>
        <v>15.592820621099685</v>
      </c>
      <c r="W1131" s="99">
        <f t="shared" si="653"/>
        <v>14.500598904030753</v>
      </c>
      <c r="X1131" s="99">
        <f t="shared" si="654"/>
        <v>1.0922217170689326</v>
      </c>
      <c r="Y1131" s="99">
        <f t="shared" si="655"/>
        <v>0.97130752052655311</v>
      </c>
      <c r="Z1131" s="99">
        <f t="shared" si="656"/>
        <v>0.12091419654237945</v>
      </c>
      <c r="AA1131" s="109">
        <f t="shared" si="657"/>
        <v>7.0710678118665812E-3</v>
      </c>
      <c r="AB1131" s="109">
        <f t="shared" si="674"/>
        <v>8.5556998544830357E-2</v>
      </c>
      <c r="AC1131" s="99" t="str">
        <f t="shared" si="675"/>
        <v>0</v>
      </c>
      <c r="AD1131" s="95" t="str">
        <f t="shared" si="676"/>
        <v>0</v>
      </c>
      <c r="AE1131" s="95">
        <f t="shared" si="658"/>
        <v>1</v>
      </c>
      <c r="AF1131" s="95">
        <f>IF(Petrobras_PETR4___Histórico__InfoMoney_1[[#This Row],[MACD Line]]&lt;0,1,0)</f>
        <v>0</v>
      </c>
      <c r="AG1131" s="99">
        <f>Petrobras_PETR4___Histórico__InfoMoney_1[[#This Row],[9MME]]/Petrobras_PETR4___Histórico__InfoMoney_1[[#This Row],[20MA]]</f>
        <v>1.0072972695193392</v>
      </c>
      <c r="AH1131" s="95">
        <f t="shared" si="659"/>
        <v>0</v>
      </c>
      <c r="AI1131" s="96">
        <f t="shared" si="660"/>
        <v>0</v>
      </c>
      <c r="AK1131" s="104" t="b">
        <f t="shared" si="661"/>
        <v>1</v>
      </c>
      <c r="AL1131" s="104" t="b">
        <f t="shared" si="662"/>
        <v>0</v>
      </c>
      <c r="AM1131" s="104" t="b">
        <f t="shared" si="663"/>
        <v>0</v>
      </c>
      <c r="AN1131" s="104" t="b">
        <f t="shared" si="664"/>
        <v>1</v>
      </c>
      <c r="AO1131" s="98">
        <f t="shared" si="665"/>
        <v>12.13</v>
      </c>
      <c r="AP1131" s="104">
        <f t="shared" si="666"/>
        <v>16.7</v>
      </c>
      <c r="AQ1131" s="98">
        <f t="shared" si="667"/>
        <v>0.2</v>
      </c>
      <c r="AR1131" s="98">
        <f t="shared" si="668"/>
        <v>0.15384615384615385</v>
      </c>
      <c r="AS1131" s="98">
        <f t="shared" si="669"/>
        <v>7.407407407407407E-2</v>
      </c>
      <c r="AU1131" s="97" t="b">
        <f t="shared" si="670"/>
        <v>1</v>
      </c>
      <c r="AV1131" s="97" t="b">
        <f t="shared" si="671"/>
        <v>0</v>
      </c>
      <c r="AW1131" s="97" t="b">
        <f t="shared" si="677"/>
        <v>1</v>
      </c>
      <c r="AX1131" s="97" t="b">
        <f t="shared" si="678"/>
        <v>1</v>
      </c>
      <c r="AY11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1" s="97" t="b">
        <f t="shared" si="672"/>
        <v>1</v>
      </c>
      <c r="BA1131" s="97" t="b">
        <f t="shared" si="673"/>
        <v>0</v>
      </c>
      <c r="BB1131" s="97" t="b">
        <f t="shared" si="679"/>
        <v>0</v>
      </c>
      <c r="BC1131" s="97" t="b">
        <f t="shared" si="680"/>
        <v>0</v>
      </c>
      <c r="BD1131" s="97" t="b">
        <f>Petrobras_PETR4___Histórico__InfoMoney_1[[#This Row],[MACD Line]]&lt;0</f>
        <v>0</v>
      </c>
      <c r="BE11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2" spans="1:57">
      <c r="A1132" s="83">
        <v>42669</v>
      </c>
      <c r="B1132" s="98">
        <v>16.350000000000001</v>
      </c>
      <c r="C1132" s="98">
        <v>16.350000000000001</v>
      </c>
      <c r="D1132" s="98">
        <v>0.56000000000000005</v>
      </c>
      <c r="E1132" s="98">
        <f>Petrobras_PETR4___Histórico__InfoMoney_1[[#This Row],[Var.Dia (%)]]/100</f>
        <v>5.6000000000000008E-3</v>
      </c>
      <c r="F1132" s="98">
        <v>15.99</v>
      </c>
      <c r="G1132" s="98">
        <v>15.91</v>
      </c>
      <c r="H1132" s="98">
        <v>16.489999999999998</v>
      </c>
      <c r="I1132" s="97" t="s">
        <v>994</v>
      </c>
      <c r="J1132" s="108">
        <v>-6.6E-3</v>
      </c>
      <c r="K1132" s="97">
        <f ca="1">IF(COUNT($E1132:E$1321)&gt;=22,LINEST(OFFSET(E1132,0,0,22),OFFSET(J1132,0,0,22)),"")</f>
        <v>0.54420420457941188</v>
      </c>
      <c r="L1132" s="99">
        <f t="shared" si="645"/>
        <v>0</v>
      </c>
      <c r="M1132" s="99">
        <f t="shared" si="646"/>
        <v>0</v>
      </c>
      <c r="N1132" s="99">
        <f t="shared" si="647"/>
        <v>0</v>
      </c>
      <c r="O11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-8.720930232558062E-2</v>
      </c>
      <c r="P1132" s="128">
        <f>IF(Petrobras_PETR4___Histórico__InfoMoney_1[[#This Row],[William %R]]&lt;-0.8,1,0)</f>
        <v>0</v>
      </c>
      <c r="Q1132" s="128">
        <f>IF(Petrobras_PETR4___Histórico__InfoMoney_1[[#This Row],[William %R]]&gt;-0.1,1,0)</f>
        <v>1</v>
      </c>
      <c r="R1132" s="99">
        <f t="shared" si="648"/>
        <v>13.21</v>
      </c>
      <c r="S1132" s="99">
        <f t="shared" si="649"/>
        <v>16.649999999999999</v>
      </c>
      <c r="T1132" s="99">
        <f t="shared" si="650"/>
        <v>14.512153846153847</v>
      </c>
      <c r="U1132" s="99">
        <f t="shared" si="651"/>
        <v>14.402999999999997</v>
      </c>
      <c r="V1132" s="99">
        <f t="shared" si="652"/>
        <v>15.456969824935991</v>
      </c>
      <c r="W1132" s="99">
        <f t="shared" si="653"/>
        <v>14.353446816353213</v>
      </c>
      <c r="X1132" s="99">
        <f t="shared" si="654"/>
        <v>1.1035230085827781</v>
      </c>
      <c r="Y1132" s="99">
        <f t="shared" si="655"/>
        <v>0.9410789713909582</v>
      </c>
      <c r="Z1132" s="99">
        <f t="shared" si="656"/>
        <v>0.16244403719181988</v>
      </c>
      <c r="AA1132" s="109">
        <f t="shared" si="657"/>
        <v>6.3639610306789177E-2</v>
      </c>
      <c r="AB1132" s="109">
        <f t="shared" si="674"/>
        <v>0.15411035007422463</v>
      </c>
      <c r="AC1132" s="99" t="str">
        <f t="shared" si="675"/>
        <v>0</v>
      </c>
      <c r="AD1132" s="95" t="str">
        <f t="shared" si="676"/>
        <v>0</v>
      </c>
      <c r="AE1132" s="95">
        <f t="shared" si="658"/>
        <v>1</v>
      </c>
      <c r="AF1132" s="95">
        <f>IF(Petrobras_PETR4___Histórico__InfoMoney_1[[#This Row],[MACD Line]]&lt;0,1,0)</f>
        <v>0</v>
      </c>
      <c r="AG1132" s="99">
        <f>Petrobras_PETR4___Histórico__InfoMoney_1[[#This Row],[9MME]]/Petrobras_PETR4___Histórico__InfoMoney_1[[#This Row],[20MA]]</f>
        <v>1.0075785493406826</v>
      </c>
      <c r="AH1132" s="95">
        <f t="shared" si="659"/>
        <v>0</v>
      </c>
      <c r="AI1132" s="96">
        <f t="shared" si="660"/>
        <v>0</v>
      </c>
      <c r="AK1132" s="104" t="b">
        <f t="shared" si="661"/>
        <v>0</v>
      </c>
      <c r="AL1132" s="104" t="b">
        <f t="shared" si="662"/>
        <v>0</v>
      </c>
      <c r="AM1132" s="104" t="b">
        <f t="shared" si="663"/>
        <v>0</v>
      </c>
      <c r="AN1132" s="104" t="b">
        <f t="shared" si="664"/>
        <v>1</v>
      </c>
      <c r="AO1132" s="98">
        <f t="shared" si="665"/>
        <v>11.63</v>
      </c>
      <c r="AP1132" s="104">
        <f t="shared" si="666"/>
        <v>16.649999999999999</v>
      </c>
      <c r="AQ1132" s="98">
        <f t="shared" si="667"/>
        <v>0.2</v>
      </c>
      <c r="AR1132" s="98">
        <f t="shared" si="668"/>
        <v>0.15384615384615385</v>
      </c>
      <c r="AS1132" s="98">
        <f t="shared" si="669"/>
        <v>7.407407407407407E-2</v>
      </c>
      <c r="AU1132" s="97" t="b">
        <f t="shared" si="670"/>
        <v>0</v>
      </c>
      <c r="AV1132" s="97" t="b">
        <f t="shared" si="671"/>
        <v>0</v>
      </c>
      <c r="AW1132" s="97" t="b">
        <f t="shared" si="677"/>
        <v>1</v>
      </c>
      <c r="AX1132" s="97" t="b">
        <f t="shared" si="678"/>
        <v>1</v>
      </c>
      <c r="AY11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2" s="97" t="b">
        <f t="shared" si="672"/>
        <v>1</v>
      </c>
      <c r="BA1132" s="97" t="b">
        <f t="shared" si="673"/>
        <v>1</v>
      </c>
      <c r="BB1132" s="97" t="b">
        <f t="shared" si="679"/>
        <v>0</v>
      </c>
      <c r="BC1132" s="97" t="b">
        <f t="shared" si="680"/>
        <v>0</v>
      </c>
      <c r="BD1132" s="97" t="b">
        <f>Petrobras_PETR4___Histórico__InfoMoney_1[[#This Row],[MACD Line]]&lt;0</f>
        <v>0</v>
      </c>
      <c r="BE11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3" spans="1:57">
      <c r="A1133" s="83">
        <v>42668</v>
      </c>
      <c r="B1133" s="98">
        <v>16.260000000000002</v>
      </c>
      <c r="C1133" s="98">
        <v>16.260000000000002</v>
      </c>
      <c r="D1133" s="98">
        <v>-1.1000000000000001</v>
      </c>
      <c r="E1133" s="98">
        <f>Petrobras_PETR4___Histórico__InfoMoney_1[[#This Row],[Var.Dia (%)]]/100</f>
        <v>-1.1000000000000001E-2</v>
      </c>
      <c r="F1133" s="98">
        <v>16.46</v>
      </c>
      <c r="G1133" s="98">
        <v>16</v>
      </c>
      <c r="H1133" s="98">
        <v>16.52</v>
      </c>
      <c r="I1133" s="97" t="s">
        <v>995</v>
      </c>
      <c r="J1133" s="108">
        <v>5.9999999999999995E-4</v>
      </c>
      <c r="K1133" s="97">
        <f ca="1">IF(COUNT($E1133:E$1321)&gt;=22,LINEST(OFFSET(E1133,0,0,22),OFFSET(J1133,0,0,22)),"")</f>
        <v>0.206510802762466</v>
      </c>
      <c r="L1133" s="99">
        <f t="shared" si="645"/>
        <v>0</v>
      </c>
      <c r="M1133" s="99">
        <f t="shared" si="646"/>
        <v>0</v>
      </c>
      <c r="N1133" s="99">
        <f t="shared" si="647"/>
        <v>0</v>
      </c>
      <c r="O11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-0.10103626943005105</v>
      </c>
      <c r="P1133" s="128">
        <f>IF(Petrobras_PETR4___Histórico__InfoMoney_1[[#This Row],[William %R]]&lt;-0.8,1,0)</f>
        <v>0</v>
      </c>
      <c r="Q1133" s="128">
        <f>IF(Petrobras_PETR4___Histórico__InfoMoney_1[[#This Row],[William %R]]&gt;-0.1,1,0)</f>
        <v>0</v>
      </c>
      <c r="R1133" s="99">
        <f t="shared" si="648"/>
        <v>12.79</v>
      </c>
      <c r="S1133" s="99">
        <f t="shared" si="649"/>
        <v>16.649999999999999</v>
      </c>
      <c r="T1133" s="99">
        <f t="shared" si="650"/>
        <v>14.322730769230768</v>
      </c>
      <c r="U1133" s="99">
        <f t="shared" si="651"/>
        <v>14.178000000000001</v>
      </c>
      <c r="V1133" s="99">
        <f t="shared" si="652"/>
        <v>15.29460070219708</v>
      </c>
      <c r="W1133" s="99">
        <f t="shared" si="653"/>
        <v>14.193722561661469</v>
      </c>
      <c r="X1133" s="99">
        <f t="shared" si="654"/>
        <v>1.1008781405356114</v>
      </c>
      <c r="Y1133" s="99">
        <f t="shared" si="655"/>
        <v>0.90046796209300317</v>
      </c>
      <c r="Z1133" s="99">
        <f t="shared" si="656"/>
        <v>0.20041017844260822</v>
      </c>
      <c r="AA1133" s="109">
        <f t="shared" si="657"/>
        <v>0.12727922061357835</v>
      </c>
      <c r="AB1133" s="109">
        <f t="shared" si="674"/>
        <v>0.2034207462379394</v>
      </c>
      <c r="AC1133" s="99" t="str">
        <f t="shared" si="675"/>
        <v>0</v>
      </c>
      <c r="AD1133" s="95" t="str">
        <f t="shared" si="676"/>
        <v>0</v>
      </c>
      <c r="AE1133" s="95">
        <f t="shared" si="658"/>
        <v>1</v>
      </c>
      <c r="AF1133" s="95">
        <f>IF(Petrobras_PETR4___Histórico__InfoMoney_1[[#This Row],[MACD Line]]&lt;0,1,0)</f>
        <v>0</v>
      </c>
      <c r="AG1133" s="99">
        <f>Petrobras_PETR4___Histórico__InfoMoney_1[[#This Row],[9MME]]/Petrobras_PETR4___Histórico__InfoMoney_1[[#This Row],[20MA]]</f>
        <v>1.0102081230942845</v>
      </c>
      <c r="AH1133" s="95">
        <f t="shared" si="659"/>
        <v>0</v>
      </c>
      <c r="AI1133" s="96">
        <f t="shared" si="660"/>
        <v>0</v>
      </c>
      <c r="AK1133" s="104" t="b">
        <f t="shared" si="661"/>
        <v>0</v>
      </c>
      <c r="AL1133" s="104" t="b">
        <f t="shared" si="662"/>
        <v>1</v>
      </c>
      <c r="AM1133" s="104" t="b">
        <f t="shared" si="663"/>
        <v>1</v>
      </c>
      <c r="AN1133" s="104" t="b">
        <f t="shared" si="664"/>
        <v>1</v>
      </c>
      <c r="AO1133" s="98">
        <f t="shared" si="665"/>
        <v>11.63</v>
      </c>
      <c r="AP1133" s="104">
        <f t="shared" si="666"/>
        <v>16.649999999999999</v>
      </c>
      <c r="AQ1133" s="98">
        <f t="shared" si="667"/>
        <v>0.2</v>
      </c>
      <c r="AR1133" s="98">
        <f t="shared" si="668"/>
        <v>0.15384615384615385</v>
      </c>
      <c r="AS1133" s="98">
        <f t="shared" si="669"/>
        <v>7.407407407407407E-2</v>
      </c>
      <c r="AU1133" s="97" t="b">
        <f t="shared" si="670"/>
        <v>0</v>
      </c>
      <c r="AV1133" s="97" t="b">
        <f t="shared" si="671"/>
        <v>1</v>
      </c>
      <c r="AW1133" s="97" t="b">
        <f t="shared" si="677"/>
        <v>1</v>
      </c>
      <c r="AX1133" s="97" t="b">
        <f t="shared" si="678"/>
        <v>1</v>
      </c>
      <c r="AY11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3" s="97" t="b">
        <f t="shared" si="672"/>
        <v>0</v>
      </c>
      <c r="BA1133" s="97" t="b">
        <f t="shared" si="673"/>
        <v>1</v>
      </c>
      <c r="BB1133" s="97" t="b">
        <f t="shared" si="679"/>
        <v>0</v>
      </c>
      <c r="BC1133" s="97" t="b">
        <f t="shared" si="680"/>
        <v>0</v>
      </c>
      <c r="BD1133" s="97" t="b">
        <f>Petrobras_PETR4___Histórico__InfoMoney_1[[#This Row],[MACD Line]]&lt;0</f>
        <v>0</v>
      </c>
      <c r="BE11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4" spans="1:57">
      <c r="A1134" s="83">
        <v>42667</v>
      </c>
      <c r="B1134" s="98">
        <v>16.440000000000001</v>
      </c>
      <c r="C1134" s="98">
        <v>16.440000000000001</v>
      </c>
      <c r="D1134" s="98">
        <v>1.39</v>
      </c>
      <c r="E1134" s="98">
        <f>Petrobras_PETR4___Histórico__InfoMoney_1[[#This Row],[Var.Dia (%)]]/100</f>
        <v>1.3899999999999999E-2</v>
      </c>
      <c r="F1134" s="98">
        <v>16.5</v>
      </c>
      <c r="G1134" s="98">
        <v>16.260000000000002</v>
      </c>
      <c r="H1134" s="98">
        <v>16.649999999999999</v>
      </c>
      <c r="I1134" s="97" t="s">
        <v>996</v>
      </c>
      <c r="J1134" s="108">
        <v>3.0000000000000001E-3</v>
      </c>
      <c r="K1134" s="97">
        <f ca="1">IF(COUNT($E1134:E$1321)&gt;=22,LINEST(OFFSET(E1134,0,0,22),OFFSET(J1134,0,0,22)),"")</f>
        <v>0.30290849366074585</v>
      </c>
      <c r="L1134" s="99">
        <f t="shared" si="645"/>
        <v>0</v>
      </c>
      <c r="M1134" s="99">
        <f t="shared" si="646"/>
        <v>1</v>
      </c>
      <c r="N1134" s="99">
        <f t="shared" si="647"/>
        <v>0</v>
      </c>
      <c r="O11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-5.04807692307686E-2</v>
      </c>
      <c r="P1134" s="128">
        <f>IF(Petrobras_PETR4___Histórico__InfoMoney_1[[#This Row],[William %R]]&lt;-0.8,1,0)</f>
        <v>0</v>
      </c>
      <c r="Q1134" s="128">
        <f>IF(Petrobras_PETR4___Histórico__InfoMoney_1[[#This Row],[William %R]]&gt;-0.1,1,0)</f>
        <v>1</v>
      </c>
      <c r="R1134" s="99">
        <f t="shared" si="648"/>
        <v>12.49</v>
      </c>
      <c r="S1134" s="99">
        <f t="shared" si="649"/>
        <v>16.649999999999999</v>
      </c>
      <c r="T1134" s="99">
        <f t="shared" si="650"/>
        <v>14.178230769230765</v>
      </c>
      <c r="U1134" s="99">
        <f t="shared" si="651"/>
        <v>13.970499999999998</v>
      </c>
      <c r="V1134" s="99">
        <f t="shared" si="652"/>
        <v>15.119073557142004</v>
      </c>
      <c r="W1134" s="99">
        <f t="shared" si="653"/>
        <v>14.028420366594386</v>
      </c>
      <c r="X1134" s="99">
        <f t="shared" si="654"/>
        <v>1.0906531905476182</v>
      </c>
      <c r="Y1134" s="99">
        <f t="shared" si="655"/>
        <v>0.85036541748235117</v>
      </c>
      <c r="Z1134" s="99">
        <f t="shared" si="656"/>
        <v>0.24028777306526705</v>
      </c>
      <c r="AA1134" s="109">
        <f t="shared" si="657"/>
        <v>0.15556349186104218</v>
      </c>
      <c r="AB1134" s="109">
        <f t="shared" si="674"/>
        <v>0.27037011669191569</v>
      </c>
      <c r="AC1134" s="99" t="str">
        <f t="shared" si="675"/>
        <v>0</v>
      </c>
      <c r="AD1134" s="95" t="str">
        <f t="shared" si="676"/>
        <v>0</v>
      </c>
      <c r="AE1134" s="95">
        <f t="shared" si="658"/>
        <v>1</v>
      </c>
      <c r="AF1134" s="95">
        <f>IF(Petrobras_PETR4___Histórico__InfoMoney_1[[#This Row],[MACD Line]]&lt;0,1,0)</f>
        <v>0</v>
      </c>
      <c r="AG1134" s="99">
        <f>Petrobras_PETR4___Histórico__InfoMoney_1[[#This Row],[9MME]]/Petrobras_PETR4___Histórico__InfoMoney_1[[#This Row],[20MA]]</f>
        <v>1.0148692437085836</v>
      </c>
      <c r="AH1134" s="95">
        <f t="shared" si="659"/>
        <v>0</v>
      </c>
      <c r="AI1134" s="96">
        <f t="shared" si="660"/>
        <v>0</v>
      </c>
      <c r="AK1134" s="104" t="b">
        <f t="shared" si="661"/>
        <v>1</v>
      </c>
      <c r="AL1134" s="104" t="b">
        <f t="shared" si="662"/>
        <v>1</v>
      </c>
      <c r="AM1134" s="104" t="b">
        <f t="shared" si="663"/>
        <v>0</v>
      </c>
      <c r="AN1134" s="104" t="b">
        <f t="shared" si="664"/>
        <v>1</v>
      </c>
      <c r="AO1134" s="98">
        <f t="shared" si="665"/>
        <v>11.63</v>
      </c>
      <c r="AP1134" s="104">
        <f t="shared" si="666"/>
        <v>16.649999999999999</v>
      </c>
      <c r="AQ1134" s="98">
        <f t="shared" si="667"/>
        <v>0.2</v>
      </c>
      <c r="AR1134" s="98">
        <f t="shared" si="668"/>
        <v>0.15384615384615385</v>
      </c>
      <c r="AS1134" s="98">
        <f t="shared" si="669"/>
        <v>7.407407407407407E-2</v>
      </c>
      <c r="AU1134" s="97" t="b">
        <f t="shared" si="670"/>
        <v>1</v>
      </c>
      <c r="AV1134" s="97" t="b">
        <f t="shared" si="671"/>
        <v>1</v>
      </c>
      <c r="AW1134" s="97" t="b">
        <f t="shared" si="677"/>
        <v>1</v>
      </c>
      <c r="AX1134" s="97" t="b">
        <f t="shared" si="678"/>
        <v>1</v>
      </c>
      <c r="AY11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134" s="97" t="b">
        <f t="shared" si="672"/>
        <v>0</v>
      </c>
      <c r="BA1134" s="97" t="b">
        <f t="shared" si="673"/>
        <v>0</v>
      </c>
      <c r="BB1134" s="97" t="b">
        <f t="shared" si="679"/>
        <v>0</v>
      </c>
      <c r="BC1134" s="97" t="b">
        <f t="shared" si="680"/>
        <v>0</v>
      </c>
      <c r="BD1134" s="97" t="b">
        <f>Petrobras_PETR4___Histórico__InfoMoney_1[[#This Row],[MACD Line]]&lt;0</f>
        <v>0</v>
      </c>
      <c r="BE11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5" spans="1:57">
      <c r="A1135" s="83">
        <v>42664</v>
      </c>
      <c r="B1135" s="98">
        <v>16.22</v>
      </c>
      <c r="C1135" s="98">
        <v>16.22</v>
      </c>
      <c r="D1135" s="98">
        <v>1.19</v>
      </c>
      <c r="E1135" s="98">
        <f>Petrobras_PETR4___Histórico__InfoMoney_1[[#This Row],[Var.Dia (%)]]/100</f>
        <v>1.1899999999999999E-2</v>
      </c>
      <c r="F1135" s="98">
        <v>15.94</v>
      </c>
      <c r="G1135" s="98">
        <v>15.79</v>
      </c>
      <c r="H1135" s="98">
        <v>16.34</v>
      </c>
      <c r="I1135" s="97" t="s">
        <v>997</v>
      </c>
      <c r="J1135" s="108">
        <v>8.0000000000000004E-4</v>
      </c>
      <c r="K1135" s="97">
        <f ca="1">IF(COUNT($E1135:E$1321)&gt;=22,LINEST(OFFSET(E1135,0,0,22),OFFSET(J1135,0,0,22)),"")</f>
        <v>0.30692720806047702</v>
      </c>
      <c r="L1135" s="99">
        <f t="shared" si="645"/>
        <v>0</v>
      </c>
      <c r="M1135" s="99">
        <f t="shared" si="646"/>
        <v>0</v>
      </c>
      <c r="N1135" s="99">
        <f t="shared" si="647"/>
        <v>0</v>
      </c>
      <c r="O11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-2.9702970297029955E-2</v>
      </c>
      <c r="P1135" s="128">
        <f>IF(Petrobras_PETR4___Histórico__InfoMoney_1[[#This Row],[William %R]]&lt;-0.8,1,0)</f>
        <v>0</v>
      </c>
      <c r="Q1135" s="128">
        <f>IF(Petrobras_PETR4___Histórico__InfoMoney_1[[#This Row],[William %R]]&gt;-0.1,1,0)</f>
        <v>1</v>
      </c>
      <c r="R1135" s="99">
        <f t="shared" si="648"/>
        <v>12.3</v>
      </c>
      <c r="S1135" s="99">
        <f t="shared" si="649"/>
        <v>16.34</v>
      </c>
      <c r="T1135" s="99">
        <f t="shared" si="650"/>
        <v>13.993346153846151</v>
      </c>
      <c r="U1135" s="99">
        <f t="shared" si="651"/>
        <v>13.766999999999996</v>
      </c>
      <c r="V1135" s="99">
        <f t="shared" si="652"/>
        <v>14.878905112986004</v>
      </c>
      <c r="W1135" s="99">
        <f t="shared" si="653"/>
        <v>13.835493995921937</v>
      </c>
      <c r="X1135" s="99">
        <f t="shared" si="654"/>
        <v>1.0434111170640676</v>
      </c>
      <c r="Y1135" s="99">
        <f t="shared" si="655"/>
        <v>0.79029347421603446</v>
      </c>
      <c r="Z1135" s="99">
        <f t="shared" si="656"/>
        <v>0.25311764284803318</v>
      </c>
      <c r="AA1135" s="109">
        <f t="shared" si="657"/>
        <v>0.13435028842544242</v>
      </c>
      <c r="AB1135" s="109">
        <f t="shared" si="674"/>
        <v>0.36115093797469222</v>
      </c>
      <c r="AC1135" s="99" t="str">
        <f t="shared" si="675"/>
        <v>0</v>
      </c>
      <c r="AD1135" s="95" t="str">
        <f t="shared" si="676"/>
        <v>0</v>
      </c>
      <c r="AE1135" s="95">
        <f t="shared" si="658"/>
        <v>1</v>
      </c>
      <c r="AF1135" s="95">
        <f>IF(Petrobras_PETR4___Histórico__InfoMoney_1[[#This Row],[MACD Line]]&lt;0,1,0)</f>
        <v>0</v>
      </c>
      <c r="AG1135" s="99">
        <f>Petrobras_PETR4___Histórico__InfoMoney_1[[#This Row],[9MME]]/Petrobras_PETR4___Histórico__InfoMoney_1[[#This Row],[20MA]]</f>
        <v>1.01644121114594</v>
      </c>
      <c r="AH1135" s="95">
        <f t="shared" si="659"/>
        <v>0</v>
      </c>
      <c r="AI1135" s="96">
        <f t="shared" si="660"/>
        <v>0</v>
      </c>
      <c r="AK1135" s="104" t="b">
        <f t="shared" si="661"/>
        <v>1</v>
      </c>
      <c r="AL1135" s="104" t="b">
        <f t="shared" si="662"/>
        <v>0</v>
      </c>
      <c r="AM1135" s="104" t="b">
        <f t="shared" si="663"/>
        <v>0</v>
      </c>
      <c r="AN1135" s="104" t="b">
        <f t="shared" si="664"/>
        <v>1</v>
      </c>
      <c r="AO1135" s="98">
        <f t="shared" si="665"/>
        <v>11.63</v>
      </c>
      <c r="AP1135" s="104">
        <f t="shared" si="666"/>
        <v>16.649999999999999</v>
      </c>
      <c r="AQ1135" s="98">
        <f t="shared" si="667"/>
        <v>0.2</v>
      </c>
      <c r="AR1135" s="98">
        <f t="shared" si="668"/>
        <v>0.15384615384615385</v>
      </c>
      <c r="AS1135" s="98">
        <f t="shared" si="669"/>
        <v>7.407407407407407E-2</v>
      </c>
      <c r="AU1135" s="97" t="b">
        <f t="shared" si="670"/>
        <v>1</v>
      </c>
      <c r="AV1135" s="97" t="b">
        <f t="shared" si="671"/>
        <v>0</v>
      </c>
      <c r="AW1135" s="97" t="b">
        <f t="shared" si="677"/>
        <v>1</v>
      </c>
      <c r="AX1135" s="97" t="b">
        <f t="shared" si="678"/>
        <v>1</v>
      </c>
      <c r="AY11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5" s="97" t="b">
        <f t="shared" si="672"/>
        <v>1</v>
      </c>
      <c r="BA1135" s="97" t="b">
        <f t="shared" si="673"/>
        <v>0</v>
      </c>
      <c r="BB1135" s="97" t="b">
        <f t="shared" si="679"/>
        <v>0</v>
      </c>
      <c r="BC1135" s="97" t="b">
        <f t="shared" si="680"/>
        <v>0</v>
      </c>
      <c r="BD1135" s="97" t="b">
        <f>Petrobras_PETR4___Histórico__InfoMoney_1[[#This Row],[MACD Line]]&lt;0</f>
        <v>0</v>
      </c>
      <c r="BE11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6" spans="1:57">
      <c r="A1136" s="83">
        <v>42663</v>
      </c>
      <c r="B1136" s="98">
        <v>16.03</v>
      </c>
      <c r="C1136" s="98">
        <v>16.03</v>
      </c>
      <c r="D1136" s="98">
        <v>0.68</v>
      </c>
      <c r="E1136" s="98">
        <f>Petrobras_PETR4___Histórico__InfoMoney_1[[#This Row],[Var.Dia (%)]]/100</f>
        <v>6.8000000000000005E-3</v>
      </c>
      <c r="F1136" s="98">
        <v>15.64</v>
      </c>
      <c r="G1136" s="98">
        <v>15.56</v>
      </c>
      <c r="H1136" s="98">
        <v>16.03</v>
      </c>
      <c r="I1136" s="97" t="s">
        <v>998</v>
      </c>
      <c r="J1136" s="108">
        <v>-4.1999999999999997E-3</v>
      </c>
      <c r="K1136" s="97">
        <f ca="1">IF(COUNT($E1136:E$1321)&gt;=22,LINEST(OFFSET(E1136,0,0,22),OFFSET(J1136,0,0,22)),"")</f>
        <v>0.23926084862284891</v>
      </c>
      <c r="L1136" s="99">
        <f t="shared" si="645"/>
        <v>0</v>
      </c>
      <c r="M1136" s="99">
        <f t="shared" si="646"/>
        <v>0</v>
      </c>
      <c r="N1136" s="99">
        <f t="shared" si="647"/>
        <v>0</v>
      </c>
      <c r="O11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-1.017811704834584E-2</v>
      </c>
      <c r="P1136" s="128">
        <f>IF(Petrobras_PETR4___Histórico__InfoMoney_1[[#This Row],[William %R]]&lt;-0.8,1,0)</f>
        <v>0</v>
      </c>
      <c r="Q1136" s="128">
        <f>IF(Petrobras_PETR4___Histórico__InfoMoney_1[[#This Row],[William %R]]&gt;-0.1,1,0)</f>
        <v>1</v>
      </c>
      <c r="R1136" s="99">
        <f t="shared" si="648"/>
        <v>12.14</v>
      </c>
      <c r="S1136" s="99">
        <f t="shared" si="649"/>
        <v>16.07</v>
      </c>
      <c r="T1136" s="99">
        <f t="shared" si="650"/>
        <v>13.807999999999996</v>
      </c>
      <c r="U1136" s="99">
        <f t="shared" si="651"/>
        <v>13.588499999999996</v>
      </c>
      <c r="V1136" s="99">
        <f t="shared" si="652"/>
        <v>14.635069678983459</v>
      </c>
      <c r="W1136" s="99">
        <f t="shared" si="653"/>
        <v>13.644733515595691</v>
      </c>
      <c r="X1136" s="99">
        <f t="shared" si="654"/>
        <v>0.99033616338776831</v>
      </c>
      <c r="Y1136" s="99">
        <f t="shared" si="655"/>
        <v>0.7270140635040262</v>
      </c>
      <c r="Z1136" s="99">
        <f t="shared" si="656"/>
        <v>0.26332209988374211</v>
      </c>
      <c r="AA1136" s="109">
        <f t="shared" si="657"/>
        <v>7.778174593052109E-2</v>
      </c>
      <c r="AB1136" s="109">
        <f t="shared" si="674"/>
        <v>0.55213223053902638</v>
      </c>
      <c r="AC1136" s="99" t="str">
        <f t="shared" si="675"/>
        <v>0</v>
      </c>
      <c r="AD1136" s="95" t="str">
        <f t="shared" si="676"/>
        <v>0</v>
      </c>
      <c r="AE1136" s="95">
        <f t="shared" si="658"/>
        <v>1</v>
      </c>
      <c r="AF1136" s="95">
        <f>IF(Petrobras_PETR4___Histórico__InfoMoney_1[[#This Row],[MACD Line]]&lt;0,1,0)</f>
        <v>0</v>
      </c>
      <c r="AG1136" s="99">
        <f>Petrobras_PETR4___Histórico__InfoMoney_1[[#This Row],[9MME]]/Petrobras_PETR4___Histórico__InfoMoney_1[[#This Row],[20MA]]</f>
        <v>1.0161533649777386</v>
      </c>
      <c r="AH1136" s="95">
        <f t="shared" si="659"/>
        <v>0</v>
      </c>
      <c r="AI1136" s="96">
        <f t="shared" si="660"/>
        <v>0</v>
      </c>
      <c r="AK1136" s="104" t="b">
        <f t="shared" si="661"/>
        <v>0</v>
      </c>
      <c r="AL1136" s="104" t="b">
        <f t="shared" si="662"/>
        <v>1</v>
      </c>
      <c r="AM1136" s="104" t="b">
        <f t="shared" si="663"/>
        <v>0</v>
      </c>
      <c r="AN1136" s="104" t="b">
        <f t="shared" si="664"/>
        <v>1</v>
      </c>
      <c r="AO1136" s="98">
        <f t="shared" si="665"/>
        <v>11.63</v>
      </c>
      <c r="AP1136" s="104">
        <f t="shared" si="666"/>
        <v>16.07</v>
      </c>
      <c r="AQ1136" s="98">
        <f t="shared" si="667"/>
        <v>0.2</v>
      </c>
      <c r="AR1136" s="98">
        <f t="shared" si="668"/>
        <v>0.15384615384615385</v>
      </c>
      <c r="AS1136" s="98">
        <f t="shared" si="669"/>
        <v>7.407407407407407E-2</v>
      </c>
      <c r="AU1136" s="97" t="b">
        <f t="shared" si="670"/>
        <v>0</v>
      </c>
      <c r="AV1136" s="97" t="b">
        <f t="shared" si="671"/>
        <v>1</v>
      </c>
      <c r="AW1136" s="97" t="b">
        <f t="shared" si="677"/>
        <v>1</v>
      </c>
      <c r="AX1136" s="97" t="b">
        <f t="shared" si="678"/>
        <v>0</v>
      </c>
      <c r="AY11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6" s="97" t="b">
        <f t="shared" si="672"/>
        <v>0</v>
      </c>
      <c r="BA1136" s="97" t="b">
        <f t="shared" si="673"/>
        <v>1</v>
      </c>
      <c r="BB1136" s="97" t="b">
        <f t="shared" si="679"/>
        <v>1</v>
      </c>
      <c r="BC1136" s="97" t="b">
        <f t="shared" si="680"/>
        <v>0</v>
      </c>
      <c r="BD1136" s="97" t="b">
        <f>Petrobras_PETR4___Histórico__InfoMoney_1[[#This Row],[MACD Line]]&lt;0</f>
        <v>0</v>
      </c>
      <c r="BE11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7" spans="1:57">
      <c r="A1137" s="83">
        <v>42662</v>
      </c>
      <c r="B1137" s="98">
        <v>15.92</v>
      </c>
      <c r="C1137" s="98">
        <v>15.92</v>
      </c>
      <c r="D1137" s="98">
        <v>1.1499999999999999</v>
      </c>
      <c r="E1137" s="98">
        <f>Petrobras_PETR4___Histórico__InfoMoney_1[[#This Row],[Var.Dia (%)]]/100</f>
        <v>1.15E-2</v>
      </c>
      <c r="F1137" s="98">
        <v>16.010000000000002</v>
      </c>
      <c r="G1137" s="98">
        <v>15.66</v>
      </c>
      <c r="H1137" s="98">
        <v>16.07</v>
      </c>
      <c r="I1137" s="97" t="s">
        <v>76</v>
      </c>
      <c r="J1137" s="108">
        <v>-5.1999999999999998E-3</v>
      </c>
      <c r="K1137" s="97">
        <f ca="1">IF(COUNT($E1137:E$1321)&gt;=22,LINEST(OFFSET(E1137,0,0,22),OFFSET(J1137,0,0,22)),"")</f>
        <v>0.26198984414733717</v>
      </c>
      <c r="L1137" s="99">
        <f t="shared" si="645"/>
        <v>0</v>
      </c>
      <c r="M1137" s="99">
        <f t="shared" si="646"/>
        <v>1</v>
      </c>
      <c r="N1137" s="99">
        <f t="shared" si="647"/>
        <v>0</v>
      </c>
      <c r="O11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-3.8071065989847809E-2</v>
      </c>
      <c r="P1137" s="128">
        <f>IF(Petrobras_PETR4___Histórico__InfoMoney_1[[#This Row],[William %R]]&lt;-0.8,1,0)</f>
        <v>0</v>
      </c>
      <c r="Q1137" s="128">
        <f>IF(Petrobras_PETR4___Histórico__InfoMoney_1[[#This Row],[William %R]]&gt;-0.1,1,0)</f>
        <v>1</v>
      </c>
      <c r="R1137" s="99">
        <f t="shared" si="648"/>
        <v>12.13</v>
      </c>
      <c r="S1137" s="99">
        <f t="shared" si="649"/>
        <v>16.07</v>
      </c>
      <c r="T1137" s="99">
        <f t="shared" si="650"/>
        <v>13.633692307692305</v>
      </c>
      <c r="U1137" s="99">
        <f t="shared" si="651"/>
        <v>13.403999999999996</v>
      </c>
      <c r="V1137" s="99">
        <f t="shared" si="652"/>
        <v>14.38144598425318</v>
      </c>
      <c r="W1137" s="99">
        <f t="shared" si="653"/>
        <v>13.453912196843346</v>
      </c>
      <c r="X1137" s="99">
        <f t="shared" si="654"/>
        <v>0.92753378740983372</v>
      </c>
      <c r="Y1137" s="99">
        <f t="shared" si="655"/>
        <v>0.66118353853309064</v>
      </c>
      <c r="Z1137" s="99">
        <f t="shared" si="656"/>
        <v>0.26635024887674308</v>
      </c>
      <c r="AA1137" s="109">
        <f t="shared" si="657"/>
        <v>0.12727922061357835</v>
      </c>
      <c r="AB1137" s="109">
        <f t="shared" si="674"/>
        <v>0.70581158959030987</v>
      </c>
      <c r="AC1137" s="99" t="str">
        <f t="shared" si="675"/>
        <v>0</v>
      </c>
      <c r="AD1137" s="95" t="str">
        <f t="shared" si="676"/>
        <v>0</v>
      </c>
      <c r="AE1137" s="95">
        <f t="shared" si="658"/>
        <v>1</v>
      </c>
      <c r="AF1137" s="95">
        <f>IF(Petrobras_PETR4___Histórico__InfoMoney_1[[#This Row],[MACD Line]]&lt;0,1,0)</f>
        <v>0</v>
      </c>
      <c r="AG1137" s="99">
        <f>Petrobras_PETR4___Histórico__InfoMoney_1[[#This Row],[9MME]]/Petrobras_PETR4___Histórico__InfoMoney_1[[#This Row],[20MA]]</f>
        <v>1.0171361017377134</v>
      </c>
      <c r="AH1137" s="95">
        <f t="shared" si="659"/>
        <v>0</v>
      </c>
      <c r="AI1137" s="96">
        <f t="shared" si="660"/>
        <v>0</v>
      </c>
      <c r="AK1137" s="104" t="b">
        <f t="shared" si="661"/>
        <v>1</v>
      </c>
      <c r="AL1137" s="104" t="b">
        <f t="shared" si="662"/>
        <v>1</v>
      </c>
      <c r="AM1137" s="104" t="b">
        <f t="shared" si="663"/>
        <v>1</v>
      </c>
      <c r="AN1137" s="104" t="b">
        <f t="shared" si="664"/>
        <v>1</v>
      </c>
      <c r="AO1137" s="98">
        <f t="shared" si="665"/>
        <v>11.63</v>
      </c>
      <c r="AP1137" s="104">
        <f t="shared" si="666"/>
        <v>16.07</v>
      </c>
      <c r="AQ1137" s="98">
        <f t="shared" si="667"/>
        <v>0.2</v>
      </c>
      <c r="AR1137" s="98">
        <f t="shared" si="668"/>
        <v>0.15384615384615385</v>
      </c>
      <c r="AS1137" s="98">
        <f t="shared" si="669"/>
        <v>7.407407407407407E-2</v>
      </c>
      <c r="AU1137" s="97" t="b">
        <f t="shared" si="670"/>
        <v>1</v>
      </c>
      <c r="AV1137" s="97" t="b">
        <f t="shared" si="671"/>
        <v>1</v>
      </c>
      <c r="AW1137" s="97" t="b">
        <f t="shared" si="677"/>
        <v>0</v>
      </c>
      <c r="AX1137" s="97" t="b">
        <f t="shared" si="678"/>
        <v>0</v>
      </c>
      <c r="AY11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7" s="97" t="b">
        <f t="shared" si="672"/>
        <v>0</v>
      </c>
      <c r="BA1137" s="97" t="b">
        <f t="shared" si="673"/>
        <v>0</v>
      </c>
      <c r="BB1137" s="97" t="b">
        <f t="shared" si="679"/>
        <v>1</v>
      </c>
      <c r="BC1137" s="97" t="b">
        <f t="shared" si="680"/>
        <v>1</v>
      </c>
      <c r="BD1137" s="97" t="b">
        <f>Petrobras_PETR4___Histórico__InfoMoney_1[[#This Row],[MACD Line]]&lt;0</f>
        <v>0</v>
      </c>
      <c r="BE11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8" spans="1:57">
      <c r="A1138" s="83">
        <v>42661</v>
      </c>
      <c r="B1138" s="98">
        <v>15.74</v>
      </c>
      <c r="C1138" s="98">
        <v>15.74</v>
      </c>
      <c r="D1138" s="98">
        <v>3.08</v>
      </c>
      <c r="E1138" s="98">
        <f>Petrobras_PETR4___Histórico__InfoMoney_1[[#This Row],[Var.Dia (%)]]/100</f>
        <v>3.0800000000000001E-2</v>
      </c>
      <c r="F1138" s="98">
        <v>15.55</v>
      </c>
      <c r="G1138" s="98">
        <v>15.52</v>
      </c>
      <c r="H1138" s="98">
        <v>15.94</v>
      </c>
      <c r="I1138" s="97" t="s">
        <v>197</v>
      </c>
      <c r="J1138" s="108">
        <v>4.4000000000000003E-3</v>
      </c>
      <c r="K1138" s="97">
        <f ca="1">IF(COUNT($E1138:E$1321)&gt;=22,LINEST(OFFSET(E1138,0,0,22),OFFSET(J1138,0,0,22)),"")</f>
        <v>0.2599075635082016</v>
      </c>
      <c r="L1138" s="99">
        <f t="shared" si="645"/>
        <v>0</v>
      </c>
      <c r="M1138" s="99">
        <f t="shared" si="646"/>
        <v>0</v>
      </c>
      <c r="N1138" s="99">
        <f t="shared" si="647"/>
        <v>0</v>
      </c>
      <c r="O11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-4.8899755501222324E-2</v>
      </c>
      <c r="P1138" s="128">
        <f>IF(Petrobras_PETR4___Histórico__InfoMoney_1[[#This Row],[William %R]]&lt;-0.8,1,0)</f>
        <v>0</v>
      </c>
      <c r="Q1138" s="128">
        <f>IF(Petrobras_PETR4___Histórico__InfoMoney_1[[#This Row],[William %R]]&gt;-0.1,1,0)</f>
        <v>1</v>
      </c>
      <c r="R1138" s="99">
        <f t="shared" si="648"/>
        <v>11.85</v>
      </c>
      <c r="S1138" s="99">
        <f t="shared" si="649"/>
        <v>15.94</v>
      </c>
      <c r="T1138" s="99">
        <f t="shared" si="650"/>
        <v>13.438884615384614</v>
      </c>
      <c r="U1138" s="99">
        <f t="shared" si="651"/>
        <v>13.217999999999998</v>
      </c>
      <c r="V1138" s="99">
        <f t="shared" si="652"/>
        <v>14.101708890481031</v>
      </c>
      <c r="W1138" s="99">
        <f t="shared" si="653"/>
        <v>13.256625172590814</v>
      </c>
      <c r="X1138" s="99">
        <f t="shared" si="654"/>
        <v>0.8450837178902173</v>
      </c>
      <c r="Y1138" s="99">
        <f t="shared" si="655"/>
        <v>0.59459597631390482</v>
      </c>
      <c r="Z1138" s="99">
        <f t="shared" si="656"/>
        <v>0.25048774157631248</v>
      </c>
      <c r="AA1138" s="109">
        <f t="shared" si="657"/>
        <v>0.33234018715767777</v>
      </c>
      <c r="AB1138" s="109">
        <f t="shared" si="674"/>
        <v>0.74750919726783283</v>
      </c>
      <c r="AC1138" s="99" t="str">
        <f t="shared" si="675"/>
        <v>0</v>
      </c>
      <c r="AD1138" s="95" t="str">
        <f t="shared" si="676"/>
        <v>0</v>
      </c>
      <c r="AE1138" s="95">
        <f t="shared" si="658"/>
        <v>1</v>
      </c>
      <c r="AF1138" s="95">
        <f>IF(Petrobras_PETR4___Histórico__InfoMoney_1[[#This Row],[MACD Line]]&lt;0,1,0)</f>
        <v>0</v>
      </c>
      <c r="AG1138" s="99">
        <f>Petrobras_PETR4___Histórico__InfoMoney_1[[#This Row],[9MME]]/Petrobras_PETR4___Histórico__InfoMoney_1[[#This Row],[20MA]]</f>
        <v>1.016710895399048</v>
      </c>
      <c r="AH1138" s="95">
        <f t="shared" si="659"/>
        <v>0</v>
      </c>
      <c r="AI1138" s="96">
        <f t="shared" si="660"/>
        <v>0</v>
      </c>
      <c r="AK1138" s="104" t="b">
        <f t="shared" si="661"/>
        <v>1</v>
      </c>
      <c r="AL1138" s="104" t="b">
        <f t="shared" si="662"/>
        <v>1</v>
      </c>
      <c r="AM1138" s="104" t="b">
        <f t="shared" si="663"/>
        <v>0</v>
      </c>
      <c r="AN1138" s="104" t="b">
        <f t="shared" si="664"/>
        <v>1</v>
      </c>
      <c r="AO1138" s="98">
        <f t="shared" si="665"/>
        <v>11.63</v>
      </c>
      <c r="AP1138" s="104">
        <f t="shared" si="666"/>
        <v>16.07</v>
      </c>
      <c r="AQ1138" s="98">
        <f t="shared" si="667"/>
        <v>0.2</v>
      </c>
      <c r="AR1138" s="98">
        <f t="shared" si="668"/>
        <v>0.15384615384615385</v>
      </c>
      <c r="AS1138" s="98">
        <f t="shared" si="669"/>
        <v>7.407407407407407E-2</v>
      </c>
      <c r="AU1138" s="97" t="b">
        <f t="shared" si="670"/>
        <v>1</v>
      </c>
      <c r="AV1138" s="97" t="b">
        <f t="shared" si="671"/>
        <v>1</v>
      </c>
      <c r="AW1138" s="97" t="b">
        <f t="shared" si="677"/>
        <v>0</v>
      </c>
      <c r="AX1138" s="97" t="b">
        <f t="shared" si="678"/>
        <v>0</v>
      </c>
      <c r="AY11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8" s="97" t="b">
        <f t="shared" si="672"/>
        <v>0</v>
      </c>
      <c r="BA1138" s="97" t="b">
        <f t="shared" si="673"/>
        <v>0</v>
      </c>
      <c r="BB1138" s="97" t="b">
        <f t="shared" si="679"/>
        <v>1</v>
      </c>
      <c r="BC1138" s="97" t="b">
        <f t="shared" si="680"/>
        <v>1</v>
      </c>
      <c r="BD1138" s="97" t="b">
        <f>Petrobras_PETR4___Histórico__InfoMoney_1[[#This Row],[MACD Line]]&lt;0</f>
        <v>0</v>
      </c>
      <c r="BE11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39" spans="1:57">
      <c r="A1139" s="83">
        <v>42660</v>
      </c>
      <c r="B1139" s="98">
        <v>15.27</v>
      </c>
      <c r="C1139" s="98">
        <v>15.27</v>
      </c>
      <c r="D1139" s="98">
        <v>3.94</v>
      </c>
      <c r="E1139" s="98">
        <f>Petrobras_PETR4___Histórico__InfoMoney_1[[#This Row],[Var.Dia (%)]]/100</f>
        <v>3.9399999999999998E-2</v>
      </c>
      <c r="F1139" s="98">
        <v>14.67</v>
      </c>
      <c r="G1139" s="98">
        <v>14.52</v>
      </c>
      <c r="H1139" s="98">
        <v>15.27</v>
      </c>
      <c r="I1139" s="97" t="s">
        <v>66</v>
      </c>
      <c r="J1139" s="108">
        <v>-1.7000000000000001E-2</v>
      </c>
      <c r="K1139" s="97">
        <f ca="1">IF(COUNT($E1139:E$1321)&gt;=22,LINEST(OFFSET(E1139,0,0,22),OFFSET(J1139,0,0,22)),"")</f>
        <v>0.30760747574625263</v>
      </c>
      <c r="L1139" s="99">
        <f t="shared" si="645"/>
        <v>0</v>
      </c>
      <c r="M1139" s="99">
        <f t="shared" si="646"/>
        <v>0</v>
      </c>
      <c r="N1139" s="99">
        <f t="shared" si="647"/>
        <v>0</v>
      </c>
      <c r="O11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139" s="128">
        <f>IF(Petrobras_PETR4___Histórico__InfoMoney_1[[#This Row],[William %R]]&lt;-0.8,1,0)</f>
        <v>0</v>
      </c>
      <c r="Q1139" s="128">
        <f>IF(Petrobras_PETR4___Histórico__InfoMoney_1[[#This Row],[William %R]]&gt;-0.1,1,0)</f>
        <v>1</v>
      </c>
      <c r="R1139" s="99">
        <f t="shared" si="648"/>
        <v>11.63</v>
      </c>
      <c r="S1139" s="99">
        <f t="shared" si="649"/>
        <v>15.27</v>
      </c>
      <c r="T1139" s="99">
        <f t="shared" si="650"/>
        <v>13.223576923076921</v>
      </c>
      <c r="U1139" s="99">
        <f t="shared" si="651"/>
        <v>13.020499999999998</v>
      </c>
      <c r="V1139" s="99">
        <f t="shared" si="652"/>
        <v>13.8038377796594</v>
      </c>
      <c r="W1139" s="99">
        <f t="shared" si="653"/>
        <v>13.057955186398079</v>
      </c>
      <c r="X1139" s="99">
        <f t="shared" si="654"/>
        <v>0.74588259326132089</v>
      </c>
      <c r="Y1139" s="99">
        <f t="shared" si="655"/>
        <v>0.5319740409198267</v>
      </c>
      <c r="Z1139" s="99">
        <f t="shared" si="656"/>
        <v>0.2139085523414942</v>
      </c>
      <c r="AA1139" s="109">
        <f t="shared" si="657"/>
        <v>0.41012193308819761</v>
      </c>
      <c r="AB1139" s="109">
        <f t="shared" si="674"/>
        <v>0.53232508864414751</v>
      </c>
      <c r="AC1139" s="99" t="str">
        <f t="shared" si="675"/>
        <v>0</v>
      </c>
      <c r="AD1139" s="95" t="str">
        <f t="shared" si="676"/>
        <v>0</v>
      </c>
      <c r="AE1139" s="95">
        <f t="shared" si="658"/>
        <v>1</v>
      </c>
      <c r="AF1139" s="95">
        <f>IF(Petrobras_PETR4___Histórico__InfoMoney_1[[#This Row],[MACD Line]]&lt;0,1,0)</f>
        <v>0</v>
      </c>
      <c r="AG1139" s="99">
        <f>Petrobras_PETR4___Histórico__InfoMoney_1[[#This Row],[9MME]]/Petrobras_PETR4___Histórico__InfoMoney_1[[#This Row],[20MA]]</f>
        <v>1.0155967069680061</v>
      </c>
      <c r="AH1139" s="95">
        <f t="shared" si="659"/>
        <v>0</v>
      </c>
      <c r="AI1139" s="96">
        <f t="shared" si="660"/>
        <v>0</v>
      </c>
      <c r="AK1139" s="104" t="b">
        <f t="shared" si="661"/>
        <v>1</v>
      </c>
      <c r="AL1139" s="104" t="b">
        <f t="shared" si="662"/>
        <v>1</v>
      </c>
      <c r="AM1139" s="104" t="b">
        <f t="shared" si="663"/>
        <v>0</v>
      </c>
      <c r="AN1139" s="104" t="b">
        <f t="shared" si="664"/>
        <v>1</v>
      </c>
      <c r="AO1139" s="98">
        <f t="shared" si="665"/>
        <v>11.63</v>
      </c>
      <c r="AP1139" s="104">
        <f t="shared" si="666"/>
        <v>15.94</v>
      </c>
      <c r="AQ1139" s="98">
        <f t="shared" si="667"/>
        <v>0.2</v>
      </c>
      <c r="AR1139" s="98">
        <f t="shared" si="668"/>
        <v>0.15384615384615385</v>
      </c>
      <c r="AS1139" s="98">
        <f t="shared" si="669"/>
        <v>7.407407407407407E-2</v>
      </c>
      <c r="AU1139" s="97" t="b">
        <f t="shared" si="670"/>
        <v>1</v>
      </c>
      <c r="AV1139" s="97" t="b">
        <f t="shared" si="671"/>
        <v>1</v>
      </c>
      <c r="AW1139" s="97" t="b">
        <f t="shared" si="677"/>
        <v>0</v>
      </c>
      <c r="AX1139" s="97" t="b">
        <f t="shared" si="678"/>
        <v>0</v>
      </c>
      <c r="AY11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39" s="97" t="b">
        <f t="shared" si="672"/>
        <v>0</v>
      </c>
      <c r="BA1139" s="97" t="b">
        <f t="shared" si="673"/>
        <v>0</v>
      </c>
      <c r="BB1139" s="97" t="b">
        <f t="shared" si="679"/>
        <v>1</v>
      </c>
      <c r="BC1139" s="97" t="b">
        <f t="shared" si="680"/>
        <v>1</v>
      </c>
      <c r="BD1139" s="97" t="b">
        <f>Petrobras_PETR4___Histórico__InfoMoney_1[[#This Row],[MACD Line]]&lt;0</f>
        <v>0</v>
      </c>
      <c r="BE11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0" spans="1:57">
      <c r="A1140" s="83">
        <v>42657</v>
      </c>
      <c r="B1140" s="98">
        <v>14.69</v>
      </c>
      <c r="C1140" s="98">
        <v>14.69</v>
      </c>
      <c r="D1140" s="98">
        <v>3.17</v>
      </c>
      <c r="E1140" s="98">
        <f>Petrobras_PETR4___Histórico__InfoMoney_1[[#This Row],[Var.Dia (%)]]/100</f>
        <v>3.1699999999999999E-2</v>
      </c>
      <c r="F1140" s="98">
        <v>14.46</v>
      </c>
      <c r="G1140" s="98">
        <v>14.44</v>
      </c>
      <c r="H1140" s="98">
        <v>14.72</v>
      </c>
      <c r="I1140" s="97" t="s">
        <v>999</v>
      </c>
      <c r="J1140" s="108">
        <v>-1.4800000000000001E-2</v>
      </c>
      <c r="K1140" s="97">
        <f ca="1">IF(COUNT($E1140:E$1321)&gt;=22,LINEST(OFFSET(E1140,0,0,22),OFFSET(J1140,0,0,22)),"")</f>
        <v>0.48832667239077382</v>
      </c>
      <c r="L1140" s="99">
        <f t="shared" si="645"/>
        <v>0</v>
      </c>
      <c r="M1140" s="99">
        <f t="shared" si="646"/>
        <v>0</v>
      </c>
      <c r="N1140" s="99">
        <f t="shared" si="647"/>
        <v>0</v>
      </c>
      <c r="O11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-9.7087378640780386E-3</v>
      </c>
      <c r="P1140" s="128">
        <f>IF(Petrobras_PETR4___Histórico__InfoMoney_1[[#This Row],[William %R]]&lt;-0.8,1,0)</f>
        <v>0</v>
      </c>
      <c r="Q1140" s="128">
        <f>IF(Petrobras_PETR4___Histórico__InfoMoney_1[[#This Row],[William %R]]&gt;-0.1,1,0)</f>
        <v>1</v>
      </c>
      <c r="R1140" s="99">
        <f t="shared" si="648"/>
        <v>11.63</v>
      </c>
      <c r="S1140" s="99">
        <f t="shared" si="649"/>
        <v>14.72</v>
      </c>
      <c r="T1140" s="99">
        <f t="shared" si="650"/>
        <v>13.029</v>
      </c>
      <c r="U1140" s="99">
        <f t="shared" si="651"/>
        <v>12.851499999999998</v>
      </c>
      <c r="V1140" s="99">
        <f t="shared" si="652"/>
        <v>13.537262830506563</v>
      </c>
      <c r="W1140" s="99">
        <f t="shared" si="653"/>
        <v>12.880991601309926</v>
      </c>
      <c r="X1140" s="99">
        <f t="shared" si="654"/>
        <v>0.65627122919663705</v>
      </c>
      <c r="Y1140" s="99">
        <f t="shared" si="655"/>
        <v>0.47849690283445317</v>
      </c>
      <c r="Z1140" s="99">
        <f t="shared" si="656"/>
        <v>0.17777432636218388</v>
      </c>
      <c r="AA1140" s="109">
        <f t="shared" si="657"/>
        <v>0.31819805153394587</v>
      </c>
      <c r="AB1140" s="109">
        <f t="shared" si="674"/>
        <v>0.35146834850381625</v>
      </c>
      <c r="AC1140" s="99" t="str">
        <f t="shared" si="675"/>
        <v>0</v>
      </c>
      <c r="AD1140" s="95" t="str">
        <f t="shared" si="676"/>
        <v>0</v>
      </c>
      <c r="AE1140" s="95">
        <f t="shared" si="658"/>
        <v>1</v>
      </c>
      <c r="AF1140" s="95">
        <f>IF(Petrobras_PETR4___Histórico__InfoMoney_1[[#This Row],[MACD Line]]&lt;0,1,0)</f>
        <v>0</v>
      </c>
      <c r="AG1140" s="99">
        <f>Petrobras_PETR4___Histórico__InfoMoney_1[[#This Row],[9MME]]/Petrobras_PETR4___Histórico__InfoMoney_1[[#This Row],[20MA]]</f>
        <v>1.0138116173209355</v>
      </c>
      <c r="AH1140" s="95">
        <f t="shared" si="659"/>
        <v>0</v>
      </c>
      <c r="AI1140" s="96">
        <f t="shared" si="660"/>
        <v>0</v>
      </c>
      <c r="AK1140" s="104" t="b">
        <f t="shared" si="661"/>
        <v>1</v>
      </c>
      <c r="AL1140" s="104" t="b">
        <f t="shared" si="662"/>
        <v>0</v>
      </c>
      <c r="AM1140" s="104" t="b">
        <f t="shared" si="663"/>
        <v>0</v>
      </c>
      <c r="AN1140" s="104" t="b">
        <f t="shared" si="664"/>
        <v>1</v>
      </c>
      <c r="AO1140" s="98">
        <f t="shared" si="665"/>
        <v>11.63</v>
      </c>
      <c r="AP1140" s="104">
        <f t="shared" si="666"/>
        <v>15.27</v>
      </c>
      <c r="AQ1140" s="98">
        <f t="shared" si="667"/>
        <v>0.2</v>
      </c>
      <c r="AR1140" s="98">
        <f t="shared" si="668"/>
        <v>0.15384615384615385</v>
      </c>
      <c r="AS1140" s="98">
        <f t="shared" si="669"/>
        <v>7.407407407407407E-2</v>
      </c>
      <c r="AU1140" s="97" t="b">
        <f t="shared" si="670"/>
        <v>1</v>
      </c>
      <c r="AV1140" s="97" t="b">
        <f t="shared" si="671"/>
        <v>1</v>
      </c>
      <c r="AW1140" s="97" t="b">
        <f t="shared" si="677"/>
        <v>0</v>
      </c>
      <c r="AX1140" s="97" t="b">
        <f t="shared" si="678"/>
        <v>0</v>
      </c>
      <c r="AY11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0" s="97" t="b">
        <f t="shared" si="672"/>
        <v>1</v>
      </c>
      <c r="BA1140" s="97" t="b">
        <f t="shared" si="673"/>
        <v>0</v>
      </c>
      <c r="BB1140" s="97" t="b">
        <f t="shared" si="679"/>
        <v>1</v>
      </c>
      <c r="BC1140" s="97" t="b">
        <f t="shared" si="680"/>
        <v>1</v>
      </c>
      <c r="BD1140" s="97" t="b">
        <f>Petrobras_PETR4___Histórico__InfoMoney_1[[#This Row],[MACD Line]]&lt;0</f>
        <v>0</v>
      </c>
      <c r="BE11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1" spans="1:57">
      <c r="A1141" s="83">
        <v>42656</v>
      </c>
      <c r="B1141" s="98">
        <v>14.24</v>
      </c>
      <c r="C1141" s="98">
        <v>14.24</v>
      </c>
      <c r="D1141" s="98">
        <v>2.4</v>
      </c>
      <c r="E1141" s="98">
        <f>Petrobras_PETR4___Histórico__InfoMoney_1[[#This Row],[Var.Dia (%)]]/100</f>
        <v>2.4E-2</v>
      </c>
      <c r="F1141" s="98">
        <v>13.72</v>
      </c>
      <c r="G1141" s="98">
        <v>13.58</v>
      </c>
      <c r="H1141" s="98">
        <v>14.29</v>
      </c>
      <c r="I1141" s="97" t="s">
        <v>1000</v>
      </c>
      <c r="J1141" s="108">
        <v>-1.0500000000000001E-2</v>
      </c>
      <c r="K1141" s="97">
        <f ca="1">IF(COUNT($E1141:E$1321)&gt;=22,LINEST(OFFSET(E1141,0,0,22),OFFSET(J1141,0,0,22)),"")</f>
        <v>0.63982701556628552</v>
      </c>
      <c r="L1141" s="99">
        <f t="shared" si="645"/>
        <v>0</v>
      </c>
      <c r="M1141" s="99">
        <f t="shared" si="646"/>
        <v>0</v>
      </c>
      <c r="N1141" s="99">
        <f t="shared" si="647"/>
        <v>0</v>
      </c>
      <c r="O11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-1.8796992481202618E-2</v>
      </c>
      <c r="P1141" s="128">
        <f>IF(Petrobras_PETR4___Histórico__InfoMoney_1[[#This Row],[William %R]]&lt;-0.8,1,0)</f>
        <v>0</v>
      </c>
      <c r="Q1141" s="128">
        <f>IF(Petrobras_PETR4___Histórico__InfoMoney_1[[#This Row],[William %R]]&gt;-0.1,1,0)</f>
        <v>1</v>
      </c>
      <c r="R1141" s="99">
        <f t="shared" si="648"/>
        <v>11.63</v>
      </c>
      <c r="S1141" s="99">
        <f t="shared" si="649"/>
        <v>14.29</v>
      </c>
      <c r="T1141" s="99">
        <f t="shared" si="650"/>
        <v>12.85823076923077</v>
      </c>
      <c r="U1141" s="99">
        <f t="shared" si="651"/>
        <v>12.727</v>
      </c>
      <c r="V1141" s="99">
        <f t="shared" si="652"/>
        <v>13.327674254235029</v>
      </c>
      <c r="W1141" s="99">
        <f t="shared" si="653"/>
        <v>12.73627092941472</v>
      </c>
      <c r="X1141" s="99">
        <f t="shared" si="654"/>
        <v>0.591403324820309</v>
      </c>
      <c r="Y1141" s="99">
        <f t="shared" si="655"/>
        <v>0.43405332124390722</v>
      </c>
      <c r="Z1141" s="99">
        <f t="shared" si="656"/>
        <v>0.15735000357640178</v>
      </c>
      <c r="AA1141" s="109">
        <f t="shared" si="657"/>
        <v>0.24041630560342606</v>
      </c>
      <c r="AB1141" s="109">
        <f t="shared" si="674"/>
        <v>0.26254523419784276</v>
      </c>
      <c r="AC1141" s="99" t="str">
        <f t="shared" si="675"/>
        <v>0</v>
      </c>
      <c r="AD1141" s="95" t="str">
        <f t="shared" si="676"/>
        <v>0</v>
      </c>
      <c r="AE1141" s="95">
        <f t="shared" si="658"/>
        <v>1</v>
      </c>
      <c r="AF1141" s="95">
        <f>IF(Petrobras_PETR4___Histórico__InfoMoney_1[[#This Row],[MACD Line]]&lt;0,1,0)</f>
        <v>0</v>
      </c>
      <c r="AG1141" s="99">
        <f>Petrobras_PETR4___Histórico__InfoMoney_1[[#This Row],[9MME]]/Petrobras_PETR4___Histórico__InfoMoney_1[[#This Row],[20MA]]</f>
        <v>1.0103112099654883</v>
      </c>
      <c r="AH1141" s="95">
        <f t="shared" si="659"/>
        <v>0</v>
      </c>
      <c r="AI1141" s="96">
        <f t="shared" si="660"/>
        <v>0</v>
      </c>
      <c r="AK1141" s="104" t="b">
        <f t="shared" si="661"/>
        <v>0</v>
      </c>
      <c r="AL1141" s="104" t="b">
        <f t="shared" si="662"/>
        <v>1</v>
      </c>
      <c r="AM1141" s="104" t="b">
        <f t="shared" si="663"/>
        <v>0</v>
      </c>
      <c r="AN1141" s="104" t="b">
        <f t="shared" si="664"/>
        <v>1</v>
      </c>
      <c r="AO1141" s="98">
        <f t="shared" si="665"/>
        <v>11.63</v>
      </c>
      <c r="AP1141" s="104">
        <f t="shared" si="666"/>
        <v>14.72</v>
      </c>
      <c r="AQ1141" s="98">
        <f t="shared" si="667"/>
        <v>0.2</v>
      </c>
      <c r="AR1141" s="98">
        <f t="shared" si="668"/>
        <v>0.15384615384615385</v>
      </c>
      <c r="AS1141" s="98">
        <f t="shared" si="669"/>
        <v>7.407407407407407E-2</v>
      </c>
      <c r="AU1141" s="97" t="b">
        <f t="shared" si="670"/>
        <v>1</v>
      </c>
      <c r="AV1141" s="97" t="b">
        <f t="shared" si="671"/>
        <v>0</v>
      </c>
      <c r="AW1141" s="97" t="b">
        <f t="shared" si="677"/>
        <v>0</v>
      </c>
      <c r="AX1141" s="97" t="b">
        <f t="shared" si="678"/>
        <v>1</v>
      </c>
      <c r="AY11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1" s="97" t="b">
        <f t="shared" si="672"/>
        <v>1</v>
      </c>
      <c r="BA1141" s="97" t="b">
        <f t="shared" si="673"/>
        <v>1</v>
      </c>
      <c r="BB1141" s="97" t="b">
        <f t="shared" si="679"/>
        <v>0</v>
      </c>
      <c r="BC1141" s="97" t="b">
        <f t="shared" si="680"/>
        <v>1</v>
      </c>
      <c r="BD1141" s="97" t="b">
        <f>Petrobras_PETR4___Histórico__InfoMoney_1[[#This Row],[MACD Line]]&lt;0</f>
        <v>0</v>
      </c>
      <c r="BE11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2" spans="1:57">
      <c r="A1142" s="83">
        <v>42654</v>
      </c>
      <c r="B1142" s="98">
        <v>13.9</v>
      </c>
      <c r="C1142" s="98">
        <v>13.9</v>
      </c>
      <c r="D1142" s="98">
        <v>-2.16</v>
      </c>
      <c r="E1142" s="98">
        <f>Petrobras_PETR4___Histórico__InfoMoney_1[[#This Row],[Var.Dia (%)]]/100</f>
        <v>-2.1600000000000001E-2</v>
      </c>
      <c r="F1142" s="98">
        <v>14.1</v>
      </c>
      <c r="G1142" s="98">
        <v>13.81</v>
      </c>
      <c r="H1142" s="98">
        <v>14.15</v>
      </c>
      <c r="I1142" s="97" t="s">
        <v>1001</v>
      </c>
      <c r="J1142" s="108">
        <v>-1.6000000000000001E-3</v>
      </c>
      <c r="K1142" s="97">
        <f ca="1">IF(COUNT($E1142:E$1321)&gt;=22,LINEST(OFFSET(E1142,0,0,22),OFFSET(J1142,0,0,22)),"")</f>
        <v>0.74301922606586301</v>
      </c>
      <c r="L1142" s="99">
        <f t="shared" si="645"/>
        <v>0</v>
      </c>
      <c r="M1142" s="99">
        <f t="shared" si="646"/>
        <v>0</v>
      </c>
      <c r="N1142" s="99">
        <f t="shared" si="647"/>
        <v>0</v>
      </c>
      <c r="O11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-0.1335877862595419</v>
      </c>
      <c r="P1142" s="128">
        <f>IF(Petrobras_PETR4___Histórico__InfoMoney_1[[#This Row],[William %R]]&lt;-0.8,1,0)</f>
        <v>0</v>
      </c>
      <c r="Q1142" s="128">
        <f>IF(Petrobras_PETR4___Histórico__InfoMoney_1[[#This Row],[William %R]]&gt;-0.1,1,0)</f>
        <v>0</v>
      </c>
      <c r="R1142" s="99">
        <f t="shared" si="648"/>
        <v>11.63</v>
      </c>
      <c r="S1142" s="99">
        <f t="shared" si="649"/>
        <v>14.25</v>
      </c>
      <c r="T1142" s="99">
        <f t="shared" si="650"/>
        <v>12.714961538461539</v>
      </c>
      <c r="U1142" s="99">
        <f t="shared" si="651"/>
        <v>12.607000000000001</v>
      </c>
      <c r="V1142" s="99">
        <f t="shared" si="652"/>
        <v>13.161796845914125</v>
      </c>
      <c r="W1142" s="99">
        <f t="shared" si="653"/>
        <v>12.615972603767897</v>
      </c>
      <c r="X1142" s="99">
        <f t="shared" si="654"/>
        <v>0.54582424214622804</v>
      </c>
      <c r="Y1142" s="99">
        <f t="shared" si="655"/>
        <v>0.39471582034980679</v>
      </c>
      <c r="Z1142" s="99">
        <f t="shared" si="656"/>
        <v>0.15110842179642126</v>
      </c>
      <c r="AA1142" s="109">
        <f t="shared" si="657"/>
        <v>0.21920310216783009</v>
      </c>
      <c r="AB1142" s="109">
        <f t="shared" si="674"/>
        <v>0.38206020467983864</v>
      </c>
      <c r="AC1142" s="99" t="str">
        <f t="shared" si="675"/>
        <v>0</v>
      </c>
      <c r="AD1142" s="95" t="str">
        <f t="shared" si="676"/>
        <v>0</v>
      </c>
      <c r="AE1142" s="95">
        <f t="shared" si="658"/>
        <v>1</v>
      </c>
      <c r="AF1142" s="95">
        <f>IF(Petrobras_PETR4___Histórico__InfoMoney_1[[#This Row],[MACD Line]]&lt;0,1,0)</f>
        <v>0</v>
      </c>
      <c r="AG1142" s="99">
        <f>Petrobras_PETR4___Histórico__InfoMoney_1[[#This Row],[9MME]]/Petrobras_PETR4___Histórico__InfoMoney_1[[#This Row],[20MA]]</f>
        <v>1.0085636185025413</v>
      </c>
      <c r="AH1142" s="95">
        <f t="shared" si="659"/>
        <v>0</v>
      </c>
      <c r="AI1142" s="96">
        <f t="shared" si="660"/>
        <v>0</v>
      </c>
      <c r="AK1142" s="104" t="b">
        <f t="shared" si="661"/>
        <v>1</v>
      </c>
      <c r="AL1142" s="104" t="b">
        <f t="shared" si="662"/>
        <v>1</v>
      </c>
      <c r="AM1142" s="104" t="b">
        <f t="shared" si="663"/>
        <v>1</v>
      </c>
      <c r="AN1142" s="104" t="b">
        <f t="shared" si="664"/>
        <v>0</v>
      </c>
      <c r="AO1142" s="98">
        <f t="shared" si="665"/>
        <v>11.63</v>
      </c>
      <c r="AP1142" s="104">
        <f t="shared" si="666"/>
        <v>14.25</v>
      </c>
      <c r="AQ1142" s="98">
        <f t="shared" si="667"/>
        <v>0.2</v>
      </c>
      <c r="AR1142" s="98">
        <f t="shared" si="668"/>
        <v>0.15384615384615385</v>
      </c>
      <c r="AS1142" s="98">
        <f t="shared" si="669"/>
        <v>7.407407407407407E-2</v>
      </c>
      <c r="AU1142" s="97" t="b">
        <f t="shared" si="670"/>
        <v>0</v>
      </c>
      <c r="AV1142" s="97" t="b">
        <f t="shared" si="671"/>
        <v>1</v>
      </c>
      <c r="AW1142" s="97" t="b">
        <f t="shared" si="677"/>
        <v>1</v>
      </c>
      <c r="AX1142" s="97" t="b">
        <f t="shared" si="678"/>
        <v>0</v>
      </c>
      <c r="AY11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2" s="97" t="b">
        <f t="shared" si="672"/>
        <v>0</v>
      </c>
      <c r="BA1142" s="97" t="b">
        <f t="shared" si="673"/>
        <v>1</v>
      </c>
      <c r="BB1142" s="97" t="b">
        <f t="shared" si="679"/>
        <v>1</v>
      </c>
      <c r="BC1142" s="97" t="b">
        <f t="shared" si="680"/>
        <v>0</v>
      </c>
      <c r="BD1142" s="97" t="b">
        <f>Petrobras_PETR4___Histórico__InfoMoney_1[[#This Row],[MACD Line]]&lt;0</f>
        <v>0</v>
      </c>
      <c r="BE11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3" spans="1:57">
      <c r="A1143" s="83">
        <v>42653</v>
      </c>
      <c r="B1143" s="98">
        <v>14.21</v>
      </c>
      <c r="C1143" s="98">
        <v>14.21</v>
      </c>
      <c r="D1143" s="98">
        <v>3.08</v>
      </c>
      <c r="E1143" s="98">
        <f>Petrobras_PETR4___Histórico__InfoMoney_1[[#This Row],[Var.Dia (%)]]/100</f>
        <v>3.0800000000000001E-2</v>
      </c>
      <c r="F1143" s="98">
        <v>14.02</v>
      </c>
      <c r="G1143" s="98">
        <v>14.01</v>
      </c>
      <c r="H1143" s="98">
        <v>14.25</v>
      </c>
      <c r="I1143" s="97" t="s">
        <v>1002</v>
      </c>
      <c r="J1143" s="108">
        <v>1.06E-2</v>
      </c>
      <c r="K1143" s="97">
        <f ca="1">IF(COUNT($E1143:E$1321)&gt;=22,LINEST(OFFSET(E1143,0,0,22),OFFSET(J1143,0,0,22)),"")</f>
        <v>0.86613376226129823</v>
      </c>
      <c r="L1143" s="99">
        <f t="shared" si="645"/>
        <v>0</v>
      </c>
      <c r="M1143" s="99">
        <f t="shared" si="646"/>
        <v>1</v>
      </c>
      <c r="N1143" s="99">
        <f t="shared" si="647"/>
        <v>0</v>
      </c>
      <c r="O11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-1.5267175572518762E-2</v>
      </c>
      <c r="P1143" s="128">
        <f>IF(Petrobras_PETR4___Histórico__InfoMoney_1[[#This Row],[William %R]]&lt;-0.8,1,0)</f>
        <v>0</v>
      </c>
      <c r="Q1143" s="128">
        <f>IF(Petrobras_PETR4___Histórico__InfoMoney_1[[#This Row],[William %R]]&gt;-0.1,1,0)</f>
        <v>1</v>
      </c>
      <c r="R1143" s="99">
        <f t="shared" si="648"/>
        <v>11.63</v>
      </c>
      <c r="S1143" s="99">
        <f t="shared" si="649"/>
        <v>14.25</v>
      </c>
      <c r="T1143" s="99">
        <f t="shared" si="650"/>
        <v>12.694538461538462</v>
      </c>
      <c r="U1143" s="99">
        <f t="shared" si="651"/>
        <v>12.499500000000001</v>
      </c>
      <c r="V1143" s="99">
        <f t="shared" si="652"/>
        <v>13.027578090625784</v>
      </c>
      <c r="W1143" s="99">
        <f t="shared" si="653"/>
        <v>12.513250412069329</v>
      </c>
      <c r="X1143" s="99">
        <f t="shared" si="654"/>
        <v>0.51432767855645523</v>
      </c>
      <c r="Y1143" s="99">
        <f t="shared" si="655"/>
        <v>0.3569387149007015</v>
      </c>
      <c r="Z1143" s="99">
        <f t="shared" si="656"/>
        <v>0.15738896365575372</v>
      </c>
      <c r="AA1143" s="109">
        <f t="shared" si="657"/>
        <v>0.29698484809835118</v>
      </c>
      <c r="AB1143" s="109">
        <f t="shared" si="674"/>
        <v>0.59277314379111368</v>
      </c>
      <c r="AC1143" s="99" t="str">
        <f t="shared" si="675"/>
        <v>0</v>
      </c>
      <c r="AD1143" s="95" t="str">
        <f t="shared" si="676"/>
        <v>0</v>
      </c>
      <c r="AE1143" s="95">
        <f t="shared" si="658"/>
        <v>1</v>
      </c>
      <c r="AF1143" s="95">
        <f>IF(Petrobras_PETR4___Histórico__InfoMoney_1[[#This Row],[MACD Line]]&lt;0,1,0)</f>
        <v>0</v>
      </c>
      <c r="AG1143" s="99">
        <f>Petrobras_PETR4___Histórico__InfoMoney_1[[#This Row],[9MME]]/Petrobras_PETR4___Histórico__InfoMoney_1[[#This Row],[20MA]]</f>
        <v>1.0156037010711196</v>
      </c>
      <c r="AH1143" s="95">
        <f t="shared" si="659"/>
        <v>0</v>
      </c>
      <c r="AI1143" s="96">
        <f t="shared" si="660"/>
        <v>0</v>
      </c>
      <c r="AK1143" s="104" t="b">
        <f t="shared" si="661"/>
        <v>1</v>
      </c>
      <c r="AL1143" s="104" t="b">
        <f t="shared" si="662"/>
        <v>1</v>
      </c>
      <c r="AM1143" s="104" t="b">
        <f t="shared" si="663"/>
        <v>0</v>
      </c>
      <c r="AN1143" s="104" t="b">
        <f t="shared" si="664"/>
        <v>1</v>
      </c>
      <c r="AO1143" s="98">
        <f t="shared" si="665"/>
        <v>11.63</v>
      </c>
      <c r="AP1143" s="104">
        <f t="shared" si="666"/>
        <v>14.25</v>
      </c>
      <c r="AQ1143" s="98">
        <f t="shared" si="667"/>
        <v>0.2</v>
      </c>
      <c r="AR1143" s="98">
        <f t="shared" si="668"/>
        <v>0.15384615384615385</v>
      </c>
      <c r="AS1143" s="98">
        <f t="shared" si="669"/>
        <v>7.407407407407407E-2</v>
      </c>
      <c r="AU1143" s="97" t="b">
        <f t="shared" si="670"/>
        <v>1</v>
      </c>
      <c r="AV1143" s="97" t="b">
        <f t="shared" si="671"/>
        <v>1</v>
      </c>
      <c r="AW1143" s="97" t="b">
        <f t="shared" si="677"/>
        <v>0</v>
      </c>
      <c r="AX1143" s="97" t="b">
        <f t="shared" si="678"/>
        <v>0</v>
      </c>
      <c r="AY11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3" s="97" t="b">
        <f t="shared" si="672"/>
        <v>0</v>
      </c>
      <c r="BA1143" s="97" t="b">
        <f t="shared" si="673"/>
        <v>0</v>
      </c>
      <c r="BB1143" s="97" t="b">
        <f t="shared" si="679"/>
        <v>1</v>
      </c>
      <c r="BC1143" s="97" t="b">
        <f t="shared" si="680"/>
        <v>1</v>
      </c>
      <c r="BD1143" s="97" t="b">
        <f>Petrobras_PETR4___Histórico__InfoMoney_1[[#This Row],[MACD Line]]&lt;0</f>
        <v>0</v>
      </c>
      <c r="BE11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4" spans="1:57">
      <c r="A1144" s="83">
        <v>42650</v>
      </c>
      <c r="B1144" s="98">
        <v>13.79</v>
      </c>
      <c r="C1144" s="98">
        <v>13.79</v>
      </c>
      <c r="D1144" s="98">
        <v>1.06</v>
      </c>
      <c r="E1144" s="98">
        <f>Petrobras_PETR4___Histórico__InfoMoney_1[[#This Row],[Var.Dia (%)]]/100</f>
        <v>1.06E-2</v>
      </c>
      <c r="F1144" s="98">
        <v>13.76</v>
      </c>
      <c r="G1144" s="98">
        <v>13.52</v>
      </c>
      <c r="H1144" s="98">
        <v>13.89</v>
      </c>
      <c r="I1144" s="97" t="s">
        <v>1003</v>
      </c>
      <c r="J1144" s="108">
        <v>-9.1000000000000004E-3</v>
      </c>
      <c r="K1144" s="97">
        <f ca="1">IF(COUNT($E1144:E$1321)&gt;=22,LINEST(OFFSET(E1144,0,0,22),OFFSET(J1144,0,0,22)),"")</f>
        <v>0.63916198920991318</v>
      </c>
      <c r="L1144" s="99">
        <f t="shared" si="645"/>
        <v>0</v>
      </c>
      <c r="M1144" s="99">
        <f t="shared" si="646"/>
        <v>0</v>
      </c>
      <c r="N1144" s="99">
        <f t="shared" si="647"/>
        <v>0</v>
      </c>
      <c r="O11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-4.42477876106201E-2</v>
      </c>
      <c r="P1144" s="128">
        <f>IF(Petrobras_PETR4___Histórico__InfoMoney_1[[#This Row],[William %R]]&lt;-0.8,1,0)</f>
        <v>0</v>
      </c>
      <c r="Q1144" s="128">
        <f>IF(Petrobras_PETR4___Histórico__InfoMoney_1[[#This Row],[William %R]]&gt;-0.1,1,0)</f>
        <v>1</v>
      </c>
      <c r="R1144" s="99">
        <f t="shared" si="648"/>
        <v>11.63</v>
      </c>
      <c r="S1144" s="99">
        <f t="shared" si="649"/>
        <v>13.89</v>
      </c>
      <c r="T1144" s="99">
        <f t="shared" si="650"/>
        <v>12.562653846153843</v>
      </c>
      <c r="U1144" s="99">
        <f t="shared" si="651"/>
        <v>12.419</v>
      </c>
      <c r="V1144" s="99">
        <f t="shared" si="652"/>
        <v>12.812592288921381</v>
      </c>
      <c r="W1144" s="99">
        <f t="shared" si="653"/>
        <v>12.377510445034876</v>
      </c>
      <c r="X1144" s="99">
        <f t="shared" si="654"/>
        <v>0.43508184388650584</v>
      </c>
      <c r="Y1144" s="99">
        <f t="shared" si="655"/>
        <v>0.31759147398676307</v>
      </c>
      <c r="Z1144" s="99">
        <f t="shared" si="656"/>
        <v>0.11749036989974276</v>
      </c>
      <c r="AA1144" s="109">
        <f t="shared" si="657"/>
        <v>0.10606601717798111</v>
      </c>
      <c r="AB1144" s="109">
        <f t="shared" si="674"/>
        <v>0.53793122236955171</v>
      </c>
      <c r="AC1144" s="99" t="str">
        <f t="shared" si="675"/>
        <v>0</v>
      </c>
      <c r="AD1144" s="95" t="str">
        <f t="shared" si="676"/>
        <v>0</v>
      </c>
      <c r="AE1144" s="95">
        <f t="shared" si="658"/>
        <v>1</v>
      </c>
      <c r="AF1144" s="95">
        <f>IF(Petrobras_PETR4___Histórico__InfoMoney_1[[#This Row],[MACD Line]]&lt;0,1,0)</f>
        <v>0</v>
      </c>
      <c r="AG1144" s="99">
        <f>Petrobras_PETR4___Histórico__InfoMoney_1[[#This Row],[9MME]]/Petrobras_PETR4___Histórico__InfoMoney_1[[#This Row],[20MA]]</f>
        <v>1.0115672635601773</v>
      </c>
      <c r="AH1144" s="95">
        <f t="shared" si="659"/>
        <v>0</v>
      </c>
      <c r="AI1144" s="96">
        <f t="shared" si="660"/>
        <v>0</v>
      </c>
      <c r="AK1144" s="104" t="b">
        <f t="shared" si="661"/>
        <v>1</v>
      </c>
      <c r="AL1144" s="104" t="b">
        <f t="shared" si="662"/>
        <v>0</v>
      </c>
      <c r="AM1144" s="104" t="b">
        <f t="shared" si="663"/>
        <v>0</v>
      </c>
      <c r="AN1144" s="104" t="b">
        <f t="shared" si="664"/>
        <v>1</v>
      </c>
      <c r="AO1144" s="98">
        <f t="shared" si="665"/>
        <v>11.63</v>
      </c>
      <c r="AP1144" s="104">
        <f t="shared" si="666"/>
        <v>14.25</v>
      </c>
      <c r="AQ1144" s="98">
        <f t="shared" si="667"/>
        <v>0.2</v>
      </c>
      <c r="AR1144" s="98">
        <f t="shared" si="668"/>
        <v>0.15384615384615385</v>
      </c>
      <c r="AS1144" s="98">
        <f t="shared" si="669"/>
        <v>7.407407407407407E-2</v>
      </c>
      <c r="AU1144" s="97" t="b">
        <f t="shared" si="670"/>
        <v>1</v>
      </c>
      <c r="AV1144" s="97" t="b">
        <f t="shared" si="671"/>
        <v>1</v>
      </c>
      <c r="AW1144" s="97" t="b">
        <f t="shared" si="677"/>
        <v>0</v>
      </c>
      <c r="AX1144" s="97" t="b">
        <f t="shared" si="678"/>
        <v>0</v>
      </c>
      <c r="AY11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4" s="97" t="b">
        <f t="shared" si="672"/>
        <v>0</v>
      </c>
      <c r="BA1144" s="97" t="b">
        <f t="shared" si="673"/>
        <v>0</v>
      </c>
      <c r="BB1144" s="97" t="b">
        <f t="shared" si="679"/>
        <v>1</v>
      </c>
      <c r="BC1144" s="97" t="b">
        <f t="shared" si="680"/>
        <v>1</v>
      </c>
      <c r="BD1144" s="97" t="b">
        <f>Petrobras_PETR4___Histórico__InfoMoney_1[[#This Row],[MACD Line]]&lt;0</f>
        <v>0</v>
      </c>
      <c r="BE11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5" spans="1:57">
      <c r="A1145" s="83">
        <v>42649</v>
      </c>
      <c r="B1145" s="98">
        <v>13.64</v>
      </c>
      <c r="C1145" s="98">
        <v>13.64</v>
      </c>
      <c r="D1145" s="98">
        <v>3.57</v>
      </c>
      <c r="E1145" s="98">
        <f>Petrobras_PETR4___Histórico__InfoMoney_1[[#This Row],[Var.Dia (%)]]/100</f>
        <v>3.5699999999999996E-2</v>
      </c>
      <c r="F1145" s="98">
        <v>13.29</v>
      </c>
      <c r="G1145" s="98">
        <v>13.21</v>
      </c>
      <c r="H1145" s="98">
        <v>13.64</v>
      </c>
      <c r="I1145" s="97" t="s">
        <v>108</v>
      </c>
      <c r="J1145" s="108">
        <v>-7.6E-3</v>
      </c>
      <c r="K1145" s="97">
        <f ca="1">IF(COUNT($E1145:E$1321)&gt;=22,LINEST(OFFSET(E1145,0,0,22),OFFSET(J1145,0,0,22)),"")</f>
        <v>0.65800548092170097</v>
      </c>
      <c r="L1145" s="99">
        <f t="shared" si="645"/>
        <v>0</v>
      </c>
      <c r="M1145" s="99">
        <f t="shared" si="646"/>
        <v>0</v>
      </c>
      <c r="N1145" s="99">
        <f t="shared" si="647"/>
        <v>0</v>
      </c>
      <c r="O11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145" s="128">
        <f>IF(Petrobras_PETR4___Histórico__InfoMoney_1[[#This Row],[William %R]]&lt;-0.8,1,0)</f>
        <v>0</v>
      </c>
      <c r="Q1145" s="128">
        <f>IF(Petrobras_PETR4___Histórico__InfoMoney_1[[#This Row],[William %R]]&gt;-0.1,1,0)</f>
        <v>1</v>
      </c>
      <c r="R1145" s="99">
        <f t="shared" si="648"/>
        <v>11.63</v>
      </c>
      <c r="S1145" s="99">
        <f t="shared" si="649"/>
        <v>13.64</v>
      </c>
      <c r="T1145" s="99">
        <f t="shared" si="650"/>
        <v>12.506153846153845</v>
      </c>
      <c r="U1145" s="99">
        <f t="shared" si="651"/>
        <v>12.339499999999997</v>
      </c>
      <c r="V1145" s="99">
        <f t="shared" si="652"/>
        <v>12.634881795997996</v>
      </c>
      <c r="W1145" s="99">
        <f t="shared" si="653"/>
        <v>12.264511280637665</v>
      </c>
      <c r="X1145" s="99">
        <f t="shared" si="654"/>
        <v>0.37037051536033161</v>
      </c>
      <c r="Y1145" s="99">
        <f t="shared" si="655"/>
        <v>0.2882188815118274</v>
      </c>
      <c r="Z1145" s="99">
        <f t="shared" si="656"/>
        <v>8.2151633848504213E-2</v>
      </c>
      <c r="AA1145" s="109">
        <f t="shared" si="657"/>
        <v>0.33234018715767777</v>
      </c>
      <c r="AB1145" s="109">
        <f t="shared" si="674"/>
        <v>0.53793122236955193</v>
      </c>
      <c r="AC1145" s="99" t="str">
        <f t="shared" si="675"/>
        <v>0</v>
      </c>
      <c r="AD1145" s="95" t="str">
        <f t="shared" si="676"/>
        <v>0</v>
      </c>
      <c r="AE1145" s="95">
        <f t="shared" si="658"/>
        <v>1</v>
      </c>
      <c r="AF1145" s="95">
        <f>IF(Petrobras_PETR4___Histórico__InfoMoney_1[[#This Row],[MACD Line]]&lt;0,1,0)</f>
        <v>0</v>
      </c>
      <c r="AG1145" s="99">
        <f>Petrobras_PETR4___Histórico__InfoMoney_1[[#This Row],[9MME]]/Petrobras_PETR4___Histórico__InfoMoney_1[[#This Row],[20MA]]</f>
        <v>1.0135057211518981</v>
      </c>
      <c r="AH1145" s="95">
        <f t="shared" si="659"/>
        <v>0</v>
      </c>
      <c r="AI1145" s="96">
        <f t="shared" si="660"/>
        <v>0</v>
      </c>
      <c r="AK1145" s="104" t="b">
        <f t="shared" si="661"/>
        <v>0</v>
      </c>
      <c r="AL1145" s="104" t="b">
        <f t="shared" si="662"/>
        <v>1</v>
      </c>
      <c r="AM1145" s="104" t="b">
        <f t="shared" si="663"/>
        <v>0</v>
      </c>
      <c r="AN1145" s="104" t="b">
        <f t="shared" si="664"/>
        <v>1</v>
      </c>
      <c r="AO1145" s="98">
        <f t="shared" si="665"/>
        <v>11.63</v>
      </c>
      <c r="AP1145" s="104">
        <f t="shared" si="666"/>
        <v>13.89</v>
      </c>
      <c r="AQ1145" s="98">
        <f t="shared" si="667"/>
        <v>0.2</v>
      </c>
      <c r="AR1145" s="98">
        <f t="shared" si="668"/>
        <v>0.15384615384615385</v>
      </c>
      <c r="AS1145" s="98">
        <f t="shared" si="669"/>
        <v>7.407407407407407E-2</v>
      </c>
      <c r="AU1145" s="97" t="b">
        <f t="shared" si="670"/>
        <v>1</v>
      </c>
      <c r="AV1145" s="97" t="b">
        <f t="shared" si="671"/>
        <v>1</v>
      </c>
      <c r="AW1145" s="97" t="b">
        <f t="shared" si="677"/>
        <v>0</v>
      </c>
      <c r="AX1145" s="97" t="b">
        <f t="shared" si="678"/>
        <v>0</v>
      </c>
      <c r="AY11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5" s="97" t="b">
        <f t="shared" si="672"/>
        <v>0</v>
      </c>
      <c r="BA1145" s="97" t="b">
        <f t="shared" si="673"/>
        <v>0</v>
      </c>
      <c r="BB1145" s="97" t="b">
        <f t="shared" si="679"/>
        <v>1</v>
      </c>
      <c r="BC1145" s="97" t="b">
        <f t="shared" si="680"/>
        <v>1</v>
      </c>
      <c r="BD1145" s="97" t="b">
        <f>Petrobras_PETR4___Histórico__InfoMoney_1[[#This Row],[MACD Line]]&lt;0</f>
        <v>0</v>
      </c>
      <c r="BE11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6" spans="1:57">
      <c r="A1146" s="83">
        <v>42648</v>
      </c>
      <c r="B1146" s="98">
        <v>13.17</v>
      </c>
      <c r="C1146" s="98">
        <v>13.17</v>
      </c>
      <c r="D1146" s="98">
        <v>3.99</v>
      </c>
      <c r="E1146" s="98">
        <f>Petrobras_PETR4___Histórico__InfoMoney_1[[#This Row],[Var.Dia (%)]]/100</f>
        <v>3.9900000000000005E-2</v>
      </c>
      <c r="F1146" s="98">
        <v>13.17</v>
      </c>
      <c r="G1146" s="98">
        <v>12.79</v>
      </c>
      <c r="H1146" s="98">
        <v>13.23</v>
      </c>
      <c r="I1146" s="97" t="s">
        <v>1004</v>
      </c>
      <c r="J1146" s="108">
        <v>-6.4000000000000003E-3</v>
      </c>
      <c r="K1146" s="97">
        <f ca="1">IF(COUNT($E1146:E$1321)&gt;=22,LINEST(OFFSET(E1146,0,0,22),OFFSET(J1146,0,0,22)),"")</f>
        <v>0.67251351118774005</v>
      </c>
      <c r="L1146" s="99">
        <f t="shared" si="645"/>
        <v>0</v>
      </c>
      <c r="M1146" s="99">
        <f t="shared" si="646"/>
        <v>0</v>
      </c>
      <c r="N1146" s="99">
        <f t="shared" si="647"/>
        <v>0</v>
      </c>
      <c r="O11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-3.7500000000000318E-2</v>
      </c>
      <c r="P1146" s="128">
        <f>IF(Petrobras_PETR4___Histórico__InfoMoney_1[[#This Row],[William %R]]&lt;-0.8,1,0)</f>
        <v>0</v>
      </c>
      <c r="Q1146" s="128">
        <f>IF(Petrobras_PETR4___Histórico__InfoMoney_1[[#This Row],[William %R]]&gt;-0.1,1,0)</f>
        <v>1</v>
      </c>
      <c r="R1146" s="99">
        <f t="shared" si="648"/>
        <v>11.63</v>
      </c>
      <c r="S1146" s="99">
        <f t="shared" si="649"/>
        <v>13.23</v>
      </c>
      <c r="T1146" s="99">
        <f t="shared" si="650"/>
        <v>12.410999999999998</v>
      </c>
      <c r="U1146" s="99">
        <f t="shared" si="651"/>
        <v>12.299999999999999</v>
      </c>
      <c r="V1146" s="99">
        <f t="shared" si="652"/>
        <v>12.452133031633995</v>
      </c>
      <c r="W1146" s="99">
        <f t="shared" si="653"/>
        <v>12.154472183088679</v>
      </c>
      <c r="X1146" s="99">
        <f t="shared" si="654"/>
        <v>0.29766084854531627</v>
      </c>
      <c r="Y1146" s="99">
        <f t="shared" si="655"/>
        <v>0.26768097304970134</v>
      </c>
      <c r="Z1146" s="99">
        <f t="shared" si="656"/>
        <v>2.9979875495614927E-2</v>
      </c>
      <c r="AA1146" s="109">
        <f t="shared" si="657"/>
        <v>0.35355339059327379</v>
      </c>
      <c r="AB1146" s="109">
        <f t="shared" si="674"/>
        <v>0.40687836020117829</v>
      </c>
      <c r="AC1146" s="99" t="str">
        <f t="shared" si="675"/>
        <v>0</v>
      </c>
      <c r="AD1146" s="95" t="str">
        <f t="shared" si="676"/>
        <v>0</v>
      </c>
      <c r="AE1146" s="95">
        <f t="shared" si="658"/>
        <v>1</v>
      </c>
      <c r="AF1146" s="95">
        <f>IF(Petrobras_PETR4___Histórico__InfoMoney_1[[#This Row],[MACD Line]]&lt;0,1,0)</f>
        <v>0</v>
      </c>
      <c r="AG1146" s="99">
        <f>Petrobras_PETR4___Histórico__InfoMoney_1[[#This Row],[9MME]]/Petrobras_PETR4___Histórico__InfoMoney_1[[#This Row],[20MA]]</f>
        <v>1.0090243902439024</v>
      </c>
      <c r="AH1146" s="95">
        <f t="shared" si="659"/>
        <v>1</v>
      </c>
      <c r="AI1146" s="96">
        <f t="shared" si="660"/>
        <v>0</v>
      </c>
      <c r="AK1146" s="104" t="b">
        <f t="shared" si="661"/>
        <v>1</v>
      </c>
      <c r="AL1146" s="104" t="b">
        <f t="shared" si="662"/>
        <v>1</v>
      </c>
      <c r="AM1146" s="104" t="b">
        <f t="shared" si="663"/>
        <v>1</v>
      </c>
      <c r="AN1146" s="104" t="b">
        <f t="shared" si="664"/>
        <v>1</v>
      </c>
      <c r="AO1146" s="98">
        <f t="shared" si="665"/>
        <v>11.63</v>
      </c>
      <c r="AP1146" s="104">
        <f t="shared" si="666"/>
        <v>13.64</v>
      </c>
      <c r="AQ1146" s="98">
        <f t="shared" si="667"/>
        <v>0.2</v>
      </c>
      <c r="AR1146" s="98">
        <f t="shared" si="668"/>
        <v>0.15384615384615385</v>
      </c>
      <c r="AS1146" s="98">
        <f t="shared" si="669"/>
        <v>7.407407407407407E-2</v>
      </c>
      <c r="AU1146" s="97" t="b">
        <f t="shared" si="670"/>
        <v>1</v>
      </c>
      <c r="AV1146" s="97" t="b">
        <f t="shared" si="671"/>
        <v>1</v>
      </c>
      <c r="AW1146" s="97" t="b">
        <f t="shared" si="677"/>
        <v>0</v>
      </c>
      <c r="AX1146" s="97" t="b">
        <f t="shared" si="678"/>
        <v>0</v>
      </c>
      <c r="AY11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6" s="97" t="b">
        <f t="shared" si="672"/>
        <v>0</v>
      </c>
      <c r="BA1146" s="97" t="b">
        <f t="shared" si="673"/>
        <v>0</v>
      </c>
      <c r="BB1146" s="97" t="b">
        <f t="shared" si="679"/>
        <v>1</v>
      </c>
      <c r="BC1146" s="97" t="b">
        <f t="shared" si="680"/>
        <v>1</v>
      </c>
      <c r="BD1146" s="97" t="b">
        <f>Petrobras_PETR4___Histórico__InfoMoney_1[[#This Row],[MACD Line]]&lt;0</f>
        <v>0</v>
      </c>
      <c r="BE11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7" spans="1:57">
      <c r="A1147" s="83">
        <v>42647</v>
      </c>
      <c r="B1147" s="98">
        <v>12.67</v>
      </c>
      <c r="C1147" s="98">
        <v>12.67</v>
      </c>
      <c r="D1147" s="98">
        <v>0.36</v>
      </c>
      <c r="E1147" s="98">
        <f>Petrobras_PETR4___Histórico__InfoMoney_1[[#This Row],[Var.Dia (%)]]/100</f>
        <v>3.5999999999999999E-3</v>
      </c>
      <c r="F1147" s="98">
        <v>12.63</v>
      </c>
      <c r="G1147" s="98">
        <v>12.49</v>
      </c>
      <c r="H1147" s="98">
        <v>12.76</v>
      </c>
      <c r="I1147" s="97" t="s">
        <v>1005</v>
      </c>
      <c r="J1147" s="108">
        <v>-1.52E-2</v>
      </c>
      <c r="K1147" s="97">
        <f ca="1">IF(COUNT($E1147:E$1321)&gt;=22,LINEST(OFFSET(E1147,0,0,22),OFFSET(J1147,0,0,22)),"")</f>
        <v>0.7335351380875238</v>
      </c>
      <c r="L1147" s="99">
        <f t="shared" si="645"/>
        <v>0</v>
      </c>
      <c r="M1147" s="99">
        <f t="shared" si="646"/>
        <v>0</v>
      </c>
      <c r="N1147" s="99">
        <f t="shared" si="647"/>
        <v>0</v>
      </c>
      <c r="O11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-7.9646017699114988E-2</v>
      </c>
      <c r="P1147" s="128">
        <f>IF(Petrobras_PETR4___Histórico__InfoMoney_1[[#This Row],[William %R]]&lt;-0.8,1,0)</f>
        <v>0</v>
      </c>
      <c r="Q1147" s="128">
        <f>IF(Petrobras_PETR4___Histórico__InfoMoney_1[[#This Row],[William %R]]&gt;-0.1,1,0)</f>
        <v>1</v>
      </c>
      <c r="R1147" s="99">
        <f t="shared" si="648"/>
        <v>11.63</v>
      </c>
      <c r="S1147" s="99">
        <f t="shared" si="649"/>
        <v>12.76</v>
      </c>
      <c r="T1147" s="99">
        <f t="shared" si="650"/>
        <v>12.326461538461539</v>
      </c>
      <c r="U1147" s="99">
        <f t="shared" si="651"/>
        <v>12.272999999999998</v>
      </c>
      <c r="V1147" s="99">
        <f t="shared" si="652"/>
        <v>12.321611764658357</v>
      </c>
      <c r="W1147" s="99">
        <f t="shared" si="653"/>
        <v>12.073229957735773</v>
      </c>
      <c r="X1147" s="99">
        <f t="shared" si="654"/>
        <v>0.24838180692258405</v>
      </c>
      <c r="Y1147" s="99">
        <f t="shared" si="655"/>
        <v>0.26018600417579762</v>
      </c>
      <c r="Z1147" s="99">
        <f t="shared" si="656"/>
        <v>-1.1804197253213577E-2</v>
      </c>
      <c r="AA1147" s="109">
        <f t="shared" si="657"/>
        <v>3.5355339059327882E-2</v>
      </c>
      <c r="AB1147" s="109">
        <f t="shared" si="674"/>
        <v>0.23381616710569827</v>
      </c>
      <c r="AC1147" s="99" t="str">
        <f t="shared" si="675"/>
        <v>0</v>
      </c>
      <c r="AD1147" s="95" t="str">
        <f t="shared" si="676"/>
        <v>0</v>
      </c>
      <c r="AE1147" s="95">
        <f t="shared" si="658"/>
        <v>1</v>
      </c>
      <c r="AF1147" s="95">
        <f>IF(Petrobras_PETR4___Histórico__InfoMoney_1[[#This Row],[MACD Line]]&lt;0,1,0)</f>
        <v>0</v>
      </c>
      <c r="AG1147" s="99">
        <f>Petrobras_PETR4___Histórico__InfoMoney_1[[#This Row],[9MME]]/Petrobras_PETR4___Histórico__InfoMoney_1[[#This Row],[20MA]]</f>
        <v>1.0043560285554909</v>
      </c>
      <c r="AH1147" s="95">
        <f t="shared" si="659"/>
        <v>0</v>
      </c>
      <c r="AI1147" s="96">
        <f t="shared" si="660"/>
        <v>0</v>
      </c>
      <c r="AK1147" s="104" t="b">
        <f t="shared" si="661"/>
        <v>1</v>
      </c>
      <c r="AL1147" s="104" t="b">
        <f t="shared" si="662"/>
        <v>1</v>
      </c>
      <c r="AM1147" s="104" t="b">
        <f t="shared" si="663"/>
        <v>0</v>
      </c>
      <c r="AN1147" s="104" t="b">
        <f t="shared" si="664"/>
        <v>1</v>
      </c>
      <c r="AO1147" s="98">
        <f t="shared" si="665"/>
        <v>11.63</v>
      </c>
      <c r="AP1147" s="104">
        <f t="shared" si="666"/>
        <v>12.91</v>
      </c>
      <c r="AQ1147" s="98">
        <f t="shared" si="667"/>
        <v>0.2</v>
      </c>
      <c r="AR1147" s="98">
        <f t="shared" si="668"/>
        <v>0.15384615384615385</v>
      </c>
      <c r="AS1147" s="98">
        <f t="shared" si="669"/>
        <v>7.407407407407407E-2</v>
      </c>
      <c r="AU1147" s="97" t="b">
        <f t="shared" si="670"/>
        <v>1</v>
      </c>
      <c r="AV1147" s="97" t="b">
        <f t="shared" si="671"/>
        <v>1</v>
      </c>
      <c r="AW1147" s="97" t="b">
        <f t="shared" si="677"/>
        <v>0</v>
      </c>
      <c r="AX1147" s="97" t="b">
        <f t="shared" si="678"/>
        <v>0</v>
      </c>
      <c r="AY11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7" s="97" t="b">
        <f t="shared" si="672"/>
        <v>0</v>
      </c>
      <c r="BA1147" s="97" t="b">
        <f t="shared" si="673"/>
        <v>0</v>
      </c>
      <c r="BB1147" s="97" t="b">
        <f t="shared" si="679"/>
        <v>1</v>
      </c>
      <c r="BC1147" s="97" t="b">
        <f t="shared" si="680"/>
        <v>1</v>
      </c>
      <c r="BD1147" s="97" t="b">
        <f>Petrobras_PETR4___Histórico__InfoMoney_1[[#This Row],[MACD Line]]&lt;0</f>
        <v>0</v>
      </c>
      <c r="BE11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8" spans="1:57">
      <c r="A1148" s="83">
        <v>42646</v>
      </c>
      <c r="B1148" s="98">
        <v>12.62</v>
      </c>
      <c r="C1148" s="98">
        <v>12.62</v>
      </c>
      <c r="D1148" s="98">
        <v>2.95</v>
      </c>
      <c r="E1148" s="98">
        <f>Petrobras_PETR4___Histórico__InfoMoney_1[[#This Row],[Var.Dia (%)]]/100</f>
        <v>2.9500000000000002E-2</v>
      </c>
      <c r="F1148" s="98">
        <v>12.35</v>
      </c>
      <c r="G1148" s="98">
        <v>12.3</v>
      </c>
      <c r="H1148" s="98">
        <v>12.62</v>
      </c>
      <c r="I1148" s="97" t="s">
        <v>1006</v>
      </c>
      <c r="J1148" s="108">
        <v>2.0999999999999999E-3</v>
      </c>
      <c r="K1148" s="97">
        <f ca="1">IF(COUNT($E1148:E$1321)&gt;=22,LINEST(OFFSET(E1148,0,0,22),OFFSET(J1148,0,0,22)),"")</f>
        <v>0.65389124434557044</v>
      </c>
      <c r="L1148" s="99">
        <f t="shared" si="645"/>
        <v>0</v>
      </c>
      <c r="M1148" s="99">
        <f t="shared" si="646"/>
        <v>0</v>
      </c>
      <c r="N1148" s="99">
        <f t="shared" si="647"/>
        <v>0</v>
      </c>
      <c r="O11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-0.10000000000000113</v>
      </c>
      <c r="P1148" s="128">
        <f>IF(Petrobras_PETR4___Histórico__InfoMoney_1[[#This Row],[William %R]]&lt;-0.8,1,0)</f>
        <v>0</v>
      </c>
      <c r="Q1148" s="128">
        <f>IF(Petrobras_PETR4___Histórico__InfoMoney_1[[#This Row],[William %R]]&gt;-0.1,1,0)</f>
        <v>0</v>
      </c>
      <c r="R1148" s="99">
        <f t="shared" si="648"/>
        <v>11.63</v>
      </c>
      <c r="S1148" s="99">
        <f t="shared" si="649"/>
        <v>12.73</v>
      </c>
      <c r="T1148" s="99">
        <f t="shared" si="650"/>
        <v>12.30353846153846</v>
      </c>
      <c r="U1148" s="99">
        <f t="shared" si="651"/>
        <v>12.263999999999999</v>
      </c>
      <c r="V1148" s="99">
        <f t="shared" si="652"/>
        <v>12.258268449141694</v>
      </c>
      <c r="W1148" s="99">
        <f t="shared" si="653"/>
        <v>12.025488354354634</v>
      </c>
      <c r="X1148" s="99">
        <f t="shared" si="654"/>
        <v>0.23278009478705997</v>
      </c>
      <c r="Y1148" s="99">
        <f t="shared" si="655"/>
        <v>0.26313705348910099</v>
      </c>
      <c r="Z1148" s="99">
        <f t="shared" si="656"/>
        <v>-3.0356958702041026E-2</v>
      </c>
      <c r="AA1148" s="109">
        <f t="shared" si="657"/>
        <v>0.25455844122715671</v>
      </c>
      <c r="AB1148" s="109">
        <f t="shared" si="674"/>
        <v>0.30664311503766045</v>
      </c>
      <c r="AC1148" s="99" t="str">
        <f t="shared" si="675"/>
        <v>0</v>
      </c>
      <c r="AD1148" s="95" t="str">
        <f t="shared" si="676"/>
        <v>0</v>
      </c>
      <c r="AE1148" s="95">
        <f t="shared" si="658"/>
        <v>1</v>
      </c>
      <c r="AF1148" s="95">
        <f>IF(Petrobras_PETR4___Histórico__InfoMoney_1[[#This Row],[MACD Line]]&lt;0,1,0)</f>
        <v>0</v>
      </c>
      <c r="AG1148" s="99">
        <f>Petrobras_PETR4___Histórico__InfoMoney_1[[#This Row],[9MME]]/Petrobras_PETR4___Histórico__InfoMoney_1[[#This Row],[20MA]]</f>
        <v>1.0032239450047669</v>
      </c>
      <c r="AH1148" s="95">
        <f t="shared" si="659"/>
        <v>0</v>
      </c>
      <c r="AI1148" s="96">
        <f t="shared" si="660"/>
        <v>0</v>
      </c>
      <c r="AK1148" s="104" t="b">
        <f t="shared" si="661"/>
        <v>1</v>
      </c>
      <c r="AL1148" s="104" t="b">
        <f t="shared" si="662"/>
        <v>0</v>
      </c>
      <c r="AM1148" s="104" t="b">
        <f t="shared" si="663"/>
        <v>0</v>
      </c>
      <c r="AN1148" s="104" t="b">
        <f t="shared" si="664"/>
        <v>1</v>
      </c>
      <c r="AO1148" s="98">
        <f t="shared" si="665"/>
        <v>11.63</v>
      </c>
      <c r="AP1148" s="104">
        <f t="shared" si="666"/>
        <v>12.91</v>
      </c>
      <c r="AQ1148" s="98">
        <f t="shared" si="667"/>
        <v>0.2</v>
      </c>
      <c r="AR1148" s="98">
        <f t="shared" si="668"/>
        <v>0.15384615384615385</v>
      </c>
      <c r="AS1148" s="98">
        <f t="shared" si="669"/>
        <v>7.407407407407407E-2</v>
      </c>
      <c r="AU1148" s="97" t="b">
        <f t="shared" si="670"/>
        <v>1</v>
      </c>
      <c r="AV1148" s="97" t="b">
        <f t="shared" si="671"/>
        <v>0</v>
      </c>
      <c r="AW1148" s="97" t="b">
        <f t="shared" si="677"/>
        <v>0</v>
      </c>
      <c r="AX1148" s="97" t="b">
        <f t="shared" si="678"/>
        <v>0</v>
      </c>
      <c r="AY11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8" s="97" t="b">
        <f t="shared" si="672"/>
        <v>0</v>
      </c>
      <c r="BA1148" s="97" t="b">
        <f t="shared" si="673"/>
        <v>0</v>
      </c>
      <c r="BB1148" s="97" t="b">
        <f t="shared" si="679"/>
        <v>1</v>
      </c>
      <c r="BC1148" s="97" t="b">
        <f t="shared" si="680"/>
        <v>1</v>
      </c>
      <c r="BD1148" s="97" t="b">
        <f>Petrobras_PETR4___Histórico__InfoMoney_1[[#This Row],[MACD Line]]&lt;0</f>
        <v>0</v>
      </c>
      <c r="BE11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49" spans="1:57">
      <c r="A1149" s="83">
        <v>42643</v>
      </c>
      <c r="B1149" s="98">
        <v>12.26</v>
      </c>
      <c r="C1149" s="98">
        <v>12.26</v>
      </c>
      <c r="D1149" s="98">
        <v>1.04</v>
      </c>
      <c r="E1149" s="98">
        <f>Petrobras_PETR4___Histórico__InfoMoney_1[[#This Row],[Var.Dia (%)]]/100</f>
        <v>1.04E-2</v>
      </c>
      <c r="F1149" s="98">
        <v>12.22</v>
      </c>
      <c r="G1149" s="98">
        <v>12.14</v>
      </c>
      <c r="H1149" s="98">
        <v>12.44</v>
      </c>
      <c r="I1149" s="97" t="s">
        <v>217</v>
      </c>
      <c r="J1149" s="108">
        <v>-1.84E-2</v>
      </c>
      <c r="K1149" s="97">
        <f ca="1">IF(COUNT($E1149:E$1321)&gt;=22,LINEST(OFFSET(E1149,0,0,22),OFFSET(J1149,0,0,22)),"")</f>
        <v>0.65701554678320229</v>
      </c>
      <c r="L1149" s="99">
        <f t="shared" si="645"/>
        <v>0</v>
      </c>
      <c r="M1149" s="99">
        <f t="shared" si="646"/>
        <v>0</v>
      </c>
      <c r="N1149" s="99">
        <f t="shared" si="647"/>
        <v>0</v>
      </c>
      <c r="O11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-0.42727272727272797</v>
      </c>
      <c r="P1149" s="128">
        <f>IF(Petrobras_PETR4___Histórico__InfoMoney_1[[#This Row],[William %R]]&lt;-0.8,1,0)</f>
        <v>0</v>
      </c>
      <c r="Q1149" s="128">
        <f>IF(Petrobras_PETR4___Histórico__InfoMoney_1[[#This Row],[William %R]]&gt;-0.1,1,0)</f>
        <v>0</v>
      </c>
      <c r="R1149" s="99">
        <f t="shared" si="648"/>
        <v>11.63</v>
      </c>
      <c r="S1149" s="99">
        <f t="shared" si="649"/>
        <v>12.73</v>
      </c>
      <c r="T1149" s="99">
        <f t="shared" si="650"/>
        <v>12.226153846153847</v>
      </c>
      <c r="U1149" s="99">
        <f t="shared" si="651"/>
        <v>12.245999999999999</v>
      </c>
      <c r="V1149" s="99">
        <f t="shared" si="652"/>
        <v>12.192499076258366</v>
      </c>
      <c r="W1149" s="99">
        <f t="shared" si="653"/>
        <v>11.977927422703004</v>
      </c>
      <c r="X1149" s="99">
        <f t="shared" si="654"/>
        <v>0.21457165355536212</v>
      </c>
      <c r="Y1149" s="99">
        <f t="shared" si="655"/>
        <v>0.27072629316461128</v>
      </c>
      <c r="Z1149" s="99">
        <f t="shared" si="656"/>
        <v>-5.6154639609249157E-2</v>
      </c>
      <c r="AA1149" s="109">
        <f t="shared" si="657"/>
        <v>9.1923881554250478E-2</v>
      </c>
      <c r="AB1149" s="109">
        <f t="shared" si="674"/>
        <v>0.2404578965224474</v>
      </c>
      <c r="AC1149" s="99" t="str">
        <f t="shared" si="675"/>
        <v>1</v>
      </c>
      <c r="AD1149" s="95" t="str">
        <f t="shared" si="676"/>
        <v>0</v>
      </c>
      <c r="AE1149" s="95">
        <f t="shared" si="658"/>
        <v>1</v>
      </c>
      <c r="AF1149" s="95">
        <f>IF(Petrobras_PETR4___Histórico__InfoMoney_1[[#This Row],[MACD Line]]&lt;0,1,0)</f>
        <v>0</v>
      </c>
      <c r="AG1149" s="99">
        <f>Petrobras_PETR4___Histórico__InfoMoney_1[[#This Row],[9MME]]/Petrobras_PETR4___Histórico__InfoMoney_1[[#This Row],[20MA]]</f>
        <v>0.99837937662533471</v>
      </c>
      <c r="AH1149" s="95">
        <f t="shared" si="659"/>
        <v>0</v>
      </c>
      <c r="AI1149" s="96">
        <f t="shared" si="660"/>
        <v>0</v>
      </c>
      <c r="AK1149" s="104" t="b">
        <f t="shared" si="661"/>
        <v>0</v>
      </c>
      <c r="AL1149" s="104" t="b">
        <f t="shared" si="662"/>
        <v>1</v>
      </c>
      <c r="AM1149" s="104" t="b">
        <f t="shared" si="663"/>
        <v>0</v>
      </c>
      <c r="AN1149" s="104" t="b">
        <f t="shared" si="664"/>
        <v>1</v>
      </c>
      <c r="AO1149" s="98">
        <f t="shared" si="665"/>
        <v>11.63</v>
      </c>
      <c r="AP1149" s="104">
        <f t="shared" si="666"/>
        <v>12.91</v>
      </c>
      <c r="AQ1149" s="98">
        <f t="shared" si="667"/>
        <v>0.2</v>
      </c>
      <c r="AR1149" s="98">
        <f t="shared" si="668"/>
        <v>0.15384615384615385</v>
      </c>
      <c r="AS1149" s="98">
        <f t="shared" si="669"/>
        <v>7.407407407407407E-2</v>
      </c>
      <c r="AU1149" s="97" t="b">
        <f t="shared" si="670"/>
        <v>0</v>
      </c>
      <c r="AV1149" s="97" t="b">
        <f t="shared" si="671"/>
        <v>1</v>
      </c>
      <c r="AW1149" s="97" t="b">
        <f t="shared" si="677"/>
        <v>0</v>
      </c>
      <c r="AX1149" s="97" t="b">
        <f t="shared" si="678"/>
        <v>1</v>
      </c>
      <c r="AY11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49" s="97" t="b">
        <f t="shared" si="672"/>
        <v>0</v>
      </c>
      <c r="BA1149" s="97" t="b">
        <f t="shared" si="673"/>
        <v>0</v>
      </c>
      <c r="BB1149" s="97" t="b">
        <f t="shared" si="679"/>
        <v>0</v>
      </c>
      <c r="BC1149" s="97" t="b">
        <f t="shared" si="680"/>
        <v>1</v>
      </c>
      <c r="BD1149" s="97" t="b">
        <f>Petrobras_PETR4___Histórico__InfoMoney_1[[#This Row],[MACD Line]]&lt;0</f>
        <v>0</v>
      </c>
      <c r="BE11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0" spans="1:57">
      <c r="A1150" s="83">
        <v>42642</v>
      </c>
      <c r="B1150" s="98">
        <v>12.13</v>
      </c>
      <c r="C1150" s="98">
        <v>12.13</v>
      </c>
      <c r="D1150" s="98">
        <v>-3.03</v>
      </c>
      <c r="E1150" s="98">
        <f>Petrobras_PETR4___Histórico__InfoMoney_1[[#This Row],[Var.Dia (%)]]/100</f>
        <v>-3.0299999999999997E-2</v>
      </c>
      <c r="F1150" s="98">
        <v>12.47</v>
      </c>
      <c r="G1150" s="98">
        <v>12.13</v>
      </c>
      <c r="H1150" s="98">
        <v>12.56</v>
      </c>
      <c r="I1150" s="97" t="s">
        <v>1007</v>
      </c>
      <c r="J1150" s="108">
        <v>-2.9999999999999997E-4</v>
      </c>
      <c r="K1150" s="97">
        <f ca="1">IF(COUNT($E1150:E$1321)&gt;=22,LINEST(OFFSET(E1150,0,0,22),OFFSET(J1150,0,0,22)),"")</f>
        <v>0.74845844348368873</v>
      </c>
      <c r="L1150" s="99">
        <f t="shared" si="645"/>
        <v>0</v>
      </c>
      <c r="M1150" s="99">
        <f t="shared" si="646"/>
        <v>0</v>
      </c>
      <c r="N1150" s="99">
        <f t="shared" si="647"/>
        <v>0</v>
      </c>
      <c r="O11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-0.5454545454545453</v>
      </c>
      <c r="P1150" s="128">
        <f>IF(Petrobras_PETR4___Histórico__InfoMoney_1[[#This Row],[William %R]]&lt;-0.8,1,0)</f>
        <v>0</v>
      </c>
      <c r="Q1150" s="128">
        <f>IF(Petrobras_PETR4___Histórico__InfoMoney_1[[#This Row],[William %R]]&gt;-0.1,1,0)</f>
        <v>0</v>
      </c>
      <c r="R1150" s="99">
        <f t="shared" si="648"/>
        <v>11.63</v>
      </c>
      <c r="S1150" s="99">
        <f t="shared" si="649"/>
        <v>12.73</v>
      </c>
      <c r="T1150" s="99">
        <f t="shared" si="650"/>
        <v>12.184153846153846</v>
      </c>
      <c r="U1150" s="99">
        <f t="shared" si="651"/>
        <v>12.22</v>
      </c>
      <c r="V1150" s="99">
        <f t="shared" si="652"/>
        <v>12.180226181032614</v>
      </c>
      <c r="W1150" s="99">
        <f t="shared" si="653"/>
        <v>11.955361616519244</v>
      </c>
      <c r="X1150" s="99">
        <f t="shared" si="654"/>
        <v>0.22486456451336956</v>
      </c>
      <c r="Y1150" s="99">
        <f t="shared" si="655"/>
        <v>0.28476495306692357</v>
      </c>
      <c r="Z1150" s="99">
        <f t="shared" si="656"/>
        <v>-5.9900388553554007E-2</v>
      </c>
      <c r="AA1150" s="109">
        <f t="shared" si="657"/>
        <v>0.26870057685088738</v>
      </c>
      <c r="AB1150" s="109">
        <f t="shared" si="674"/>
        <v>0.25510782034269347</v>
      </c>
      <c r="AC1150" s="99" t="str">
        <f t="shared" si="675"/>
        <v>0</v>
      </c>
      <c r="AD1150" s="95">
        <f t="shared" si="676"/>
        <v>1</v>
      </c>
      <c r="AE1150" s="95">
        <f t="shared" si="658"/>
        <v>1</v>
      </c>
      <c r="AF1150" s="95">
        <f>IF(Petrobras_PETR4___Histórico__InfoMoney_1[[#This Row],[MACD Line]]&lt;0,1,0)</f>
        <v>0</v>
      </c>
      <c r="AG1150" s="99">
        <f>Petrobras_PETR4___Histórico__InfoMoney_1[[#This Row],[9MME]]/Petrobras_PETR4___Histórico__InfoMoney_1[[#This Row],[20MA]]</f>
        <v>0.99706659952159127</v>
      </c>
      <c r="AH1150" s="95">
        <f t="shared" si="659"/>
        <v>0</v>
      </c>
      <c r="AI1150" s="96">
        <f t="shared" si="660"/>
        <v>0</v>
      </c>
      <c r="AK1150" s="104" t="b">
        <f t="shared" si="661"/>
        <v>1</v>
      </c>
      <c r="AL1150" s="104" t="b">
        <f t="shared" si="662"/>
        <v>0</v>
      </c>
      <c r="AM1150" s="104" t="b">
        <f t="shared" si="663"/>
        <v>1</v>
      </c>
      <c r="AN1150" s="104" t="b">
        <f t="shared" si="664"/>
        <v>0</v>
      </c>
      <c r="AO1150" s="98">
        <f t="shared" si="665"/>
        <v>11.48</v>
      </c>
      <c r="AP1150" s="104">
        <f t="shared" si="666"/>
        <v>12.91</v>
      </c>
      <c r="AQ1150" s="98">
        <f t="shared" si="667"/>
        <v>0.2</v>
      </c>
      <c r="AR1150" s="98">
        <f t="shared" si="668"/>
        <v>0.15384615384615385</v>
      </c>
      <c r="AS1150" s="98">
        <f t="shared" si="669"/>
        <v>7.407407407407407E-2</v>
      </c>
      <c r="AU1150" s="97" t="b">
        <f t="shared" si="670"/>
        <v>1</v>
      </c>
      <c r="AV1150" s="97" t="b">
        <f t="shared" si="671"/>
        <v>1</v>
      </c>
      <c r="AW1150" s="97" t="b">
        <f t="shared" si="677"/>
        <v>1</v>
      </c>
      <c r="AX1150" s="97" t="b">
        <f t="shared" si="678"/>
        <v>0</v>
      </c>
      <c r="AY11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0" s="97" t="b">
        <f t="shared" si="672"/>
        <v>0</v>
      </c>
      <c r="BA1150" s="97" t="b">
        <f t="shared" si="673"/>
        <v>0</v>
      </c>
      <c r="BB1150" s="97" t="b">
        <f t="shared" si="679"/>
        <v>1</v>
      </c>
      <c r="BC1150" s="97" t="b">
        <f t="shared" si="680"/>
        <v>0</v>
      </c>
      <c r="BD1150" s="97" t="b">
        <f>Petrobras_PETR4___Histórico__InfoMoney_1[[#This Row],[MACD Line]]&lt;0</f>
        <v>0</v>
      </c>
      <c r="BE11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1" spans="1:57">
      <c r="A1151" s="83">
        <v>42641</v>
      </c>
      <c r="B1151" s="98">
        <v>12.51</v>
      </c>
      <c r="C1151" s="98">
        <v>12.51</v>
      </c>
      <c r="D1151" s="98">
        <v>5.56</v>
      </c>
      <c r="E1151" s="98">
        <f>Petrobras_PETR4___Histórico__InfoMoney_1[[#This Row],[Var.Dia (%)]]/100</f>
        <v>5.5599999999999997E-2</v>
      </c>
      <c r="F1151" s="98">
        <v>12.02</v>
      </c>
      <c r="G1151" s="98">
        <v>11.85</v>
      </c>
      <c r="H1151" s="98">
        <v>12.51</v>
      </c>
      <c r="I1151" s="97" t="s">
        <v>1008</v>
      </c>
      <c r="J1151" s="108">
        <v>1.72E-2</v>
      </c>
      <c r="K1151" s="97">
        <f ca="1">IF(COUNT($E1151:E$1321)&gt;=22,LINEST(OFFSET(E1151,0,0,22),OFFSET(J1151,0,0,22)),"")</f>
        <v>0.74586698219368464</v>
      </c>
      <c r="L1151" s="99">
        <f t="shared" si="645"/>
        <v>0</v>
      </c>
      <c r="M1151" s="99">
        <f t="shared" si="646"/>
        <v>0</v>
      </c>
      <c r="N1151" s="99">
        <f t="shared" si="647"/>
        <v>0</v>
      </c>
      <c r="O11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-0.20000000000000065</v>
      </c>
      <c r="P1151" s="128">
        <f>IF(Petrobras_PETR4___Histórico__InfoMoney_1[[#This Row],[William %R]]&lt;-0.8,1,0)</f>
        <v>0</v>
      </c>
      <c r="Q1151" s="128">
        <f>IF(Petrobras_PETR4___Histórico__InfoMoney_1[[#This Row],[William %R]]&gt;-0.1,1,0)</f>
        <v>0</v>
      </c>
      <c r="R1151" s="99">
        <f t="shared" si="648"/>
        <v>11.63</v>
      </c>
      <c r="S1151" s="99">
        <f t="shared" si="649"/>
        <v>12.73</v>
      </c>
      <c r="T1151" s="99">
        <f t="shared" si="650"/>
        <v>12.213846153846154</v>
      </c>
      <c r="U1151" s="99">
        <f t="shared" si="651"/>
        <v>12.193999999999999</v>
      </c>
      <c r="V1151" s="99">
        <f t="shared" si="652"/>
        <v>12.189358213947635</v>
      </c>
      <c r="W1151" s="99">
        <f t="shared" si="653"/>
        <v>11.941390545840784</v>
      </c>
      <c r="X1151" s="99">
        <f t="shared" si="654"/>
        <v>0.24796766810685078</v>
      </c>
      <c r="Y1151" s="99">
        <f t="shared" si="655"/>
        <v>0.29974005020531208</v>
      </c>
      <c r="Z1151" s="99">
        <f t="shared" si="656"/>
        <v>-5.17723820984613E-2</v>
      </c>
      <c r="AA1151" s="109">
        <f t="shared" si="657"/>
        <v>0.46669047558312149</v>
      </c>
      <c r="AB1151" s="109">
        <f t="shared" si="674"/>
        <v>0.32018744510052255</v>
      </c>
      <c r="AC1151" s="99" t="str">
        <f t="shared" si="675"/>
        <v>1</v>
      </c>
      <c r="AD1151" s="95" t="str">
        <f t="shared" si="676"/>
        <v>0</v>
      </c>
      <c r="AE1151" s="95">
        <f t="shared" si="658"/>
        <v>1</v>
      </c>
      <c r="AF1151" s="95">
        <f>IF(Petrobras_PETR4___Histórico__InfoMoney_1[[#This Row],[MACD Line]]&lt;0,1,0)</f>
        <v>0</v>
      </c>
      <c r="AG1151" s="99">
        <f>Petrobras_PETR4___Histórico__InfoMoney_1[[#This Row],[9MME]]/Petrobras_PETR4___Histórico__InfoMoney_1[[#This Row],[20MA]]</f>
        <v>1.0016275343485448</v>
      </c>
      <c r="AH1151" s="95">
        <f t="shared" si="659"/>
        <v>0</v>
      </c>
      <c r="AI1151" s="96">
        <f t="shared" si="660"/>
        <v>0</v>
      </c>
      <c r="AK1151" s="104" t="b">
        <f t="shared" si="661"/>
        <v>0</v>
      </c>
      <c r="AL1151" s="104" t="b">
        <f t="shared" si="662"/>
        <v>0</v>
      </c>
      <c r="AM1151" s="104" t="b">
        <f t="shared" si="663"/>
        <v>0</v>
      </c>
      <c r="AN1151" s="104" t="b">
        <f t="shared" si="664"/>
        <v>1</v>
      </c>
      <c r="AO1151" s="98">
        <f t="shared" si="665"/>
        <v>11.48</v>
      </c>
      <c r="AP1151" s="104">
        <f t="shared" si="666"/>
        <v>12.91</v>
      </c>
      <c r="AQ1151" s="98">
        <f t="shared" si="667"/>
        <v>0.2</v>
      </c>
      <c r="AR1151" s="98">
        <f t="shared" si="668"/>
        <v>0.15384615384615385</v>
      </c>
      <c r="AS1151" s="98">
        <f t="shared" si="669"/>
        <v>7.407407407407407E-2</v>
      </c>
      <c r="AU1151" s="97" t="b">
        <f t="shared" si="670"/>
        <v>1</v>
      </c>
      <c r="AV1151" s="97" t="b">
        <f t="shared" si="671"/>
        <v>0</v>
      </c>
      <c r="AW1151" s="97" t="b">
        <f t="shared" si="677"/>
        <v>0</v>
      </c>
      <c r="AX1151" s="97" t="b">
        <f t="shared" si="678"/>
        <v>1</v>
      </c>
      <c r="AY11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1" s="97" t="b">
        <f t="shared" si="672"/>
        <v>1</v>
      </c>
      <c r="BA1151" s="97" t="b">
        <f t="shared" si="673"/>
        <v>0</v>
      </c>
      <c r="BB1151" s="97" t="b">
        <f t="shared" si="679"/>
        <v>0</v>
      </c>
      <c r="BC1151" s="97" t="b">
        <f t="shared" si="680"/>
        <v>1</v>
      </c>
      <c r="BD1151" s="97" t="b">
        <f>Petrobras_PETR4___Histórico__InfoMoney_1[[#This Row],[MACD Line]]&lt;0</f>
        <v>0</v>
      </c>
      <c r="BE11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2" spans="1:57">
      <c r="A1152" s="83">
        <v>42640</v>
      </c>
      <c r="B1152" s="98">
        <v>11.85</v>
      </c>
      <c r="C1152" s="98">
        <v>11.85</v>
      </c>
      <c r="D1152" s="98">
        <v>-2.09</v>
      </c>
      <c r="E1152" s="98">
        <f>Petrobras_PETR4___Histórico__InfoMoney_1[[#This Row],[Var.Dia (%)]]/100</f>
        <v>-2.0899999999999998E-2</v>
      </c>
      <c r="F1152" s="98">
        <v>12.11</v>
      </c>
      <c r="G1152" s="98">
        <v>11.63</v>
      </c>
      <c r="H1152" s="98">
        <v>12.11</v>
      </c>
      <c r="I1152" s="97" t="s">
        <v>1009</v>
      </c>
      <c r="J1152" s="108">
        <v>-1.6400000000000001E-2</v>
      </c>
      <c r="K1152" s="97">
        <f ca="1">IF(COUNT($E1152:E$1321)&gt;=22,LINEST(OFFSET(E1152,0,0,22),OFFSET(J1152,0,0,22)),"")</f>
        <v>0.57382262471862633</v>
      </c>
      <c r="L1152" s="99">
        <f t="shared" si="645"/>
        <v>0</v>
      </c>
      <c r="M1152" s="99">
        <f t="shared" si="646"/>
        <v>0</v>
      </c>
      <c r="N1152" s="99">
        <f t="shared" si="647"/>
        <v>0</v>
      </c>
      <c r="O11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-0.82812500000000078</v>
      </c>
      <c r="P1152" s="128">
        <f>IF(Petrobras_PETR4___Histórico__InfoMoney_1[[#This Row],[William %R]]&lt;-0.8,1,0)</f>
        <v>1</v>
      </c>
      <c r="Q1152" s="128">
        <f>IF(Petrobras_PETR4___Histórico__InfoMoney_1[[#This Row],[William %R]]&gt;-0.1,1,0)</f>
        <v>0</v>
      </c>
      <c r="R1152" s="99">
        <f t="shared" si="648"/>
        <v>11.63</v>
      </c>
      <c r="S1152" s="99">
        <f t="shared" si="649"/>
        <v>12.91</v>
      </c>
      <c r="T1152" s="99">
        <f t="shared" si="650"/>
        <v>12.103</v>
      </c>
      <c r="U1152" s="99">
        <f t="shared" si="651"/>
        <v>12.16</v>
      </c>
      <c r="V1152" s="99">
        <f t="shared" si="652"/>
        <v>12.131059707392659</v>
      </c>
      <c r="W1152" s="99">
        <f t="shared" si="653"/>
        <v>11.895901789508047</v>
      </c>
      <c r="X1152" s="99">
        <f t="shared" si="654"/>
        <v>0.23515791788461193</v>
      </c>
      <c r="Y1152" s="99">
        <f t="shared" si="655"/>
        <v>0.31268314572992739</v>
      </c>
      <c r="Z1152" s="99">
        <f t="shared" si="656"/>
        <v>-7.7525227845315459E-2</v>
      </c>
      <c r="AA1152" s="109">
        <f t="shared" si="657"/>
        <v>0.1838477631085022</v>
      </c>
      <c r="AB1152" s="109">
        <f t="shared" si="674"/>
        <v>0.30046630426721749</v>
      </c>
      <c r="AC1152" s="99" t="str">
        <f t="shared" si="675"/>
        <v>0</v>
      </c>
      <c r="AD1152" s="95" t="str">
        <f t="shared" si="676"/>
        <v>0</v>
      </c>
      <c r="AE1152" s="95">
        <f t="shared" si="658"/>
        <v>1</v>
      </c>
      <c r="AF1152" s="95">
        <f>IF(Petrobras_PETR4___Histórico__InfoMoney_1[[#This Row],[MACD Line]]&lt;0,1,0)</f>
        <v>0</v>
      </c>
      <c r="AG1152" s="99">
        <f>Petrobras_PETR4___Histórico__InfoMoney_1[[#This Row],[9MME]]/Petrobras_PETR4___Histórico__InfoMoney_1[[#This Row],[20MA]]</f>
        <v>0.99531249999999993</v>
      </c>
      <c r="AH1152" s="95">
        <f t="shared" si="659"/>
        <v>0</v>
      </c>
      <c r="AI1152" s="96">
        <f t="shared" si="660"/>
        <v>0</v>
      </c>
      <c r="AK1152" s="104" t="b">
        <f t="shared" si="661"/>
        <v>0</v>
      </c>
      <c r="AL1152" s="104" t="b">
        <f t="shared" si="662"/>
        <v>0</v>
      </c>
      <c r="AM1152" s="104" t="b">
        <f t="shared" si="663"/>
        <v>1</v>
      </c>
      <c r="AN1152" s="104" t="b">
        <f t="shared" si="664"/>
        <v>0</v>
      </c>
      <c r="AO1152" s="98">
        <f t="shared" si="665"/>
        <v>11.25</v>
      </c>
      <c r="AP1152" s="104">
        <f t="shared" si="666"/>
        <v>12.91</v>
      </c>
      <c r="AQ1152" s="98">
        <f t="shared" si="667"/>
        <v>0.2</v>
      </c>
      <c r="AR1152" s="98">
        <f t="shared" si="668"/>
        <v>0.15384615384615385</v>
      </c>
      <c r="AS1152" s="98">
        <f t="shared" si="669"/>
        <v>7.407407407407407E-2</v>
      </c>
      <c r="AU1152" s="97" t="b">
        <f t="shared" si="670"/>
        <v>0</v>
      </c>
      <c r="AV1152" s="97" t="b">
        <f t="shared" si="671"/>
        <v>0</v>
      </c>
      <c r="AW1152" s="97" t="b">
        <f t="shared" si="677"/>
        <v>1</v>
      </c>
      <c r="AX1152" s="97" t="b">
        <f t="shared" si="678"/>
        <v>1</v>
      </c>
      <c r="AY11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2" s="97" t="b">
        <f t="shared" si="672"/>
        <v>1</v>
      </c>
      <c r="BA1152" s="97" t="b">
        <f t="shared" si="673"/>
        <v>1</v>
      </c>
      <c r="BB1152" s="97" t="b">
        <f t="shared" si="679"/>
        <v>0</v>
      </c>
      <c r="BC1152" s="97" t="b">
        <f t="shared" si="680"/>
        <v>0</v>
      </c>
      <c r="BD1152" s="97" t="b">
        <f>Petrobras_PETR4___Histórico__InfoMoney_1[[#This Row],[MACD Line]]&lt;0</f>
        <v>0</v>
      </c>
      <c r="BE11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3" spans="1:57">
      <c r="A1153" s="83">
        <v>42639</v>
      </c>
      <c r="B1153" s="98">
        <v>12.11</v>
      </c>
      <c r="C1153" s="98">
        <v>12.11</v>
      </c>
      <c r="D1153" s="98">
        <v>-2.12</v>
      </c>
      <c r="E1153" s="98">
        <f>Petrobras_PETR4___Histórico__InfoMoney_1[[#This Row],[Var.Dia (%)]]/100</f>
        <v>-2.12E-2</v>
      </c>
      <c r="F1153" s="98">
        <v>12.28</v>
      </c>
      <c r="G1153" s="98">
        <v>12.1</v>
      </c>
      <c r="H1153" s="98">
        <v>12.37</v>
      </c>
      <c r="I1153" s="97" t="s">
        <v>1010</v>
      </c>
      <c r="J1153" s="108">
        <v>-5.5999999999999999E-3</v>
      </c>
      <c r="K1153" s="97">
        <f ca="1">IF(COUNT($E1153:E$1321)&gt;=22,LINEST(OFFSET(E1153,0,0,22),OFFSET(J1153,0,0,22)),"")</f>
        <v>0.52265505627008668</v>
      </c>
      <c r="L1153" s="99">
        <f t="shared" si="645"/>
        <v>0</v>
      </c>
      <c r="M1153" s="99">
        <f t="shared" si="646"/>
        <v>0</v>
      </c>
      <c r="N1153" s="99">
        <f t="shared" si="647"/>
        <v>0</v>
      </c>
      <c r="O11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-0.65573770491803307</v>
      </c>
      <c r="P1153" s="128">
        <f>IF(Petrobras_PETR4___Histórico__InfoMoney_1[[#This Row],[William %R]]&lt;-0.8,1,0)</f>
        <v>0</v>
      </c>
      <c r="Q1153" s="128">
        <f>IF(Petrobras_PETR4___Histórico__InfoMoney_1[[#This Row],[William %R]]&gt;-0.1,1,0)</f>
        <v>0</v>
      </c>
      <c r="R1153" s="99">
        <f t="shared" si="648"/>
        <v>11.69</v>
      </c>
      <c r="S1153" s="99">
        <f t="shared" si="649"/>
        <v>12.91</v>
      </c>
      <c r="T1153" s="99">
        <f t="shared" si="650"/>
        <v>12.110423076923079</v>
      </c>
      <c r="U1153" s="99">
        <f t="shared" si="651"/>
        <v>12.148999999999999</v>
      </c>
      <c r="V1153" s="99">
        <f t="shared" si="652"/>
        <v>12.182161472373142</v>
      </c>
      <c r="W1153" s="99">
        <f t="shared" si="653"/>
        <v>11.899573932668691</v>
      </c>
      <c r="X1153" s="99">
        <f t="shared" si="654"/>
        <v>0.28258753970445127</v>
      </c>
      <c r="Y1153" s="99">
        <f t="shared" si="655"/>
        <v>0.33206445269125628</v>
      </c>
      <c r="Z1153" s="99">
        <f t="shared" si="656"/>
        <v>-4.9476912986805011E-2</v>
      </c>
      <c r="AA1153" s="109">
        <f t="shared" si="657"/>
        <v>0.1838477631085022</v>
      </c>
      <c r="AB1153" s="109">
        <f t="shared" si="674"/>
        <v>0.2057425575810706</v>
      </c>
      <c r="AC1153" s="99" t="str">
        <f t="shared" si="675"/>
        <v>0</v>
      </c>
      <c r="AD1153" s="95">
        <f t="shared" si="676"/>
        <v>1</v>
      </c>
      <c r="AE1153" s="95">
        <f t="shared" si="658"/>
        <v>1</v>
      </c>
      <c r="AF1153" s="95">
        <f>IF(Petrobras_PETR4___Histórico__InfoMoney_1[[#This Row],[MACD Line]]&lt;0,1,0)</f>
        <v>0</v>
      </c>
      <c r="AG1153" s="99">
        <f>Petrobras_PETR4___Histórico__InfoMoney_1[[#This Row],[9MME]]/Petrobras_PETR4___Histórico__InfoMoney_1[[#This Row],[20MA]]</f>
        <v>0.99682468325978102</v>
      </c>
      <c r="AH1153" s="95">
        <f t="shared" si="659"/>
        <v>0</v>
      </c>
      <c r="AI1153" s="96">
        <f t="shared" si="660"/>
        <v>0</v>
      </c>
      <c r="AK1153" s="104" t="b">
        <f t="shared" si="661"/>
        <v>0</v>
      </c>
      <c r="AL1153" s="104" t="b">
        <f t="shared" si="662"/>
        <v>1</v>
      </c>
      <c r="AM1153" s="104" t="b">
        <f t="shared" si="663"/>
        <v>1</v>
      </c>
      <c r="AN1153" s="104" t="b">
        <f t="shared" si="664"/>
        <v>0</v>
      </c>
      <c r="AO1153" s="98">
        <f t="shared" si="665"/>
        <v>11.25</v>
      </c>
      <c r="AP1153" s="104">
        <f t="shared" si="666"/>
        <v>12.91</v>
      </c>
      <c r="AQ1153" s="98">
        <f t="shared" si="667"/>
        <v>0.2</v>
      </c>
      <c r="AR1153" s="98">
        <f t="shared" si="668"/>
        <v>0.15384615384615385</v>
      </c>
      <c r="AS1153" s="98">
        <f t="shared" si="669"/>
        <v>7.407407407407407E-2</v>
      </c>
      <c r="AU1153" s="97" t="b">
        <f t="shared" si="670"/>
        <v>0</v>
      </c>
      <c r="AV1153" s="97" t="b">
        <f t="shared" si="671"/>
        <v>0</v>
      </c>
      <c r="AW1153" s="97" t="b">
        <f t="shared" si="677"/>
        <v>1</v>
      </c>
      <c r="AX1153" s="97" t="b">
        <f t="shared" si="678"/>
        <v>0</v>
      </c>
      <c r="AY11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3" s="97" t="b">
        <f t="shared" si="672"/>
        <v>1</v>
      </c>
      <c r="BA1153" s="97" t="b">
        <f t="shared" si="673"/>
        <v>1</v>
      </c>
      <c r="BB1153" s="97" t="b">
        <f t="shared" si="679"/>
        <v>1</v>
      </c>
      <c r="BC1153" s="97" t="b">
        <f t="shared" si="680"/>
        <v>0</v>
      </c>
      <c r="BD1153" s="97" t="b">
        <f>Petrobras_PETR4___Histórico__InfoMoney_1[[#This Row],[MACD Line]]&lt;0</f>
        <v>0</v>
      </c>
      <c r="BE11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4" spans="1:57">
      <c r="A1154" s="83">
        <v>42636</v>
      </c>
      <c r="B1154" s="98">
        <v>12.37</v>
      </c>
      <c r="C1154" s="98">
        <v>12.37</v>
      </c>
      <c r="D1154" s="98">
        <v>-2.21</v>
      </c>
      <c r="E1154" s="98">
        <f>Petrobras_PETR4___Histórico__InfoMoney_1[[#This Row],[Var.Dia (%)]]/100</f>
        <v>-2.2099999999999998E-2</v>
      </c>
      <c r="F1154" s="98">
        <v>12.63</v>
      </c>
      <c r="G1154" s="98">
        <v>12.23</v>
      </c>
      <c r="H1154" s="98">
        <v>12.63</v>
      </c>
      <c r="I1154" s="97" t="s">
        <v>1011</v>
      </c>
      <c r="J1154" s="108">
        <v>1.11E-2</v>
      </c>
      <c r="K1154" s="97">
        <f ca="1">IF(COUNT($E1154:E$1321)&gt;=22,LINEST(OFFSET(E1154,0,0,22),OFFSET(J1154,0,0,22)),"")</f>
        <v>0.49504001004709275</v>
      </c>
      <c r="L1154" s="99">
        <f t="shared" si="645"/>
        <v>0</v>
      </c>
      <c r="M1154" s="99">
        <f t="shared" si="646"/>
        <v>0</v>
      </c>
      <c r="N1154" s="99">
        <f t="shared" si="647"/>
        <v>0</v>
      </c>
      <c r="O11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-0.44262295081967268</v>
      </c>
      <c r="P1154" s="128">
        <f>IF(Petrobras_PETR4___Histórico__InfoMoney_1[[#This Row],[William %R]]&lt;-0.8,1,0)</f>
        <v>0</v>
      </c>
      <c r="Q1154" s="128">
        <f>IF(Petrobras_PETR4___Histórico__InfoMoney_1[[#This Row],[William %R]]&gt;-0.1,1,0)</f>
        <v>0</v>
      </c>
      <c r="R1154" s="99">
        <f t="shared" si="648"/>
        <v>11.69</v>
      </c>
      <c r="S1154" s="99">
        <f t="shared" si="649"/>
        <v>12.91</v>
      </c>
      <c r="T1154" s="99">
        <f t="shared" si="650"/>
        <v>12.106000000000002</v>
      </c>
      <c r="U1154" s="99">
        <f t="shared" si="651"/>
        <v>12.110500000000002</v>
      </c>
      <c r="V1154" s="99">
        <f t="shared" si="652"/>
        <v>12.19528174007735</v>
      </c>
      <c r="W1154" s="99">
        <f t="shared" si="653"/>
        <v>11.882739847282187</v>
      </c>
      <c r="X1154" s="99">
        <f t="shared" si="654"/>
        <v>0.31254189279516353</v>
      </c>
      <c r="Y1154" s="99">
        <f t="shared" si="655"/>
        <v>0.34443368093795751</v>
      </c>
      <c r="Z1154" s="99">
        <f t="shared" si="656"/>
        <v>-3.1891788142793975E-2</v>
      </c>
      <c r="AA1154" s="109">
        <f t="shared" si="657"/>
        <v>0.1979898987322341</v>
      </c>
      <c r="AB1154" s="109">
        <f t="shared" si="674"/>
        <v>0.31408597549078859</v>
      </c>
      <c r="AC1154" s="99" t="str">
        <f t="shared" si="675"/>
        <v>0</v>
      </c>
      <c r="AD1154" s="95" t="str">
        <f t="shared" si="676"/>
        <v>0</v>
      </c>
      <c r="AE1154" s="95">
        <f t="shared" si="658"/>
        <v>1</v>
      </c>
      <c r="AF1154" s="95">
        <f>IF(Petrobras_PETR4___Histórico__InfoMoney_1[[#This Row],[MACD Line]]&lt;0,1,0)</f>
        <v>0</v>
      </c>
      <c r="AG1154" s="99">
        <f>Petrobras_PETR4___Histórico__InfoMoney_1[[#This Row],[9MME]]/Petrobras_PETR4___Histórico__InfoMoney_1[[#This Row],[20MA]]</f>
        <v>0.99962842161760457</v>
      </c>
      <c r="AH1154" s="95">
        <f t="shared" si="659"/>
        <v>0</v>
      </c>
      <c r="AI1154" s="96">
        <f t="shared" si="660"/>
        <v>0</v>
      </c>
      <c r="AK1154" s="104" t="b">
        <f t="shared" si="661"/>
        <v>1</v>
      </c>
      <c r="AL1154" s="104" t="b">
        <f t="shared" si="662"/>
        <v>1</v>
      </c>
      <c r="AM1154" s="104" t="b">
        <f t="shared" si="663"/>
        <v>1</v>
      </c>
      <c r="AN1154" s="104" t="b">
        <f t="shared" si="664"/>
        <v>0</v>
      </c>
      <c r="AO1154" s="98">
        <f t="shared" si="665"/>
        <v>11.16</v>
      </c>
      <c r="AP1154" s="104">
        <f t="shared" si="666"/>
        <v>12.91</v>
      </c>
      <c r="AQ1154" s="98">
        <f t="shared" si="667"/>
        <v>0.2</v>
      </c>
      <c r="AR1154" s="98">
        <f t="shared" si="668"/>
        <v>0.15384615384615385</v>
      </c>
      <c r="AS1154" s="98">
        <f t="shared" si="669"/>
        <v>7.407407407407407E-2</v>
      </c>
      <c r="AU1154" s="97" t="b">
        <f t="shared" si="670"/>
        <v>0</v>
      </c>
      <c r="AV1154" s="97" t="b">
        <f t="shared" si="671"/>
        <v>1</v>
      </c>
      <c r="AW1154" s="97" t="b">
        <f t="shared" si="677"/>
        <v>0</v>
      </c>
      <c r="AX1154" s="97" t="b">
        <f t="shared" si="678"/>
        <v>0</v>
      </c>
      <c r="AY11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4" s="97" t="b">
        <f t="shared" si="672"/>
        <v>0</v>
      </c>
      <c r="BA1154" s="97" t="b">
        <f t="shared" si="673"/>
        <v>1</v>
      </c>
      <c r="BB1154" s="97" t="b">
        <f t="shared" si="679"/>
        <v>1</v>
      </c>
      <c r="BC1154" s="97" t="b">
        <f t="shared" si="680"/>
        <v>1</v>
      </c>
      <c r="BD1154" s="97" t="b">
        <f>Petrobras_PETR4___Histórico__InfoMoney_1[[#This Row],[MACD Line]]&lt;0</f>
        <v>0</v>
      </c>
      <c r="BE11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5" spans="1:57">
      <c r="A1155" s="83">
        <v>42635</v>
      </c>
      <c r="B1155" s="98">
        <v>12.65</v>
      </c>
      <c r="C1155" s="98">
        <v>12.65</v>
      </c>
      <c r="D1155" s="98">
        <v>2.4900000000000002</v>
      </c>
      <c r="E1155" s="98">
        <f>Petrobras_PETR4___Histórico__InfoMoney_1[[#This Row],[Var.Dia (%)]]/100</f>
        <v>2.4900000000000002E-2</v>
      </c>
      <c r="F1155" s="98">
        <v>12.55</v>
      </c>
      <c r="G1155" s="98">
        <v>12.5</v>
      </c>
      <c r="H1155" s="98">
        <v>12.73</v>
      </c>
      <c r="I1155" s="97" t="s">
        <v>1012</v>
      </c>
      <c r="J1155" s="108">
        <v>5.1000000000000004E-3</v>
      </c>
      <c r="K1155" s="97">
        <f ca="1">IF(COUNT($E1155:E$1321)&gt;=22,LINEST(OFFSET(E1155,0,0,22),OFFSET(J1155,0,0,22)),"")</f>
        <v>0.60339746555704232</v>
      </c>
      <c r="L1155" s="99">
        <f t="shared" si="645"/>
        <v>0</v>
      </c>
      <c r="M1155" s="99">
        <f t="shared" si="646"/>
        <v>0</v>
      </c>
      <c r="N1155" s="99">
        <f t="shared" si="647"/>
        <v>0</v>
      </c>
      <c r="O11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-0.21311475409836036</v>
      </c>
      <c r="P1155" s="128">
        <f>IF(Petrobras_PETR4___Histórico__InfoMoney_1[[#This Row],[William %R]]&lt;-0.8,1,0)</f>
        <v>0</v>
      </c>
      <c r="Q1155" s="128">
        <f>IF(Petrobras_PETR4___Histórico__InfoMoney_1[[#This Row],[William %R]]&gt;-0.1,1,0)</f>
        <v>0</v>
      </c>
      <c r="R1155" s="99">
        <f t="shared" si="648"/>
        <v>11.69</v>
      </c>
      <c r="S1155" s="99">
        <f t="shared" si="649"/>
        <v>12.91</v>
      </c>
      <c r="T1155" s="99">
        <f t="shared" si="650"/>
        <v>12.087730769230769</v>
      </c>
      <c r="U1155" s="99">
        <f t="shared" si="651"/>
        <v>12.058000000000002</v>
      </c>
      <c r="V1155" s="99">
        <f t="shared" si="652"/>
        <v>12.163514783727777</v>
      </c>
      <c r="W1155" s="99">
        <f t="shared" si="653"/>
        <v>11.843759035064762</v>
      </c>
      <c r="X1155" s="99">
        <f t="shared" si="654"/>
        <v>0.31975574866301493</v>
      </c>
      <c r="Y1155" s="99">
        <f t="shared" si="655"/>
        <v>0.35240662797365602</v>
      </c>
      <c r="Z1155" s="99">
        <f t="shared" si="656"/>
        <v>-3.265087931064109E-2</v>
      </c>
      <c r="AA1155" s="109">
        <f t="shared" si="657"/>
        <v>0.21920310216783009</v>
      </c>
      <c r="AB1155" s="109">
        <f t="shared" si="674"/>
        <v>0.34746222816300504</v>
      </c>
      <c r="AC1155" s="99" t="str">
        <f t="shared" si="675"/>
        <v>0</v>
      </c>
      <c r="AD1155" s="95" t="str">
        <f t="shared" si="676"/>
        <v>0</v>
      </c>
      <c r="AE1155" s="95">
        <f t="shared" si="658"/>
        <v>1</v>
      </c>
      <c r="AF1155" s="95">
        <f>IF(Petrobras_PETR4___Histórico__InfoMoney_1[[#This Row],[MACD Line]]&lt;0,1,0)</f>
        <v>0</v>
      </c>
      <c r="AG1155" s="99">
        <f>Petrobras_PETR4___Histórico__InfoMoney_1[[#This Row],[9MME]]/Petrobras_PETR4___Histórico__InfoMoney_1[[#This Row],[20MA]]</f>
        <v>1.0024656468096507</v>
      </c>
      <c r="AH1155" s="95">
        <f t="shared" si="659"/>
        <v>0</v>
      </c>
      <c r="AI1155" s="96">
        <f t="shared" si="660"/>
        <v>0</v>
      </c>
      <c r="AK1155" s="104" t="b">
        <f t="shared" si="661"/>
        <v>1</v>
      </c>
      <c r="AL1155" s="104" t="b">
        <f t="shared" si="662"/>
        <v>1</v>
      </c>
      <c r="AM1155" s="104" t="b">
        <f t="shared" si="663"/>
        <v>0</v>
      </c>
      <c r="AN1155" s="104" t="b">
        <f t="shared" si="664"/>
        <v>1</v>
      </c>
      <c r="AO1155" s="98">
        <f t="shared" si="665"/>
        <v>11.16</v>
      </c>
      <c r="AP1155" s="104">
        <f t="shared" si="666"/>
        <v>12.91</v>
      </c>
      <c r="AQ1155" s="98">
        <f t="shared" si="667"/>
        <v>0.2</v>
      </c>
      <c r="AR1155" s="98">
        <f t="shared" si="668"/>
        <v>0.15384615384615385</v>
      </c>
      <c r="AS1155" s="98">
        <f t="shared" si="669"/>
        <v>7.407407407407407E-2</v>
      </c>
      <c r="AU1155" s="97" t="b">
        <f t="shared" si="670"/>
        <v>1</v>
      </c>
      <c r="AV1155" s="97" t="b">
        <f t="shared" si="671"/>
        <v>1</v>
      </c>
      <c r="AW1155" s="97" t="b">
        <f t="shared" si="677"/>
        <v>0</v>
      </c>
      <c r="AX1155" s="97" t="b">
        <f t="shared" si="678"/>
        <v>0</v>
      </c>
      <c r="AY11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5" s="97" t="b">
        <f t="shared" si="672"/>
        <v>0</v>
      </c>
      <c r="BA1155" s="97" t="b">
        <f t="shared" si="673"/>
        <v>0</v>
      </c>
      <c r="BB1155" s="97" t="b">
        <f t="shared" si="679"/>
        <v>1</v>
      </c>
      <c r="BC1155" s="97" t="b">
        <f t="shared" si="680"/>
        <v>1</v>
      </c>
      <c r="BD1155" s="97" t="b">
        <f>Petrobras_PETR4___Histórico__InfoMoney_1[[#This Row],[MACD Line]]&lt;0</f>
        <v>0</v>
      </c>
      <c r="BE11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6" spans="1:57">
      <c r="A1156" s="83">
        <v>42634</v>
      </c>
      <c r="B1156" s="98">
        <v>12.34</v>
      </c>
      <c r="C1156" s="98">
        <v>12.34</v>
      </c>
      <c r="D1156" s="98">
        <v>1.18</v>
      </c>
      <c r="E1156" s="98">
        <f>Petrobras_PETR4___Histórico__InfoMoney_1[[#This Row],[Var.Dia (%)]]/100</f>
        <v>1.18E-2</v>
      </c>
      <c r="F1156" s="98">
        <v>12.29</v>
      </c>
      <c r="G1156" s="98">
        <v>12.11</v>
      </c>
      <c r="H1156" s="98">
        <v>12.37</v>
      </c>
      <c r="I1156" s="97" t="s">
        <v>1013</v>
      </c>
      <c r="J1156" s="108">
        <v>-1.0200000000000001E-2</v>
      </c>
      <c r="K1156" s="97">
        <f ca="1">IF(COUNT($E1156:E$1321)&gt;=22,LINEST(OFFSET(E1156,0,0,22),OFFSET(J1156,0,0,22)),"")</f>
        <v>0.61069798626878025</v>
      </c>
      <c r="L1156" s="99">
        <f t="shared" si="645"/>
        <v>0</v>
      </c>
      <c r="M1156" s="99">
        <f t="shared" si="646"/>
        <v>0</v>
      </c>
      <c r="N1156" s="99">
        <f t="shared" si="647"/>
        <v>0</v>
      </c>
      <c r="O11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-0.41304347826086951</v>
      </c>
      <c r="P1156" s="128">
        <f>IF(Petrobras_PETR4___Histórico__InfoMoney_1[[#This Row],[William %R]]&lt;-0.8,1,0)</f>
        <v>0</v>
      </c>
      <c r="Q1156" s="128">
        <f>IF(Petrobras_PETR4___Histórico__InfoMoney_1[[#This Row],[William %R]]&gt;-0.1,1,0)</f>
        <v>0</v>
      </c>
      <c r="R1156" s="99">
        <f t="shared" si="648"/>
        <v>11.53</v>
      </c>
      <c r="S1156" s="99">
        <f t="shared" si="649"/>
        <v>12.91</v>
      </c>
      <c r="T1156" s="99">
        <f t="shared" si="650"/>
        <v>12.002384615384614</v>
      </c>
      <c r="U1156" s="99">
        <f t="shared" si="651"/>
        <v>11.985499999999998</v>
      </c>
      <c r="V1156" s="99">
        <f t="shared" si="652"/>
        <v>12.075062926223737</v>
      </c>
      <c r="W1156" s="99">
        <f t="shared" si="653"/>
        <v>11.779259757869943</v>
      </c>
      <c r="X1156" s="99">
        <f t="shared" si="654"/>
        <v>0.29580316835379428</v>
      </c>
      <c r="Y1156" s="99">
        <f t="shared" si="655"/>
        <v>0.36056934780131628</v>
      </c>
      <c r="Z1156" s="99">
        <f t="shared" si="656"/>
        <v>-6.4766179447521999E-2</v>
      </c>
      <c r="AA1156" s="109">
        <f t="shared" si="657"/>
        <v>9.8994949366117052E-2</v>
      </c>
      <c r="AB1156" s="109">
        <f t="shared" si="674"/>
        <v>0.23265854809140363</v>
      </c>
      <c r="AC1156" s="99" t="str">
        <f t="shared" si="675"/>
        <v>0</v>
      </c>
      <c r="AD1156" s="95" t="str">
        <f t="shared" si="676"/>
        <v>0</v>
      </c>
      <c r="AE1156" s="95">
        <f t="shared" si="658"/>
        <v>1</v>
      </c>
      <c r="AF1156" s="95">
        <f>IF(Petrobras_PETR4___Histórico__InfoMoney_1[[#This Row],[MACD Line]]&lt;0,1,0)</f>
        <v>0</v>
      </c>
      <c r="AG1156" s="99">
        <f>Petrobras_PETR4___Histórico__InfoMoney_1[[#This Row],[9MME]]/Petrobras_PETR4___Histórico__InfoMoney_1[[#This Row],[20MA]]</f>
        <v>1.0014087535258951</v>
      </c>
      <c r="AH1156" s="95">
        <f t="shared" si="659"/>
        <v>0</v>
      </c>
      <c r="AI1156" s="96">
        <f t="shared" si="660"/>
        <v>0</v>
      </c>
      <c r="AK1156" s="104" t="b">
        <f t="shared" si="661"/>
        <v>1</v>
      </c>
      <c r="AL1156" s="104" t="b">
        <f t="shared" si="662"/>
        <v>0</v>
      </c>
      <c r="AM1156" s="104" t="b">
        <f t="shared" si="663"/>
        <v>1</v>
      </c>
      <c r="AN1156" s="104" t="b">
        <f t="shared" si="664"/>
        <v>1</v>
      </c>
      <c r="AO1156" s="98">
        <f t="shared" si="665"/>
        <v>11.16</v>
      </c>
      <c r="AP1156" s="104">
        <f t="shared" si="666"/>
        <v>12.91</v>
      </c>
      <c r="AQ1156" s="98">
        <f t="shared" si="667"/>
        <v>0.2</v>
      </c>
      <c r="AR1156" s="98">
        <f t="shared" si="668"/>
        <v>0.15384615384615385</v>
      </c>
      <c r="AS1156" s="98">
        <f t="shared" si="669"/>
        <v>7.407407407407407E-2</v>
      </c>
      <c r="AU1156" s="97" t="b">
        <f t="shared" si="670"/>
        <v>1</v>
      </c>
      <c r="AV1156" s="97" t="b">
        <f t="shared" si="671"/>
        <v>1</v>
      </c>
      <c r="AW1156" s="97" t="b">
        <f t="shared" si="677"/>
        <v>0</v>
      </c>
      <c r="AX1156" s="97" t="b">
        <f t="shared" si="678"/>
        <v>0</v>
      </c>
      <c r="AY11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6" s="97" t="b">
        <f t="shared" si="672"/>
        <v>0</v>
      </c>
      <c r="BA1156" s="97" t="b">
        <f t="shared" si="673"/>
        <v>0</v>
      </c>
      <c r="BB1156" s="97" t="b">
        <f t="shared" si="679"/>
        <v>1</v>
      </c>
      <c r="BC1156" s="97" t="b">
        <f t="shared" si="680"/>
        <v>1</v>
      </c>
      <c r="BD1156" s="97" t="b">
        <f>Petrobras_PETR4___Histórico__InfoMoney_1[[#This Row],[MACD Line]]&lt;0</f>
        <v>0</v>
      </c>
      <c r="BE11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7" spans="1:57">
      <c r="A1157" s="83">
        <v>42633</v>
      </c>
      <c r="B1157" s="98">
        <v>12.2</v>
      </c>
      <c r="C1157" s="98">
        <v>12.2</v>
      </c>
      <c r="D1157" s="98">
        <v>3.45</v>
      </c>
      <c r="E1157" s="98">
        <f>Petrobras_PETR4___Histórico__InfoMoney_1[[#This Row],[Var.Dia (%)]]/100</f>
        <v>3.4500000000000003E-2</v>
      </c>
      <c r="F1157" s="98">
        <v>12.15</v>
      </c>
      <c r="G1157" s="98">
        <v>12.04</v>
      </c>
      <c r="H1157" s="98">
        <v>12.31</v>
      </c>
      <c r="I1157" s="97" t="s">
        <v>1014</v>
      </c>
      <c r="J1157" s="108">
        <v>-1.1299999999999999E-2</v>
      </c>
      <c r="K1157" s="97">
        <f ca="1">IF(COUNT($E1157:E$1321)&gt;=22,LINEST(OFFSET(E1157,0,0,22),OFFSET(J1157,0,0,22)),"")</f>
        <v>0.52733102873263493</v>
      </c>
      <c r="L1157" s="99">
        <f t="shared" si="645"/>
        <v>0</v>
      </c>
      <c r="M1157" s="99">
        <f t="shared" si="646"/>
        <v>0</v>
      </c>
      <c r="N1157" s="99">
        <f t="shared" si="647"/>
        <v>0</v>
      </c>
      <c r="O11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-0.49650349650349718</v>
      </c>
      <c r="P1157" s="128">
        <f>IF(Petrobras_PETR4___Histórico__InfoMoney_1[[#This Row],[William %R]]&lt;-0.8,1,0)</f>
        <v>0</v>
      </c>
      <c r="Q1157" s="128">
        <f>IF(Petrobras_PETR4___Histórico__InfoMoney_1[[#This Row],[William %R]]&gt;-0.1,1,0)</f>
        <v>0</v>
      </c>
      <c r="R1157" s="99">
        <f t="shared" si="648"/>
        <v>11.48</v>
      </c>
      <c r="S1157" s="99">
        <f t="shared" si="649"/>
        <v>12.91</v>
      </c>
      <c r="T1157" s="99">
        <f t="shared" si="650"/>
        <v>11.936846153846151</v>
      </c>
      <c r="U1157" s="99">
        <f t="shared" si="651"/>
        <v>11.940999999999999</v>
      </c>
      <c r="V1157" s="99">
        <f t="shared" si="652"/>
        <v>12.026892549173507</v>
      </c>
      <c r="W1157" s="99">
        <f t="shared" si="653"/>
        <v>11.734400538499537</v>
      </c>
      <c r="X1157" s="99">
        <f t="shared" si="654"/>
        <v>0.29249201067396946</v>
      </c>
      <c r="Y1157" s="99">
        <f t="shared" si="655"/>
        <v>0.37676089266319679</v>
      </c>
      <c r="Z1157" s="99">
        <f t="shared" si="656"/>
        <v>-8.4268881989227329E-2</v>
      </c>
      <c r="AA1157" s="109">
        <f t="shared" si="657"/>
        <v>0.28991378028648457</v>
      </c>
      <c r="AB1157" s="109">
        <f t="shared" si="674"/>
        <v>0.2003247363657317</v>
      </c>
      <c r="AC1157" s="99" t="str">
        <f t="shared" si="675"/>
        <v>1</v>
      </c>
      <c r="AD1157" s="95" t="str">
        <f t="shared" si="676"/>
        <v>0</v>
      </c>
      <c r="AE1157" s="95">
        <f t="shared" si="658"/>
        <v>1</v>
      </c>
      <c r="AF1157" s="95">
        <f>IF(Petrobras_PETR4___Histórico__InfoMoney_1[[#This Row],[MACD Line]]&lt;0,1,0)</f>
        <v>0</v>
      </c>
      <c r="AG1157" s="99">
        <f>Petrobras_PETR4___Histórico__InfoMoney_1[[#This Row],[9MME]]/Petrobras_PETR4___Histórico__InfoMoney_1[[#This Row],[20MA]]</f>
        <v>0.9996521358216357</v>
      </c>
      <c r="AH1157" s="95">
        <f t="shared" si="659"/>
        <v>0</v>
      </c>
      <c r="AI1157" s="96">
        <f t="shared" si="660"/>
        <v>0</v>
      </c>
      <c r="AK1157" s="104" t="b">
        <f t="shared" si="661"/>
        <v>0</v>
      </c>
      <c r="AL1157" s="104" t="b">
        <f t="shared" si="662"/>
        <v>0</v>
      </c>
      <c r="AM1157" s="104" t="b">
        <f t="shared" si="663"/>
        <v>0</v>
      </c>
      <c r="AN1157" s="104" t="b">
        <f t="shared" si="664"/>
        <v>1</v>
      </c>
      <c r="AO1157" s="98">
        <f t="shared" si="665"/>
        <v>11.11</v>
      </c>
      <c r="AP1157" s="104">
        <f t="shared" si="666"/>
        <v>12.91</v>
      </c>
      <c r="AQ1157" s="98">
        <f t="shared" si="667"/>
        <v>0.2</v>
      </c>
      <c r="AR1157" s="98">
        <f t="shared" si="668"/>
        <v>0.15384615384615385</v>
      </c>
      <c r="AS1157" s="98">
        <f t="shared" si="669"/>
        <v>7.407407407407407E-2</v>
      </c>
      <c r="AU1157" s="97" t="b">
        <f t="shared" si="670"/>
        <v>1</v>
      </c>
      <c r="AV1157" s="97" t="b">
        <f t="shared" si="671"/>
        <v>1</v>
      </c>
      <c r="AW1157" s="97" t="b">
        <f t="shared" si="677"/>
        <v>0</v>
      </c>
      <c r="AX1157" s="97" t="b">
        <f t="shared" si="678"/>
        <v>1</v>
      </c>
      <c r="AY11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7" s="97" t="b">
        <f t="shared" si="672"/>
        <v>1</v>
      </c>
      <c r="BA1157" s="97" t="b">
        <f t="shared" si="673"/>
        <v>0</v>
      </c>
      <c r="BB1157" s="97" t="b">
        <f t="shared" si="679"/>
        <v>0</v>
      </c>
      <c r="BC1157" s="97" t="b">
        <f t="shared" si="680"/>
        <v>1</v>
      </c>
      <c r="BD1157" s="97" t="b">
        <f>Petrobras_PETR4___Histórico__InfoMoney_1[[#This Row],[MACD Line]]&lt;0</f>
        <v>0</v>
      </c>
      <c r="BE11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8" spans="1:57">
      <c r="A1158" s="83">
        <v>42632</v>
      </c>
      <c r="B1158" s="98">
        <v>11.79</v>
      </c>
      <c r="C1158" s="98">
        <v>11.79</v>
      </c>
      <c r="D1158" s="98">
        <v>-0.83</v>
      </c>
      <c r="E1158" s="98">
        <f>Petrobras_PETR4___Histórico__InfoMoney_1[[#This Row],[Var.Dia (%)]]/100</f>
        <v>-8.3000000000000001E-3</v>
      </c>
      <c r="F1158" s="98">
        <v>12.12</v>
      </c>
      <c r="G1158" s="98">
        <v>11.76</v>
      </c>
      <c r="H1158" s="98">
        <v>12.23</v>
      </c>
      <c r="I1158" s="97" t="s">
        <v>1015</v>
      </c>
      <c r="J1158" s="108">
        <v>-6.7000000000000002E-3</v>
      </c>
      <c r="K1158" s="97">
        <f ca="1">IF(COUNT($E1158:E$1321)&gt;=22,LINEST(OFFSET(E1158,0,0,22),OFFSET(J1158,0,0,22)),"")</f>
        <v>0.63051936262007091</v>
      </c>
      <c r="L1158" s="99">
        <f t="shared" si="645"/>
        <v>0</v>
      </c>
      <c r="M1158" s="99">
        <f t="shared" si="646"/>
        <v>0</v>
      </c>
      <c r="N1158" s="99">
        <f t="shared" si="647"/>
        <v>0</v>
      </c>
      <c r="O11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-0.78321678321678412</v>
      </c>
      <c r="P1158" s="128">
        <f>IF(Petrobras_PETR4___Histórico__InfoMoney_1[[#This Row],[William %R]]&lt;-0.8,1,0)</f>
        <v>0</v>
      </c>
      <c r="Q1158" s="128">
        <f>IF(Petrobras_PETR4___Histórico__InfoMoney_1[[#This Row],[William %R]]&gt;-0.1,1,0)</f>
        <v>0</v>
      </c>
      <c r="R1158" s="99">
        <f t="shared" si="648"/>
        <v>11.48</v>
      </c>
      <c r="S1158" s="99">
        <f t="shared" si="649"/>
        <v>12.91</v>
      </c>
      <c r="T1158" s="99">
        <f t="shared" si="650"/>
        <v>11.863615384615384</v>
      </c>
      <c r="U1158" s="99">
        <f t="shared" si="651"/>
        <v>11.888999999999998</v>
      </c>
      <c r="V1158" s="99">
        <f t="shared" si="652"/>
        <v>11.995418467205054</v>
      </c>
      <c r="W1158" s="99">
        <f t="shared" si="653"/>
        <v>11.6971525815795</v>
      </c>
      <c r="X1158" s="99">
        <f t="shared" si="654"/>
        <v>0.29826588562555401</v>
      </c>
      <c r="Y1158" s="99">
        <f t="shared" si="655"/>
        <v>0.39782811316050365</v>
      </c>
      <c r="Z1158" s="99">
        <f t="shared" si="656"/>
        <v>-9.9562227534949643E-2</v>
      </c>
      <c r="AA1158" s="109">
        <f t="shared" si="657"/>
        <v>7.0710678118655765E-2</v>
      </c>
      <c r="AB1158" s="109">
        <f t="shared" si="674"/>
        <v>0.17896927110540498</v>
      </c>
      <c r="AC1158" s="99" t="str">
        <f t="shared" si="675"/>
        <v>0</v>
      </c>
      <c r="AD1158" s="95">
        <f t="shared" si="676"/>
        <v>1</v>
      </c>
      <c r="AE1158" s="95">
        <f t="shared" si="658"/>
        <v>1</v>
      </c>
      <c r="AF1158" s="95">
        <f>IF(Petrobras_PETR4___Histórico__InfoMoney_1[[#This Row],[MACD Line]]&lt;0,1,0)</f>
        <v>0</v>
      </c>
      <c r="AG1158" s="99">
        <f>Petrobras_PETR4___Histórico__InfoMoney_1[[#This Row],[9MME]]/Petrobras_PETR4___Histórico__InfoMoney_1[[#This Row],[20MA]]</f>
        <v>0.99786486538946817</v>
      </c>
      <c r="AH1158" s="95">
        <f t="shared" si="659"/>
        <v>0</v>
      </c>
      <c r="AI1158" s="96">
        <f t="shared" si="660"/>
        <v>0</v>
      </c>
      <c r="AK1158" s="104" t="b">
        <f t="shared" si="661"/>
        <v>0</v>
      </c>
      <c r="AL1158" s="104" t="b">
        <f t="shared" si="662"/>
        <v>1</v>
      </c>
      <c r="AM1158" s="104" t="b">
        <f t="shared" si="663"/>
        <v>1</v>
      </c>
      <c r="AN1158" s="104" t="b">
        <f t="shared" si="664"/>
        <v>0</v>
      </c>
      <c r="AO1158" s="98">
        <f t="shared" si="665"/>
        <v>11.11</v>
      </c>
      <c r="AP1158" s="104">
        <f t="shared" si="666"/>
        <v>12.91</v>
      </c>
      <c r="AQ1158" s="98">
        <f t="shared" si="667"/>
        <v>0.2</v>
      </c>
      <c r="AR1158" s="98">
        <f t="shared" si="668"/>
        <v>0.15384615384615385</v>
      </c>
      <c r="AS1158" s="98">
        <f t="shared" si="669"/>
        <v>7.407407407407407E-2</v>
      </c>
      <c r="AU1158" s="97" t="b">
        <f t="shared" si="670"/>
        <v>1</v>
      </c>
      <c r="AV1158" s="97" t="b">
        <f t="shared" si="671"/>
        <v>0</v>
      </c>
      <c r="AW1158" s="97" t="b">
        <f t="shared" si="677"/>
        <v>1</v>
      </c>
      <c r="AX1158" s="97" t="b">
        <f t="shared" si="678"/>
        <v>1</v>
      </c>
      <c r="AY11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8" s="97" t="b">
        <f t="shared" si="672"/>
        <v>0</v>
      </c>
      <c r="BA1158" s="97" t="b">
        <f t="shared" si="673"/>
        <v>1</v>
      </c>
      <c r="BB1158" s="97" t="b">
        <f t="shared" si="679"/>
        <v>0</v>
      </c>
      <c r="BC1158" s="97" t="b">
        <f t="shared" si="680"/>
        <v>0</v>
      </c>
      <c r="BD1158" s="97" t="b">
        <f>Petrobras_PETR4___Histórico__InfoMoney_1[[#This Row],[MACD Line]]&lt;0</f>
        <v>0</v>
      </c>
      <c r="BE11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59" spans="1:57">
      <c r="A1159" s="83">
        <v>42629</v>
      </c>
      <c r="B1159" s="98">
        <v>11.89</v>
      </c>
      <c r="C1159" s="98">
        <v>11.89</v>
      </c>
      <c r="D1159" s="98">
        <v>-2.59</v>
      </c>
      <c r="E1159" s="98">
        <f>Petrobras_PETR4___Histórico__InfoMoney_1[[#This Row],[Var.Dia (%)]]/100</f>
        <v>-2.5899999999999999E-2</v>
      </c>
      <c r="F1159" s="98">
        <v>12.05</v>
      </c>
      <c r="G1159" s="98">
        <v>11.89</v>
      </c>
      <c r="H1159" s="98">
        <v>12.12</v>
      </c>
      <c r="I1159" s="97" t="s">
        <v>1016</v>
      </c>
      <c r="J1159" s="108">
        <v>-4.7000000000000002E-3</v>
      </c>
      <c r="K1159" s="97">
        <f ca="1">IF(COUNT($E1159:E$1321)&gt;=22,LINEST(OFFSET(E1159,0,0,22),OFFSET(J1159,0,0,22)),"")</f>
        <v>0.62641471837146234</v>
      </c>
      <c r="L1159" s="99">
        <f t="shared" si="645"/>
        <v>0</v>
      </c>
      <c r="M1159" s="99">
        <f t="shared" si="646"/>
        <v>0</v>
      </c>
      <c r="N1159" s="99">
        <f t="shared" si="647"/>
        <v>0</v>
      </c>
      <c r="O11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-0.61445783132530085</v>
      </c>
      <c r="P1159" s="128">
        <f>IF(Petrobras_PETR4___Histórico__InfoMoney_1[[#This Row],[William %R]]&lt;-0.8,1,0)</f>
        <v>0</v>
      </c>
      <c r="Q1159" s="128">
        <f>IF(Petrobras_PETR4___Histórico__InfoMoney_1[[#This Row],[William %R]]&gt;-0.1,1,0)</f>
        <v>0</v>
      </c>
      <c r="R1159" s="99">
        <f t="shared" si="648"/>
        <v>11.25</v>
      </c>
      <c r="S1159" s="99">
        <f t="shared" si="649"/>
        <v>12.91</v>
      </c>
      <c r="T1159" s="99">
        <f t="shared" si="650"/>
        <v>11.868423076923076</v>
      </c>
      <c r="U1159" s="99">
        <f t="shared" si="651"/>
        <v>11.876999999999999</v>
      </c>
      <c r="V1159" s="99">
        <f t="shared" si="652"/>
        <v>12.032767279424155</v>
      </c>
      <c r="W1159" s="99">
        <f t="shared" si="653"/>
        <v>11.68972478810586</v>
      </c>
      <c r="X1159" s="99">
        <f t="shared" si="654"/>
        <v>0.34304249131829501</v>
      </c>
      <c r="Y1159" s="99">
        <f t="shared" si="655"/>
        <v>0.42271867004424107</v>
      </c>
      <c r="Z1159" s="99">
        <f t="shared" si="656"/>
        <v>-7.9676178725946067E-2</v>
      </c>
      <c r="AA1159" s="109">
        <f t="shared" si="657"/>
        <v>0.21920310216782884</v>
      </c>
      <c r="AB1159" s="109">
        <f t="shared" si="674"/>
        <v>0.34803735431703281</v>
      </c>
      <c r="AC1159" s="99" t="str">
        <f t="shared" si="675"/>
        <v>0</v>
      </c>
      <c r="AD1159" s="95" t="str">
        <f t="shared" si="676"/>
        <v>0</v>
      </c>
      <c r="AE1159" s="95">
        <f t="shared" si="658"/>
        <v>1</v>
      </c>
      <c r="AF1159" s="95">
        <f>IF(Petrobras_PETR4___Histórico__InfoMoney_1[[#This Row],[MACD Line]]&lt;0,1,0)</f>
        <v>0</v>
      </c>
      <c r="AG1159" s="99">
        <f>Petrobras_PETR4___Histórico__InfoMoney_1[[#This Row],[9MME]]/Petrobras_PETR4___Histórico__InfoMoney_1[[#This Row],[20MA]]</f>
        <v>0.99927785441804129</v>
      </c>
      <c r="AH1159" s="95">
        <f t="shared" si="659"/>
        <v>0</v>
      </c>
      <c r="AI1159" s="96">
        <f t="shared" si="660"/>
        <v>0</v>
      </c>
      <c r="AK1159" s="104" t="b">
        <f t="shared" si="661"/>
        <v>1</v>
      </c>
      <c r="AL1159" s="104" t="b">
        <f t="shared" si="662"/>
        <v>0</v>
      </c>
      <c r="AM1159" s="104" t="b">
        <f t="shared" si="663"/>
        <v>1</v>
      </c>
      <c r="AN1159" s="104" t="b">
        <f t="shared" si="664"/>
        <v>0</v>
      </c>
      <c r="AO1159" s="98">
        <f t="shared" si="665"/>
        <v>11.11</v>
      </c>
      <c r="AP1159" s="104">
        <f t="shared" si="666"/>
        <v>12.91</v>
      </c>
      <c r="AQ1159" s="98">
        <f t="shared" si="667"/>
        <v>0.2</v>
      </c>
      <c r="AR1159" s="98">
        <f t="shared" si="668"/>
        <v>0.15384615384615385</v>
      </c>
      <c r="AS1159" s="98">
        <f t="shared" si="669"/>
        <v>7.407407407407407E-2</v>
      </c>
      <c r="AU1159" s="97" t="b">
        <f t="shared" si="670"/>
        <v>0</v>
      </c>
      <c r="AV1159" s="97" t="b">
        <f t="shared" si="671"/>
        <v>1</v>
      </c>
      <c r="AW1159" s="97" t="b">
        <f t="shared" si="677"/>
        <v>1</v>
      </c>
      <c r="AX1159" s="97" t="b">
        <f t="shared" si="678"/>
        <v>1</v>
      </c>
      <c r="AY11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59" s="97" t="b">
        <f t="shared" si="672"/>
        <v>0</v>
      </c>
      <c r="BA1159" s="97" t="b">
        <f t="shared" si="673"/>
        <v>0</v>
      </c>
      <c r="BB1159" s="97" t="b">
        <f t="shared" si="679"/>
        <v>0</v>
      </c>
      <c r="BC1159" s="97" t="b">
        <f t="shared" si="680"/>
        <v>0</v>
      </c>
      <c r="BD1159" s="97" t="b">
        <f>Petrobras_PETR4___Histórico__InfoMoney_1[[#This Row],[MACD Line]]&lt;0</f>
        <v>0</v>
      </c>
      <c r="BE11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0" spans="1:57">
      <c r="A1160" s="83">
        <v>42628</v>
      </c>
      <c r="B1160" s="98">
        <v>12.2</v>
      </c>
      <c r="C1160" s="98">
        <v>12.2</v>
      </c>
      <c r="D1160" s="98">
        <v>3.05</v>
      </c>
      <c r="E1160" s="98">
        <f>Petrobras_PETR4___Histórico__InfoMoney_1[[#This Row],[Var.Dia (%)]]/100</f>
        <v>3.0499999999999999E-2</v>
      </c>
      <c r="F1160" s="98">
        <v>11.93</v>
      </c>
      <c r="G1160" s="98">
        <v>11.89</v>
      </c>
      <c r="H1160" s="98">
        <v>12.25</v>
      </c>
      <c r="I1160" s="97" t="s">
        <v>1017</v>
      </c>
      <c r="J1160" s="108">
        <v>1.4500000000000001E-2</v>
      </c>
      <c r="K1160" s="97">
        <f ca="1">IF(COUNT($E1160:E$1321)&gt;=22,LINEST(OFFSET(E1160,0,0,22),OFFSET(J1160,0,0,22)),"")</f>
        <v>0.55710035858824181</v>
      </c>
      <c r="L1160" s="99">
        <f t="shared" si="645"/>
        <v>0</v>
      </c>
      <c r="M1160" s="99">
        <f t="shared" si="646"/>
        <v>0</v>
      </c>
      <c r="N1160" s="99">
        <f t="shared" si="647"/>
        <v>0</v>
      </c>
      <c r="O11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-0.42771084337349446</v>
      </c>
      <c r="P1160" s="128">
        <f>IF(Petrobras_PETR4___Histórico__InfoMoney_1[[#This Row],[William %R]]&lt;-0.8,1,0)</f>
        <v>0</v>
      </c>
      <c r="Q1160" s="128">
        <f>IF(Petrobras_PETR4___Histórico__InfoMoney_1[[#This Row],[William %R]]&gt;-0.1,1,0)</f>
        <v>0</v>
      </c>
      <c r="R1160" s="99">
        <f t="shared" si="648"/>
        <v>11.25</v>
      </c>
      <c r="S1160" s="99">
        <f t="shared" si="649"/>
        <v>12.91</v>
      </c>
      <c r="T1160" s="99">
        <f t="shared" si="650"/>
        <v>11.88776923076923</v>
      </c>
      <c r="U1160" s="99">
        <f t="shared" si="651"/>
        <v>11.864499999999998</v>
      </c>
      <c r="V1160" s="99">
        <f t="shared" si="652"/>
        <v>12.058724966592182</v>
      </c>
      <c r="W1160" s="99">
        <f t="shared" si="653"/>
        <v>11.673702771154328</v>
      </c>
      <c r="X1160" s="99">
        <f t="shared" si="654"/>
        <v>0.38502219543785365</v>
      </c>
      <c r="Y1160" s="99">
        <f t="shared" si="655"/>
        <v>0.4426377147257276</v>
      </c>
      <c r="Z1160" s="99">
        <f t="shared" si="656"/>
        <v>-5.7615519287873951E-2</v>
      </c>
      <c r="AA1160" s="109">
        <f t="shared" si="657"/>
        <v>0.25455844122715671</v>
      </c>
      <c r="AB1160" s="109">
        <f t="shared" si="674"/>
        <v>0.33855575611706834</v>
      </c>
      <c r="AC1160" s="99" t="str">
        <f t="shared" si="675"/>
        <v>0</v>
      </c>
      <c r="AD1160" s="95" t="str">
        <f t="shared" si="676"/>
        <v>0</v>
      </c>
      <c r="AE1160" s="95">
        <f t="shared" si="658"/>
        <v>1</v>
      </c>
      <c r="AF1160" s="95">
        <f>IF(Petrobras_PETR4___Histórico__InfoMoney_1[[#This Row],[MACD Line]]&lt;0,1,0)</f>
        <v>0</v>
      </c>
      <c r="AG1160" s="99">
        <f>Petrobras_PETR4___Histórico__InfoMoney_1[[#This Row],[9MME]]/Petrobras_PETR4___Histórico__InfoMoney_1[[#This Row],[20MA]]</f>
        <v>1.0019612483264555</v>
      </c>
      <c r="AH1160" s="95">
        <f t="shared" si="659"/>
        <v>0</v>
      </c>
      <c r="AI1160" s="96">
        <f t="shared" si="660"/>
        <v>0</v>
      </c>
      <c r="AK1160" s="104" t="b">
        <f t="shared" si="661"/>
        <v>0</v>
      </c>
      <c r="AL1160" s="104" t="b">
        <f t="shared" si="662"/>
        <v>0</v>
      </c>
      <c r="AM1160" s="104" t="b">
        <f t="shared" si="663"/>
        <v>0</v>
      </c>
      <c r="AN1160" s="104" t="b">
        <f t="shared" si="664"/>
        <v>1</v>
      </c>
      <c r="AO1160" s="98">
        <f t="shared" si="665"/>
        <v>11.11</v>
      </c>
      <c r="AP1160" s="104">
        <f t="shared" si="666"/>
        <v>12.91</v>
      </c>
      <c r="AQ1160" s="98">
        <f t="shared" si="667"/>
        <v>0.2</v>
      </c>
      <c r="AR1160" s="98">
        <f t="shared" si="668"/>
        <v>0.15384615384615385</v>
      </c>
      <c r="AS1160" s="98">
        <f t="shared" si="669"/>
        <v>7.407407407407407E-2</v>
      </c>
      <c r="AU1160" s="97" t="b">
        <f t="shared" si="670"/>
        <v>1</v>
      </c>
      <c r="AV1160" s="97" t="b">
        <f t="shared" si="671"/>
        <v>0</v>
      </c>
      <c r="AW1160" s="97" t="b">
        <f t="shared" si="677"/>
        <v>1</v>
      </c>
      <c r="AX1160" s="97" t="b">
        <f t="shared" si="678"/>
        <v>1</v>
      </c>
      <c r="AY11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0" s="97" t="b">
        <f t="shared" si="672"/>
        <v>0</v>
      </c>
      <c r="BA1160" s="97" t="b">
        <f t="shared" si="673"/>
        <v>0</v>
      </c>
      <c r="BB1160" s="97" t="b">
        <f t="shared" si="679"/>
        <v>0</v>
      </c>
      <c r="BC1160" s="97" t="b">
        <f t="shared" si="680"/>
        <v>0</v>
      </c>
      <c r="BD1160" s="97" t="b">
        <f>Petrobras_PETR4___Histórico__InfoMoney_1[[#This Row],[MACD Line]]&lt;0</f>
        <v>0</v>
      </c>
      <c r="BE11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1" spans="1:57">
      <c r="A1161" s="83">
        <v>42627</v>
      </c>
      <c r="B1161" s="98">
        <v>11.84</v>
      </c>
      <c r="C1161" s="98">
        <v>11.84</v>
      </c>
      <c r="D1161" s="98">
        <v>0.77</v>
      </c>
      <c r="E1161" s="98">
        <f>Petrobras_PETR4___Histórico__InfoMoney_1[[#This Row],[Var.Dia (%)]]/100</f>
        <v>7.7000000000000002E-3</v>
      </c>
      <c r="F1161" s="98">
        <v>11.88</v>
      </c>
      <c r="G1161" s="98">
        <v>11.72</v>
      </c>
      <c r="H1161" s="98">
        <v>12.07</v>
      </c>
      <c r="I1161" s="97" t="s">
        <v>1018</v>
      </c>
      <c r="J1161" s="108">
        <v>-1.47E-2</v>
      </c>
      <c r="K1161" s="97">
        <f ca="1">IF(COUNT($E1161:E$1321)&gt;=22,LINEST(OFFSET(E1161,0,0,22),OFFSET(J1161,0,0,22)),"")</f>
        <v>0.51745788573844664</v>
      </c>
      <c r="L1161" s="99">
        <f t="shared" si="645"/>
        <v>0</v>
      </c>
      <c r="M1161" s="99">
        <f t="shared" si="646"/>
        <v>0</v>
      </c>
      <c r="N1161" s="99">
        <f t="shared" si="647"/>
        <v>0</v>
      </c>
      <c r="O11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-0.61142857142857154</v>
      </c>
      <c r="P1161" s="128">
        <f>IF(Petrobras_PETR4___Histórico__InfoMoney_1[[#This Row],[William %R]]&lt;-0.8,1,0)</f>
        <v>0</v>
      </c>
      <c r="Q1161" s="128">
        <f>IF(Petrobras_PETR4___Histórico__InfoMoney_1[[#This Row],[William %R]]&gt;-0.1,1,0)</f>
        <v>0</v>
      </c>
      <c r="R1161" s="99">
        <f t="shared" si="648"/>
        <v>11.16</v>
      </c>
      <c r="S1161" s="99">
        <f t="shared" si="649"/>
        <v>12.91</v>
      </c>
      <c r="T1161" s="99">
        <f t="shared" si="650"/>
        <v>11.808692307692308</v>
      </c>
      <c r="U1161" s="99">
        <f t="shared" si="651"/>
        <v>11.831</v>
      </c>
      <c r="V1161" s="99">
        <f t="shared" si="652"/>
        <v>12.033038596881671</v>
      </c>
      <c r="W1161" s="99">
        <f t="shared" si="653"/>
        <v>11.631598992846675</v>
      </c>
      <c r="X1161" s="99">
        <f t="shared" si="654"/>
        <v>0.40143960403499612</v>
      </c>
      <c r="Y1161" s="99">
        <f t="shared" si="655"/>
        <v>0.45704159454769611</v>
      </c>
      <c r="Z1161" s="99">
        <f t="shared" si="656"/>
        <v>-5.5601990512699984E-2</v>
      </c>
      <c r="AA1161" s="109">
        <f t="shared" si="657"/>
        <v>6.3639610306789177E-2</v>
      </c>
      <c r="AB1161" s="109">
        <f t="shared" si="674"/>
        <v>0.47515260706429879</v>
      </c>
      <c r="AC1161" s="99" t="str">
        <f t="shared" si="675"/>
        <v>1</v>
      </c>
      <c r="AD1161" s="95" t="str">
        <f t="shared" si="676"/>
        <v>0</v>
      </c>
      <c r="AE1161" s="95">
        <f t="shared" si="658"/>
        <v>1</v>
      </c>
      <c r="AF1161" s="95">
        <f>IF(Petrobras_PETR4___Histórico__InfoMoney_1[[#This Row],[MACD Line]]&lt;0,1,0)</f>
        <v>0</v>
      </c>
      <c r="AG1161" s="99">
        <f>Petrobras_PETR4___Histórico__InfoMoney_1[[#This Row],[9MME]]/Petrobras_PETR4___Histórico__InfoMoney_1[[#This Row],[20MA]]</f>
        <v>0.9981144711091462</v>
      </c>
      <c r="AH1161" s="95">
        <f t="shared" si="659"/>
        <v>0</v>
      </c>
      <c r="AI1161" s="96">
        <f t="shared" si="660"/>
        <v>0</v>
      </c>
      <c r="AK1161" s="104" t="b">
        <f t="shared" si="661"/>
        <v>0</v>
      </c>
      <c r="AL1161" s="104" t="b">
        <f t="shared" si="662"/>
        <v>1</v>
      </c>
      <c r="AM1161" s="104" t="b">
        <f t="shared" si="663"/>
        <v>0</v>
      </c>
      <c r="AN1161" s="104" t="b">
        <f t="shared" si="664"/>
        <v>1</v>
      </c>
      <c r="AO1161" s="98">
        <f t="shared" si="665"/>
        <v>11.11</v>
      </c>
      <c r="AP1161" s="104">
        <f t="shared" si="666"/>
        <v>12.91</v>
      </c>
      <c r="AQ1161" s="98">
        <f t="shared" si="667"/>
        <v>0.2</v>
      </c>
      <c r="AR1161" s="98">
        <f t="shared" si="668"/>
        <v>0.15384615384615385</v>
      </c>
      <c r="AS1161" s="98">
        <f t="shared" si="669"/>
        <v>7.407407407407407E-2</v>
      </c>
      <c r="AU1161" s="97" t="b">
        <f t="shared" si="670"/>
        <v>0</v>
      </c>
      <c r="AV1161" s="97" t="b">
        <f t="shared" si="671"/>
        <v>0</v>
      </c>
      <c r="AW1161" s="97" t="b">
        <f t="shared" si="677"/>
        <v>1</v>
      </c>
      <c r="AX1161" s="97" t="b">
        <f t="shared" si="678"/>
        <v>1</v>
      </c>
      <c r="AY11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1" s="97" t="b">
        <f t="shared" si="672"/>
        <v>1</v>
      </c>
      <c r="BA1161" s="97" t="b">
        <f t="shared" si="673"/>
        <v>0</v>
      </c>
      <c r="BB1161" s="97" t="b">
        <f t="shared" si="679"/>
        <v>0</v>
      </c>
      <c r="BC1161" s="97" t="b">
        <f t="shared" si="680"/>
        <v>0</v>
      </c>
      <c r="BD1161" s="97" t="b">
        <f>Petrobras_PETR4___Histórico__InfoMoney_1[[#This Row],[MACD Line]]&lt;0</f>
        <v>0</v>
      </c>
      <c r="BE11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2" spans="1:57">
      <c r="A1162" s="83">
        <v>42626</v>
      </c>
      <c r="B1162" s="98">
        <v>11.75</v>
      </c>
      <c r="C1162" s="98">
        <v>11.75</v>
      </c>
      <c r="D1162" s="98">
        <v>-6.74</v>
      </c>
      <c r="E1162" s="98">
        <f>Petrobras_PETR4___Histórico__InfoMoney_1[[#This Row],[Var.Dia (%)]]/100</f>
        <v>-6.7400000000000002E-2</v>
      </c>
      <c r="F1162" s="98">
        <v>12.38</v>
      </c>
      <c r="G1162" s="98">
        <v>11.69</v>
      </c>
      <c r="H1162" s="98">
        <v>12.51</v>
      </c>
      <c r="I1162" s="97" t="s">
        <v>1019</v>
      </c>
      <c r="J1162" s="108">
        <v>-4.1999999999999997E-3</v>
      </c>
      <c r="K1162" s="97">
        <f ca="1">IF(COUNT($E1162:E$1321)&gt;=22,LINEST(OFFSET(E1162,0,0,22),OFFSET(J1162,0,0,22)),"")</f>
        <v>0.57459459614471531</v>
      </c>
      <c r="L1162" s="99">
        <f t="shared" si="645"/>
        <v>0</v>
      </c>
      <c r="M1162" s="99">
        <f t="shared" si="646"/>
        <v>0</v>
      </c>
      <c r="N1162" s="99">
        <f t="shared" si="647"/>
        <v>0</v>
      </c>
      <c r="O11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-0.66285714285714292</v>
      </c>
      <c r="P1162" s="128">
        <f>IF(Petrobras_PETR4___Histórico__InfoMoney_1[[#This Row],[William %R]]&lt;-0.8,1,0)</f>
        <v>0</v>
      </c>
      <c r="Q1162" s="128">
        <f>IF(Petrobras_PETR4___Histórico__InfoMoney_1[[#This Row],[William %R]]&gt;-0.1,1,0)</f>
        <v>0</v>
      </c>
      <c r="R1162" s="99">
        <f t="shared" si="648"/>
        <v>11.16</v>
      </c>
      <c r="S1162" s="99">
        <f t="shared" si="649"/>
        <v>12.91</v>
      </c>
      <c r="T1162" s="99">
        <f t="shared" si="650"/>
        <v>11.768192307692306</v>
      </c>
      <c r="U1162" s="99">
        <f t="shared" si="651"/>
        <v>11.803000000000001</v>
      </c>
      <c r="V1162" s="99">
        <f t="shared" si="652"/>
        <v>12.068136523587428</v>
      </c>
      <c r="W1162" s="99">
        <f t="shared" si="653"/>
        <v>11.614926912274409</v>
      </c>
      <c r="X1162" s="99">
        <f t="shared" si="654"/>
        <v>0.45320961131301907</v>
      </c>
      <c r="Y1162" s="99">
        <f t="shared" si="655"/>
        <v>0.47094209217587107</v>
      </c>
      <c r="Z1162" s="99">
        <f t="shared" si="656"/>
        <v>-1.7732480862852007E-2</v>
      </c>
      <c r="AA1162" s="109">
        <f t="shared" si="657"/>
        <v>0.6010407640085651</v>
      </c>
      <c r="AB1162" s="109">
        <f t="shared" si="674"/>
        <v>0.43523556839945893</v>
      </c>
      <c r="AC1162" s="99" t="str">
        <f t="shared" si="675"/>
        <v>0</v>
      </c>
      <c r="AD1162" s="95">
        <f t="shared" si="676"/>
        <v>1</v>
      </c>
      <c r="AE1162" s="95">
        <f t="shared" si="658"/>
        <v>1</v>
      </c>
      <c r="AF1162" s="95">
        <f>IF(Petrobras_PETR4___Histórico__InfoMoney_1[[#This Row],[MACD Line]]&lt;0,1,0)</f>
        <v>0</v>
      </c>
      <c r="AG1162" s="99">
        <f>Petrobras_PETR4___Histórico__InfoMoney_1[[#This Row],[9MME]]/Petrobras_PETR4___Histórico__InfoMoney_1[[#This Row],[20MA]]</f>
        <v>0.99705094532680716</v>
      </c>
      <c r="AH1162" s="95">
        <f t="shared" si="659"/>
        <v>0</v>
      </c>
      <c r="AI1162" s="96">
        <f t="shared" si="660"/>
        <v>1</v>
      </c>
      <c r="AK1162" s="104" t="b">
        <f t="shared" si="661"/>
        <v>1</v>
      </c>
      <c r="AL1162" s="104" t="b">
        <f t="shared" si="662"/>
        <v>0</v>
      </c>
      <c r="AM1162" s="104" t="b">
        <f t="shared" si="663"/>
        <v>1</v>
      </c>
      <c r="AN1162" s="104" t="b">
        <f t="shared" si="664"/>
        <v>0</v>
      </c>
      <c r="AO1162" s="98">
        <f t="shared" si="665"/>
        <v>10.97</v>
      </c>
      <c r="AP1162" s="104">
        <f t="shared" si="666"/>
        <v>12.91</v>
      </c>
      <c r="AQ1162" s="98">
        <f t="shared" si="667"/>
        <v>0.2</v>
      </c>
      <c r="AR1162" s="98">
        <f t="shared" si="668"/>
        <v>0.15384615384615385</v>
      </c>
      <c r="AS1162" s="98">
        <f t="shared" si="669"/>
        <v>7.407407407407407E-2</v>
      </c>
      <c r="AU1162" s="97" t="b">
        <f t="shared" si="670"/>
        <v>0</v>
      </c>
      <c r="AV1162" s="97" t="b">
        <f t="shared" si="671"/>
        <v>0</v>
      </c>
      <c r="AW1162" s="97" t="b">
        <f t="shared" si="677"/>
        <v>1</v>
      </c>
      <c r="AX1162" s="97" t="b">
        <f t="shared" si="678"/>
        <v>1</v>
      </c>
      <c r="AY11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2" s="97" t="b">
        <f t="shared" si="672"/>
        <v>1</v>
      </c>
      <c r="BA1162" s="97" t="b">
        <f t="shared" si="673"/>
        <v>1</v>
      </c>
      <c r="BB1162" s="97" t="b">
        <f t="shared" si="679"/>
        <v>0</v>
      </c>
      <c r="BC1162" s="97" t="b">
        <f t="shared" si="680"/>
        <v>0</v>
      </c>
      <c r="BD1162" s="97" t="b">
        <f>Petrobras_PETR4___Histórico__InfoMoney_1[[#This Row],[MACD Line]]&lt;0</f>
        <v>0</v>
      </c>
      <c r="BE11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3" spans="1:57">
      <c r="A1163" s="83">
        <v>42625</v>
      </c>
      <c r="B1163" s="98">
        <v>12.6</v>
      </c>
      <c r="C1163" s="98">
        <v>12.6</v>
      </c>
      <c r="D1163" s="98">
        <v>3.26</v>
      </c>
      <c r="E1163" s="98">
        <f>Petrobras_PETR4___Histórico__InfoMoney_1[[#This Row],[Var.Dia (%)]]/100</f>
        <v>3.2599999999999997E-2</v>
      </c>
      <c r="F1163" s="98">
        <v>12.03</v>
      </c>
      <c r="G1163" s="98">
        <v>11.99</v>
      </c>
      <c r="H1163" s="98">
        <v>12.6</v>
      </c>
      <c r="I1163" s="97" t="s">
        <v>1020</v>
      </c>
      <c r="J1163" s="108">
        <v>3.1099999999999999E-2</v>
      </c>
      <c r="K1163" s="97">
        <f ca="1">IF(COUNT($E1163:E$1321)&gt;=22,LINEST(OFFSET(E1163,0,0,22),OFFSET(J1163,0,0,22)),"")</f>
        <v>0.47803478620753326</v>
      </c>
      <c r="L1163" s="99">
        <f t="shared" si="645"/>
        <v>0</v>
      </c>
      <c r="M1163" s="99">
        <f t="shared" si="646"/>
        <v>0</v>
      </c>
      <c r="N1163" s="99">
        <f t="shared" si="647"/>
        <v>0</v>
      </c>
      <c r="O11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-0.17714285714285744</v>
      </c>
      <c r="P1163" s="128">
        <f>IF(Petrobras_PETR4___Histórico__InfoMoney_1[[#This Row],[William %R]]&lt;-0.8,1,0)</f>
        <v>0</v>
      </c>
      <c r="Q1163" s="128">
        <f>IF(Petrobras_PETR4___Histórico__InfoMoney_1[[#This Row],[William %R]]&gt;-0.1,1,0)</f>
        <v>0</v>
      </c>
      <c r="R1163" s="99">
        <f t="shared" si="648"/>
        <v>11.16</v>
      </c>
      <c r="S1163" s="99">
        <f t="shared" si="649"/>
        <v>12.91</v>
      </c>
      <c r="T1163" s="99">
        <f t="shared" si="650"/>
        <v>11.824499999999999</v>
      </c>
      <c r="U1163" s="99">
        <f t="shared" si="651"/>
        <v>11.771499999999998</v>
      </c>
      <c r="V1163" s="99">
        <f t="shared" si="652"/>
        <v>12.125979527876051</v>
      </c>
      <c r="W1163" s="99">
        <f t="shared" si="653"/>
        <v>11.604121065256361</v>
      </c>
      <c r="X1163" s="99">
        <f t="shared" si="654"/>
        <v>0.52185846261969004</v>
      </c>
      <c r="Y1163" s="99">
        <f t="shared" si="655"/>
        <v>0.47537521239158409</v>
      </c>
      <c r="Z1163" s="99">
        <f t="shared" si="656"/>
        <v>4.6483250228105955E-2</v>
      </c>
      <c r="AA1163" s="109">
        <f t="shared" si="657"/>
        <v>0.28284271247461928</v>
      </c>
      <c r="AB1163" s="109">
        <f t="shared" si="674"/>
        <v>0.237128657061942</v>
      </c>
      <c r="AC1163" s="99" t="str">
        <f t="shared" si="675"/>
        <v>0</v>
      </c>
      <c r="AD1163" s="95" t="str">
        <f t="shared" si="676"/>
        <v>0</v>
      </c>
      <c r="AE1163" s="95">
        <f t="shared" si="658"/>
        <v>1</v>
      </c>
      <c r="AF1163" s="95">
        <f>IF(Petrobras_PETR4___Histórico__InfoMoney_1[[#This Row],[MACD Line]]&lt;0,1,0)</f>
        <v>0</v>
      </c>
      <c r="AG1163" s="99">
        <f>Petrobras_PETR4___Histórico__InfoMoney_1[[#This Row],[9MME]]/Petrobras_PETR4___Histórico__InfoMoney_1[[#This Row],[20MA]]</f>
        <v>1.0045023998640785</v>
      </c>
      <c r="AH1163" s="95">
        <f t="shared" si="659"/>
        <v>0</v>
      </c>
      <c r="AI1163" s="96">
        <f t="shared" si="660"/>
        <v>0</v>
      </c>
      <c r="AK1163" s="104" t="b">
        <f t="shared" si="661"/>
        <v>0</v>
      </c>
      <c r="AL1163" s="104" t="b">
        <f t="shared" si="662"/>
        <v>1</v>
      </c>
      <c r="AM1163" s="104" t="b">
        <f t="shared" si="663"/>
        <v>0</v>
      </c>
      <c r="AN1163" s="104" t="b">
        <f t="shared" si="664"/>
        <v>1</v>
      </c>
      <c r="AO1163" s="98">
        <f t="shared" si="665"/>
        <v>10.9</v>
      </c>
      <c r="AP1163" s="104">
        <f t="shared" si="666"/>
        <v>12.91</v>
      </c>
      <c r="AQ1163" s="98">
        <f t="shared" si="667"/>
        <v>0.2</v>
      </c>
      <c r="AR1163" s="98">
        <f t="shared" si="668"/>
        <v>0.15384615384615385</v>
      </c>
      <c r="AS1163" s="98">
        <f t="shared" si="669"/>
        <v>7.407407407407407E-2</v>
      </c>
      <c r="AU1163" s="97" t="b">
        <f t="shared" si="670"/>
        <v>0</v>
      </c>
      <c r="AV1163" s="97" t="b">
        <f t="shared" si="671"/>
        <v>0</v>
      </c>
      <c r="AW1163" s="97" t="b">
        <f t="shared" si="677"/>
        <v>1</v>
      </c>
      <c r="AX1163" s="97" t="b">
        <f t="shared" si="678"/>
        <v>1</v>
      </c>
      <c r="AY11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3" s="97" t="b">
        <f t="shared" si="672"/>
        <v>1</v>
      </c>
      <c r="BA1163" s="97" t="b">
        <f t="shared" si="673"/>
        <v>1</v>
      </c>
      <c r="BB1163" s="97" t="b">
        <f t="shared" si="679"/>
        <v>0</v>
      </c>
      <c r="BC1163" s="97" t="b">
        <f t="shared" si="680"/>
        <v>0</v>
      </c>
      <c r="BD1163" s="97" t="b">
        <f>Petrobras_PETR4___Histórico__InfoMoney_1[[#This Row],[MACD Line]]&lt;0</f>
        <v>0</v>
      </c>
      <c r="BE11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4" spans="1:57">
      <c r="A1164" s="83">
        <v>42622</v>
      </c>
      <c r="B1164" s="98">
        <v>12.2</v>
      </c>
      <c r="C1164" s="98">
        <v>12.2</v>
      </c>
      <c r="D1164" s="98">
        <v>-4.99</v>
      </c>
      <c r="E1164" s="98">
        <f>Petrobras_PETR4___Histórico__InfoMoney_1[[#This Row],[Var.Dia (%)]]/100</f>
        <v>-4.99E-2</v>
      </c>
      <c r="F1164" s="98">
        <v>12.61</v>
      </c>
      <c r="G1164" s="98">
        <v>12.2</v>
      </c>
      <c r="H1164" s="98">
        <v>12.67</v>
      </c>
      <c r="I1164" s="97" t="s">
        <v>1021</v>
      </c>
      <c r="J1164" s="108">
        <v>-0.01</v>
      </c>
      <c r="K1164" s="97">
        <f ca="1">IF(COUNT($E1164:E$1321)&gt;=22,LINEST(OFFSET(E1164,0,0,22),OFFSET(J1164,0,0,22)),"")</f>
        <v>0.53512409821840268</v>
      </c>
      <c r="L1164" s="99">
        <f t="shared" si="645"/>
        <v>0</v>
      </c>
      <c r="M1164" s="99">
        <f t="shared" si="646"/>
        <v>0</v>
      </c>
      <c r="N1164" s="99">
        <f t="shared" si="647"/>
        <v>0</v>
      </c>
      <c r="O11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-0.39444444444444476</v>
      </c>
      <c r="P1164" s="128">
        <f>IF(Petrobras_PETR4___Histórico__InfoMoney_1[[#This Row],[William %R]]&lt;-0.8,1,0)</f>
        <v>0</v>
      </c>
      <c r="Q1164" s="128">
        <f>IF(Petrobras_PETR4___Histórico__InfoMoney_1[[#This Row],[William %R]]&gt;-0.1,1,0)</f>
        <v>0</v>
      </c>
      <c r="R1164" s="99">
        <f t="shared" si="648"/>
        <v>11.11</v>
      </c>
      <c r="S1164" s="99">
        <f t="shared" si="649"/>
        <v>12.91</v>
      </c>
      <c r="T1164" s="99">
        <f t="shared" si="650"/>
        <v>11.70923076923077</v>
      </c>
      <c r="U1164" s="99">
        <f t="shared" si="651"/>
        <v>11.683499999999999</v>
      </c>
      <c r="V1164" s="99">
        <f t="shared" si="652"/>
        <v>12.03979398748988</v>
      </c>
      <c r="W1164" s="99">
        <f t="shared" si="653"/>
        <v>11.52445075047687</v>
      </c>
      <c r="X1164" s="99">
        <f t="shared" si="654"/>
        <v>0.51534323701300977</v>
      </c>
      <c r="Y1164" s="99">
        <f t="shared" si="655"/>
        <v>0.46375439983455757</v>
      </c>
      <c r="Z1164" s="99">
        <f t="shared" si="656"/>
        <v>5.1588837178452196E-2</v>
      </c>
      <c r="AA1164" s="109">
        <f t="shared" si="657"/>
        <v>0.45961940777125615</v>
      </c>
      <c r="AB1164" s="109">
        <f t="shared" si="674"/>
        <v>0.26745093007877185</v>
      </c>
      <c r="AC1164" s="99" t="str">
        <f t="shared" si="675"/>
        <v>0</v>
      </c>
      <c r="AD1164" s="95" t="str">
        <f t="shared" si="676"/>
        <v>0</v>
      </c>
      <c r="AE1164" s="95">
        <f t="shared" si="658"/>
        <v>1</v>
      </c>
      <c r="AF1164" s="95">
        <f>IF(Petrobras_PETR4___Histórico__InfoMoney_1[[#This Row],[MACD Line]]&lt;0,1,0)</f>
        <v>0</v>
      </c>
      <c r="AG1164" s="99">
        <f>Petrobras_PETR4___Histórico__InfoMoney_1[[#This Row],[9MME]]/Petrobras_PETR4___Histórico__InfoMoney_1[[#This Row],[20MA]]</f>
        <v>1.0022023168768581</v>
      </c>
      <c r="AH1164" s="95">
        <f t="shared" si="659"/>
        <v>0</v>
      </c>
      <c r="AI1164" s="96">
        <f t="shared" si="660"/>
        <v>0</v>
      </c>
      <c r="AK1164" s="104" t="b">
        <f t="shared" si="661"/>
        <v>1</v>
      </c>
      <c r="AL1164" s="104" t="b">
        <f t="shared" si="662"/>
        <v>1</v>
      </c>
      <c r="AM1164" s="104" t="b">
        <f t="shared" si="663"/>
        <v>1</v>
      </c>
      <c r="AN1164" s="104" t="b">
        <f t="shared" si="664"/>
        <v>0</v>
      </c>
      <c r="AO1164" s="98">
        <f t="shared" si="665"/>
        <v>10.82</v>
      </c>
      <c r="AP1164" s="104">
        <f t="shared" si="666"/>
        <v>12.91</v>
      </c>
      <c r="AQ1164" s="98">
        <f t="shared" si="667"/>
        <v>0.2</v>
      </c>
      <c r="AR1164" s="98">
        <f t="shared" si="668"/>
        <v>0.15384615384615385</v>
      </c>
      <c r="AS1164" s="98">
        <f t="shared" si="669"/>
        <v>7.407407407407407E-2</v>
      </c>
      <c r="AU1164" s="97" t="b">
        <f t="shared" si="670"/>
        <v>0</v>
      </c>
      <c r="AV1164" s="97" t="b">
        <f t="shared" si="671"/>
        <v>1</v>
      </c>
      <c r="AW1164" s="97" t="b">
        <f t="shared" si="677"/>
        <v>1</v>
      </c>
      <c r="AX1164" s="97" t="b">
        <f t="shared" si="678"/>
        <v>0</v>
      </c>
      <c r="AY11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4" s="97" t="b">
        <f t="shared" si="672"/>
        <v>0</v>
      </c>
      <c r="BA1164" s="97" t="b">
        <f t="shared" si="673"/>
        <v>1</v>
      </c>
      <c r="BB1164" s="97" t="b">
        <f t="shared" si="679"/>
        <v>1</v>
      </c>
      <c r="BC1164" s="97" t="b">
        <f t="shared" si="680"/>
        <v>0</v>
      </c>
      <c r="BD1164" s="97" t="b">
        <f>Petrobras_PETR4___Histórico__InfoMoney_1[[#This Row],[MACD Line]]&lt;0</f>
        <v>0</v>
      </c>
      <c r="BE11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5" spans="1:57">
      <c r="A1165" s="83">
        <v>42621</v>
      </c>
      <c r="B1165" s="98">
        <v>12.85</v>
      </c>
      <c r="C1165" s="98">
        <v>12.85</v>
      </c>
      <c r="D1165" s="98">
        <v>1.72</v>
      </c>
      <c r="E1165" s="98">
        <f>Petrobras_PETR4___Histórico__InfoMoney_1[[#This Row],[Var.Dia (%)]]/100</f>
        <v>1.72E-2</v>
      </c>
      <c r="F1165" s="98">
        <v>12.71</v>
      </c>
      <c r="G1165" s="98">
        <v>12.61</v>
      </c>
      <c r="H1165" s="98">
        <v>12.91</v>
      </c>
      <c r="I1165" s="97" t="s">
        <v>1022</v>
      </c>
      <c r="J1165" s="108">
        <v>3.85E-2</v>
      </c>
      <c r="K1165" s="97">
        <f ca="1">IF(COUNT($E1165:E$1321)&gt;=22,LINEST(OFFSET(E1165,0,0,22),OFFSET(J1165,0,0,22)),"")</f>
        <v>0.35776497979702521</v>
      </c>
      <c r="L1165" s="99">
        <f t="shared" si="645"/>
        <v>0</v>
      </c>
      <c r="M1165" s="99">
        <f t="shared" si="646"/>
        <v>1</v>
      </c>
      <c r="N1165" s="99">
        <f t="shared" si="647"/>
        <v>0</v>
      </c>
      <c r="O11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-3.3333333333333597E-2</v>
      </c>
      <c r="P1165" s="128">
        <f>IF(Petrobras_PETR4___Histórico__InfoMoney_1[[#This Row],[William %R]]&lt;-0.8,1,0)</f>
        <v>0</v>
      </c>
      <c r="Q1165" s="128">
        <f>IF(Petrobras_PETR4___Histórico__InfoMoney_1[[#This Row],[William %R]]&gt;-0.1,1,0)</f>
        <v>1</v>
      </c>
      <c r="R1165" s="99">
        <f t="shared" si="648"/>
        <v>11.11</v>
      </c>
      <c r="S1165" s="99">
        <f t="shared" si="649"/>
        <v>12.91</v>
      </c>
      <c r="T1165" s="99">
        <f t="shared" si="650"/>
        <v>11.707269230769231</v>
      </c>
      <c r="U1165" s="99">
        <f t="shared" si="651"/>
        <v>11.620000000000001</v>
      </c>
      <c r="V1165" s="99">
        <f t="shared" si="652"/>
        <v>12.010665621578948</v>
      </c>
      <c r="W1165" s="99">
        <f t="shared" si="653"/>
        <v>11.470406810515019</v>
      </c>
      <c r="X1165" s="99">
        <f t="shared" si="654"/>
        <v>0.54025881106392859</v>
      </c>
      <c r="Y1165" s="99">
        <f t="shared" si="655"/>
        <v>0.45085719053994455</v>
      </c>
      <c r="Z1165" s="99">
        <f t="shared" si="656"/>
        <v>8.9401620523984038E-2</v>
      </c>
      <c r="AA1165" s="109">
        <f t="shared" si="657"/>
        <v>0.15556349186103965</v>
      </c>
      <c r="AB1165" s="109">
        <f t="shared" si="674"/>
        <v>0.42382779521876568</v>
      </c>
      <c r="AC1165" s="99" t="str">
        <f t="shared" si="675"/>
        <v>0</v>
      </c>
      <c r="AD1165" s="95" t="str">
        <f t="shared" si="676"/>
        <v>0</v>
      </c>
      <c r="AE1165" s="95">
        <f t="shared" si="658"/>
        <v>1</v>
      </c>
      <c r="AF1165" s="95">
        <f>IF(Petrobras_PETR4___Histórico__InfoMoney_1[[#This Row],[MACD Line]]&lt;0,1,0)</f>
        <v>0</v>
      </c>
      <c r="AG1165" s="99">
        <f>Petrobras_PETR4___Histórico__InfoMoney_1[[#This Row],[9MME]]/Petrobras_PETR4___Histórico__InfoMoney_1[[#This Row],[20MA]]</f>
        <v>1.0075102608235138</v>
      </c>
      <c r="AH1165" s="95">
        <f t="shared" si="659"/>
        <v>0</v>
      </c>
      <c r="AI1165" s="96">
        <f t="shared" si="660"/>
        <v>0</v>
      </c>
      <c r="AK1165" s="104" t="b">
        <f t="shared" si="661"/>
        <v>1</v>
      </c>
      <c r="AL1165" s="104" t="b">
        <f t="shared" si="662"/>
        <v>1</v>
      </c>
      <c r="AM1165" s="104" t="b">
        <f t="shared" si="663"/>
        <v>0</v>
      </c>
      <c r="AN1165" s="104" t="b">
        <f t="shared" si="664"/>
        <v>1</v>
      </c>
      <c r="AO1165" s="98">
        <f t="shared" si="665"/>
        <v>10.44</v>
      </c>
      <c r="AP1165" s="104">
        <f t="shared" si="666"/>
        <v>12.91</v>
      </c>
      <c r="AQ1165" s="98">
        <f t="shared" si="667"/>
        <v>0.2</v>
      </c>
      <c r="AR1165" s="98">
        <f t="shared" si="668"/>
        <v>0.15384615384615385</v>
      </c>
      <c r="AS1165" s="98">
        <f t="shared" si="669"/>
        <v>7.407407407407407E-2</v>
      </c>
      <c r="AU1165" s="97" t="b">
        <f t="shared" si="670"/>
        <v>1</v>
      </c>
      <c r="AV1165" s="97" t="b">
        <f t="shared" si="671"/>
        <v>1</v>
      </c>
      <c r="AW1165" s="97" t="b">
        <f t="shared" si="677"/>
        <v>0</v>
      </c>
      <c r="AX1165" s="97" t="b">
        <f t="shared" si="678"/>
        <v>0</v>
      </c>
      <c r="AY11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5" s="97" t="b">
        <f t="shared" si="672"/>
        <v>1</v>
      </c>
      <c r="BA1165" s="97" t="b">
        <f t="shared" si="673"/>
        <v>0</v>
      </c>
      <c r="BB1165" s="97" t="b">
        <f t="shared" si="679"/>
        <v>1</v>
      </c>
      <c r="BC1165" s="97" t="b">
        <f t="shared" si="680"/>
        <v>1</v>
      </c>
      <c r="BD1165" s="97" t="b">
        <f>Petrobras_PETR4___Histórico__InfoMoney_1[[#This Row],[MACD Line]]&lt;0</f>
        <v>0</v>
      </c>
      <c r="BE11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6" spans="1:57">
      <c r="A1166" s="83">
        <v>42619</v>
      </c>
      <c r="B1166" s="98">
        <v>12.63</v>
      </c>
      <c r="C1166" s="98">
        <v>12.63</v>
      </c>
      <c r="D1166" s="98">
        <v>1.08</v>
      </c>
      <c r="E1166" s="98">
        <f>Petrobras_PETR4___Histórico__InfoMoney_1[[#This Row],[Var.Dia (%)]]/100</f>
        <v>1.0800000000000001E-2</v>
      </c>
      <c r="F1166" s="98">
        <v>12.37</v>
      </c>
      <c r="G1166" s="98">
        <v>12.22</v>
      </c>
      <c r="H1166" s="98">
        <v>12.63</v>
      </c>
      <c r="I1166" s="97" t="s">
        <v>1023</v>
      </c>
      <c r="J1166" s="108">
        <v>-1.6999999999999999E-3</v>
      </c>
      <c r="K1166" s="97">
        <f ca="1">IF(COUNT($E1166:E$1321)&gt;=22,LINEST(OFFSET(E1166,0,0,22),OFFSET(J1166,0,0,22)),"")</f>
        <v>0.44184001583307969</v>
      </c>
      <c r="L1166" s="99">
        <f t="shared" si="645"/>
        <v>0</v>
      </c>
      <c r="M1166" s="99">
        <f t="shared" si="646"/>
        <v>0</v>
      </c>
      <c r="N1166" s="99">
        <f t="shared" si="647"/>
        <v>0</v>
      </c>
      <c r="O11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166" s="128">
        <f>IF(Petrobras_PETR4___Histórico__InfoMoney_1[[#This Row],[William %R]]&lt;-0.8,1,0)</f>
        <v>0</v>
      </c>
      <c r="Q1166" s="128">
        <f>IF(Petrobras_PETR4___Histórico__InfoMoney_1[[#This Row],[William %R]]&gt;-0.1,1,0)</f>
        <v>1</v>
      </c>
      <c r="R1166" s="99">
        <f t="shared" si="648"/>
        <v>11.11</v>
      </c>
      <c r="S1166" s="99">
        <f t="shared" si="649"/>
        <v>12.63</v>
      </c>
      <c r="T1166" s="99">
        <f t="shared" si="650"/>
        <v>11.593038461538464</v>
      </c>
      <c r="U1166" s="99">
        <f t="shared" si="651"/>
        <v>11.499500000000001</v>
      </c>
      <c r="V1166" s="99">
        <f t="shared" si="652"/>
        <v>11.858059370956939</v>
      </c>
      <c r="W1166" s="99">
        <f t="shared" si="653"/>
        <v>11.360039355356221</v>
      </c>
      <c r="X1166" s="99">
        <f t="shared" si="654"/>
        <v>0.49802001560071751</v>
      </c>
      <c r="Y1166" s="99">
        <f t="shared" si="655"/>
        <v>0.42850678540894854</v>
      </c>
      <c r="Z1166" s="99">
        <f t="shared" si="656"/>
        <v>6.9513230191768971E-2</v>
      </c>
      <c r="AA1166" s="109">
        <f t="shared" si="657"/>
        <v>9.8994949366117052E-2</v>
      </c>
      <c r="AB1166" s="109">
        <f t="shared" si="674"/>
        <v>0.45213935904762848</v>
      </c>
      <c r="AC1166" s="99" t="str">
        <f t="shared" si="675"/>
        <v>0</v>
      </c>
      <c r="AD1166" s="95" t="str">
        <f t="shared" si="676"/>
        <v>0</v>
      </c>
      <c r="AE1166" s="95">
        <f t="shared" si="658"/>
        <v>1</v>
      </c>
      <c r="AF1166" s="95">
        <f>IF(Petrobras_PETR4___Histórico__InfoMoney_1[[#This Row],[MACD Line]]&lt;0,1,0)</f>
        <v>0</v>
      </c>
      <c r="AG1166" s="99">
        <f>Petrobras_PETR4___Histórico__InfoMoney_1[[#This Row],[9MME]]/Petrobras_PETR4___Histórico__InfoMoney_1[[#This Row],[20MA]]</f>
        <v>1.0081341329221674</v>
      </c>
      <c r="AH1166" s="95">
        <f t="shared" si="659"/>
        <v>0</v>
      </c>
      <c r="AI1166" s="96">
        <f t="shared" si="660"/>
        <v>0</v>
      </c>
      <c r="AK1166" s="104" t="b">
        <f t="shared" si="661"/>
        <v>1</v>
      </c>
      <c r="AL1166" s="104" t="b">
        <f t="shared" si="662"/>
        <v>1</v>
      </c>
      <c r="AM1166" s="104" t="b">
        <f t="shared" si="663"/>
        <v>0</v>
      </c>
      <c r="AN1166" s="104" t="b">
        <f t="shared" si="664"/>
        <v>1</v>
      </c>
      <c r="AO1166" s="98">
        <f t="shared" si="665"/>
        <v>10.44</v>
      </c>
      <c r="AP1166" s="104">
        <f t="shared" si="666"/>
        <v>12.91</v>
      </c>
      <c r="AQ1166" s="98">
        <f t="shared" si="667"/>
        <v>0.2</v>
      </c>
      <c r="AR1166" s="98">
        <f t="shared" si="668"/>
        <v>0.15384615384615385</v>
      </c>
      <c r="AS1166" s="98">
        <f t="shared" si="669"/>
        <v>7.407407407407407E-2</v>
      </c>
      <c r="AU1166" s="97" t="b">
        <f t="shared" si="670"/>
        <v>1</v>
      </c>
      <c r="AV1166" s="97" t="b">
        <f t="shared" si="671"/>
        <v>1</v>
      </c>
      <c r="AW1166" s="97" t="b">
        <f t="shared" si="677"/>
        <v>0</v>
      </c>
      <c r="AX1166" s="97" t="b">
        <f t="shared" si="678"/>
        <v>0</v>
      </c>
      <c r="AY11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6" s="97" t="b">
        <f t="shared" si="672"/>
        <v>0</v>
      </c>
      <c r="BA1166" s="97" t="b">
        <f t="shared" si="673"/>
        <v>1</v>
      </c>
      <c r="BB1166" s="97" t="b">
        <f t="shared" si="679"/>
        <v>1</v>
      </c>
      <c r="BC1166" s="97" t="b">
        <f t="shared" si="680"/>
        <v>1</v>
      </c>
      <c r="BD1166" s="97" t="b">
        <f>Petrobras_PETR4___Histórico__InfoMoney_1[[#This Row],[MACD Line]]&lt;0</f>
        <v>0</v>
      </c>
      <c r="BE11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7" spans="1:57">
      <c r="A1167" s="83">
        <v>42618</v>
      </c>
      <c r="B1167" s="98">
        <v>12.49</v>
      </c>
      <c r="C1167" s="98">
        <v>12.49</v>
      </c>
      <c r="D1167" s="98">
        <v>1.92</v>
      </c>
      <c r="E1167" s="98">
        <f>Petrobras_PETR4___Histórico__InfoMoney_1[[#This Row],[Var.Dia (%)]]/100</f>
        <v>1.9199999999999998E-2</v>
      </c>
      <c r="F1167" s="98">
        <v>12.46</v>
      </c>
      <c r="G1167" s="98">
        <v>12.4</v>
      </c>
      <c r="H1167" s="98">
        <v>12.58</v>
      </c>
      <c r="I1167" s="97" t="s">
        <v>1024</v>
      </c>
      <c r="J1167" s="108">
        <v>-9.4000000000000004E-3</v>
      </c>
      <c r="K1167" s="97">
        <f ca="1">IF(COUNT($E1167:E$1321)&gt;=22,LINEST(OFFSET(E1167,0,0,22),OFFSET(J1167,0,0,22)),"")</f>
        <v>0.4067265697588997</v>
      </c>
      <c r="L1167" s="99">
        <f t="shared" si="645"/>
        <v>0</v>
      </c>
      <c r="M1167" s="99">
        <f t="shared" si="646"/>
        <v>0</v>
      </c>
      <c r="N1167" s="99">
        <f t="shared" si="647"/>
        <v>0</v>
      </c>
      <c r="O11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-6.1224489795918241E-2</v>
      </c>
      <c r="P1167" s="128">
        <f>IF(Petrobras_PETR4___Histórico__InfoMoney_1[[#This Row],[William %R]]&lt;-0.8,1,0)</f>
        <v>0</v>
      </c>
      <c r="Q1167" s="128">
        <f>IF(Petrobras_PETR4___Histórico__InfoMoney_1[[#This Row],[William %R]]&gt;-0.1,1,0)</f>
        <v>1</v>
      </c>
      <c r="R1167" s="99">
        <f t="shared" si="648"/>
        <v>11.11</v>
      </c>
      <c r="S1167" s="99">
        <f t="shared" si="649"/>
        <v>12.58</v>
      </c>
      <c r="T1167" s="99">
        <f t="shared" si="650"/>
        <v>11.498307692307693</v>
      </c>
      <c r="U1167" s="99">
        <f t="shared" si="651"/>
        <v>11.404500000000002</v>
      </c>
      <c r="V1167" s="99">
        <f t="shared" si="652"/>
        <v>11.717706529312746</v>
      </c>
      <c r="W1167" s="99">
        <f t="shared" si="653"/>
        <v>11.258442503784719</v>
      </c>
      <c r="X1167" s="99">
        <f t="shared" si="654"/>
        <v>0.45926402552802692</v>
      </c>
      <c r="Y1167" s="99">
        <f t="shared" si="655"/>
        <v>0.41112847786100631</v>
      </c>
      <c r="Z1167" s="99">
        <f t="shared" si="656"/>
        <v>4.8135547667020606E-2</v>
      </c>
      <c r="AA1167" s="109">
        <f t="shared" si="657"/>
        <v>0.16263455967290624</v>
      </c>
      <c r="AB1167" s="109">
        <f t="shared" si="674"/>
        <v>0.37259898013816423</v>
      </c>
      <c r="AC1167" s="99" t="str">
        <f t="shared" si="675"/>
        <v>0</v>
      </c>
      <c r="AD1167" s="95" t="str">
        <f t="shared" si="676"/>
        <v>0</v>
      </c>
      <c r="AE1167" s="95">
        <f t="shared" si="658"/>
        <v>1</v>
      </c>
      <c r="AF1167" s="95">
        <f>IF(Petrobras_PETR4___Histórico__InfoMoney_1[[#This Row],[MACD Line]]&lt;0,1,0)</f>
        <v>0</v>
      </c>
      <c r="AG1167" s="99">
        <f>Petrobras_PETR4___Histórico__InfoMoney_1[[#This Row],[9MME]]/Petrobras_PETR4___Histórico__InfoMoney_1[[#This Row],[20MA]]</f>
        <v>1.0082254980321532</v>
      </c>
      <c r="AH1167" s="95">
        <f t="shared" si="659"/>
        <v>0</v>
      </c>
      <c r="AI1167" s="96">
        <f t="shared" si="660"/>
        <v>0</v>
      </c>
      <c r="AK1167" s="104" t="b">
        <f t="shared" si="661"/>
        <v>1</v>
      </c>
      <c r="AL1167" s="104" t="b">
        <f t="shared" si="662"/>
        <v>1</v>
      </c>
      <c r="AM1167" s="104" t="b">
        <f t="shared" si="663"/>
        <v>0</v>
      </c>
      <c r="AN1167" s="104" t="b">
        <f t="shared" si="664"/>
        <v>1</v>
      </c>
      <c r="AO1167" s="98">
        <f t="shared" si="665"/>
        <v>10.44</v>
      </c>
      <c r="AP1167" s="104">
        <f t="shared" si="666"/>
        <v>12.63</v>
      </c>
      <c r="AQ1167" s="98">
        <f t="shared" si="667"/>
        <v>0.2</v>
      </c>
      <c r="AR1167" s="98">
        <f t="shared" si="668"/>
        <v>0.15384615384615385</v>
      </c>
      <c r="AS1167" s="98">
        <f t="shared" si="669"/>
        <v>7.407407407407407E-2</v>
      </c>
      <c r="AU1167" s="97" t="b">
        <f t="shared" si="670"/>
        <v>1</v>
      </c>
      <c r="AV1167" s="97" t="b">
        <f t="shared" si="671"/>
        <v>1</v>
      </c>
      <c r="AW1167" s="97" t="b">
        <f t="shared" si="677"/>
        <v>0</v>
      </c>
      <c r="AX1167" s="97" t="b">
        <f t="shared" si="678"/>
        <v>0</v>
      </c>
      <c r="AY11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7" s="97" t="b">
        <f t="shared" si="672"/>
        <v>0</v>
      </c>
      <c r="BA1167" s="97" t="b">
        <f t="shared" si="673"/>
        <v>0</v>
      </c>
      <c r="BB1167" s="97" t="b">
        <f t="shared" si="679"/>
        <v>1</v>
      </c>
      <c r="BC1167" s="97" t="b">
        <f t="shared" si="680"/>
        <v>1</v>
      </c>
      <c r="BD1167" s="97" t="b">
        <f>Petrobras_PETR4___Histórico__InfoMoney_1[[#This Row],[MACD Line]]&lt;0</f>
        <v>0</v>
      </c>
      <c r="BE11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8" spans="1:57">
      <c r="A1168" s="83">
        <v>42615</v>
      </c>
      <c r="B1168" s="98">
        <v>12.26</v>
      </c>
      <c r="C1168" s="98">
        <v>12.26</v>
      </c>
      <c r="D1168" s="98">
        <v>4.38</v>
      </c>
      <c r="E1168" s="98">
        <f>Petrobras_PETR4___Histórico__InfoMoney_1[[#This Row],[Var.Dia (%)]]/100</f>
        <v>4.3799999999999999E-2</v>
      </c>
      <c r="F1168" s="98">
        <v>11.94</v>
      </c>
      <c r="G1168" s="98">
        <v>11.88</v>
      </c>
      <c r="H1168" s="98">
        <v>12.27</v>
      </c>
      <c r="I1168" s="97" t="s">
        <v>1025</v>
      </c>
      <c r="J1168" s="108">
        <v>8.0000000000000004E-4</v>
      </c>
      <c r="K1168" s="97">
        <f ca="1">IF(COUNT($E1168:E$1321)&gt;=22,LINEST(OFFSET(E1168,0,0,22),OFFSET(J1168,0,0,22)),"")</f>
        <v>0.45625852920530691</v>
      </c>
      <c r="L1168" s="99">
        <f t="shared" si="645"/>
        <v>0</v>
      </c>
      <c r="M1168" s="99">
        <f t="shared" si="646"/>
        <v>0</v>
      </c>
      <c r="N1168" s="99">
        <f t="shared" si="647"/>
        <v>0</v>
      </c>
      <c r="O11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-7.6923076923075349E-3</v>
      </c>
      <c r="P1168" s="128">
        <f>IF(Petrobras_PETR4___Histórico__InfoMoney_1[[#This Row],[William %R]]&lt;-0.8,1,0)</f>
        <v>0</v>
      </c>
      <c r="Q1168" s="128">
        <f>IF(Petrobras_PETR4___Histórico__InfoMoney_1[[#This Row],[William %R]]&gt;-0.1,1,0)</f>
        <v>1</v>
      </c>
      <c r="R1168" s="99">
        <f t="shared" si="648"/>
        <v>10.97</v>
      </c>
      <c r="S1168" s="99">
        <f t="shared" si="649"/>
        <v>12.27</v>
      </c>
      <c r="T1168" s="99">
        <f t="shared" si="650"/>
        <v>11.389307692307693</v>
      </c>
      <c r="U1168" s="99">
        <f t="shared" si="651"/>
        <v>11.318</v>
      </c>
      <c r="V1168" s="99">
        <f t="shared" si="652"/>
        <v>11.577289534642336</v>
      </c>
      <c r="W1168" s="99">
        <f t="shared" si="653"/>
        <v>11.159917904087497</v>
      </c>
      <c r="X1168" s="99">
        <f t="shared" si="654"/>
        <v>0.41737163055483961</v>
      </c>
      <c r="Y1168" s="99">
        <f t="shared" si="655"/>
        <v>0.39909459094425115</v>
      </c>
      <c r="Z1168" s="99">
        <f t="shared" si="656"/>
        <v>1.8277039610588464E-2</v>
      </c>
      <c r="AA1168" s="109">
        <f t="shared" si="657"/>
        <v>0.36769552621700441</v>
      </c>
      <c r="AB1168" s="109">
        <f t="shared" si="674"/>
        <v>0.26463181970428262</v>
      </c>
      <c r="AC1168" s="99" t="str">
        <f t="shared" si="675"/>
        <v>0</v>
      </c>
      <c r="AD1168" s="95" t="str">
        <f t="shared" si="676"/>
        <v>0</v>
      </c>
      <c r="AE1168" s="95">
        <f t="shared" si="658"/>
        <v>1</v>
      </c>
      <c r="AF1168" s="95">
        <f>IF(Petrobras_PETR4___Histórico__InfoMoney_1[[#This Row],[MACD Line]]&lt;0,1,0)</f>
        <v>0</v>
      </c>
      <c r="AG1168" s="99">
        <f>Petrobras_PETR4___Histórico__InfoMoney_1[[#This Row],[9MME]]/Petrobras_PETR4___Histórico__InfoMoney_1[[#This Row],[20MA]]</f>
        <v>1.0063003792461294</v>
      </c>
      <c r="AH1168" s="95">
        <f t="shared" si="659"/>
        <v>1</v>
      </c>
      <c r="AI1168" s="96">
        <f t="shared" si="660"/>
        <v>0</v>
      </c>
      <c r="AK1168" s="104" t="b">
        <f t="shared" si="661"/>
        <v>1</v>
      </c>
      <c r="AL1168" s="104" t="b">
        <f t="shared" si="662"/>
        <v>0</v>
      </c>
      <c r="AM1168" s="104" t="b">
        <f t="shared" si="663"/>
        <v>0</v>
      </c>
      <c r="AN1168" s="104" t="b">
        <f t="shared" si="664"/>
        <v>1</v>
      </c>
      <c r="AO1168" s="98">
        <f t="shared" si="665"/>
        <v>10.44</v>
      </c>
      <c r="AP1168" s="104">
        <f t="shared" si="666"/>
        <v>12.58</v>
      </c>
      <c r="AQ1168" s="98">
        <f t="shared" si="667"/>
        <v>0.2</v>
      </c>
      <c r="AR1168" s="98">
        <f t="shared" si="668"/>
        <v>0.15384615384615385</v>
      </c>
      <c r="AS1168" s="98">
        <f t="shared" si="669"/>
        <v>7.407407407407407E-2</v>
      </c>
      <c r="AU1168" s="97" t="b">
        <f t="shared" si="670"/>
        <v>1</v>
      </c>
      <c r="AV1168" s="97" t="b">
        <f t="shared" si="671"/>
        <v>0</v>
      </c>
      <c r="AW1168" s="97" t="b">
        <f t="shared" si="677"/>
        <v>0</v>
      </c>
      <c r="AX1168" s="97" t="b">
        <f t="shared" si="678"/>
        <v>0</v>
      </c>
      <c r="AY11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8" s="97" t="b">
        <f t="shared" si="672"/>
        <v>0</v>
      </c>
      <c r="BA1168" s="97" t="b">
        <f t="shared" si="673"/>
        <v>0</v>
      </c>
      <c r="BB1168" s="97" t="b">
        <f t="shared" si="679"/>
        <v>1</v>
      </c>
      <c r="BC1168" s="97" t="b">
        <f t="shared" si="680"/>
        <v>1</v>
      </c>
      <c r="BD1168" s="97" t="b">
        <f>Petrobras_PETR4___Histórico__InfoMoney_1[[#This Row],[MACD Line]]&lt;0</f>
        <v>0</v>
      </c>
      <c r="BE11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69" spans="1:57">
      <c r="A1169" s="83">
        <v>42614</v>
      </c>
      <c r="B1169" s="98">
        <v>11.74</v>
      </c>
      <c r="C1169" s="98">
        <v>11.74</v>
      </c>
      <c r="D1169" s="98">
        <v>1.17</v>
      </c>
      <c r="E1169" s="98">
        <f>Petrobras_PETR4___Histórico__InfoMoney_1[[#This Row],[Var.Dia (%)]]/100</f>
        <v>1.1699999999999999E-2</v>
      </c>
      <c r="F1169" s="98">
        <v>11.72</v>
      </c>
      <c r="G1169" s="98">
        <v>11.53</v>
      </c>
      <c r="H1169" s="98">
        <v>11.83</v>
      </c>
      <c r="I1169" s="97" t="s">
        <v>1026</v>
      </c>
      <c r="J1169" s="108">
        <v>-2.3199999999999998E-2</v>
      </c>
      <c r="K1169" s="97">
        <f ca="1">IF(COUNT($E1169:E$1321)&gt;=22,LINEST(OFFSET(E1169,0,0,22),OFFSET(J1169,0,0,22)),"")</f>
        <v>0.29318864181573434</v>
      </c>
      <c r="L1169" s="99">
        <f t="shared" si="645"/>
        <v>0</v>
      </c>
      <c r="M1169" s="99">
        <f t="shared" si="646"/>
        <v>0</v>
      </c>
      <c r="N1169" s="99">
        <f t="shared" si="647"/>
        <v>0</v>
      </c>
      <c r="O11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-0.19999999999999932</v>
      </c>
      <c r="P1169" s="128">
        <f>IF(Petrobras_PETR4___Histórico__InfoMoney_1[[#This Row],[William %R]]&lt;-0.8,1,0)</f>
        <v>0</v>
      </c>
      <c r="Q1169" s="128">
        <f>IF(Petrobras_PETR4___Histórico__InfoMoney_1[[#This Row],[William %R]]&gt;-0.1,1,0)</f>
        <v>0</v>
      </c>
      <c r="R1169" s="99">
        <f t="shared" si="648"/>
        <v>10.9</v>
      </c>
      <c r="S1169" s="99">
        <f t="shared" si="649"/>
        <v>11.95</v>
      </c>
      <c r="T1169" s="99">
        <f t="shared" si="650"/>
        <v>11.271653846153844</v>
      </c>
      <c r="U1169" s="99">
        <f t="shared" si="651"/>
        <v>11.231</v>
      </c>
      <c r="V1169" s="99">
        <f t="shared" si="652"/>
        <v>11.45316035912276</v>
      </c>
      <c r="W1169" s="99">
        <f t="shared" si="653"/>
        <v>11.071911336414496</v>
      </c>
      <c r="X1169" s="99">
        <f t="shared" si="654"/>
        <v>0.38124902270826411</v>
      </c>
      <c r="Y1169" s="99">
        <f t="shared" si="655"/>
        <v>0.39452533104160403</v>
      </c>
      <c r="Z1169" s="99">
        <f t="shared" si="656"/>
        <v>-1.3276308333339926E-2</v>
      </c>
      <c r="AA1169" s="109">
        <f t="shared" si="657"/>
        <v>9.1923881554251727E-2</v>
      </c>
      <c r="AB1169" s="109">
        <f t="shared" si="674"/>
        <v>0.1847971861257634</v>
      </c>
      <c r="AC1169" s="99" t="str">
        <f t="shared" si="675"/>
        <v>0</v>
      </c>
      <c r="AD1169" s="95" t="str">
        <f t="shared" si="676"/>
        <v>0</v>
      </c>
      <c r="AE1169" s="95">
        <f t="shared" si="658"/>
        <v>1</v>
      </c>
      <c r="AF1169" s="95">
        <f>IF(Petrobras_PETR4___Histórico__InfoMoney_1[[#This Row],[MACD Line]]&lt;0,1,0)</f>
        <v>0</v>
      </c>
      <c r="AG1169" s="99">
        <f>Petrobras_PETR4___Histórico__InfoMoney_1[[#This Row],[9MME]]/Petrobras_PETR4___Histórico__InfoMoney_1[[#This Row],[20MA]]</f>
        <v>1.00361978863448</v>
      </c>
      <c r="AH1169" s="95">
        <f t="shared" si="659"/>
        <v>0</v>
      </c>
      <c r="AI1169" s="96">
        <f t="shared" si="660"/>
        <v>0</v>
      </c>
      <c r="AK1169" s="104" t="b">
        <f t="shared" si="661"/>
        <v>0</v>
      </c>
      <c r="AL1169" s="104" t="b">
        <f t="shared" si="662"/>
        <v>1</v>
      </c>
      <c r="AM1169" s="104" t="b">
        <f t="shared" si="663"/>
        <v>0</v>
      </c>
      <c r="AN1169" s="104" t="b">
        <f t="shared" si="664"/>
        <v>1</v>
      </c>
      <c r="AO1169" s="98">
        <f t="shared" si="665"/>
        <v>10.44</v>
      </c>
      <c r="AP1169" s="104">
        <f t="shared" si="666"/>
        <v>11.95</v>
      </c>
      <c r="AQ1169" s="98">
        <f t="shared" si="667"/>
        <v>0.2</v>
      </c>
      <c r="AR1169" s="98">
        <f t="shared" si="668"/>
        <v>0.15384615384615385</v>
      </c>
      <c r="AS1169" s="98">
        <f t="shared" si="669"/>
        <v>7.407407407407407E-2</v>
      </c>
      <c r="AU1169" s="97" t="b">
        <f t="shared" si="670"/>
        <v>0</v>
      </c>
      <c r="AV1169" s="97" t="b">
        <f t="shared" si="671"/>
        <v>0</v>
      </c>
      <c r="AW1169" s="97" t="b">
        <f t="shared" si="677"/>
        <v>0</v>
      </c>
      <c r="AX1169" s="97" t="b">
        <f t="shared" si="678"/>
        <v>1</v>
      </c>
      <c r="AY11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69" s="97" t="b">
        <f t="shared" si="672"/>
        <v>1</v>
      </c>
      <c r="BA1169" s="97" t="b">
        <f t="shared" si="673"/>
        <v>0</v>
      </c>
      <c r="BB1169" s="97" t="b">
        <f t="shared" si="679"/>
        <v>0</v>
      </c>
      <c r="BC1169" s="97" t="b">
        <f t="shared" si="680"/>
        <v>1</v>
      </c>
      <c r="BD1169" s="97" t="b">
        <f>Petrobras_PETR4___Histórico__InfoMoney_1[[#This Row],[MACD Line]]&lt;0</f>
        <v>0</v>
      </c>
      <c r="BE11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0" spans="1:57">
      <c r="A1170" s="83">
        <v>42613</v>
      </c>
      <c r="B1170" s="98">
        <v>11.61</v>
      </c>
      <c r="C1170" s="98">
        <v>11.61</v>
      </c>
      <c r="D1170" s="98">
        <v>-1.83</v>
      </c>
      <c r="E1170" s="98">
        <f>Petrobras_PETR4___Histórico__InfoMoney_1[[#This Row],[Var.Dia (%)]]/100</f>
        <v>-1.83E-2</v>
      </c>
      <c r="F1170" s="98">
        <v>11.86</v>
      </c>
      <c r="G1170" s="98">
        <v>11.48</v>
      </c>
      <c r="H1170" s="98">
        <v>11.94</v>
      </c>
      <c r="I1170" s="97" t="s">
        <v>1027</v>
      </c>
      <c r="J1170" s="108">
        <v>-5.7999999999999996E-3</v>
      </c>
      <c r="K1170" s="97">
        <f ca="1">IF(COUNT($E1170:E$1321)&gt;=22,LINEST(OFFSET(E1170,0,0,22),OFFSET(J1170,0,0,22)),"")</f>
        <v>0.35460149902394478</v>
      </c>
      <c r="L1170" s="99">
        <f t="shared" si="645"/>
        <v>0</v>
      </c>
      <c r="M1170" s="99">
        <f t="shared" si="646"/>
        <v>0</v>
      </c>
      <c r="N1170" s="99">
        <f t="shared" si="647"/>
        <v>0</v>
      </c>
      <c r="O11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-0.30088495575221252</v>
      </c>
      <c r="P1170" s="128">
        <f>IF(Petrobras_PETR4___Histórico__InfoMoney_1[[#This Row],[William %R]]&lt;-0.8,1,0)</f>
        <v>0</v>
      </c>
      <c r="Q1170" s="128">
        <f>IF(Petrobras_PETR4___Histórico__InfoMoney_1[[#This Row],[William %R]]&gt;-0.1,1,0)</f>
        <v>0</v>
      </c>
      <c r="R1170" s="99">
        <f t="shared" si="648"/>
        <v>10.82</v>
      </c>
      <c r="S1170" s="99">
        <f t="shared" si="649"/>
        <v>11.95</v>
      </c>
      <c r="T1170" s="99">
        <f t="shared" si="650"/>
        <v>11.215269230769231</v>
      </c>
      <c r="U1170" s="99">
        <f t="shared" si="651"/>
        <v>11.186499999999999</v>
      </c>
      <c r="V1170" s="99">
        <f t="shared" si="652"/>
        <v>11.401007697145081</v>
      </c>
      <c r="W1170" s="99">
        <f t="shared" si="653"/>
        <v>11.018464243327657</v>
      </c>
      <c r="X1170" s="99">
        <f t="shared" si="654"/>
        <v>0.38254345381742461</v>
      </c>
      <c r="Y1170" s="99">
        <f t="shared" si="655"/>
        <v>0.39784440812493899</v>
      </c>
      <c r="Z1170" s="99">
        <f t="shared" si="656"/>
        <v>-1.5300954307514381E-2</v>
      </c>
      <c r="AA1170" s="109">
        <f t="shared" si="657"/>
        <v>0.1555634918610409</v>
      </c>
      <c r="AB1170" s="109">
        <f t="shared" si="674"/>
        <v>0.21524404753674375</v>
      </c>
      <c r="AC1170" s="99" t="str">
        <f t="shared" si="675"/>
        <v>0</v>
      </c>
      <c r="AD1170" s="95" t="str">
        <f t="shared" si="676"/>
        <v>0</v>
      </c>
      <c r="AE1170" s="95">
        <f t="shared" si="658"/>
        <v>1</v>
      </c>
      <c r="AF1170" s="95">
        <f>IF(Petrobras_PETR4___Histórico__InfoMoney_1[[#This Row],[MACD Line]]&lt;0,1,0)</f>
        <v>0</v>
      </c>
      <c r="AG1170" s="99">
        <f>Petrobras_PETR4___Histórico__InfoMoney_1[[#This Row],[9MME]]/Petrobras_PETR4___Histórico__InfoMoney_1[[#This Row],[20MA]]</f>
        <v>1.0025717812335611</v>
      </c>
      <c r="AH1170" s="95">
        <f t="shared" si="659"/>
        <v>0</v>
      </c>
      <c r="AI1170" s="96">
        <f t="shared" si="660"/>
        <v>0</v>
      </c>
      <c r="AK1170" s="104" t="b">
        <f t="shared" si="661"/>
        <v>1</v>
      </c>
      <c r="AL1170" s="104" t="b">
        <f t="shared" si="662"/>
        <v>1</v>
      </c>
      <c r="AM1170" s="104" t="b">
        <f t="shared" si="663"/>
        <v>1</v>
      </c>
      <c r="AN1170" s="104" t="b">
        <f t="shared" si="664"/>
        <v>0</v>
      </c>
      <c r="AO1170" s="98">
        <f t="shared" si="665"/>
        <v>10.44</v>
      </c>
      <c r="AP1170" s="104">
        <f t="shared" si="666"/>
        <v>11.95</v>
      </c>
      <c r="AQ1170" s="98">
        <f t="shared" si="667"/>
        <v>0.2</v>
      </c>
      <c r="AR1170" s="98">
        <f t="shared" si="668"/>
        <v>0.15384615384615385</v>
      </c>
      <c r="AS1170" s="98">
        <f t="shared" si="669"/>
        <v>7.407407407407407E-2</v>
      </c>
      <c r="AU1170" s="97" t="b">
        <f t="shared" si="670"/>
        <v>0</v>
      </c>
      <c r="AV1170" s="97" t="b">
        <f t="shared" si="671"/>
        <v>1</v>
      </c>
      <c r="AW1170" s="97" t="b">
        <f t="shared" si="677"/>
        <v>1</v>
      </c>
      <c r="AX1170" s="97" t="b">
        <f t="shared" si="678"/>
        <v>0</v>
      </c>
      <c r="AY11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0" s="97" t="b">
        <f t="shared" si="672"/>
        <v>0</v>
      </c>
      <c r="BA1170" s="97" t="b">
        <f t="shared" si="673"/>
        <v>1</v>
      </c>
      <c r="BB1170" s="97" t="b">
        <f t="shared" si="679"/>
        <v>1</v>
      </c>
      <c r="BC1170" s="97" t="b">
        <f t="shared" si="680"/>
        <v>0</v>
      </c>
      <c r="BD1170" s="97" t="b">
        <f>Petrobras_PETR4___Histórico__InfoMoney_1[[#This Row],[MACD Line]]&lt;0</f>
        <v>0</v>
      </c>
      <c r="BE11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1" spans="1:57">
      <c r="A1171" s="83">
        <v>42612</v>
      </c>
      <c r="B1171" s="98">
        <v>11.83</v>
      </c>
      <c r="C1171" s="98">
        <v>11.83</v>
      </c>
      <c r="D1171" s="98">
        <v>1.71</v>
      </c>
      <c r="E1171" s="98">
        <f>Petrobras_PETR4___Histórico__InfoMoney_1[[#This Row],[Var.Dia (%)]]/100</f>
        <v>1.7100000000000001E-2</v>
      </c>
      <c r="F1171" s="98">
        <v>11.78</v>
      </c>
      <c r="G1171" s="98">
        <v>11.72</v>
      </c>
      <c r="H1171" s="98">
        <v>11.95</v>
      </c>
      <c r="I1171" s="97" t="s">
        <v>1028</v>
      </c>
      <c r="J1171" s="108">
        <v>1.1599999999999999E-2</v>
      </c>
      <c r="K1171" s="97">
        <f ca="1">IF(COUNT($E1171:E$1321)&gt;=22,LINEST(OFFSET(E1171,0,0,22),OFFSET(J1171,0,0,22)),"")</f>
        <v>8.5102244084425127E-3</v>
      </c>
      <c r="L1171" s="99">
        <f t="shared" si="645"/>
        <v>0</v>
      </c>
      <c r="M1171" s="99">
        <f t="shared" si="646"/>
        <v>1</v>
      </c>
      <c r="N1171" s="99">
        <f t="shared" si="647"/>
        <v>0</v>
      </c>
      <c r="O11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-8.1632653061224025E-2</v>
      </c>
      <c r="P1171" s="128">
        <f>IF(Petrobras_PETR4___Histórico__InfoMoney_1[[#This Row],[William %R]]&lt;-0.8,1,0)</f>
        <v>0</v>
      </c>
      <c r="Q1171" s="128">
        <f>IF(Petrobras_PETR4___Histórico__InfoMoney_1[[#This Row],[William %R]]&gt;-0.1,1,0)</f>
        <v>1</v>
      </c>
      <c r="R1171" s="99">
        <f t="shared" si="648"/>
        <v>10.48</v>
      </c>
      <c r="S1171" s="99">
        <f t="shared" si="649"/>
        <v>11.95</v>
      </c>
      <c r="T1171" s="99">
        <f t="shared" si="650"/>
        <v>11.182692307692307</v>
      </c>
      <c r="U1171" s="99">
        <f t="shared" si="651"/>
        <v>11.1435</v>
      </c>
      <c r="V1171" s="99">
        <f t="shared" si="652"/>
        <v>11.363009096626005</v>
      </c>
      <c r="W1171" s="99">
        <f t="shared" si="653"/>
        <v>10.971141382793869</v>
      </c>
      <c r="X1171" s="99">
        <f t="shared" si="654"/>
        <v>0.39186771383213603</v>
      </c>
      <c r="Y1171" s="99">
        <f t="shared" si="655"/>
        <v>0.4016696467018176</v>
      </c>
      <c r="Z1171" s="99">
        <f t="shared" si="656"/>
        <v>-9.8019328696815622E-3</v>
      </c>
      <c r="AA1171" s="109">
        <f t="shared" si="657"/>
        <v>0.141421356237309</v>
      </c>
      <c r="AB1171" s="109">
        <f t="shared" si="674"/>
        <v>0.25851498989420357</v>
      </c>
      <c r="AC1171" s="99" t="str">
        <f t="shared" si="675"/>
        <v>0</v>
      </c>
      <c r="AD1171" s="95" t="str">
        <f t="shared" si="676"/>
        <v>0</v>
      </c>
      <c r="AE1171" s="95">
        <f t="shared" si="658"/>
        <v>1</v>
      </c>
      <c r="AF1171" s="95">
        <f>IF(Petrobras_PETR4___Histórico__InfoMoney_1[[#This Row],[MACD Line]]&lt;0,1,0)</f>
        <v>0</v>
      </c>
      <c r="AG1171" s="99">
        <f>Petrobras_PETR4___Histórico__InfoMoney_1[[#This Row],[9MME]]/Petrobras_PETR4___Histórico__InfoMoney_1[[#This Row],[20MA]]</f>
        <v>1.0035170554755963</v>
      </c>
      <c r="AH1171" s="95">
        <f t="shared" si="659"/>
        <v>0</v>
      </c>
      <c r="AI1171" s="96">
        <f t="shared" si="660"/>
        <v>0</v>
      </c>
      <c r="AK1171" s="104" t="b">
        <f t="shared" si="661"/>
        <v>1</v>
      </c>
      <c r="AL1171" s="104" t="b">
        <f t="shared" si="662"/>
        <v>0</v>
      </c>
      <c r="AM1171" s="104" t="b">
        <f t="shared" si="663"/>
        <v>0</v>
      </c>
      <c r="AN1171" s="104" t="b">
        <f t="shared" si="664"/>
        <v>1</v>
      </c>
      <c r="AO1171" s="98">
        <f t="shared" si="665"/>
        <v>10.029999999999999</v>
      </c>
      <c r="AP1171" s="104">
        <f t="shared" si="666"/>
        <v>11.95</v>
      </c>
      <c r="AQ1171" s="98">
        <f t="shared" si="667"/>
        <v>0.2</v>
      </c>
      <c r="AR1171" s="98">
        <f t="shared" si="668"/>
        <v>0.15384615384615385</v>
      </c>
      <c r="AS1171" s="98">
        <f t="shared" si="669"/>
        <v>7.407407407407407E-2</v>
      </c>
      <c r="AU1171" s="97" t="b">
        <f t="shared" si="670"/>
        <v>1</v>
      </c>
      <c r="AV1171" s="97" t="b">
        <f t="shared" si="671"/>
        <v>1</v>
      </c>
      <c r="AW1171" s="97" t="b">
        <f t="shared" si="677"/>
        <v>0</v>
      </c>
      <c r="AX1171" s="97" t="b">
        <f t="shared" si="678"/>
        <v>0</v>
      </c>
      <c r="AY11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1" s="97" t="b">
        <f t="shared" si="672"/>
        <v>0</v>
      </c>
      <c r="BA1171" s="97" t="b">
        <f t="shared" si="673"/>
        <v>0</v>
      </c>
      <c r="BB1171" s="97" t="b">
        <f t="shared" si="679"/>
        <v>1</v>
      </c>
      <c r="BC1171" s="97" t="b">
        <f t="shared" si="680"/>
        <v>1</v>
      </c>
      <c r="BD1171" s="97" t="b">
        <f>Petrobras_PETR4___Histórico__InfoMoney_1[[#This Row],[MACD Line]]&lt;0</f>
        <v>0</v>
      </c>
      <c r="BE11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2" spans="1:57">
      <c r="A1172" s="83">
        <v>42611</v>
      </c>
      <c r="B1172" s="98">
        <v>11.63</v>
      </c>
      <c r="C1172" s="98">
        <v>11.63</v>
      </c>
      <c r="D1172" s="98">
        <v>2.5499999999999998</v>
      </c>
      <c r="E1172" s="98">
        <f>Petrobras_PETR4___Histórico__InfoMoney_1[[#This Row],[Var.Dia (%)]]/100</f>
        <v>2.5499999999999998E-2</v>
      </c>
      <c r="F1172" s="98">
        <v>11.29</v>
      </c>
      <c r="G1172" s="98">
        <v>11.25</v>
      </c>
      <c r="H1172" s="98">
        <v>11.71</v>
      </c>
      <c r="I1172" s="97" t="s">
        <v>1029</v>
      </c>
      <c r="J1172" s="108">
        <v>5.9999999999999995E-4</v>
      </c>
      <c r="K1172" s="97">
        <f ca="1">IF(COUNT($E1172:E$1321)&gt;=22,LINEST(OFFSET(E1172,0,0,22),OFFSET(J1172,0,0,22)),"")</f>
        <v>9.0992031729471692E-2</v>
      </c>
      <c r="L1172" s="99">
        <f t="shared" ref="L1172:L1235" si="681">IF($G1172=IF(MIN($G1172:$G1192)=MIN($G1173:$G1193),MIN($G1172:$G1192),MIN($G1171:$G1191)),1,0)</f>
        <v>0</v>
      </c>
      <c r="M1172" s="99">
        <f t="shared" ref="M1172:M1235" si="682">IF($H1172=IF(MAX($H1172:$H1193)=MAX($H1173:$H1194),MAX($H1172:$H1193),MAX($H1171:$H1192)),1,0)</f>
        <v>0</v>
      </c>
      <c r="N1172" s="99">
        <f t="shared" ref="N1172:N1235" si="683">IF(AND(($C1173-$F1173)&lt;0,($C1174-$F1174)&lt;0,(($F1172-$G1172)/($H1172-$G1172)&gt;0.66),(($H1172-$G1172)&gt;(2*($F1172-$C1172))),$G1172=IF(MIN($G1172:$G1192)=MIN($G1173:$G1193),MIN($G1172:$G1192),MIN($G1171:$G1191)))=TRUE,1,0)</f>
        <v>0</v>
      </c>
      <c r="O11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-0.10526315789473593</v>
      </c>
      <c r="P1172" s="128">
        <f>IF(Petrobras_PETR4___Histórico__InfoMoney_1[[#This Row],[William %R]]&lt;-0.8,1,0)</f>
        <v>0</v>
      </c>
      <c r="Q1172" s="128">
        <f>IF(Petrobras_PETR4___Histórico__InfoMoney_1[[#This Row],[William %R]]&gt;-0.1,1,0)</f>
        <v>0</v>
      </c>
      <c r="R1172" s="99">
        <f t="shared" ref="R1172:R1235" si="684">MIN(G1172:G1185)</f>
        <v>10.44</v>
      </c>
      <c r="S1172" s="99">
        <f t="shared" ref="S1172:S1235" si="685">MAX(H1172:H1185)</f>
        <v>11.77</v>
      </c>
      <c r="T1172" s="99">
        <f t="shared" ref="T1172:T1235" si="686">(($C1172-$U1173)*$AR1172)+$U1173</f>
        <v>11.089730769230767</v>
      </c>
      <c r="U1172" s="99">
        <f t="shared" ref="U1172:U1235" si="687">AVERAGE(B1172:B1191)</f>
        <v>11.065</v>
      </c>
      <c r="V1172" s="99">
        <f t="shared" ref="V1172:V1235" si="688">(($C1172-V1173)*AR1172)+V1173</f>
        <v>11.278101659648915</v>
      </c>
      <c r="W1172" s="99">
        <f t="shared" ref="W1172:W1235" si="689">((B1172-W1173)*AS1172)+W1173</f>
        <v>10.902432693417378</v>
      </c>
      <c r="X1172" s="99">
        <f t="shared" ref="X1172:X1235" si="690">V1172-W1172</f>
        <v>0.37566896623153667</v>
      </c>
      <c r="Y1172" s="99">
        <f t="shared" ref="Y1172:Y1235" si="691">((X1172-Y1173)*AQ1172)+Y1173</f>
        <v>0.40412012991923796</v>
      </c>
      <c r="Z1172" s="99">
        <f t="shared" ref="Z1172:Z1235" si="692">X1172-Y1172</f>
        <v>-2.8451163687701286E-2</v>
      </c>
      <c r="AA1172" s="109">
        <f t="shared" ref="AA1172:AA1220" si="693">_xlfn.STDEV.S(C1172:C1173)</f>
        <v>0.20506096654409944</v>
      </c>
      <c r="AB1172" s="109">
        <f t="shared" si="674"/>
        <v>0.16177144370994573</v>
      </c>
      <c r="AC1172" s="99" t="str">
        <f t="shared" si="675"/>
        <v>0</v>
      </c>
      <c r="AD1172" s="95" t="str">
        <f t="shared" si="676"/>
        <v>0</v>
      </c>
      <c r="AE1172" s="95">
        <f t="shared" ref="AE1172:AE1235" si="694">IF(X1172&gt;0,1,0)</f>
        <v>1</v>
      </c>
      <c r="AF1172" s="95">
        <f>IF(Petrobras_PETR4___Histórico__InfoMoney_1[[#This Row],[MACD Line]]&lt;0,1,0)</f>
        <v>0</v>
      </c>
      <c r="AG1172" s="99">
        <f>Petrobras_PETR4___Histórico__InfoMoney_1[[#This Row],[9MME]]/Petrobras_PETR4___Histórico__InfoMoney_1[[#This Row],[20MA]]</f>
        <v>1.0022350446661337</v>
      </c>
      <c r="AH1172" s="95">
        <f t="shared" ref="AH1172:AH1235" si="695">IF(AND(X1173&lt;Y1173,X1172&gt;Y1172),1,0)</f>
        <v>0</v>
      </c>
      <c r="AI1172" s="96">
        <f t="shared" ref="AI1172:AI1235" si="696">IF(AND(X1172&lt;Y1172,X1173&gt;Y1173),1,0)</f>
        <v>0</v>
      </c>
      <c r="AK1172" s="104" t="b">
        <f t="shared" ref="AK1172:AK1235" si="697">($F1173-$C1173)&lt;0</f>
        <v>0</v>
      </c>
      <c r="AL1172" s="104" t="b">
        <f t="shared" ref="AL1172:AL1235" si="698">($F1174-$C1174)&lt;0</f>
        <v>1</v>
      </c>
      <c r="AM1172" s="104" t="b">
        <f t="shared" ref="AM1172:AM1235" si="699">(($F1172-$G1172)/($H1172-$G1172)&gt;0.66)</f>
        <v>0</v>
      </c>
      <c r="AN1172" s="104" t="b">
        <f t="shared" ref="AN1172:AN1235" si="700">(($H1172-$G1172)&gt;(2*($F1172-$C1172)))</f>
        <v>1</v>
      </c>
      <c r="AO1172" s="98">
        <f t="shared" ref="AO1172:AO1235" si="701">IF(MIN($G1172:$G1192)=MIN($G1173:$G1193),MIN($G1172:$G1192),MIN($G1171:$G1191))</f>
        <v>10.029999999999999</v>
      </c>
      <c r="AP1172" s="104">
        <f t="shared" ref="AP1172:AP1235" si="702">IF(MAX($H1172:$H1192)=MAX($H1173:$H1193),MAX($H1172:$H1192),MAX($H1171:$H1191))</f>
        <v>11.77</v>
      </c>
      <c r="AQ1172" s="98">
        <f t="shared" ref="AQ1172:AQ1235" si="703">2/(9+1)</f>
        <v>0.2</v>
      </c>
      <c r="AR1172" s="98">
        <f t="shared" ref="AR1172:AR1235" si="704">2/(12+1)</f>
        <v>0.15384615384615385</v>
      </c>
      <c r="AS1172" s="98">
        <f t="shared" ref="AS1172:AS1235" si="705">2/(26+1)</f>
        <v>7.407407407407407E-2</v>
      </c>
      <c r="AU1172" s="97" t="b">
        <f t="shared" ref="AU1172:AU1235" si="706">H1173&lt;H1172</f>
        <v>1</v>
      </c>
      <c r="AV1172" s="97" t="b">
        <f t="shared" ref="AV1172:AV1235" si="707">H1174&lt;H1173</f>
        <v>1</v>
      </c>
      <c r="AW1172" s="97" t="b">
        <f t="shared" si="677"/>
        <v>0</v>
      </c>
      <c r="AX1172" s="97" t="b">
        <f t="shared" si="678"/>
        <v>1</v>
      </c>
      <c r="AY11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2" s="97" t="b">
        <f t="shared" ref="AZ1172:AZ1235" si="708">G1174&gt;G1173</f>
        <v>0</v>
      </c>
      <c r="BA1172" s="97" t="b">
        <f t="shared" ref="BA1172:BA1235" si="709">G1173&gt;G1172</f>
        <v>0</v>
      </c>
      <c r="BB1172" s="97" t="b">
        <f t="shared" si="679"/>
        <v>0</v>
      </c>
      <c r="BC1172" s="97" t="b">
        <f t="shared" si="680"/>
        <v>1</v>
      </c>
      <c r="BD1172" s="97" t="b">
        <f>Petrobras_PETR4___Histórico__InfoMoney_1[[#This Row],[MACD Line]]&lt;0</f>
        <v>0</v>
      </c>
      <c r="BE11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3" spans="1:57">
      <c r="A1173" s="83">
        <v>42608</v>
      </c>
      <c r="B1173" s="98">
        <v>11.34</v>
      </c>
      <c r="C1173" s="98">
        <v>11.34</v>
      </c>
      <c r="D1173" s="98">
        <v>0.16</v>
      </c>
      <c r="E1173" s="98">
        <f>Petrobras_PETR4___Histórico__InfoMoney_1[[#This Row],[Var.Dia (%)]]/100</f>
        <v>1.6000000000000001E-3</v>
      </c>
      <c r="F1173" s="98">
        <v>11.46</v>
      </c>
      <c r="G1173" s="98">
        <v>11.25</v>
      </c>
      <c r="H1173" s="98">
        <v>11.65</v>
      </c>
      <c r="I1173" s="97" t="s">
        <v>1030</v>
      </c>
      <c r="J1173" s="108">
        <v>-1.5299999999999999E-2</v>
      </c>
      <c r="K1173" s="97">
        <f ca="1">IF(COUNT($E1173:E$1321)&gt;=22,LINEST(OFFSET(E1173,0,0,22),OFFSET(J1173,0,0,22)),"")</f>
        <v>0.11721087929605994</v>
      </c>
      <c r="L1173" s="99">
        <f t="shared" si="681"/>
        <v>0</v>
      </c>
      <c r="M1173" s="99">
        <f t="shared" si="682"/>
        <v>0</v>
      </c>
      <c r="N1173" s="99">
        <f t="shared" si="683"/>
        <v>0</v>
      </c>
      <c r="O11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-0.32330827067669149</v>
      </c>
      <c r="P1173" s="128">
        <f>IF(Petrobras_PETR4___Histórico__InfoMoney_1[[#This Row],[William %R]]&lt;-0.8,1,0)</f>
        <v>0</v>
      </c>
      <c r="Q1173" s="128">
        <f>IF(Petrobras_PETR4___Histórico__InfoMoney_1[[#This Row],[William %R]]&gt;-0.1,1,0)</f>
        <v>0</v>
      </c>
      <c r="R1173" s="99">
        <f t="shared" si="684"/>
        <v>10.44</v>
      </c>
      <c r="S1173" s="99">
        <f t="shared" si="685"/>
        <v>11.77</v>
      </c>
      <c r="T1173" s="99">
        <f t="shared" si="686"/>
        <v>11.018884615384614</v>
      </c>
      <c r="U1173" s="99">
        <f t="shared" si="687"/>
        <v>10.991499999999998</v>
      </c>
      <c r="V1173" s="99">
        <f t="shared" si="688"/>
        <v>11.214120143221445</v>
      </c>
      <c r="W1173" s="99">
        <f t="shared" si="689"/>
        <v>10.844227308890767</v>
      </c>
      <c r="X1173" s="99">
        <f t="shared" si="690"/>
        <v>0.36989283433067754</v>
      </c>
      <c r="Y1173" s="99">
        <f t="shared" si="691"/>
        <v>0.41123292084116331</v>
      </c>
      <c r="Z1173" s="99">
        <f t="shared" si="692"/>
        <v>-4.1340086510485763E-2</v>
      </c>
      <c r="AA1173" s="109">
        <f t="shared" si="693"/>
        <v>1.4142135623730649E-2</v>
      </c>
      <c r="AB1173" s="109">
        <f t="shared" ref="AB1173:AB1236" si="710">_xlfn.STDEV.S(C1173:C1177)</f>
        <v>0.1161034021895998</v>
      </c>
      <c r="AC1173" s="99" t="str">
        <f t="shared" ref="AC1173:AC1236" si="711">IF(AND(C1173&gt;T1173,C1174&lt;T1174),"1","0")</f>
        <v>0</v>
      </c>
      <c r="AD1173" s="95" t="str">
        <f t="shared" ref="AD1173:AD1236" si="712">IF(AND(C1173&lt;T1173,C1174&gt;T1174),1,"0")</f>
        <v>0</v>
      </c>
      <c r="AE1173" s="95">
        <f t="shared" si="694"/>
        <v>1</v>
      </c>
      <c r="AF1173" s="95">
        <f>IF(Petrobras_PETR4___Histórico__InfoMoney_1[[#This Row],[MACD Line]]&lt;0,1,0)</f>
        <v>0</v>
      </c>
      <c r="AG1173" s="99">
        <f>Petrobras_PETR4___Histórico__InfoMoney_1[[#This Row],[9MME]]/Petrobras_PETR4___Histórico__InfoMoney_1[[#This Row],[20MA]]</f>
        <v>1.0024914356898162</v>
      </c>
      <c r="AH1173" s="95">
        <f t="shared" si="695"/>
        <v>0</v>
      </c>
      <c r="AI1173" s="96">
        <f t="shared" si="696"/>
        <v>0</v>
      </c>
      <c r="AK1173" s="104" t="b">
        <f t="shared" si="697"/>
        <v>1</v>
      </c>
      <c r="AL1173" s="104" t="b">
        <f t="shared" si="698"/>
        <v>0</v>
      </c>
      <c r="AM1173" s="104" t="b">
        <f t="shared" si="699"/>
        <v>0</v>
      </c>
      <c r="AN1173" s="104" t="b">
        <f t="shared" si="700"/>
        <v>1</v>
      </c>
      <c r="AO1173" s="98">
        <f t="shared" si="701"/>
        <v>10.029999999999999</v>
      </c>
      <c r="AP1173" s="104">
        <f t="shared" si="702"/>
        <v>11.77</v>
      </c>
      <c r="AQ1173" s="98">
        <f t="shared" si="703"/>
        <v>0.2</v>
      </c>
      <c r="AR1173" s="98">
        <f t="shared" si="704"/>
        <v>0.15384615384615385</v>
      </c>
      <c r="AS1173" s="98">
        <f t="shared" si="705"/>
        <v>7.407407407407407E-2</v>
      </c>
      <c r="AU1173" s="97" t="b">
        <f t="shared" si="706"/>
        <v>1</v>
      </c>
      <c r="AV1173" s="97" t="b">
        <f t="shared" si="707"/>
        <v>0</v>
      </c>
      <c r="AW1173" s="97" t="b">
        <f t="shared" ref="AW1173:AW1236" si="713">Z1174&gt;Z1173</f>
        <v>1</v>
      </c>
      <c r="AX1173" s="97" t="b">
        <f t="shared" ref="AX1173:AX1236" si="714">Z1175&gt;Z1174</f>
        <v>1</v>
      </c>
      <c r="AY11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3" s="97" t="b">
        <f t="shared" si="708"/>
        <v>1</v>
      </c>
      <c r="BA1173" s="97" t="b">
        <f t="shared" si="709"/>
        <v>0</v>
      </c>
      <c r="BB1173" s="97" t="b">
        <f t="shared" ref="BB1173:BB1236" si="715">Z1175&lt;Z1174</f>
        <v>0</v>
      </c>
      <c r="BC1173" s="97" t="b">
        <f t="shared" ref="BC1173:BC1236" si="716">Z1174&lt;Z1173</f>
        <v>0</v>
      </c>
      <c r="BD1173" s="97" t="b">
        <f>Petrobras_PETR4___Histórico__InfoMoney_1[[#This Row],[MACD Line]]&lt;0</f>
        <v>0</v>
      </c>
      <c r="BE11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4" spans="1:57">
      <c r="A1174" s="83">
        <v>42607</v>
      </c>
      <c r="B1174" s="98">
        <v>11.32</v>
      </c>
      <c r="C1174" s="98">
        <v>11.32</v>
      </c>
      <c r="D1174" s="98">
        <v>1.05</v>
      </c>
      <c r="E1174" s="98">
        <f>Petrobras_PETR4___Histórico__InfoMoney_1[[#This Row],[Var.Dia (%)]]/100</f>
        <v>1.0500000000000001E-2</v>
      </c>
      <c r="F1174" s="98">
        <v>11.22</v>
      </c>
      <c r="G1174" s="98">
        <v>11.16</v>
      </c>
      <c r="H1174" s="98">
        <v>11.42</v>
      </c>
      <c r="I1174" s="97" t="s">
        <v>1031</v>
      </c>
      <c r="J1174" s="108">
        <v>1E-4</v>
      </c>
      <c r="K1174" s="97">
        <f ca="1">IF(COUNT($E1174:E$1321)&gt;=22,LINEST(OFFSET(E1174,0,0,22),OFFSET(J1174,0,0,22)),"")</f>
        <v>4.8369879291589368E-2</v>
      </c>
      <c r="L1174" s="99">
        <f t="shared" si="681"/>
        <v>0</v>
      </c>
      <c r="M1174" s="99">
        <f t="shared" si="682"/>
        <v>0</v>
      </c>
      <c r="N1174" s="99">
        <f t="shared" si="683"/>
        <v>0</v>
      </c>
      <c r="O11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-0.33834586466165356</v>
      </c>
      <c r="P1174" s="128">
        <f>IF(Petrobras_PETR4___Histórico__InfoMoney_1[[#This Row],[William %R]]&lt;-0.8,1,0)</f>
        <v>0</v>
      </c>
      <c r="Q1174" s="128">
        <f>IF(Petrobras_PETR4___Histórico__InfoMoney_1[[#This Row],[William %R]]&gt;-0.1,1,0)</f>
        <v>0</v>
      </c>
      <c r="R1174" s="99">
        <f t="shared" si="684"/>
        <v>10.44</v>
      </c>
      <c r="S1174" s="99">
        <f t="shared" si="685"/>
        <v>11.77</v>
      </c>
      <c r="T1174" s="99">
        <f t="shared" si="686"/>
        <v>10.973923076923077</v>
      </c>
      <c r="U1174" s="99">
        <f t="shared" si="687"/>
        <v>10.9605</v>
      </c>
      <c r="V1174" s="99">
        <f t="shared" si="688"/>
        <v>11.191232896534435</v>
      </c>
      <c r="W1174" s="99">
        <f t="shared" si="689"/>
        <v>10.804565493602029</v>
      </c>
      <c r="X1174" s="99">
        <f t="shared" si="690"/>
        <v>0.38666740293240665</v>
      </c>
      <c r="Y1174" s="99">
        <f t="shared" si="691"/>
        <v>0.42156794246878476</v>
      </c>
      <c r="Z1174" s="99">
        <f t="shared" si="692"/>
        <v>-3.4900539536378117E-2</v>
      </c>
      <c r="AA1174" s="109">
        <f t="shared" si="693"/>
        <v>8.4852813742386402E-2</v>
      </c>
      <c r="AB1174" s="109">
        <f t="shared" si="710"/>
        <v>0.16471186963907633</v>
      </c>
      <c r="AC1174" s="99" t="str">
        <f t="shared" si="711"/>
        <v>0</v>
      </c>
      <c r="AD1174" s="95" t="str">
        <f t="shared" si="712"/>
        <v>0</v>
      </c>
      <c r="AE1174" s="95">
        <f t="shared" si="694"/>
        <v>1</v>
      </c>
      <c r="AF1174" s="95">
        <f>IF(Petrobras_PETR4___Histórico__InfoMoney_1[[#This Row],[MACD Line]]&lt;0,1,0)</f>
        <v>0</v>
      </c>
      <c r="AG1174" s="99">
        <f>Petrobras_PETR4___Histórico__InfoMoney_1[[#This Row],[9MME]]/Petrobras_PETR4___Histórico__InfoMoney_1[[#This Row],[20MA]]</f>
        <v>1.0012246774255806</v>
      </c>
      <c r="AH1174" s="95">
        <f t="shared" si="695"/>
        <v>0</v>
      </c>
      <c r="AI1174" s="96">
        <f t="shared" si="696"/>
        <v>0</v>
      </c>
      <c r="AK1174" s="104" t="b">
        <f t="shared" si="697"/>
        <v>0</v>
      </c>
      <c r="AL1174" s="104" t="b">
        <f t="shared" si="698"/>
        <v>1</v>
      </c>
      <c r="AM1174" s="104" t="b">
        <f t="shared" si="699"/>
        <v>0</v>
      </c>
      <c r="AN1174" s="104" t="b">
        <f t="shared" si="700"/>
        <v>1</v>
      </c>
      <c r="AO1174" s="98">
        <f t="shared" si="701"/>
        <v>10.029999999999999</v>
      </c>
      <c r="AP1174" s="104">
        <f t="shared" si="702"/>
        <v>11.77</v>
      </c>
      <c r="AQ1174" s="98">
        <f t="shared" si="703"/>
        <v>0.2</v>
      </c>
      <c r="AR1174" s="98">
        <f t="shared" si="704"/>
        <v>0.15384615384615385</v>
      </c>
      <c r="AS1174" s="98">
        <f t="shared" si="705"/>
        <v>7.407407407407407E-2</v>
      </c>
      <c r="AU1174" s="97" t="b">
        <f t="shared" si="706"/>
        <v>0</v>
      </c>
      <c r="AV1174" s="97" t="b">
        <f t="shared" si="707"/>
        <v>0</v>
      </c>
      <c r="AW1174" s="97" t="b">
        <f t="shared" si="713"/>
        <v>1</v>
      </c>
      <c r="AX1174" s="97" t="b">
        <f t="shared" si="714"/>
        <v>1</v>
      </c>
      <c r="AY11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4" s="97" t="b">
        <f t="shared" si="708"/>
        <v>1</v>
      </c>
      <c r="BA1174" s="97" t="b">
        <f t="shared" si="709"/>
        <v>1</v>
      </c>
      <c r="BB1174" s="97" t="b">
        <f t="shared" si="715"/>
        <v>0</v>
      </c>
      <c r="BC1174" s="97" t="b">
        <f t="shared" si="716"/>
        <v>0</v>
      </c>
      <c r="BD1174" s="97" t="b">
        <f>Petrobras_PETR4___Histórico__InfoMoney_1[[#This Row],[MACD Line]]&lt;0</f>
        <v>0</v>
      </c>
      <c r="BE11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5" spans="1:57">
      <c r="A1175" s="83">
        <v>42606</v>
      </c>
      <c r="B1175" s="98">
        <v>11.2</v>
      </c>
      <c r="C1175" s="98">
        <v>11.2</v>
      </c>
      <c r="D1175" s="98">
        <v>-2.13</v>
      </c>
      <c r="E1175" s="98">
        <f>Petrobras_PETR4___Histórico__InfoMoney_1[[#This Row],[Var.Dia (%)]]/100</f>
        <v>-2.1299999999999999E-2</v>
      </c>
      <c r="F1175" s="98">
        <v>11.29</v>
      </c>
      <c r="G1175" s="98">
        <v>11.17</v>
      </c>
      <c r="H1175" s="98">
        <v>11.48</v>
      </c>
      <c r="I1175" s="97" t="s">
        <v>1032</v>
      </c>
      <c r="J1175" s="108">
        <v>-1E-4</v>
      </c>
      <c r="K1175" s="97">
        <f ca="1">IF(COUNT($E1175:E$1321)&gt;=22,LINEST(OFFSET(E1175,0,0,22),OFFSET(J1175,0,0,22)),"")</f>
        <v>4.899776305978306E-2</v>
      </c>
      <c r="L1175" s="99">
        <f t="shared" si="681"/>
        <v>0</v>
      </c>
      <c r="M1175" s="99">
        <f t="shared" si="682"/>
        <v>0</v>
      </c>
      <c r="N1175" s="99">
        <f t="shared" si="683"/>
        <v>0</v>
      </c>
      <c r="O11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-0.42857142857142877</v>
      </c>
      <c r="P1175" s="128">
        <f>IF(Petrobras_PETR4___Histórico__InfoMoney_1[[#This Row],[William %R]]&lt;-0.8,1,0)</f>
        <v>0</v>
      </c>
      <c r="Q1175" s="128">
        <f>IF(Petrobras_PETR4___Histórico__InfoMoney_1[[#This Row],[William %R]]&gt;-0.1,1,0)</f>
        <v>0</v>
      </c>
      <c r="R1175" s="99">
        <f t="shared" si="684"/>
        <v>10.44</v>
      </c>
      <c r="S1175" s="99">
        <f t="shared" si="685"/>
        <v>11.77</v>
      </c>
      <c r="T1175" s="99">
        <f t="shared" si="686"/>
        <v>10.921615384615384</v>
      </c>
      <c r="U1175" s="99">
        <f t="shared" si="687"/>
        <v>10.911</v>
      </c>
      <c r="V1175" s="99">
        <f t="shared" si="688"/>
        <v>11.167820695904332</v>
      </c>
      <c r="W1175" s="99">
        <f t="shared" si="689"/>
        <v>10.763330733090191</v>
      </c>
      <c r="X1175" s="99">
        <f t="shared" si="690"/>
        <v>0.40448996281414118</v>
      </c>
      <c r="Y1175" s="99">
        <f t="shared" si="691"/>
        <v>0.43029307735287931</v>
      </c>
      <c r="Z1175" s="99">
        <f t="shared" si="692"/>
        <v>-2.5803114538738126E-2</v>
      </c>
      <c r="AA1175" s="109">
        <f t="shared" si="693"/>
        <v>0.17677669529663689</v>
      </c>
      <c r="AB1175" s="109">
        <f t="shared" si="710"/>
        <v>0.21224985276791161</v>
      </c>
      <c r="AC1175" s="99" t="str">
        <f t="shared" si="711"/>
        <v>0</v>
      </c>
      <c r="AD1175" s="95" t="str">
        <f t="shared" si="712"/>
        <v>0</v>
      </c>
      <c r="AE1175" s="95">
        <f t="shared" si="694"/>
        <v>1</v>
      </c>
      <c r="AF1175" s="95">
        <f>IF(Petrobras_PETR4___Histórico__InfoMoney_1[[#This Row],[MACD Line]]&lt;0,1,0)</f>
        <v>0</v>
      </c>
      <c r="AG1175" s="99">
        <f>Petrobras_PETR4___Histórico__InfoMoney_1[[#This Row],[9MME]]/Petrobras_PETR4___Histórico__InfoMoney_1[[#This Row],[20MA]]</f>
        <v>1.0009729066644106</v>
      </c>
      <c r="AH1175" s="95">
        <f t="shared" si="695"/>
        <v>0</v>
      </c>
      <c r="AI1175" s="96">
        <f t="shared" si="696"/>
        <v>0</v>
      </c>
      <c r="AK1175" s="104" t="b">
        <f t="shared" si="697"/>
        <v>1</v>
      </c>
      <c r="AL1175" s="104" t="b">
        <f t="shared" si="698"/>
        <v>0</v>
      </c>
      <c r="AM1175" s="104" t="b">
        <f t="shared" si="699"/>
        <v>0</v>
      </c>
      <c r="AN1175" s="104" t="b">
        <f t="shared" si="700"/>
        <v>1</v>
      </c>
      <c r="AO1175" s="98">
        <f t="shared" si="701"/>
        <v>10.029999999999999</v>
      </c>
      <c r="AP1175" s="104">
        <f t="shared" si="702"/>
        <v>11.77</v>
      </c>
      <c r="AQ1175" s="98">
        <f t="shared" si="703"/>
        <v>0.2</v>
      </c>
      <c r="AR1175" s="98">
        <f t="shared" si="704"/>
        <v>0.15384615384615385</v>
      </c>
      <c r="AS1175" s="98">
        <f t="shared" si="705"/>
        <v>7.407407407407407E-2</v>
      </c>
      <c r="AU1175" s="97" t="b">
        <f t="shared" si="706"/>
        <v>0</v>
      </c>
      <c r="AV1175" s="97" t="b">
        <f t="shared" si="707"/>
        <v>1</v>
      </c>
      <c r="AW1175" s="97" t="b">
        <f t="shared" si="713"/>
        <v>1</v>
      </c>
      <c r="AX1175" s="97" t="b">
        <f t="shared" si="714"/>
        <v>1</v>
      </c>
      <c r="AY11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5" s="97" t="b">
        <f t="shared" si="708"/>
        <v>0</v>
      </c>
      <c r="BA1175" s="97" t="b">
        <f t="shared" si="709"/>
        <v>1</v>
      </c>
      <c r="BB1175" s="97" t="b">
        <f t="shared" si="715"/>
        <v>0</v>
      </c>
      <c r="BC1175" s="97" t="b">
        <f t="shared" si="716"/>
        <v>0</v>
      </c>
      <c r="BD1175" s="97" t="b">
        <f>Petrobras_PETR4___Histórico__InfoMoney_1[[#This Row],[MACD Line]]&lt;0</f>
        <v>0</v>
      </c>
      <c r="BE11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6" spans="1:57">
      <c r="A1176" s="83">
        <v>42605</v>
      </c>
      <c r="B1176" s="98">
        <v>11.45</v>
      </c>
      <c r="C1176" s="98">
        <v>11.45</v>
      </c>
      <c r="D1176" s="98">
        <v>2.59</v>
      </c>
      <c r="E1176" s="98">
        <f>Petrobras_PETR4___Histórico__InfoMoney_1[[#This Row],[Var.Dia (%)]]/100</f>
        <v>2.5899999999999999E-2</v>
      </c>
      <c r="F1176" s="98">
        <v>11.27</v>
      </c>
      <c r="G1176" s="98">
        <v>11.22</v>
      </c>
      <c r="H1176" s="98">
        <v>11.62</v>
      </c>
      <c r="I1176" s="97" t="s">
        <v>1033</v>
      </c>
      <c r="J1176" s="108">
        <v>5.1999999999999998E-3</v>
      </c>
      <c r="K1176" s="97">
        <f ca="1">IF(COUNT($E1176:E$1321)&gt;=22,LINEST(OFFSET(E1176,0,0,22),OFFSET(J1176,0,0,22)),"")</f>
        <v>5.976937081616273E-2</v>
      </c>
      <c r="L1176" s="99">
        <f t="shared" si="681"/>
        <v>0</v>
      </c>
      <c r="M1176" s="99">
        <f t="shared" si="682"/>
        <v>0</v>
      </c>
      <c r="N1176" s="99">
        <f t="shared" si="683"/>
        <v>0</v>
      </c>
      <c r="O11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-0.2406015037593987</v>
      </c>
      <c r="P1176" s="128">
        <f>IF(Petrobras_PETR4___Histórico__InfoMoney_1[[#This Row],[William %R]]&lt;-0.8,1,0)</f>
        <v>0</v>
      </c>
      <c r="Q1176" s="128">
        <f>IF(Petrobras_PETR4___Histórico__InfoMoney_1[[#This Row],[William %R]]&gt;-0.1,1,0)</f>
        <v>0</v>
      </c>
      <c r="R1176" s="99">
        <f t="shared" si="684"/>
        <v>10.44</v>
      </c>
      <c r="S1176" s="99">
        <f t="shared" si="685"/>
        <v>11.77</v>
      </c>
      <c r="T1176" s="99">
        <f t="shared" si="686"/>
        <v>10.929615384615385</v>
      </c>
      <c r="U1176" s="99">
        <f t="shared" si="687"/>
        <v>10.871</v>
      </c>
      <c r="V1176" s="99">
        <f t="shared" si="688"/>
        <v>11.161969913341483</v>
      </c>
      <c r="W1176" s="99">
        <f t="shared" si="689"/>
        <v>10.728397191737406</v>
      </c>
      <c r="X1176" s="99">
        <f t="shared" si="690"/>
        <v>0.43357272160407767</v>
      </c>
      <c r="Y1176" s="99">
        <f t="shared" si="691"/>
        <v>0.43674385598756382</v>
      </c>
      <c r="Z1176" s="99">
        <f t="shared" si="692"/>
        <v>-3.1711343834861516E-3</v>
      </c>
      <c r="AA1176" s="109">
        <f t="shared" si="693"/>
        <v>0.20506096654409819</v>
      </c>
      <c r="AB1176" s="109">
        <f t="shared" si="710"/>
        <v>0.1839293342563933</v>
      </c>
      <c r="AC1176" s="99" t="str">
        <f t="shared" si="711"/>
        <v>0</v>
      </c>
      <c r="AD1176" s="95" t="str">
        <f t="shared" si="712"/>
        <v>0</v>
      </c>
      <c r="AE1176" s="95">
        <f t="shared" si="694"/>
        <v>1</v>
      </c>
      <c r="AF1176" s="95">
        <f>IF(Petrobras_PETR4___Histórico__InfoMoney_1[[#This Row],[MACD Line]]&lt;0,1,0)</f>
        <v>0</v>
      </c>
      <c r="AG1176" s="99">
        <f>Petrobras_PETR4___Histórico__InfoMoney_1[[#This Row],[9MME]]/Petrobras_PETR4___Histórico__InfoMoney_1[[#This Row],[20MA]]</f>
        <v>1.0053919036533332</v>
      </c>
      <c r="AH1176" s="95">
        <f t="shared" si="695"/>
        <v>0</v>
      </c>
      <c r="AI1176" s="96">
        <f t="shared" si="696"/>
        <v>1</v>
      </c>
      <c r="AK1176" s="104" t="b">
        <f t="shared" si="697"/>
        <v>0</v>
      </c>
      <c r="AL1176" s="104" t="b">
        <f t="shared" si="698"/>
        <v>0</v>
      </c>
      <c r="AM1176" s="104" t="b">
        <f t="shared" si="699"/>
        <v>0</v>
      </c>
      <c r="AN1176" s="104" t="b">
        <f t="shared" si="700"/>
        <v>1</v>
      </c>
      <c r="AO1176" s="98">
        <f t="shared" si="701"/>
        <v>10.029999999999999</v>
      </c>
      <c r="AP1176" s="104">
        <f t="shared" si="702"/>
        <v>11.77</v>
      </c>
      <c r="AQ1176" s="98">
        <f t="shared" si="703"/>
        <v>0.2</v>
      </c>
      <c r="AR1176" s="98">
        <f t="shared" si="704"/>
        <v>0.15384615384615385</v>
      </c>
      <c r="AS1176" s="98">
        <f t="shared" si="705"/>
        <v>7.407407407407407E-2</v>
      </c>
      <c r="AU1176" s="97" t="b">
        <f t="shared" si="706"/>
        <v>1</v>
      </c>
      <c r="AV1176" s="97" t="b">
        <f t="shared" si="707"/>
        <v>0</v>
      </c>
      <c r="AW1176" s="97" t="b">
        <f t="shared" si="713"/>
        <v>1</v>
      </c>
      <c r="AX1176" s="97" t="b">
        <f t="shared" si="714"/>
        <v>1</v>
      </c>
      <c r="AY11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6" s="97" t="b">
        <f t="shared" si="708"/>
        <v>1</v>
      </c>
      <c r="BA1176" s="97" t="b">
        <f t="shared" si="709"/>
        <v>0</v>
      </c>
      <c r="BB1176" s="97" t="b">
        <f t="shared" si="715"/>
        <v>0</v>
      </c>
      <c r="BC1176" s="97" t="b">
        <f t="shared" si="716"/>
        <v>0</v>
      </c>
      <c r="BD1176" s="97" t="b">
        <f>Petrobras_PETR4___Histórico__InfoMoney_1[[#This Row],[MACD Line]]&lt;0</f>
        <v>0</v>
      </c>
      <c r="BE11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7" spans="1:57">
      <c r="A1177" s="83">
        <v>42604</v>
      </c>
      <c r="B1177" s="98">
        <v>11.16</v>
      </c>
      <c r="C1177" s="98">
        <v>11.16</v>
      </c>
      <c r="D1177" s="98">
        <v>-3.44</v>
      </c>
      <c r="E1177" s="98">
        <f>Petrobras_PETR4___Histórico__InfoMoney_1[[#This Row],[Var.Dia (%)]]/100</f>
        <v>-3.44E-2</v>
      </c>
      <c r="F1177" s="98">
        <v>11.41</v>
      </c>
      <c r="G1177" s="98">
        <v>11.11</v>
      </c>
      <c r="H1177" s="98">
        <v>11.41</v>
      </c>
      <c r="I1177" s="97" t="s">
        <v>1034</v>
      </c>
      <c r="J1177" s="108">
        <v>-4.1000000000000003E-3</v>
      </c>
      <c r="K1177" s="97">
        <f ca="1">IF(COUNT($E1177:E$1321)&gt;=22,LINEST(OFFSET(E1177,0,0,22),OFFSET(J1177,0,0,22)),"")</f>
        <v>6.3710083103606105E-3</v>
      </c>
      <c r="L1177" s="99">
        <f t="shared" si="681"/>
        <v>0</v>
      </c>
      <c r="M1177" s="99">
        <f t="shared" si="682"/>
        <v>0</v>
      </c>
      <c r="N1177" s="99">
        <f t="shared" si="683"/>
        <v>0</v>
      </c>
      <c r="O11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-0.39869281045751614</v>
      </c>
      <c r="P1177" s="128">
        <f>IF(Petrobras_PETR4___Histórico__InfoMoney_1[[#This Row],[William %R]]&lt;-0.8,1,0)</f>
        <v>0</v>
      </c>
      <c r="Q1177" s="128">
        <f>IF(Petrobras_PETR4___Histórico__InfoMoney_1[[#This Row],[William %R]]&gt;-0.1,1,0)</f>
        <v>0</v>
      </c>
      <c r="R1177" s="99">
        <f t="shared" si="684"/>
        <v>10.24</v>
      </c>
      <c r="S1177" s="99">
        <f t="shared" si="685"/>
        <v>11.77</v>
      </c>
      <c r="T1177" s="99">
        <f t="shared" si="686"/>
        <v>10.872730769230769</v>
      </c>
      <c r="U1177" s="99">
        <f t="shared" si="687"/>
        <v>10.835000000000001</v>
      </c>
      <c r="V1177" s="99">
        <f t="shared" si="688"/>
        <v>11.109600806676299</v>
      </c>
      <c r="W1177" s="99">
        <f t="shared" si="689"/>
        <v>10.670668967076399</v>
      </c>
      <c r="X1177" s="99">
        <f t="shared" si="690"/>
        <v>0.4389318395999009</v>
      </c>
      <c r="Y1177" s="99">
        <f t="shared" si="691"/>
        <v>0.43753663958343536</v>
      </c>
      <c r="Z1177" s="99">
        <f t="shared" si="692"/>
        <v>1.3952000164655365E-3</v>
      </c>
      <c r="AA1177" s="109">
        <f t="shared" si="693"/>
        <v>0.27577164466275395</v>
      </c>
      <c r="AB1177" s="109">
        <f t="shared" si="710"/>
        <v>0.20241047403728915</v>
      </c>
      <c r="AC1177" s="99" t="str">
        <f t="shared" si="711"/>
        <v>0</v>
      </c>
      <c r="AD1177" s="95" t="str">
        <f t="shared" si="712"/>
        <v>0</v>
      </c>
      <c r="AE1177" s="95">
        <f t="shared" si="694"/>
        <v>1</v>
      </c>
      <c r="AF1177" s="95">
        <f>IF(Petrobras_PETR4___Histórico__InfoMoney_1[[#This Row],[MACD Line]]&lt;0,1,0)</f>
        <v>0</v>
      </c>
      <c r="AG1177" s="99">
        <f>Petrobras_PETR4___Histórico__InfoMoney_1[[#This Row],[9MME]]/Petrobras_PETR4___Histórico__InfoMoney_1[[#This Row],[20MA]]</f>
        <v>1.0034823044975327</v>
      </c>
      <c r="AH1177" s="95">
        <f t="shared" si="695"/>
        <v>0</v>
      </c>
      <c r="AI1177" s="96">
        <f t="shared" si="696"/>
        <v>0</v>
      </c>
      <c r="AK1177" s="104" t="b">
        <f t="shared" si="697"/>
        <v>0</v>
      </c>
      <c r="AL1177" s="104" t="b">
        <f t="shared" si="698"/>
        <v>1</v>
      </c>
      <c r="AM1177" s="104" t="b">
        <f t="shared" si="699"/>
        <v>1</v>
      </c>
      <c r="AN1177" s="104" t="b">
        <f t="shared" si="700"/>
        <v>0</v>
      </c>
      <c r="AO1177" s="98">
        <f t="shared" si="701"/>
        <v>10.029999999999999</v>
      </c>
      <c r="AP1177" s="104">
        <f t="shared" si="702"/>
        <v>11.77</v>
      </c>
      <c r="AQ1177" s="98">
        <f t="shared" si="703"/>
        <v>0.2</v>
      </c>
      <c r="AR1177" s="98">
        <f t="shared" si="704"/>
        <v>0.15384615384615385</v>
      </c>
      <c r="AS1177" s="98">
        <f t="shared" si="705"/>
        <v>7.407407407407407E-2</v>
      </c>
      <c r="AU1177" s="97" t="b">
        <f t="shared" si="706"/>
        <v>0</v>
      </c>
      <c r="AV1177" s="97" t="b">
        <f t="shared" si="707"/>
        <v>0</v>
      </c>
      <c r="AW1177" s="97" t="b">
        <f t="shared" si="713"/>
        <v>1</v>
      </c>
      <c r="AX1177" s="97" t="b">
        <f t="shared" si="714"/>
        <v>0</v>
      </c>
      <c r="AY11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7" s="97" t="b">
        <f t="shared" si="708"/>
        <v>1</v>
      </c>
      <c r="BA1177" s="97" t="b">
        <f t="shared" si="709"/>
        <v>1</v>
      </c>
      <c r="BB1177" s="97" t="b">
        <f t="shared" si="715"/>
        <v>1</v>
      </c>
      <c r="BC1177" s="97" t="b">
        <f t="shared" si="716"/>
        <v>0</v>
      </c>
      <c r="BD1177" s="97" t="b">
        <f>Petrobras_PETR4___Histórico__InfoMoney_1[[#This Row],[MACD Line]]&lt;0</f>
        <v>0</v>
      </c>
      <c r="BE11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8" spans="1:57">
      <c r="A1178" s="83">
        <v>42601</v>
      </c>
      <c r="B1178" s="98">
        <v>11.55</v>
      </c>
      <c r="C1178" s="98">
        <v>11.55</v>
      </c>
      <c r="D1178" s="98">
        <v>-0.7</v>
      </c>
      <c r="E1178" s="98">
        <f>Petrobras_PETR4___Histórico__InfoMoney_1[[#This Row],[Var.Dia (%)]]/100</f>
        <v>-6.9999999999999993E-3</v>
      </c>
      <c r="F1178" s="98">
        <v>11.58</v>
      </c>
      <c r="G1178" s="98">
        <v>11.47</v>
      </c>
      <c r="H1178" s="98">
        <v>11.67</v>
      </c>
      <c r="I1178" s="97" t="s">
        <v>1035</v>
      </c>
      <c r="J1178" s="108">
        <v>2.2800000000000001E-2</v>
      </c>
      <c r="K1178" s="97">
        <f ca="1">IF(COUNT($E1178:E$1321)&gt;=22,LINEST(OFFSET(E1178,0,0,22),OFFSET(J1178,0,0,22)),"")</f>
        <v>-4.6519645476440871E-2</v>
      </c>
      <c r="L1178" s="99">
        <f t="shared" si="681"/>
        <v>0</v>
      </c>
      <c r="M1178" s="99">
        <f t="shared" si="682"/>
        <v>0</v>
      </c>
      <c r="N1178" s="99">
        <f t="shared" si="683"/>
        <v>0</v>
      </c>
      <c r="O11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-0.12643678160919472</v>
      </c>
      <c r="P1178" s="128">
        <f>IF(Petrobras_PETR4___Histórico__InfoMoney_1[[#This Row],[William %R]]&lt;-0.8,1,0)</f>
        <v>0</v>
      </c>
      <c r="Q1178" s="128">
        <f>IF(Petrobras_PETR4___Histórico__InfoMoney_1[[#This Row],[William %R]]&gt;-0.1,1,0)</f>
        <v>0</v>
      </c>
      <c r="R1178" s="99">
        <f t="shared" si="684"/>
        <v>10.029999999999999</v>
      </c>
      <c r="S1178" s="99">
        <f t="shared" si="685"/>
        <v>11.77</v>
      </c>
      <c r="T1178" s="99">
        <f t="shared" si="686"/>
        <v>10.900576923076922</v>
      </c>
      <c r="U1178" s="99">
        <f t="shared" si="687"/>
        <v>10.820499999999999</v>
      </c>
      <c r="V1178" s="99">
        <f t="shared" si="688"/>
        <v>11.100437316981081</v>
      </c>
      <c r="W1178" s="99">
        <f t="shared" si="689"/>
        <v>10.63152248444251</v>
      </c>
      <c r="X1178" s="99">
        <f t="shared" si="690"/>
        <v>0.46891483253857125</v>
      </c>
      <c r="Y1178" s="99">
        <f t="shared" si="691"/>
        <v>0.437187839579319</v>
      </c>
      <c r="Z1178" s="99">
        <f t="shared" si="692"/>
        <v>3.1726992959252243E-2</v>
      </c>
      <c r="AA1178" s="109">
        <f t="shared" si="693"/>
        <v>6.3639610306789177E-2</v>
      </c>
      <c r="AB1178" s="109">
        <f t="shared" si="710"/>
        <v>0.21617122842783734</v>
      </c>
      <c r="AC1178" s="99" t="str">
        <f t="shared" si="711"/>
        <v>0</v>
      </c>
      <c r="AD1178" s="95" t="str">
        <f t="shared" si="712"/>
        <v>0</v>
      </c>
      <c r="AE1178" s="95">
        <f t="shared" si="694"/>
        <v>1</v>
      </c>
      <c r="AF1178" s="95">
        <f>IF(Petrobras_PETR4___Histórico__InfoMoney_1[[#This Row],[MACD Line]]&lt;0,1,0)</f>
        <v>0</v>
      </c>
      <c r="AG1178" s="99">
        <f>Petrobras_PETR4___Histórico__InfoMoney_1[[#This Row],[9MME]]/Petrobras_PETR4___Histórico__InfoMoney_1[[#This Row],[20MA]]</f>
        <v>1.0074004827019938</v>
      </c>
      <c r="AH1178" s="95">
        <f t="shared" si="695"/>
        <v>0</v>
      </c>
      <c r="AI1178" s="96">
        <f t="shared" si="696"/>
        <v>0</v>
      </c>
      <c r="AK1178" s="104" t="b">
        <f t="shared" si="697"/>
        <v>1</v>
      </c>
      <c r="AL1178" s="104" t="b">
        <f t="shared" si="698"/>
        <v>1</v>
      </c>
      <c r="AM1178" s="104" t="b">
        <f t="shared" si="699"/>
        <v>0</v>
      </c>
      <c r="AN1178" s="104" t="b">
        <f t="shared" si="700"/>
        <v>1</v>
      </c>
      <c r="AO1178" s="98">
        <f t="shared" si="701"/>
        <v>10.029999999999999</v>
      </c>
      <c r="AP1178" s="104">
        <f t="shared" si="702"/>
        <v>11.77</v>
      </c>
      <c r="AQ1178" s="98">
        <f t="shared" si="703"/>
        <v>0.2</v>
      </c>
      <c r="AR1178" s="98">
        <f t="shared" si="704"/>
        <v>0.15384615384615385</v>
      </c>
      <c r="AS1178" s="98">
        <f t="shared" si="705"/>
        <v>7.407407407407407E-2</v>
      </c>
      <c r="AU1178" s="97" t="b">
        <f t="shared" si="706"/>
        <v>0</v>
      </c>
      <c r="AV1178" s="97" t="b">
        <f t="shared" si="707"/>
        <v>1</v>
      </c>
      <c r="AW1178" s="97" t="b">
        <f t="shared" si="713"/>
        <v>0</v>
      </c>
      <c r="AX1178" s="97" t="b">
        <f t="shared" si="714"/>
        <v>0</v>
      </c>
      <c r="AY11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8" s="97" t="b">
        <f t="shared" si="708"/>
        <v>0</v>
      </c>
      <c r="BA1178" s="97" t="b">
        <f t="shared" si="709"/>
        <v>1</v>
      </c>
      <c r="BB1178" s="97" t="b">
        <f t="shared" si="715"/>
        <v>1</v>
      </c>
      <c r="BC1178" s="97" t="b">
        <f t="shared" si="716"/>
        <v>1</v>
      </c>
      <c r="BD1178" s="97" t="b">
        <f>Petrobras_PETR4___Histórico__InfoMoney_1[[#This Row],[MACD Line]]&lt;0</f>
        <v>0</v>
      </c>
      <c r="BE11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79" spans="1:57">
      <c r="A1179" s="83">
        <v>42600</v>
      </c>
      <c r="B1179" s="98">
        <v>11.64</v>
      </c>
      <c r="C1179" s="98">
        <v>11.64</v>
      </c>
      <c r="D1179" s="98">
        <v>0.94</v>
      </c>
      <c r="E1179" s="98">
        <f>Petrobras_PETR4___Histórico__InfoMoney_1[[#This Row],[Var.Dia (%)]]/100</f>
        <v>9.3999999999999986E-3</v>
      </c>
      <c r="F1179" s="98">
        <v>11.56</v>
      </c>
      <c r="G1179" s="98">
        <v>11.55</v>
      </c>
      <c r="H1179" s="98">
        <v>11.77</v>
      </c>
      <c r="I1179" s="97" t="s">
        <v>1036</v>
      </c>
      <c r="J1179" s="108">
        <v>1.1000000000000001E-3</v>
      </c>
      <c r="K1179" s="97">
        <f ca="1">IF(COUNT($E1179:E$1321)&gt;=22,LINEST(OFFSET(E1179,0,0,22),OFFSET(J1179,0,0,22)),"")</f>
        <v>9.6382465643667314E-2</v>
      </c>
      <c r="L1179" s="99">
        <f t="shared" si="681"/>
        <v>0</v>
      </c>
      <c r="M1179" s="99">
        <f t="shared" si="682"/>
        <v>1</v>
      </c>
      <c r="N1179" s="99">
        <f t="shared" si="683"/>
        <v>0</v>
      </c>
      <c r="O11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-7.4712643678160343E-2</v>
      </c>
      <c r="P1179" s="128">
        <f>IF(Petrobras_PETR4___Histórico__InfoMoney_1[[#This Row],[William %R]]&lt;-0.8,1,0)</f>
        <v>0</v>
      </c>
      <c r="Q1179" s="128">
        <f>IF(Petrobras_PETR4___Histórico__InfoMoney_1[[#This Row],[William %R]]&gt;-0.1,1,0)</f>
        <v>1</v>
      </c>
      <c r="R1179" s="99">
        <f t="shared" si="684"/>
        <v>10.029999999999999</v>
      </c>
      <c r="S1179" s="99">
        <f t="shared" si="685"/>
        <v>11.77</v>
      </c>
      <c r="T1179" s="99">
        <f t="shared" si="686"/>
        <v>10.875076923076923</v>
      </c>
      <c r="U1179" s="99">
        <f t="shared" si="687"/>
        <v>10.782499999999999</v>
      </c>
      <c r="V1179" s="99">
        <f t="shared" si="688"/>
        <v>11.018698647341276</v>
      </c>
      <c r="W1179" s="99">
        <f t="shared" si="689"/>
        <v>10.55804428319791</v>
      </c>
      <c r="X1179" s="99">
        <f t="shared" si="690"/>
        <v>0.46065436414336602</v>
      </c>
      <c r="Y1179" s="99">
        <f t="shared" si="691"/>
        <v>0.42925609133950593</v>
      </c>
      <c r="Z1179" s="99">
        <f t="shared" si="692"/>
        <v>3.1398272803860094E-2</v>
      </c>
      <c r="AA1179" s="109">
        <f t="shared" si="693"/>
        <v>7.778174593052109E-2</v>
      </c>
      <c r="AB1179" s="109">
        <f t="shared" si="710"/>
        <v>0.3206555784638716</v>
      </c>
      <c r="AC1179" s="99" t="str">
        <f t="shared" si="711"/>
        <v>0</v>
      </c>
      <c r="AD1179" s="95" t="str">
        <f t="shared" si="712"/>
        <v>0</v>
      </c>
      <c r="AE1179" s="95">
        <f t="shared" si="694"/>
        <v>1</v>
      </c>
      <c r="AF1179" s="95">
        <f>IF(Petrobras_PETR4___Histórico__InfoMoney_1[[#This Row],[MACD Line]]&lt;0,1,0)</f>
        <v>0</v>
      </c>
      <c r="AG1179" s="99">
        <f>Petrobras_PETR4___Histórico__InfoMoney_1[[#This Row],[9MME]]/Petrobras_PETR4___Histórico__InfoMoney_1[[#This Row],[20MA]]</f>
        <v>1.0085858495781985</v>
      </c>
      <c r="AH1179" s="95">
        <f t="shared" si="695"/>
        <v>0</v>
      </c>
      <c r="AI1179" s="96">
        <f t="shared" si="696"/>
        <v>0</v>
      </c>
      <c r="AK1179" s="104" t="b">
        <f t="shared" si="697"/>
        <v>1</v>
      </c>
      <c r="AL1179" s="104" t="b">
        <f t="shared" si="698"/>
        <v>1</v>
      </c>
      <c r="AM1179" s="104" t="b">
        <f t="shared" si="699"/>
        <v>0</v>
      </c>
      <c r="AN1179" s="104" t="b">
        <f t="shared" si="700"/>
        <v>1</v>
      </c>
      <c r="AO1179" s="98">
        <f t="shared" si="701"/>
        <v>10.029999999999999</v>
      </c>
      <c r="AP1179" s="104">
        <f t="shared" si="702"/>
        <v>11.77</v>
      </c>
      <c r="AQ1179" s="98">
        <f t="shared" si="703"/>
        <v>0.2</v>
      </c>
      <c r="AR1179" s="98">
        <f t="shared" si="704"/>
        <v>0.15384615384615385</v>
      </c>
      <c r="AS1179" s="98">
        <f t="shared" si="705"/>
        <v>7.407407407407407E-2</v>
      </c>
      <c r="AU1179" s="97" t="b">
        <f t="shared" si="706"/>
        <v>1</v>
      </c>
      <c r="AV1179" s="97" t="b">
        <f t="shared" si="707"/>
        <v>1</v>
      </c>
      <c r="AW1179" s="97" t="b">
        <f t="shared" si="713"/>
        <v>0</v>
      </c>
      <c r="AX1179" s="97" t="b">
        <f t="shared" si="714"/>
        <v>0</v>
      </c>
      <c r="AY11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79" s="97" t="b">
        <f t="shared" si="708"/>
        <v>0</v>
      </c>
      <c r="BA1179" s="97" t="b">
        <f t="shared" si="709"/>
        <v>0</v>
      </c>
      <c r="BB1179" s="97" t="b">
        <f t="shared" si="715"/>
        <v>1</v>
      </c>
      <c r="BC1179" s="97" t="b">
        <f t="shared" si="716"/>
        <v>1</v>
      </c>
      <c r="BD1179" s="97" t="b">
        <f>Petrobras_PETR4___Histórico__InfoMoney_1[[#This Row],[MACD Line]]&lt;0</f>
        <v>0</v>
      </c>
      <c r="BE11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0" spans="1:57">
      <c r="A1180" s="83">
        <v>42599</v>
      </c>
      <c r="B1180" s="98">
        <v>11.53</v>
      </c>
      <c r="C1180" s="98">
        <v>11.53</v>
      </c>
      <c r="D1180" s="98">
        <v>2.16</v>
      </c>
      <c r="E1180" s="98">
        <f>Petrobras_PETR4___Histórico__InfoMoney_1[[#This Row],[Var.Dia (%)]]/100</f>
        <v>2.1600000000000001E-2</v>
      </c>
      <c r="F1180" s="98">
        <v>11.27</v>
      </c>
      <c r="G1180" s="98">
        <v>11.13</v>
      </c>
      <c r="H1180" s="98">
        <v>11.53</v>
      </c>
      <c r="I1180" s="97" t="s">
        <v>1037</v>
      </c>
      <c r="J1180" s="108">
        <v>2.7000000000000001E-3</v>
      </c>
      <c r="K1180" s="97">
        <f ca="1">IF(COUNT($E1180:E$1321)&gt;=22,LINEST(OFFSET(E1180,0,0,22),OFFSET(J1180,0,0,22)),"")</f>
        <v>0.12362300545195846</v>
      </c>
      <c r="L1180" s="99">
        <f t="shared" si="681"/>
        <v>0</v>
      </c>
      <c r="M1180" s="99">
        <f t="shared" si="682"/>
        <v>0</v>
      </c>
      <c r="N1180" s="99">
        <f t="shared" si="683"/>
        <v>0</v>
      </c>
      <c r="O11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180" s="128">
        <f>IF(Petrobras_PETR4___Histórico__InfoMoney_1[[#This Row],[William %R]]&lt;-0.8,1,0)</f>
        <v>0</v>
      </c>
      <c r="Q1180" s="128">
        <f>IF(Petrobras_PETR4___Histórico__InfoMoney_1[[#This Row],[William %R]]&gt;-0.1,1,0)</f>
        <v>1</v>
      </c>
      <c r="R1180" s="99">
        <f t="shared" si="684"/>
        <v>10.029999999999999</v>
      </c>
      <c r="S1180" s="99">
        <f t="shared" si="685"/>
        <v>11.53</v>
      </c>
      <c r="T1180" s="99">
        <f t="shared" si="686"/>
        <v>10.822192307692308</v>
      </c>
      <c r="U1180" s="99">
        <f t="shared" si="687"/>
        <v>10.736000000000001</v>
      </c>
      <c r="V1180" s="99">
        <f t="shared" si="688"/>
        <v>10.905734765039691</v>
      </c>
      <c r="W1180" s="99">
        <f t="shared" si="689"/>
        <v>10.471487825853742</v>
      </c>
      <c r="X1180" s="99">
        <f t="shared" si="690"/>
        <v>0.43424693918594848</v>
      </c>
      <c r="Y1180" s="99">
        <f t="shared" si="691"/>
        <v>0.42140652313854088</v>
      </c>
      <c r="Z1180" s="99">
        <f t="shared" si="692"/>
        <v>1.2840416047407599E-2</v>
      </c>
      <c r="AA1180" s="109">
        <f t="shared" si="693"/>
        <v>0.17677669529663689</v>
      </c>
      <c r="AB1180" s="109">
        <f t="shared" si="710"/>
        <v>0.27667670664513827</v>
      </c>
      <c r="AC1180" s="99" t="str">
        <f t="shared" si="711"/>
        <v>0</v>
      </c>
      <c r="AD1180" s="95" t="str">
        <f t="shared" si="712"/>
        <v>0</v>
      </c>
      <c r="AE1180" s="95">
        <f t="shared" si="694"/>
        <v>1</v>
      </c>
      <c r="AF1180" s="95">
        <f>IF(Petrobras_PETR4___Histórico__InfoMoney_1[[#This Row],[MACD Line]]&lt;0,1,0)</f>
        <v>0</v>
      </c>
      <c r="AG1180" s="99">
        <f>Petrobras_PETR4___Histórico__InfoMoney_1[[#This Row],[9MME]]/Petrobras_PETR4___Histórico__InfoMoney_1[[#This Row],[20MA]]</f>
        <v>1.0080283446062135</v>
      </c>
      <c r="AH1180" s="95">
        <f t="shared" si="695"/>
        <v>1</v>
      </c>
      <c r="AI1180" s="96">
        <f t="shared" si="696"/>
        <v>0</v>
      </c>
      <c r="AK1180" s="104" t="b">
        <f t="shared" si="697"/>
        <v>1</v>
      </c>
      <c r="AL1180" s="104" t="b">
        <f t="shared" si="698"/>
        <v>1</v>
      </c>
      <c r="AM1180" s="104" t="b">
        <f t="shared" si="699"/>
        <v>0</v>
      </c>
      <c r="AN1180" s="104" t="b">
        <f t="shared" si="700"/>
        <v>1</v>
      </c>
      <c r="AO1180" s="98">
        <f t="shared" si="701"/>
        <v>10.029999999999999</v>
      </c>
      <c r="AP1180" s="104">
        <f t="shared" si="702"/>
        <v>11.77</v>
      </c>
      <c r="AQ1180" s="98">
        <f t="shared" si="703"/>
        <v>0.2</v>
      </c>
      <c r="AR1180" s="98">
        <f t="shared" si="704"/>
        <v>0.15384615384615385</v>
      </c>
      <c r="AS1180" s="98">
        <f t="shared" si="705"/>
        <v>7.407407407407407E-2</v>
      </c>
      <c r="AU1180" s="97" t="b">
        <f t="shared" si="706"/>
        <v>1</v>
      </c>
      <c r="AV1180" s="97" t="b">
        <f t="shared" si="707"/>
        <v>1</v>
      </c>
      <c r="AW1180" s="97" t="b">
        <f t="shared" si="713"/>
        <v>0</v>
      </c>
      <c r="AX1180" s="97" t="b">
        <f t="shared" si="714"/>
        <v>0</v>
      </c>
      <c r="AY11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0" s="97" t="b">
        <f t="shared" si="708"/>
        <v>0</v>
      </c>
      <c r="BA1180" s="97" t="b">
        <f t="shared" si="709"/>
        <v>0</v>
      </c>
      <c r="BB1180" s="97" t="b">
        <f t="shared" si="715"/>
        <v>1</v>
      </c>
      <c r="BC1180" s="97" t="b">
        <f t="shared" si="716"/>
        <v>1</v>
      </c>
      <c r="BD1180" s="97" t="b">
        <f>Petrobras_PETR4___Histórico__InfoMoney_1[[#This Row],[MACD Line]]&lt;0</f>
        <v>0</v>
      </c>
      <c r="BE11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1" spans="1:57">
      <c r="A1181" s="83">
        <v>42598</v>
      </c>
      <c r="B1181" s="98">
        <v>11.28</v>
      </c>
      <c r="C1181" s="98">
        <v>11.28</v>
      </c>
      <c r="D1181" s="98">
        <v>1.46</v>
      </c>
      <c r="E1181" s="98">
        <f>Petrobras_PETR4___Histórico__InfoMoney_1[[#This Row],[Var.Dia (%)]]/100</f>
        <v>1.46E-2</v>
      </c>
      <c r="F1181" s="98">
        <v>11.12</v>
      </c>
      <c r="G1181" s="98">
        <v>10.97</v>
      </c>
      <c r="H1181" s="98">
        <v>11.35</v>
      </c>
      <c r="I1181" s="97" t="s">
        <v>1038</v>
      </c>
      <c r="J1181" s="108">
        <v>-7.9000000000000008E-3</v>
      </c>
      <c r="K1181" s="97">
        <f ca="1">IF(COUNT($E1181:E$1321)&gt;=22,LINEST(OFFSET(E1181,0,0,22),OFFSET(J1181,0,0,22)),"")</f>
        <v>3.4871026969596236E-2</v>
      </c>
      <c r="L1181" s="99">
        <f t="shared" si="681"/>
        <v>0</v>
      </c>
      <c r="M1181" s="99">
        <f t="shared" si="682"/>
        <v>0</v>
      </c>
      <c r="N1181" s="99">
        <f t="shared" si="683"/>
        <v>0</v>
      </c>
      <c r="O11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-5.3030303030303233E-2</v>
      </c>
      <c r="P1181" s="128">
        <f>IF(Petrobras_PETR4___Histórico__InfoMoney_1[[#This Row],[William %R]]&lt;-0.8,1,0)</f>
        <v>0</v>
      </c>
      <c r="Q1181" s="128">
        <f>IF(Petrobras_PETR4___Histórico__InfoMoney_1[[#This Row],[William %R]]&gt;-0.1,1,0)</f>
        <v>1</v>
      </c>
      <c r="R1181" s="99">
        <f t="shared" si="684"/>
        <v>10.029999999999999</v>
      </c>
      <c r="S1181" s="99">
        <f t="shared" si="685"/>
        <v>11.35</v>
      </c>
      <c r="T1181" s="99">
        <f t="shared" si="686"/>
        <v>10.756653846153846</v>
      </c>
      <c r="U1181" s="99">
        <f t="shared" si="687"/>
        <v>10.6935</v>
      </c>
      <c r="V1181" s="99">
        <f t="shared" si="688"/>
        <v>10.792231995046908</v>
      </c>
      <c r="W1181" s="99">
        <f t="shared" si="689"/>
        <v>10.386806851922042</v>
      </c>
      <c r="X1181" s="99">
        <f t="shared" si="690"/>
        <v>0.40542514312486588</v>
      </c>
      <c r="Y1181" s="99">
        <f t="shared" si="691"/>
        <v>0.41819641912668898</v>
      </c>
      <c r="Z1181" s="99">
        <f t="shared" si="692"/>
        <v>-1.2771276001823095E-2</v>
      </c>
      <c r="AA1181" s="109">
        <f t="shared" si="693"/>
        <v>0.1131370849898477</v>
      </c>
      <c r="AB1181" s="109">
        <f t="shared" si="710"/>
        <v>0.31877892025665677</v>
      </c>
      <c r="AC1181" s="99" t="str">
        <f t="shared" si="711"/>
        <v>0</v>
      </c>
      <c r="AD1181" s="95" t="str">
        <f t="shared" si="712"/>
        <v>0</v>
      </c>
      <c r="AE1181" s="95">
        <f t="shared" si="694"/>
        <v>1</v>
      </c>
      <c r="AF1181" s="95">
        <f>IF(Petrobras_PETR4___Histórico__InfoMoney_1[[#This Row],[MACD Line]]&lt;0,1,0)</f>
        <v>0</v>
      </c>
      <c r="AG1181" s="99">
        <f>Petrobras_PETR4___Histórico__InfoMoney_1[[#This Row],[9MME]]/Petrobras_PETR4___Histórico__InfoMoney_1[[#This Row],[20MA]]</f>
        <v>1.0059058162578993</v>
      </c>
      <c r="AH1181" s="95">
        <f t="shared" si="695"/>
        <v>0</v>
      </c>
      <c r="AI1181" s="96">
        <f t="shared" si="696"/>
        <v>0</v>
      </c>
      <c r="AK1181" s="104" t="b">
        <f t="shared" si="697"/>
        <v>1</v>
      </c>
      <c r="AL1181" s="104" t="b">
        <f t="shared" si="698"/>
        <v>0</v>
      </c>
      <c r="AM1181" s="104" t="b">
        <f t="shared" si="699"/>
        <v>0</v>
      </c>
      <c r="AN1181" s="104" t="b">
        <f t="shared" si="700"/>
        <v>1</v>
      </c>
      <c r="AO1181" s="98">
        <f t="shared" si="701"/>
        <v>10.029999999999999</v>
      </c>
      <c r="AP1181" s="104">
        <f t="shared" si="702"/>
        <v>11.53</v>
      </c>
      <c r="AQ1181" s="98">
        <f t="shared" si="703"/>
        <v>0.2</v>
      </c>
      <c r="AR1181" s="98">
        <f t="shared" si="704"/>
        <v>0.15384615384615385</v>
      </c>
      <c r="AS1181" s="98">
        <f t="shared" si="705"/>
        <v>7.407407407407407E-2</v>
      </c>
      <c r="AU1181" s="97" t="b">
        <f t="shared" si="706"/>
        <v>1</v>
      </c>
      <c r="AV1181" s="97" t="b">
        <f t="shared" si="707"/>
        <v>0</v>
      </c>
      <c r="AW1181" s="97" t="b">
        <f t="shared" si="713"/>
        <v>0</v>
      </c>
      <c r="AX1181" s="97" t="b">
        <f t="shared" si="714"/>
        <v>0</v>
      </c>
      <c r="AY11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1" s="97" t="b">
        <f t="shared" si="708"/>
        <v>0</v>
      </c>
      <c r="BA1181" s="97" t="b">
        <f t="shared" si="709"/>
        <v>0</v>
      </c>
      <c r="BB1181" s="97" t="b">
        <f t="shared" si="715"/>
        <v>1</v>
      </c>
      <c r="BC1181" s="97" t="b">
        <f t="shared" si="716"/>
        <v>1</v>
      </c>
      <c r="BD1181" s="97" t="b">
        <f>Petrobras_PETR4___Histórico__InfoMoney_1[[#This Row],[MACD Line]]&lt;0</f>
        <v>0</v>
      </c>
      <c r="BE11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2" spans="1:57">
      <c r="A1182" s="83">
        <v>42597</v>
      </c>
      <c r="B1182" s="98">
        <v>11.12</v>
      </c>
      <c r="C1182" s="98">
        <v>11.12</v>
      </c>
      <c r="D1182" s="98">
        <v>2.58</v>
      </c>
      <c r="E1182" s="98">
        <f>Petrobras_PETR4___Histórico__InfoMoney_1[[#This Row],[Var.Dia (%)]]/100</f>
        <v>2.58E-2</v>
      </c>
      <c r="F1182" s="98">
        <v>11.01</v>
      </c>
      <c r="G1182" s="98">
        <v>10.9</v>
      </c>
      <c r="H1182" s="98">
        <v>11.17</v>
      </c>
      <c r="I1182" s="97" t="s">
        <v>1039</v>
      </c>
      <c r="J1182" s="108">
        <v>4.8999999999999998E-3</v>
      </c>
      <c r="K1182" s="97">
        <f ca="1">IF(COUNT($E1182:E$1321)&gt;=22,LINEST(OFFSET(E1182,0,0,22),OFFSET(J1182,0,0,22)),"")</f>
        <v>4.1058562936677701E-2</v>
      </c>
      <c r="L1182" s="99">
        <f t="shared" si="681"/>
        <v>0</v>
      </c>
      <c r="M1182" s="99">
        <f t="shared" si="682"/>
        <v>0</v>
      </c>
      <c r="N1182" s="99">
        <f t="shared" si="683"/>
        <v>0</v>
      </c>
      <c r="O11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-9.9173553719009017E-2</v>
      </c>
      <c r="P1182" s="128">
        <f>IF(Petrobras_PETR4___Histórico__InfoMoney_1[[#This Row],[William %R]]&lt;-0.8,1,0)</f>
        <v>0</v>
      </c>
      <c r="Q1182" s="128">
        <f>IF(Petrobras_PETR4___Histórico__InfoMoney_1[[#This Row],[William %R]]&gt;-0.1,1,0)</f>
        <v>1</v>
      </c>
      <c r="R1182" s="99">
        <f t="shared" si="684"/>
        <v>10.029999999999999</v>
      </c>
      <c r="S1182" s="99">
        <f t="shared" si="685"/>
        <v>11.24</v>
      </c>
      <c r="T1182" s="99">
        <f t="shared" si="686"/>
        <v>10.702846153846155</v>
      </c>
      <c r="U1182" s="99">
        <f t="shared" si="687"/>
        <v>10.6615</v>
      </c>
      <c r="V1182" s="99">
        <f t="shared" si="688"/>
        <v>10.703546903237255</v>
      </c>
      <c r="W1182" s="99">
        <f t="shared" si="689"/>
        <v>10.315351400075805</v>
      </c>
      <c r="X1182" s="99">
        <f t="shared" si="690"/>
        <v>0.38819550316144991</v>
      </c>
      <c r="Y1182" s="99">
        <f t="shared" si="691"/>
        <v>0.42138923812714474</v>
      </c>
      <c r="Z1182" s="99">
        <f t="shared" si="692"/>
        <v>-3.3193734965694832E-2</v>
      </c>
      <c r="AA1182" s="109">
        <f t="shared" si="693"/>
        <v>0.19798989873223286</v>
      </c>
      <c r="AB1182" s="109">
        <f t="shared" si="710"/>
        <v>0.25232915011944207</v>
      </c>
      <c r="AC1182" s="99" t="str">
        <f t="shared" si="711"/>
        <v>0</v>
      </c>
      <c r="AD1182" s="95" t="str">
        <f t="shared" si="712"/>
        <v>0</v>
      </c>
      <c r="AE1182" s="95">
        <f t="shared" si="694"/>
        <v>1</v>
      </c>
      <c r="AF1182" s="95">
        <f>IF(Petrobras_PETR4___Histórico__InfoMoney_1[[#This Row],[MACD Line]]&lt;0,1,0)</f>
        <v>0</v>
      </c>
      <c r="AG1182" s="99">
        <f>Petrobras_PETR4___Histórico__InfoMoney_1[[#This Row],[9MME]]/Petrobras_PETR4___Histórico__InfoMoney_1[[#This Row],[20MA]]</f>
        <v>1.0038780803682554</v>
      </c>
      <c r="AH1182" s="95">
        <f t="shared" si="695"/>
        <v>0</v>
      </c>
      <c r="AI1182" s="96">
        <f t="shared" si="696"/>
        <v>0</v>
      </c>
      <c r="AK1182" s="104" t="b">
        <f t="shared" si="697"/>
        <v>0</v>
      </c>
      <c r="AL1182" s="104" t="b">
        <f t="shared" si="698"/>
        <v>1</v>
      </c>
      <c r="AM1182" s="104" t="b">
        <f t="shared" si="699"/>
        <v>0</v>
      </c>
      <c r="AN1182" s="104" t="b">
        <f t="shared" si="700"/>
        <v>1</v>
      </c>
      <c r="AO1182" s="98">
        <f t="shared" si="701"/>
        <v>10.029999999999999</v>
      </c>
      <c r="AP1182" s="104">
        <f t="shared" si="702"/>
        <v>11.24</v>
      </c>
      <c r="AQ1182" s="98">
        <f t="shared" si="703"/>
        <v>0.2</v>
      </c>
      <c r="AR1182" s="98">
        <f t="shared" si="704"/>
        <v>0.15384615384615385</v>
      </c>
      <c r="AS1182" s="98">
        <f t="shared" si="705"/>
        <v>7.407407407407407E-2</v>
      </c>
      <c r="AU1182" s="97" t="b">
        <f t="shared" si="706"/>
        <v>0</v>
      </c>
      <c r="AV1182" s="97" t="b">
        <f t="shared" si="707"/>
        <v>1</v>
      </c>
      <c r="AW1182" s="97" t="b">
        <f t="shared" si="713"/>
        <v>0</v>
      </c>
      <c r="AX1182" s="97" t="b">
        <f t="shared" si="714"/>
        <v>0</v>
      </c>
      <c r="AY11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2" s="97" t="b">
        <f t="shared" si="708"/>
        <v>0</v>
      </c>
      <c r="BA1182" s="97" t="b">
        <f t="shared" si="709"/>
        <v>0</v>
      </c>
      <c r="BB1182" s="97" t="b">
        <f t="shared" si="715"/>
        <v>1</v>
      </c>
      <c r="BC1182" s="97" t="b">
        <f t="shared" si="716"/>
        <v>1</v>
      </c>
      <c r="BD1182" s="97" t="b">
        <f>Petrobras_PETR4___Histórico__InfoMoney_1[[#This Row],[MACD Line]]&lt;0</f>
        <v>0</v>
      </c>
      <c r="BE11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3" spans="1:57">
      <c r="A1183" s="83">
        <v>42594</v>
      </c>
      <c r="B1183" s="98">
        <v>10.84</v>
      </c>
      <c r="C1183" s="98">
        <v>10.84</v>
      </c>
      <c r="D1183" s="98">
        <v>-0.83</v>
      </c>
      <c r="E1183" s="98">
        <f>Petrobras_PETR4___Histórico__InfoMoney_1[[#This Row],[Var.Dia (%)]]/100</f>
        <v>-8.3000000000000001E-3</v>
      </c>
      <c r="F1183" s="98">
        <v>10.89</v>
      </c>
      <c r="G1183" s="98">
        <v>10.82</v>
      </c>
      <c r="H1183" s="98">
        <v>11.24</v>
      </c>
      <c r="I1183" s="97" t="s">
        <v>1040</v>
      </c>
      <c r="J1183" s="108">
        <v>-1.43E-2</v>
      </c>
      <c r="K1183" s="97">
        <f ca="1">IF(COUNT($E1183:E$1321)&gt;=22,LINEST(OFFSET(E1183,0,0,22),OFFSET(J1183,0,0,22)),"")</f>
        <v>-3.1686721122095203E-2</v>
      </c>
      <c r="L1183" s="99">
        <f t="shared" si="681"/>
        <v>0</v>
      </c>
      <c r="M1183" s="99">
        <f t="shared" si="682"/>
        <v>1</v>
      </c>
      <c r="N1183" s="99">
        <f t="shared" si="683"/>
        <v>0</v>
      </c>
      <c r="O11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-0.33057851239669428</v>
      </c>
      <c r="P1183" s="128">
        <f>IF(Petrobras_PETR4___Histórico__InfoMoney_1[[#This Row],[William %R]]&lt;-0.8,1,0)</f>
        <v>0</v>
      </c>
      <c r="Q1183" s="128">
        <f>IF(Petrobras_PETR4___Histórico__InfoMoney_1[[#This Row],[William %R]]&gt;-0.1,1,0)</f>
        <v>0</v>
      </c>
      <c r="R1183" s="99">
        <f t="shared" si="684"/>
        <v>10.029999999999999</v>
      </c>
      <c r="S1183" s="99">
        <f t="shared" si="685"/>
        <v>11.24</v>
      </c>
      <c r="T1183" s="99">
        <f t="shared" si="686"/>
        <v>10.622538461538461</v>
      </c>
      <c r="U1183" s="99">
        <f t="shared" si="687"/>
        <v>10.627000000000001</v>
      </c>
      <c r="V1183" s="99">
        <f t="shared" si="688"/>
        <v>10.627828158371301</v>
      </c>
      <c r="W1183" s="99">
        <f t="shared" si="689"/>
        <v>10.250979512081869</v>
      </c>
      <c r="X1183" s="99">
        <f t="shared" si="690"/>
        <v>0.3768486462894316</v>
      </c>
      <c r="Y1183" s="99">
        <f t="shared" si="691"/>
        <v>0.42968767186856843</v>
      </c>
      <c r="Z1183" s="99">
        <f t="shared" si="692"/>
        <v>-5.2839025579136834E-2</v>
      </c>
      <c r="AA1183" s="109">
        <f t="shared" si="693"/>
        <v>6.3639610306789177E-2</v>
      </c>
      <c r="AB1183" s="109">
        <f t="shared" si="710"/>
        <v>0.1847971861257634</v>
      </c>
      <c r="AC1183" s="99" t="str">
        <f t="shared" si="711"/>
        <v>0</v>
      </c>
      <c r="AD1183" s="95" t="str">
        <f t="shared" si="712"/>
        <v>0</v>
      </c>
      <c r="AE1183" s="95">
        <f t="shared" si="694"/>
        <v>1</v>
      </c>
      <c r="AF1183" s="95">
        <f>IF(Petrobras_PETR4___Histórico__InfoMoney_1[[#This Row],[MACD Line]]&lt;0,1,0)</f>
        <v>0</v>
      </c>
      <c r="AG1183" s="99">
        <f>Petrobras_PETR4___Histórico__InfoMoney_1[[#This Row],[9MME]]/Petrobras_PETR4___Histórico__InfoMoney_1[[#This Row],[20MA]]</f>
        <v>0.99958016952465045</v>
      </c>
      <c r="AH1183" s="95">
        <f t="shared" si="695"/>
        <v>0</v>
      </c>
      <c r="AI1183" s="96">
        <f t="shared" si="696"/>
        <v>0</v>
      </c>
      <c r="AK1183" s="104" t="b">
        <f t="shared" si="697"/>
        <v>1</v>
      </c>
      <c r="AL1183" s="104" t="b">
        <f t="shared" si="698"/>
        <v>0</v>
      </c>
      <c r="AM1183" s="104" t="b">
        <f t="shared" si="699"/>
        <v>0</v>
      </c>
      <c r="AN1183" s="104" t="b">
        <f t="shared" si="700"/>
        <v>1</v>
      </c>
      <c r="AO1183" s="98">
        <f t="shared" si="701"/>
        <v>9.82</v>
      </c>
      <c r="AP1183" s="104">
        <f t="shared" si="702"/>
        <v>11.24</v>
      </c>
      <c r="AQ1183" s="98">
        <f t="shared" si="703"/>
        <v>0.2</v>
      </c>
      <c r="AR1183" s="98">
        <f t="shared" si="704"/>
        <v>0.15384615384615385</v>
      </c>
      <c r="AS1183" s="98">
        <f t="shared" si="705"/>
        <v>7.407407407407407E-2</v>
      </c>
      <c r="AU1183" s="97" t="b">
        <f t="shared" si="706"/>
        <v>1</v>
      </c>
      <c r="AV1183" s="97" t="b">
        <f t="shared" si="707"/>
        <v>1</v>
      </c>
      <c r="AW1183" s="97" t="b">
        <f t="shared" si="713"/>
        <v>0</v>
      </c>
      <c r="AX1183" s="97" t="b">
        <f t="shared" si="714"/>
        <v>0</v>
      </c>
      <c r="AY11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3" s="97" t="b">
        <f t="shared" si="708"/>
        <v>0</v>
      </c>
      <c r="BA1183" s="97" t="b">
        <f t="shared" si="709"/>
        <v>0</v>
      </c>
      <c r="BB1183" s="97" t="b">
        <f t="shared" si="715"/>
        <v>1</v>
      </c>
      <c r="BC1183" s="97" t="b">
        <f t="shared" si="716"/>
        <v>1</v>
      </c>
      <c r="BD1183" s="97" t="b">
        <f>Petrobras_PETR4___Histórico__InfoMoney_1[[#This Row],[MACD Line]]&lt;0</f>
        <v>0</v>
      </c>
      <c r="BE11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4" spans="1:57">
      <c r="A1184" s="83">
        <v>42593</v>
      </c>
      <c r="B1184" s="98">
        <v>10.93</v>
      </c>
      <c r="C1184" s="98">
        <v>10.93</v>
      </c>
      <c r="D1184" s="98">
        <v>4.67</v>
      </c>
      <c r="E1184" s="98">
        <f>Petrobras_PETR4___Histórico__InfoMoney_1[[#This Row],[Var.Dia (%)]]/100</f>
        <v>4.6699999999999998E-2</v>
      </c>
      <c r="F1184" s="98">
        <v>10.51</v>
      </c>
      <c r="G1184" s="98">
        <v>10.48</v>
      </c>
      <c r="H1184" s="98">
        <v>10.93</v>
      </c>
      <c r="I1184" s="97" t="s">
        <v>1041</v>
      </c>
      <c r="J1184" s="108">
        <v>0</v>
      </c>
      <c r="K1184" s="97">
        <f ca="1">IF(COUNT($E1184:E$1321)&gt;=22,LINEST(OFFSET(E1184,0,0,22),OFFSET(J1184,0,0,22)),"")</f>
        <v>-6.4181977147819355E-2</v>
      </c>
      <c r="L1184" s="99">
        <f t="shared" si="681"/>
        <v>0</v>
      </c>
      <c r="M1184" s="99">
        <f t="shared" si="682"/>
        <v>0</v>
      </c>
      <c r="N1184" s="99">
        <f t="shared" si="683"/>
        <v>0</v>
      </c>
      <c r="O11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-0.13461538461538505</v>
      </c>
      <c r="P1184" s="128">
        <f>IF(Petrobras_PETR4___Histórico__InfoMoney_1[[#This Row],[William %R]]&lt;-0.8,1,0)</f>
        <v>0</v>
      </c>
      <c r="Q1184" s="128">
        <f>IF(Petrobras_PETR4___Histórico__InfoMoney_1[[#This Row],[William %R]]&gt;-0.1,1,0)</f>
        <v>0</v>
      </c>
      <c r="R1184" s="99">
        <f t="shared" si="684"/>
        <v>10.029999999999999</v>
      </c>
      <c r="S1184" s="99">
        <f t="shared" si="685"/>
        <v>11.07</v>
      </c>
      <c r="T1184" s="99">
        <f t="shared" si="686"/>
        <v>10.591538461538464</v>
      </c>
      <c r="U1184" s="99">
        <f t="shared" si="687"/>
        <v>10.583</v>
      </c>
      <c r="V1184" s="99">
        <f t="shared" si="688"/>
        <v>10.589251459893356</v>
      </c>
      <c r="W1184" s="99">
        <f t="shared" si="689"/>
        <v>10.203857873048419</v>
      </c>
      <c r="X1184" s="99">
        <f t="shared" si="690"/>
        <v>0.38539358684493763</v>
      </c>
      <c r="Y1184" s="99">
        <f t="shared" si="691"/>
        <v>0.44289742826335265</v>
      </c>
      <c r="Z1184" s="99">
        <f t="shared" si="692"/>
        <v>-5.7503841418415025E-2</v>
      </c>
      <c r="AA1184" s="109">
        <f t="shared" si="693"/>
        <v>0.34648232278140845</v>
      </c>
      <c r="AB1184" s="109">
        <f t="shared" si="710"/>
        <v>0.19654516020497698</v>
      </c>
      <c r="AC1184" s="99" t="str">
        <f t="shared" si="711"/>
        <v>1</v>
      </c>
      <c r="AD1184" s="95" t="str">
        <f t="shared" si="712"/>
        <v>0</v>
      </c>
      <c r="AE1184" s="95">
        <f t="shared" si="694"/>
        <v>1</v>
      </c>
      <c r="AF1184" s="95">
        <f>IF(Petrobras_PETR4___Histórico__InfoMoney_1[[#This Row],[MACD Line]]&lt;0,1,0)</f>
        <v>0</v>
      </c>
      <c r="AG1184" s="99">
        <f>Petrobras_PETR4___Histórico__InfoMoney_1[[#This Row],[9MME]]/Petrobras_PETR4___Histórico__InfoMoney_1[[#This Row],[20MA]]</f>
        <v>1.0008068091787266</v>
      </c>
      <c r="AH1184" s="95">
        <f t="shared" si="695"/>
        <v>0</v>
      </c>
      <c r="AI1184" s="96">
        <f t="shared" si="696"/>
        <v>0</v>
      </c>
      <c r="AK1184" s="104" t="b">
        <f t="shared" si="697"/>
        <v>0</v>
      </c>
      <c r="AL1184" s="104" t="b">
        <f t="shared" si="698"/>
        <v>0</v>
      </c>
      <c r="AM1184" s="104" t="b">
        <f t="shared" si="699"/>
        <v>0</v>
      </c>
      <c r="AN1184" s="104" t="b">
        <f t="shared" si="700"/>
        <v>1</v>
      </c>
      <c r="AO1184" s="98">
        <f t="shared" si="701"/>
        <v>9.77</v>
      </c>
      <c r="AP1184" s="104">
        <f t="shared" si="702"/>
        <v>11.07</v>
      </c>
      <c r="AQ1184" s="98">
        <f t="shared" si="703"/>
        <v>0.2</v>
      </c>
      <c r="AR1184" s="98">
        <f t="shared" si="704"/>
        <v>0.15384615384615385</v>
      </c>
      <c r="AS1184" s="98">
        <f t="shared" si="705"/>
        <v>7.407407407407407E-2</v>
      </c>
      <c r="AU1184" s="97" t="b">
        <f t="shared" si="706"/>
        <v>1</v>
      </c>
      <c r="AV1184" s="97" t="b">
        <f t="shared" si="707"/>
        <v>0</v>
      </c>
      <c r="AW1184" s="97" t="b">
        <f t="shared" si="713"/>
        <v>0</v>
      </c>
      <c r="AX1184" s="97" t="b">
        <f t="shared" si="714"/>
        <v>1</v>
      </c>
      <c r="AY11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4" s="97" t="b">
        <f t="shared" si="708"/>
        <v>1</v>
      </c>
      <c r="BA1184" s="97" t="b">
        <f t="shared" si="709"/>
        <v>0</v>
      </c>
      <c r="BB1184" s="97" t="b">
        <f t="shared" si="715"/>
        <v>0</v>
      </c>
      <c r="BC1184" s="97" t="b">
        <f t="shared" si="716"/>
        <v>1</v>
      </c>
      <c r="BD1184" s="97" t="b">
        <f>Petrobras_PETR4___Histórico__InfoMoney_1[[#This Row],[MACD Line]]&lt;0</f>
        <v>0</v>
      </c>
      <c r="BE11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5" spans="1:57">
      <c r="A1185" s="83">
        <v>42592</v>
      </c>
      <c r="B1185" s="98">
        <v>10.44</v>
      </c>
      <c r="C1185" s="98">
        <v>10.44</v>
      </c>
      <c r="D1185" s="98">
        <v>-2.69</v>
      </c>
      <c r="E1185" s="98">
        <f>Petrobras_PETR4___Histórico__InfoMoney_1[[#This Row],[Var.Dia (%)]]/100</f>
        <v>-2.69E-2</v>
      </c>
      <c r="F1185" s="98">
        <v>10.8</v>
      </c>
      <c r="G1185" s="98">
        <v>10.44</v>
      </c>
      <c r="H1185" s="98">
        <v>10.81</v>
      </c>
      <c r="I1185" s="97" t="s">
        <v>1042</v>
      </c>
      <c r="J1185" s="108">
        <v>-2.3699999999999999E-2</v>
      </c>
      <c r="K1185" s="97">
        <f ca="1">IF(COUNT($E1185:E$1321)&gt;=22,LINEST(OFFSET(E1185,0,0,22),OFFSET(J1185,0,0,22)),"")</f>
        <v>-0.17296097183341877</v>
      </c>
      <c r="L1185" s="99">
        <f t="shared" si="681"/>
        <v>0</v>
      </c>
      <c r="M1185" s="99">
        <f t="shared" si="682"/>
        <v>0</v>
      </c>
      <c r="N1185" s="99">
        <f t="shared" si="683"/>
        <v>0</v>
      </c>
      <c r="O11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-0.60576923076923095</v>
      </c>
      <c r="P1185" s="128">
        <f>IF(Petrobras_PETR4___Histórico__InfoMoney_1[[#This Row],[William %R]]&lt;-0.8,1,0)</f>
        <v>0</v>
      </c>
      <c r="Q1185" s="128">
        <f>IF(Petrobras_PETR4___Histórico__InfoMoney_1[[#This Row],[William %R]]&gt;-0.1,1,0)</f>
        <v>0</v>
      </c>
      <c r="R1185" s="99">
        <f t="shared" si="684"/>
        <v>10.029999999999999</v>
      </c>
      <c r="S1185" s="99">
        <f t="shared" si="685"/>
        <v>11.07</v>
      </c>
      <c r="T1185" s="99">
        <f t="shared" si="686"/>
        <v>10.480615384615387</v>
      </c>
      <c r="U1185" s="99">
        <f t="shared" si="687"/>
        <v>10.530000000000003</v>
      </c>
      <c r="V1185" s="99">
        <f t="shared" si="688"/>
        <v>10.527297179873967</v>
      </c>
      <c r="W1185" s="99">
        <f t="shared" si="689"/>
        <v>10.145766502892291</v>
      </c>
      <c r="X1185" s="99">
        <f t="shared" si="690"/>
        <v>0.38153067698167575</v>
      </c>
      <c r="Y1185" s="99">
        <f t="shared" si="691"/>
        <v>0.45727338861795641</v>
      </c>
      <c r="Z1185" s="99">
        <f t="shared" si="692"/>
        <v>-7.5742711636280657E-2</v>
      </c>
      <c r="AA1185" s="109">
        <f t="shared" si="693"/>
        <v>0.20506096654409944</v>
      </c>
      <c r="AB1185" s="109">
        <f t="shared" si="710"/>
        <v>0.17248188310660356</v>
      </c>
      <c r="AC1185" s="99" t="str">
        <f t="shared" si="711"/>
        <v>0</v>
      </c>
      <c r="AD1185" s="95">
        <f t="shared" si="712"/>
        <v>1</v>
      </c>
      <c r="AE1185" s="95">
        <f t="shared" si="694"/>
        <v>1</v>
      </c>
      <c r="AF1185" s="95">
        <f>IF(Petrobras_PETR4___Histórico__InfoMoney_1[[#This Row],[MACD Line]]&lt;0,1,0)</f>
        <v>0</v>
      </c>
      <c r="AG1185" s="99">
        <f>Petrobras_PETR4___Histórico__InfoMoney_1[[#This Row],[9MME]]/Petrobras_PETR4___Histórico__InfoMoney_1[[#This Row],[20MA]]</f>
        <v>0.99531010300241063</v>
      </c>
      <c r="AH1185" s="95">
        <f t="shared" si="695"/>
        <v>0</v>
      </c>
      <c r="AI1185" s="96">
        <f t="shared" si="696"/>
        <v>0</v>
      </c>
      <c r="AK1185" s="104" t="b">
        <f t="shared" si="697"/>
        <v>0</v>
      </c>
      <c r="AL1185" s="104" t="b">
        <f t="shared" si="698"/>
        <v>1</v>
      </c>
      <c r="AM1185" s="104" t="b">
        <f t="shared" si="699"/>
        <v>1</v>
      </c>
      <c r="AN1185" s="104" t="b">
        <f t="shared" si="700"/>
        <v>0</v>
      </c>
      <c r="AO1185" s="98">
        <f t="shared" si="701"/>
        <v>9.2200000000000006</v>
      </c>
      <c r="AP1185" s="104">
        <f t="shared" si="702"/>
        <v>11.07</v>
      </c>
      <c r="AQ1185" s="98">
        <f t="shared" si="703"/>
        <v>0.2</v>
      </c>
      <c r="AR1185" s="98">
        <f t="shared" si="704"/>
        <v>0.15384615384615385</v>
      </c>
      <c r="AS1185" s="98">
        <f t="shared" si="705"/>
        <v>7.407407407407407E-2</v>
      </c>
      <c r="AU1185" s="97" t="b">
        <f t="shared" si="706"/>
        <v>0</v>
      </c>
      <c r="AV1185" s="97" t="b">
        <f t="shared" si="707"/>
        <v>1</v>
      </c>
      <c r="AW1185" s="97" t="b">
        <f t="shared" si="713"/>
        <v>1</v>
      </c>
      <c r="AX1185" s="97" t="b">
        <f t="shared" si="714"/>
        <v>1</v>
      </c>
      <c r="AY11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5" s="97" t="b">
        <f t="shared" si="708"/>
        <v>0</v>
      </c>
      <c r="BA1185" s="97" t="b">
        <f t="shared" si="709"/>
        <v>1</v>
      </c>
      <c r="BB1185" s="97" t="b">
        <f t="shared" si="715"/>
        <v>0</v>
      </c>
      <c r="BC1185" s="97" t="b">
        <f t="shared" si="716"/>
        <v>0</v>
      </c>
      <c r="BD1185" s="97" t="b">
        <f>Petrobras_PETR4___Histórico__InfoMoney_1[[#This Row],[MACD Line]]&lt;0</f>
        <v>0</v>
      </c>
      <c r="BE11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6" spans="1:57">
      <c r="A1186" s="83">
        <v>42591</v>
      </c>
      <c r="B1186" s="98">
        <v>10.73</v>
      </c>
      <c r="C1186" s="98">
        <v>10.73</v>
      </c>
      <c r="D1186" s="98">
        <v>-0.25</v>
      </c>
      <c r="E1186" s="98">
        <f>Petrobras_PETR4___Histórico__InfoMoney_1[[#This Row],[Var.Dia (%)]]/100</f>
        <v>-2.5000000000000001E-3</v>
      </c>
      <c r="F1186" s="98">
        <v>10.77</v>
      </c>
      <c r="G1186" s="98">
        <v>10.61</v>
      </c>
      <c r="H1186" s="98">
        <v>10.9</v>
      </c>
      <c r="I1186" s="97" t="s">
        <v>1043</v>
      </c>
      <c r="J1186" s="108">
        <v>1.35E-2</v>
      </c>
      <c r="K1186" s="97">
        <f ca="1">IF(COUNT($E1186:E$1321)&gt;=22,LINEST(OFFSET(E1186,0,0,22),OFFSET(J1186,0,0,22)),"")</f>
        <v>-0.8264675809515083</v>
      </c>
      <c r="L1186" s="99">
        <f t="shared" si="681"/>
        <v>0</v>
      </c>
      <c r="M1186" s="99">
        <f t="shared" si="682"/>
        <v>0</v>
      </c>
      <c r="N1186" s="99">
        <f t="shared" si="683"/>
        <v>0</v>
      </c>
      <c r="O11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-0.32692307692307648</v>
      </c>
      <c r="P1186" s="128">
        <f>IF(Petrobras_PETR4___Histórico__InfoMoney_1[[#This Row],[William %R]]&lt;-0.8,1,0)</f>
        <v>0</v>
      </c>
      <c r="Q1186" s="128">
        <f>IF(Petrobras_PETR4___Histórico__InfoMoney_1[[#This Row],[William %R]]&gt;-0.1,1,0)</f>
        <v>0</v>
      </c>
      <c r="R1186" s="99">
        <f t="shared" si="684"/>
        <v>10.029999999999999</v>
      </c>
      <c r="S1186" s="99">
        <f t="shared" si="685"/>
        <v>11.07</v>
      </c>
      <c r="T1186" s="99">
        <f t="shared" si="686"/>
        <v>10.478269230769232</v>
      </c>
      <c r="U1186" s="99">
        <f t="shared" si="687"/>
        <v>10.488000000000003</v>
      </c>
      <c r="V1186" s="99">
        <f t="shared" si="688"/>
        <v>10.543169394396507</v>
      </c>
      <c r="W1186" s="99">
        <f t="shared" si="689"/>
        <v>10.122227823123675</v>
      </c>
      <c r="X1186" s="99">
        <f t="shared" si="690"/>
        <v>0.4209415712728326</v>
      </c>
      <c r="Y1186" s="99">
        <f t="shared" si="691"/>
        <v>0.47620906652702655</v>
      </c>
      <c r="Z1186" s="99">
        <f t="shared" si="692"/>
        <v>-5.5267495254193943E-2</v>
      </c>
      <c r="AA1186" s="109">
        <f t="shared" si="693"/>
        <v>2.1213203435595972E-2</v>
      </c>
      <c r="AB1186" s="109">
        <f t="shared" si="710"/>
        <v>0.12194260945215178</v>
      </c>
      <c r="AC1186" s="99" t="str">
        <f t="shared" si="711"/>
        <v>0</v>
      </c>
      <c r="AD1186" s="95" t="str">
        <f t="shared" si="712"/>
        <v>0</v>
      </c>
      <c r="AE1186" s="95">
        <f t="shared" si="694"/>
        <v>1</v>
      </c>
      <c r="AF1186" s="95">
        <f>IF(Petrobras_PETR4___Histórico__InfoMoney_1[[#This Row],[MACD Line]]&lt;0,1,0)</f>
        <v>0</v>
      </c>
      <c r="AG1186" s="99">
        <f>Petrobras_PETR4___Histórico__InfoMoney_1[[#This Row],[9MME]]/Petrobras_PETR4___Histórico__InfoMoney_1[[#This Row],[20MA]]</f>
        <v>0.99907219973009431</v>
      </c>
      <c r="AH1186" s="95">
        <f t="shared" si="695"/>
        <v>0</v>
      </c>
      <c r="AI1186" s="96">
        <f t="shared" si="696"/>
        <v>0</v>
      </c>
      <c r="AK1186" s="104" t="b">
        <f t="shared" si="697"/>
        <v>1</v>
      </c>
      <c r="AL1186" s="104" t="b">
        <f t="shared" si="698"/>
        <v>0</v>
      </c>
      <c r="AM1186" s="104" t="b">
        <f t="shared" si="699"/>
        <v>0</v>
      </c>
      <c r="AN1186" s="104" t="b">
        <f t="shared" si="700"/>
        <v>1</v>
      </c>
      <c r="AO1186" s="98">
        <f t="shared" si="701"/>
        <v>9.2200000000000006</v>
      </c>
      <c r="AP1186" s="104">
        <f t="shared" si="702"/>
        <v>11.07</v>
      </c>
      <c r="AQ1186" s="98">
        <f t="shared" si="703"/>
        <v>0.2</v>
      </c>
      <c r="AR1186" s="98">
        <f t="shared" si="704"/>
        <v>0.15384615384615385</v>
      </c>
      <c r="AS1186" s="98">
        <f t="shared" si="705"/>
        <v>7.407407407407407E-2</v>
      </c>
      <c r="AU1186" s="97" t="b">
        <f t="shared" si="706"/>
        <v>1</v>
      </c>
      <c r="AV1186" s="97" t="b">
        <f t="shared" si="707"/>
        <v>0</v>
      </c>
      <c r="AW1186" s="97" t="b">
        <f t="shared" si="713"/>
        <v>1</v>
      </c>
      <c r="AX1186" s="97" t="b">
        <f t="shared" si="714"/>
        <v>0</v>
      </c>
      <c r="AY11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6" s="97" t="b">
        <f t="shared" si="708"/>
        <v>0</v>
      </c>
      <c r="BA1186" s="97" t="b">
        <f t="shared" si="709"/>
        <v>0</v>
      </c>
      <c r="BB1186" s="97" t="b">
        <f t="shared" si="715"/>
        <v>1</v>
      </c>
      <c r="BC1186" s="97" t="b">
        <f t="shared" si="716"/>
        <v>0</v>
      </c>
      <c r="BD1186" s="97" t="b">
        <f>Petrobras_PETR4___Histórico__InfoMoney_1[[#This Row],[MACD Line]]&lt;0</f>
        <v>0</v>
      </c>
      <c r="BE11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7" spans="1:57">
      <c r="A1187" s="83">
        <v>42590</v>
      </c>
      <c r="B1187" s="98">
        <v>10.76</v>
      </c>
      <c r="C1187" s="98">
        <v>10.76</v>
      </c>
      <c r="D1187" s="98">
        <v>2.23</v>
      </c>
      <c r="E1187" s="98">
        <f>Petrobras_PETR4___Histórico__InfoMoney_1[[#This Row],[Var.Dia (%)]]/100</f>
        <v>2.23E-2</v>
      </c>
      <c r="F1187" s="98">
        <v>10.65</v>
      </c>
      <c r="G1187" s="98">
        <v>10.57</v>
      </c>
      <c r="H1187" s="98">
        <v>10.81</v>
      </c>
      <c r="I1187" s="97" t="s">
        <v>1044</v>
      </c>
      <c r="J1187" s="108">
        <v>-8.9999999999999998E-4</v>
      </c>
      <c r="K1187" s="97">
        <f ca="1">IF(COUNT($E1187:E$1321)&gt;=22,LINEST(OFFSET(E1187,0,0,22),OFFSET(J1187,0,0,22)),"")</f>
        <v>-0.93878455838109975</v>
      </c>
      <c r="L1187" s="99">
        <f t="shared" si="681"/>
        <v>0</v>
      </c>
      <c r="M1187" s="99">
        <f t="shared" si="682"/>
        <v>0</v>
      </c>
      <c r="N1187" s="99">
        <f t="shared" si="683"/>
        <v>0</v>
      </c>
      <c r="O11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-0.29807692307692329</v>
      </c>
      <c r="P1187" s="128">
        <f>IF(Petrobras_PETR4___Histórico__InfoMoney_1[[#This Row],[William %R]]&lt;-0.8,1,0)</f>
        <v>0</v>
      </c>
      <c r="Q1187" s="128">
        <f>IF(Petrobras_PETR4___Histórico__InfoMoney_1[[#This Row],[William %R]]&gt;-0.1,1,0)</f>
        <v>0</v>
      </c>
      <c r="R1187" s="99">
        <f t="shared" si="684"/>
        <v>10.029999999999999</v>
      </c>
      <c r="S1187" s="99">
        <f t="shared" si="685"/>
        <v>11.07</v>
      </c>
      <c r="T1187" s="99">
        <f t="shared" si="686"/>
        <v>10.423653846153849</v>
      </c>
      <c r="U1187" s="99">
        <f t="shared" si="687"/>
        <v>10.432500000000001</v>
      </c>
      <c r="V1187" s="99">
        <f t="shared" si="688"/>
        <v>10.509200193377691</v>
      </c>
      <c r="W1187" s="99">
        <f t="shared" si="689"/>
        <v>10.073606048973568</v>
      </c>
      <c r="X1187" s="99">
        <f t="shared" si="690"/>
        <v>0.43559414440412247</v>
      </c>
      <c r="Y1187" s="99">
        <f t="shared" si="691"/>
        <v>0.49002594034057501</v>
      </c>
      <c r="Z1187" s="99">
        <f t="shared" si="692"/>
        <v>-5.4431795936452532E-2</v>
      </c>
      <c r="AA1187" s="109">
        <f t="shared" si="693"/>
        <v>0.16970562748477155</v>
      </c>
      <c r="AB1187" s="109">
        <f t="shared" si="710"/>
        <v>0.23910248848558646</v>
      </c>
      <c r="AC1187" s="99" t="str">
        <f t="shared" si="711"/>
        <v>0</v>
      </c>
      <c r="AD1187" s="95" t="str">
        <f t="shared" si="712"/>
        <v>0</v>
      </c>
      <c r="AE1187" s="95">
        <f t="shared" si="694"/>
        <v>1</v>
      </c>
      <c r="AF1187" s="95">
        <f>IF(Petrobras_PETR4___Histórico__InfoMoney_1[[#This Row],[MACD Line]]&lt;0,1,0)</f>
        <v>0</v>
      </c>
      <c r="AG1187" s="99">
        <f>Petrobras_PETR4___Histórico__InfoMoney_1[[#This Row],[9MME]]/Petrobras_PETR4___Histórico__InfoMoney_1[[#This Row],[20MA]]</f>
        <v>0.99915205810245367</v>
      </c>
      <c r="AH1187" s="95">
        <f t="shared" si="695"/>
        <v>0</v>
      </c>
      <c r="AI1187" s="96">
        <f t="shared" si="696"/>
        <v>0</v>
      </c>
      <c r="AK1187" s="104" t="b">
        <f t="shared" si="697"/>
        <v>0</v>
      </c>
      <c r="AL1187" s="104" t="b">
        <f t="shared" si="698"/>
        <v>1</v>
      </c>
      <c r="AM1187" s="104" t="b">
        <f t="shared" si="699"/>
        <v>0</v>
      </c>
      <c r="AN1187" s="104" t="b">
        <f t="shared" si="700"/>
        <v>1</v>
      </c>
      <c r="AO1187" s="98">
        <f t="shared" si="701"/>
        <v>9.2200000000000006</v>
      </c>
      <c r="AP1187" s="104">
        <f t="shared" si="702"/>
        <v>11.07</v>
      </c>
      <c r="AQ1187" s="98">
        <f t="shared" si="703"/>
        <v>0.2</v>
      </c>
      <c r="AR1187" s="98">
        <f t="shared" si="704"/>
        <v>0.15384615384615385</v>
      </c>
      <c r="AS1187" s="98">
        <f t="shared" si="705"/>
        <v>7.407407407407407E-2</v>
      </c>
      <c r="AU1187" s="97" t="b">
        <f t="shared" si="706"/>
        <v>0</v>
      </c>
      <c r="AV1187" s="97" t="b">
        <f t="shared" si="707"/>
        <v>1</v>
      </c>
      <c r="AW1187" s="97" t="b">
        <f t="shared" si="713"/>
        <v>0</v>
      </c>
      <c r="AX1187" s="97" t="b">
        <f t="shared" si="714"/>
        <v>1</v>
      </c>
      <c r="AY11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7" s="97" t="b">
        <f t="shared" si="708"/>
        <v>1</v>
      </c>
      <c r="BA1187" s="97" t="b">
        <f t="shared" si="709"/>
        <v>0</v>
      </c>
      <c r="BB1187" s="97" t="b">
        <f t="shared" si="715"/>
        <v>0</v>
      </c>
      <c r="BC1187" s="97" t="b">
        <f t="shared" si="716"/>
        <v>1</v>
      </c>
      <c r="BD1187" s="97" t="b">
        <f>Petrobras_PETR4___Histórico__InfoMoney_1[[#This Row],[MACD Line]]&lt;0</f>
        <v>0</v>
      </c>
      <c r="BE11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8" spans="1:57">
      <c r="A1188" s="83">
        <v>42587</v>
      </c>
      <c r="B1188" s="98">
        <v>10.52</v>
      </c>
      <c r="C1188" s="98">
        <v>10.52</v>
      </c>
      <c r="D1188" s="98">
        <v>-3</v>
      </c>
      <c r="E1188" s="98">
        <f>Petrobras_PETR4___Histórico__InfoMoney_1[[#This Row],[Var.Dia (%)]]/100</f>
        <v>-0.03</v>
      </c>
      <c r="F1188" s="98">
        <v>10.95</v>
      </c>
      <c r="G1188" s="98">
        <v>10.52</v>
      </c>
      <c r="H1188" s="98">
        <v>10.99</v>
      </c>
      <c r="I1188" s="97" t="s">
        <v>1045</v>
      </c>
      <c r="J1188" s="108">
        <v>4.0000000000000002E-4</v>
      </c>
      <c r="K1188" s="97">
        <f ca="1">IF(COUNT($E1188:E$1321)&gt;=22,LINEST(OFFSET(E1188,0,0,22),OFFSET(J1188,0,0,22)),"")</f>
        <v>-0.75355598250948941</v>
      </c>
      <c r="L1188" s="99">
        <f t="shared" si="681"/>
        <v>0</v>
      </c>
      <c r="M1188" s="99">
        <f t="shared" si="682"/>
        <v>0</v>
      </c>
      <c r="N1188" s="99">
        <f t="shared" si="683"/>
        <v>0</v>
      </c>
      <c r="O11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-0.52884615384615408</v>
      </c>
      <c r="P1188" s="128">
        <f>IF(Petrobras_PETR4___Histórico__InfoMoney_1[[#This Row],[William %R]]&lt;-0.8,1,0)</f>
        <v>0</v>
      </c>
      <c r="Q1188" s="128">
        <f>IF(Petrobras_PETR4___Histórico__InfoMoney_1[[#This Row],[William %R]]&gt;-0.1,1,0)</f>
        <v>0</v>
      </c>
      <c r="R1188" s="99">
        <f t="shared" si="684"/>
        <v>10.029999999999999</v>
      </c>
      <c r="S1188" s="99">
        <f t="shared" si="685"/>
        <v>11.07</v>
      </c>
      <c r="T1188" s="99">
        <f t="shared" si="686"/>
        <v>10.317769230769233</v>
      </c>
      <c r="U1188" s="99">
        <f t="shared" si="687"/>
        <v>10.362500000000002</v>
      </c>
      <c r="V1188" s="99">
        <f t="shared" si="688"/>
        <v>10.46360022853727</v>
      </c>
      <c r="W1188" s="99">
        <f t="shared" si="689"/>
        <v>10.018694532891454</v>
      </c>
      <c r="X1188" s="99">
        <f t="shared" si="690"/>
        <v>0.44490569564581683</v>
      </c>
      <c r="Y1188" s="99">
        <f t="shared" si="691"/>
        <v>0.50363388932468811</v>
      </c>
      <c r="Z1188" s="99">
        <f t="shared" si="692"/>
        <v>-5.8728193678871277E-2</v>
      </c>
      <c r="AA1188" s="109">
        <f t="shared" si="693"/>
        <v>0.23334523779156074</v>
      </c>
      <c r="AB1188" s="109">
        <f t="shared" si="710"/>
        <v>0.29928247526375468</v>
      </c>
      <c r="AC1188" s="99" t="str">
        <f t="shared" si="711"/>
        <v>0</v>
      </c>
      <c r="AD1188" s="95" t="str">
        <f t="shared" si="712"/>
        <v>0</v>
      </c>
      <c r="AE1188" s="95">
        <f t="shared" si="694"/>
        <v>1</v>
      </c>
      <c r="AF1188" s="95">
        <f>IF(Petrobras_PETR4___Histórico__InfoMoney_1[[#This Row],[MACD Line]]&lt;0,1,0)</f>
        <v>0</v>
      </c>
      <c r="AG1188" s="99">
        <f>Petrobras_PETR4___Histórico__InfoMoney_1[[#This Row],[9MME]]/Petrobras_PETR4___Histórico__InfoMoney_1[[#This Row],[20MA]]</f>
        <v>0.9956833998329776</v>
      </c>
      <c r="AH1188" s="95">
        <f t="shared" si="695"/>
        <v>0</v>
      </c>
      <c r="AI1188" s="96">
        <f t="shared" si="696"/>
        <v>0</v>
      </c>
      <c r="AK1188" s="104" t="b">
        <f t="shared" si="697"/>
        <v>1</v>
      </c>
      <c r="AL1188" s="104" t="b">
        <f t="shared" si="698"/>
        <v>1</v>
      </c>
      <c r="AM1188" s="104" t="b">
        <f t="shared" si="699"/>
        <v>1</v>
      </c>
      <c r="AN1188" s="104" t="b">
        <f t="shared" si="700"/>
        <v>0</v>
      </c>
      <c r="AO1188" s="98">
        <f t="shared" si="701"/>
        <v>9.02</v>
      </c>
      <c r="AP1188" s="104">
        <f t="shared" si="702"/>
        <v>11.07</v>
      </c>
      <c r="AQ1188" s="98">
        <f t="shared" si="703"/>
        <v>0.2</v>
      </c>
      <c r="AR1188" s="98">
        <f t="shared" si="704"/>
        <v>0.15384615384615385</v>
      </c>
      <c r="AS1188" s="98">
        <f t="shared" si="705"/>
        <v>7.407407407407407E-2</v>
      </c>
      <c r="AU1188" s="97" t="b">
        <f t="shared" si="706"/>
        <v>1</v>
      </c>
      <c r="AV1188" s="97" t="b">
        <f t="shared" si="707"/>
        <v>1</v>
      </c>
      <c r="AW1188" s="97" t="b">
        <f t="shared" si="713"/>
        <v>1</v>
      </c>
      <c r="AX1188" s="97" t="b">
        <f t="shared" si="714"/>
        <v>0</v>
      </c>
      <c r="AY11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8" s="97" t="b">
        <f t="shared" si="708"/>
        <v>0</v>
      </c>
      <c r="BA1188" s="97" t="b">
        <f t="shared" si="709"/>
        <v>1</v>
      </c>
      <c r="BB1188" s="97" t="b">
        <f t="shared" si="715"/>
        <v>1</v>
      </c>
      <c r="BC1188" s="97" t="b">
        <f t="shared" si="716"/>
        <v>0</v>
      </c>
      <c r="BD1188" s="97" t="b">
        <f>Petrobras_PETR4___Histórico__InfoMoney_1[[#This Row],[MACD Line]]&lt;0</f>
        <v>0</v>
      </c>
      <c r="BE11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89" spans="1:57">
      <c r="A1189" s="83">
        <v>42586</v>
      </c>
      <c r="B1189" s="98">
        <v>10.85</v>
      </c>
      <c r="C1189" s="98">
        <v>10.85</v>
      </c>
      <c r="D1189" s="98">
        <v>0.93</v>
      </c>
      <c r="E1189" s="98">
        <f>Petrobras_PETR4___Histórico__InfoMoney_1[[#This Row],[Var.Dia (%)]]/100</f>
        <v>9.300000000000001E-3</v>
      </c>
      <c r="F1189" s="98">
        <v>10.78</v>
      </c>
      <c r="G1189" s="98">
        <v>10.72</v>
      </c>
      <c r="H1189" s="98">
        <v>10.95</v>
      </c>
      <c r="I1189" s="97" t="s">
        <v>1046</v>
      </c>
      <c r="J1189" s="108">
        <v>-1.1999999999999999E-3</v>
      </c>
      <c r="K1189" s="97">
        <f ca="1">IF(COUNT($E1189:E$1321)&gt;=22,LINEST(OFFSET(E1189,0,0,22),OFFSET(J1189,0,0,22)),"")</f>
        <v>-0.60785065081376</v>
      </c>
      <c r="L1189" s="99">
        <f t="shared" si="681"/>
        <v>0</v>
      </c>
      <c r="M1189" s="99">
        <f t="shared" si="682"/>
        <v>0</v>
      </c>
      <c r="N1189" s="99">
        <f t="shared" si="683"/>
        <v>0</v>
      </c>
      <c r="O11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-0.17600000000000052</v>
      </c>
      <c r="P1189" s="128">
        <f>IF(Petrobras_PETR4___Histórico__InfoMoney_1[[#This Row],[William %R]]&lt;-0.8,1,0)</f>
        <v>0</v>
      </c>
      <c r="Q1189" s="128">
        <f>IF(Petrobras_PETR4___Histórico__InfoMoney_1[[#This Row],[William %R]]&gt;-0.1,1,0)</f>
        <v>0</v>
      </c>
      <c r="R1189" s="99">
        <f t="shared" si="684"/>
        <v>9.82</v>
      </c>
      <c r="S1189" s="99">
        <f t="shared" si="685"/>
        <v>11.07</v>
      </c>
      <c r="T1189" s="99">
        <f t="shared" si="686"/>
        <v>10.275038461538461</v>
      </c>
      <c r="U1189" s="99">
        <f t="shared" si="687"/>
        <v>10.281000000000002</v>
      </c>
      <c r="V1189" s="99">
        <f t="shared" si="688"/>
        <v>10.453345724634957</v>
      </c>
      <c r="W1189" s="99">
        <f t="shared" si="689"/>
        <v>9.9785900955227707</v>
      </c>
      <c r="X1189" s="99">
        <f t="shared" si="690"/>
        <v>0.47475562911218638</v>
      </c>
      <c r="Y1189" s="99">
        <f t="shared" si="691"/>
        <v>0.51831593774440587</v>
      </c>
      <c r="Z1189" s="99">
        <f t="shared" si="692"/>
        <v>-4.3560308632219491E-2</v>
      </c>
      <c r="AA1189" s="109">
        <f t="shared" si="693"/>
        <v>7.0710678118654502E-2</v>
      </c>
      <c r="AB1189" s="109">
        <f t="shared" si="710"/>
        <v>0.3142769479296883</v>
      </c>
      <c r="AC1189" s="99" t="str">
        <f t="shared" si="711"/>
        <v>0</v>
      </c>
      <c r="AD1189" s="95" t="str">
        <f t="shared" si="712"/>
        <v>0</v>
      </c>
      <c r="AE1189" s="95">
        <f t="shared" si="694"/>
        <v>1</v>
      </c>
      <c r="AF1189" s="95">
        <f>IF(Petrobras_PETR4___Histórico__InfoMoney_1[[#This Row],[MACD Line]]&lt;0,1,0)</f>
        <v>0</v>
      </c>
      <c r="AG1189" s="99">
        <f>Petrobras_PETR4___Histórico__InfoMoney_1[[#This Row],[9MME]]/Petrobras_PETR4___Histórico__InfoMoney_1[[#This Row],[20MA]]</f>
        <v>0.99942014021383707</v>
      </c>
      <c r="AH1189" s="95">
        <f t="shared" si="695"/>
        <v>0</v>
      </c>
      <c r="AI1189" s="96">
        <f t="shared" si="696"/>
        <v>0</v>
      </c>
      <c r="AK1189" s="104" t="b">
        <f t="shared" si="697"/>
        <v>1</v>
      </c>
      <c r="AL1189" s="104" t="b">
        <f t="shared" si="698"/>
        <v>1</v>
      </c>
      <c r="AM1189" s="104" t="b">
        <f t="shared" si="699"/>
        <v>0</v>
      </c>
      <c r="AN1189" s="104" t="b">
        <f t="shared" si="700"/>
        <v>1</v>
      </c>
      <c r="AO1189" s="98">
        <f t="shared" si="701"/>
        <v>8.74</v>
      </c>
      <c r="AP1189" s="104">
        <f t="shared" si="702"/>
        <v>11.07</v>
      </c>
      <c r="AQ1189" s="98">
        <f t="shared" si="703"/>
        <v>0.2</v>
      </c>
      <c r="AR1189" s="98">
        <f t="shared" si="704"/>
        <v>0.15384615384615385</v>
      </c>
      <c r="AS1189" s="98">
        <f t="shared" si="705"/>
        <v>7.407407407407407E-2</v>
      </c>
      <c r="AU1189" s="97" t="b">
        <f t="shared" si="706"/>
        <v>1</v>
      </c>
      <c r="AV1189" s="97" t="b">
        <f t="shared" si="707"/>
        <v>1</v>
      </c>
      <c r="AW1189" s="97" t="b">
        <f t="shared" si="713"/>
        <v>0</v>
      </c>
      <c r="AX1189" s="97" t="b">
        <f t="shared" si="714"/>
        <v>0</v>
      </c>
      <c r="AY11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89" s="97" t="b">
        <f t="shared" si="708"/>
        <v>0</v>
      </c>
      <c r="BA1189" s="97" t="b">
        <f t="shared" si="709"/>
        <v>0</v>
      </c>
      <c r="BB1189" s="97" t="b">
        <f t="shared" si="715"/>
        <v>1</v>
      </c>
      <c r="BC1189" s="97" t="b">
        <f t="shared" si="716"/>
        <v>1</v>
      </c>
      <c r="BD1189" s="97" t="b">
        <f>Petrobras_PETR4___Histórico__InfoMoney_1[[#This Row],[MACD Line]]&lt;0</f>
        <v>0</v>
      </c>
      <c r="BE11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0" spans="1:57">
      <c r="A1190" s="83">
        <v>42585</v>
      </c>
      <c r="B1190" s="98">
        <v>10.75</v>
      </c>
      <c r="C1190" s="98">
        <v>10.75</v>
      </c>
      <c r="D1190" s="98">
        <v>4.75</v>
      </c>
      <c r="E1190" s="98">
        <f>Petrobras_PETR4___Histórico__InfoMoney_1[[#This Row],[Var.Dia (%)]]/100</f>
        <v>4.7500000000000001E-2</v>
      </c>
      <c r="F1190" s="98">
        <v>10.46</v>
      </c>
      <c r="G1190" s="98">
        <v>10.24</v>
      </c>
      <c r="H1190" s="98">
        <v>10.75</v>
      </c>
      <c r="I1190" s="97" t="s">
        <v>1047</v>
      </c>
      <c r="J1190" s="108">
        <v>-8.9999999999999993E-3</v>
      </c>
      <c r="K1190" s="97">
        <f ca="1">IF(COUNT($E1190:E$1321)&gt;=22,LINEST(OFFSET(E1190,0,0,22),OFFSET(J1190,0,0,22)),"")</f>
        <v>-0.77025543613142156</v>
      </c>
      <c r="L1190" s="99">
        <f t="shared" si="681"/>
        <v>0</v>
      </c>
      <c r="M1190" s="99">
        <f t="shared" si="682"/>
        <v>0</v>
      </c>
      <c r="N1190" s="99">
        <f t="shared" si="683"/>
        <v>0</v>
      </c>
      <c r="O11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-0.24615384615384625</v>
      </c>
      <c r="P1190" s="128">
        <f>IF(Petrobras_PETR4___Histórico__InfoMoney_1[[#This Row],[William %R]]&lt;-0.8,1,0)</f>
        <v>0</v>
      </c>
      <c r="Q1190" s="128">
        <f>IF(Petrobras_PETR4___Histórico__InfoMoney_1[[#This Row],[William %R]]&gt;-0.1,1,0)</f>
        <v>0</v>
      </c>
      <c r="R1190" s="99">
        <f t="shared" si="684"/>
        <v>9.77</v>
      </c>
      <c r="S1190" s="99">
        <f t="shared" si="685"/>
        <v>11.07</v>
      </c>
      <c r="T1190" s="99">
        <f t="shared" si="686"/>
        <v>10.167846153846153</v>
      </c>
      <c r="U1190" s="99">
        <f t="shared" si="687"/>
        <v>10.170499999999999</v>
      </c>
      <c r="V1190" s="99">
        <f t="shared" si="688"/>
        <v>10.381226765477678</v>
      </c>
      <c r="W1190" s="99">
        <f t="shared" si="689"/>
        <v>9.9088773031645925</v>
      </c>
      <c r="X1190" s="99">
        <f t="shared" si="690"/>
        <v>0.47234946231308506</v>
      </c>
      <c r="Y1190" s="99">
        <f t="shared" si="691"/>
        <v>0.52920601490246078</v>
      </c>
      <c r="Z1190" s="99">
        <f t="shared" si="692"/>
        <v>-5.685655258937572E-2</v>
      </c>
      <c r="AA1190" s="109">
        <f t="shared" si="693"/>
        <v>0.34648232278140845</v>
      </c>
      <c r="AB1190" s="109">
        <f t="shared" si="710"/>
        <v>0.27263528751795885</v>
      </c>
      <c r="AC1190" s="99" t="str">
        <f t="shared" si="711"/>
        <v>0</v>
      </c>
      <c r="AD1190" s="95" t="str">
        <f t="shared" si="712"/>
        <v>0</v>
      </c>
      <c r="AE1190" s="95">
        <f t="shared" si="694"/>
        <v>1</v>
      </c>
      <c r="AF1190" s="95">
        <f>IF(Petrobras_PETR4___Histórico__InfoMoney_1[[#This Row],[MACD Line]]&lt;0,1,0)</f>
        <v>0</v>
      </c>
      <c r="AG1190" s="99">
        <f>Petrobras_PETR4___Histórico__InfoMoney_1[[#This Row],[9MME]]/Petrobras_PETR4___Histórico__InfoMoney_1[[#This Row],[20MA]]</f>
        <v>0.99973906433765836</v>
      </c>
      <c r="AH1190" s="95">
        <f t="shared" si="695"/>
        <v>0</v>
      </c>
      <c r="AI1190" s="96">
        <f t="shared" si="696"/>
        <v>0</v>
      </c>
      <c r="AK1190" s="104" t="b">
        <f t="shared" si="697"/>
        <v>1</v>
      </c>
      <c r="AL1190" s="104" t="b">
        <f t="shared" si="698"/>
        <v>0</v>
      </c>
      <c r="AM1190" s="104" t="b">
        <f t="shared" si="699"/>
        <v>0</v>
      </c>
      <c r="AN1190" s="104" t="b">
        <f t="shared" si="700"/>
        <v>1</v>
      </c>
      <c r="AO1190" s="98">
        <f t="shared" si="701"/>
        <v>8.09</v>
      </c>
      <c r="AP1190" s="104">
        <f t="shared" si="702"/>
        <v>11.07</v>
      </c>
      <c r="AQ1190" s="98">
        <f t="shared" si="703"/>
        <v>0.2</v>
      </c>
      <c r="AR1190" s="98">
        <f t="shared" si="704"/>
        <v>0.15384615384615385</v>
      </c>
      <c r="AS1190" s="98">
        <f t="shared" si="705"/>
        <v>7.407407407407407E-2</v>
      </c>
      <c r="AU1190" s="97" t="b">
        <f t="shared" si="706"/>
        <v>1</v>
      </c>
      <c r="AV1190" s="97" t="b">
        <f t="shared" si="707"/>
        <v>0</v>
      </c>
      <c r="AW1190" s="97" t="b">
        <f t="shared" si="713"/>
        <v>0</v>
      </c>
      <c r="AX1190" s="97" t="b">
        <f t="shared" si="714"/>
        <v>1</v>
      </c>
      <c r="AY11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0" s="97" t="b">
        <f t="shared" si="708"/>
        <v>1</v>
      </c>
      <c r="BA1190" s="97" t="b">
        <f t="shared" si="709"/>
        <v>0</v>
      </c>
      <c r="BB1190" s="97" t="b">
        <f t="shared" si="715"/>
        <v>0</v>
      </c>
      <c r="BC1190" s="97" t="b">
        <f t="shared" si="716"/>
        <v>1</v>
      </c>
      <c r="BD1190" s="97" t="b">
        <f>Petrobras_PETR4___Histórico__InfoMoney_1[[#This Row],[MACD Line]]&lt;0</f>
        <v>0</v>
      </c>
      <c r="BE11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1" spans="1:57">
      <c r="A1191" s="83">
        <v>42584</v>
      </c>
      <c r="B1191" s="98">
        <v>10.26</v>
      </c>
      <c r="C1191" s="98">
        <v>10.26</v>
      </c>
      <c r="D1191" s="98">
        <v>0.98</v>
      </c>
      <c r="E1191" s="98">
        <f>Petrobras_PETR4___Histórico__InfoMoney_1[[#This Row],[Var.Dia (%)]]/100</f>
        <v>9.7999999999999997E-3</v>
      </c>
      <c r="F1191" s="98">
        <v>10.24</v>
      </c>
      <c r="G1191" s="98">
        <v>10.029999999999999</v>
      </c>
      <c r="H1191" s="98">
        <v>10.5</v>
      </c>
      <c r="I1191" s="97" t="s">
        <v>1048</v>
      </c>
      <c r="J1191" s="108">
        <v>-1.6E-2</v>
      </c>
      <c r="K1191" s="97">
        <f ca="1">IF(COUNT($E1191:E$1321)&gt;=22,LINEST(OFFSET(E1191,0,0,22),OFFSET(J1191,0,0,22)),"")</f>
        <v>-0.56588564325051516</v>
      </c>
      <c r="L1191" s="99">
        <f t="shared" si="681"/>
        <v>0</v>
      </c>
      <c r="M1191" s="99">
        <f t="shared" si="682"/>
        <v>0</v>
      </c>
      <c r="N1191" s="99">
        <f t="shared" si="683"/>
        <v>0</v>
      </c>
      <c r="O11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-0.56250000000000056</v>
      </c>
      <c r="P1191" s="128">
        <f>IF(Petrobras_PETR4___Histórico__InfoMoney_1[[#This Row],[William %R]]&lt;-0.8,1,0)</f>
        <v>0</v>
      </c>
      <c r="Q1191" s="128">
        <f>IF(Petrobras_PETR4___Histórico__InfoMoney_1[[#This Row],[William %R]]&gt;-0.1,1,0)</f>
        <v>0</v>
      </c>
      <c r="R1191" s="99">
        <f t="shared" si="684"/>
        <v>9.6300000000000008</v>
      </c>
      <c r="S1191" s="99">
        <f t="shared" si="685"/>
        <v>11.07</v>
      </c>
      <c r="T1191" s="99">
        <f t="shared" si="686"/>
        <v>10.013346153846154</v>
      </c>
      <c r="U1191" s="99">
        <f t="shared" si="687"/>
        <v>10.061999999999999</v>
      </c>
      <c r="V1191" s="99">
        <f t="shared" si="688"/>
        <v>10.314177086473618</v>
      </c>
      <c r="W1191" s="99">
        <f t="shared" si="689"/>
        <v>9.84158748741776</v>
      </c>
      <c r="X1191" s="99">
        <f t="shared" si="690"/>
        <v>0.4725895990558584</v>
      </c>
      <c r="Y1191" s="99">
        <f t="shared" si="691"/>
        <v>0.54342015304980473</v>
      </c>
      <c r="Z1191" s="99">
        <f t="shared" si="692"/>
        <v>-7.0830553993946332E-2</v>
      </c>
      <c r="AA1191" s="109">
        <f t="shared" si="693"/>
        <v>7.0710678118654502E-2</v>
      </c>
      <c r="AB1191" s="109">
        <f t="shared" si="710"/>
        <v>0.21279097725232646</v>
      </c>
      <c r="AC1191" s="99" t="str">
        <f t="shared" si="711"/>
        <v>0</v>
      </c>
      <c r="AD1191" s="95" t="str">
        <f t="shared" si="712"/>
        <v>0</v>
      </c>
      <c r="AE1191" s="95">
        <f t="shared" si="694"/>
        <v>1</v>
      </c>
      <c r="AF1191" s="95">
        <f>IF(Petrobras_PETR4___Histórico__InfoMoney_1[[#This Row],[MACD Line]]&lt;0,1,0)</f>
        <v>0</v>
      </c>
      <c r="AG1191" s="99">
        <f>Petrobras_PETR4___Histórico__InfoMoney_1[[#This Row],[9MME]]/Petrobras_PETR4___Histórico__InfoMoney_1[[#This Row],[20MA]]</f>
        <v>0.99516459489625864</v>
      </c>
      <c r="AH1191" s="95">
        <f t="shared" si="695"/>
        <v>0</v>
      </c>
      <c r="AI1191" s="96">
        <f t="shared" si="696"/>
        <v>0</v>
      </c>
      <c r="AK1191" s="104" t="b">
        <f t="shared" si="697"/>
        <v>0</v>
      </c>
      <c r="AL1191" s="104" t="b">
        <f t="shared" si="698"/>
        <v>1</v>
      </c>
      <c r="AM1191" s="104" t="b">
        <f t="shared" si="699"/>
        <v>0</v>
      </c>
      <c r="AN1191" s="104" t="b">
        <f t="shared" si="700"/>
        <v>1</v>
      </c>
      <c r="AO1191" s="98">
        <f t="shared" si="701"/>
        <v>8.09</v>
      </c>
      <c r="AP1191" s="104">
        <f t="shared" si="702"/>
        <v>11.07</v>
      </c>
      <c r="AQ1191" s="98">
        <f t="shared" si="703"/>
        <v>0.2</v>
      </c>
      <c r="AR1191" s="98">
        <f t="shared" si="704"/>
        <v>0.15384615384615385</v>
      </c>
      <c r="AS1191" s="98">
        <f t="shared" si="705"/>
        <v>7.407407407407407E-2</v>
      </c>
      <c r="AU1191" s="97" t="b">
        <f t="shared" si="706"/>
        <v>0</v>
      </c>
      <c r="AV1191" s="97" t="b">
        <f t="shared" si="707"/>
        <v>0</v>
      </c>
      <c r="AW1191" s="97" t="b">
        <f t="shared" si="713"/>
        <v>1</v>
      </c>
      <c r="AX1191" s="97" t="b">
        <f t="shared" si="714"/>
        <v>1</v>
      </c>
      <c r="AY11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1" s="97" t="b">
        <f t="shared" si="708"/>
        <v>1</v>
      </c>
      <c r="BA1191" s="97" t="b">
        <f t="shared" si="709"/>
        <v>1</v>
      </c>
      <c r="BB1191" s="97" t="b">
        <f t="shared" si="715"/>
        <v>0</v>
      </c>
      <c r="BC1191" s="97" t="b">
        <f t="shared" si="716"/>
        <v>0</v>
      </c>
      <c r="BD1191" s="97" t="b">
        <f>Petrobras_PETR4___Histórico__InfoMoney_1[[#This Row],[MACD Line]]&lt;0</f>
        <v>0</v>
      </c>
      <c r="BE11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2" spans="1:57">
      <c r="A1192" s="83">
        <v>42583</v>
      </c>
      <c r="B1192" s="98">
        <v>10.16</v>
      </c>
      <c r="C1192" s="98">
        <v>10.16</v>
      </c>
      <c r="D1192" s="98">
        <v>-5.22</v>
      </c>
      <c r="E1192" s="98">
        <f>Petrobras_PETR4___Histórico__InfoMoney_1[[#This Row],[Var.Dia (%)]]/100</f>
        <v>-5.2199999999999996E-2</v>
      </c>
      <c r="F1192" s="98">
        <v>10.78</v>
      </c>
      <c r="G1192" s="98">
        <v>10.14</v>
      </c>
      <c r="H1192" s="98">
        <v>10.81</v>
      </c>
      <c r="I1192" s="97" t="s">
        <v>1049</v>
      </c>
      <c r="J1192" s="108">
        <v>1.06E-2</v>
      </c>
      <c r="K1192" s="97">
        <f ca="1">IF(COUNT($E1192:E$1321)&gt;=22,LINEST(OFFSET(E1192,0,0,22),OFFSET(J1192,0,0,22)),"")</f>
        <v>-0.6609460129043957</v>
      </c>
      <c r="L1192" s="99">
        <f t="shared" si="681"/>
        <v>0</v>
      </c>
      <c r="M1192" s="99">
        <f t="shared" si="682"/>
        <v>0</v>
      </c>
      <c r="N1192" s="99">
        <f t="shared" si="683"/>
        <v>0</v>
      </c>
      <c r="O11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-0.49189189189189209</v>
      </c>
      <c r="P1192" s="128">
        <f>IF(Petrobras_PETR4___Histórico__InfoMoney_1[[#This Row],[William %R]]&lt;-0.8,1,0)</f>
        <v>0</v>
      </c>
      <c r="Q1192" s="128">
        <f>IF(Petrobras_PETR4___Histórico__InfoMoney_1[[#This Row],[William %R]]&gt;-0.1,1,0)</f>
        <v>0</v>
      </c>
      <c r="R1192" s="99">
        <f t="shared" si="684"/>
        <v>9.2200000000000006</v>
      </c>
      <c r="S1192" s="99">
        <f t="shared" si="685"/>
        <v>11.07</v>
      </c>
      <c r="T1192" s="99">
        <f t="shared" si="686"/>
        <v>9.9455000000000009</v>
      </c>
      <c r="U1192" s="99">
        <f t="shared" si="687"/>
        <v>9.9685000000000006</v>
      </c>
      <c r="V1192" s="99">
        <f t="shared" si="688"/>
        <v>10.324027465832458</v>
      </c>
      <c r="W1192" s="99">
        <f t="shared" si="689"/>
        <v>9.8081144864111813</v>
      </c>
      <c r="X1192" s="99">
        <f t="shared" si="690"/>
        <v>0.51591297942127667</v>
      </c>
      <c r="Y1192" s="99">
        <f t="shared" si="691"/>
        <v>0.56112779154829129</v>
      </c>
      <c r="Z1192" s="99">
        <f t="shared" si="692"/>
        <v>-4.5214812127014614E-2</v>
      </c>
      <c r="AA1192" s="109">
        <f t="shared" si="693"/>
        <v>0.39597979746446693</v>
      </c>
      <c r="AB1192" s="109">
        <f t="shared" si="710"/>
        <v>0.25033976911389866</v>
      </c>
      <c r="AC1192" s="99" t="str">
        <f t="shared" si="711"/>
        <v>0</v>
      </c>
      <c r="AD1192" s="95" t="str">
        <f t="shared" si="712"/>
        <v>0</v>
      </c>
      <c r="AE1192" s="95">
        <f t="shared" si="694"/>
        <v>1</v>
      </c>
      <c r="AF1192" s="95">
        <f>IF(Petrobras_PETR4___Histórico__InfoMoney_1[[#This Row],[MACD Line]]&lt;0,1,0)</f>
        <v>0</v>
      </c>
      <c r="AG1192" s="99">
        <f>Petrobras_PETR4___Histórico__InfoMoney_1[[#This Row],[9MME]]/Petrobras_PETR4___Histórico__InfoMoney_1[[#This Row],[20MA]]</f>
        <v>0.99769273210613441</v>
      </c>
      <c r="AH1192" s="95">
        <f t="shared" si="695"/>
        <v>0</v>
      </c>
      <c r="AI1192" s="96">
        <f t="shared" si="696"/>
        <v>1</v>
      </c>
      <c r="AK1192" s="104" t="b">
        <f t="shared" si="697"/>
        <v>1</v>
      </c>
      <c r="AL1192" s="104" t="b">
        <f t="shared" si="698"/>
        <v>1</v>
      </c>
      <c r="AM1192" s="104" t="b">
        <f t="shared" si="699"/>
        <v>1</v>
      </c>
      <c r="AN1192" s="104" t="b">
        <f t="shared" si="700"/>
        <v>0</v>
      </c>
      <c r="AO1192" s="98">
        <f t="shared" si="701"/>
        <v>8.09</v>
      </c>
      <c r="AP1192" s="104">
        <f t="shared" si="702"/>
        <v>11.07</v>
      </c>
      <c r="AQ1192" s="98">
        <f t="shared" si="703"/>
        <v>0.2</v>
      </c>
      <c r="AR1192" s="98">
        <f t="shared" si="704"/>
        <v>0.15384615384615385</v>
      </c>
      <c r="AS1192" s="98">
        <f t="shared" si="705"/>
        <v>7.407407407407407E-2</v>
      </c>
      <c r="AU1192" s="97" t="b">
        <f t="shared" si="706"/>
        <v>0</v>
      </c>
      <c r="AV1192" s="97" t="b">
        <f t="shared" si="707"/>
        <v>1</v>
      </c>
      <c r="AW1192" s="97" t="b">
        <f t="shared" si="713"/>
        <v>1</v>
      </c>
      <c r="AX1192" s="97" t="b">
        <f t="shared" si="714"/>
        <v>1</v>
      </c>
      <c r="AY11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2" s="97" t="b">
        <f t="shared" si="708"/>
        <v>0</v>
      </c>
      <c r="BA1192" s="97" t="b">
        <f t="shared" si="709"/>
        <v>1</v>
      </c>
      <c r="BB1192" s="97" t="b">
        <f t="shared" si="715"/>
        <v>0</v>
      </c>
      <c r="BC1192" s="97" t="b">
        <f t="shared" si="716"/>
        <v>0</v>
      </c>
      <c r="BD1192" s="97" t="b">
        <f>Petrobras_PETR4___Histórico__InfoMoney_1[[#This Row],[MACD Line]]&lt;0</f>
        <v>0</v>
      </c>
      <c r="BE11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3" spans="1:57">
      <c r="A1193" s="83">
        <v>42580</v>
      </c>
      <c r="B1193" s="98">
        <v>10.72</v>
      </c>
      <c r="C1193" s="98">
        <v>10.72</v>
      </c>
      <c r="D1193" s="98">
        <v>3.76</v>
      </c>
      <c r="E1193" s="98">
        <f>Petrobras_PETR4___Histórico__InfoMoney_1[[#This Row],[Var.Dia (%)]]/100</f>
        <v>3.7599999999999995E-2</v>
      </c>
      <c r="F1193" s="98">
        <v>10.62</v>
      </c>
      <c r="G1193" s="98">
        <v>10.49</v>
      </c>
      <c r="H1193" s="98">
        <v>10.82</v>
      </c>
      <c r="I1193" s="97" t="s">
        <v>1050</v>
      </c>
      <c r="J1193" s="108">
        <v>9.7000000000000003E-3</v>
      </c>
      <c r="K1193" s="97">
        <f ca="1">IF(COUNT($E1193:E$1321)&gt;=22,LINEST(OFFSET(E1193,0,0,22),OFFSET(J1193,0,0,22)),"")</f>
        <v>-3.2468751889846589E-2</v>
      </c>
      <c r="L1193" s="99">
        <f t="shared" si="681"/>
        <v>0</v>
      </c>
      <c r="M1193" s="99">
        <f t="shared" si="682"/>
        <v>0</v>
      </c>
      <c r="N1193" s="99">
        <f t="shared" si="683"/>
        <v>0</v>
      </c>
      <c r="O11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-0.18918918918918903</v>
      </c>
      <c r="P1193" s="128">
        <f>IF(Petrobras_PETR4___Histórico__InfoMoney_1[[#This Row],[William %R]]&lt;-0.8,1,0)</f>
        <v>0</v>
      </c>
      <c r="Q1193" s="128">
        <f>IF(Petrobras_PETR4___Histórico__InfoMoney_1[[#This Row],[William %R]]&gt;-0.1,1,0)</f>
        <v>0</v>
      </c>
      <c r="R1193" s="99">
        <f t="shared" si="684"/>
        <v>9.2200000000000006</v>
      </c>
      <c r="S1193" s="99">
        <f t="shared" si="685"/>
        <v>11.07</v>
      </c>
      <c r="T1193" s="99">
        <f t="shared" si="686"/>
        <v>9.9533846153846159</v>
      </c>
      <c r="U1193" s="99">
        <f t="shared" si="687"/>
        <v>9.9065000000000012</v>
      </c>
      <c r="V1193" s="99">
        <f t="shared" si="688"/>
        <v>10.35385064143836</v>
      </c>
      <c r="W1193" s="99">
        <f t="shared" si="689"/>
        <v>9.7799636453240755</v>
      </c>
      <c r="X1193" s="99">
        <f t="shared" si="690"/>
        <v>0.57388699611428429</v>
      </c>
      <c r="Y1193" s="99">
        <f t="shared" si="691"/>
        <v>0.57243149458004494</v>
      </c>
      <c r="Z1193" s="99">
        <f t="shared" si="692"/>
        <v>1.4555015342393451E-3</v>
      </c>
      <c r="AA1193" s="109">
        <f t="shared" si="693"/>
        <v>0.27577164466275395</v>
      </c>
      <c r="AB1193" s="109">
        <f t="shared" si="710"/>
        <v>0.23270152556440174</v>
      </c>
      <c r="AC1193" s="99" t="str">
        <f t="shared" si="711"/>
        <v>0</v>
      </c>
      <c r="AD1193" s="95" t="str">
        <f t="shared" si="712"/>
        <v>0</v>
      </c>
      <c r="AE1193" s="95">
        <f t="shared" si="694"/>
        <v>1</v>
      </c>
      <c r="AF1193" s="95">
        <f>IF(Petrobras_PETR4___Histórico__InfoMoney_1[[#This Row],[MACD Line]]&lt;0,1,0)</f>
        <v>0</v>
      </c>
      <c r="AG1193" s="99">
        <f>Petrobras_PETR4___Histórico__InfoMoney_1[[#This Row],[9MME]]/Petrobras_PETR4___Histórico__InfoMoney_1[[#This Row],[20MA]]</f>
        <v>1.0047327123993959</v>
      </c>
      <c r="AH1193" s="95">
        <f t="shared" si="695"/>
        <v>0</v>
      </c>
      <c r="AI1193" s="96">
        <f t="shared" si="696"/>
        <v>0</v>
      </c>
      <c r="AK1193" s="104" t="b">
        <f t="shared" si="697"/>
        <v>1</v>
      </c>
      <c r="AL1193" s="104" t="b">
        <f t="shared" si="698"/>
        <v>0</v>
      </c>
      <c r="AM1193" s="104" t="b">
        <f t="shared" si="699"/>
        <v>0</v>
      </c>
      <c r="AN1193" s="104" t="b">
        <f t="shared" si="700"/>
        <v>1</v>
      </c>
      <c r="AO1193" s="98">
        <f t="shared" si="701"/>
        <v>8.09</v>
      </c>
      <c r="AP1193" s="104">
        <f t="shared" si="702"/>
        <v>11.07</v>
      </c>
      <c r="AQ1193" s="98">
        <f t="shared" si="703"/>
        <v>0.2</v>
      </c>
      <c r="AR1193" s="98">
        <f t="shared" si="704"/>
        <v>0.15384615384615385</v>
      </c>
      <c r="AS1193" s="98">
        <f t="shared" si="705"/>
        <v>7.407407407407407E-2</v>
      </c>
      <c r="AU1193" s="97" t="b">
        <f t="shared" si="706"/>
        <v>1</v>
      </c>
      <c r="AV1193" s="97" t="b">
        <f t="shared" si="707"/>
        <v>0</v>
      </c>
      <c r="AW1193" s="97" t="b">
        <f t="shared" si="713"/>
        <v>1</v>
      </c>
      <c r="AX1193" s="97" t="b">
        <f t="shared" si="714"/>
        <v>1</v>
      </c>
      <c r="AY11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3" s="97" t="b">
        <f t="shared" si="708"/>
        <v>1</v>
      </c>
      <c r="BA1193" s="97" t="b">
        <f t="shared" si="709"/>
        <v>0</v>
      </c>
      <c r="BB1193" s="97" t="b">
        <f t="shared" si="715"/>
        <v>0</v>
      </c>
      <c r="BC1193" s="97" t="b">
        <f t="shared" si="716"/>
        <v>0</v>
      </c>
      <c r="BD1193" s="97" t="b">
        <f>Petrobras_PETR4___Histórico__InfoMoney_1[[#This Row],[MACD Line]]&lt;0</f>
        <v>0</v>
      </c>
      <c r="BE11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4" spans="1:57">
      <c r="A1194" s="83">
        <v>42579</v>
      </c>
      <c r="B1194" s="98">
        <v>10.33</v>
      </c>
      <c r="C1194" s="98">
        <v>10.33</v>
      </c>
      <c r="D1194" s="98">
        <v>-0.61</v>
      </c>
      <c r="E1194" s="98">
        <f>Petrobras_PETR4___Histórico__InfoMoney_1[[#This Row],[Var.Dia (%)]]/100</f>
        <v>-6.0999999999999995E-3</v>
      </c>
      <c r="F1194" s="98">
        <v>10.3</v>
      </c>
      <c r="G1194" s="98">
        <v>10.07</v>
      </c>
      <c r="H1194" s="98">
        <v>10.43</v>
      </c>
      <c r="I1194" s="97" t="s">
        <v>1051</v>
      </c>
      <c r="J1194" s="108">
        <v>-1.12E-2</v>
      </c>
      <c r="K1194" s="97">
        <f ca="1">IF(COUNT($E1194:E$1321)&gt;=22,LINEST(OFFSET(E1194,0,0,22),OFFSET(J1194,0,0,22)),"")</f>
        <v>-0.40703192153261064</v>
      </c>
      <c r="L1194" s="99">
        <f t="shared" si="681"/>
        <v>0</v>
      </c>
      <c r="M1194" s="99">
        <f t="shared" si="682"/>
        <v>0</v>
      </c>
      <c r="N1194" s="99">
        <f t="shared" si="683"/>
        <v>0</v>
      </c>
      <c r="O11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-0.36097560975609755</v>
      </c>
      <c r="P1194" s="128">
        <f>IF(Petrobras_PETR4___Histórico__InfoMoney_1[[#This Row],[William %R]]&lt;-0.8,1,0)</f>
        <v>0</v>
      </c>
      <c r="Q1194" s="128">
        <f>IF(Petrobras_PETR4___Histórico__InfoMoney_1[[#This Row],[William %R]]&gt;-0.1,1,0)</f>
        <v>0</v>
      </c>
      <c r="R1194" s="99">
        <f t="shared" si="684"/>
        <v>9.02</v>
      </c>
      <c r="S1194" s="99">
        <f t="shared" si="685"/>
        <v>11.07</v>
      </c>
      <c r="T1194" s="99">
        <f t="shared" si="686"/>
        <v>9.8163846153846155</v>
      </c>
      <c r="U1194" s="99">
        <f t="shared" si="687"/>
        <v>9.8140000000000001</v>
      </c>
      <c r="V1194" s="99">
        <f t="shared" si="688"/>
        <v>10.287278030790789</v>
      </c>
      <c r="W1194" s="99">
        <f t="shared" si="689"/>
        <v>9.7047607369500017</v>
      </c>
      <c r="X1194" s="99">
        <f t="shared" si="690"/>
        <v>0.58251729384078743</v>
      </c>
      <c r="Y1194" s="99">
        <f t="shared" si="691"/>
        <v>0.57206761919648508</v>
      </c>
      <c r="Z1194" s="99">
        <f t="shared" si="692"/>
        <v>1.0449674644302354E-2</v>
      </c>
      <c r="AA1194" s="109">
        <f t="shared" si="693"/>
        <v>4.9497474683058526E-2</v>
      </c>
      <c r="AB1194" s="109">
        <f t="shared" si="710"/>
        <v>0.24285798319182303</v>
      </c>
      <c r="AC1194" s="99" t="str">
        <f t="shared" si="711"/>
        <v>0</v>
      </c>
      <c r="AD1194" s="95" t="str">
        <f t="shared" si="712"/>
        <v>0</v>
      </c>
      <c r="AE1194" s="95">
        <f t="shared" si="694"/>
        <v>1</v>
      </c>
      <c r="AF1194" s="95">
        <f>IF(Petrobras_PETR4___Histórico__InfoMoney_1[[#This Row],[MACD Line]]&lt;0,1,0)</f>
        <v>0</v>
      </c>
      <c r="AG1194" s="99">
        <f>Petrobras_PETR4___Histórico__InfoMoney_1[[#This Row],[9MME]]/Petrobras_PETR4___Histórico__InfoMoney_1[[#This Row],[20MA]]</f>
        <v>1.0002429809847784</v>
      </c>
      <c r="AH1194" s="95">
        <f t="shared" si="695"/>
        <v>0</v>
      </c>
      <c r="AI1194" s="96">
        <f t="shared" si="696"/>
        <v>0</v>
      </c>
      <c r="AK1194" s="104" t="b">
        <f t="shared" si="697"/>
        <v>0</v>
      </c>
      <c r="AL1194" s="104" t="b">
        <f t="shared" si="698"/>
        <v>0</v>
      </c>
      <c r="AM1194" s="104" t="b">
        <f t="shared" si="699"/>
        <v>0</v>
      </c>
      <c r="AN1194" s="104" t="b">
        <f t="shared" si="700"/>
        <v>1</v>
      </c>
      <c r="AO1194" s="98">
        <f t="shared" si="701"/>
        <v>8.09</v>
      </c>
      <c r="AP1194" s="104">
        <f t="shared" si="702"/>
        <v>11.07</v>
      </c>
      <c r="AQ1194" s="98">
        <f t="shared" si="703"/>
        <v>0.2</v>
      </c>
      <c r="AR1194" s="98">
        <f t="shared" si="704"/>
        <v>0.15384615384615385</v>
      </c>
      <c r="AS1194" s="98">
        <f t="shared" si="705"/>
        <v>7.407407407407407E-2</v>
      </c>
      <c r="AU1194" s="97" t="b">
        <f t="shared" si="706"/>
        <v>0</v>
      </c>
      <c r="AV1194" s="97" t="b">
        <f t="shared" si="707"/>
        <v>0</v>
      </c>
      <c r="AW1194" s="97" t="b">
        <f t="shared" si="713"/>
        <v>1</v>
      </c>
      <c r="AX1194" s="97" t="b">
        <f t="shared" si="714"/>
        <v>1</v>
      </c>
      <c r="AY11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4" s="97" t="b">
        <f t="shared" si="708"/>
        <v>1</v>
      </c>
      <c r="BA1194" s="97" t="b">
        <f t="shared" si="709"/>
        <v>1</v>
      </c>
      <c r="BB1194" s="97" t="b">
        <f t="shared" si="715"/>
        <v>0</v>
      </c>
      <c r="BC1194" s="97" t="b">
        <f t="shared" si="716"/>
        <v>0</v>
      </c>
      <c r="BD1194" s="97" t="b">
        <f>Petrobras_PETR4___Histórico__InfoMoney_1[[#This Row],[MACD Line]]&lt;0</f>
        <v>0</v>
      </c>
      <c r="BE11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5" spans="1:57">
      <c r="A1195" s="83">
        <v>42578</v>
      </c>
      <c r="B1195" s="98">
        <v>10.4</v>
      </c>
      <c r="C1195" s="98">
        <v>10.4</v>
      </c>
      <c r="D1195" s="98">
        <v>-3.11</v>
      </c>
      <c r="E1195" s="98">
        <f>Petrobras_PETR4___Histórico__InfoMoney_1[[#This Row],[Var.Dia (%)]]/100</f>
        <v>-3.1099999999999999E-2</v>
      </c>
      <c r="F1195" s="98">
        <v>10.83</v>
      </c>
      <c r="G1195" s="98">
        <v>10.4</v>
      </c>
      <c r="H1195" s="98">
        <v>10.88</v>
      </c>
      <c r="I1195" s="97" t="s">
        <v>1052</v>
      </c>
      <c r="J1195" s="108">
        <v>3.3E-3</v>
      </c>
      <c r="K1195" s="97">
        <f ca="1">IF(COUNT($E1195:E$1321)&gt;=22,LINEST(OFFSET(E1195,0,0,22),OFFSET(J1195,0,0,22)),"")</f>
        <v>-0.75750979258410456</v>
      </c>
      <c r="L1195" s="99">
        <f t="shared" si="681"/>
        <v>0</v>
      </c>
      <c r="M1195" s="99">
        <f t="shared" si="682"/>
        <v>0</v>
      </c>
      <c r="N1195" s="99">
        <f t="shared" si="683"/>
        <v>0</v>
      </c>
      <c r="O11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-0.28755364806866951</v>
      </c>
      <c r="P1195" s="128">
        <f>IF(Petrobras_PETR4___Histórico__InfoMoney_1[[#This Row],[William %R]]&lt;-0.8,1,0)</f>
        <v>0</v>
      </c>
      <c r="Q1195" s="128">
        <f>IF(Petrobras_PETR4___Histórico__InfoMoney_1[[#This Row],[William %R]]&gt;-0.1,1,0)</f>
        <v>0</v>
      </c>
      <c r="R1195" s="99">
        <f t="shared" si="684"/>
        <v>8.74</v>
      </c>
      <c r="S1195" s="99">
        <f t="shared" si="685"/>
        <v>11.07</v>
      </c>
      <c r="T1195" s="99">
        <f t="shared" si="686"/>
        <v>9.7501538461538466</v>
      </c>
      <c r="U1195" s="99">
        <f t="shared" si="687"/>
        <v>9.7230000000000008</v>
      </c>
      <c r="V1195" s="99">
        <f t="shared" si="688"/>
        <v>10.279510400025478</v>
      </c>
      <c r="W1195" s="99">
        <f t="shared" si="689"/>
        <v>9.6547415959060015</v>
      </c>
      <c r="X1195" s="99">
        <f t="shared" si="690"/>
        <v>0.62476880411947633</v>
      </c>
      <c r="Y1195" s="99">
        <f t="shared" si="691"/>
        <v>0.56945520053540943</v>
      </c>
      <c r="Z1195" s="99">
        <f t="shared" si="692"/>
        <v>5.5313603584066895E-2</v>
      </c>
      <c r="AA1195" s="109">
        <f t="shared" si="693"/>
        <v>0.23334523779156074</v>
      </c>
      <c r="AB1195" s="109">
        <f t="shared" si="710"/>
        <v>0.17888543819998276</v>
      </c>
      <c r="AC1195" s="99" t="str">
        <f t="shared" si="711"/>
        <v>0</v>
      </c>
      <c r="AD1195" s="95" t="str">
        <f t="shared" si="712"/>
        <v>0</v>
      </c>
      <c r="AE1195" s="95">
        <f t="shared" si="694"/>
        <v>1</v>
      </c>
      <c r="AF1195" s="95">
        <f>IF(Petrobras_PETR4___Histórico__InfoMoney_1[[#This Row],[MACD Line]]&lt;0,1,0)</f>
        <v>0</v>
      </c>
      <c r="AG1195" s="99">
        <f>Petrobras_PETR4___Histórico__InfoMoney_1[[#This Row],[9MME]]/Petrobras_PETR4___Histórico__InfoMoney_1[[#This Row],[20MA]]</f>
        <v>1.002792743613478</v>
      </c>
      <c r="AH1195" s="95">
        <f t="shared" si="695"/>
        <v>0</v>
      </c>
      <c r="AI1195" s="96">
        <f t="shared" si="696"/>
        <v>0</v>
      </c>
      <c r="AK1195" s="104" t="b">
        <f t="shared" si="697"/>
        <v>0</v>
      </c>
      <c r="AL1195" s="104" t="b">
        <f t="shared" si="698"/>
        <v>1</v>
      </c>
      <c r="AM1195" s="104" t="b">
        <f t="shared" si="699"/>
        <v>1</v>
      </c>
      <c r="AN1195" s="104" t="b">
        <f t="shared" si="700"/>
        <v>0</v>
      </c>
      <c r="AO1195" s="98">
        <f t="shared" si="701"/>
        <v>8.09</v>
      </c>
      <c r="AP1195" s="104">
        <f t="shared" si="702"/>
        <v>11.07</v>
      </c>
      <c r="AQ1195" s="98">
        <f t="shared" si="703"/>
        <v>0.2</v>
      </c>
      <c r="AR1195" s="98">
        <f t="shared" si="704"/>
        <v>0.15384615384615385</v>
      </c>
      <c r="AS1195" s="98">
        <f t="shared" si="705"/>
        <v>7.407407407407407E-2</v>
      </c>
      <c r="AU1195" s="97" t="b">
        <f t="shared" si="706"/>
        <v>0</v>
      </c>
      <c r="AV1195" s="97" t="b">
        <f t="shared" si="707"/>
        <v>0</v>
      </c>
      <c r="AW1195" s="97" t="b">
        <f t="shared" si="713"/>
        <v>1</v>
      </c>
      <c r="AX1195" s="97" t="b">
        <f t="shared" si="714"/>
        <v>1</v>
      </c>
      <c r="AY11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5" s="97" t="b">
        <f t="shared" si="708"/>
        <v>1</v>
      </c>
      <c r="BA1195" s="97" t="b">
        <f t="shared" si="709"/>
        <v>1</v>
      </c>
      <c r="BB1195" s="97" t="b">
        <f t="shared" si="715"/>
        <v>0</v>
      </c>
      <c r="BC1195" s="97" t="b">
        <f t="shared" si="716"/>
        <v>0</v>
      </c>
      <c r="BD1195" s="97" t="b">
        <f>Petrobras_PETR4___Histórico__InfoMoney_1[[#This Row],[MACD Line]]&lt;0</f>
        <v>0</v>
      </c>
      <c r="BE11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6" spans="1:57">
      <c r="A1196" s="83">
        <v>42577</v>
      </c>
      <c r="B1196" s="98">
        <v>10.73</v>
      </c>
      <c r="C1196" s="98">
        <v>10.73</v>
      </c>
      <c r="D1196" s="98">
        <v>-1.24</v>
      </c>
      <c r="E1196" s="98">
        <f>Petrobras_PETR4___Histórico__InfoMoney_1[[#This Row],[Var.Dia (%)]]/100</f>
        <v>-1.24E-2</v>
      </c>
      <c r="F1196" s="98">
        <v>10.8</v>
      </c>
      <c r="G1196" s="98">
        <v>10.71</v>
      </c>
      <c r="H1196" s="98">
        <v>10.9</v>
      </c>
      <c r="I1196" s="97" t="s">
        <v>1053</v>
      </c>
      <c r="J1196" s="108">
        <v>-1.1999999999999999E-3</v>
      </c>
      <c r="K1196" s="97">
        <f ca="1">IF(COUNT($E1196:E$1321)&gt;=22,LINEST(OFFSET(E1196,0,0,22),OFFSET(J1196,0,0,22)),"")</f>
        <v>-0.12560351631443711</v>
      </c>
      <c r="L1196" s="99">
        <f t="shared" si="681"/>
        <v>0</v>
      </c>
      <c r="M1196" s="99">
        <f t="shared" si="682"/>
        <v>0</v>
      </c>
      <c r="N1196" s="99">
        <f t="shared" si="683"/>
        <v>0</v>
      </c>
      <c r="O11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-0.13765182186234809</v>
      </c>
      <c r="P1196" s="128">
        <f>IF(Petrobras_PETR4___Histórico__InfoMoney_1[[#This Row],[William %R]]&lt;-0.8,1,0)</f>
        <v>0</v>
      </c>
      <c r="Q1196" s="128">
        <f>IF(Petrobras_PETR4___Histórico__InfoMoney_1[[#This Row],[William %R]]&gt;-0.1,1,0)</f>
        <v>0</v>
      </c>
      <c r="R1196" s="99">
        <f t="shared" si="684"/>
        <v>8.6</v>
      </c>
      <c r="S1196" s="99">
        <f t="shared" si="685"/>
        <v>11.07</v>
      </c>
      <c r="T1196" s="99">
        <f t="shared" si="686"/>
        <v>9.6985384615384618</v>
      </c>
      <c r="U1196" s="99">
        <f t="shared" si="687"/>
        <v>9.6320000000000014</v>
      </c>
      <c r="V1196" s="99">
        <f t="shared" si="688"/>
        <v>10.257603200030109</v>
      </c>
      <c r="W1196" s="99">
        <f t="shared" si="689"/>
        <v>9.5951209235784809</v>
      </c>
      <c r="X1196" s="99">
        <f t="shared" si="690"/>
        <v>0.66248227645162849</v>
      </c>
      <c r="Y1196" s="99">
        <f t="shared" si="691"/>
        <v>0.55562679963939277</v>
      </c>
      <c r="Z1196" s="99">
        <f t="shared" si="692"/>
        <v>0.10685547681223573</v>
      </c>
      <c r="AA1196" s="109">
        <f t="shared" si="693"/>
        <v>9.8994949366115789E-2</v>
      </c>
      <c r="AB1196" s="109">
        <f t="shared" si="710"/>
        <v>7.5365774725666593E-2</v>
      </c>
      <c r="AC1196" s="99" t="str">
        <f t="shared" si="711"/>
        <v>0</v>
      </c>
      <c r="AD1196" s="95" t="str">
        <f t="shared" si="712"/>
        <v>0</v>
      </c>
      <c r="AE1196" s="95">
        <f t="shared" si="694"/>
        <v>1</v>
      </c>
      <c r="AF1196" s="95">
        <f>IF(Petrobras_PETR4___Histórico__InfoMoney_1[[#This Row],[MACD Line]]&lt;0,1,0)</f>
        <v>0</v>
      </c>
      <c r="AG1196" s="99">
        <f>Petrobras_PETR4___Histórico__InfoMoney_1[[#This Row],[9MME]]/Petrobras_PETR4___Histórico__InfoMoney_1[[#This Row],[20MA]]</f>
        <v>1.006908062867365</v>
      </c>
      <c r="AH1196" s="95">
        <f t="shared" si="695"/>
        <v>0</v>
      </c>
      <c r="AI1196" s="96">
        <f t="shared" si="696"/>
        <v>0</v>
      </c>
      <c r="AK1196" s="104" t="b">
        <f t="shared" si="697"/>
        <v>1</v>
      </c>
      <c r="AL1196" s="104" t="b">
        <f t="shared" si="698"/>
        <v>1</v>
      </c>
      <c r="AM1196" s="104" t="b">
        <f t="shared" si="699"/>
        <v>0</v>
      </c>
      <c r="AN1196" s="104" t="b">
        <f t="shared" si="700"/>
        <v>1</v>
      </c>
      <c r="AO1196" s="98">
        <f t="shared" si="701"/>
        <v>8.09</v>
      </c>
      <c r="AP1196" s="104">
        <f t="shared" si="702"/>
        <v>11.07</v>
      </c>
      <c r="AQ1196" s="98">
        <f t="shared" si="703"/>
        <v>0.2</v>
      </c>
      <c r="AR1196" s="98">
        <f t="shared" si="704"/>
        <v>0.15384615384615385</v>
      </c>
      <c r="AS1196" s="98">
        <f t="shared" si="705"/>
        <v>7.407407407407407E-2</v>
      </c>
      <c r="AU1196" s="97" t="b">
        <f t="shared" si="706"/>
        <v>0</v>
      </c>
      <c r="AV1196" s="97" t="b">
        <f t="shared" si="707"/>
        <v>1</v>
      </c>
      <c r="AW1196" s="97" t="b">
        <f t="shared" si="713"/>
        <v>1</v>
      </c>
      <c r="AX1196" s="97" t="b">
        <f t="shared" si="714"/>
        <v>1</v>
      </c>
      <c r="AY11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6" s="97" t="b">
        <f t="shared" si="708"/>
        <v>0</v>
      </c>
      <c r="BA1196" s="97" t="b">
        <f t="shared" si="709"/>
        <v>1</v>
      </c>
      <c r="BB1196" s="97" t="b">
        <f t="shared" si="715"/>
        <v>0</v>
      </c>
      <c r="BC1196" s="97" t="b">
        <f t="shared" si="716"/>
        <v>0</v>
      </c>
      <c r="BD1196" s="97" t="b">
        <f>Petrobras_PETR4___Histórico__InfoMoney_1[[#This Row],[MACD Line]]&lt;0</f>
        <v>0</v>
      </c>
      <c r="BE11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7" spans="1:57">
      <c r="A1197" s="83">
        <v>42576</v>
      </c>
      <c r="B1197" s="98">
        <v>10.87</v>
      </c>
      <c r="C1197" s="98">
        <v>10.87</v>
      </c>
      <c r="D1197" s="98">
        <v>0.75</v>
      </c>
      <c r="E1197" s="98">
        <f>Petrobras_PETR4___Histórico__InfoMoney_1[[#This Row],[Var.Dia (%)]]/100</f>
        <v>7.4999999999999997E-3</v>
      </c>
      <c r="F1197" s="98">
        <v>10.82</v>
      </c>
      <c r="G1197" s="98">
        <v>10.76</v>
      </c>
      <c r="H1197" s="98">
        <v>11.07</v>
      </c>
      <c r="I1197" s="97" t="s">
        <v>1054</v>
      </c>
      <c r="J1197" s="108">
        <v>1.6000000000000001E-3</v>
      </c>
      <c r="K1197" s="97">
        <f ca="1">IF(COUNT($E1197:E$1321)&gt;=22,LINEST(OFFSET(E1197,0,0,22),OFFSET(J1197,0,0,22)),"")</f>
        <v>-0.65557662502104719</v>
      </c>
      <c r="L1197" s="99">
        <f t="shared" si="681"/>
        <v>0</v>
      </c>
      <c r="M1197" s="99">
        <f t="shared" si="682"/>
        <v>1</v>
      </c>
      <c r="N1197" s="99">
        <f t="shared" si="683"/>
        <v>0</v>
      </c>
      <c r="O11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-6.7114093959731891E-2</v>
      </c>
      <c r="P1197" s="128">
        <f>IF(Petrobras_PETR4___Histórico__InfoMoney_1[[#This Row],[William %R]]&lt;-0.8,1,0)</f>
        <v>0</v>
      </c>
      <c r="Q1197" s="128">
        <f>IF(Petrobras_PETR4___Histórico__InfoMoney_1[[#This Row],[William %R]]&gt;-0.1,1,0)</f>
        <v>1</v>
      </c>
      <c r="R1197" s="99">
        <f t="shared" si="684"/>
        <v>8.09</v>
      </c>
      <c r="S1197" s="99">
        <f t="shared" si="685"/>
        <v>11.07</v>
      </c>
      <c r="T1197" s="99">
        <f t="shared" si="686"/>
        <v>9.5956923076923086</v>
      </c>
      <c r="U1197" s="99">
        <f t="shared" si="687"/>
        <v>9.511000000000001</v>
      </c>
      <c r="V1197" s="99">
        <f t="shared" si="688"/>
        <v>10.171712872762857</v>
      </c>
      <c r="W1197" s="99">
        <f t="shared" si="689"/>
        <v>9.5043305974647598</v>
      </c>
      <c r="X1197" s="99">
        <f t="shared" si="690"/>
        <v>0.66738227529809713</v>
      </c>
      <c r="Y1197" s="99">
        <f t="shared" si="691"/>
        <v>0.52891293043633381</v>
      </c>
      <c r="Z1197" s="99">
        <f t="shared" si="692"/>
        <v>0.13846934486176332</v>
      </c>
      <c r="AA1197" s="109">
        <f t="shared" si="693"/>
        <v>5.6568542494923851E-2</v>
      </c>
      <c r="AB1197" s="109">
        <f t="shared" si="710"/>
        <v>9.203260291874775E-2</v>
      </c>
      <c r="AC1197" s="99" t="str">
        <f t="shared" si="711"/>
        <v>0</v>
      </c>
      <c r="AD1197" s="95" t="str">
        <f t="shared" si="712"/>
        <v>0</v>
      </c>
      <c r="AE1197" s="95">
        <f t="shared" si="694"/>
        <v>1</v>
      </c>
      <c r="AF1197" s="95">
        <f>IF(Petrobras_PETR4___Histórico__InfoMoney_1[[#This Row],[MACD Line]]&lt;0,1,0)</f>
        <v>0</v>
      </c>
      <c r="AG1197" s="99">
        <f>Petrobras_PETR4___Histórico__InfoMoney_1[[#This Row],[9MME]]/Petrobras_PETR4___Histórico__InfoMoney_1[[#This Row],[20MA]]</f>
        <v>1.0089046690876151</v>
      </c>
      <c r="AH1197" s="95">
        <f t="shared" si="695"/>
        <v>0</v>
      </c>
      <c r="AI1197" s="96">
        <f t="shared" si="696"/>
        <v>0</v>
      </c>
      <c r="AK1197" s="104" t="b">
        <f t="shared" si="697"/>
        <v>1</v>
      </c>
      <c r="AL1197" s="104" t="b">
        <f t="shared" si="698"/>
        <v>1</v>
      </c>
      <c r="AM1197" s="104" t="b">
        <f t="shared" si="699"/>
        <v>0</v>
      </c>
      <c r="AN1197" s="104" t="b">
        <f t="shared" si="700"/>
        <v>1</v>
      </c>
      <c r="AO1197" s="98">
        <f t="shared" si="701"/>
        <v>7.93</v>
      </c>
      <c r="AP1197" s="104">
        <f t="shared" si="702"/>
        <v>11.07</v>
      </c>
      <c r="AQ1197" s="98">
        <f t="shared" si="703"/>
        <v>0.2</v>
      </c>
      <c r="AR1197" s="98">
        <f t="shared" si="704"/>
        <v>0.15384615384615385</v>
      </c>
      <c r="AS1197" s="98">
        <f t="shared" si="705"/>
        <v>7.407407407407407E-2</v>
      </c>
      <c r="AU1197" s="97" t="b">
        <f t="shared" si="706"/>
        <v>1</v>
      </c>
      <c r="AV1197" s="97" t="b">
        <f t="shared" si="707"/>
        <v>0</v>
      </c>
      <c r="AW1197" s="97" t="b">
        <f t="shared" si="713"/>
        <v>1</v>
      </c>
      <c r="AX1197" s="97" t="b">
        <f t="shared" si="714"/>
        <v>1</v>
      </c>
      <c r="AY11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7" s="97" t="b">
        <f t="shared" si="708"/>
        <v>1</v>
      </c>
      <c r="BA1197" s="97" t="b">
        <f t="shared" si="709"/>
        <v>0</v>
      </c>
      <c r="BB1197" s="97" t="b">
        <f t="shared" si="715"/>
        <v>0</v>
      </c>
      <c r="BC1197" s="97" t="b">
        <f t="shared" si="716"/>
        <v>0</v>
      </c>
      <c r="BD1197" s="97" t="b">
        <f>Petrobras_PETR4___Histórico__InfoMoney_1[[#This Row],[MACD Line]]&lt;0</f>
        <v>0</v>
      </c>
      <c r="BE11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8" spans="1:57">
      <c r="A1198" s="83">
        <v>42573</v>
      </c>
      <c r="B1198" s="98">
        <v>10.79</v>
      </c>
      <c r="C1198" s="98">
        <v>10.79</v>
      </c>
      <c r="D1198" s="98">
        <v>0.76</v>
      </c>
      <c r="E1198" s="98">
        <f>Petrobras_PETR4___Histórico__InfoMoney_1[[#This Row],[Var.Dia (%)]]/100</f>
        <v>7.6E-3</v>
      </c>
      <c r="F1198" s="98">
        <v>10.7</v>
      </c>
      <c r="G1198" s="98">
        <v>10.59</v>
      </c>
      <c r="H1198" s="98">
        <v>10.81</v>
      </c>
      <c r="I1198" s="97" t="s">
        <v>1055</v>
      </c>
      <c r="J1198" s="108">
        <v>2.3E-3</v>
      </c>
      <c r="K1198" s="97">
        <f ca="1">IF(COUNT($E1198:E$1321)&gt;=22,LINEST(OFFSET(E1198,0,0,22),OFFSET(J1198,0,0,22)),"")</f>
        <v>-0.161702555831926</v>
      </c>
      <c r="L1198" s="99">
        <f t="shared" si="681"/>
        <v>0</v>
      </c>
      <c r="M1198" s="99">
        <f t="shared" si="682"/>
        <v>0</v>
      </c>
      <c r="N1198" s="99">
        <f t="shared" si="683"/>
        <v>0</v>
      </c>
      <c r="O11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-1.4598540145985738E-2</v>
      </c>
      <c r="P1198" s="128">
        <f>IF(Petrobras_PETR4___Histórico__InfoMoney_1[[#This Row],[William %R]]&lt;-0.8,1,0)</f>
        <v>0</v>
      </c>
      <c r="Q1198" s="128">
        <f>IF(Petrobras_PETR4___Histórico__InfoMoney_1[[#This Row],[William %R]]&gt;-0.1,1,0)</f>
        <v>1</v>
      </c>
      <c r="R1198" s="99">
        <f t="shared" si="684"/>
        <v>8.09</v>
      </c>
      <c r="S1198" s="99">
        <f t="shared" si="685"/>
        <v>10.83</v>
      </c>
      <c r="T1198" s="99">
        <f t="shared" si="686"/>
        <v>9.4805769230769243</v>
      </c>
      <c r="U1198" s="99">
        <f t="shared" si="687"/>
        <v>9.3640000000000008</v>
      </c>
      <c r="V1198" s="99">
        <f t="shared" si="688"/>
        <v>10.044751576901557</v>
      </c>
      <c r="W1198" s="99">
        <f t="shared" si="689"/>
        <v>9.3950770452619405</v>
      </c>
      <c r="X1198" s="99">
        <f t="shared" si="690"/>
        <v>0.64967453163961686</v>
      </c>
      <c r="Y1198" s="99">
        <f t="shared" si="691"/>
        <v>0.49429559422089298</v>
      </c>
      <c r="Z1198" s="99">
        <f t="shared" si="692"/>
        <v>0.15537893741872388</v>
      </c>
      <c r="AA1198" s="109">
        <f t="shared" si="693"/>
        <v>5.6568542494922595E-2</v>
      </c>
      <c r="AB1198" s="109">
        <f t="shared" si="710"/>
        <v>0.13472193585307476</v>
      </c>
      <c r="AC1198" s="99" t="str">
        <f t="shared" si="711"/>
        <v>0</v>
      </c>
      <c r="AD1198" s="95" t="str">
        <f t="shared" si="712"/>
        <v>0</v>
      </c>
      <c r="AE1198" s="95">
        <f t="shared" si="694"/>
        <v>1</v>
      </c>
      <c r="AF1198" s="95">
        <f>IF(Petrobras_PETR4___Histórico__InfoMoney_1[[#This Row],[MACD Line]]&lt;0,1,0)</f>
        <v>0</v>
      </c>
      <c r="AG1198" s="99">
        <f>Petrobras_PETR4___Histórico__InfoMoney_1[[#This Row],[9MME]]/Petrobras_PETR4___Histórico__InfoMoney_1[[#This Row],[20MA]]</f>
        <v>1.0124494791837808</v>
      </c>
      <c r="AH1198" s="95">
        <f t="shared" si="695"/>
        <v>0</v>
      </c>
      <c r="AI1198" s="96">
        <f t="shared" si="696"/>
        <v>0</v>
      </c>
      <c r="AK1198" s="104" t="b">
        <f t="shared" si="697"/>
        <v>1</v>
      </c>
      <c r="AL1198" s="104" t="b">
        <f t="shared" si="698"/>
        <v>0</v>
      </c>
      <c r="AM1198" s="104" t="b">
        <f t="shared" si="699"/>
        <v>0</v>
      </c>
      <c r="AN1198" s="104" t="b">
        <f t="shared" si="700"/>
        <v>1</v>
      </c>
      <c r="AO1198" s="98">
        <f t="shared" si="701"/>
        <v>7.93</v>
      </c>
      <c r="AP1198" s="104">
        <f t="shared" si="702"/>
        <v>10.83</v>
      </c>
      <c r="AQ1198" s="98">
        <f t="shared" si="703"/>
        <v>0.2</v>
      </c>
      <c r="AR1198" s="98">
        <f t="shared" si="704"/>
        <v>0.15384615384615385</v>
      </c>
      <c r="AS1198" s="98">
        <f t="shared" si="705"/>
        <v>7.407407407407407E-2</v>
      </c>
      <c r="AU1198" s="97" t="b">
        <f t="shared" si="706"/>
        <v>0</v>
      </c>
      <c r="AV1198" s="97" t="b">
        <f t="shared" si="707"/>
        <v>1</v>
      </c>
      <c r="AW1198" s="97" t="b">
        <f t="shared" si="713"/>
        <v>1</v>
      </c>
      <c r="AX1198" s="97" t="b">
        <f t="shared" si="714"/>
        <v>1</v>
      </c>
      <c r="AY11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8" s="97" t="b">
        <f t="shared" si="708"/>
        <v>0</v>
      </c>
      <c r="BA1198" s="97" t="b">
        <f t="shared" si="709"/>
        <v>1</v>
      </c>
      <c r="BB1198" s="97" t="b">
        <f t="shared" si="715"/>
        <v>0</v>
      </c>
      <c r="BC1198" s="97" t="b">
        <f t="shared" si="716"/>
        <v>0</v>
      </c>
      <c r="BD1198" s="97" t="b">
        <f>Petrobras_PETR4___Histórico__InfoMoney_1[[#This Row],[MACD Line]]&lt;0</f>
        <v>0</v>
      </c>
      <c r="BE11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199" spans="1:57">
      <c r="A1199" s="83">
        <v>42572</v>
      </c>
      <c r="B1199" s="98">
        <v>10.71</v>
      </c>
      <c r="C1199" s="98">
        <v>10.71</v>
      </c>
      <c r="D1199" s="98">
        <v>0.25</v>
      </c>
      <c r="E1199" s="98">
        <f>Petrobras_PETR4___Histórico__InfoMoney_1[[#This Row],[Var.Dia (%)]]/100</f>
        <v>2.5000000000000001E-3</v>
      </c>
      <c r="F1199" s="98">
        <v>10.63</v>
      </c>
      <c r="G1199" s="98">
        <v>10.6</v>
      </c>
      <c r="H1199" s="98">
        <v>10.83</v>
      </c>
      <c r="I1199" s="97" t="s">
        <v>1056</v>
      </c>
      <c r="J1199" s="108">
        <v>-6.3E-3</v>
      </c>
      <c r="K1199" s="97">
        <f ca="1">IF(COUNT($E1199:E$1321)&gt;=22,LINEST(OFFSET(E1199,0,0,22),OFFSET(J1199,0,0,22)),"")</f>
        <v>5.3595395441916174E-2</v>
      </c>
      <c r="L1199" s="99">
        <f t="shared" si="681"/>
        <v>0</v>
      </c>
      <c r="M1199" s="99">
        <f t="shared" si="682"/>
        <v>1</v>
      </c>
      <c r="N1199" s="99">
        <f t="shared" si="683"/>
        <v>0</v>
      </c>
      <c r="O11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-4.3795620437955915E-2</v>
      </c>
      <c r="P1199" s="128">
        <f>IF(Petrobras_PETR4___Histórico__InfoMoney_1[[#This Row],[William %R]]&lt;-0.8,1,0)</f>
        <v>0</v>
      </c>
      <c r="Q1199" s="128">
        <f>IF(Petrobras_PETR4___Histórico__InfoMoney_1[[#This Row],[William %R]]&gt;-0.1,1,0)</f>
        <v>1</v>
      </c>
      <c r="R1199" s="99">
        <f t="shared" si="684"/>
        <v>8.09</v>
      </c>
      <c r="S1199" s="99">
        <f t="shared" si="685"/>
        <v>10.83</v>
      </c>
      <c r="T1199" s="99">
        <f t="shared" si="686"/>
        <v>9.3849230769230765</v>
      </c>
      <c r="U1199" s="99">
        <f t="shared" si="687"/>
        <v>9.2425000000000015</v>
      </c>
      <c r="V1199" s="99">
        <f t="shared" si="688"/>
        <v>9.9092518636109315</v>
      </c>
      <c r="W1199" s="99">
        <f t="shared" si="689"/>
        <v>9.2834832088828954</v>
      </c>
      <c r="X1199" s="99">
        <f t="shared" si="690"/>
        <v>0.62576865472803611</v>
      </c>
      <c r="Y1199" s="99">
        <f t="shared" si="691"/>
        <v>0.45545085986621203</v>
      </c>
      <c r="Z1199" s="99">
        <f t="shared" si="692"/>
        <v>0.17031779486182408</v>
      </c>
      <c r="AA1199" s="109">
        <f t="shared" si="693"/>
        <v>2.1213203435597228E-2</v>
      </c>
      <c r="AB1199" s="109">
        <f t="shared" si="710"/>
        <v>0.31277787645548061</v>
      </c>
      <c r="AC1199" s="99" t="str">
        <f t="shared" si="711"/>
        <v>0</v>
      </c>
      <c r="AD1199" s="95" t="str">
        <f t="shared" si="712"/>
        <v>0</v>
      </c>
      <c r="AE1199" s="95">
        <f t="shared" si="694"/>
        <v>1</v>
      </c>
      <c r="AF1199" s="95">
        <f>IF(Petrobras_PETR4___Histórico__InfoMoney_1[[#This Row],[MACD Line]]&lt;0,1,0)</f>
        <v>0</v>
      </c>
      <c r="AG1199" s="99">
        <f>Petrobras_PETR4___Histórico__InfoMoney_1[[#This Row],[9MME]]/Petrobras_PETR4___Histórico__InfoMoney_1[[#This Row],[20MA]]</f>
        <v>1.0154095836541059</v>
      </c>
      <c r="AH1199" s="95">
        <f t="shared" si="695"/>
        <v>0</v>
      </c>
      <c r="AI1199" s="96">
        <f t="shared" si="696"/>
        <v>0</v>
      </c>
      <c r="AK1199" s="104" t="b">
        <f t="shared" si="697"/>
        <v>0</v>
      </c>
      <c r="AL1199" s="104" t="b">
        <f t="shared" si="698"/>
        <v>1</v>
      </c>
      <c r="AM1199" s="104" t="b">
        <f t="shared" si="699"/>
        <v>0</v>
      </c>
      <c r="AN1199" s="104" t="b">
        <f t="shared" si="700"/>
        <v>1</v>
      </c>
      <c r="AO1199" s="98">
        <f t="shared" si="701"/>
        <v>7.93</v>
      </c>
      <c r="AP1199" s="104">
        <f t="shared" si="702"/>
        <v>10.83</v>
      </c>
      <c r="AQ1199" s="98">
        <f t="shared" si="703"/>
        <v>0.2</v>
      </c>
      <c r="AR1199" s="98">
        <f t="shared" si="704"/>
        <v>0.15384615384615385</v>
      </c>
      <c r="AS1199" s="98">
        <f t="shared" si="705"/>
        <v>7.407407407407407E-2</v>
      </c>
      <c r="AU1199" s="97" t="b">
        <f t="shared" si="706"/>
        <v>1</v>
      </c>
      <c r="AV1199" s="97" t="b">
        <f t="shared" si="707"/>
        <v>0</v>
      </c>
      <c r="AW1199" s="97" t="b">
        <f t="shared" si="713"/>
        <v>1</v>
      </c>
      <c r="AX1199" s="97" t="b">
        <f t="shared" si="714"/>
        <v>0</v>
      </c>
      <c r="AY11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199" s="97" t="b">
        <f t="shared" si="708"/>
        <v>0</v>
      </c>
      <c r="BA1199" s="97" t="b">
        <f t="shared" si="709"/>
        <v>0</v>
      </c>
      <c r="BB1199" s="97" t="b">
        <f t="shared" si="715"/>
        <v>1</v>
      </c>
      <c r="BC1199" s="97" t="b">
        <f t="shared" si="716"/>
        <v>0</v>
      </c>
      <c r="BD1199" s="97" t="b">
        <f>Petrobras_PETR4___Histórico__InfoMoney_1[[#This Row],[MACD Line]]&lt;0</f>
        <v>0</v>
      </c>
      <c r="BE11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0" spans="1:57">
      <c r="A1200" s="83">
        <v>42571</v>
      </c>
      <c r="B1200" s="98">
        <v>10.68</v>
      </c>
      <c r="C1200" s="98">
        <v>10.68</v>
      </c>
      <c r="D1200" s="98">
        <v>0.34</v>
      </c>
      <c r="E1200" s="98">
        <f>Petrobras_PETR4___Histórico__InfoMoney_1[[#This Row],[Var.Dia (%)]]/100</f>
        <v>3.4000000000000002E-3</v>
      </c>
      <c r="F1200" s="98">
        <v>10.68</v>
      </c>
      <c r="G1200" s="98">
        <v>10.43</v>
      </c>
      <c r="H1200" s="98">
        <v>10.75</v>
      </c>
      <c r="I1200" s="97" t="s">
        <v>1057</v>
      </c>
      <c r="J1200" s="108">
        <v>-1.1000000000000001E-3</v>
      </c>
      <c r="K1200" s="97">
        <f ca="1">IF(COUNT($E1200:E$1321)&gt;=22,LINEST(OFFSET(E1200,0,0,22),OFFSET(J1200,0,0,22)),"")</f>
        <v>0.17372223862677147</v>
      </c>
      <c r="L1200" s="99">
        <f t="shared" si="681"/>
        <v>0</v>
      </c>
      <c r="M1200" s="99">
        <f t="shared" si="682"/>
        <v>0</v>
      </c>
      <c r="N1200" s="99">
        <f t="shared" si="683"/>
        <v>0</v>
      </c>
      <c r="O12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-4.7794117647059098E-2</v>
      </c>
      <c r="P1200" s="128">
        <f>IF(Petrobras_PETR4___Histórico__InfoMoney_1[[#This Row],[William %R]]&lt;-0.8,1,0)</f>
        <v>0</v>
      </c>
      <c r="Q1200" s="128">
        <f>IF(Petrobras_PETR4___Histórico__InfoMoney_1[[#This Row],[William %R]]&gt;-0.1,1,0)</f>
        <v>1</v>
      </c>
      <c r="R1200" s="99">
        <f t="shared" si="684"/>
        <v>8.09</v>
      </c>
      <c r="S1200" s="99">
        <f t="shared" si="685"/>
        <v>10.81</v>
      </c>
      <c r="T1200" s="99">
        <f t="shared" si="686"/>
        <v>9.2855384615384633</v>
      </c>
      <c r="U1200" s="99">
        <f t="shared" si="687"/>
        <v>9.1440000000000001</v>
      </c>
      <c r="V1200" s="99">
        <f t="shared" si="688"/>
        <v>9.7636612933583731</v>
      </c>
      <c r="W1200" s="99">
        <f t="shared" si="689"/>
        <v>9.1693618655935261</v>
      </c>
      <c r="X1200" s="99">
        <f t="shared" si="690"/>
        <v>0.59429942776484701</v>
      </c>
      <c r="Y1200" s="99">
        <f t="shared" si="691"/>
        <v>0.41287141115075604</v>
      </c>
      <c r="Z1200" s="99">
        <f t="shared" si="692"/>
        <v>0.18142801661409097</v>
      </c>
      <c r="AA1200" s="109">
        <f t="shared" si="693"/>
        <v>2.8284271247461298E-2</v>
      </c>
      <c r="AB1200" s="109">
        <f t="shared" si="710"/>
        <v>0.37951284563239762</v>
      </c>
      <c r="AC1200" s="99" t="str">
        <f t="shared" si="711"/>
        <v>0</v>
      </c>
      <c r="AD1200" s="95" t="str">
        <f t="shared" si="712"/>
        <v>0</v>
      </c>
      <c r="AE1200" s="95">
        <f t="shared" si="694"/>
        <v>1</v>
      </c>
      <c r="AF1200" s="95">
        <f>IF(Petrobras_PETR4___Histórico__InfoMoney_1[[#This Row],[MACD Line]]&lt;0,1,0)</f>
        <v>0</v>
      </c>
      <c r="AG1200" s="99">
        <f>Petrobras_PETR4___Histórico__InfoMoney_1[[#This Row],[9MME]]/Petrobras_PETR4___Histórico__InfoMoney_1[[#This Row],[20MA]]</f>
        <v>1.0154788343764722</v>
      </c>
      <c r="AH1200" s="95">
        <f t="shared" si="695"/>
        <v>0</v>
      </c>
      <c r="AI1200" s="96">
        <f t="shared" si="696"/>
        <v>0</v>
      </c>
      <c r="AK1200" s="104" t="b">
        <f t="shared" si="697"/>
        <v>1</v>
      </c>
      <c r="AL1200" s="104" t="b">
        <f t="shared" si="698"/>
        <v>1</v>
      </c>
      <c r="AM1200" s="104" t="b">
        <f t="shared" si="699"/>
        <v>1</v>
      </c>
      <c r="AN1200" s="104" t="b">
        <f t="shared" si="700"/>
        <v>1</v>
      </c>
      <c r="AO1200" s="98">
        <f t="shared" si="701"/>
        <v>7.93</v>
      </c>
      <c r="AP1200" s="104">
        <f t="shared" si="702"/>
        <v>10.81</v>
      </c>
      <c r="AQ1200" s="98">
        <f t="shared" si="703"/>
        <v>0.2</v>
      </c>
      <c r="AR1200" s="98">
        <f t="shared" si="704"/>
        <v>0.15384615384615385</v>
      </c>
      <c r="AS1200" s="98">
        <f t="shared" si="705"/>
        <v>7.407407407407407E-2</v>
      </c>
      <c r="AU1200" s="97" t="b">
        <f t="shared" si="706"/>
        <v>0</v>
      </c>
      <c r="AV1200" s="97" t="b">
        <f t="shared" si="707"/>
        <v>1</v>
      </c>
      <c r="AW1200" s="97" t="b">
        <f t="shared" si="713"/>
        <v>0</v>
      </c>
      <c r="AX1200" s="97" t="b">
        <f t="shared" si="714"/>
        <v>0</v>
      </c>
      <c r="AY12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0" s="97" t="b">
        <f t="shared" si="708"/>
        <v>0</v>
      </c>
      <c r="BA1200" s="97" t="b">
        <f t="shared" si="709"/>
        <v>0</v>
      </c>
      <c r="BB1200" s="97" t="b">
        <f t="shared" si="715"/>
        <v>1</v>
      </c>
      <c r="BC1200" s="97" t="b">
        <f t="shared" si="716"/>
        <v>1</v>
      </c>
      <c r="BD1200" s="97" t="b">
        <f>Petrobras_PETR4___Histórico__InfoMoney_1[[#This Row],[MACD Line]]&lt;0</f>
        <v>0</v>
      </c>
      <c r="BE12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1" spans="1:57">
      <c r="A1201" s="83">
        <v>42570</v>
      </c>
      <c r="B1201" s="98">
        <v>10.64</v>
      </c>
      <c r="C1201" s="98">
        <v>10.64</v>
      </c>
      <c r="D1201" s="98">
        <v>1.99</v>
      </c>
      <c r="E1201" s="98">
        <f>Petrobras_PETR4___Histórico__InfoMoney_1[[#This Row],[Var.Dia (%)]]/100</f>
        <v>1.9900000000000001E-2</v>
      </c>
      <c r="F1201" s="98">
        <v>10.4</v>
      </c>
      <c r="G1201" s="98">
        <v>10.39</v>
      </c>
      <c r="H1201" s="98">
        <v>10.81</v>
      </c>
      <c r="I1201" s="97" t="s">
        <v>1058</v>
      </c>
      <c r="J1201" s="108">
        <v>2.0999999999999999E-3</v>
      </c>
      <c r="K1201" s="97">
        <f ca="1">IF(COUNT($E1201:E$1321)&gt;=22,LINEST(OFFSET(E1201,0,0,22),OFFSET(J1201,0,0,22)),"")</f>
        <v>0.1658768743156068</v>
      </c>
      <c r="L1201" s="99">
        <f t="shared" si="681"/>
        <v>0</v>
      </c>
      <c r="M1201" s="99">
        <f t="shared" si="682"/>
        <v>1</v>
      </c>
      <c r="N1201" s="99">
        <f t="shared" si="683"/>
        <v>0</v>
      </c>
      <c r="O12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-6.2499999999999958E-2</v>
      </c>
      <c r="P1201" s="128">
        <f>IF(Petrobras_PETR4___Histórico__InfoMoney_1[[#This Row],[William %R]]&lt;-0.8,1,0)</f>
        <v>0</v>
      </c>
      <c r="Q1201" s="128">
        <f>IF(Petrobras_PETR4___Histórico__InfoMoney_1[[#This Row],[William %R]]&gt;-0.1,1,0)</f>
        <v>1</v>
      </c>
      <c r="R1201" s="99">
        <f t="shared" si="684"/>
        <v>8.09</v>
      </c>
      <c r="S1201" s="99">
        <f t="shared" si="685"/>
        <v>10.81</v>
      </c>
      <c r="T1201" s="99">
        <f t="shared" si="686"/>
        <v>9.1935000000000002</v>
      </c>
      <c r="U1201" s="99">
        <f t="shared" si="687"/>
        <v>9.0320000000000018</v>
      </c>
      <c r="V1201" s="99">
        <f t="shared" si="688"/>
        <v>9.5970542557871692</v>
      </c>
      <c r="W1201" s="99">
        <f t="shared" si="689"/>
        <v>9.0485108148410074</v>
      </c>
      <c r="X1201" s="99">
        <f t="shared" si="690"/>
        <v>0.54854344094616181</v>
      </c>
      <c r="Y1201" s="99">
        <f t="shared" si="691"/>
        <v>0.36751440699723331</v>
      </c>
      <c r="Z1201" s="99">
        <f t="shared" si="692"/>
        <v>0.1810290339489285</v>
      </c>
      <c r="AA1201" s="109">
        <f t="shared" si="693"/>
        <v>0.14849242404917559</v>
      </c>
      <c r="AB1201" s="109">
        <f t="shared" si="710"/>
        <v>0.42514703338962656</v>
      </c>
      <c r="AC1201" s="99" t="str">
        <f t="shared" si="711"/>
        <v>0</v>
      </c>
      <c r="AD1201" s="95" t="str">
        <f t="shared" si="712"/>
        <v>0</v>
      </c>
      <c r="AE1201" s="95">
        <f t="shared" si="694"/>
        <v>1</v>
      </c>
      <c r="AF1201" s="95">
        <f>IF(Petrobras_PETR4___Histórico__InfoMoney_1[[#This Row],[MACD Line]]&lt;0,1,0)</f>
        <v>0</v>
      </c>
      <c r="AG1201" s="99">
        <f>Petrobras_PETR4___Histórico__InfoMoney_1[[#This Row],[9MME]]/Petrobras_PETR4___Histórico__InfoMoney_1[[#This Row],[20MA]]</f>
        <v>1.0178808680248006</v>
      </c>
      <c r="AH1201" s="95">
        <f t="shared" si="695"/>
        <v>0</v>
      </c>
      <c r="AI1201" s="96">
        <f t="shared" si="696"/>
        <v>0</v>
      </c>
      <c r="AK1201" s="104" t="b">
        <f t="shared" si="697"/>
        <v>1</v>
      </c>
      <c r="AL1201" s="104" t="b">
        <f t="shared" si="698"/>
        <v>1</v>
      </c>
      <c r="AM1201" s="104" t="b">
        <f t="shared" si="699"/>
        <v>0</v>
      </c>
      <c r="AN1201" s="104" t="b">
        <f t="shared" si="700"/>
        <v>1</v>
      </c>
      <c r="AO1201" s="98">
        <f t="shared" si="701"/>
        <v>7.93</v>
      </c>
      <c r="AP1201" s="104">
        <f t="shared" si="702"/>
        <v>10.81</v>
      </c>
      <c r="AQ1201" s="98">
        <f t="shared" si="703"/>
        <v>0.2</v>
      </c>
      <c r="AR1201" s="98">
        <f t="shared" si="704"/>
        <v>0.15384615384615385</v>
      </c>
      <c r="AS1201" s="98">
        <f t="shared" si="705"/>
        <v>7.407407407407407E-2</v>
      </c>
      <c r="AU1201" s="97" t="b">
        <f t="shared" si="706"/>
        <v>1</v>
      </c>
      <c r="AV1201" s="97" t="b">
        <f t="shared" si="707"/>
        <v>1</v>
      </c>
      <c r="AW1201" s="97" t="b">
        <f t="shared" si="713"/>
        <v>0</v>
      </c>
      <c r="AX1201" s="97" t="b">
        <f t="shared" si="714"/>
        <v>0</v>
      </c>
      <c r="AY12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1" s="97" t="b">
        <f t="shared" si="708"/>
        <v>0</v>
      </c>
      <c r="BA1201" s="97" t="b">
        <f t="shared" si="709"/>
        <v>0</v>
      </c>
      <c r="BB1201" s="97" t="b">
        <f t="shared" si="715"/>
        <v>1</v>
      </c>
      <c r="BC1201" s="97" t="b">
        <f t="shared" si="716"/>
        <v>1</v>
      </c>
      <c r="BD1201" s="97" t="b">
        <f>Petrobras_PETR4___Histórico__InfoMoney_1[[#This Row],[MACD Line]]&lt;0</f>
        <v>0</v>
      </c>
      <c r="BE12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2" spans="1:57">
      <c r="A1202" s="83">
        <v>42569</v>
      </c>
      <c r="B1202" s="98">
        <v>10.43</v>
      </c>
      <c r="C1202" s="98">
        <v>10.43</v>
      </c>
      <c r="D1202" s="98">
        <v>4.8099999999999996</v>
      </c>
      <c r="E1202" s="98">
        <f>Petrobras_PETR4___Histórico__InfoMoney_1[[#This Row],[Var.Dia (%)]]/100</f>
        <v>4.8099999999999997E-2</v>
      </c>
      <c r="F1202" s="98">
        <v>9.91</v>
      </c>
      <c r="G1202" s="98">
        <v>9.82</v>
      </c>
      <c r="H1202" s="98">
        <v>10.61</v>
      </c>
      <c r="I1202" s="97" t="s">
        <v>1059</v>
      </c>
      <c r="J1202" s="108">
        <v>-3.8E-3</v>
      </c>
      <c r="K1202" s="97">
        <f ca="1">IF(COUNT($E1202:E$1321)&gt;=22,LINEST(OFFSET(E1202,0,0,22),OFFSET(J1202,0,0,22)),"")</f>
        <v>5.3942533551806934E-2</v>
      </c>
      <c r="L1202" s="99">
        <f t="shared" si="681"/>
        <v>0</v>
      </c>
      <c r="M1202" s="99">
        <f t="shared" si="682"/>
        <v>0</v>
      </c>
      <c r="N1202" s="99">
        <f t="shared" si="683"/>
        <v>0</v>
      </c>
      <c r="O12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-7.1428571428571327E-2</v>
      </c>
      <c r="P1202" s="128">
        <f>IF(Petrobras_PETR4___Histórico__InfoMoney_1[[#This Row],[William %R]]&lt;-0.8,1,0)</f>
        <v>0</v>
      </c>
      <c r="Q1202" s="128">
        <f>IF(Petrobras_PETR4___Histórico__InfoMoney_1[[#This Row],[William %R]]&gt;-0.1,1,0)</f>
        <v>1</v>
      </c>
      <c r="R1202" s="99">
        <f t="shared" si="684"/>
        <v>8.09</v>
      </c>
      <c r="S1202" s="99">
        <f t="shared" si="685"/>
        <v>10.61</v>
      </c>
      <c r="T1202" s="99">
        <f t="shared" si="686"/>
        <v>9.0706538461538457</v>
      </c>
      <c r="U1202" s="99">
        <f t="shared" si="687"/>
        <v>8.9305000000000003</v>
      </c>
      <c r="V1202" s="99">
        <f t="shared" si="688"/>
        <v>9.4074277568393825</v>
      </c>
      <c r="W1202" s="99">
        <f t="shared" si="689"/>
        <v>8.9211916800282882</v>
      </c>
      <c r="X1202" s="99">
        <f t="shared" si="690"/>
        <v>0.48623607681109426</v>
      </c>
      <c r="Y1202" s="99">
        <f t="shared" si="691"/>
        <v>0.3222571485100012</v>
      </c>
      <c r="Z1202" s="99">
        <f t="shared" si="692"/>
        <v>0.16397892830109306</v>
      </c>
      <c r="AA1202" s="109">
        <f t="shared" si="693"/>
        <v>0.33234018715767655</v>
      </c>
      <c r="AB1202" s="109">
        <f t="shared" si="710"/>
        <v>0.33679370540436193</v>
      </c>
      <c r="AC1202" s="99" t="str">
        <f t="shared" si="711"/>
        <v>0</v>
      </c>
      <c r="AD1202" s="95" t="str">
        <f t="shared" si="712"/>
        <v>0</v>
      </c>
      <c r="AE1202" s="95">
        <f t="shared" si="694"/>
        <v>1</v>
      </c>
      <c r="AF1202" s="95">
        <f>IF(Petrobras_PETR4___Histórico__InfoMoney_1[[#This Row],[MACD Line]]&lt;0,1,0)</f>
        <v>0</v>
      </c>
      <c r="AG1202" s="99">
        <f>Petrobras_PETR4___Histórico__InfoMoney_1[[#This Row],[9MME]]/Petrobras_PETR4___Histórico__InfoMoney_1[[#This Row],[20MA]]</f>
        <v>1.0156938408995964</v>
      </c>
      <c r="AH1202" s="95">
        <f t="shared" si="695"/>
        <v>0</v>
      </c>
      <c r="AI1202" s="96">
        <f t="shared" si="696"/>
        <v>0</v>
      </c>
      <c r="AK1202" s="104" t="b">
        <f t="shared" si="697"/>
        <v>1</v>
      </c>
      <c r="AL1202" s="104" t="b">
        <f t="shared" si="698"/>
        <v>1</v>
      </c>
      <c r="AM1202" s="104" t="b">
        <f t="shared" si="699"/>
        <v>0</v>
      </c>
      <c r="AN1202" s="104" t="b">
        <f t="shared" si="700"/>
        <v>1</v>
      </c>
      <c r="AO1202" s="98">
        <f t="shared" si="701"/>
        <v>7.93</v>
      </c>
      <c r="AP1202" s="104">
        <f t="shared" si="702"/>
        <v>10.81</v>
      </c>
      <c r="AQ1202" s="98">
        <f t="shared" si="703"/>
        <v>0.2</v>
      </c>
      <c r="AR1202" s="98">
        <f t="shared" si="704"/>
        <v>0.15384615384615385</v>
      </c>
      <c r="AS1202" s="98">
        <f t="shared" si="705"/>
        <v>7.407407407407407E-2</v>
      </c>
      <c r="AU1202" s="97" t="b">
        <f t="shared" si="706"/>
        <v>1</v>
      </c>
      <c r="AV1202" s="97" t="b">
        <f t="shared" si="707"/>
        <v>1</v>
      </c>
      <c r="AW1202" s="97" t="b">
        <f t="shared" si="713"/>
        <v>0</v>
      </c>
      <c r="AX1202" s="97" t="b">
        <f t="shared" si="714"/>
        <v>0</v>
      </c>
      <c r="AY12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2" s="97" t="b">
        <f t="shared" si="708"/>
        <v>0</v>
      </c>
      <c r="BA1202" s="97" t="b">
        <f t="shared" si="709"/>
        <v>0</v>
      </c>
      <c r="BB1202" s="97" t="b">
        <f t="shared" si="715"/>
        <v>1</v>
      </c>
      <c r="BC1202" s="97" t="b">
        <f t="shared" si="716"/>
        <v>1</v>
      </c>
      <c r="BD1202" s="97" t="b">
        <f>Petrobras_PETR4___Histórico__InfoMoney_1[[#This Row],[MACD Line]]&lt;0</f>
        <v>0</v>
      </c>
      <c r="BE12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3" spans="1:57">
      <c r="A1203" s="83">
        <v>42566</v>
      </c>
      <c r="B1203" s="98">
        <v>9.9600000000000009</v>
      </c>
      <c r="C1203" s="98">
        <v>9.9600000000000009</v>
      </c>
      <c r="D1203" s="98">
        <v>0.82</v>
      </c>
      <c r="E1203" s="98">
        <f>Petrobras_PETR4___Histórico__InfoMoney_1[[#This Row],[Var.Dia (%)]]/100</f>
        <v>8.199999999999999E-3</v>
      </c>
      <c r="F1203" s="98">
        <v>9.86</v>
      </c>
      <c r="G1203" s="98">
        <v>9.77</v>
      </c>
      <c r="H1203" s="98">
        <v>9.99</v>
      </c>
      <c r="I1203" s="97" t="s">
        <v>1060</v>
      </c>
      <c r="J1203" s="108">
        <v>-1.6E-2</v>
      </c>
      <c r="K1203" s="97">
        <f ca="1">IF(COUNT($E1203:E$1321)&gt;=22,LINEST(OFFSET(E1203,0,0,22),OFFSET(J1203,0,0,22)),"")</f>
        <v>2.2307215643382984E-2</v>
      </c>
      <c r="L1203" s="99">
        <f t="shared" si="681"/>
        <v>0</v>
      </c>
      <c r="M1203" s="99">
        <f t="shared" si="682"/>
        <v>0</v>
      </c>
      <c r="N1203" s="99">
        <f t="shared" si="683"/>
        <v>0</v>
      </c>
      <c r="O12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-1.5789473684210187E-2</v>
      </c>
      <c r="P1203" s="128">
        <f>IF(Petrobras_PETR4___Histórico__InfoMoney_1[[#This Row],[William %R]]&lt;-0.8,1,0)</f>
        <v>0</v>
      </c>
      <c r="Q1203" s="128">
        <f>IF(Petrobras_PETR4___Histórico__InfoMoney_1[[#This Row],[William %R]]&gt;-0.1,1,0)</f>
        <v>1</v>
      </c>
      <c r="R1203" s="99">
        <f t="shared" si="684"/>
        <v>8.09</v>
      </c>
      <c r="S1203" s="99">
        <f t="shared" si="685"/>
        <v>9.99</v>
      </c>
      <c r="T1203" s="99">
        <f t="shared" si="686"/>
        <v>8.9192307692307704</v>
      </c>
      <c r="U1203" s="99">
        <f t="shared" si="687"/>
        <v>8.8234999999999992</v>
      </c>
      <c r="V1203" s="99">
        <f t="shared" si="688"/>
        <v>9.2215055308101785</v>
      </c>
      <c r="W1203" s="99">
        <f t="shared" si="689"/>
        <v>8.8004870144305514</v>
      </c>
      <c r="X1203" s="99">
        <f t="shared" si="690"/>
        <v>0.42101851637962717</v>
      </c>
      <c r="Y1203" s="99">
        <f t="shared" si="691"/>
        <v>0.28126241643472794</v>
      </c>
      <c r="Z1203" s="99">
        <f t="shared" si="692"/>
        <v>0.13975609994489924</v>
      </c>
      <c r="AA1203" s="109">
        <f t="shared" si="693"/>
        <v>6.363961030679044E-2</v>
      </c>
      <c r="AB1203" s="109">
        <f t="shared" si="710"/>
        <v>0.23815961034566749</v>
      </c>
      <c r="AC1203" s="99" t="str">
        <f t="shared" si="711"/>
        <v>0</v>
      </c>
      <c r="AD1203" s="95" t="str">
        <f t="shared" si="712"/>
        <v>0</v>
      </c>
      <c r="AE1203" s="95">
        <f t="shared" si="694"/>
        <v>1</v>
      </c>
      <c r="AF1203" s="95">
        <f>IF(Petrobras_PETR4___Histórico__InfoMoney_1[[#This Row],[MACD Line]]&lt;0,1,0)</f>
        <v>0</v>
      </c>
      <c r="AG1203" s="99">
        <f>Petrobras_PETR4___Histórico__InfoMoney_1[[#This Row],[9MME]]/Petrobras_PETR4___Histórico__InfoMoney_1[[#This Row],[20MA]]</f>
        <v>1.0108495233445651</v>
      </c>
      <c r="AH1203" s="95">
        <f t="shared" si="695"/>
        <v>0</v>
      </c>
      <c r="AI1203" s="96">
        <f t="shared" si="696"/>
        <v>0</v>
      </c>
      <c r="AK1203" s="104" t="b">
        <f t="shared" si="697"/>
        <v>1</v>
      </c>
      <c r="AL1203" s="104" t="b">
        <f t="shared" si="698"/>
        <v>1</v>
      </c>
      <c r="AM1203" s="104" t="b">
        <f t="shared" si="699"/>
        <v>0</v>
      </c>
      <c r="AN1203" s="104" t="b">
        <f t="shared" si="700"/>
        <v>1</v>
      </c>
      <c r="AO1203" s="98">
        <f t="shared" si="701"/>
        <v>7.93</v>
      </c>
      <c r="AP1203" s="104">
        <f t="shared" si="702"/>
        <v>10.61</v>
      </c>
      <c r="AQ1203" s="98">
        <f t="shared" si="703"/>
        <v>0.2</v>
      </c>
      <c r="AR1203" s="98">
        <f t="shared" si="704"/>
        <v>0.15384615384615385</v>
      </c>
      <c r="AS1203" s="98">
        <f t="shared" si="705"/>
        <v>7.407407407407407E-2</v>
      </c>
      <c r="AU1203" s="97" t="b">
        <f t="shared" si="706"/>
        <v>1</v>
      </c>
      <c r="AV1203" s="97" t="b">
        <f t="shared" si="707"/>
        <v>1</v>
      </c>
      <c r="AW1203" s="97" t="b">
        <f t="shared" si="713"/>
        <v>0</v>
      </c>
      <c r="AX1203" s="97" t="b">
        <f t="shared" si="714"/>
        <v>0</v>
      </c>
      <c r="AY12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3" s="97" t="b">
        <f t="shared" si="708"/>
        <v>0</v>
      </c>
      <c r="BA1203" s="97" t="b">
        <f t="shared" si="709"/>
        <v>0</v>
      </c>
      <c r="BB1203" s="97" t="b">
        <f t="shared" si="715"/>
        <v>1</v>
      </c>
      <c r="BC1203" s="97" t="b">
        <f t="shared" si="716"/>
        <v>1</v>
      </c>
      <c r="BD1203" s="97" t="b">
        <f>Petrobras_PETR4___Histórico__InfoMoney_1[[#This Row],[MACD Line]]&lt;0</f>
        <v>0</v>
      </c>
      <c r="BE12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4" spans="1:57">
      <c r="A1204" s="83">
        <v>42565</v>
      </c>
      <c r="B1204" s="98">
        <v>9.8699999999999992</v>
      </c>
      <c r="C1204" s="98">
        <v>9.8699999999999992</v>
      </c>
      <c r="D1204" s="98">
        <v>2.82</v>
      </c>
      <c r="E1204" s="98">
        <f>Petrobras_PETR4___Histórico__InfoMoney_1[[#This Row],[Var.Dia (%)]]/100</f>
        <v>2.8199999999999999E-2</v>
      </c>
      <c r="F1204" s="98">
        <v>9.86</v>
      </c>
      <c r="G1204" s="98">
        <v>9.6300000000000008</v>
      </c>
      <c r="H1204" s="98">
        <v>9.92</v>
      </c>
      <c r="I1204" s="97" t="s">
        <v>1061</v>
      </c>
      <c r="J1204" s="108">
        <v>-1.8E-3</v>
      </c>
      <c r="K1204" s="97">
        <f ca="1">IF(COUNT($E1204:E$1321)&gt;=22,LINEST(OFFSET(E1204,0,0,22),OFFSET(J1204,0,0,22)),"")</f>
        <v>-2.3227080427940445E-3</v>
      </c>
      <c r="L1204" s="99">
        <f t="shared" si="681"/>
        <v>0</v>
      </c>
      <c r="M1204" s="99">
        <f t="shared" si="682"/>
        <v>0</v>
      </c>
      <c r="N1204" s="99">
        <f t="shared" si="683"/>
        <v>0</v>
      </c>
      <c r="O12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-2.5125628140703873E-2</v>
      </c>
      <c r="P1204" s="128">
        <f>IF(Petrobras_PETR4___Histórico__InfoMoney_1[[#This Row],[William %R]]&lt;-0.8,1,0)</f>
        <v>0</v>
      </c>
      <c r="Q1204" s="128">
        <f>IF(Petrobras_PETR4___Histórico__InfoMoney_1[[#This Row],[William %R]]&gt;-0.1,1,0)</f>
        <v>1</v>
      </c>
      <c r="R1204" s="99">
        <f t="shared" si="684"/>
        <v>7.93</v>
      </c>
      <c r="S1204" s="99">
        <f t="shared" si="685"/>
        <v>9.92</v>
      </c>
      <c r="T1204" s="99">
        <f t="shared" si="686"/>
        <v>8.8127307692307699</v>
      </c>
      <c r="U1204" s="99">
        <f t="shared" si="687"/>
        <v>8.73</v>
      </c>
      <c r="V1204" s="99">
        <f t="shared" si="688"/>
        <v>9.0872338091393008</v>
      </c>
      <c r="W1204" s="99">
        <f t="shared" si="689"/>
        <v>8.7077259755849958</v>
      </c>
      <c r="X1204" s="99">
        <f t="shared" si="690"/>
        <v>0.37950783355430495</v>
      </c>
      <c r="Y1204" s="99">
        <f t="shared" si="691"/>
        <v>0.2463233914485031</v>
      </c>
      <c r="Z1204" s="99">
        <f t="shared" si="692"/>
        <v>0.13318444210580185</v>
      </c>
      <c r="AA1204" s="109">
        <f t="shared" si="693"/>
        <v>0.19091883092036754</v>
      </c>
      <c r="AB1204" s="109">
        <f t="shared" si="710"/>
        <v>0.37009458250560712</v>
      </c>
      <c r="AC1204" s="99" t="str">
        <f t="shared" si="711"/>
        <v>0</v>
      </c>
      <c r="AD1204" s="95" t="str">
        <f t="shared" si="712"/>
        <v>0</v>
      </c>
      <c r="AE1204" s="95">
        <f t="shared" si="694"/>
        <v>1</v>
      </c>
      <c r="AF1204" s="95">
        <f>IF(Petrobras_PETR4___Histórico__InfoMoney_1[[#This Row],[MACD Line]]&lt;0,1,0)</f>
        <v>0</v>
      </c>
      <c r="AG1204" s="99">
        <f>Petrobras_PETR4___Histórico__InfoMoney_1[[#This Row],[9MME]]/Petrobras_PETR4___Histórico__InfoMoney_1[[#This Row],[20MA]]</f>
        <v>1.0094766058683584</v>
      </c>
      <c r="AH1204" s="95">
        <f t="shared" si="695"/>
        <v>0</v>
      </c>
      <c r="AI1204" s="96">
        <f t="shared" si="696"/>
        <v>0</v>
      </c>
      <c r="AK1204" s="104" t="b">
        <f t="shared" si="697"/>
        <v>1</v>
      </c>
      <c r="AL1204" s="104" t="b">
        <f t="shared" si="698"/>
        <v>1</v>
      </c>
      <c r="AM1204" s="104" t="b">
        <f t="shared" si="699"/>
        <v>1</v>
      </c>
      <c r="AN1204" s="104" t="b">
        <f t="shared" si="700"/>
        <v>1</v>
      </c>
      <c r="AO1204" s="98">
        <f t="shared" si="701"/>
        <v>7.89</v>
      </c>
      <c r="AP1204" s="104">
        <f t="shared" si="702"/>
        <v>9.99</v>
      </c>
      <c r="AQ1204" s="98">
        <f t="shared" si="703"/>
        <v>0.2</v>
      </c>
      <c r="AR1204" s="98">
        <f t="shared" si="704"/>
        <v>0.15384615384615385</v>
      </c>
      <c r="AS1204" s="98">
        <f t="shared" si="705"/>
        <v>7.407407407407407E-2</v>
      </c>
      <c r="AU1204" s="97" t="b">
        <f t="shared" si="706"/>
        <v>1</v>
      </c>
      <c r="AV1204" s="97" t="b">
        <f t="shared" si="707"/>
        <v>0</v>
      </c>
      <c r="AW1204" s="97" t="b">
        <f t="shared" si="713"/>
        <v>0</v>
      </c>
      <c r="AX1204" s="97" t="b">
        <f t="shared" si="714"/>
        <v>0</v>
      </c>
      <c r="AY12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4" s="97" t="b">
        <f t="shared" si="708"/>
        <v>1</v>
      </c>
      <c r="BA1204" s="97" t="b">
        <f t="shared" si="709"/>
        <v>0</v>
      </c>
      <c r="BB1204" s="97" t="b">
        <f t="shared" si="715"/>
        <v>1</v>
      </c>
      <c r="BC1204" s="97" t="b">
        <f t="shared" si="716"/>
        <v>1</v>
      </c>
      <c r="BD1204" s="97" t="b">
        <f>Petrobras_PETR4___Histórico__InfoMoney_1[[#This Row],[MACD Line]]&lt;0</f>
        <v>0</v>
      </c>
      <c r="BE12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5" spans="1:57">
      <c r="A1205" s="83">
        <v>42564</v>
      </c>
      <c r="B1205" s="98">
        <v>9.6</v>
      </c>
      <c r="C1205" s="98">
        <v>9.6</v>
      </c>
      <c r="D1205" s="98">
        <v>-0.19</v>
      </c>
      <c r="E1205" s="98">
        <f>Petrobras_PETR4___Histórico__InfoMoney_1[[#This Row],[Var.Dia (%)]]/100</f>
        <v>-1.9E-3</v>
      </c>
      <c r="F1205" s="98">
        <v>9.4600000000000009</v>
      </c>
      <c r="G1205" s="98">
        <v>9.2200000000000006</v>
      </c>
      <c r="H1205" s="98">
        <v>9.6</v>
      </c>
      <c r="I1205" s="97" t="s">
        <v>1062</v>
      </c>
      <c r="J1205" s="108">
        <v>-1.5900000000000001E-2</v>
      </c>
      <c r="K1205" s="97">
        <f ca="1">IF(COUNT($E1205:E$1321)&gt;=22,LINEST(OFFSET(E1205,0,0,22),OFFSET(J1205,0,0,22)),"")</f>
        <v>-2.3863318880177179E-2</v>
      </c>
      <c r="L1205" s="99">
        <f t="shared" si="681"/>
        <v>0</v>
      </c>
      <c r="M1205" s="99">
        <f t="shared" si="682"/>
        <v>0</v>
      </c>
      <c r="N1205" s="99">
        <f t="shared" si="683"/>
        <v>0</v>
      </c>
      <c r="O12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-8.7431693989071108E-2</v>
      </c>
      <c r="P1205" s="128">
        <f>IF(Petrobras_PETR4___Histórico__InfoMoney_1[[#This Row],[William %R]]&lt;-0.8,1,0)</f>
        <v>0</v>
      </c>
      <c r="Q1205" s="128">
        <f>IF(Petrobras_PETR4___Histórico__InfoMoney_1[[#This Row],[William %R]]&gt;-0.1,1,0)</f>
        <v>1</v>
      </c>
      <c r="R1205" s="99">
        <f t="shared" si="684"/>
        <v>7.93</v>
      </c>
      <c r="S1205" s="99">
        <f t="shared" si="685"/>
        <v>9.76</v>
      </c>
      <c r="T1205" s="99">
        <f t="shared" si="686"/>
        <v>8.690384615384616</v>
      </c>
      <c r="U1205" s="99">
        <f t="shared" si="687"/>
        <v>8.6205000000000016</v>
      </c>
      <c r="V1205" s="99">
        <f t="shared" si="688"/>
        <v>8.9449126835282655</v>
      </c>
      <c r="W1205" s="99">
        <f t="shared" si="689"/>
        <v>8.6147440536317959</v>
      </c>
      <c r="X1205" s="99">
        <f t="shared" si="690"/>
        <v>0.33016862989646967</v>
      </c>
      <c r="Y1205" s="99">
        <f t="shared" si="691"/>
        <v>0.21302728092205264</v>
      </c>
      <c r="Z1205" s="99">
        <f t="shared" si="692"/>
        <v>0.11714134897441703</v>
      </c>
      <c r="AA1205" s="109">
        <f t="shared" si="693"/>
        <v>1.4142135623730649E-2</v>
      </c>
      <c r="AB1205" s="109">
        <f t="shared" si="710"/>
        <v>0.43854304235730329</v>
      </c>
      <c r="AC1205" s="99" t="str">
        <f t="shared" si="711"/>
        <v>0</v>
      </c>
      <c r="AD1205" s="95" t="str">
        <f t="shared" si="712"/>
        <v>0</v>
      </c>
      <c r="AE1205" s="95">
        <f t="shared" si="694"/>
        <v>1</v>
      </c>
      <c r="AF1205" s="95">
        <f>IF(Petrobras_PETR4___Histórico__InfoMoney_1[[#This Row],[MACD Line]]&lt;0,1,0)</f>
        <v>0</v>
      </c>
      <c r="AG1205" s="99">
        <f>Petrobras_PETR4___Histórico__InfoMoney_1[[#This Row],[9MME]]/Petrobras_PETR4___Histórico__InfoMoney_1[[#This Row],[20MA]]</f>
        <v>1.0081067937340775</v>
      </c>
      <c r="AH1205" s="95">
        <f t="shared" si="695"/>
        <v>0</v>
      </c>
      <c r="AI1205" s="96">
        <f t="shared" si="696"/>
        <v>0</v>
      </c>
      <c r="AK1205" s="104" t="b">
        <f t="shared" si="697"/>
        <v>1</v>
      </c>
      <c r="AL1205" s="104" t="b">
        <f t="shared" si="698"/>
        <v>1</v>
      </c>
      <c r="AM1205" s="104" t="b">
        <f t="shared" si="699"/>
        <v>0</v>
      </c>
      <c r="AN1205" s="104" t="b">
        <f t="shared" si="700"/>
        <v>1</v>
      </c>
      <c r="AO1205" s="98">
        <f t="shared" si="701"/>
        <v>7.48</v>
      </c>
      <c r="AP1205" s="104">
        <f t="shared" si="702"/>
        <v>9.76</v>
      </c>
      <c r="AQ1205" s="98">
        <f t="shared" si="703"/>
        <v>0.2</v>
      </c>
      <c r="AR1205" s="98">
        <f t="shared" si="704"/>
        <v>0.15384615384615385</v>
      </c>
      <c r="AS1205" s="98">
        <f t="shared" si="705"/>
        <v>7.407407407407407E-2</v>
      </c>
      <c r="AU1205" s="97" t="b">
        <f t="shared" si="706"/>
        <v>0</v>
      </c>
      <c r="AV1205" s="97" t="b">
        <f t="shared" si="707"/>
        <v>1</v>
      </c>
      <c r="AW1205" s="97" t="b">
        <f t="shared" si="713"/>
        <v>0</v>
      </c>
      <c r="AX1205" s="97" t="b">
        <f t="shared" si="714"/>
        <v>0</v>
      </c>
      <c r="AY12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5" s="97" t="b">
        <f t="shared" si="708"/>
        <v>0</v>
      </c>
      <c r="BA1205" s="97" t="b">
        <f t="shared" si="709"/>
        <v>1</v>
      </c>
      <c r="BB1205" s="97" t="b">
        <f t="shared" si="715"/>
        <v>1</v>
      </c>
      <c r="BC1205" s="97" t="b">
        <f t="shared" si="716"/>
        <v>1</v>
      </c>
      <c r="BD1205" s="97" t="b">
        <f>Petrobras_PETR4___Histórico__InfoMoney_1[[#This Row],[MACD Line]]&lt;0</f>
        <v>0</v>
      </c>
      <c r="BE12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6" spans="1:57">
      <c r="A1206" s="83">
        <v>42563</v>
      </c>
      <c r="B1206" s="98">
        <v>9.6199999999999992</v>
      </c>
      <c r="C1206" s="98">
        <v>9.6199999999999992</v>
      </c>
      <c r="D1206" s="98">
        <v>2.8</v>
      </c>
      <c r="E1206" s="98">
        <f>Petrobras_PETR4___Histórico__InfoMoney_1[[#This Row],[Var.Dia (%)]]/100</f>
        <v>2.7999999999999997E-2</v>
      </c>
      <c r="F1206" s="98">
        <v>9.58</v>
      </c>
      <c r="G1206" s="98">
        <v>9.56</v>
      </c>
      <c r="H1206" s="98">
        <v>9.76</v>
      </c>
      <c r="I1206" s="97" t="s">
        <v>1063</v>
      </c>
      <c r="J1206" s="108">
        <v>-6.3E-3</v>
      </c>
      <c r="K1206" s="97">
        <f ca="1">IF(COUNT($E1206:E$1321)&gt;=22,LINEST(OFFSET(E1206,0,0,22),OFFSET(J1206,0,0,22)),"")</f>
        <v>-0.20981471428444326</v>
      </c>
      <c r="L1206" s="99">
        <f t="shared" si="681"/>
        <v>0</v>
      </c>
      <c r="M1206" s="99">
        <f t="shared" si="682"/>
        <v>1</v>
      </c>
      <c r="N1206" s="99">
        <f t="shared" si="683"/>
        <v>0</v>
      </c>
      <c r="O12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-7.6502732240437465E-2</v>
      </c>
      <c r="P1206" s="128">
        <f>IF(Petrobras_PETR4___Histórico__InfoMoney_1[[#This Row],[William %R]]&lt;-0.8,1,0)</f>
        <v>0</v>
      </c>
      <c r="Q1206" s="128">
        <f>IF(Petrobras_PETR4___Histórico__InfoMoney_1[[#This Row],[William %R]]&gt;-0.1,1,0)</f>
        <v>1</v>
      </c>
      <c r="R1206" s="99">
        <f t="shared" si="684"/>
        <v>7.93</v>
      </c>
      <c r="S1206" s="99">
        <f t="shared" si="685"/>
        <v>9.76</v>
      </c>
      <c r="T1206" s="99">
        <f t="shared" si="686"/>
        <v>8.6037692307692311</v>
      </c>
      <c r="U1206" s="99">
        <f t="shared" si="687"/>
        <v>8.5250000000000004</v>
      </c>
      <c r="V1206" s="99">
        <f t="shared" si="688"/>
        <v>8.8258058987152239</v>
      </c>
      <c r="W1206" s="99">
        <f t="shared" si="689"/>
        <v>8.5359235779223397</v>
      </c>
      <c r="X1206" s="99">
        <f t="shared" si="690"/>
        <v>0.28988232079288423</v>
      </c>
      <c r="Y1206" s="99">
        <f t="shared" si="691"/>
        <v>0.1837419436784484</v>
      </c>
      <c r="Z1206" s="99">
        <f t="shared" si="692"/>
        <v>0.10614037711443583</v>
      </c>
      <c r="AA1206" s="109">
        <f t="shared" si="693"/>
        <v>0.1838477631085022</v>
      </c>
      <c r="AB1206" s="109">
        <f t="shared" si="710"/>
        <v>0.45565337703126874</v>
      </c>
      <c r="AC1206" s="99" t="str">
        <f t="shared" si="711"/>
        <v>0</v>
      </c>
      <c r="AD1206" s="95" t="str">
        <f t="shared" si="712"/>
        <v>0</v>
      </c>
      <c r="AE1206" s="95">
        <f t="shared" si="694"/>
        <v>1</v>
      </c>
      <c r="AF1206" s="95">
        <f>IF(Petrobras_PETR4___Histórico__InfoMoney_1[[#This Row],[MACD Line]]&lt;0,1,0)</f>
        <v>0</v>
      </c>
      <c r="AG1206" s="99">
        <f>Petrobras_PETR4___Histórico__InfoMoney_1[[#This Row],[9MME]]/Petrobras_PETR4___Histórico__InfoMoney_1[[#This Row],[20MA]]</f>
        <v>1.0092397924655989</v>
      </c>
      <c r="AH1206" s="95">
        <f t="shared" si="695"/>
        <v>0</v>
      </c>
      <c r="AI1206" s="96">
        <f t="shared" si="696"/>
        <v>0</v>
      </c>
      <c r="AK1206" s="104" t="b">
        <f t="shared" si="697"/>
        <v>1</v>
      </c>
      <c r="AL1206" s="104" t="b">
        <f t="shared" si="698"/>
        <v>0</v>
      </c>
      <c r="AM1206" s="104" t="b">
        <f t="shared" si="699"/>
        <v>0</v>
      </c>
      <c r="AN1206" s="104" t="b">
        <f t="shared" si="700"/>
        <v>1</v>
      </c>
      <c r="AO1206" s="98">
        <f t="shared" si="701"/>
        <v>7.45</v>
      </c>
      <c r="AP1206" s="104">
        <f t="shared" si="702"/>
        <v>9.76</v>
      </c>
      <c r="AQ1206" s="98">
        <f t="shared" si="703"/>
        <v>0.2</v>
      </c>
      <c r="AR1206" s="98">
        <f t="shared" si="704"/>
        <v>0.15384615384615385</v>
      </c>
      <c r="AS1206" s="98">
        <f t="shared" si="705"/>
        <v>7.407407407407407E-2</v>
      </c>
      <c r="AU1206" s="97" t="b">
        <f t="shared" si="706"/>
        <v>1</v>
      </c>
      <c r="AV1206" s="97" t="b">
        <f t="shared" si="707"/>
        <v>1</v>
      </c>
      <c r="AW1206" s="97" t="b">
        <f t="shared" si="713"/>
        <v>0</v>
      </c>
      <c r="AX1206" s="97" t="b">
        <f t="shared" si="714"/>
        <v>0</v>
      </c>
      <c r="AY12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6" s="97" t="b">
        <f t="shared" si="708"/>
        <v>0</v>
      </c>
      <c r="BA1206" s="97" t="b">
        <f t="shared" si="709"/>
        <v>0</v>
      </c>
      <c r="BB1206" s="97" t="b">
        <f t="shared" si="715"/>
        <v>1</v>
      </c>
      <c r="BC1206" s="97" t="b">
        <f t="shared" si="716"/>
        <v>1</v>
      </c>
      <c r="BD1206" s="97" t="b">
        <f>Petrobras_PETR4___Histórico__InfoMoney_1[[#This Row],[MACD Line]]&lt;0</f>
        <v>0</v>
      </c>
      <c r="BE12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7" spans="1:57">
      <c r="A1207" s="83">
        <v>42562</v>
      </c>
      <c r="B1207" s="98">
        <v>9.36</v>
      </c>
      <c r="C1207" s="98">
        <v>9.36</v>
      </c>
      <c r="D1207" s="98">
        <v>5.28</v>
      </c>
      <c r="E1207" s="98">
        <f>Petrobras_PETR4___Histórico__InfoMoney_1[[#This Row],[Var.Dia (%)]]/100</f>
        <v>5.28E-2</v>
      </c>
      <c r="F1207" s="98">
        <v>9.0299999999999994</v>
      </c>
      <c r="G1207" s="98">
        <v>9.02</v>
      </c>
      <c r="H1207" s="98">
        <v>9.3699999999999992</v>
      </c>
      <c r="I1207" s="97" t="s">
        <v>1064</v>
      </c>
      <c r="J1207" s="108">
        <v>-5.4999999999999997E-3</v>
      </c>
      <c r="K1207" s="97">
        <f ca="1">IF(COUNT($E1207:E$1321)&gt;=22,LINEST(OFFSET(E1207,0,0,22),OFFSET(J1207,0,0,22)),"")</f>
        <v>-0.19313715000696949</v>
      </c>
      <c r="L1207" s="99">
        <f t="shared" si="681"/>
        <v>0</v>
      </c>
      <c r="M1207" s="99">
        <f t="shared" si="682"/>
        <v>0</v>
      </c>
      <c r="N1207" s="99">
        <f t="shared" si="683"/>
        <v>0</v>
      </c>
      <c r="O12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-6.9444444444442992E-3</v>
      </c>
      <c r="P1207" s="128">
        <f>IF(Petrobras_PETR4___Histórico__InfoMoney_1[[#This Row],[William %R]]&lt;-0.8,1,0)</f>
        <v>0</v>
      </c>
      <c r="Q1207" s="128">
        <f>IF(Petrobras_PETR4___Histórico__InfoMoney_1[[#This Row],[William %R]]&gt;-0.1,1,0)</f>
        <v>1</v>
      </c>
      <c r="R1207" s="99">
        <f t="shared" si="684"/>
        <v>7.93</v>
      </c>
      <c r="S1207" s="99">
        <f t="shared" si="685"/>
        <v>9.3699999999999992</v>
      </c>
      <c r="T1207" s="99">
        <f t="shared" si="686"/>
        <v>8.4973461538461539</v>
      </c>
      <c r="U1207" s="99">
        <f t="shared" si="687"/>
        <v>8.4190000000000005</v>
      </c>
      <c r="V1207" s="99">
        <f t="shared" si="688"/>
        <v>8.6814069712089008</v>
      </c>
      <c r="W1207" s="99">
        <f t="shared" si="689"/>
        <v>8.4491974641561267</v>
      </c>
      <c r="X1207" s="99">
        <f t="shared" si="690"/>
        <v>0.2322095070527741</v>
      </c>
      <c r="Y1207" s="99">
        <f t="shared" si="691"/>
        <v>0.15720684939983945</v>
      </c>
      <c r="Z1207" s="99">
        <f t="shared" si="692"/>
        <v>7.5002657652934651E-2</v>
      </c>
      <c r="AA1207" s="109">
        <f t="shared" si="693"/>
        <v>0.33234018715767655</v>
      </c>
      <c r="AB1207" s="109">
        <f t="shared" si="710"/>
        <v>0.37412564734324183</v>
      </c>
      <c r="AC1207" s="99" t="str">
        <f t="shared" si="711"/>
        <v>0</v>
      </c>
      <c r="AD1207" s="95" t="str">
        <f t="shared" si="712"/>
        <v>0</v>
      </c>
      <c r="AE1207" s="95">
        <f t="shared" si="694"/>
        <v>1</v>
      </c>
      <c r="AF1207" s="95">
        <f>IF(Petrobras_PETR4___Histórico__InfoMoney_1[[#This Row],[MACD Line]]&lt;0,1,0)</f>
        <v>0</v>
      </c>
      <c r="AG1207" s="99">
        <f>Petrobras_PETR4___Histórico__InfoMoney_1[[#This Row],[9MME]]/Petrobras_PETR4___Histórico__InfoMoney_1[[#This Row],[20MA]]</f>
        <v>1.0093058740760368</v>
      </c>
      <c r="AH1207" s="95">
        <f t="shared" si="695"/>
        <v>0</v>
      </c>
      <c r="AI1207" s="96">
        <f t="shared" si="696"/>
        <v>0</v>
      </c>
      <c r="AK1207" s="104" t="b">
        <f t="shared" si="697"/>
        <v>0</v>
      </c>
      <c r="AL1207" s="104" t="b">
        <f t="shared" si="698"/>
        <v>0</v>
      </c>
      <c r="AM1207" s="104" t="b">
        <f t="shared" si="699"/>
        <v>0</v>
      </c>
      <c r="AN1207" s="104" t="b">
        <f t="shared" si="700"/>
        <v>1</v>
      </c>
      <c r="AO1207" s="98">
        <f t="shared" si="701"/>
        <v>7.45</v>
      </c>
      <c r="AP1207" s="104">
        <f t="shared" si="702"/>
        <v>9.76</v>
      </c>
      <c r="AQ1207" s="98">
        <f t="shared" si="703"/>
        <v>0.2</v>
      </c>
      <c r="AR1207" s="98">
        <f t="shared" si="704"/>
        <v>0.15384615384615385</v>
      </c>
      <c r="AS1207" s="98">
        <f t="shared" si="705"/>
        <v>7.407407407407407E-2</v>
      </c>
      <c r="AU1207" s="97" t="b">
        <f t="shared" si="706"/>
        <v>1</v>
      </c>
      <c r="AV1207" s="97" t="b">
        <f t="shared" si="707"/>
        <v>0</v>
      </c>
      <c r="AW1207" s="97" t="b">
        <f t="shared" si="713"/>
        <v>0</v>
      </c>
      <c r="AX1207" s="97" t="b">
        <f t="shared" si="714"/>
        <v>0</v>
      </c>
      <c r="AY12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7" s="97" t="b">
        <f t="shared" si="708"/>
        <v>0</v>
      </c>
      <c r="BA1207" s="97" t="b">
        <f t="shared" si="709"/>
        <v>0</v>
      </c>
      <c r="BB1207" s="97" t="b">
        <f t="shared" si="715"/>
        <v>1</v>
      </c>
      <c r="BC1207" s="97" t="b">
        <f t="shared" si="716"/>
        <v>1</v>
      </c>
      <c r="BD1207" s="97" t="b">
        <f>Petrobras_PETR4___Histórico__InfoMoney_1[[#This Row],[MACD Line]]&lt;0</f>
        <v>0</v>
      </c>
      <c r="BE12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8" spans="1:57">
      <c r="A1208" s="83">
        <v>42559</v>
      </c>
      <c r="B1208" s="98">
        <v>8.89</v>
      </c>
      <c r="C1208" s="98">
        <v>8.89</v>
      </c>
      <c r="D1208" s="98">
        <v>2.93</v>
      </c>
      <c r="E1208" s="98">
        <f>Petrobras_PETR4___Histórico__InfoMoney_1[[#This Row],[Var.Dia (%)]]/100</f>
        <v>2.9300000000000003E-2</v>
      </c>
      <c r="F1208" s="98">
        <v>8.9</v>
      </c>
      <c r="G1208" s="98">
        <v>8.74</v>
      </c>
      <c r="H1208" s="98">
        <v>8.98</v>
      </c>
      <c r="I1208" s="97" t="s">
        <v>1065</v>
      </c>
      <c r="J1208" s="108">
        <v>-1.52E-2</v>
      </c>
      <c r="K1208" s="97">
        <f ca="1">IF(COUNT($E1208:E$1321)&gt;=22,LINEST(OFFSET(E1208,0,0,22),OFFSET(J1208,0,0,22)),"")</f>
        <v>-0.29929171176200253</v>
      </c>
      <c r="L1208" s="99">
        <f t="shared" si="681"/>
        <v>0</v>
      </c>
      <c r="M1208" s="99">
        <f t="shared" si="682"/>
        <v>0</v>
      </c>
      <c r="N1208" s="99">
        <f t="shared" si="683"/>
        <v>0</v>
      </c>
      <c r="O12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-0.16521739130434734</v>
      </c>
      <c r="P1208" s="128">
        <f>IF(Petrobras_PETR4___Histórico__InfoMoney_1[[#This Row],[William %R]]&lt;-0.8,1,0)</f>
        <v>0</v>
      </c>
      <c r="Q1208" s="128">
        <f>IF(Petrobras_PETR4___Histórico__InfoMoney_1[[#This Row],[William %R]]&gt;-0.1,1,0)</f>
        <v>0</v>
      </c>
      <c r="R1208" s="99">
        <f t="shared" si="684"/>
        <v>7.93</v>
      </c>
      <c r="S1208" s="99">
        <f t="shared" si="685"/>
        <v>9.08</v>
      </c>
      <c r="T1208" s="99">
        <f t="shared" si="686"/>
        <v>8.3844230769230776</v>
      </c>
      <c r="U1208" s="99">
        <f t="shared" si="687"/>
        <v>8.3405000000000005</v>
      </c>
      <c r="V1208" s="99">
        <f t="shared" si="688"/>
        <v>8.5580264205196102</v>
      </c>
      <c r="W1208" s="99">
        <f t="shared" si="689"/>
        <v>8.3763332612886163</v>
      </c>
      <c r="X1208" s="99">
        <f t="shared" si="690"/>
        <v>0.18169315923099383</v>
      </c>
      <c r="Y1208" s="99">
        <f t="shared" si="691"/>
        <v>0.13845618498660578</v>
      </c>
      <c r="Z1208" s="99">
        <f t="shared" si="692"/>
        <v>4.3236974244388049E-2</v>
      </c>
      <c r="AA1208" s="109">
        <f t="shared" si="693"/>
        <v>0.17677669529663689</v>
      </c>
      <c r="AB1208" s="109">
        <f t="shared" si="710"/>
        <v>0.22210357943986395</v>
      </c>
      <c r="AC1208" s="99" t="str">
        <f t="shared" si="711"/>
        <v>0</v>
      </c>
      <c r="AD1208" s="95" t="str">
        <f t="shared" si="712"/>
        <v>0</v>
      </c>
      <c r="AE1208" s="95">
        <f t="shared" si="694"/>
        <v>1</v>
      </c>
      <c r="AF1208" s="95">
        <f>IF(Petrobras_PETR4___Histórico__InfoMoney_1[[#This Row],[MACD Line]]&lt;0,1,0)</f>
        <v>0</v>
      </c>
      <c r="AG1208" s="99">
        <f>Petrobras_PETR4___Histórico__InfoMoney_1[[#This Row],[9MME]]/Petrobras_PETR4___Histórico__InfoMoney_1[[#This Row],[20MA]]</f>
        <v>1.0052662402641421</v>
      </c>
      <c r="AH1208" s="95">
        <f t="shared" si="695"/>
        <v>0</v>
      </c>
      <c r="AI1208" s="96">
        <f t="shared" si="696"/>
        <v>0</v>
      </c>
      <c r="AK1208" s="104" t="b">
        <f t="shared" si="697"/>
        <v>0</v>
      </c>
      <c r="AL1208" s="104" t="b">
        <f t="shared" si="698"/>
        <v>1</v>
      </c>
      <c r="AM1208" s="104" t="b">
        <f t="shared" si="699"/>
        <v>1</v>
      </c>
      <c r="AN1208" s="104" t="b">
        <f t="shared" si="700"/>
        <v>1</v>
      </c>
      <c r="AO1208" s="98">
        <f t="shared" si="701"/>
        <v>7.45</v>
      </c>
      <c r="AP1208" s="104">
        <f t="shared" si="702"/>
        <v>9.08</v>
      </c>
      <c r="AQ1208" s="98">
        <f t="shared" si="703"/>
        <v>0.2</v>
      </c>
      <c r="AR1208" s="98">
        <f t="shared" si="704"/>
        <v>0.15384615384615385</v>
      </c>
      <c r="AS1208" s="98">
        <f t="shared" si="705"/>
        <v>7.407407407407407E-2</v>
      </c>
      <c r="AU1208" s="97" t="b">
        <f t="shared" si="706"/>
        <v>0</v>
      </c>
      <c r="AV1208" s="97" t="b">
        <f t="shared" si="707"/>
        <v>1</v>
      </c>
      <c r="AW1208" s="97" t="b">
        <f t="shared" si="713"/>
        <v>0</v>
      </c>
      <c r="AX1208" s="97" t="b">
        <f t="shared" si="714"/>
        <v>1</v>
      </c>
      <c r="AY12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8" s="97" t="b">
        <f t="shared" si="708"/>
        <v>0</v>
      </c>
      <c r="BA1208" s="97" t="b">
        <f t="shared" si="709"/>
        <v>0</v>
      </c>
      <c r="BB1208" s="97" t="b">
        <f t="shared" si="715"/>
        <v>0</v>
      </c>
      <c r="BC1208" s="97" t="b">
        <f t="shared" si="716"/>
        <v>1</v>
      </c>
      <c r="BD1208" s="97" t="b">
        <f>Petrobras_PETR4___Histórico__InfoMoney_1[[#This Row],[MACD Line]]&lt;0</f>
        <v>0</v>
      </c>
      <c r="BE12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09" spans="1:57">
      <c r="A1209" s="83">
        <v>42558</v>
      </c>
      <c r="B1209" s="98">
        <v>8.64</v>
      </c>
      <c r="C1209" s="98">
        <v>8.64</v>
      </c>
      <c r="D1209" s="98">
        <v>0.63</v>
      </c>
      <c r="E1209" s="98">
        <f>Petrobras_PETR4___Histórico__InfoMoney_1[[#This Row],[Var.Dia (%)]]/100</f>
        <v>6.3E-3</v>
      </c>
      <c r="F1209" s="98">
        <v>8.73</v>
      </c>
      <c r="G1209" s="98">
        <v>8.6</v>
      </c>
      <c r="H1209" s="98">
        <v>9.02</v>
      </c>
      <c r="I1209" s="97" t="s">
        <v>1066</v>
      </c>
      <c r="J1209" s="108">
        <v>-2.12E-2</v>
      </c>
      <c r="K1209" s="97">
        <f ca="1">IF(COUNT($E1209:E$1321)&gt;=22,LINEST(OFFSET(E1209,0,0,22),OFFSET(J1209,0,0,22)),"")</f>
        <v>-7.2350636868919863E-2</v>
      </c>
      <c r="L1209" s="99">
        <f t="shared" si="681"/>
        <v>0</v>
      </c>
      <c r="M1209" s="99">
        <f t="shared" si="682"/>
        <v>0</v>
      </c>
      <c r="N1209" s="99">
        <f t="shared" si="683"/>
        <v>0</v>
      </c>
      <c r="O12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-0.38260869565217337</v>
      </c>
      <c r="P1209" s="128">
        <f>IF(Petrobras_PETR4___Histórico__InfoMoney_1[[#This Row],[William %R]]&lt;-0.8,1,0)</f>
        <v>0</v>
      </c>
      <c r="Q1209" s="128">
        <f>IF(Petrobras_PETR4___Histórico__InfoMoney_1[[#This Row],[William %R]]&gt;-0.1,1,0)</f>
        <v>0</v>
      </c>
      <c r="R1209" s="99">
        <f t="shared" si="684"/>
        <v>7.93</v>
      </c>
      <c r="S1209" s="99">
        <f t="shared" si="685"/>
        <v>9.08</v>
      </c>
      <c r="T1209" s="99">
        <f t="shared" si="686"/>
        <v>8.3311538461538461</v>
      </c>
      <c r="U1209" s="99">
        <f t="shared" si="687"/>
        <v>8.2925000000000004</v>
      </c>
      <c r="V1209" s="99">
        <f t="shared" si="688"/>
        <v>8.4976675878868129</v>
      </c>
      <c r="W1209" s="99">
        <f t="shared" si="689"/>
        <v>8.3352399221917057</v>
      </c>
      <c r="X1209" s="99">
        <f t="shared" si="690"/>
        <v>0.16242766569510714</v>
      </c>
      <c r="Y1209" s="99">
        <f t="shared" si="691"/>
        <v>0.12764694142550875</v>
      </c>
      <c r="Z1209" s="99">
        <f t="shared" si="692"/>
        <v>3.4780724269598384E-2</v>
      </c>
      <c r="AA1209" s="109">
        <f t="shared" si="693"/>
        <v>4.2426406871193201E-2</v>
      </c>
      <c r="AB1209" s="109">
        <f t="shared" si="710"/>
        <v>0.21760055146988902</v>
      </c>
      <c r="AC1209" s="99" t="str">
        <f t="shared" si="711"/>
        <v>0</v>
      </c>
      <c r="AD1209" s="95" t="str">
        <f t="shared" si="712"/>
        <v>0</v>
      </c>
      <c r="AE1209" s="95">
        <f t="shared" si="694"/>
        <v>1</v>
      </c>
      <c r="AF1209" s="95">
        <f>IF(Petrobras_PETR4___Histórico__InfoMoney_1[[#This Row],[MACD Line]]&lt;0,1,0)</f>
        <v>0</v>
      </c>
      <c r="AG1209" s="99">
        <f>Petrobras_PETR4___Histórico__InfoMoney_1[[#This Row],[9MME]]/Petrobras_PETR4___Histórico__InfoMoney_1[[#This Row],[20MA]]</f>
        <v>1.004661301917859</v>
      </c>
      <c r="AH1209" s="95">
        <f t="shared" si="695"/>
        <v>0</v>
      </c>
      <c r="AI1209" s="96">
        <f t="shared" si="696"/>
        <v>0</v>
      </c>
      <c r="AK1209" s="104" t="b">
        <f t="shared" si="697"/>
        <v>1</v>
      </c>
      <c r="AL1209" s="104" t="b">
        <f t="shared" si="698"/>
        <v>0</v>
      </c>
      <c r="AM1209" s="104" t="b">
        <f t="shared" si="699"/>
        <v>0</v>
      </c>
      <c r="AN1209" s="104" t="b">
        <f t="shared" si="700"/>
        <v>1</v>
      </c>
      <c r="AO1209" s="98">
        <f t="shared" si="701"/>
        <v>7.45</v>
      </c>
      <c r="AP1209" s="104">
        <f t="shared" si="702"/>
        <v>9.08</v>
      </c>
      <c r="AQ1209" s="98">
        <f t="shared" si="703"/>
        <v>0.2</v>
      </c>
      <c r="AR1209" s="98">
        <f t="shared" si="704"/>
        <v>0.15384615384615385</v>
      </c>
      <c r="AS1209" s="98">
        <f t="shared" si="705"/>
        <v>7.407407407407407E-2</v>
      </c>
      <c r="AU1209" s="97" t="b">
        <f t="shared" si="706"/>
        <v>1</v>
      </c>
      <c r="AV1209" s="97" t="b">
        <f t="shared" si="707"/>
        <v>0</v>
      </c>
      <c r="AW1209" s="97" t="b">
        <f t="shared" si="713"/>
        <v>1</v>
      </c>
      <c r="AX1209" s="97" t="b">
        <f t="shared" si="714"/>
        <v>1</v>
      </c>
      <c r="AY12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09" s="97" t="b">
        <f t="shared" si="708"/>
        <v>1</v>
      </c>
      <c r="BA1209" s="97" t="b">
        <f t="shared" si="709"/>
        <v>0</v>
      </c>
      <c r="BB1209" s="97" t="b">
        <f t="shared" si="715"/>
        <v>0</v>
      </c>
      <c r="BC1209" s="97" t="b">
        <f t="shared" si="716"/>
        <v>0</v>
      </c>
      <c r="BD1209" s="97" t="b">
        <f>Petrobras_PETR4___Histórico__InfoMoney_1[[#This Row],[MACD Line]]&lt;0</f>
        <v>0</v>
      </c>
      <c r="BE12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0" spans="1:57">
      <c r="A1210" s="83">
        <v>42557</v>
      </c>
      <c r="B1210" s="98">
        <v>8.58</v>
      </c>
      <c r="C1210" s="98">
        <v>8.58</v>
      </c>
      <c r="D1210" s="98">
        <v>2.2599999999999998</v>
      </c>
      <c r="E1210" s="98">
        <f>Petrobras_PETR4___Histórico__InfoMoney_1[[#This Row],[Var.Dia (%)]]/100</f>
        <v>2.2599999999999999E-2</v>
      </c>
      <c r="F1210" s="98">
        <v>8.2100000000000009</v>
      </c>
      <c r="G1210" s="98">
        <v>8.09</v>
      </c>
      <c r="H1210" s="98">
        <v>8.6</v>
      </c>
      <c r="I1210" s="97" t="s">
        <v>1067</v>
      </c>
      <c r="J1210" s="108">
        <v>-2.2000000000000001E-3</v>
      </c>
      <c r="K1210" s="97">
        <f ca="1">IF(COUNT($E1210:E$1321)&gt;=22,LINEST(OFFSET(E1210,0,0,22),OFFSET(J1210,0,0,22)),"")</f>
        <v>-0.1167183106159661</v>
      </c>
      <c r="L1210" s="99">
        <f t="shared" si="681"/>
        <v>0</v>
      </c>
      <c r="M1210" s="99">
        <f t="shared" si="682"/>
        <v>0</v>
      </c>
      <c r="N1210" s="99">
        <f t="shared" si="683"/>
        <v>0</v>
      </c>
      <c r="O12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-0.4201680672268906</v>
      </c>
      <c r="P1210" s="128">
        <f>IF(Petrobras_PETR4___Histórico__InfoMoney_1[[#This Row],[William %R]]&lt;-0.8,1,0)</f>
        <v>0</v>
      </c>
      <c r="Q1210" s="128">
        <f>IF(Petrobras_PETR4___Histórico__InfoMoney_1[[#This Row],[William %R]]&gt;-0.1,1,0)</f>
        <v>0</v>
      </c>
      <c r="R1210" s="99">
        <f t="shared" si="684"/>
        <v>7.89</v>
      </c>
      <c r="S1210" s="99">
        <f t="shared" si="685"/>
        <v>9.08</v>
      </c>
      <c r="T1210" s="99">
        <f t="shared" si="686"/>
        <v>8.3176923076923082</v>
      </c>
      <c r="U1210" s="99">
        <f t="shared" si="687"/>
        <v>8.2750000000000004</v>
      </c>
      <c r="V1210" s="99">
        <f t="shared" si="688"/>
        <v>8.4717889675025972</v>
      </c>
      <c r="W1210" s="99">
        <f t="shared" si="689"/>
        <v>8.3108591159670429</v>
      </c>
      <c r="X1210" s="99">
        <f t="shared" si="690"/>
        <v>0.16092985153555439</v>
      </c>
      <c r="Y1210" s="99">
        <f t="shared" si="691"/>
        <v>0.11895176035810917</v>
      </c>
      <c r="Z1210" s="99">
        <f t="shared" si="692"/>
        <v>4.197809117744522E-2</v>
      </c>
      <c r="AA1210" s="109">
        <f t="shared" si="693"/>
        <v>0.13435028842544369</v>
      </c>
      <c r="AB1210" s="109">
        <f t="shared" si="710"/>
        <v>0.23093289068471787</v>
      </c>
      <c r="AC1210" s="99" t="str">
        <f t="shared" si="711"/>
        <v>0</v>
      </c>
      <c r="AD1210" s="95" t="str">
        <f t="shared" si="712"/>
        <v>0</v>
      </c>
      <c r="AE1210" s="95">
        <f t="shared" si="694"/>
        <v>1</v>
      </c>
      <c r="AF1210" s="95">
        <f>IF(Petrobras_PETR4___Histórico__InfoMoney_1[[#This Row],[MACD Line]]&lt;0,1,0)</f>
        <v>0</v>
      </c>
      <c r="AG1210" s="99">
        <f>Petrobras_PETR4___Histórico__InfoMoney_1[[#This Row],[9MME]]/Petrobras_PETR4___Histórico__InfoMoney_1[[#This Row],[20MA]]</f>
        <v>1.0051591912619102</v>
      </c>
      <c r="AH1210" s="95">
        <f t="shared" si="695"/>
        <v>0</v>
      </c>
      <c r="AI1210" s="96">
        <f t="shared" si="696"/>
        <v>0</v>
      </c>
      <c r="AK1210" s="104" t="b">
        <f t="shared" si="697"/>
        <v>0</v>
      </c>
      <c r="AL1210" s="104" t="b">
        <f t="shared" si="698"/>
        <v>0</v>
      </c>
      <c r="AM1210" s="104" t="b">
        <f t="shared" si="699"/>
        <v>0</v>
      </c>
      <c r="AN1210" s="104" t="b">
        <f t="shared" si="700"/>
        <v>1</v>
      </c>
      <c r="AO1210" s="98">
        <f t="shared" si="701"/>
        <v>7.45</v>
      </c>
      <c r="AP1210" s="104">
        <f t="shared" si="702"/>
        <v>9.08</v>
      </c>
      <c r="AQ1210" s="98">
        <f t="shared" si="703"/>
        <v>0.2</v>
      </c>
      <c r="AR1210" s="98">
        <f t="shared" si="704"/>
        <v>0.15384615384615385</v>
      </c>
      <c r="AS1210" s="98">
        <f t="shared" si="705"/>
        <v>7.407407407407407E-2</v>
      </c>
      <c r="AU1210" s="97" t="b">
        <f t="shared" si="706"/>
        <v>0</v>
      </c>
      <c r="AV1210" s="97" t="b">
        <f t="shared" si="707"/>
        <v>0</v>
      </c>
      <c r="AW1210" s="97" t="b">
        <f t="shared" si="713"/>
        <v>1</v>
      </c>
      <c r="AX1210" s="97" t="b">
        <f t="shared" si="714"/>
        <v>1</v>
      </c>
      <c r="AY12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0" s="97" t="b">
        <f t="shared" si="708"/>
        <v>1</v>
      </c>
      <c r="BA1210" s="97" t="b">
        <f t="shared" si="709"/>
        <v>1</v>
      </c>
      <c r="BB1210" s="97" t="b">
        <f t="shared" si="715"/>
        <v>0</v>
      </c>
      <c r="BC1210" s="97" t="b">
        <f t="shared" si="716"/>
        <v>0</v>
      </c>
      <c r="BD1210" s="97" t="b">
        <f>Petrobras_PETR4___Histórico__InfoMoney_1[[#This Row],[MACD Line]]&lt;0</f>
        <v>0</v>
      </c>
      <c r="BE12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1" spans="1:57">
      <c r="A1211" s="83">
        <v>42556</v>
      </c>
      <c r="B1211" s="98">
        <v>8.39</v>
      </c>
      <c r="C1211" s="98">
        <v>8.39</v>
      </c>
      <c r="D1211" s="98">
        <v>-5.88</v>
      </c>
      <c r="E1211" s="98">
        <f>Petrobras_PETR4___Histórico__InfoMoney_1[[#This Row],[Var.Dia (%)]]/100</f>
        <v>-5.8799999999999998E-2</v>
      </c>
      <c r="F1211" s="98">
        <v>8.7200000000000006</v>
      </c>
      <c r="G1211" s="98">
        <v>8.34</v>
      </c>
      <c r="H1211" s="98">
        <v>8.74</v>
      </c>
      <c r="I1211" s="97" t="s">
        <v>1068</v>
      </c>
      <c r="J1211" s="108">
        <v>-1.1000000000000001E-3</v>
      </c>
      <c r="K1211" s="97">
        <f ca="1">IF(COUNT($E1211:E$1321)&gt;=22,LINEST(OFFSET(E1211,0,0,22),OFFSET(J1211,0,0,22)),"")</f>
        <v>-0.11405001829647653</v>
      </c>
      <c r="L1211" s="99">
        <f t="shared" si="681"/>
        <v>0</v>
      </c>
      <c r="M1211" s="99">
        <f t="shared" si="682"/>
        <v>0</v>
      </c>
      <c r="N1211" s="99">
        <f t="shared" si="683"/>
        <v>0</v>
      </c>
      <c r="O12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-0.4312499999999998</v>
      </c>
      <c r="P1211" s="128">
        <f>IF(Petrobras_PETR4___Histórico__InfoMoney_1[[#This Row],[William %R]]&lt;-0.8,1,0)</f>
        <v>0</v>
      </c>
      <c r="Q1211" s="128">
        <f>IF(Petrobras_PETR4___Histórico__InfoMoney_1[[#This Row],[William %R]]&gt;-0.1,1,0)</f>
        <v>0</v>
      </c>
      <c r="R1211" s="99">
        <f t="shared" si="684"/>
        <v>7.48</v>
      </c>
      <c r="S1211" s="99">
        <f t="shared" si="685"/>
        <v>9.08</v>
      </c>
      <c r="T1211" s="99">
        <f t="shared" si="686"/>
        <v>8.2630769230769214</v>
      </c>
      <c r="U1211" s="99">
        <f t="shared" si="687"/>
        <v>8.27</v>
      </c>
      <c r="V1211" s="99">
        <f t="shared" si="688"/>
        <v>8.4521142343212521</v>
      </c>
      <c r="W1211" s="99">
        <f t="shared" si="689"/>
        <v>8.2893278452444061</v>
      </c>
      <c r="X1211" s="99">
        <f t="shared" si="690"/>
        <v>0.16278638907684595</v>
      </c>
      <c r="Y1211" s="99">
        <f t="shared" si="691"/>
        <v>0.10845723756374787</v>
      </c>
      <c r="Z1211" s="99">
        <f t="shared" si="692"/>
        <v>5.4329151513098084E-2</v>
      </c>
      <c r="AA1211" s="109">
        <f t="shared" si="693"/>
        <v>0.37476659402886975</v>
      </c>
      <c r="AB1211" s="109">
        <f t="shared" si="710"/>
        <v>0.23093289068471787</v>
      </c>
      <c r="AC1211" s="99" t="str">
        <f t="shared" si="711"/>
        <v>0</v>
      </c>
      <c r="AD1211" s="95" t="str">
        <f t="shared" si="712"/>
        <v>0</v>
      </c>
      <c r="AE1211" s="95">
        <f t="shared" si="694"/>
        <v>1</v>
      </c>
      <c r="AF1211" s="95">
        <f>IF(Petrobras_PETR4___Histórico__InfoMoney_1[[#This Row],[MACD Line]]&lt;0,1,0)</f>
        <v>0</v>
      </c>
      <c r="AG1211" s="99">
        <f>Petrobras_PETR4___Histórico__InfoMoney_1[[#This Row],[9MME]]/Petrobras_PETR4___Histórico__InfoMoney_1[[#This Row],[20MA]]</f>
        <v>0.9991628685703654</v>
      </c>
      <c r="AH1211" s="95">
        <f t="shared" si="695"/>
        <v>0</v>
      </c>
      <c r="AI1211" s="96">
        <f t="shared" si="696"/>
        <v>0</v>
      </c>
      <c r="AK1211" s="104" t="b">
        <f t="shared" si="697"/>
        <v>0</v>
      </c>
      <c r="AL1211" s="104" t="b">
        <f t="shared" si="698"/>
        <v>1</v>
      </c>
      <c r="AM1211" s="104" t="b">
        <f t="shared" si="699"/>
        <v>1</v>
      </c>
      <c r="AN1211" s="104" t="b">
        <f t="shared" si="700"/>
        <v>0</v>
      </c>
      <c r="AO1211" s="98">
        <f t="shared" si="701"/>
        <v>7.45</v>
      </c>
      <c r="AP1211" s="104">
        <f t="shared" si="702"/>
        <v>9.08</v>
      </c>
      <c r="AQ1211" s="98">
        <f t="shared" si="703"/>
        <v>0.2</v>
      </c>
      <c r="AR1211" s="98">
        <f t="shared" si="704"/>
        <v>0.15384615384615385</v>
      </c>
      <c r="AS1211" s="98">
        <f t="shared" si="705"/>
        <v>7.407407407407407E-2</v>
      </c>
      <c r="AU1211" s="97" t="b">
        <f t="shared" si="706"/>
        <v>0</v>
      </c>
      <c r="AV1211" s="97" t="b">
        <f t="shared" si="707"/>
        <v>1</v>
      </c>
      <c r="AW1211" s="97" t="b">
        <f t="shared" si="713"/>
        <v>1</v>
      </c>
      <c r="AX1211" s="97" t="b">
        <f t="shared" si="714"/>
        <v>0</v>
      </c>
      <c r="AY12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1" s="97" t="b">
        <f t="shared" si="708"/>
        <v>0</v>
      </c>
      <c r="BA1211" s="97" t="b">
        <f t="shared" si="709"/>
        <v>1</v>
      </c>
      <c r="BB1211" s="97" t="b">
        <f t="shared" si="715"/>
        <v>1</v>
      </c>
      <c r="BC1211" s="97" t="b">
        <f t="shared" si="716"/>
        <v>0</v>
      </c>
      <c r="BD1211" s="97" t="b">
        <f>Petrobras_PETR4___Histórico__InfoMoney_1[[#This Row],[MACD Line]]&lt;0</f>
        <v>0</v>
      </c>
      <c r="BE12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2" spans="1:57">
      <c r="A1212" s="83">
        <v>42555</v>
      </c>
      <c r="B1212" s="98">
        <v>8.92</v>
      </c>
      <c r="C1212" s="98">
        <v>8.92</v>
      </c>
      <c r="D1212" s="98">
        <v>0.51</v>
      </c>
      <c r="E1212" s="98">
        <f>Petrobras_PETR4___Histórico__InfoMoney_1[[#This Row],[Var.Dia (%)]]/100</f>
        <v>5.1000000000000004E-3</v>
      </c>
      <c r="F1212" s="98">
        <v>8.99</v>
      </c>
      <c r="G1212" s="98">
        <v>8.84</v>
      </c>
      <c r="H1212" s="98">
        <v>9.08</v>
      </c>
      <c r="I1212" s="97" t="s">
        <v>1069</v>
      </c>
      <c r="J1212" s="108">
        <v>1.4E-2</v>
      </c>
      <c r="K1212" s="97">
        <f ca="1">IF(COUNT($E1212:E$1321)&gt;=22,LINEST(OFFSET(E1212,0,0,22),OFFSET(J1212,0,0,22)),"")</f>
        <v>-0.10278418249277607</v>
      </c>
      <c r="L1212" s="99">
        <f t="shared" si="681"/>
        <v>0</v>
      </c>
      <c r="M1212" s="99">
        <f t="shared" si="682"/>
        <v>1</v>
      </c>
      <c r="N1212" s="99">
        <f t="shared" si="683"/>
        <v>0</v>
      </c>
      <c r="O12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-9.9378881987577702E-2</v>
      </c>
      <c r="P1212" s="128">
        <f>IF(Petrobras_PETR4___Histórico__InfoMoney_1[[#This Row],[William %R]]&lt;-0.8,1,0)</f>
        <v>0</v>
      </c>
      <c r="Q1212" s="128">
        <f>IF(Petrobras_PETR4___Histórico__InfoMoney_1[[#This Row],[William %R]]&gt;-0.1,1,0)</f>
        <v>1</v>
      </c>
      <c r="R1212" s="99">
        <f t="shared" si="684"/>
        <v>7.47</v>
      </c>
      <c r="S1212" s="99">
        <f t="shared" si="685"/>
        <v>9.08</v>
      </c>
      <c r="T1212" s="99">
        <f t="shared" si="686"/>
        <v>8.2904615384615372</v>
      </c>
      <c r="U1212" s="99">
        <f t="shared" si="687"/>
        <v>8.2399999999999984</v>
      </c>
      <c r="V1212" s="99">
        <f t="shared" si="688"/>
        <v>8.4634077314705696</v>
      </c>
      <c r="W1212" s="99">
        <f t="shared" si="689"/>
        <v>8.2812740728639582</v>
      </c>
      <c r="X1212" s="99">
        <f t="shared" si="690"/>
        <v>0.18213365860661135</v>
      </c>
      <c r="Y1212" s="99">
        <f t="shared" si="691"/>
        <v>9.4874949685473345E-2</v>
      </c>
      <c r="Z1212" s="99">
        <f t="shared" si="692"/>
        <v>8.7258708921138003E-2</v>
      </c>
      <c r="AA1212" s="109">
        <f t="shared" si="693"/>
        <v>3.5355339059327882E-2</v>
      </c>
      <c r="AB1212" s="109">
        <f t="shared" si="710"/>
        <v>0.2552841554033462</v>
      </c>
      <c r="AC1212" s="99" t="str">
        <f t="shared" si="711"/>
        <v>0</v>
      </c>
      <c r="AD1212" s="95" t="str">
        <f t="shared" si="712"/>
        <v>0</v>
      </c>
      <c r="AE1212" s="95">
        <f t="shared" si="694"/>
        <v>1</v>
      </c>
      <c r="AF1212" s="95">
        <f>IF(Petrobras_PETR4___Histórico__InfoMoney_1[[#This Row],[MACD Line]]&lt;0,1,0)</f>
        <v>0</v>
      </c>
      <c r="AG1212" s="99">
        <f>Petrobras_PETR4___Histórico__InfoMoney_1[[#This Row],[9MME]]/Petrobras_PETR4___Histórico__InfoMoney_1[[#This Row],[20MA]]</f>
        <v>1.0061239731142644</v>
      </c>
      <c r="AH1212" s="95">
        <f t="shared" si="695"/>
        <v>0</v>
      </c>
      <c r="AI1212" s="96">
        <f t="shared" si="696"/>
        <v>0</v>
      </c>
      <c r="AK1212" s="104" t="b">
        <f t="shared" si="697"/>
        <v>1</v>
      </c>
      <c r="AL1212" s="104" t="b">
        <f t="shared" si="698"/>
        <v>0</v>
      </c>
      <c r="AM1212" s="104" t="b">
        <f t="shared" si="699"/>
        <v>0</v>
      </c>
      <c r="AN1212" s="104" t="b">
        <f t="shared" si="700"/>
        <v>1</v>
      </c>
      <c r="AO1212" s="98">
        <f t="shared" si="701"/>
        <v>7.45</v>
      </c>
      <c r="AP1212" s="104">
        <f t="shared" si="702"/>
        <v>9.08</v>
      </c>
      <c r="AQ1212" s="98">
        <f t="shared" si="703"/>
        <v>0.2</v>
      </c>
      <c r="AR1212" s="98">
        <f t="shared" si="704"/>
        <v>0.15384615384615385</v>
      </c>
      <c r="AS1212" s="98">
        <f t="shared" si="705"/>
        <v>7.407407407407407E-2</v>
      </c>
      <c r="AU1212" s="97" t="b">
        <f t="shared" si="706"/>
        <v>1</v>
      </c>
      <c r="AV1212" s="97" t="b">
        <f t="shared" si="707"/>
        <v>1</v>
      </c>
      <c r="AW1212" s="97" t="b">
        <f t="shared" si="713"/>
        <v>0</v>
      </c>
      <c r="AX1212" s="97" t="b">
        <f t="shared" si="714"/>
        <v>0</v>
      </c>
      <c r="AY12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2" s="97" t="b">
        <f t="shared" si="708"/>
        <v>0</v>
      </c>
      <c r="BA1212" s="97" t="b">
        <f t="shared" si="709"/>
        <v>0</v>
      </c>
      <c r="BB1212" s="97" t="b">
        <f t="shared" si="715"/>
        <v>1</v>
      </c>
      <c r="BC1212" s="97" t="b">
        <f t="shared" si="716"/>
        <v>1</v>
      </c>
      <c r="BD1212" s="97" t="b">
        <f>Petrobras_PETR4___Histórico__InfoMoney_1[[#This Row],[MACD Line]]&lt;0</f>
        <v>0</v>
      </c>
      <c r="BE12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3" spans="1:57">
      <c r="A1213" s="83">
        <v>42552</v>
      </c>
      <c r="B1213" s="98">
        <v>8.8699999999999992</v>
      </c>
      <c r="C1213" s="98">
        <v>8.8699999999999992</v>
      </c>
      <c r="D1213" s="98">
        <v>4.25</v>
      </c>
      <c r="E1213" s="98">
        <f>Petrobras_PETR4___Histórico__InfoMoney_1[[#This Row],[Var.Dia (%)]]/100</f>
        <v>4.2500000000000003E-2</v>
      </c>
      <c r="F1213" s="98">
        <v>8.56</v>
      </c>
      <c r="G1213" s="98">
        <v>8.4600000000000009</v>
      </c>
      <c r="H1213" s="98">
        <v>8.9</v>
      </c>
      <c r="I1213" s="97" t="s">
        <v>1070</v>
      </c>
      <c r="J1213" s="108">
        <v>-6.4000000000000003E-3</v>
      </c>
      <c r="K1213" s="97">
        <f ca="1">IF(COUNT($E1213:E$1321)&gt;=22,LINEST(OFFSET(E1213,0,0,22),OFFSET(J1213,0,0,22)),"")</f>
        <v>-0.13581557741166231</v>
      </c>
      <c r="L1213" s="99">
        <f t="shared" si="681"/>
        <v>0</v>
      </c>
      <c r="M1213" s="99">
        <f t="shared" si="682"/>
        <v>0</v>
      </c>
      <c r="N1213" s="99">
        <f t="shared" si="683"/>
        <v>0</v>
      </c>
      <c r="O12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-2.0689655172414573E-2</v>
      </c>
      <c r="P1213" s="128">
        <f>IF(Petrobras_PETR4___Histórico__InfoMoney_1[[#This Row],[William %R]]&lt;-0.8,1,0)</f>
        <v>0</v>
      </c>
      <c r="Q1213" s="128">
        <f>IF(Petrobras_PETR4___Histórico__InfoMoney_1[[#This Row],[William %R]]&gt;-0.1,1,0)</f>
        <v>1</v>
      </c>
      <c r="R1213" s="99">
        <f t="shared" si="684"/>
        <v>7.45</v>
      </c>
      <c r="S1213" s="99">
        <f t="shared" si="685"/>
        <v>8.9</v>
      </c>
      <c r="T1213" s="99">
        <f t="shared" si="686"/>
        <v>8.2349615384615369</v>
      </c>
      <c r="U1213" s="99">
        <f t="shared" si="687"/>
        <v>8.1759999999999984</v>
      </c>
      <c r="V1213" s="99">
        <f t="shared" si="688"/>
        <v>8.3803909553743097</v>
      </c>
      <c r="W1213" s="99">
        <f t="shared" si="689"/>
        <v>8.230175998693074</v>
      </c>
      <c r="X1213" s="99">
        <f t="shared" si="690"/>
        <v>0.15021495668123563</v>
      </c>
      <c r="Y1213" s="99">
        <f t="shared" si="691"/>
        <v>7.3060272455188841E-2</v>
      </c>
      <c r="Z1213" s="99">
        <f t="shared" si="692"/>
        <v>7.7154684226046794E-2</v>
      </c>
      <c r="AA1213" s="109">
        <f t="shared" si="693"/>
        <v>0.25455844122715671</v>
      </c>
      <c r="AB1213" s="109">
        <f t="shared" si="710"/>
        <v>0.3487119154832537</v>
      </c>
      <c r="AC1213" s="99" t="str">
        <f t="shared" si="711"/>
        <v>0</v>
      </c>
      <c r="AD1213" s="95" t="str">
        <f t="shared" si="712"/>
        <v>0</v>
      </c>
      <c r="AE1213" s="95">
        <f t="shared" si="694"/>
        <v>1</v>
      </c>
      <c r="AF1213" s="95">
        <f>IF(Petrobras_PETR4___Histórico__InfoMoney_1[[#This Row],[MACD Line]]&lt;0,1,0)</f>
        <v>0</v>
      </c>
      <c r="AG1213" s="99">
        <f>Petrobras_PETR4___Histórico__InfoMoney_1[[#This Row],[9MME]]/Petrobras_PETR4___Histórico__InfoMoney_1[[#This Row],[20MA]]</f>
        <v>1.0072115384615385</v>
      </c>
      <c r="AH1213" s="95">
        <f t="shared" si="695"/>
        <v>0</v>
      </c>
      <c r="AI1213" s="96">
        <f t="shared" si="696"/>
        <v>0</v>
      </c>
      <c r="AK1213" s="104" t="b">
        <f t="shared" si="697"/>
        <v>0</v>
      </c>
      <c r="AL1213" s="104" t="b">
        <f t="shared" si="698"/>
        <v>1</v>
      </c>
      <c r="AM1213" s="104" t="b">
        <f t="shared" si="699"/>
        <v>0</v>
      </c>
      <c r="AN1213" s="104" t="b">
        <f t="shared" si="700"/>
        <v>1</v>
      </c>
      <c r="AO1213" s="98">
        <f t="shared" si="701"/>
        <v>7.45</v>
      </c>
      <c r="AP1213" s="104">
        <f t="shared" si="702"/>
        <v>9.08</v>
      </c>
      <c r="AQ1213" s="98">
        <f t="shared" si="703"/>
        <v>0.2</v>
      </c>
      <c r="AR1213" s="98">
        <f t="shared" si="704"/>
        <v>0.15384615384615385</v>
      </c>
      <c r="AS1213" s="98">
        <f t="shared" si="705"/>
        <v>7.407407407407407E-2</v>
      </c>
      <c r="AU1213" s="97" t="b">
        <f t="shared" si="706"/>
        <v>1</v>
      </c>
      <c r="AV1213" s="97" t="b">
        <f t="shared" si="707"/>
        <v>0</v>
      </c>
      <c r="AW1213" s="97" t="b">
        <f t="shared" si="713"/>
        <v>0</v>
      </c>
      <c r="AX1213" s="97" t="b">
        <f t="shared" si="714"/>
        <v>1</v>
      </c>
      <c r="AY12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3" s="97" t="b">
        <f t="shared" si="708"/>
        <v>1</v>
      </c>
      <c r="BA1213" s="97" t="b">
        <f t="shared" si="709"/>
        <v>0</v>
      </c>
      <c r="BB1213" s="97" t="b">
        <f t="shared" si="715"/>
        <v>0</v>
      </c>
      <c r="BC1213" s="97" t="b">
        <f t="shared" si="716"/>
        <v>1</v>
      </c>
      <c r="BD1213" s="97" t="b">
        <f>Petrobras_PETR4___Histórico__InfoMoney_1[[#This Row],[MACD Line]]&lt;0</f>
        <v>0</v>
      </c>
      <c r="BE12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4" spans="1:57">
      <c r="A1214" s="83">
        <v>42551</v>
      </c>
      <c r="B1214" s="98">
        <v>8.51</v>
      </c>
      <c r="C1214" s="98">
        <v>8.51</v>
      </c>
      <c r="D1214" s="98">
        <v>-0.84</v>
      </c>
      <c r="E1214" s="98">
        <f>Petrobras_PETR4___Histórico__InfoMoney_1[[#This Row],[Var.Dia (%)]]/100</f>
        <v>-8.3999999999999995E-3</v>
      </c>
      <c r="F1214" s="98">
        <v>8.51</v>
      </c>
      <c r="G1214" s="98">
        <v>8.35</v>
      </c>
      <c r="H1214" s="98">
        <v>8.57</v>
      </c>
      <c r="I1214" s="97" t="s">
        <v>1071</v>
      </c>
      <c r="J1214" s="108">
        <v>-1.35E-2</v>
      </c>
      <c r="K1214" s="97">
        <f ca="1">IF(COUNT($E1214:E$1321)&gt;=22,LINEST(OFFSET(E1214,0,0,22),OFFSET(J1214,0,0,22)),"")</f>
        <v>-0.1314012308237186</v>
      </c>
      <c r="L1214" s="99">
        <f t="shared" si="681"/>
        <v>0</v>
      </c>
      <c r="M1214" s="99">
        <f t="shared" si="682"/>
        <v>0</v>
      </c>
      <c r="N1214" s="99">
        <f t="shared" si="683"/>
        <v>0</v>
      </c>
      <c r="O12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-0.22058823529411811</v>
      </c>
      <c r="P1214" s="128">
        <f>IF(Petrobras_PETR4___Histórico__InfoMoney_1[[#This Row],[William %R]]&lt;-0.8,1,0)</f>
        <v>0</v>
      </c>
      <c r="Q1214" s="128">
        <f>IF(Petrobras_PETR4___Histórico__InfoMoney_1[[#This Row],[William %R]]&gt;-0.1,1,0)</f>
        <v>0</v>
      </c>
      <c r="R1214" s="99">
        <f t="shared" si="684"/>
        <v>7.45</v>
      </c>
      <c r="S1214" s="99">
        <f t="shared" si="685"/>
        <v>8.81</v>
      </c>
      <c r="T1214" s="99">
        <f t="shared" si="686"/>
        <v>8.140653846153846</v>
      </c>
      <c r="U1214" s="99">
        <f t="shared" si="687"/>
        <v>8.1194999999999986</v>
      </c>
      <c r="V1214" s="99">
        <f t="shared" si="688"/>
        <v>8.2913711290787298</v>
      </c>
      <c r="W1214" s="99">
        <f t="shared" si="689"/>
        <v>8.1789900785885195</v>
      </c>
      <c r="X1214" s="99">
        <f t="shared" si="690"/>
        <v>0.1123810504902103</v>
      </c>
      <c r="Y1214" s="99">
        <f t="shared" si="691"/>
        <v>5.3771601398677128E-2</v>
      </c>
      <c r="Z1214" s="99">
        <f t="shared" si="692"/>
        <v>5.8609449091533171E-2</v>
      </c>
      <c r="AA1214" s="109">
        <f t="shared" si="693"/>
        <v>4.9497474683058526E-2</v>
      </c>
      <c r="AB1214" s="109">
        <f t="shared" si="710"/>
        <v>0.25292291315734922</v>
      </c>
      <c r="AC1214" s="99" t="str">
        <f t="shared" si="711"/>
        <v>0</v>
      </c>
      <c r="AD1214" s="95" t="str">
        <f t="shared" si="712"/>
        <v>0</v>
      </c>
      <c r="AE1214" s="95">
        <f t="shared" si="694"/>
        <v>1</v>
      </c>
      <c r="AF1214" s="95">
        <f>IF(Petrobras_PETR4___Histórico__InfoMoney_1[[#This Row],[MACD Line]]&lt;0,1,0)</f>
        <v>0</v>
      </c>
      <c r="AG1214" s="99">
        <f>Petrobras_PETR4___Histórico__InfoMoney_1[[#This Row],[9MME]]/Petrobras_PETR4___Histórico__InfoMoney_1[[#This Row],[20MA]]</f>
        <v>1.0026053138929549</v>
      </c>
      <c r="AH1214" s="95">
        <f t="shared" si="695"/>
        <v>0</v>
      </c>
      <c r="AI1214" s="96">
        <f t="shared" si="696"/>
        <v>0</v>
      </c>
      <c r="AK1214" s="104" t="b">
        <f t="shared" si="697"/>
        <v>1</v>
      </c>
      <c r="AL1214" s="104" t="b">
        <f t="shared" si="698"/>
        <v>1</v>
      </c>
      <c r="AM1214" s="104" t="b">
        <f t="shared" si="699"/>
        <v>1</v>
      </c>
      <c r="AN1214" s="104" t="b">
        <f t="shared" si="700"/>
        <v>1</v>
      </c>
      <c r="AO1214" s="98">
        <f t="shared" si="701"/>
        <v>7.45</v>
      </c>
      <c r="AP1214" s="104">
        <f t="shared" si="702"/>
        <v>8.81</v>
      </c>
      <c r="AQ1214" s="98">
        <f t="shared" si="703"/>
        <v>0.2</v>
      </c>
      <c r="AR1214" s="98">
        <f t="shared" si="704"/>
        <v>0.15384615384615385</v>
      </c>
      <c r="AS1214" s="98">
        <f t="shared" si="705"/>
        <v>7.407407407407407E-2</v>
      </c>
      <c r="AU1214" s="97" t="b">
        <f t="shared" si="706"/>
        <v>0</v>
      </c>
      <c r="AV1214" s="97" t="b">
        <f t="shared" si="707"/>
        <v>1</v>
      </c>
      <c r="AW1214" s="97" t="b">
        <f t="shared" si="713"/>
        <v>1</v>
      </c>
      <c r="AX1214" s="97" t="b">
        <f t="shared" si="714"/>
        <v>0</v>
      </c>
      <c r="AY12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4" s="97" t="b">
        <f t="shared" si="708"/>
        <v>0</v>
      </c>
      <c r="BA1214" s="97" t="b">
        <f t="shared" si="709"/>
        <v>1</v>
      </c>
      <c r="BB1214" s="97" t="b">
        <f t="shared" si="715"/>
        <v>1</v>
      </c>
      <c r="BC1214" s="97" t="b">
        <f t="shared" si="716"/>
        <v>0</v>
      </c>
      <c r="BD1214" s="97" t="b">
        <f>Petrobras_PETR4___Histórico__InfoMoney_1[[#This Row],[MACD Line]]&lt;0</f>
        <v>0</v>
      </c>
      <c r="BE12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5" spans="1:57">
      <c r="A1215" s="83">
        <v>42550</v>
      </c>
      <c r="B1215" s="98">
        <v>8.58</v>
      </c>
      <c r="C1215" s="98">
        <v>8.58</v>
      </c>
      <c r="D1215" s="98">
        <v>3.26</v>
      </c>
      <c r="E1215" s="98">
        <f>Petrobras_PETR4___Histórico__InfoMoney_1[[#This Row],[Var.Dia (%)]]/100</f>
        <v>3.2599999999999997E-2</v>
      </c>
      <c r="F1215" s="98">
        <v>8.52</v>
      </c>
      <c r="G1215" s="98">
        <v>8.42</v>
      </c>
      <c r="H1215" s="98">
        <v>8.65</v>
      </c>
      <c r="I1215" s="97" t="s">
        <v>1072</v>
      </c>
      <c r="J1215" s="108">
        <v>-1.0200000000000001E-2</v>
      </c>
      <c r="K1215" s="97">
        <f ca="1">IF(COUNT($E1215:E$1321)&gt;=22,LINEST(OFFSET(E1215,0,0,22),OFFSET(J1215,0,0,22)),"")</f>
        <v>-9.429596348902218E-2</v>
      </c>
      <c r="L1215" s="99">
        <f t="shared" si="681"/>
        <v>0</v>
      </c>
      <c r="M1215" s="99">
        <f t="shared" si="682"/>
        <v>0</v>
      </c>
      <c r="N1215" s="99">
        <f t="shared" si="683"/>
        <v>0</v>
      </c>
      <c r="O12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-0.16911764705882382</v>
      </c>
      <c r="P1215" s="128">
        <f>IF(Petrobras_PETR4___Histórico__InfoMoney_1[[#This Row],[William %R]]&lt;-0.8,1,0)</f>
        <v>0</v>
      </c>
      <c r="Q1215" s="128">
        <f>IF(Petrobras_PETR4___Histórico__InfoMoney_1[[#This Row],[William %R]]&gt;-0.1,1,0)</f>
        <v>0</v>
      </c>
      <c r="R1215" s="99">
        <f t="shared" si="684"/>
        <v>7.45</v>
      </c>
      <c r="S1215" s="99">
        <f t="shared" si="685"/>
        <v>8.81</v>
      </c>
      <c r="T1215" s="99">
        <f t="shared" si="686"/>
        <v>8.1010769230769224</v>
      </c>
      <c r="U1215" s="99">
        <f t="shared" si="687"/>
        <v>8.0734999999999992</v>
      </c>
      <c r="V1215" s="99">
        <f t="shared" si="688"/>
        <v>8.2516204252748633</v>
      </c>
      <c r="W1215" s="99">
        <f t="shared" si="689"/>
        <v>8.1525092848756007</v>
      </c>
      <c r="X1215" s="99">
        <f t="shared" si="690"/>
        <v>9.9111140399262609E-2</v>
      </c>
      <c r="Y1215" s="99">
        <f t="shared" si="691"/>
        <v>3.9119239125793834E-2</v>
      </c>
      <c r="Z1215" s="99">
        <f t="shared" si="692"/>
        <v>5.9991901273468776E-2</v>
      </c>
      <c r="AA1215" s="109">
        <f t="shared" si="693"/>
        <v>0.19091883092036754</v>
      </c>
      <c r="AB1215" s="109">
        <f t="shared" si="710"/>
        <v>0.30713189349203068</v>
      </c>
      <c r="AC1215" s="99" t="str">
        <f t="shared" si="711"/>
        <v>0</v>
      </c>
      <c r="AD1215" s="95" t="str">
        <f t="shared" si="712"/>
        <v>0</v>
      </c>
      <c r="AE1215" s="95">
        <f t="shared" si="694"/>
        <v>1</v>
      </c>
      <c r="AF1215" s="95">
        <f>IF(Petrobras_PETR4___Histórico__InfoMoney_1[[#This Row],[MACD Line]]&lt;0,1,0)</f>
        <v>0</v>
      </c>
      <c r="AG1215" s="99">
        <f>Petrobras_PETR4___Histórico__InfoMoney_1[[#This Row],[9MME]]/Petrobras_PETR4___Histórico__InfoMoney_1[[#This Row],[20MA]]</f>
        <v>1.0034157333346037</v>
      </c>
      <c r="AH1215" s="95">
        <f t="shared" si="695"/>
        <v>0</v>
      </c>
      <c r="AI1215" s="96">
        <f t="shared" si="696"/>
        <v>0</v>
      </c>
      <c r="AK1215" s="104" t="b">
        <f t="shared" si="697"/>
        <v>1</v>
      </c>
      <c r="AL1215" s="104" t="b">
        <f t="shared" si="698"/>
        <v>0</v>
      </c>
      <c r="AM1215" s="104" t="b">
        <f t="shared" si="699"/>
        <v>0</v>
      </c>
      <c r="AN1215" s="104" t="b">
        <f t="shared" si="700"/>
        <v>1</v>
      </c>
      <c r="AO1215" s="98">
        <f t="shared" si="701"/>
        <v>7.1</v>
      </c>
      <c r="AP1215" s="104">
        <f t="shared" si="702"/>
        <v>8.81</v>
      </c>
      <c r="AQ1215" s="98">
        <f t="shared" si="703"/>
        <v>0.2</v>
      </c>
      <c r="AR1215" s="98">
        <f t="shared" si="704"/>
        <v>0.15384615384615385</v>
      </c>
      <c r="AS1215" s="98">
        <f t="shared" si="705"/>
        <v>7.407407407407407E-2</v>
      </c>
      <c r="AU1215" s="97" t="b">
        <f t="shared" si="706"/>
        <v>1</v>
      </c>
      <c r="AV1215" s="97" t="b">
        <f t="shared" si="707"/>
        <v>0</v>
      </c>
      <c r="AW1215" s="97" t="b">
        <f t="shared" si="713"/>
        <v>0</v>
      </c>
      <c r="AX1215" s="97" t="b">
        <f t="shared" si="714"/>
        <v>1</v>
      </c>
      <c r="AY12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5" s="97" t="b">
        <f t="shared" si="708"/>
        <v>0</v>
      </c>
      <c r="BA1215" s="97" t="b">
        <f t="shared" si="709"/>
        <v>0</v>
      </c>
      <c r="BB1215" s="97" t="b">
        <f t="shared" si="715"/>
        <v>0</v>
      </c>
      <c r="BC1215" s="97" t="b">
        <f t="shared" si="716"/>
        <v>1</v>
      </c>
      <c r="BD1215" s="97" t="b">
        <f>Petrobras_PETR4___Histórico__InfoMoney_1[[#This Row],[MACD Line]]&lt;0</f>
        <v>0</v>
      </c>
      <c r="BE12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6" spans="1:57">
      <c r="A1216" s="83">
        <v>42549</v>
      </c>
      <c r="B1216" s="98">
        <v>8.31</v>
      </c>
      <c r="C1216" s="98">
        <v>8.31</v>
      </c>
      <c r="D1216" s="98">
        <v>4.78</v>
      </c>
      <c r="E1216" s="98">
        <f>Petrobras_PETR4___Histórico__InfoMoney_1[[#This Row],[Var.Dia (%)]]/100</f>
        <v>4.7800000000000002E-2</v>
      </c>
      <c r="F1216" s="98">
        <v>8.2200000000000006</v>
      </c>
      <c r="G1216" s="98">
        <v>8.19</v>
      </c>
      <c r="H1216" s="98">
        <v>8.3800000000000008</v>
      </c>
      <c r="I1216" s="97" t="s">
        <v>1073</v>
      </c>
      <c r="J1216" s="108">
        <v>-1.95E-2</v>
      </c>
      <c r="K1216" s="97">
        <f ca="1">IF(COUNT($E1216:E$1321)&gt;=22,LINEST(OFFSET(E1216,0,0,22),OFFSET(J1216,0,0,22)),"")</f>
        <v>-3.3174454537221829E-2</v>
      </c>
      <c r="L1216" s="99">
        <f t="shared" si="681"/>
        <v>0</v>
      </c>
      <c r="M1216" s="99">
        <f t="shared" si="682"/>
        <v>0</v>
      </c>
      <c r="N1216" s="99">
        <f t="shared" si="683"/>
        <v>0</v>
      </c>
      <c r="O12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-0.36764705882352933</v>
      </c>
      <c r="P1216" s="128">
        <f>IF(Petrobras_PETR4___Histórico__InfoMoney_1[[#This Row],[William %R]]&lt;-0.8,1,0)</f>
        <v>0</v>
      </c>
      <c r="Q1216" s="128">
        <f>IF(Petrobras_PETR4___Histórico__InfoMoney_1[[#This Row],[William %R]]&gt;-0.1,1,0)</f>
        <v>0</v>
      </c>
      <c r="R1216" s="99">
        <f t="shared" si="684"/>
        <v>7.45</v>
      </c>
      <c r="S1216" s="99">
        <f t="shared" si="685"/>
        <v>8.81</v>
      </c>
      <c r="T1216" s="99">
        <f t="shared" si="686"/>
        <v>8.0151153846153829</v>
      </c>
      <c r="U1216" s="99">
        <f t="shared" si="687"/>
        <v>8.0139999999999993</v>
      </c>
      <c r="V1216" s="99">
        <f t="shared" si="688"/>
        <v>8.1919150480521115</v>
      </c>
      <c r="W1216" s="99">
        <f t="shared" si="689"/>
        <v>8.1183100276656486</v>
      </c>
      <c r="X1216" s="99">
        <f t="shared" si="690"/>
        <v>7.3605020386462883E-2</v>
      </c>
      <c r="Y1216" s="99">
        <f t="shared" si="691"/>
        <v>2.412126380742664E-2</v>
      </c>
      <c r="Z1216" s="99">
        <f t="shared" si="692"/>
        <v>4.9483756579036239E-2</v>
      </c>
      <c r="AA1216" s="109">
        <f t="shared" si="693"/>
        <v>0.26870057685088861</v>
      </c>
      <c r="AB1216" s="109">
        <f t="shared" si="710"/>
        <v>0.29074043406447625</v>
      </c>
      <c r="AC1216" s="99" t="str">
        <f t="shared" si="711"/>
        <v>1</v>
      </c>
      <c r="AD1216" s="95" t="str">
        <f t="shared" si="712"/>
        <v>0</v>
      </c>
      <c r="AE1216" s="95">
        <f t="shared" si="694"/>
        <v>1</v>
      </c>
      <c r="AF1216" s="95">
        <f>IF(Petrobras_PETR4___Histórico__InfoMoney_1[[#This Row],[MACD Line]]&lt;0,1,0)</f>
        <v>0</v>
      </c>
      <c r="AG1216" s="99">
        <f>Petrobras_PETR4___Histórico__InfoMoney_1[[#This Row],[9MME]]/Petrobras_PETR4___Histórico__InfoMoney_1[[#This Row],[20MA]]</f>
        <v>1.0001391795127756</v>
      </c>
      <c r="AH1216" s="95">
        <f t="shared" si="695"/>
        <v>0</v>
      </c>
      <c r="AI1216" s="96">
        <f t="shared" si="696"/>
        <v>0</v>
      </c>
      <c r="AK1216" s="104" t="b">
        <f t="shared" si="697"/>
        <v>0</v>
      </c>
      <c r="AL1216" s="104" t="b">
        <f t="shared" si="698"/>
        <v>1</v>
      </c>
      <c r="AM1216" s="104" t="b">
        <f t="shared" si="699"/>
        <v>0</v>
      </c>
      <c r="AN1216" s="104" t="b">
        <f t="shared" si="700"/>
        <v>1</v>
      </c>
      <c r="AO1216" s="98">
        <f t="shared" si="701"/>
        <v>7.1</v>
      </c>
      <c r="AP1216" s="104">
        <f t="shared" si="702"/>
        <v>8.81</v>
      </c>
      <c r="AQ1216" s="98">
        <f t="shared" si="703"/>
        <v>0.2</v>
      </c>
      <c r="AR1216" s="98">
        <f t="shared" si="704"/>
        <v>0.15384615384615385</v>
      </c>
      <c r="AS1216" s="98">
        <f t="shared" si="705"/>
        <v>7.407407407407407E-2</v>
      </c>
      <c r="AU1216" s="97" t="b">
        <f t="shared" si="706"/>
        <v>0</v>
      </c>
      <c r="AV1216" s="97" t="b">
        <f t="shared" si="707"/>
        <v>1</v>
      </c>
      <c r="AW1216" s="97" t="b">
        <f t="shared" si="713"/>
        <v>1</v>
      </c>
      <c r="AX1216" s="97" t="b">
        <f t="shared" si="714"/>
        <v>1</v>
      </c>
      <c r="AY12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6" s="97" t="b">
        <f t="shared" si="708"/>
        <v>1</v>
      </c>
      <c r="BA1216" s="97" t="b">
        <f t="shared" si="709"/>
        <v>0</v>
      </c>
      <c r="BB1216" s="97" t="b">
        <f t="shared" si="715"/>
        <v>0</v>
      </c>
      <c r="BC1216" s="97" t="b">
        <f t="shared" si="716"/>
        <v>0</v>
      </c>
      <c r="BD1216" s="97" t="b">
        <f>Petrobras_PETR4___Histórico__InfoMoney_1[[#This Row],[MACD Line]]&lt;0</f>
        <v>0</v>
      </c>
      <c r="BE12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7" spans="1:57">
      <c r="A1217" s="83">
        <v>42548</v>
      </c>
      <c r="B1217" s="98">
        <v>7.93</v>
      </c>
      <c r="C1217" s="98">
        <v>7.93</v>
      </c>
      <c r="D1217" s="98">
        <v>-5.08</v>
      </c>
      <c r="E1217" s="98">
        <f>Petrobras_PETR4___Histórico__InfoMoney_1[[#This Row],[Var.Dia (%)]]/100</f>
        <v>-5.0799999999999998E-2</v>
      </c>
      <c r="F1217" s="98">
        <v>8.33</v>
      </c>
      <c r="G1217" s="98">
        <v>7.93</v>
      </c>
      <c r="H1217" s="98">
        <v>8.44</v>
      </c>
      <c r="I1217" s="97" t="s">
        <v>1074</v>
      </c>
      <c r="J1217" s="108">
        <v>-1.52E-2</v>
      </c>
      <c r="K1217" s="97">
        <f ca="1">IF(COUNT($E1217:E$1321)&gt;=22,LINEST(OFFSET(E1217,0,0,22),OFFSET(J1217,0,0,22)),"")</f>
        <v>7.7089463941309264E-2</v>
      </c>
      <c r="L1217" s="99">
        <f t="shared" si="681"/>
        <v>0</v>
      </c>
      <c r="M1217" s="99">
        <f t="shared" si="682"/>
        <v>0</v>
      </c>
      <c r="N1217" s="99">
        <f t="shared" si="683"/>
        <v>0</v>
      </c>
      <c r="O12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-0.64705882352941224</v>
      </c>
      <c r="P1217" s="128">
        <f>IF(Petrobras_PETR4___Histórico__InfoMoney_1[[#This Row],[William %R]]&lt;-0.8,1,0)</f>
        <v>0</v>
      </c>
      <c r="Q1217" s="128">
        <f>IF(Petrobras_PETR4___Histórico__InfoMoney_1[[#This Row],[William %R]]&gt;-0.1,1,0)</f>
        <v>0</v>
      </c>
      <c r="R1217" s="99">
        <f t="shared" si="684"/>
        <v>7.45</v>
      </c>
      <c r="S1217" s="99">
        <f t="shared" si="685"/>
        <v>8.81</v>
      </c>
      <c r="T1217" s="99">
        <f t="shared" si="686"/>
        <v>7.9414230769230754</v>
      </c>
      <c r="U1217" s="99">
        <f t="shared" si="687"/>
        <v>7.9614999999999982</v>
      </c>
      <c r="V1217" s="99">
        <f t="shared" si="688"/>
        <v>8.1704450567888589</v>
      </c>
      <c r="W1217" s="99">
        <f t="shared" si="689"/>
        <v>8.1029748298789013</v>
      </c>
      <c r="X1217" s="99">
        <f t="shared" si="690"/>
        <v>6.7470226909957631E-2</v>
      </c>
      <c r="Y1217" s="99">
        <f t="shared" si="691"/>
        <v>1.1750324662667578E-2</v>
      </c>
      <c r="Z1217" s="99">
        <f t="shared" si="692"/>
        <v>5.5719902247290051E-2</v>
      </c>
      <c r="AA1217" s="109">
        <f t="shared" si="693"/>
        <v>0.30405591591021525</v>
      </c>
      <c r="AB1217" s="109">
        <f t="shared" si="710"/>
        <v>0.30924100633648194</v>
      </c>
      <c r="AC1217" s="99" t="str">
        <f t="shared" si="711"/>
        <v>0</v>
      </c>
      <c r="AD1217" s="95">
        <f t="shared" si="712"/>
        <v>1</v>
      </c>
      <c r="AE1217" s="95">
        <f t="shared" si="694"/>
        <v>1</v>
      </c>
      <c r="AF1217" s="95">
        <f>IF(Petrobras_PETR4___Histórico__InfoMoney_1[[#This Row],[MACD Line]]&lt;0,1,0)</f>
        <v>0</v>
      </c>
      <c r="AG1217" s="99">
        <f>Petrobras_PETR4___Histórico__InfoMoney_1[[#This Row],[9MME]]/Petrobras_PETR4___Histórico__InfoMoney_1[[#This Row],[20MA]]</f>
        <v>0.9974782486871917</v>
      </c>
      <c r="AH1217" s="95">
        <f t="shared" si="695"/>
        <v>0</v>
      </c>
      <c r="AI1217" s="96">
        <f t="shared" si="696"/>
        <v>0</v>
      </c>
      <c r="AK1217" s="104" t="b">
        <f t="shared" si="697"/>
        <v>1</v>
      </c>
      <c r="AL1217" s="104" t="b">
        <f t="shared" si="698"/>
        <v>1</v>
      </c>
      <c r="AM1217" s="104" t="b">
        <f t="shared" si="699"/>
        <v>1</v>
      </c>
      <c r="AN1217" s="104" t="b">
        <f t="shared" si="700"/>
        <v>0</v>
      </c>
      <c r="AO1217" s="98">
        <f t="shared" si="701"/>
        <v>7.1</v>
      </c>
      <c r="AP1217" s="104">
        <f t="shared" si="702"/>
        <v>8.81</v>
      </c>
      <c r="AQ1217" s="98">
        <f t="shared" si="703"/>
        <v>0.2</v>
      </c>
      <c r="AR1217" s="98">
        <f t="shared" si="704"/>
        <v>0.15384615384615385</v>
      </c>
      <c r="AS1217" s="98">
        <f t="shared" si="705"/>
        <v>7.407407407407407E-2</v>
      </c>
      <c r="AU1217" s="97" t="b">
        <f t="shared" si="706"/>
        <v>1</v>
      </c>
      <c r="AV1217" s="97" t="b">
        <f t="shared" si="707"/>
        <v>0</v>
      </c>
      <c r="AW1217" s="97" t="b">
        <f t="shared" si="713"/>
        <v>1</v>
      </c>
      <c r="AX1217" s="97" t="b">
        <f t="shared" si="714"/>
        <v>1</v>
      </c>
      <c r="AY12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7" s="97" t="b">
        <f t="shared" si="708"/>
        <v>1</v>
      </c>
      <c r="BA1217" s="97" t="b">
        <f t="shared" si="709"/>
        <v>1</v>
      </c>
      <c r="BB1217" s="97" t="b">
        <f t="shared" si="715"/>
        <v>0</v>
      </c>
      <c r="BC1217" s="97" t="b">
        <f t="shared" si="716"/>
        <v>0</v>
      </c>
      <c r="BD1217" s="97" t="b">
        <f>Petrobras_PETR4___Histórico__InfoMoney_1[[#This Row],[MACD Line]]&lt;0</f>
        <v>0</v>
      </c>
      <c r="BE12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8" spans="1:57">
      <c r="A1218" s="83">
        <v>42545</v>
      </c>
      <c r="B1218" s="98">
        <v>8.36</v>
      </c>
      <c r="C1218" s="98">
        <v>8.36</v>
      </c>
      <c r="D1218" s="98">
        <v>-4.34</v>
      </c>
      <c r="E1218" s="98">
        <f>Petrobras_PETR4___Histórico__InfoMoney_1[[#This Row],[Var.Dia (%)]]/100</f>
        <v>-4.3400000000000001E-2</v>
      </c>
      <c r="F1218" s="98">
        <v>8.1300000000000008</v>
      </c>
      <c r="G1218" s="98">
        <v>8.06</v>
      </c>
      <c r="H1218" s="98">
        <v>8.43</v>
      </c>
      <c r="I1218" s="97" t="s">
        <v>1075</v>
      </c>
      <c r="J1218" s="108">
        <v>1.7500000000000002E-2</v>
      </c>
      <c r="K1218" s="97">
        <f ca="1">IF(COUNT($E1218:E$1321)&gt;=22,LINEST(OFFSET(E1218,0,0,22),OFFSET(J1218,0,0,22)),"")</f>
        <v>-4.2256882874682745E-2</v>
      </c>
      <c r="L1218" s="99">
        <f t="shared" si="681"/>
        <v>0</v>
      </c>
      <c r="M1218" s="99">
        <f t="shared" si="682"/>
        <v>0</v>
      </c>
      <c r="N1218" s="99">
        <f t="shared" si="683"/>
        <v>0</v>
      </c>
      <c r="O12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-0.33088235294117718</v>
      </c>
      <c r="P1218" s="128">
        <f>IF(Petrobras_PETR4___Histórico__InfoMoney_1[[#This Row],[William %R]]&lt;-0.8,1,0)</f>
        <v>0</v>
      </c>
      <c r="Q1218" s="128">
        <f>IF(Petrobras_PETR4___Histórico__InfoMoney_1[[#This Row],[William %R]]&gt;-0.1,1,0)</f>
        <v>0</v>
      </c>
      <c r="R1218" s="99">
        <f t="shared" si="684"/>
        <v>7.45</v>
      </c>
      <c r="S1218" s="99">
        <f t="shared" si="685"/>
        <v>8.81</v>
      </c>
      <c r="T1218" s="99">
        <f t="shared" si="686"/>
        <v>7.9682307692307681</v>
      </c>
      <c r="U1218" s="99">
        <f t="shared" si="687"/>
        <v>7.9434999999999985</v>
      </c>
      <c r="V1218" s="99">
        <f t="shared" si="688"/>
        <v>8.2141623398413781</v>
      </c>
      <c r="W1218" s="99">
        <f t="shared" si="689"/>
        <v>8.1168128162692135</v>
      </c>
      <c r="X1218" s="99">
        <f t="shared" si="690"/>
        <v>9.7349523572164642E-2</v>
      </c>
      <c r="Y1218" s="99">
        <f t="shared" si="691"/>
        <v>-2.1796508991549363E-3</v>
      </c>
      <c r="Z1218" s="99">
        <f t="shared" si="692"/>
        <v>9.9529174471319579E-2</v>
      </c>
      <c r="AA1218" s="109">
        <f t="shared" si="693"/>
        <v>0.26870057685088861</v>
      </c>
      <c r="AB1218" s="109">
        <f t="shared" si="710"/>
        <v>0.18458060569843227</v>
      </c>
      <c r="AC1218" s="99" t="str">
        <f t="shared" si="711"/>
        <v>0</v>
      </c>
      <c r="AD1218" s="95" t="str">
        <f t="shared" si="712"/>
        <v>0</v>
      </c>
      <c r="AE1218" s="95">
        <f t="shared" si="694"/>
        <v>1</v>
      </c>
      <c r="AF1218" s="95">
        <f>IF(Petrobras_PETR4___Histórico__InfoMoney_1[[#This Row],[MACD Line]]&lt;0,1,0)</f>
        <v>0</v>
      </c>
      <c r="AG1218" s="99">
        <f>Petrobras_PETR4___Histórico__InfoMoney_1[[#This Row],[9MME]]/Petrobras_PETR4___Histórico__InfoMoney_1[[#This Row],[20MA]]</f>
        <v>1.0031133340757563</v>
      </c>
      <c r="AH1218" s="95">
        <f t="shared" si="695"/>
        <v>0</v>
      </c>
      <c r="AI1218" s="96">
        <f t="shared" si="696"/>
        <v>0</v>
      </c>
      <c r="AK1218" s="104" t="b">
        <f t="shared" si="697"/>
        <v>1</v>
      </c>
      <c r="AL1218" s="104" t="b">
        <f t="shared" si="698"/>
        <v>0</v>
      </c>
      <c r="AM1218" s="104" t="b">
        <f t="shared" si="699"/>
        <v>0</v>
      </c>
      <c r="AN1218" s="104" t="b">
        <f t="shared" si="700"/>
        <v>1</v>
      </c>
      <c r="AO1218" s="98">
        <f t="shared" si="701"/>
        <v>7.1</v>
      </c>
      <c r="AP1218" s="104">
        <f t="shared" si="702"/>
        <v>8.81</v>
      </c>
      <c r="AQ1218" s="98">
        <f t="shared" si="703"/>
        <v>0.2</v>
      </c>
      <c r="AR1218" s="98">
        <f t="shared" si="704"/>
        <v>0.15384615384615385</v>
      </c>
      <c r="AS1218" s="98">
        <f t="shared" si="705"/>
        <v>7.407407407407407E-2</v>
      </c>
      <c r="AU1218" s="97" t="b">
        <f t="shared" si="706"/>
        <v>0</v>
      </c>
      <c r="AV1218" s="97" t="b">
        <f t="shared" si="707"/>
        <v>0</v>
      </c>
      <c r="AW1218" s="97" t="b">
        <f t="shared" si="713"/>
        <v>1</v>
      </c>
      <c r="AX1218" s="97" t="b">
        <f t="shared" si="714"/>
        <v>0</v>
      </c>
      <c r="AY12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8" s="97" t="b">
        <f t="shared" si="708"/>
        <v>0</v>
      </c>
      <c r="BA1218" s="97" t="b">
        <f t="shared" si="709"/>
        <v>1</v>
      </c>
      <c r="BB1218" s="97" t="b">
        <f t="shared" si="715"/>
        <v>1</v>
      </c>
      <c r="BC1218" s="97" t="b">
        <f t="shared" si="716"/>
        <v>0</v>
      </c>
      <c r="BD1218" s="97" t="b">
        <f>Petrobras_PETR4___Histórico__InfoMoney_1[[#This Row],[MACD Line]]&lt;0</f>
        <v>0</v>
      </c>
      <c r="BE12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19" spans="1:57">
      <c r="A1219" s="83">
        <v>42544</v>
      </c>
      <c r="B1219" s="98">
        <v>8.74</v>
      </c>
      <c r="C1219" s="98">
        <v>8.74</v>
      </c>
      <c r="D1219" s="98">
        <v>3.53</v>
      </c>
      <c r="E1219" s="98">
        <f>Petrobras_PETR4___Histórico__InfoMoney_1[[#This Row],[Var.Dia (%)]]/100</f>
        <v>3.5299999999999998E-2</v>
      </c>
      <c r="F1219" s="98">
        <v>8.66</v>
      </c>
      <c r="G1219" s="98">
        <v>8.59</v>
      </c>
      <c r="H1219" s="98">
        <v>8.76</v>
      </c>
      <c r="I1219" s="97" t="s">
        <v>1076</v>
      </c>
      <c r="J1219" s="108">
        <v>2.9000000000000001E-2</v>
      </c>
      <c r="K1219" s="97">
        <f ca="1">IF(COUNT($E1219:E$1321)&gt;=22,LINEST(OFFSET(E1219,0,0,22),OFFSET(J1219,0,0,22)),"")</f>
        <v>0.11792115505155325</v>
      </c>
      <c r="L1219" s="99">
        <f t="shared" si="681"/>
        <v>0</v>
      </c>
      <c r="M1219" s="99">
        <f t="shared" si="682"/>
        <v>0</v>
      </c>
      <c r="N1219" s="99">
        <f t="shared" si="683"/>
        <v>0</v>
      </c>
      <c r="O12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-5.1470588235294316E-2</v>
      </c>
      <c r="P1219" s="128">
        <f>IF(Petrobras_PETR4___Histórico__InfoMoney_1[[#This Row],[William %R]]&lt;-0.8,1,0)</f>
        <v>0</v>
      </c>
      <c r="Q1219" s="128">
        <f>IF(Petrobras_PETR4___Histórico__InfoMoney_1[[#This Row],[William %R]]&gt;-0.1,1,0)</f>
        <v>1</v>
      </c>
      <c r="R1219" s="99">
        <f t="shared" si="684"/>
        <v>7.45</v>
      </c>
      <c r="S1219" s="99">
        <f t="shared" si="685"/>
        <v>8.81</v>
      </c>
      <c r="T1219" s="99">
        <f t="shared" si="686"/>
        <v>7.9881923076923078</v>
      </c>
      <c r="U1219" s="99">
        <f t="shared" si="687"/>
        <v>7.8969999999999985</v>
      </c>
      <c r="V1219" s="99">
        <f t="shared" si="688"/>
        <v>8.1876464016307189</v>
      </c>
      <c r="W1219" s="99">
        <f t="shared" si="689"/>
        <v>8.0973578415707514</v>
      </c>
      <c r="X1219" s="99">
        <f t="shared" si="690"/>
        <v>9.0288560059967438E-2</v>
      </c>
      <c r="Y1219" s="99">
        <f t="shared" si="691"/>
        <v>-2.7061944516984834E-2</v>
      </c>
      <c r="Z1219" s="99">
        <f t="shared" si="692"/>
        <v>0.11735050457695227</v>
      </c>
      <c r="AA1219" s="109">
        <f t="shared" si="693"/>
        <v>0.21213203435596475</v>
      </c>
      <c r="AB1219" s="109">
        <f t="shared" si="710"/>
        <v>0.25676837811537478</v>
      </c>
      <c r="AC1219" s="99" t="str">
        <f t="shared" si="711"/>
        <v>0</v>
      </c>
      <c r="AD1219" s="95" t="str">
        <f t="shared" si="712"/>
        <v>0</v>
      </c>
      <c r="AE1219" s="95">
        <f t="shared" si="694"/>
        <v>1</v>
      </c>
      <c r="AF1219" s="95">
        <f>IF(Petrobras_PETR4___Histórico__InfoMoney_1[[#This Row],[MACD Line]]&lt;0,1,0)</f>
        <v>0</v>
      </c>
      <c r="AG1219" s="99">
        <f>Petrobras_PETR4___Histórico__InfoMoney_1[[#This Row],[9MME]]/Petrobras_PETR4___Histórico__InfoMoney_1[[#This Row],[20MA]]</f>
        <v>1.0115477152959744</v>
      </c>
      <c r="AH1219" s="95">
        <f t="shared" si="695"/>
        <v>0</v>
      </c>
      <c r="AI1219" s="96">
        <f t="shared" si="696"/>
        <v>0</v>
      </c>
      <c r="AK1219" s="104" t="b">
        <f t="shared" si="697"/>
        <v>0</v>
      </c>
      <c r="AL1219" s="104" t="b">
        <f t="shared" si="698"/>
        <v>1</v>
      </c>
      <c r="AM1219" s="104" t="b">
        <f t="shared" si="699"/>
        <v>0</v>
      </c>
      <c r="AN1219" s="104" t="b">
        <f t="shared" si="700"/>
        <v>1</v>
      </c>
      <c r="AO1219" s="98">
        <f t="shared" si="701"/>
        <v>7.1</v>
      </c>
      <c r="AP1219" s="104">
        <f t="shared" si="702"/>
        <v>8.81</v>
      </c>
      <c r="AQ1219" s="98">
        <f t="shared" si="703"/>
        <v>0.2</v>
      </c>
      <c r="AR1219" s="98">
        <f t="shared" si="704"/>
        <v>0.15384615384615385</v>
      </c>
      <c r="AS1219" s="98">
        <f t="shared" si="705"/>
        <v>7.407407407407407E-2</v>
      </c>
      <c r="AU1219" s="97" t="b">
        <f t="shared" si="706"/>
        <v>0</v>
      </c>
      <c r="AV1219" s="97" t="b">
        <f t="shared" si="707"/>
        <v>1</v>
      </c>
      <c r="AW1219" s="97" t="b">
        <f t="shared" si="713"/>
        <v>0</v>
      </c>
      <c r="AX1219" s="97" t="b">
        <f t="shared" si="714"/>
        <v>0</v>
      </c>
      <c r="AY12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19" s="97" t="b">
        <f t="shared" si="708"/>
        <v>0</v>
      </c>
      <c r="BA1219" s="97" t="b">
        <f t="shared" si="709"/>
        <v>0</v>
      </c>
      <c r="BB1219" s="97" t="b">
        <f t="shared" si="715"/>
        <v>1</v>
      </c>
      <c r="BC1219" s="97" t="b">
        <f t="shared" si="716"/>
        <v>1</v>
      </c>
      <c r="BD1219" s="97" t="b">
        <f>Petrobras_PETR4___Histórico__InfoMoney_1[[#This Row],[MACD Line]]&lt;0</f>
        <v>0</v>
      </c>
      <c r="BE12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0" spans="1:57">
      <c r="A1220" s="83">
        <v>42543</v>
      </c>
      <c r="B1220" s="98">
        <v>8.44</v>
      </c>
      <c r="C1220" s="98">
        <v>8.44</v>
      </c>
      <c r="D1220" s="98">
        <v>-1.99</v>
      </c>
      <c r="E1220" s="98">
        <f>Petrobras_PETR4___Histórico__InfoMoney_1[[#This Row],[Var.Dia (%)]]/100</f>
        <v>-1.9900000000000001E-2</v>
      </c>
      <c r="F1220" s="98">
        <v>8.68</v>
      </c>
      <c r="G1220" s="98">
        <v>8.44</v>
      </c>
      <c r="H1220" s="98">
        <v>8.81</v>
      </c>
      <c r="I1220" s="97" t="s">
        <v>1077</v>
      </c>
      <c r="J1220" s="108">
        <v>-2.7199999999999998E-2</v>
      </c>
      <c r="K1220" s="97">
        <f ca="1">IF(COUNT($E1220:E$1321)&gt;=22,LINEST(OFFSET(E1220,0,0,22),OFFSET(J1220,0,0,22)),"")</f>
        <v>-7.9182798157338571E-2</v>
      </c>
      <c r="L1220" s="99">
        <f t="shared" si="681"/>
        <v>0</v>
      </c>
      <c r="M1220" s="99">
        <f t="shared" si="682"/>
        <v>1</v>
      </c>
      <c r="N1220" s="99">
        <f t="shared" si="683"/>
        <v>0</v>
      </c>
      <c r="O12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-0.27205882352941241</v>
      </c>
      <c r="P1220" s="128">
        <f>IF(Petrobras_PETR4___Histórico__InfoMoney_1[[#This Row],[William %R]]&lt;-0.8,1,0)</f>
        <v>0</v>
      </c>
      <c r="Q1220" s="128">
        <f>IF(Petrobras_PETR4___Histórico__InfoMoney_1[[#This Row],[William %R]]&gt;-0.1,1,0)</f>
        <v>0</v>
      </c>
      <c r="R1220" s="99">
        <f t="shared" si="684"/>
        <v>7.45</v>
      </c>
      <c r="S1220" s="99">
        <f t="shared" si="685"/>
        <v>8.81</v>
      </c>
      <c r="T1220" s="99">
        <f t="shared" si="686"/>
        <v>7.911153846153848</v>
      </c>
      <c r="U1220" s="99">
        <f t="shared" si="687"/>
        <v>7.8514999999999997</v>
      </c>
      <c r="V1220" s="99">
        <f t="shared" si="688"/>
        <v>8.0872184746544864</v>
      </c>
      <c r="W1220" s="99">
        <f t="shared" si="689"/>
        <v>8.0459464688964122</v>
      </c>
      <c r="X1220" s="99">
        <f t="shared" si="690"/>
        <v>4.1272005758074215E-2</v>
      </c>
      <c r="Y1220" s="99">
        <f t="shared" si="691"/>
        <v>-5.6399570661222906E-2</v>
      </c>
      <c r="Z1220" s="99">
        <f t="shared" si="692"/>
        <v>9.7671576419297121E-2</v>
      </c>
      <c r="AA1220" s="109">
        <f t="shared" si="693"/>
        <v>0.12020815280171303</v>
      </c>
      <c r="AB1220" s="109">
        <f t="shared" si="710"/>
        <v>0.35842711950967088</v>
      </c>
      <c r="AC1220" s="99" t="str">
        <f t="shared" si="711"/>
        <v>0</v>
      </c>
      <c r="AD1220" s="95" t="str">
        <f t="shared" si="712"/>
        <v>0</v>
      </c>
      <c r="AE1220" s="95">
        <f t="shared" si="694"/>
        <v>1</v>
      </c>
      <c r="AF1220" s="95">
        <f>IF(Petrobras_PETR4___Histórico__InfoMoney_1[[#This Row],[MACD Line]]&lt;0,1,0)</f>
        <v>0</v>
      </c>
      <c r="AG1220" s="99">
        <f>Petrobras_PETR4___Histórico__InfoMoney_1[[#This Row],[9MME]]/Petrobras_PETR4___Histórico__InfoMoney_1[[#This Row],[20MA]]</f>
        <v>1.0075977642684644</v>
      </c>
      <c r="AH1220" s="95">
        <f t="shared" si="695"/>
        <v>0</v>
      </c>
      <c r="AI1220" s="96">
        <f t="shared" si="696"/>
        <v>0</v>
      </c>
      <c r="AK1220" s="104" t="b">
        <f t="shared" si="697"/>
        <v>1</v>
      </c>
      <c r="AL1220" s="104" t="b">
        <f t="shared" si="698"/>
        <v>0</v>
      </c>
      <c r="AM1220" s="104" t="b">
        <f t="shared" si="699"/>
        <v>0</v>
      </c>
      <c r="AN1220" s="104" t="b">
        <f t="shared" si="700"/>
        <v>0</v>
      </c>
      <c r="AO1220" s="98">
        <f t="shared" si="701"/>
        <v>7.1</v>
      </c>
      <c r="AP1220" s="104">
        <f t="shared" si="702"/>
        <v>8.81</v>
      </c>
      <c r="AQ1220" s="98">
        <f t="shared" si="703"/>
        <v>0.2</v>
      </c>
      <c r="AR1220" s="98">
        <f t="shared" si="704"/>
        <v>0.15384615384615385</v>
      </c>
      <c r="AS1220" s="98">
        <f t="shared" si="705"/>
        <v>7.407407407407407E-2</v>
      </c>
      <c r="AU1220" s="97" t="b">
        <f t="shared" si="706"/>
        <v>1</v>
      </c>
      <c r="AV1220" s="97" t="b">
        <f t="shared" si="707"/>
        <v>1</v>
      </c>
      <c r="AW1220" s="97" t="b">
        <f t="shared" si="713"/>
        <v>0</v>
      </c>
      <c r="AX1220" s="97" t="b">
        <f t="shared" si="714"/>
        <v>0</v>
      </c>
      <c r="AY12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0" s="97" t="b">
        <f t="shared" si="708"/>
        <v>1</v>
      </c>
      <c r="BA1220" s="97" t="b">
        <f t="shared" si="709"/>
        <v>0</v>
      </c>
      <c r="BB1220" s="97" t="b">
        <f t="shared" si="715"/>
        <v>1</v>
      </c>
      <c r="BC1220" s="97" t="b">
        <f t="shared" si="716"/>
        <v>1</v>
      </c>
      <c r="BD1220" s="97" t="b">
        <f>Petrobras_PETR4___Histórico__InfoMoney_1[[#This Row],[MACD Line]]&lt;0</f>
        <v>0</v>
      </c>
      <c r="BE12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1" spans="1:57">
      <c r="A1221" s="83">
        <v>42542</v>
      </c>
      <c r="B1221" s="98">
        <v>8.61</v>
      </c>
      <c r="C1221" s="98">
        <v>8.61</v>
      </c>
      <c r="D1221" s="98">
        <v>3.81</v>
      </c>
      <c r="E1221" s="98">
        <f>Petrobras_PETR4___Histórico__InfoMoney_1[[#This Row],[Var.Dia (%)]]/100</f>
        <v>3.8100000000000002E-2</v>
      </c>
      <c r="F1221" s="98">
        <v>8.2100000000000009</v>
      </c>
      <c r="G1221" s="98">
        <v>8.08</v>
      </c>
      <c r="H1221" s="98">
        <v>8.6199999999999992</v>
      </c>
      <c r="I1221" s="97" t="s">
        <v>1078</v>
      </c>
      <c r="J1221" s="108">
        <v>1.3599999999999999E-2</v>
      </c>
      <c r="K1221" s="97">
        <f ca="1">IF(COUNT($E1221:E$1321)&gt;=22,LINEST(OFFSET(E1221,0,0,22),OFFSET(J1221,0,0,22)),"")</f>
        <v>-0.27296524846273085</v>
      </c>
      <c r="L1221" s="99">
        <f t="shared" si="681"/>
        <v>0</v>
      </c>
      <c r="M1221" s="99">
        <f t="shared" si="682"/>
        <v>0</v>
      </c>
      <c r="N1221" s="99">
        <f t="shared" si="683"/>
        <v>0</v>
      </c>
      <c r="O12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-7.2992700729925496E-3</v>
      </c>
      <c r="P1221" s="128">
        <f>IF(Petrobras_PETR4___Histórico__InfoMoney_1[[#This Row],[William %R]]&lt;-0.8,1,0)</f>
        <v>0</v>
      </c>
      <c r="Q1221" s="128">
        <f>IF(Petrobras_PETR4___Histórico__InfoMoney_1[[#This Row],[William %R]]&gt;-0.1,1,0)</f>
        <v>1</v>
      </c>
      <c r="R1221" s="99">
        <f t="shared" si="684"/>
        <v>7.25</v>
      </c>
      <c r="S1221" s="99">
        <f t="shared" si="685"/>
        <v>8.6199999999999992</v>
      </c>
      <c r="T1221" s="99">
        <f t="shared" si="686"/>
        <v>7.8979615384615398</v>
      </c>
      <c r="U1221" s="99">
        <f t="shared" si="687"/>
        <v>7.8150000000000022</v>
      </c>
      <c r="V1221" s="99">
        <f t="shared" si="688"/>
        <v>8.0230763791371196</v>
      </c>
      <c r="W1221" s="99">
        <f t="shared" si="689"/>
        <v>8.014422186408126</v>
      </c>
      <c r="X1221" s="99">
        <f t="shared" si="690"/>
        <v>8.6541927289935927E-3</v>
      </c>
      <c r="Y1221" s="99">
        <f t="shared" si="691"/>
        <v>-8.081746476604719E-2</v>
      </c>
      <c r="Z1221" s="99">
        <f t="shared" si="692"/>
        <v>8.9471657495040782E-2</v>
      </c>
      <c r="AA1221" s="109">
        <f>_xlfn.STDEV.S(C1221:C1222)</f>
        <v>0.22627416997969541</v>
      </c>
      <c r="AB1221" s="109">
        <f t="shared" si="710"/>
        <v>0.39902380881345884</v>
      </c>
      <c r="AC1221" s="99" t="str">
        <f t="shared" si="711"/>
        <v>0</v>
      </c>
      <c r="AD1221" s="95" t="str">
        <f t="shared" si="712"/>
        <v>0</v>
      </c>
      <c r="AE1221" s="95">
        <f t="shared" si="694"/>
        <v>1</v>
      </c>
      <c r="AF1221" s="95">
        <f>IF(Petrobras_PETR4___Histórico__InfoMoney_1[[#This Row],[MACD Line]]&lt;0,1,0)</f>
        <v>0</v>
      </c>
      <c r="AG1221" s="99">
        <f>Petrobras_PETR4___Histórico__InfoMoney_1[[#This Row],[9MME]]/Petrobras_PETR4___Histórico__InfoMoney_1[[#This Row],[20MA]]</f>
        <v>1.010615679905507</v>
      </c>
      <c r="AH1221" s="95">
        <f t="shared" si="695"/>
        <v>0</v>
      </c>
      <c r="AI1221" s="96">
        <f t="shared" si="696"/>
        <v>0</v>
      </c>
      <c r="AK1221" s="104" t="b">
        <f t="shared" si="697"/>
        <v>0</v>
      </c>
      <c r="AL1221" s="104" t="b">
        <f t="shared" si="698"/>
        <v>1</v>
      </c>
      <c r="AM1221" s="104" t="b">
        <f t="shared" si="699"/>
        <v>0</v>
      </c>
      <c r="AN1221" s="104" t="b">
        <f t="shared" si="700"/>
        <v>1</v>
      </c>
      <c r="AO1221" s="98">
        <f t="shared" si="701"/>
        <v>7.1</v>
      </c>
      <c r="AP1221" s="104">
        <f t="shared" si="702"/>
        <v>8.81</v>
      </c>
      <c r="AQ1221" s="98">
        <f t="shared" si="703"/>
        <v>0.2</v>
      </c>
      <c r="AR1221" s="98">
        <f t="shared" si="704"/>
        <v>0.15384615384615385</v>
      </c>
      <c r="AS1221" s="98">
        <f t="shared" si="705"/>
        <v>7.407407407407407E-2</v>
      </c>
      <c r="AU1221" s="97" t="b">
        <f t="shared" si="706"/>
        <v>1</v>
      </c>
      <c r="AV1221" s="97" t="b">
        <f t="shared" si="707"/>
        <v>1</v>
      </c>
      <c r="AW1221" s="97" t="b">
        <f t="shared" si="713"/>
        <v>0</v>
      </c>
      <c r="AX1221" s="97" t="b">
        <f t="shared" si="714"/>
        <v>0</v>
      </c>
      <c r="AY12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1" s="97" t="b">
        <f t="shared" si="708"/>
        <v>0</v>
      </c>
      <c r="BA1221" s="97" t="b">
        <f t="shared" si="709"/>
        <v>1</v>
      </c>
      <c r="BB1221" s="97" t="b">
        <f t="shared" si="715"/>
        <v>1</v>
      </c>
      <c r="BC1221" s="97" t="b">
        <f t="shared" si="716"/>
        <v>1</v>
      </c>
      <c r="BD1221" s="97" t="b">
        <f>Petrobras_PETR4___Histórico__InfoMoney_1[[#This Row],[MACD Line]]&lt;0</f>
        <v>0</v>
      </c>
      <c r="BE12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2" spans="1:57">
      <c r="A1222" s="83">
        <v>42541</v>
      </c>
      <c r="B1222" s="98">
        <v>8.2899999999999991</v>
      </c>
      <c r="C1222" s="98">
        <v>8.2899999999999991</v>
      </c>
      <c r="D1222" s="98">
        <v>2.57</v>
      </c>
      <c r="E1222" s="98">
        <f>Petrobras_PETR4___Histórico__InfoMoney_1[[#This Row],[Var.Dia (%)]]/100</f>
        <v>2.5699999999999997E-2</v>
      </c>
      <c r="F1222" s="98">
        <v>8.33</v>
      </c>
      <c r="G1222" s="98">
        <v>8.24</v>
      </c>
      <c r="H1222" s="98">
        <v>8.4600000000000009</v>
      </c>
      <c r="I1222" s="97" t="s">
        <v>1079</v>
      </c>
      <c r="J1222" s="108">
        <v>-0.01</v>
      </c>
      <c r="K1222" s="97">
        <f ca="1">IF(COUNT($E1222:E$1321)&gt;=22,LINEST(OFFSET(E1222,0,0,22),OFFSET(J1222,0,0,22)),"")</f>
        <v>-0.51552848236805759</v>
      </c>
      <c r="L1222" s="99">
        <f t="shared" si="681"/>
        <v>0</v>
      </c>
      <c r="M1222" s="99">
        <f t="shared" si="682"/>
        <v>0</v>
      </c>
      <c r="N1222" s="99">
        <f t="shared" si="683"/>
        <v>0</v>
      </c>
      <c r="O122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-0.15000000000000058</v>
      </c>
      <c r="P1222" s="128">
        <f>IF(Petrobras_PETR4___Histórico__InfoMoney_1[[#This Row],[William %R]]&lt;-0.8,1,0)</f>
        <v>0</v>
      </c>
      <c r="Q1222" s="128">
        <f>IF(Petrobras_PETR4___Histórico__InfoMoney_1[[#This Row],[William %R]]&gt;-0.1,1,0)</f>
        <v>0</v>
      </c>
      <c r="R1222" s="99">
        <f t="shared" si="684"/>
        <v>7.1</v>
      </c>
      <c r="S1222" s="99">
        <f t="shared" si="685"/>
        <v>8.5</v>
      </c>
      <c r="T1222" s="99">
        <f t="shared" si="686"/>
        <v>7.8381538461538476</v>
      </c>
      <c r="U1222" s="99">
        <f t="shared" si="687"/>
        <v>7.7685000000000013</v>
      </c>
      <c r="V1222" s="99">
        <f t="shared" si="688"/>
        <v>7.9163629935256861</v>
      </c>
      <c r="W1222" s="99">
        <f t="shared" si="689"/>
        <v>7.9667759613207751</v>
      </c>
      <c r="X1222" s="99">
        <f t="shared" si="690"/>
        <v>-5.0412967795089081E-2</v>
      </c>
      <c r="Y1222" s="99">
        <f t="shared" si="691"/>
        <v>-0.10318537913980738</v>
      </c>
      <c r="Z1222" s="99">
        <f t="shared" si="692"/>
        <v>5.2772411344718301E-2</v>
      </c>
      <c r="AA1222" s="109">
        <f t="shared" ref="AA1222:AA1285" si="717">_xlfn.STDEV.S(C1222:C1223)</f>
        <v>0.141421356237309</v>
      </c>
      <c r="AB1222" s="109">
        <f t="shared" si="710"/>
        <v>0.32718496297965738</v>
      </c>
      <c r="AC1222" s="99" t="str">
        <f t="shared" si="711"/>
        <v>0</v>
      </c>
      <c r="AD1222" s="95" t="str">
        <f t="shared" si="712"/>
        <v>0</v>
      </c>
      <c r="AE1222" s="95">
        <f t="shared" si="694"/>
        <v>0</v>
      </c>
      <c r="AF1222" s="95">
        <f>IF(Petrobras_PETR4___Histórico__InfoMoney_1[[#This Row],[MACD Line]]&lt;0,1,0)</f>
        <v>1</v>
      </c>
      <c r="AG1222" s="99">
        <f>Petrobras_PETR4___Histórico__InfoMoney_1[[#This Row],[9MME]]/Petrobras_PETR4___Histórico__InfoMoney_1[[#This Row],[20MA]]</f>
        <v>1.008966189889148</v>
      </c>
      <c r="AH1222" s="95">
        <f t="shared" si="695"/>
        <v>0</v>
      </c>
      <c r="AI1222" s="96">
        <f t="shared" si="696"/>
        <v>0</v>
      </c>
      <c r="AK1222" s="104" t="b">
        <f t="shared" si="697"/>
        <v>1</v>
      </c>
      <c r="AL1222" s="104" t="b">
        <f t="shared" si="698"/>
        <v>1</v>
      </c>
      <c r="AM1222" s="104" t="b">
        <f t="shared" si="699"/>
        <v>0</v>
      </c>
      <c r="AN1222" s="104" t="b">
        <f t="shared" si="700"/>
        <v>1</v>
      </c>
      <c r="AO1222" s="98">
        <f t="shared" si="701"/>
        <v>7.1</v>
      </c>
      <c r="AP1222" s="104">
        <f t="shared" si="702"/>
        <v>8.5500000000000007</v>
      </c>
      <c r="AQ1222" s="98">
        <f t="shared" si="703"/>
        <v>0.2</v>
      </c>
      <c r="AR1222" s="98">
        <f t="shared" si="704"/>
        <v>0.15384615384615385</v>
      </c>
      <c r="AS1222" s="98">
        <f t="shared" si="705"/>
        <v>7.407407407407407E-2</v>
      </c>
      <c r="AU1222" s="97" t="b">
        <f t="shared" si="706"/>
        <v>1</v>
      </c>
      <c r="AV1222" s="97" t="b">
        <f t="shared" si="707"/>
        <v>1</v>
      </c>
      <c r="AW1222" s="97" t="b">
        <f t="shared" si="713"/>
        <v>0</v>
      </c>
      <c r="AX1222" s="97" t="b">
        <f t="shared" si="714"/>
        <v>0</v>
      </c>
      <c r="AY122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2" s="97" t="b">
        <f t="shared" si="708"/>
        <v>0</v>
      </c>
      <c r="BA1222" s="97" t="b">
        <f t="shared" si="709"/>
        <v>0</v>
      </c>
      <c r="BB1222" s="97" t="b">
        <f t="shared" si="715"/>
        <v>1</v>
      </c>
      <c r="BC1222" s="97" t="b">
        <f t="shared" si="716"/>
        <v>1</v>
      </c>
      <c r="BD1222" s="97" t="b">
        <f>Petrobras_PETR4___Histórico__InfoMoney_1[[#This Row],[MACD Line]]&lt;0</f>
        <v>1</v>
      </c>
      <c r="BE122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3" spans="1:57">
      <c r="A1223" s="83">
        <v>42538</v>
      </c>
      <c r="B1223" s="98">
        <v>8.09</v>
      </c>
      <c r="C1223" s="98">
        <v>8.09</v>
      </c>
      <c r="D1223" s="98">
        <v>5.29</v>
      </c>
      <c r="E1223" s="98">
        <f>Petrobras_PETR4___Histórico__InfoMoney_1[[#This Row],[Var.Dia (%)]]/100</f>
        <v>5.2900000000000003E-2</v>
      </c>
      <c r="F1223" s="98">
        <v>7.9</v>
      </c>
      <c r="G1223" s="98">
        <v>7.89</v>
      </c>
      <c r="H1223" s="98">
        <v>8.09</v>
      </c>
      <c r="I1223" s="97" t="s">
        <v>1080</v>
      </c>
      <c r="J1223" s="108">
        <v>-1.5800000000000002E-2</v>
      </c>
      <c r="K1223" s="97">
        <f ca="1">IF(COUNT($E1223:E$1321)&gt;=22,LINEST(OFFSET(E1223,0,0,22),OFFSET(J1223,0,0,22)),"")</f>
        <v>-0.488582496397859</v>
      </c>
      <c r="L1223" s="99">
        <f t="shared" si="681"/>
        <v>0</v>
      </c>
      <c r="M1223" s="99">
        <f t="shared" si="682"/>
        <v>0</v>
      </c>
      <c r="N1223" s="99">
        <f t="shared" si="683"/>
        <v>0</v>
      </c>
      <c r="O122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-0.29285714285714287</v>
      </c>
      <c r="P1223" s="128">
        <f>IF(Petrobras_PETR4___Histórico__InfoMoney_1[[#This Row],[William %R]]&lt;-0.8,1,0)</f>
        <v>0</v>
      </c>
      <c r="Q1223" s="128">
        <f>IF(Petrobras_PETR4___Histórico__InfoMoney_1[[#This Row],[William %R]]&gt;-0.1,1,0)</f>
        <v>0</v>
      </c>
      <c r="R1223" s="99">
        <f t="shared" si="684"/>
        <v>7.1</v>
      </c>
      <c r="S1223" s="99">
        <f t="shared" si="685"/>
        <v>8.5</v>
      </c>
      <c r="T1223" s="99">
        <f t="shared" si="686"/>
        <v>7.8073846153846151</v>
      </c>
      <c r="U1223" s="99">
        <f t="shared" si="687"/>
        <v>7.756000000000002</v>
      </c>
      <c r="V1223" s="99">
        <f t="shared" si="688"/>
        <v>7.8484289923485377</v>
      </c>
      <c r="W1223" s="99">
        <f t="shared" si="689"/>
        <v>7.940918038226437</v>
      </c>
      <c r="X1223" s="99">
        <f t="shared" si="690"/>
        <v>-9.2489045877899301E-2</v>
      </c>
      <c r="Y1223" s="99">
        <f t="shared" si="691"/>
        <v>-0.11637848197598695</v>
      </c>
      <c r="Z1223" s="99">
        <f t="shared" si="692"/>
        <v>2.3889436098087649E-2</v>
      </c>
      <c r="AA1223" s="109">
        <f t="shared" si="717"/>
        <v>0.28991378028648457</v>
      </c>
      <c r="AB1223" s="109">
        <f t="shared" si="710"/>
        <v>0.21691011963483853</v>
      </c>
      <c r="AC1223" s="99" t="str">
        <f t="shared" si="711"/>
        <v>1</v>
      </c>
      <c r="AD1223" s="95" t="str">
        <f t="shared" si="712"/>
        <v>0</v>
      </c>
      <c r="AE1223" s="95">
        <f t="shared" si="694"/>
        <v>0</v>
      </c>
      <c r="AF1223" s="95">
        <f>IF(Petrobras_PETR4___Histórico__InfoMoney_1[[#This Row],[MACD Line]]&lt;0,1,0)</f>
        <v>1</v>
      </c>
      <c r="AG1223" s="99">
        <f>Petrobras_PETR4___Histórico__InfoMoney_1[[#This Row],[9MME]]/Petrobras_PETR4___Histórico__InfoMoney_1[[#This Row],[20MA]]</f>
        <v>1.006625143809259</v>
      </c>
      <c r="AH1223" s="95">
        <f t="shared" si="695"/>
        <v>1</v>
      </c>
      <c r="AI1223" s="96">
        <f t="shared" si="696"/>
        <v>0</v>
      </c>
      <c r="AK1223" s="104" t="b">
        <f t="shared" si="697"/>
        <v>1</v>
      </c>
      <c r="AL1223" s="104" t="b">
        <f t="shared" si="698"/>
        <v>1</v>
      </c>
      <c r="AM1223" s="104" t="b">
        <f t="shared" si="699"/>
        <v>0</v>
      </c>
      <c r="AN1223" s="104" t="b">
        <f t="shared" si="700"/>
        <v>1</v>
      </c>
      <c r="AO1223" s="98">
        <f t="shared" si="701"/>
        <v>7.1</v>
      </c>
      <c r="AP1223" s="104">
        <f t="shared" si="702"/>
        <v>8.5500000000000007</v>
      </c>
      <c r="AQ1223" s="98">
        <f t="shared" si="703"/>
        <v>0.2</v>
      </c>
      <c r="AR1223" s="98">
        <f t="shared" si="704"/>
        <v>0.15384615384615385</v>
      </c>
      <c r="AS1223" s="98">
        <f t="shared" si="705"/>
        <v>7.407407407407407E-2</v>
      </c>
      <c r="AU1223" s="97" t="b">
        <f t="shared" si="706"/>
        <v>1</v>
      </c>
      <c r="AV1223" s="97" t="b">
        <f t="shared" si="707"/>
        <v>0</v>
      </c>
      <c r="AW1223" s="97" t="b">
        <f t="shared" si="713"/>
        <v>0</v>
      </c>
      <c r="AX1223" s="97" t="b">
        <f t="shared" si="714"/>
        <v>1</v>
      </c>
      <c r="AY122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3" s="97" t="b">
        <f t="shared" si="708"/>
        <v>0</v>
      </c>
      <c r="BA1223" s="97" t="b">
        <f t="shared" si="709"/>
        <v>0</v>
      </c>
      <c r="BB1223" s="97" t="b">
        <f t="shared" si="715"/>
        <v>0</v>
      </c>
      <c r="BC1223" s="97" t="b">
        <f t="shared" si="716"/>
        <v>1</v>
      </c>
      <c r="BD1223" s="97" t="b">
        <f>Petrobras_PETR4___Histórico__InfoMoney_1[[#This Row],[MACD Line]]&lt;0</f>
        <v>1</v>
      </c>
      <c r="BE122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4" spans="1:57">
      <c r="A1224" s="83">
        <v>42537</v>
      </c>
      <c r="B1224" s="98">
        <v>7.68</v>
      </c>
      <c r="C1224" s="98">
        <v>7.68</v>
      </c>
      <c r="D1224" s="98">
        <v>-0.12</v>
      </c>
      <c r="E1224" s="98">
        <f>Petrobras_PETR4___Histórico__InfoMoney_1[[#This Row],[Var.Dia (%)]]/100</f>
        <v>-1.1999999999999999E-3</v>
      </c>
      <c r="F1224" s="98">
        <v>7.6</v>
      </c>
      <c r="G1224" s="98">
        <v>7.48</v>
      </c>
      <c r="H1224" s="98">
        <v>7.71</v>
      </c>
      <c r="I1224" s="97" t="s">
        <v>1081</v>
      </c>
      <c r="J1224" s="108">
        <v>-2.5000000000000001E-3</v>
      </c>
      <c r="K1224" s="97">
        <f ca="1">IF(COUNT($E1224:E$1321)&gt;=22,LINEST(OFFSET(E1224,0,0,22),OFFSET(J1224,0,0,22)),"")</f>
        <v>-0.27817019917151692</v>
      </c>
      <c r="L1224" s="99">
        <f t="shared" si="681"/>
        <v>0</v>
      </c>
      <c r="M1224" s="99">
        <f t="shared" si="682"/>
        <v>0</v>
      </c>
      <c r="N1224" s="99">
        <f t="shared" si="683"/>
        <v>0</v>
      </c>
      <c r="O122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-0.58571428571428574</v>
      </c>
      <c r="P1224" s="128">
        <f>IF(Petrobras_PETR4___Histórico__InfoMoney_1[[#This Row],[William %R]]&lt;-0.8,1,0)</f>
        <v>0</v>
      </c>
      <c r="Q1224" s="128">
        <f>IF(Petrobras_PETR4___Histórico__InfoMoney_1[[#This Row],[William %R]]&gt;-0.1,1,0)</f>
        <v>0</v>
      </c>
      <c r="R1224" s="99">
        <f t="shared" si="684"/>
        <v>7.1</v>
      </c>
      <c r="S1224" s="99">
        <f t="shared" si="685"/>
        <v>8.5</v>
      </c>
      <c r="T1224" s="99">
        <f t="shared" si="686"/>
        <v>7.775615384615385</v>
      </c>
      <c r="U1224" s="99">
        <f t="shared" si="687"/>
        <v>7.7560000000000002</v>
      </c>
      <c r="V1224" s="99">
        <f t="shared" si="688"/>
        <v>7.8045069909573623</v>
      </c>
      <c r="W1224" s="99">
        <f t="shared" si="689"/>
        <v>7.9289914812845517</v>
      </c>
      <c r="X1224" s="99">
        <f t="shared" si="690"/>
        <v>-0.12448449032718933</v>
      </c>
      <c r="Y1224" s="99">
        <f t="shared" si="691"/>
        <v>-0.12235084100050886</v>
      </c>
      <c r="Z1224" s="99">
        <f t="shared" si="692"/>
        <v>-2.1336493266804757E-3</v>
      </c>
      <c r="AA1224" s="109">
        <f t="shared" si="717"/>
        <v>7.0710678118659524E-3</v>
      </c>
      <c r="AB1224" s="109">
        <f t="shared" si="710"/>
        <v>0.15801898620102578</v>
      </c>
      <c r="AC1224" s="99" t="str">
        <f t="shared" si="711"/>
        <v>0</v>
      </c>
      <c r="AD1224" s="95" t="str">
        <f t="shared" si="712"/>
        <v>0</v>
      </c>
      <c r="AE1224" s="95">
        <f t="shared" si="694"/>
        <v>0</v>
      </c>
      <c r="AF1224" s="95">
        <f>IF(Petrobras_PETR4___Histórico__InfoMoney_1[[#This Row],[MACD Line]]&lt;0,1,0)</f>
        <v>1</v>
      </c>
      <c r="AG1224" s="99">
        <f>Petrobras_PETR4___Histórico__InfoMoney_1[[#This Row],[9MME]]/Petrobras_PETR4___Histórico__InfoMoney_1[[#This Row],[20MA]]</f>
        <v>1.0025290593882652</v>
      </c>
      <c r="AH1224" s="95">
        <f t="shared" si="695"/>
        <v>0</v>
      </c>
      <c r="AI1224" s="96">
        <f t="shared" si="696"/>
        <v>1</v>
      </c>
      <c r="AK1224" s="104" t="b">
        <f t="shared" si="697"/>
        <v>1</v>
      </c>
      <c r="AL1224" s="104" t="b">
        <f t="shared" si="698"/>
        <v>0</v>
      </c>
      <c r="AM1224" s="104" t="b">
        <f t="shared" si="699"/>
        <v>0</v>
      </c>
      <c r="AN1224" s="104" t="b">
        <f t="shared" si="700"/>
        <v>1</v>
      </c>
      <c r="AO1224" s="98">
        <f t="shared" si="701"/>
        <v>7.1</v>
      </c>
      <c r="AP1224" s="104">
        <f t="shared" si="702"/>
        <v>8.5500000000000007</v>
      </c>
      <c r="AQ1224" s="98">
        <f t="shared" si="703"/>
        <v>0.2</v>
      </c>
      <c r="AR1224" s="98">
        <f t="shared" si="704"/>
        <v>0.15384615384615385</v>
      </c>
      <c r="AS1224" s="98">
        <f t="shared" si="705"/>
        <v>7.407407407407407E-2</v>
      </c>
      <c r="AU1224" s="97" t="b">
        <f t="shared" si="706"/>
        <v>0</v>
      </c>
      <c r="AV1224" s="97" t="b">
        <f t="shared" si="707"/>
        <v>0</v>
      </c>
      <c r="AW1224" s="97" t="b">
        <f t="shared" si="713"/>
        <v>1</v>
      </c>
      <c r="AX1224" s="97" t="b">
        <f t="shared" si="714"/>
        <v>1</v>
      </c>
      <c r="AY122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4" s="97" t="b">
        <f t="shared" si="708"/>
        <v>0</v>
      </c>
      <c r="BA1224" s="97" t="b">
        <f t="shared" si="709"/>
        <v>0</v>
      </c>
      <c r="BB1224" s="97" t="b">
        <f t="shared" si="715"/>
        <v>0</v>
      </c>
      <c r="BC1224" s="97" t="b">
        <f t="shared" si="716"/>
        <v>0</v>
      </c>
      <c r="BD1224" s="97" t="b">
        <f>Petrobras_PETR4___Histórico__InfoMoney_1[[#This Row],[MACD Line]]&lt;0</f>
        <v>1</v>
      </c>
      <c r="BE122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5" spans="1:57">
      <c r="A1225" s="83">
        <v>42536</v>
      </c>
      <c r="B1225" s="98">
        <v>7.69</v>
      </c>
      <c r="C1225" s="98">
        <v>7.69</v>
      </c>
      <c r="D1225" s="98">
        <v>2.5299999999999998</v>
      </c>
      <c r="E1225" s="98">
        <f>Petrobras_PETR4___Histórico__InfoMoney_1[[#This Row],[Var.Dia (%)]]/100</f>
        <v>2.53E-2</v>
      </c>
      <c r="F1225" s="98">
        <v>7.5</v>
      </c>
      <c r="G1225" s="98">
        <v>7.47</v>
      </c>
      <c r="H1225" s="98">
        <v>7.85</v>
      </c>
      <c r="I1225" s="97" t="s">
        <v>1082</v>
      </c>
      <c r="J1225" s="108">
        <v>-1.01E-2</v>
      </c>
      <c r="K1225" s="97">
        <f ca="1">IF(COUNT($E1225:E$1321)&gt;=22,LINEST(OFFSET(E1225,0,0,22),OFFSET(J1225,0,0,22)),"")</f>
        <v>-8.6110380505007245E-2</v>
      </c>
      <c r="L1225" s="99">
        <f t="shared" si="681"/>
        <v>0</v>
      </c>
      <c r="M1225" s="99">
        <f t="shared" si="682"/>
        <v>0</v>
      </c>
      <c r="N1225" s="99">
        <f t="shared" si="683"/>
        <v>0</v>
      </c>
      <c r="O122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-0.57857142857142818</v>
      </c>
      <c r="P1225" s="128">
        <f>IF(Petrobras_PETR4___Histórico__InfoMoney_1[[#This Row],[William %R]]&lt;-0.8,1,0)</f>
        <v>0</v>
      </c>
      <c r="Q1225" s="128">
        <f>IF(Petrobras_PETR4___Histórico__InfoMoney_1[[#This Row],[William %R]]&gt;-0.1,1,0)</f>
        <v>0</v>
      </c>
      <c r="R1225" s="99">
        <f t="shared" si="684"/>
        <v>7.1</v>
      </c>
      <c r="S1225" s="99">
        <f t="shared" si="685"/>
        <v>8.5</v>
      </c>
      <c r="T1225" s="99">
        <f t="shared" si="686"/>
        <v>7.814807692307693</v>
      </c>
      <c r="U1225" s="99">
        <f t="shared" si="687"/>
        <v>7.793000000000001</v>
      </c>
      <c r="V1225" s="99">
        <f t="shared" si="688"/>
        <v>7.8271446256768824</v>
      </c>
      <c r="W1225" s="99">
        <f t="shared" si="689"/>
        <v>7.9489107997873161</v>
      </c>
      <c r="X1225" s="99">
        <f t="shared" si="690"/>
        <v>-0.12176617411043367</v>
      </c>
      <c r="Y1225" s="99">
        <f t="shared" si="691"/>
        <v>-0.12181742866883874</v>
      </c>
      <c r="Z1225" s="99">
        <f t="shared" si="692"/>
        <v>5.1254558405072759E-5</v>
      </c>
      <c r="AA1225" s="109">
        <f t="shared" si="717"/>
        <v>0.1343502884254443</v>
      </c>
      <c r="AB1225" s="109">
        <f t="shared" si="710"/>
        <v>0.2963106478005807</v>
      </c>
      <c r="AC1225" s="99" t="str">
        <f t="shared" si="711"/>
        <v>0</v>
      </c>
      <c r="AD1225" s="95" t="str">
        <f t="shared" si="712"/>
        <v>0</v>
      </c>
      <c r="AE1225" s="95">
        <f t="shared" si="694"/>
        <v>0</v>
      </c>
      <c r="AF1225" s="95">
        <f>IF(Petrobras_PETR4___Histórico__InfoMoney_1[[#This Row],[MACD Line]]&lt;0,1,0)</f>
        <v>1</v>
      </c>
      <c r="AG1225" s="99">
        <f>Petrobras_PETR4___Histórico__InfoMoney_1[[#This Row],[9MME]]/Petrobras_PETR4___Histórico__InfoMoney_1[[#This Row],[20MA]]</f>
        <v>1.0027983693452704</v>
      </c>
      <c r="AH1225" s="95">
        <f t="shared" si="695"/>
        <v>0</v>
      </c>
      <c r="AI1225" s="96">
        <f t="shared" si="696"/>
        <v>0</v>
      </c>
      <c r="AK1225" s="104" t="b">
        <f t="shared" si="697"/>
        <v>0</v>
      </c>
      <c r="AL1225" s="104" t="b">
        <f t="shared" si="698"/>
        <v>1</v>
      </c>
      <c r="AM1225" s="104" t="b">
        <f t="shared" si="699"/>
        <v>0</v>
      </c>
      <c r="AN1225" s="104" t="b">
        <f t="shared" si="700"/>
        <v>1</v>
      </c>
      <c r="AO1225" s="98">
        <f t="shared" si="701"/>
        <v>7.1</v>
      </c>
      <c r="AP1225" s="104">
        <f t="shared" si="702"/>
        <v>8.93</v>
      </c>
      <c r="AQ1225" s="98">
        <f t="shared" si="703"/>
        <v>0.2</v>
      </c>
      <c r="AR1225" s="98">
        <f t="shared" si="704"/>
        <v>0.15384615384615385</v>
      </c>
      <c r="AS1225" s="98">
        <f t="shared" si="705"/>
        <v>7.407407407407407E-2</v>
      </c>
      <c r="AU1225" s="97" t="b">
        <f t="shared" si="706"/>
        <v>0</v>
      </c>
      <c r="AV1225" s="97" t="b">
        <f t="shared" si="707"/>
        <v>0</v>
      </c>
      <c r="AW1225" s="97" t="b">
        <f t="shared" si="713"/>
        <v>1</v>
      </c>
      <c r="AX1225" s="97" t="b">
        <f t="shared" si="714"/>
        <v>1</v>
      </c>
      <c r="AY122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5" s="97" t="b">
        <f t="shared" si="708"/>
        <v>1</v>
      </c>
      <c r="BA1225" s="97" t="b">
        <f t="shared" si="709"/>
        <v>0</v>
      </c>
      <c r="BB1225" s="97" t="b">
        <f t="shared" si="715"/>
        <v>0</v>
      </c>
      <c r="BC1225" s="97" t="b">
        <f t="shared" si="716"/>
        <v>0</v>
      </c>
      <c r="BD1225" s="97" t="b">
        <f>Petrobras_PETR4___Histórico__InfoMoney_1[[#This Row],[MACD Line]]&lt;0</f>
        <v>1</v>
      </c>
      <c r="BE122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6" spans="1:57">
      <c r="A1226" s="83">
        <v>42535</v>
      </c>
      <c r="B1226" s="98">
        <v>7.5</v>
      </c>
      <c r="C1226" s="98">
        <v>7.5</v>
      </c>
      <c r="D1226" s="98">
        <v>-3.71</v>
      </c>
      <c r="E1226" s="98">
        <f>Petrobras_PETR4___Histórico__InfoMoney_1[[#This Row],[Var.Dia (%)]]/100</f>
        <v>-3.7100000000000001E-2</v>
      </c>
      <c r="F1226" s="98">
        <v>7.77</v>
      </c>
      <c r="G1226" s="98">
        <v>7.45</v>
      </c>
      <c r="H1226" s="98">
        <v>7.92</v>
      </c>
      <c r="I1226" s="97" t="s">
        <v>1083</v>
      </c>
      <c r="J1226" s="108">
        <v>-5.4000000000000003E-3</v>
      </c>
      <c r="K1226" s="97">
        <f ca="1">IF(COUNT($E1226:E$1321)&gt;=22,LINEST(OFFSET(E1226,0,0,22),OFFSET(J1226,0,0,22)),"")</f>
        <v>3.9828823572727164E-2</v>
      </c>
      <c r="L1226" s="99">
        <f t="shared" si="681"/>
        <v>0</v>
      </c>
      <c r="M1226" s="99">
        <f t="shared" si="682"/>
        <v>0</v>
      </c>
      <c r="N1226" s="99">
        <f t="shared" si="683"/>
        <v>0</v>
      </c>
      <c r="O122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-0.71428571428571408</v>
      </c>
      <c r="P1226" s="128">
        <f>IF(Petrobras_PETR4___Histórico__InfoMoney_1[[#This Row],[William %R]]&lt;-0.8,1,0)</f>
        <v>0</v>
      </c>
      <c r="Q1226" s="128">
        <f>IF(Petrobras_PETR4___Histórico__InfoMoney_1[[#This Row],[William %R]]&gt;-0.1,1,0)</f>
        <v>0</v>
      </c>
      <c r="R1226" s="99">
        <f t="shared" si="684"/>
        <v>7.1</v>
      </c>
      <c r="S1226" s="99">
        <f t="shared" si="685"/>
        <v>8.5</v>
      </c>
      <c r="T1226" s="99">
        <f t="shared" si="686"/>
        <v>7.8410000000000002</v>
      </c>
      <c r="U1226" s="99">
        <f t="shared" si="687"/>
        <v>7.8375000000000004</v>
      </c>
      <c r="V1226" s="99">
        <f t="shared" si="688"/>
        <v>7.8520800121635883</v>
      </c>
      <c r="W1226" s="99">
        <f t="shared" si="689"/>
        <v>7.9696236637703013</v>
      </c>
      <c r="X1226" s="99">
        <f t="shared" si="690"/>
        <v>-0.11754365160671298</v>
      </c>
      <c r="Y1226" s="99">
        <f t="shared" si="691"/>
        <v>-0.12183024230844001</v>
      </c>
      <c r="Z1226" s="99">
        <f t="shared" si="692"/>
        <v>4.2865907017270305E-3</v>
      </c>
      <c r="AA1226" s="109">
        <f t="shared" si="717"/>
        <v>0.2050609665440988</v>
      </c>
      <c r="AB1226" s="109">
        <f t="shared" si="710"/>
        <v>0.39162482045958219</v>
      </c>
      <c r="AC1226" s="99" t="str">
        <f t="shared" si="711"/>
        <v>0</v>
      </c>
      <c r="AD1226" s="95" t="str">
        <f t="shared" si="712"/>
        <v>0</v>
      </c>
      <c r="AE1226" s="95">
        <f t="shared" si="694"/>
        <v>0</v>
      </c>
      <c r="AF1226" s="95">
        <f>IF(Petrobras_PETR4___Histórico__InfoMoney_1[[#This Row],[MACD Line]]&lt;0,1,0)</f>
        <v>1</v>
      </c>
      <c r="AG1226" s="99">
        <f>Petrobras_PETR4___Histórico__InfoMoney_1[[#This Row],[9MME]]/Petrobras_PETR4___Histórico__InfoMoney_1[[#This Row],[20MA]]</f>
        <v>1.0004465709728867</v>
      </c>
      <c r="AH1226" s="95">
        <f t="shared" si="695"/>
        <v>0</v>
      </c>
      <c r="AI1226" s="96">
        <f t="shared" si="696"/>
        <v>0</v>
      </c>
      <c r="AK1226" s="104" t="b">
        <f t="shared" si="697"/>
        <v>1</v>
      </c>
      <c r="AL1226" s="104" t="b">
        <f t="shared" si="698"/>
        <v>0</v>
      </c>
      <c r="AM1226" s="104" t="b">
        <f t="shared" si="699"/>
        <v>1</v>
      </c>
      <c r="AN1226" s="104" t="b">
        <f t="shared" si="700"/>
        <v>0</v>
      </c>
      <c r="AO1226" s="98">
        <f t="shared" si="701"/>
        <v>7.1</v>
      </c>
      <c r="AP1226" s="104">
        <f t="shared" si="702"/>
        <v>8.93</v>
      </c>
      <c r="AQ1226" s="98">
        <f t="shared" si="703"/>
        <v>0.2</v>
      </c>
      <c r="AR1226" s="98">
        <f t="shared" si="704"/>
        <v>0.15384615384615385</v>
      </c>
      <c r="AS1226" s="98">
        <f t="shared" si="705"/>
        <v>7.407407407407407E-2</v>
      </c>
      <c r="AU1226" s="97" t="b">
        <f t="shared" si="706"/>
        <v>0</v>
      </c>
      <c r="AV1226" s="97" t="b">
        <f t="shared" si="707"/>
        <v>0</v>
      </c>
      <c r="AW1226" s="97" t="b">
        <f t="shared" si="713"/>
        <v>1</v>
      </c>
      <c r="AX1226" s="97" t="b">
        <f t="shared" si="714"/>
        <v>1</v>
      </c>
      <c r="AY122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6" s="97" t="b">
        <f t="shared" si="708"/>
        <v>1</v>
      </c>
      <c r="BA1226" s="97" t="b">
        <f t="shared" si="709"/>
        <v>1</v>
      </c>
      <c r="BB1226" s="97" t="b">
        <f t="shared" si="715"/>
        <v>0</v>
      </c>
      <c r="BC1226" s="97" t="b">
        <f t="shared" si="716"/>
        <v>0</v>
      </c>
      <c r="BD1226" s="97" t="b">
        <f>Petrobras_PETR4___Histórico__InfoMoney_1[[#This Row],[MACD Line]]&lt;0</f>
        <v>1</v>
      </c>
      <c r="BE122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7" spans="1:57">
      <c r="A1227" s="83">
        <v>42534</v>
      </c>
      <c r="B1227" s="98">
        <v>7.79</v>
      </c>
      <c r="C1227" s="98">
        <v>7.79</v>
      </c>
      <c r="D1227" s="98">
        <v>-1.82</v>
      </c>
      <c r="E1227" s="98">
        <f>Petrobras_PETR4___Histórico__InfoMoney_1[[#This Row],[Var.Dia (%)]]/100</f>
        <v>-1.8200000000000001E-2</v>
      </c>
      <c r="F1227" s="98">
        <v>7.75</v>
      </c>
      <c r="G1227" s="98">
        <v>7.7</v>
      </c>
      <c r="H1227" s="98">
        <v>7.99</v>
      </c>
      <c r="I1227" s="97" t="s">
        <v>1084</v>
      </c>
      <c r="J1227" s="108">
        <v>2.0799999999999999E-2</v>
      </c>
      <c r="K1227" s="97">
        <f ca="1">IF(COUNT($E1227:E$1321)&gt;=22,LINEST(OFFSET(E1227,0,0,22),OFFSET(J1227,0,0,22)),"")</f>
        <v>-0.25769443521642332</v>
      </c>
      <c r="L1227" s="99">
        <f t="shared" si="681"/>
        <v>0</v>
      </c>
      <c r="M1227" s="99">
        <f t="shared" si="682"/>
        <v>0</v>
      </c>
      <c r="N1227" s="99">
        <f t="shared" si="683"/>
        <v>0</v>
      </c>
      <c r="O122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-0.50714285714285701</v>
      </c>
      <c r="P1227" s="128">
        <f>IF(Petrobras_PETR4___Histórico__InfoMoney_1[[#This Row],[William %R]]&lt;-0.8,1,0)</f>
        <v>0</v>
      </c>
      <c r="Q1227" s="128">
        <f>IF(Petrobras_PETR4___Histórico__InfoMoney_1[[#This Row],[William %R]]&gt;-0.1,1,0)</f>
        <v>0</v>
      </c>
      <c r="R1227" s="99">
        <f t="shared" si="684"/>
        <v>7.1</v>
      </c>
      <c r="S1227" s="99">
        <f t="shared" si="685"/>
        <v>8.5</v>
      </c>
      <c r="T1227" s="99">
        <f t="shared" si="686"/>
        <v>7.9177692307692311</v>
      </c>
      <c r="U1227" s="99">
        <f t="shared" si="687"/>
        <v>7.9030000000000005</v>
      </c>
      <c r="V1227" s="99">
        <f t="shared" si="688"/>
        <v>7.9160945598296957</v>
      </c>
      <c r="W1227" s="99">
        <f t="shared" si="689"/>
        <v>8.0071935568719255</v>
      </c>
      <c r="X1227" s="99">
        <f t="shared" si="690"/>
        <v>-9.109899704222979E-2</v>
      </c>
      <c r="Y1227" s="99">
        <f t="shared" si="691"/>
        <v>-0.12290188998387178</v>
      </c>
      <c r="Z1227" s="99">
        <f t="shared" si="692"/>
        <v>3.1802892941641986E-2</v>
      </c>
      <c r="AA1227" s="109">
        <f t="shared" si="717"/>
        <v>9.8994949366116428E-2</v>
      </c>
      <c r="AB1227" s="109">
        <f t="shared" si="710"/>
        <v>0.31301757139176706</v>
      </c>
      <c r="AC1227" s="99" t="str">
        <f t="shared" si="711"/>
        <v>0</v>
      </c>
      <c r="AD1227" s="95" t="str">
        <f t="shared" si="712"/>
        <v>0</v>
      </c>
      <c r="AE1227" s="95">
        <f t="shared" si="694"/>
        <v>0</v>
      </c>
      <c r="AF1227" s="95">
        <f>IF(Petrobras_PETR4___Histórico__InfoMoney_1[[#This Row],[MACD Line]]&lt;0,1,0)</f>
        <v>1</v>
      </c>
      <c r="AG1227" s="99">
        <f>Petrobras_PETR4___Histórico__InfoMoney_1[[#This Row],[9MME]]/Petrobras_PETR4___Histórico__InfoMoney_1[[#This Row],[20MA]]</f>
        <v>1.0018688132062801</v>
      </c>
      <c r="AH1227" s="95">
        <f t="shared" si="695"/>
        <v>0</v>
      </c>
      <c r="AI1227" s="96">
        <f t="shared" si="696"/>
        <v>0</v>
      </c>
      <c r="AK1227" s="104" t="b">
        <f t="shared" si="697"/>
        <v>0</v>
      </c>
      <c r="AL1227" s="104" t="b">
        <f t="shared" si="698"/>
        <v>0</v>
      </c>
      <c r="AM1227" s="104" t="b">
        <f t="shared" si="699"/>
        <v>0</v>
      </c>
      <c r="AN1227" s="104" t="b">
        <f t="shared" si="700"/>
        <v>1</v>
      </c>
      <c r="AO1227" s="98">
        <f t="shared" si="701"/>
        <v>7.1</v>
      </c>
      <c r="AP1227" s="104">
        <f t="shared" si="702"/>
        <v>8.93</v>
      </c>
      <c r="AQ1227" s="98">
        <f t="shared" si="703"/>
        <v>0.2</v>
      </c>
      <c r="AR1227" s="98">
        <f t="shared" si="704"/>
        <v>0.15384615384615385</v>
      </c>
      <c r="AS1227" s="98">
        <f t="shared" si="705"/>
        <v>7.407407407407407E-2</v>
      </c>
      <c r="AU1227" s="97" t="b">
        <f t="shared" si="706"/>
        <v>0</v>
      </c>
      <c r="AV1227" s="97" t="b">
        <f t="shared" si="707"/>
        <v>0</v>
      </c>
      <c r="AW1227" s="97" t="b">
        <f t="shared" si="713"/>
        <v>1</v>
      </c>
      <c r="AX1227" s="97" t="b">
        <f t="shared" si="714"/>
        <v>1</v>
      </c>
      <c r="AY122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7" s="97" t="b">
        <f t="shared" si="708"/>
        <v>1</v>
      </c>
      <c r="BA1227" s="97" t="b">
        <f t="shared" si="709"/>
        <v>1</v>
      </c>
      <c r="BB1227" s="97" t="b">
        <f t="shared" si="715"/>
        <v>0</v>
      </c>
      <c r="BC1227" s="97" t="b">
        <f t="shared" si="716"/>
        <v>0</v>
      </c>
      <c r="BD1227" s="97" t="b">
        <f>Petrobras_PETR4___Histórico__InfoMoney_1[[#This Row],[MACD Line]]&lt;0</f>
        <v>1</v>
      </c>
      <c r="BE122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8" spans="1:57">
      <c r="A1228" s="83">
        <v>42531</v>
      </c>
      <c r="B1228" s="98">
        <v>7.93</v>
      </c>
      <c r="C1228" s="98">
        <v>7.93</v>
      </c>
      <c r="D1228" s="98">
        <v>-4.3600000000000003</v>
      </c>
      <c r="E1228" s="98">
        <f>Petrobras_PETR4___Histórico__InfoMoney_1[[#This Row],[Var.Dia (%)]]/100</f>
        <v>-4.36E-2</v>
      </c>
      <c r="F1228" s="98">
        <v>8.1</v>
      </c>
      <c r="G1228" s="98">
        <v>7.93</v>
      </c>
      <c r="H1228" s="98">
        <v>8.1199999999999992</v>
      </c>
      <c r="I1228" s="97" t="s">
        <v>1085</v>
      </c>
      <c r="J1228" s="108">
        <v>-4.7999999999999996E-3</v>
      </c>
      <c r="K1228" s="97">
        <f ca="1">IF(COUNT($E1228:E$1321)&gt;=22,LINEST(OFFSET(E1228,0,0,22),OFFSET(J1228,0,0,22)),"")</f>
        <v>-0.25079538911551186</v>
      </c>
      <c r="L1228" s="99">
        <f t="shared" si="681"/>
        <v>0</v>
      </c>
      <c r="M1228" s="99">
        <f t="shared" si="682"/>
        <v>0</v>
      </c>
      <c r="N1228" s="99">
        <f t="shared" si="683"/>
        <v>0</v>
      </c>
      <c r="O122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-0.40714285714285725</v>
      </c>
      <c r="P1228" s="128">
        <f>IF(Petrobras_PETR4___Histórico__InfoMoney_1[[#This Row],[William %R]]&lt;-0.8,1,0)</f>
        <v>0</v>
      </c>
      <c r="Q1228" s="128">
        <f>IF(Petrobras_PETR4___Histórico__InfoMoney_1[[#This Row],[William %R]]&gt;-0.1,1,0)</f>
        <v>0</v>
      </c>
      <c r="R1228" s="99">
        <f t="shared" si="684"/>
        <v>7.1</v>
      </c>
      <c r="S1228" s="99">
        <f t="shared" si="685"/>
        <v>8.5</v>
      </c>
      <c r="T1228" s="99">
        <f t="shared" si="686"/>
        <v>7.9778076923076933</v>
      </c>
      <c r="U1228" s="99">
        <f t="shared" si="687"/>
        <v>7.9410000000000007</v>
      </c>
      <c r="V1228" s="99">
        <f t="shared" si="688"/>
        <v>7.9390208434350944</v>
      </c>
      <c r="W1228" s="99">
        <f t="shared" si="689"/>
        <v>8.0245690414216799</v>
      </c>
      <c r="X1228" s="99">
        <f t="shared" si="690"/>
        <v>-8.5548197986585528E-2</v>
      </c>
      <c r="Y1228" s="99">
        <f t="shared" si="691"/>
        <v>-0.13085261321928227</v>
      </c>
      <c r="Z1228" s="99">
        <f t="shared" si="692"/>
        <v>4.5304415232696738E-2</v>
      </c>
      <c r="AA1228" s="109">
        <f t="shared" si="717"/>
        <v>0.25455844122715671</v>
      </c>
      <c r="AB1228" s="109">
        <f t="shared" si="710"/>
        <v>0.3498999857102027</v>
      </c>
      <c r="AC1228" s="99" t="str">
        <f t="shared" si="711"/>
        <v>0</v>
      </c>
      <c r="AD1228" s="95">
        <f t="shared" si="712"/>
        <v>1</v>
      </c>
      <c r="AE1228" s="95">
        <f t="shared" si="694"/>
        <v>0</v>
      </c>
      <c r="AF1228" s="95">
        <f>IF(Petrobras_PETR4___Histórico__InfoMoney_1[[#This Row],[MACD Line]]&lt;0,1,0)</f>
        <v>1</v>
      </c>
      <c r="AG1228" s="99">
        <f>Petrobras_PETR4___Histórico__InfoMoney_1[[#This Row],[9MME]]/Petrobras_PETR4___Histórico__InfoMoney_1[[#This Row],[20MA]]</f>
        <v>1.0046351457382814</v>
      </c>
      <c r="AH1228" s="95">
        <f t="shared" si="695"/>
        <v>0</v>
      </c>
      <c r="AI1228" s="96">
        <f t="shared" si="696"/>
        <v>0</v>
      </c>
      <c r="AK1228" s="104" t="b">
        <f t="shared" si="697"/>
        <v>0</v>
      </c>
      <c r="AL1228" s="104" t="b">
        <f t="shared" si="698"/>
        <v>1</v>
      </c>
      <c r="AM1228" s="104" t="b">
        <f t="shared" si="699"/>
        <v>1</v>
      </c>
      <c r="AN1228" s="104" t="b">
        <f t="shared" si="700"/>
        <v>0</v>
      </c>
      <c r="AO1228" s="98">
        <f t="shared" si="701"/>
        <v>7.1</v>
      </c>
      <c r="AP1228" s="104">
        <f t="shared" si="702"/>
        <v>9.09</v>
      </c>
      <c r="AQ1228" s="98">
        <f t="shared" si="703"/>
        <v>0.2</v>
      </c>
      <c r="AR1228" s="98">
        <f t="shared" si="704"/>
        <v>0.15384615384615385</v>
      </c>
      <c r="AS1228" s="98">
        <f t="shared" si="705"/>
        <v>7.407407407407407E-2</v>
      </c>
      <c r="AU1228" s="97" t="b">
        <f t="shared" si="706"/>
        <v>0</v>
      </c>
      <c r="AV1228" s="97" t="b">
        <f t="shared" si="707"/>
        <v>0</v>
      </c>
      <c r="AW1228" s="97" t="b">
        <f t="shared" si="713"/>
        <v>1</v>
      </c>
      <c r="AX1228" s="97" t="b">
        <f t="shared" si="714"/>
        <v>0</v>
      </c>
      <c r="AY122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8" s="97" t="b">
        <f t="shared" si="708"/>
        <v>0</v>
      </c>
      <c r="BA1228" s="97" t="b">
        <f t="shared" si="709"/>
        <v>1</v>
      </c>
      <c r="BB1228" s="97" t="b">
        <f t="shared" si="715"/>
        <v>1</v>
      </c>
      <c r="BC1228" s="97" t="b">
        <f t="shared" si="716"/>
        <v>0</v>
      </c>
      <c r="BD1228" s="97" t="b">
        <f>Petrobras_PETR4___Histórico__InfoMoney_1[[#This Row],[MACD Line]]&lt;0</f>
        <v>1</v>
      </c>
      <c r="BE122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29" spans="1:57">
      <c r="A1229" s="83">
        <v>42530</v>
      </c>
      <c r="B1229" s="98">
        <v>8.2899999999999991</v>
      </c>
      <c r="C1229" s="98">
        <v>8.2899999999999991</v>
      </c>
      <c r="D1229" s="98">
        <v>-2.2400000000000002</v>
      </c>
      <c r="E1229" s="98">
        <f>Petrobras_PETR4___Histórico__InfoMoney_1[[#This Row],[Var.Dia (%)]]/100</f>
        <v>-2.2400000000000003E-2</v>
      </c>
      <c r="F1229" s="98">
        <v>8.3800000000000008</v>
      </c>
      <c r="G1229" s="98">
        <v>8.18</v>
      </c>
      <c r="H1229" s="98">
        <v>8.4700000000000006</v>
      </c>
      <c r="I1229" s="97" t="s">
        <v>1086</v>
      </c>
      <c r="J1229" s="108">
        <v>3.4299999999999997E-2</v>
      </c>
      <c r="K1229" s="97">
        <f ca="1">IF(COUNT($E1229:E$1321)&gt;=22,LINEST(OFFSET(E1229,0,0,22),OFFSET(J1229,0,0,22)),"")</f>
        <v>-0.27984907716496904</v>
      </c>
      <c r="L1229" s="99">
        <f t="shared" si="681"/>
        <v>0</v>
      </c>
      <c r="M1229" s="99">
        <f t="shared" si="682"/>
        <v>0</v>
      </c>
      <c r="N1229" s="99">
        <f t="shared" si="683"/>
        <v>0</v>
      </c>
      <c r="O122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-0.17931034482758715</v>
      </c>
      <c r="P1229" s="128">
        <f>IF(Petrobras_PETR4___Histórico__InfoMoney_1[[#This Row],[William %R]]&lt;-0.8,1,0)</f>
        <v>0</v>
      </c>
      <c r="Q1229" s="128">
        <f>IF(Petrobras_PETR4___Histórico__InfoMoney_1[[#This Row],[William %R]]&gt;-0.1,1,0)</f>
        <v>0</v>
      </c>
      <c r="R1229" s="99">
        <f t="shared" si="684"/>
        <v>7.1</v>
      </c>
      <c r="S1229" s="99">
        <f t="shared" si="685"/>
        <v>8.5500000000000007</v>
      </c>
      <c r="T1229" s="99">
        <f t="shared" si="686"/>
        <v>8.0742307692307698</v>
      </c>
      <c r="U1229" s="99">
        <f t="shared" si="687"/>
        <v>7.9865000000000013</v>
      </c>
      <c r="V1229" s="99">
        <f t="shared" si="688"/>
        <v>7.9406609967869297</v>
      </c>
      <c r="W1229" s="99">
        <f t="shared" si="689"/>
        <v>8.032134564735415</v>
      </c>
      <c r="X1229" s="99">
        <f t="shared" si="690"/>
        <v>-9.1473567948485268E-2</v>
      </c>
      <c r="Y1229" s="99">
        <f t="shared" si="691"/>
        <v>-0.14217871702745644</v>
      </c>
      <c r="Z1229" s="99">
        <f t="shared" si="692"/>
        <v>5.0705149078971168E-2</v>
      </c>
      <c r="AA1229" s="109">
        <f t="shared" si="717"/>
        <v>0.13435028842544494</v>
      </c>
      <c r="AB1229" s="109">
        <f t="shared" si="710"/>
        <v>0.37251845591862964</v>
      </c>
      <c r="AC1229" s="99" t="str">
        <f t="shared" si="711"/>
        <v>0</v>
      </c>
      <c r="AD1229" s="95" t="str">
        <f t="shared" si="712"/>
        <v>0</v>
      </c>
      <c r="AE1229" s="95">
        <f t="shared" si="694"/>
        <v>0</v>
      </c>
      <c r="AF1229" s="95">
        <f>IF(Petrobras_PETR4___Histórico__InfoMoney_1[[#This Row],[MACD Line]]&lt;0,1,0)</f>
        <v>1</v>
      </c>
      <c r="AG1229" s="99">
        <f>Petrobras_PETR4___Histórico__InfoMoney_1[[#This Row],[9MME]]/Petrobras_PETR4___Histórico__InfoMoney_1[[#This Row],[20MA]]</f>
        <v>1.0109848831441519</v>
      </c>
      <c r="AH1229" s="95">
        <f t="shared" si="695"/>
        <v>0</v>
      </c>
      <c r="AI1229" s="96">
        <f t="shared" si="696"/>
        <v>0</v>
      </c>
      <c r="AK1229" s="104" t="b">
        <f t="shared" si="697"/>
        <v>1</v>
      </c>
      <c r="AL1229" s="104" t="b">
        <f t="shared" si="698"/>
        <v>1</v>
      </c>
      <c r="AM1229" s="104" t="b">
        <f t="shared" si="699"/>
        <v>1</v>
      </c>
      <c r="AN1229" s="104" t="b">
        <f t="shared" si="700"/>
        <v>1</v>
      </c>
      <c r="AO1229" s="98">
        <f t="shared" si="701"/>
        <v>7.1</v>
      </c>
      <c r="AP1229" s="104">
        <f t="shared" si="702"/>
        <v>9.49</v>
      </c>
      <c r="AQ1229" s="98">
        <f t="shared" si="703"/>
        <v>0.2</v>
      </c>
      <c r="AR1229" s="98">
        <f t="shared" si="704"/>
        <v>0.15384615384615385</v>
      </c>
      <c r="AS1229" s="98">
        <f t="shared" si="705"/>
        <v>7.407407407407407E-2</v>
      </c>
      <c r="AU1229" s="97" t="b">
        <f t="shared" si="706"/>
        <v>0</v>
      </c>
      <c r="AV1229" s="97" t="b">
        <f t="shared" si="707"/>
        <v>1</v>
      </c>
      <c r="AW1229" s="97" t="b">
        <f t="shared" si="713"/>
        <v>0</v>
      </c>
      <c r="AX1229" s="97" t="b">
        <f t="shared" si="714"/>
        <v>0</v>
      </c>
      <c r="AY122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29" s="97" t="b">
        <f t="shared" si="708"/>
        <v>0</v>
      </c>
      <c r="BA1229" s="97" t="b">
        <f t="shared" si="709"/>
        <v>0</v>
      </c>
      <c r="BB1229" s="97" t="b">
        <f t="shared" si="715"/>
        <v>1</v>
      </c>
      <c r="BC1229" s="97" t="b">
        <f t="shared" si="716"/>
        <v>1</v>
      </c>
      <c r="BD1229" s="97" t="b">
        <f>Petrobras_PETR4___Histórico__InfoMoney_1[[#This Row],[MACD Line]]&lt;0</f>
        <v>1</v>
      </c>
      <c r="BE122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0" spans="1:57">
      <c r="A1230" s="83">
        <v>42529</v>
      </c>
      <c r="B1230" s="98">
        <v>8.48</v>
      </c>
      <c r="C1230" s="98">
        <v>8.48</v>
      </c>
      <c r="D1230" s="98">
        <v>8.93</v>
      </c>
      <c r="E1230" s="98">
        <f>Petrobras_PETR4___Histórico__InfoMoney_1[[#This Row],[Var.Dia (%)]]/100</f>
        <v>8.929999999999999E-2</v>
      </c>
      <c r="F1230" s="98">
        <v>7.95</v>
      </c>
      <c r="G1230" s="98">
        <v>7.95</v>
      </c>
      <c r="H1230" s="98">
        <v>8.5</v>
      </c>
      <c r="I1230" s="97" t="s">
        <v>1087</v>
      </c>
      <c r="J1230" s="108">
        <v>0.01</v>
      </c>
      <c r="K1230" s="97">
        <f ca="1">IF(COUNT($E1230:E$1321)&gt;=22,LINEST(OFFSET(E1230,0,0,22),OFFSET(J1230,0,0,22)),"")</f>
        <v>0.44190679304832742</v>
      </c>
      <c r="L1230" s="99">
        <f t="shared" si="681"/>
        <v>0</v>
      </c>
      <c r="M1230" s="99">
        <f t="shared" si="682"/>
        <v>0</v>
      </c>
      <c r="N1230" s="99">
        <f t="shared" si="683"/>
        <v>0</v>
      </c>
      <c r="O123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-4.8275862068965676E-2</v>
      </c>
      <c r="P1230" s="128">
        <f>IF(Petrobras_PETR4___Histórico__InfoMoney_1[[#This Row],[William %R]]&lt;-0.8,1,0)</f>
        <v>0</v>
      </c>
      <c r="Q1230" s="128">
        <f>IF(Petrobras_PETR4___Histórico__InfoMoney_1[[#This Row],[William %R]]&gt;-0.1,1,0)</f>
        <v>1</v>
      </c>
      <c r="R1230" s="99">
        <f t="shared" si="684"/>
        <v>7.1</v>
      </c>
      <c r="S1230" s="99">
        <f t="shared" si="685"/>
        <v>8.5500000000000007</v>
      </c>
      <c r="T1230" s="99">
        <f t="shared" si="686"/>
        <v>8.1347692307692299</v>
      </c>
      <c r="U1230" s="99">
        <f t="shared" si="687"/>
        <v>8.0350000000000001</v>
      </c>
      <c r="V1230" s="99">
        <f t="shared" si="688"/>
        <v>7.8771448143845539</v>
      </c>
      <c r="W1230" s="99">
        <f t="shared" si="689"/>
        <v>8.0115053299142485</v>
      </c>
      <c r="X1230" s="99">
        <f t="shared" si="690"/>
        <v>-0.13436051552969452</v>
      </c>
      <c r="Y1230" s="99">
        <f t="shared" si="691"/>
        <v>-0.15485500429719923</v>
      </c>
      <c r="Z1230" s="99">
        <f t="shared" si="692"/>
        <v>2.0494488767504704E-2</v>
      </c>
      <c r="AA1230" s="109">
        <f t="shared" si="717"/>
        <v>0.48790367901871806</v>
      </c>
      <c r="AB1230" s="109">
        <f t="shared" si="710"/>
        <v>0.36203590982111172</v>
      </c>
      <c r="AC1230" s="99" t="str">
        <f t="shared" si="711"/>
        <v>1</v>
      </c>
      <c r="AD1230" s="95" t="str">
        <f t="shared" si="712"/>
        <v>0</v>
      </c>
      <c r="AE1230" s="95">
        <f t="shared" si="694"/>
        <v>0</v>
      </c>
      <c r="AF1230" s="95">
        <f>IF(Petrobras_PETR4___Histórico__InfoMoney_1[[#This Row],[MACD Line]]&lt;0,1,0)</f>
        <v>1</v>
      </c>
      <c r="AG1230" s="99">
        <f>Petrobras_PETR4___Histórico__InfoMoney_1[[#This Row],[9MME]]/Petrobras_PETR4___Histórico__InfoMoney_1[[#This Row],[20MA]]</f>
        <v>1.0124168302139676</v>
      </c>
      <c r="AH1230" s="95">
        <f t="shared" si="695"/>
        <v>1</v>
      </c>
      <c r="AI1230" s="96">
        <f t="shared" si="696"/>
        <v>0</v>
      </c>
      <c r="AK1230" s="104" t="b">
        <f t="shared" si="697"/>
        <v>1</v>
      </c>
      <c r="AL1230" s="104" t="b">
        <f t="shared" si="698"/>
        <v>0</v>
      </c>
      <c r="AM1230" s="104" t="b">
        <f t="shared" si="699"/>
        <v>0</v>
      </c>
      <c r="AN1230" s="104" t="b">
        <f t="shared" si="700"/>
        <v>1</v>
      </c>
      <c r="AO1230" s="98">
        <f t="shared" si="701"/>
        <v>7.1</v>
      </c>
      <c r="AP1230" s="104">
        <f t="shared" si="702"/>
        <v>9.49</v>
      </c>
      <c r="AQ1230" s="98">
        <f t="shared" si="703"/>
        <v>0.2</v>
      </c>
      <c r="AR1230" s="98">
        <f t="shared" si="704"/>
        <v>0.15384615384615385</v>
      </c>
      <c r="AS1230" s="98">
        <f t="shared" si="705"/>
        <v>7.407407407407407E-2</v>
      </c>
      <c r="AU1230" s="97" t="b">
        <f t="shared" si="706"/>
        <v>1</v>
      </c>
      <c r="AV1230" s="97" t="b">
        <f t="shared" si="707"/>
        <v>0</v>
      </c>
      <c r="AW1230" s="97" t="b">
        <f t="shared" si="713"/>
        <v>0</v>
      </c>
      <c r="AX1230" s="97" t="b">
        <f t="shared" si="714"/>
        <v>0</v>
      </c>
      <c r="AY123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0" s="97" t="b">
        <f t="shared" si="708"/>
        <v>1</v>
      </c>
      <c r="BA1230" s="97" t="b">
        <f t="shared" si="709"/>
        <v>0</v>
      </c>
      <c r="BB1230" s="97" t="b">
        <f t="shared" si="715"/>
        <v>1</v>
      </c>
      <c r="BC1230" s="97" t="b">
        <f t="shared" si="716"/>
        <v>1</v>
      </c>
      <c r="BD1230" s="97" t="b">
        <f>Petrobras_PETR4___Histórico__InfoMoney_1[[#This Row],[MACD Line]]&lt;0</f>
        <v>1</v>
      </c>
      <c r="BE123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1" spans="1:57">
      <c r="A1231" s="83">
        <v>42528</v>
      </c>
      <c r="B1231" s="98">
        <v>7.79</v>
      </c>
      <c r="C1231" s="98">
        <v>7.79</v>
      </c>
      <c r="D1231" s="98">
        <v>1.89</v>
      </c>
      <c r="E1231" s="98">
        <f>Petrobras_PETR4___Histórico__InfoMoney_1[[#This Row],[Var.Dia (%)]]/100</f>
        <v>1.89E-2</v>
      </c>
      <c r="F1231" s="98">
        <v>7.61</v>
      </c>
      <c r="G1231" s="98">
        <v>7.58</v>
      </c>
      <c r="H1231" s="98">
        <v>7.88</v>
      </c>
      <c r="I1231" s="97" t="s">
        <v>1088</v>
      </c>
      <c r="J1231" s="108">
        <v>-2.2100000000000002E-2</v>
      </c>
      <c r="K1231" s="97">
        <f ca="1">IF(COUNT($E1231:E$1321)&gt;=22,LINEST(OFFSET(E1231,0,0,22),OFFSET(J1231,0,0,22)),"")</f>
        <v>0.32693410477417895</v>
      </c>
      <c r="L1231" s="99">
        <f t="shared" si="681"/>
        <v>0</v>
      </c>
      <c r="M1231" s="99">
        <f t="shared" si="682"/>
        <v>0</v>
      </c>
      <c r="N1231" s="99">
        <f t="shared" si="683"/>
        <v>0</v>
      </c>
      <c r="O123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-0.57407407407407407</v>
      </c>
      <c r="P1231" s="128">
        <f>IF(Petrobras_PETR4___Histórico__InfoMoney_1[[#This Row],[William %R]]&lt;-0.8,1,0)</f>
        <v>0</v>
      </c>
      <c r="Q1231" s="128">
        <f>IF(Petrobras_PETR4___Histórico__InfoMoney_1[[#This Row],[William %R]]&gt;-0.1,1,0)</f>
        <v>0</v>
      </c>
      <c r="R1231" s="99">
        <f t="shared" si="684"/>
        <v>7.1</v>
      </c>
      <c r="S1231" s="99">
        <f t="shared" si="685"/>
        <v>8.7200000000000006</v>
      </c>
      <c r="T1231" s="99">
        <f t="shared" si="686"/>
        <v>8.0611923076923055</v>
      </c>
      <c r="U1231" s="99">
        <f t="shared" si="687"/>
        <v>8.0719999999999992</v>
      </c>
      <c r="V1231" s="99">
        <f t="shared" si="688"/>
        <v>7.7675347806362911</v>
      </c>
      <c r="W1231" s="99">
        <f t="shared" si="689"/>
        <v>7.9740257563073875</v>
      </c>
      <c r="X1231" s="99">
        <f t="shared" si="690"/>
        <v>-0.20649097567109642</v>
      </c>
      <c r="Y1231" s="99">
        <f t="shared" si="691"/>
        <v>-0.1599786264890754</v>
      </c>
      <c r="Z1231" s="99">
        <f t="shared" si="692"/>
        <v>-4.6512349182021018E-2</v>
      </c>
      <c r="AA1231" s="109">
        <f t="shared" si="717"/>
        <v>0.10606601717798238</v>
      </c>
      <c r="AB1231" s="109">
        <f t="shared" si="710"/>
        <v>0.15572411502397454</v>
      </c>
      <c r="AC1231" s="99" t="str">
        <f t="shared" si="711"/>
        <v>0</v>
      </c>
      <c r="AD1231" s="95" t="str">
        <f t="shared" si="712"/>
        <v>0</v>
      </c>
      <c r="AE1231" s="95">
        <f t="shared" si="694"/>
        <v>0</v>
      </c>
      <c r="AF1231" s="95">
        <f>IF(Petrobras_PETR4___Histórico__InfoMoney_1[[#This Row],[MACD Line]]&lt;0,1,0)</f>
        <v>1</v>
      </c>
      <c r="AG1231" s="99">
        <f>Petrobras_PETR4___Histórico__InfoMoney_1[[#This Row],[9MME]]/Petrobras_PETR4___Histórico__InfoMoney_1[[#This Row],[20MA]]</f>
        <v>0.99866108866356618</v>
      </c>
      <c r="AH1231" s="95">
        <f t="shared" si="695"/>
        <v>0</v>
      </c>
      <c r="AI1231" s="96">
        <f t="shared" si="696"/>
        <v>0</v>
      </c>
      <c r="AK1231" s="104" t="b">
        <f t="shared" si="697"/>
        <v>0</v>
      </c>
      <c r="AL1231" s="104" t="b">
        <f t="shared" si="698"/>
        <v>1</v>
      </c>
      <c r="AM1231" s="104" t="b">
        <f t="shared" si="699"/>
        <v>0</v>
      </c>
      <c r="AN1231" s="104" t="b">
        <f t="shared" si="700"/>
        <v>1</v>
      </c>
      <c r="AO1231" s="98">
        <f t="shared" si="701"/>
        <v>7.1</v>
      </c>
      <c r="AP1231" s="104">
        <f t="shared" si="702"/>
        <v>9.49</v>
      </c>
      <c r="AQ1231" s="98">
        <f t="shared" si="703"/>
        <v>0.2</v>
      </c>
      <c r="AR1231" s="98">
        <f t="shared" si="704"/>
        <v>0.15384615384615385</v>
      </c>
      <c r="AS1231" s="98">
        <f t="shared" si="705"/>
        <v>7.407407407407407E-2</v>
      </c>
      <c r="AU1231" s="97" t="b">
        <f t="shared" si="706"/>
        <v>0</v>
      </c>
      <c r="AV1231" s="97" t="b">
        <f t="shared" si="707"/>
        <v>1</v>
      </c>
      <c r="AW1231" s="97" t="b">
        <f t="shared" si="713"/>
        <v>0</v>
      </c>
      <c r="AX1231" s="97" t="b">
        <f t="shared" si="714"/>
        <v>0</v>
      </c>
      <c r="AY123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1" s="97" t="b">
        <f t="shared" si="708"/>
        <v>0</v>
      </c>
      <c r="BA1231" s="97" t="b">
        <f t="shared" si="709"/>
        <v>1</v>
      </c>
      <c r="BB1231" s="97" t="b">
        <f t="shared" si="715"/>
        <v>1</v>
      </c>
      <c r="BC1231" s="97" t="b">
        <f t="shared" si="716"/>
        <v>1</v>
      </c>
      <c r="BD1231" s="97" t="b">
        <f>Petrobras_PETR4___Histórico__InfoMoney_1[[#This Row],[MACD Line]]&lt;0</f>
        <v>1</v>
      </c>
      <c r="BE123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2" spans="1:57">
      <c r="A1232" s="83">
        <v>42527</v>
      </c>
      <c r="B1232" s="98">
        <v>7.64</v>
      </c>
      <c r="C1232" s="98">
        <v>7.64</v>
      </c>
      <c r="D1232" s="98">
        <v>-1.29</v>
      </c>
      <c r="E1232" s="98">
        <f>Petrobras_PETR4___Histórico__InfoMoney_1[[#This Row],[Var.Dia (%)]]/100</f>
        <v>-1.29E-2</v>
      </c>
      <c r="F1232" s="98">
        <v>7.86</v>
      </c>
      <c r="G1232" s="98">
        <v>7.63</v>
      </c>
      <c r="H1232" s="98">
        <v>7.93</v>
      </c>
      <c r="I1232" s="97" t="s">
        <v>1089</v>
      </c>
      <c r="J1232" s="108">
        <v>-1.1000000000000001E-3</v>
      </c>
      <c r="K1232" s="97">
        <f ca="1">IF(COUNT($E1232:E$1321)&gt;=22,LINEST(OFFSET(E1232,0,0,22),OFFSET(J1232,0,0,22)),"")</f>
        <v>0.51104421775027709</v>
      </c>
      <c r="L1232" s="99">
        <f t="shared" si="681"/>
        <v>0</v>
      </c>
      <c r="M1232" s="99">
        <f t="shared" si="682"/>
        <v>0</v>
      </c>
      <c r="N1232" s="99">
        <f t="shared" si="683"/>
        <v>0</v>
      </c>
      <c r="O123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-0.70491803278688525</v>
      </c>
      <c r="P1232" s="128">
        <f>IF(Petrobras_PETR4___Histórico__InfoMoney_1[[#This Row],[William %R]]&lt;-0.8,1,0)</f>
        <v>0</v>
      </c>
      <c r="Q1232" s="128">
        <f>IF(Petrobras_PETR4___Histórico__InfoMoney_1[[#This Row],[William %R]]&gt;-0.1,1,0)</f>
        <v>0</v>
      </c>
      <c r="R1232" s="99">
        <f t="shared" si="684"/>
        <v>7.1</v>
      </c>
      <c r="S1232" s="99">
        <f t="shared" si="685"/>
        <v>8.93</v>
      </c>
      <c r="T1232" s="99">
        <f t="shared" si="686"/>
        <v>8.1003076923076929</v>
      </c>
      <c r="U1232" s="99">
        <f t="shared" si="687"/>
        <v>8.1104999999999983</v>
      </c>
      <c r="V1232" s="99">
        <f t="shared" si="688"/>
        <v>7.7634501952974349</v>
      </c>
      <c r="W1232" s="99">
        <f t="shared" si="689"/>
        <v>7.9887478168119781</v>
      </c>
      <c r="X1232" s="99">
        <f t="shared" si="690"/>
        <v>-0.22529762151454324</v>
      </c>
      <c r="Y1232" s="99">
        <f t="shared" si="691"/>
        <v>-0.14835053919357016</v>
      </c>
      <c r="Z1232" s="99">
        <f t="shared" si="692"/>
        <v>-7.6947082320973081E-2</v>
      </c>
      <c r="AA1232" s="109">
        <f t="shared" si="717"/>
        <v>7.0710678118655126E-2</v>
      </c>
      <c r="AB1232" s="109">
        <f t="shared" si="710"/>
        <v>0.19501282009139823</v>
      </c>
      <c r="AC1232" s="99" t="str">
        <f t="shared" si="711"/>
        <v>0</v>
      </c>
      <c r="AD1232" s="95" t="str">
        <f t="shared" si="712"/>
        <v>0</v>
      </c>
      <c r="AE1232" s="95">
        <f t="shared" si="694"/>
        <v>0</v>
      </c>
      <c r="AF1232" s="95">
        <f>IF(Petrobras_PETR4___Histórico__InfoMoney_1[[#This Row],[MACD Line]]&lt;0,1,0)</f>
        <v>1</v>
      </c>
      <c r="AG1232" s="99">
        <f>Petrobras_PETR4___Histórico__InfoMoney_1[[#This Row],[9MME]]/Petrobras_PETR4___Histórico__InfoMoney_1[[#This Row],[20MA]]</f>
        <v>0.99874331943871453</v>
      </c>
      <c r="AH1232" s="95">
        <f t="shared" si="695"/>
        <v>0</v>
      </c>
      <c r="AI1232" s="96">
        <f t="shared" si="696"/>
        <v>0</v>
      </c>
      <c r="AK1232" s="104" t="b">
        <f t="shared" si="697"/>
        <v>1</v>
      </c>
      <c r="AL1232" s="104" t="b">
        <f t="shared" si="698"/>
        <v>1</v>
      </c>
      <c r="AM1232" s="104" t="b">
        <f t="shared" si="699"/>
        <v>1</v>
      </c>
      <c r="AN1232" s="104" t="b">
        <f t="shared" si="700"/>
        <v>0</v>
      </c>
      <c r="AO1232" s="98">
        <f t="shared" si="701"/>
        <v>7.1</v>
      </c>
      <c r="AP1232" s="104">
        <f t="shared" si="702"/>
        <v>9.49</v>
      </c>
      <c r="AQ1232" s="98">
        <f t="shared" si="703"/>
        <v>0.2</v>
      </c>
      <c r="AR1232" s="98">
        <f t="shared" si="704"/>
        <v>0.15384615384615385</v>
      </c>
      <c r="AS1232" s="98">
        <f t="shared" si="705"/>
        <v>7.407407407407407E-2</v>
      </c>
      <c r="AU1232" s="97" t="b">
        <f t="shared" si="706"/>
        <v>1</v>
      </c>
      <c r="AV1232" s="97" t="b">
        <f t="shared" si="707"/>
        <v>1</v>
      </c>
      <c r="AW1232" s="97" t="b">
        <f t="shared" si="713"/>
        <v>0</v>
      </c>
      <c r="AX1232" s="97" t="b">
        <f t="shared" si="714"/>
        <v>0</v>
      </c>
      <c r="AY123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2" s="97" t="b">
        <f t="shared" si="708"/>
        <v>0</v>
      </c>
      <c r="BA1232" s="97" t="b">
        <f t="shared" si="709"/>
        <v>0</v>
      </c>
      <c r="BB1232" s="97" t="b">
        <f t="shared" si="715"/>
        <v>1</v>
      </c>
      <c r="BC1232" s="97" t="b">
        <f t="shared" si="716"/>
        <v>1</v>
      </c>
      <c r="BD1232" s="97" t="b">
        <f>Petrobras_PETR4___Histórico__InfoMoney_1[[#This Row],[MACD Line]]&lt;0</f>
        <v>1</v>
      </c>
      <c r="BE123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3" spans="1:57">
      <c r="A1233" s="83">
        <v>42524</v>
      </c>
      <c r="B1233" s="98">
        <v>7.74</v>
      </c>
      <c r="C1233" s="98">
        <v>7.74</v>
      </c>
      <c r="D1233" s="98">
        <v>2.02</v>
      </c>
      <c r="E1233" s="98">
        <f>Petrobras_PETR4___Histórico__InfoMoney_1[[#This Row],[Var.Dia (%)]]/100</f>
        <v>2.0199999999999999E-2</v>
      </c>
      <c r="F1233" s="98">
        <v>7.69</v>
      </c>
      <c r="G1233" s="98">
        <v>7.63</v>
      </c>
      <c r="H1233" s="98">
        <v>7.83</v>
      </c>
      <c r="I1233" s="97" t="s">
        <v>1090</v>
      </c>
      <c r="J1233" s="108">
        <v>3.7000000000000002E-3</v>
      </c>
      <c r="K1233" s="97">
        <f ca="1">IF(COUNT($E1233:E$1321)&gt;=22,LINEST(OFFSET(E1233,0,0,22),OFFSET(J1233,0,0,22)),"")</f>
        <v>0.55273064658668758</v>
      </c>
      <c r="L1233" s="99">
        <f t="shared" si="681"/>
        <v>0</v>
      </c>
      <c r="M1233" s="99">
        <f t="shared" si="682"/>
        <v>0</v>
      </c>
      <c r="N1233" s="99">
        <f t="shared" si="683"/>
        <v>0</v>
      </c>
      <c r="O123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-0.65027322404371557</v>
      </c>
      <c r="P1233" s="128">
        <f>IF(Petrobras_PETR4___Histórico__InfoMoney_1[[#This Row],[William %R]]&lt;-0.8,1,0)</f>
        <v>0</v>
      </c>
      <c r="Q1233" s="128">
        <f>IF(Petrobras_PETR4___Histórico__InfoMoney_1[[#This Row],[William %R]]&gt;-0.1,1,0)</f>
        <v>0</v>
      </c>
      <c r="R1233" s="99">
        <f t="shared" si="684"/>
        <v>7.1</v>
      </c>
      <c r="S1233" s="99">
        <f t="shared" si="685"/>
        <v>8.93</v>
      </c>
      <c r="T1233" s="99">
        <f t="shared" si="686"/>
        <v>8.1630769230769236</v>
      </c>
      <c r="U1233" s="99">
        <f t="shared" si="687"/>
        <v>8.1840000000000011</v>
      </c>
      <c r="V1233" s="99">
        <f t="shared" si="688"/>
        <v>7.7858956853515142</v>
      </c>
      <c r="W1233" s="99">
        <f t="shared" si="689"/>
        <v>8.0166476421569364</v>
      </c>
      <c r="X1233" s="99">
        <f t="shared" si="690"/>
        <v>-0.23075195680542215</v>
      </c>
      <c r="Y1233" s="99">
        <f t="shared" si="691"/>
        <v>-0.12911376861332691</v>
      </c>
      <c r="Z1233" s="99">
        <f t="shared" si="692"/>
        <v>-0.10163818819209525</v>
      </c>
      <c r="AA1233" s="109">
        <f t="shared" si="717"/>
        <v>0.10606601717798238</v>
      </c>
      <c r="AB1233" s="109">
        <f t="shared" si="710"/>
        <v>0.18694919095839937</v>
      </c>
      <c r="AC1233" s="99" t="str">
        <f t="shared" si="711"/>
        <v>0</v>
      </c>
      <c r="AD1233" s="95" t="str">
        <f t="shared" si="712"/>
        <v>0</v>
      </c>
      <c r="AE1233" s="95">
        <f t="shared" si="694"/>
        <v>0</v>
      </c>
      <c r="AF1233" s="95">
        <f>IF(Petrobras_PETR4___Histórico__InfoMoney_1[[#This Row],[MACD Line]]&lt;0,1,0)</f>
        <v>1</v>
      </c>
      <c r="AG1233" s="99">
        <f>Petrobras_PETR4___Histórico__InfoMoney_1[[#This Row],[9MME]]/Petrobras_PETR4___Histórico__InfoMoney_1[[#This Row],[20MA]]</f>
        <v>0.99744341679825543</v>
      </c>
      <c r="AH1233" s="95">
        <f t="shared" si="695"/>
        <v>0</v>
      </c>
      <c r="AI1233" s="96">
        <f t="shared" si="696"/>
        <v>0</v>
      </c>
      <c r="AK1233" s="104" t="b">
        <f t="shared" si="697"/>
        <v>1</v>
      </c>
      <c r="AL1233" s="104" t="b">
        <f t="shared" si="698"/>
        <v>1</v>
      </c>
      <c r="AM1233" s="104" t="b">
        <f t="shared" si="699"/>
        <v>0</v>
      </c>
      <c r="AN1233" s="104" t="b">
        <f t="shared" si="700"/>
        <v>1</v>
      </c>
      <c r="AO1233" s="98">
        <f t="shared" si="701"/>
        <v>7.1</v>
      </c>
      <c r="AP1233" s="104">
        <f t="shared" si="702"/>
        <v>9.49</v>
      </c>
      <c r="AQ1233" s="98">
        <f t="shared" si="703"/>
        <v>0.2</v>
      </c>
      <c r="AR1233" s="98">
        <f t="shared" si="704"/>
        <v>0.15384615384615385</v>
      </c>
      <c r="AS1233" s="98">
        <f t="shared" si="705"/>
        <v>7.407407407407407E-2</v>
      </c>
      <c r="AU1233" s="97" t="b">
        <f t="shared" si="706"/>
        <v>1</v>
      </c>
      <c r="AV1233" s="97" t="b">
        <f t="shared" si="707"/>
        <v>1</v>
      </c>
      <c r="AW1233" s="97" t="b">
        <f t="shared" si="713"/>
        <v>0</v>
      </c>
      <c r="AX1233" s="97" t="b">
        <f t="shared" si="714"/>
        <v>0</v>
      </c>
      <c r="AY123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3" s="97" t="b">
        <f t="shared" si="708"/>
        <v>0</v>
      </c>
      <c r="BA1233" s="97" t="b">
        <f t="shared" si="709"/>
        <v>0</v>
      </c>
      <c r="BB1233" s="97" t="b">
        <f t="shared" si="715"/>
        <v>1</v>
      </c>
      <c r="BC1233" s="97" t="b">
        <f t="shared" si="716"/>
        <v>1</v>
      </c>
      <c r="BD1233" s="97" t="b">
        <f>Petrobras_PETR4___Histórico__InfoMoney_1[[#This Row],[MACD Line]]&lt;0</f>
        <v>1</v>
      </c>
      <c r="BE123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4" spans="1:57">
      <c r="A1234" s="83">
        <v>42523</v>
      </c>
      <c r="B1234" s="98">
        <v>7.59</v>
      </c>
      <c r="C1234" s="98">
        <v>7.59</v>
      </c>
      <c r="D1234" s="98">
        <v>2.69</v>
      </c>
      <c r="E1234" s="98">
        <f>Petrobras_PETR4___Histórico__InfoMoney_1[[#This Row],[Var.Dia (%)]]/100</f>
        <v>2.69E-2</v>
      </c>
      <c r="F1234" s="98">
        <v>7.4</v>
      </c>
      <c r="G1234" s="98">
        <v>7.25</v>
      </c>
      <c r="H1234" s="98">
        <v>7.6</v>
      </c>
      <c r="I1234" s="97" t="s">
        <v>1091</v>
      </c>
      <c r="J1234" s="108">
        <v>-1.4500000000000001E-2</v>
      </c>
      <c r="K1234" s="97">
        <f ca="1">IF(COUNT($E1234:E$1321)&gt;=22,LINEST(OFFSET(E1234,0,0,22),OFFSET(J1234,0,0,22)),"")</f>
        <v>0.58798295541807577</v>
      </c>
      <c r="L1234" s="99">
        <f t="shared" si="681"/>
        <v>0</v>
      </c>
      <c r="M1234" s="99">
        <f t="shared" si="682"/>
        <v>0</v>
      </c>
      <c r="N1234" s="99">
        <f t="shared" si="683"/>
        <v>0</v>
      </c>
      <c r="O123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-0.75376884422110546</v>
      </c>
      <c r="P1234" s="128">
        <f>IF(Petrobras_PETR4___Histórico__InfoMoney_1[[#This Row],[William %R]]&lt;-0.8,1,0)</f>
        <v>0</v>
      </c>
      <c r="Q1234" s="128">
        <f>IF(Petrobras_PETR4___Histórico__InfoMoney_1[[#This Row],[William %R]]&gt;-0.1,1,0)</f>
        <v>0</v>
      </c>
      <c r="R1234" s="99">
        <f t="shared" si="684"/>
        <v>7.1</v>
      </c>
      <c r="S1234" s="99">
        <f t="shared" si="685"/>
        <v>9.09</v>
      </c>
      <c r="T1234" s="99">
        <f t="shared" si="686"/>
        <v>8.1979615384615396</v>
      </c>
      <c r="U1234" s="99">
        <f t="shared" si="687"/>
        <v>8.24</v>
      </c>
      <c r="V1234" s="99">
        <f t="shared" si="688"/>
        <v>7.7942403554154254</v>
      </c>
      <c r="W1234" s="99">
        <f t="shared" si="689"/>
        <v>8.0387794535294912</v>
      </c>
      <c r="X1234" s="99">
        <f t="shared" si="690"/>
        <v>-0.24453909811406582</v>
      </c>
      <c r="Y1234" s="99">
        <f t="shared" si="691"/>
        <v>-0.10370422156530308</v>
      </c>
      <c r="Z1234" s="99">
        <f t="shared" si="692"/>
        <v>-0.14083487654876276</v>
      </c>
      <c r="AA1234" s="109">
        <f t="shared" si="717"/>
        <v>0.14142135623730964</v>
      </c>
      <c r="AB1234" s="109">
        <f t="shared" si="710"/>
        <v>0.13608820668963215</v>
      </c>
      <c r="AC1234" s="99" t="str">
        <f t="shared" si="711"/>
        <v>0</v>
      </c>
      <c r="AD1234" s="95" t="str">
        <f t="shared" si="712"/>
        <v>0</v>
      </c>
      <c r="AE1234" s="95">
        <f t="shared" si="694"/>
        <v>0</v>
      </c>
      <c r="AF1234" s="95">
        <f>IF(Petrobras_PETR4___Histórico__InfoMoney_1[[#This Row],[MACD Line]]&lt;0,1,0)</f>
        <v>1</v>
      </c>
      <c r="AG1234" s="99">
        <f>Petrobras_PETR4___Histórico__InfoMoney_1[[#This Row],[9MME]]/Petrobras_PETR4___Histórico__InfoMoney_1[[#This Row],[20MA]]</f>
        <v>0.99489824495892465</v>
      </c>
      <c r="AH1234" s="95">
        <f t="shared" si="695"/>
        <v>0</v>
      </c>
      <c r="AI1234" s="96">
        <f t="shared" si="696"/>
        <v>0</v>
      </c>
      <c r="AK1234" s="104" t="b">
        <f t="shared" si="697"/>
        <v>1</v>
      </c>
      <c r="AL1234" s="104" t="b">
        <f t="shared" si="698"/>
        <v>0</v>
      </c>
      <c r="AM1234" s="104" t="b">
        <f t="shared" si="699"/>
        <v>0</v>
      </c>
      <c r="AN1234" s="104" t="b">
        <f t="shared" si="700"/>
        <v>1</v>
      </c>
      <c r="AO1234" s="98">
        <f t="shared" si="701"/>
        <v>7.1</v>
      </c>
      <c r="AP1234" s="104">
        <f t="shared" si="702"/>
        <v>9.49</v>
      </c>
      <c r="AQ1234" s="98">
        <f t="shared" si="703"/>
        <v>0.2</v>
      </c>
      <c r="AR1234" s="98">
        <f t="shared" si="704"/>
        <v>0.15384615384615385</v>
      </c>
      <c r="AS1234" s="98">
        <f t="shared" si="705"/>
        <v>7.407407407407407E-2</v>
      </c>
      <c r="AU1234" s="97" t="b">
        <f t="shared" si="706"/>
        <v>1</v>
      </c>
      <c r="AV1234" s="97" t="b">
        <f t="shared" si="707"/>
        <v>0</v>
      </c>
      <c r="AW1234" s="97" t="b">
        <f t="shared" si="713"/>
        <v>0</v>
      </c>
      <c r="AX1234" s="97" t="b">
        <f t="shared" si="714"/>
        <v>0</v>
      </c>
      <c r="AY123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4" s="97" t="b">
        <f t="shared" si="708"/>
        <v>1</v>
      </c>
      <c r="BA1234" s="97" t="b">
        <f t="shared" si="709"/>
        <v>0</v>
      </c>
      <c r="BB1234" s="97" t="b">
        <f t="shared" si="715"/>
        <v>1</v>
      </c>
      <c r="BC1234" s="97" t="b">
        <f t="shared" si="716"/>
        <v>1</v>
      </c>
      <c r="BD1234" s="97" t="b">
        <f>Petrobras_PETR4___Histórico__InfoMoney_1[[#This Row],[MACD Line]]&lt;0</f>
        <v>1</v>
      </c>
      <c r="BE123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5" spans="1:57">
      <c r="A1235" s="83">
        <v>42522</v>
      </c>
      <c r="B1235" s="98">
        <v>7.39</v>
      </c>
      <c r="C1235" s="98">
        <v>7.39</v>
      </c>
      <c r="D1235" s="98">
        <v>1.74</v>
      </c>
      <c r="E1235" s="98">
        <f>Petrobras_PETR4___Histórico__InfoMoney_1[[#This Row],[Var.Dia (%)]]/100</f>
        <v>1.7399999999999999E-2</v>
      </c>
      <c r="F1235" s="98">
        <v>7.31</v>
      </c>
      <c r="G1235" s="98">
        <v>7.1</v>
      </c>
      <c r="H1235" s="98">
        <v>7.45</v>
      </c>
      <c r="I1235" s="97" t="s">
        <v>1092</v>
      </c>
      <c r="J1235" s="108">
        <v>-1.7500000000000002E-2</v>
      </c>
      <c r="K1235" s="97">
        <f ca="1">IF(COUNT($E1235:E$1321)&gt;=22,LINEST(OFFSET(E1235,0,0,22),OFFSET(J1235,0,0,22)),"")</f>
        <v>0.70783876437629034</v>
      </c>
      <c r="L1235" s="99">
        <f t="shared" si="681"/>
        <v>1</v>
      </c>
      <c r="M1235" s="99">
        <f t="shared" si="682"/>
        <v>0</v>
      </c>
      <c r="N1235" s="99">
        <f t="shared" si="683"/>
        <v>0</v>
      </c>
      <c r="O123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-0.8771186440677966</v>
      </c>
      <c r="P1235" s="128">
        <f>IF(Petrobras_PETR4___Histórico__InfoMoney_1[[#This Row],[William %R]]&lt;-0.8,1,0)</f>
        <v>1</v>
      </c>
      <c r="Q1235" s="128">
        <f>IF(Petrobras_PETR4___Histórico__InfoMoney_1[[#This Row],[William %R]]&gt;-0.1,1,0)</f>
        <v>0</v>
      </c>
      <c r="R1235" s="99">
        <f t="shared" si="684"/>
        <v>7.1</v>
      </c>
      <c r="S1235" s="99">
        <f t="shared" si="685"/>
        <v>9.4600000000000009</v>
      </c>
      <c r="T1235" s="99">
        <f t="shared" si="686"/>
        <v>8.2285384615384611</v>
      </c>
      <c r="U1235" s="99">
        <f t="shared" si="687"/>
        <v>8.3085000000000022</v>
      </c>
      <c r="V1235" s="99">
        <f t="shared" si="688"/>
        <v>7.8313749654909577</v>
      </c>
      <c r="W1235" s="99">
        <f t="shared" si="689"/>
        <v>8.0746818098118496</v>
      </c>
      <c r="X1235" s="99">
        <f t="shared" si="690"/>
        <v>-0.24330684432089189</v>
      </c>
      <c r="Y1235" s="99">
        <f t="shared" si="691"/>
        <v>-6.8495502428112393E-2</v>
      </c>
      <c r="Z1235" s="99">
        <f t="shared" si="692"/>
        <v>-0.1748113418927795</v>
      </c>
      <c r="AA1235" s="109">
        <f t="shared" si="717"/>
        <v>9.1923881554251102E-2</v>
      </c>
      <c r="AB1235" s="109">
        <f t="shared" si="710"/>
        <v>0.21697926168184847</v>
      </c>
      <c r="AC1235" s="99" t="str">
        <f t="shared" si="711"/>
        <v>0</v>
      </c>
      <c r="AD1235" s="95" t="str">
        <f t="shared" si="712"/>
        <v>0</v>
      </c>
      <c r="AE1235" s="95">
        <f t="shared" si="694"/>
        <v>0</v>
      </c>
      <c r="AF1235" s="95">
        <f>IF(Petrobras_PETR4___Histórico__InfoMoney_1[[#This Row],[MACD Line]]&lt;0,1,0)</f>
        <v>1</v>
      </c>
      <c r="AG1235" s="99">
        <f>Petrobras_PETR4___Histórico__InfoMoney_1[[#This Row],[9MME]]/Petrobras_PETR4___Histórico__InfoMoney_1[[#This Row],[20MA]]</f>
        <v>0.99037593567292037</v>
      </c>
      <c r="AH1235" s="95">
        <f t="shared" si="695"/>
        <v>0</v>
      </c>
      <c r="AI1235" s="96">
        <f t="shared" si="696"/>
        <v>0</v>
      </c>
      <c r="AK1235" s="104" t="b">
        <f t="shared" si="697"/>
        <v>0</v>
      </c>
      <c r="AL1235" s="104" t="b">
        <f t="shared" si="698"/>
        <v>1</v>
      </c>
      <c r="AM1235" s="104" t="b">
        <f t="shared" si="699"/>
        <v>0</v>
      </c>
      <c r="AN1235" s="104" t="b">
        <f t="shared" si="700"/>
        <v>1</v>
      </c>
      <c r="AO1235" s="98">
        <f t="shared" si="701"/>
        <v>7.1</v>
      </c>
      <c r="AP1235" s="104">
        <f t="shared" si="702"/>
        <v>9.49</v>
      </c>
      <c r="AQ1235" s="98">
        <f t="shared" si="703"/>
        <v>0.2</v>
      </c>
      <c r="AR1235" s="98">
        <f t="shared" si="704"/>
        <v>0.15384615384615385</v>
      </c>
      <c r="AS1235" s="98">
        <f t="shared" si="705"/>
        <v>7.407407407407407E-2</v>
      </c>
      <c r="AU1235" s="97" t="b">
        <f t="shared" si="706"/>
        <v>0</v>
      </c>
      <c r="AV1235" s="97" t="b">
        <f t="shared" si="707"/>
        <v>0</v>
      </c>
      <c r="AW1235" s="97" t="b">
        <f t="shared" si="713"/>
        <v>0</v>
      </c>
      <c r="AX1235" s="97" t="b">
        <f t="shared" si="714"/>
        <v>1</v>
      </c>
      <c r="AY123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5" s="97" t="b">
        <f t="shared" si="708"/>
        <v>1</v>
      </c>
      <c r="BA1235" s="97" t="b">
        <f t="shared" si="709"/>
        <v>1</v>
      </c>
      <c r="BB1235" s="97" t="b">
        <f t="shared" si="715"/>
        <v>0</v>
      </c>
      <c r="BC1235" s="97" t="b">
        <f t="shared" si="716"/>
        <v>1</v>
      </c>
      <c r="BD1235" s="97" t="b">
        <f>Petrobras_PETR4___Histórico__InfoMoney_1[[#This Row],[MACD Line]]&lt;0</f>
        <v>1</v>
      </c>
      <c r="BE123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6" spans="1:57">
      <c r="A1236" s="83">
        <v>42521</v>
      </c>
      <c r="B1236" s="98">
        <v>7.26</v>
      </c>
      <c r="C1236" s="98">
        <v>7.26</v>
      </c>
      <c r="D1236" s="98">
        <v>-4.0599999999999996</v>
      </c>
      <c r="E1236" s="98">
        <f>Petrobras_PETR4___Histórico__InfoMoney_1[[#This Row],[Var.Dia (%)]]/100</f>
        <v>-4.0599999999999997E-2</v>
      </c>
      <c r="F1236" s="98">
        <v>7.55</v>
      </c>
      <c r="G1236" s="98">
        <v>7.26</v>
      </c>
      <c r="H1236" s="98">
        <v>7.74</v>
      </c>
      <c r="I1236" s="97" t="s">
        <v>1093</v>
      </c>
      <c r="J1236" s="108">
        <v>-1.0999999999999999E-2</v>
      </c>
      <c r="K1236" s="97">
        <f ca="1">IF(COUNT($E1236:E$1321)&gt;=22,LINEST(OFFSET(E1236,0,0,22),OFFSET(J1236,0,0,22)),"")</f>
        <v>0.9355127730601962</v>
      </c>
      <c r="L1236" s="99">
        <f t="shared" ref="L1236:L1299" si="718">IF($G1236=IF(MIN($G1236:$G1256)=MIN($G1237:$G1257),MIN($G1236:$G1256),MIN($G1235:$G1255)),1,0)</f>
        <v>0</v>
      </c>
      <c r="M1236" s="99">
        <f t="shared" ref="M1236:M1299" si="719">IF($H1236=IF(MAX($H1236:$H1257)=MAX($H1237:$H1258),MAX($H1236:$H1257),MAX($H1235:$H1256)),1,0)</f>
        <v>0</v>
      </c>
      <c r="N1236" s="99">
        <f t="shared" ref="N1236:N1299" si="720">IF(AND(($C1237-$F1237)&lt;0,($C1238-$F1238)&lt;0,(($F1236-$G1236)/($H1236-$G1236)&gt;0.66),(($H1236-$G1236)&gt;(2*($F1236-$C1236))),$G1236=IF(MIN($G1236:$G1256)=MIN($G1237:$G1257),MIN($G1236:$G1256),MIN($G1235:$G1255)))=TRUE,1,0)</f>
        <v>0</v>
      </c>
      <c r="O123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236" s="128">
        <f>IF(Petrobras_PETR4___Histórico__InfoMoney_1[[#This Row],[William %R]]&lt;-0.8,1,0)</f>
        <v>1</v>
      </c>
      <c r="Q1236" s="128">
        <f>IF(Petrobras_PETR4___Histórico__InfoMoney_1[[#This Row],[William %R]]&gt;-0.1,1,0)</f>
        <v>0</v>
      </c>
      <c r="R1236" s="99">
        <f t="shared" ref="R1236:R1299" si="721">MIN(G1236:G1249)</f>
        <v>7.26</v>
      </c>
      <c r="S1236" s="99">
        <f t="shared" ref="S1236:S1299" si="722">MAX(H1236:H1249)</f>
        <v>9.49</v>
      </c>
      <c r="T1236" s="99">
        <f t="shared" ref="T1236:T1299" si="723">(($C1236-$U1237)*$AR1236)+$U1237</f>
        <v>8.2901923076923083</v>
      </c>
      <c r="U1236" s="99">
        <f t="shared" ref="U1236:U1299" si="724">AVERAGE(B1236:B1255)</f>
        <v>8.3810000000000002</v>
      </c>
      <c r="V1236" s="99">
        <f t="shared" ref="V1236:V1299" si="725">(($C1236-V1237)*AR1236)+V1237</f>
        <v>7.9116249592165868</v>
      </c>
      <c r="W1236" s="99">
        <f t="shared" ref="W1236:W1299" si="726">((B1236-W1237)*AS1236)+W1237</f>
        <v>8.1294563545967975</v>
      </c>
      <c r="X1236" s="99">
        <f t="shared" ref="X1236:X1299" si="727">V1236-W1236</f>
        <v>-0.21783139538021068</v>
      </c>
      <c r="Y1236" s="99">
        <f t="shared" ref="Y1236:Y1299" si="728">((X1236-Y1237)*AQ1236)+Y1237</f>
        <v>-2.4792666954917518E-2</v>
      </c>
      <c r="Z1236" s="99">
        <f t="shared" ref="Z1236:Z1299" si="729">X1236-Y1236</f>
        <v>-0.19303872842529315</v>
      </c>
      <c r="AA1236" s="109">
        <f t="shared" si="717"/>
        <v>0.21920310216783009</v>
      </c>
      <c r="AB1236" s="109">
        <f t="shared" si="710"/>
        <v>0.22494443758403998</v>
      </c>
      <c r="AC1236" s="99" t="str">
        <f t="shared" si="711"/>
        <v>0</v>
      </c>
      <c r="AD1236" s="95" t="str">
        <f t="shared" si="712"/>
        <v>0</v>
      </c>
      <c r="AE1236" s="95">
        <f t="shared" ref="AE1236:AE1299" si="730">IF(X1236&gt;0,1,0)</f>
        <v>0</v>
      </c>
      <c r="AF1236" s="95">
        <f>IF(Petrobras_PETR4___Histórico__InfoMoney_1[[#This Row],[MACD Line]]&lt;0,1,0)</f>
        <v>1</v>
      </c>
      <c r="AG1236" s="99">
        <f>Petrobras_PETR4___Histórico__InfoMoney_1[[#This Row],[9MME]]/Petrobras_PETR4___Histórico__InfoMoney_1[[#This Row],[20MA]]</f>
        <v>0.98916505282094114</v>
      </c>
      <c r="AH1236" s="95">
        <f t="shared" ref="AH1236:AH1299" si="731">IF(AND(X1237&lt;Y1237,X1236&gt;Y1236),1,0)</f>
        <v>0</v>
      </c>
      <c r="AI1236" s="96">
        <f t="shared" ref="AI1236:AI1299" si="732">IF(AND(X1236&lt;Y1236,X1237&gt;Y1237),1,0)</f>
        <v>0</v>
      </c>
      <c r="AK1236" s="104" t="b">
        <f t="shared" ref="AK1236:AK1299" si="733">($F1237-$C1237)&lt;0</f>
        <v>1</v>
      </c>
      <c r="AL1236" s="104" t="b">
        <f t="shared" ref="AL1236:AL1299" si="734">($F1238-$C1238)&lt;0</f>
        <v>0</v>
      </c>
      <c r="AM1236" s="104" t="b">
        <f t="shared" ref="AM1236:AM1299" si="735">(($F1236-$G1236)/($H1236-$G1236)&gt;0.66)</f>
        <v>0</v>
      </c>
      <c r="AN1236" s="104" t="b">
        <f t="shared" ref="AN1236:AN1299" si="736">(($H1236-$G1236)&gt;(2*($F1236-$C1236)))</f>
        <v>0</v>
      </c>
      <c r="AO1236" s="98">
        <f t="shared" ref="AO1236:AO1299" si="737">IF(MIN($G1236:$G1256)=MIN($G1237:$G1257),MIN($G1236:$G1256),MIN($G1235:$G1255))</f>
        <v>7.1</v>
      </c>
      <c r="AP1236" s="104">
        <f t="shared" ref="AP1236:AP1299" si="738">IF(MAX($H1236:$H1256)=MAX($H1237:$H1257),MAX($H1236:$H1256),MAX($H1235:$H1255))</f>
        <v>9.49</v>
      </c>
      <c r="AQ1236" s="98">
        <f t="shared" ref="AQ1236:AQ1299" si="739">2/(9+1)</f>
        <v>0.2</v>
      </c>
      <c r="AR1236" s="98">
        <f t="shared" ref="AR1236:AR1299" si="740">2/(12+1)</f>
        <v>0.15384615384615385</v>
      </c>
      <c r="AS1236" s="98">
        <f t="shared" ref="AS1236:AS1299" si="741">2/(26+1)</f>
        <v>7.407407407407407E-2</v>
      </c>
      <c r="AU1236" s="97" t="b">
        <f t="shared" ref="AU1236:AU1299" si="742">H1237&lt;H1236</f>
        <v>0</v>
      </c>
      <c r="AV1236" s="97" t="b">
        <f t="shared" ref="AV1236:AV1299" si="743">H1238&lt;H1237</f>
        <v>1</v>
      </c>
      <c r="AW1236" s="97" t="b">
        <f t="shared" si="713"/>
        <v>1</v>
      </c>
      <c r="AX1236" s="97" t="b">
        <f t="shared" si="714"/>
        <v>0</v>
      </c>
      <c r="AY123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6" s="97" t="b">
        <f t="shared" ref="AZ1236:AZ1299" si="744">G1238&gt;G1237</f>
        <v>1</v>
      </c>
      <c r="BA1236" s="97" t="b">
        <f t="shared" ref="BA1236:BA1299" si="745">G1237&gt;G1236</f>
        <v>1</v>
      </c>
      <c r="BB1236" s="97" t="b">
        <f t="shared" si="715"/>
        <v>1</v>
      </c>
      <c r="BC1236" s="97" t="b">
        <f t="shared" si="716"/>
        <v>0</v>
      </c>
      <c r="BD1236" s="97" t="b">
        <f>Petrobras_PETR4___Histórico__InfoMoney_1[[#This Row],[MACD Line]]&lt;0</f>
        <v>1</v>
      </c>
      <c r="BE123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7" spans="1:57">
      <c r="A1237" s="83">
        <v>42520</v>
      </c>
      <c r="B1237" s="98">
        <v>7.57</v>
      </c>
      <c r="C1237" s="98">
        <v>7.57</v>
      </c>
      <c r="D1237" s="98">
        <v>1.82</v>
      </c>
      <c r="E1237" s="98">
        <f>Petrobras_PETR4___Histórico__InfoMoney_1[[#This Row],[Var.Dia (%)]]/100</f>
        <v>1.8200000000000001E-2</v>
      </c>
      <c r="F1237" s="98">
        <v>7.39</v>
      </c>
      <c r="G1237" s="98">
        <v>7.28</v>
      </c>
      <c r="H1237" s="98">
        <v>7.79</v>
      </c>
      <c r="I1237" s="97" t="s">
        <v>1094</v>
      </c>
      <c r="J1237" s="108">
        <v>1.0200000000000001E-2</v>
      </c>
      <c r="K1237" s="97">
        <f ca="1">IF(COUNT($E1237:E$1321)&gt;=22,LINEST(OFFSET(E1237,0,0,22),OFFSET(J1237,0,0,22)),"")</f>
        <v>0.87170920627228909</v>
      </c>
      <c r="L1237" s="99">
        <f t="shared" si="718"/>
        <v>0</v>
      </c>
      <c r="M1237" s="99">
        <f t="shared" si="719"/>
        <v>0</v>
      </c>
      <c r="N1237" s="99">
        <f t="shared" si="720"/>
        <v>0</v>
      </c>
      <c r="O123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-0.86877828054298645</v>
      </c>
      <c r="P1237" s="128">
        <f>IF(Petrobras_PETR4___Histórico__InfoMoney_1[[#This Row],[William %R]]&lt;-0.8,1,0)</f>
        <v>1</v>
      </c>
      <c r="Q1237" s="128">
        <f>IF(Petrobras_PETR4___Histórico__InfoMoney_1[[#This Row],[William %R]]&gt;-0.1,1,0)</f>
        <v>0</v>
      </c>
      <c r="R1237" s="99">
        <f t="shared" si="721"/>
        <v>7.28</v>
      </c>
      <c r="S1237" s="99">
        <f t="shared" si="722"/>
        <v>9.49</v>
      </c>
      <c r="T1237" s="99">
        <f t="shared" si="723"/>
        <v>8.4085384615384626</v>
      </c>
      <c r="U1237" s="99">
        <f t="shared" si="724"/>
        <v>8.4775000000000009</v>
      </c>
      <c r="V1237" s="99">
        <f t="shared" si="725"/>
        <v>8.0301022245286937</v>
      </c>
      <c r="W1237" s="99">
        <f t="shared" si="726"/>
        <v>8.1990128629645405</v>
      </c>
      <c r="X1237" s="99">
        <f t="shared" si="727"/>
        <v>-0.16891063843584675</v>
      </c>
      <c r="Y1237" s="99">
        <f t="shared" si="728"/>
        <v>2.3467015151405778E-2</v>
      </c>
      <c r="Z1237" s="99">
        <f t="shared" si="729"/>
        <v>-0.19237765358725253</v>
      </c>
      <c r="AA1237" s="109">
        <f t="shared" si="717"/>
        <v>9.8994949366117052E-2</v>
      </c>
      <c r="AB1237" s="109">
        <f t="shared" ref="AB1237:AB1300" si="746">_xlfn.STDEV.S(C1237:C1241)</f>
        <v>0.15126136320951236</v>
      </c>
      <c r="AC1237" s="99" t="str">
        <f t="shared" ref="AC1237:AC1300" si="747">IF(AND(C1237&gt;T1237,C1238&lt;T1238),"1","0")</f>
        <v>0</v>
      </c>
      <c r="AD1237" s="95" t="str">
        <f t="shared" ref="AD1237:AD1300" si="748">IF(AND(C1237&lt;T1237,C1238&gt;T1238),1,"0")</f>
        <v>0</v>
      </c>
      <c r="AE1237" s="95">
        <f t="shared" si="730"/>
        <v>0</v>
      </c>
      <c r="AF1237" s="95">
        <f>IF(Petrobras_PETR4___Histórico__InfoMoney_1[[#This Row],[MACD Line]]&lt;0,1,0)</f>
        <v>1</v>
      </c>
      <c r="AG1237" s="99">
        <f>Petrobras_PETR4___Histórico__InfoMoney_1[[#This Row],[9MME]]/Petrobras_PETR4___Histórico__InfoMoney_1[[#This Row],[20MA]]</f>
        <v>0.99186534491754197</v>
      </c>
      <c r="AH1237" s="95">
        <f t="shared" si="731"/>
        <v>0</v>
      </c>
      <c r="AI1237" s="96">
        <f t="shared" si="732"/>
        <v>0</v>
      </c>
      <c r="AK1237" s="104" t="b">
        <f t="shared" si="733"/>
        <v>0</v>
      </c>
      <c r="AL1237" s="104" t="b">
        <f t="shared" si="734"/>
        <v>0</v>
      </c>
      <c r="AM1237" s="104" t="b">
        <f t="shared" si="735"/>
        <v>0</v>
      </c>
      <c r="AN1237" s="104" t="b">
        <f t="shared" si="736"/>
        <v>1</v>
      </c>
      <c r="AO1237" s="98">
        <f t="shared" si="737"/>
        <v>7.26</v>
      </c>
      <c r="AP1237" s="104">
        <f t="shared" si="738"/>
        <v>9.49</v>
      </c>
      <c r="AQ1237" s="98">
        <f t="shared" si="739"/>
        <v>0.2</v>
      </c>
      <c r="AR1237" s="98">
        <f t="shared" si="740"/>
        <v>0.15384615384615385</v>
      </c>
      <c r="AS1237" s="98">
        <f t="shared" si="741"/>
        <v>7.407407407407407E-2</v>
      </c>
      <c r="AU1237" s="97" t="b">
        <f t="shared" si="742"/>
        <v>1</v>
      </c>
      <c r="AV1237" s="97" t="b">
        <f t="shared" si="743"/>
        <v>0</v>
      </c>
      <c r="AW1237" s="97" t="b">
        <f t="shared" ref="AW1237:AW1300" si="749">Z1238&gt;Z1237</f>
        <v>0</v>
      </c>
      <c r="AX1237" s="97" t="b">
        <f t="shared" ref="AX1237:AX1300" si="750">Z1239&gt;Z1238</f>
        <v>1</v>
      </c>
      <c r="AY123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7" s="97" t="b">
        <f t="shared" si="744"/>
        <v>1</v>
      </c>
      <c r="BA1237" s="97" t="b">
        <f t="shared" si="745"/>
        <v>1</v>
      </c>
      <c r="BB1237" s="97" t="b">
        <f t="shared" ref="BB1237:BB1300" si="751">Z1239&lt;Z1238</f>
        <v>0</v>
      </c>
      <c r="BC1237" s="97" t="b">
        <f t="shared" ref="BC1237:BC1300" si="752">Z1238&lt;Z1237</f>
        <v>1</v>
      </c>
      <c r="BD1237" s="97" t="b">
        <f>Petrobras_PETR4___Histórico__InfoMoney_1[[#This Row],[MACD Line]]&lt;0</f>
        <v>1</v>
      </c>
      <c r="BE123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8" spans="1:57">
      <c r="A1238" s="83">
        <v>42517</v>
      </c>
      <c r="B1238" s="98">
        <v>7.43</v>
      </c>
      <c r="C1238" s="98">
        <v>7.43</v>
      </c>
      <c r="D1238" s="98">
        <v>-5.08</v>
      </c>
      <c r="E1238" s="98">
        <f>Petrobras_PETR4___Histórico__InfoMoney_1[[#This Row],[Var.Dia (%)]]/100</f>
        <v>-5.0799999999999998E-2</v>
      </c>
      <c r="F1238" s="98">
        <v>7.68</v>
      </c>
      <c r="G1238" s="98">
        <v>7.43</v>
      </c>
      <c r="H1238" s="98">
        <v>7.74</v>
      </c>
      <c r="I1238" s="97" t="s">
        <v>1095</v>
      </c>
      <c r="J1238" s="108">
        <v>1.8E-3</v>
      </c>
      <c r="K1238" s="97">
        <f ca="1">IF(COUNT($E1238:E$1321)&gt;=22,LINEST(OFFSET(E1238,0,0,22),OFFSET(J1238,0,0,22)),"")</f>
        <v>0.80662779511946137</v>
      </c>
      <c r="L1238" s="99">
        <f t="shared" si="718"/>
        <v>0</v>
      </c>
      <c r="M1238" s="99">
        <f t="shared" si="719"/>
        <v>0</v>
      </c>
      <c r="N1238" s="99">
        <f t="shared" si="720"/>
        <v>0</v>
      </c>
      <c r="O123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</v>
      </c>
      <c r="P1238" s="128">
        <f>IF(Petrobras_PETR4___Histórico__InfoMoney_1[[#This Row],[William %R]]&lt;-0.8,1,0)</f>
        <v>1</v>
      </c>
      <c r="Q1238" s="128">
        <f>IF(Petrobras_PETR4___Histórico__InfoMoney_1[[#This Row],[William %R]]&gt;-0.1,1,0)</f>
        <v>0</v>
      </c>
      <c r="R1238" s="99">
        <f t="shared" si="721"/>
        <v>7.43</v>
      </c>
      <c r="S1238" s="99">
        <f t="shared" si="722"/>
        <v>9.49</v>
      </c>
      <c r="T1238" s="99">
        <f t="shared" si="723"/>
        <v>8.4635769230769249</v>
      </c>
      <c r="U1238" s="99">
        <f t="shared" si="724"/>
        <v>8.5610000000000017</v>
      </c>
      <c r="V1238" s="99">
        <f t="shared" si="725"/>
        <v>8.1137571744430019</v>
      </c>
      <c r="W1238" s="99">
        <f t="shared" si="726"/>
        <v>8.2493338920017045</v>
      </c>
      <c r="X1238" s="99">
        <f t="shared" si="727"/>
        <v>-0.1355767175587026</v>
      </c>
      <c r="Y1238" s="99">
        <f t="shared" si="728"/>
        <v>7.1561428548218911E-2</v>
      </c>
      <c r="Z1238" s="99">
        <f t="shared" si="729"/>
        <v>-0.20713814610692149</v>
      </c>
      <c r="AA1238" s="109">
        <f t="shared" si="717"/>
        <v>0.28284271247461928</v>
      </c>
      <c r="AB1238" s="109">
        <f t="shared" si="746"/>
        <v>0.22286767374386066</v>
      </c>
      <c r="AC1238" s="99" t="str">
        <f t="shared" si="747"/>
        <v>0</v>
      </c>
      <c r="AD1238" s="95" t="str">
        <f t="shared" si="748"/>
        <v>0</v>
      </c>
      <c r="AE1238" s="95">
        <f t="shared" si="730"/>
        <v>0</v>
      </c>
      <c r="AF1238" s="95">
        <f>IF(Petrobras_PETR4___Histórico__InfoMoney_1[[#This Row],[MACD Line]]&lt;0,1,0)</f>
        <v>1</v>
      </c>
      <c r="AG1238" s="99">
        <f>Petrobras_PETR4___Histórico__InfoMoney_1[[#This Row],[9MME]]/Petrobras_PETR4___Histórico__InfoMoney_1[[#This Row],[20MA]]</f>
        <v>0.98862012884907413</v>
      </c>
      <c r="AH1238" s="95">
        <f t="shared" si="731"/>
        <v>0</v>
      </c>
      <c r="AI1238" s="96">
        <f t="shared" si="732"/>
        <v>0</v>
      </c>
      <c r="AK1238" s="104" t="b">
        <f t="shared" si="733"/>
        <v>0</v>
      </c>
      <c r="AL1238" s="104" t="b">
        <f t="shared" si="734"/>
        <v>0</v>
      </c>
      <c r="AM1238" s="104" t="b">
        <f t="shared" si="735"/>
        <v>1</v>
      </c>
      <c r="AN1238" s="104" t="b">
        <f t="shared" si="736"/>
        <v>0</v>
      </c>
      <c r="AO1238" s="98">
        <f t="shared" si="737"/>
        <v>7.28</v>
      </c>
      <c r="AP1238" s="104">
        <f t="shared" si="738"/>
        <v>9.52</v>
      </c>
      <c r="AQ1238" s="98">
        <f t="shared" si="739"/>
        <v>0.2</v>
      </c>
      <c r="AR1238" s="98">
        <f t="shared" si="740"/>
        <v>0.15384615384615385</v>
      </c>
      <c r="AS1238" s="98">
        <f t="shared" si="741"/>
        <v>7.407407407407407E-2</v>
      </c>
      <c r="AU1238" s="97" t="b">
        <f t="shared" si="742"/>
        <v>0</v>
      </c>
      <c r="AV1238" s="97" t="b">
        <f t="shared" si="743"/>
        <v>1</v>
      </c>
      <c r="AW1238" s="97" t="b">
        <f t="shared" si="749"/>
        <v>1</v>
      </c>
      <c r="AX1238" s="97" t="b">
        <f t="shared" si="750"/>
        <v>0</v>
      </c>
      <c r="AY123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8" s="97" t="b">
        <f t="shared" si="744"/>
        <v>0</v>
      </c>
      <c r="BA1238" s="97" t="b">
        <f t="shared" si="745"/>
        <v>1</v>
      </c>
      <c r="BB1238" s="97" t="b">
        <f t="shared" si="751"/>
        <v>1</v>
      </c>
      <c r="BC1238" s="97" t="b">
        <f t="shared" si="752"/>
        <v>0</v>
      </c>
      <c r="BD1238" s="97" t="b">
        <f>Petrobras_PETR4___Histórico__InfoMoney_1[[#This Row],[MACD Line]]&lt;0</f>
        <v>1</v>
      </c>
      <c r="BE123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39" spans="1:57">
      <c r="A1239" s="83">
        <v>42515</v>
      </c>
      <c r="B1239" s="98">
        <v>7.83</v>
      </c>
      <c r="C1239" s="98">
        <v>7.83</v>
      </c>
      <c r="D1239" s="98">
        <v>1.64</v>
      </c>
      <c r="E1239" s="98">
        <f>Petrobras_PETR4___Histórico__InfoMoney_1[[#This Row],[Var.Dia (%)]]/100</f>
        <v>1.6399999999999998E-2</v>
      </c>
      <c r="F1239" s="98">
        <v>7.84</v>
      </c>
      <c r="G1239" s="98">
        <v>7.76</v>
      </c>
      <c r="H1239" s="98">
        <v>8.08</v>
      </c>
      <c r="I1239" s="97" t="s">
        <v>1096</v>
      </c>
      <c r="J1239" s="108">
        <v>8.8000000000000005E-3</v>
      </c>
      <c r="K1239" s="97">
        <f ca="1">IF(COUNT($E1239:E$1321)&gt;=22,LINEST(OFFSET(E1239,0,0,22),OFFSET(J1239,0,0,22)),"")</f>
        <v>0.36824793829532293</v>
      </c>
      <c r="L1239" s="99">
        <f t="shared" si="718"/>
        <v>0</v>
      </c>
      <c r="M1239" s="99">
        <f t="shared" si="719"/>
        <v>0</v>
      </c>
      <c r="N1239" s="99">
        <f t="shared" si="720"/>
        <v>0</v>
      </c>
      <c r="O123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-0.88297872340425543</v>
      </c>
      <c r="P1239" s="128">
        <f>IF(Petrobras_PETR4___Histórico__InfoMoney_1[[#This Row],[William %R]]&lt;-0.8,1,0)</f>
        <v>1</v>
      </c>
      <c r="Q1239" s="128">
        <f>IF(Petrobras_PETR4___Histórico__InfoMoney_1[[#This Row],[William %R]]&gt;-0.1,1,0)</f>
        <v>0</v>
      </c>
      <c r="R1239" s="99">
        <f t="shared" si="721"/>
        <v>7.61</v>
      </c>
      <c r="S1239" s="99">
        <f t="shared" si="722"/>
        <v>9.49</v>
      </c>
      <c r="T1239" s="99">
        <f t="shared" si="723"/>
        <v>8.5856153846153855</v>
      </c>
      <c r="U1239" s="99">
        <f t="shared" si="724"/>
        <v>8.6515000000000022</v>
      </c>
      <c r="V1239" s="99">
        <f t="shared" si="725"/>
        <v>8.2380766607053655</v>
      </c>
      <c r="W1239" s="99">
        <f t="shared" si="726"/>
        <v>8.314880603361841</v>
      </c>
      <c r="X1239" s="99">
        <f t="shared" si="727"/>
        <v>-7.6803942656475499E-2</v>
      </c>
      <c r="Y1239" s="99">
        <f t="shared" si="728"/>
        <v>0.1233459650749493</v>
      </c>
      <c r="Z1239" s="99">
        <f t="shared" si="729"/>
        <v>-0.2001499077314248</v>
      </c>
      <c r="AA1239" s="109">
        <f t="shared" si="717"/>
        <v>8.4852813742385777E-2</v>
      </c>
      <c r="AB1239" s="109">
        <f t="shared" si="746"/>
        <v>0.18748333259252659</v>
      </c>
      <c r="AC1239" s="99" t="str">
        <f t="shared" si="747"/>
        <v>0</v>
      </c>
      <c r="AD1239" s="95" t="str">
        <f t="shared" si="748"/>
        <v>0</v>
      </c>
      <c r="AE1239" s="95">
        <f t="shared" si="730"/>
        <v>0</v>
      </c>
      <c r="AF1239" s="95">
        <f>IF(Petrobras_PETR4___Histórico__InfoMoney_1[[#This Row],[MACD Line]]&lt;0,1,0)</f>
        <v>1</v>
      </c>
      <c r="AG1239" s="99">
        <f>Petrobras_PETR4___Histórico__InfoMoney_1[[#This Row],[9MME]]/Petrobras_PETR4___Histórico__InfoMoney_1[[#This Row],[20MA]]</f>
        <v>0.9923846020476661</v>
      </c>
      <c r="AH1239" s="95">
        <f t="shared" si="731"/>
        <v>0</v>
      </c>
      <c r="AI1239" s="96">
        <f t="shared" si="732"/>
        <v>0</v>
      </c>
      <c r="AK1239" s="104" t="b">
        <f t="shared" si="733"/>
        <v>0</v>
      </c>
      <c r="AL1239" s="104" t="b">
        <f t="shared" si="734"/>
        <v>0</v>
      </c>
      <c r="AM1239" s="104" t="b">
        <f t="shared" si="735"/>
        <v>0</v>
      </c>
      <c r="AN1239" s="104" t="b">
        <f t="shared" si="736"/>
        <v>1</v>
      </c>
      <c r="AO1239" s="98">
        <f t="shared" si="737"/>
        <v>7.61</v>
      </c>
      <c r="AP1239" s="104">
        <f t="shared" si="738"/>
        <v>9.52</v>
      </c>
      <c r="AQ1239" s="98">
        <f t="shared" si="739"/>
        <v>0.2</v>
      </c>
      <c r="AR1239" s="98">
        <f t="shared" si="740"/>
        <v>0.15384615384615385</v>
      </c>
      <c r="AS1239" s="98">
        <f t="shared" si="741"/>
        <v>7.407407407407407E-2</v>
      </c>
      <c r="AU1239" s="97" t="b">
        <f t="shared" si="742"/>
        <v>1</v>
      </c>
      <c r="AV1239" s="97" t="b">
        <f t="shared" si="743"/>
        <v>1</v>
      </c>
      <c r="AW1239" s="97" t="b">
        <f t="shared" si="749"/>
        <v>0</v>
      </c>
      <c r="AX1239" s="97" t="b">
        <f t="shared" si="750"/>
        <v>1</v>
      </c>
      <c r="AY123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39" s="97" t="b">
        <f t="shared" si="744"/>
        <v>0</v>
      </c>
      <c r="BA1239" s="97" t="b">
        <f t="shared" si="745"/>
        <v>0</v>
      </c>
      <c r="BB1239" s="97" t="b">
        <f t="shared" si="751"/>
        <v>0</v>
      </c>
      <c r="BC1239" s="97" t="b">
        <f t="shared" si="752"/>
        <v>1</v>
      </c>
      <c r="BD1239" s="97" t="b">
        <f>Petrobras_PETR4___Histórico__InfoMoney_1[[#This Row],[MACD Line]]&lt;0</f>
        <v>1</v>
      </c>
      <c r="BE123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0" spans="1:57">
      <c r="A1240" s="83">
        <v>42514</v>
      </c>
      <c r="B1240" s="98">
        <v>7.71</v>
      </c>
      <c r="C1240" s="98">
        <v>7.71</v>
      </c>
      <c r="D1240" s="98">
        <v>0.36</v>
      </c>
      <c r="E1240" s="98">
        <f>Petrobras_PETR4___Histórico__InfoMoney_1[[#This Row],[Var.Dia (%)]]/100</f>
        <v>3.5999999999999999E-3</v>
      </c>
      <c r="F1240" s="98">
        <v>7.85</v>
      </c>
      <c r="G1240" s="98">
        <v>7.63</v>
      </c>
      <c r="H1240" s="98">
        <v>8</v>
      </c>
      <c r="I1240" s="97" t="s">
        <v>1097</v>
      </c>
      <c r="J1240" s="108">
        <v>-2.8E-3</v>
      </c>
      <c r="K1240" s="97">
        <f ca="1">IF(COUNT($E1240:E$1321)&gt;=22,LINEST(OFFSET(E1240,0,0,22),OFFSET(J1240,0,0,22)),"")</f>
        <v>0.49121585971268344</v>
      </c>
      <c r="L1240" s="99">
        <f t="shared" si="718"/>
        <v>0</v>
      </c>
      <c r="M1240" s="99">
        <f t="shared" si="719"/>
        <v>0</v>
      </c>
      <c r="N1240" s="99">
        <f t="shared" si="720"/>
        <v>0</v>
      </c>
      <c r="O124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-0.94680851063829807</v>
      </c>
      <c r="P1240" s="128">
        <f>IF(Petrobras_PETR4___Histórico__InfoMoney_1[[#This Row],[William %R]]&lt;-0.8,1,0)</f>
        <v>1</v>
      </c>
      <c r="Q1240" s="128">
        <f>IF(Petrobras_PETR4___Histórico__InfoMoney_1[[#This Row],[William %R]]&gt;-0.1,1,0)</f>
        <v>0</v>
      </c>
      <c r="R1240" s="99">
        <f t="shared" si="721"/>
        <v>7.61</v>
      </c>
      <c r="S1240" s="99">
        <f t="shared" si="722"/>
        <v>9.49</v>
      </c>
      <c r="T1240" s="99">
        <f t="shared" si="723"/>
        <v>8.61073076923077</v>
      </c>
      <c r="U1240" s="99">
        <f t="shared" si="724"/>
        <v>8.7230000000000008</v>
      </c>
      <c r="V1240" s="99">
        <f t="shared" si="725"/>
        <v>8.3122724171972493</v>
      </c>
      <c r="W1240" s="99">
        <f t="shared" si="726"/>
        <v>8.3536710516307888</v>
      </c>
      <c r="X1240" s="99">
        <f t="shared" si="727"/>
        <v>-4.1398634433539527E-2</v>
      </c>
      <c r="Y1240" s="99">
        <f t="shared" si="728"/>
        <v>0.1733834420078055</v>
      </c>
      <c r="Z1240" s="99">
        <f t="shared" si="729"/>
        <v>-0.21478207644134503</v>
      </c>
      <c r="AA1240" s="109">
        <f t="shared" si="717"/>
        <v>2.12132034355966E-2</v>
      </c>
      <c r="AB1240" s="109">
        <f t="shared" si="746"/>
        <v>0.30490982273452588</v>
      </c>
      <c r="AC1240" s="99" t="str">
        <f t="shared" si="747"/>
        <v>0</v>
      </c>
      <c r="AD1240" s="95" t="str">
        <f t="shared" si="748"/>
        <v>0</v>
      </c>
      <c r="AE1240" s="95">
        <f t="shared" si="730"/>
        <v>0</v>
      </c>
      <c r="AF1240" s="95">
        <f>IF(Petrobras_PETR4___Histórico__InfoMoney_1[[#This Row],[MACD Line]]&lt;0,1,0)</f>
        <v>1</v>
      </c>
      <c r="AG1240" s="99">
        <f>Petrobras_PETR4___Histórico__InfoMoney_1[[#This Row],[9MME]]/Petrobras_PETR4___Histórico__InfoMoney_1[[#This Row],[20MA]]</f>
        <v>0.98712951613329925</v>
      </c>
      <c r="AH1240" s="95">
        <f t="shared" si="731"/>
        <v>0</v>
      </c>
      <c r="AI1240" s="96">
        <f t="shared" si="732"/>
        <v>0</v>
      </c>
      <c r="AK1240" s="104" t="b">
        <f t="shared" si="733"/>
        <v>0</v>
      </c>
      <c r="AL1240" s="104" t="b">
        <f t="shared" si="734"/>
        <v>0</v>
      </c>
      <c r="AM1240" s="104" t="b">
        <f t="shared" si="735"/>
        <v>0</v>
      </c>
      <c r="AN1240" s="104" t="b">
        <f t="shared" si="736"/>
        <v>1</v>
      </c>
      <c r="AO1240" s="98">
        <f t="shared" si="737"/>
        <v>7.61</v>
      </c>
      <c r="AP1240" s="104">
        <f t="shared" si="738"/>
        <v>9.52</v>
      </c>
      <c r="AQ1240" s="98">
        <f t="shared" si="739"/>
        <v>0.2</v>
      </c>
      <c r="AR1240" s="98">
        <f t="shared" si="740"/>
        <v>0.15384615384615385</v>
      </c>
      <c r="AS1240" s="98">
        <f t="shared" si="741"/>
        <v>7.407407407407407E-2</v>
      </c>
      <c r="AU1240" s="97" t="b">
        <f t="shared" si="742"/>
        <v>1</v>
      </c>
      <c r="AV1240" s="97" t="b">
        <f t="shared" si="743"/>
        <v>0</v>
      </c>
      <c r="AW1240" s="97" t="b">
        <f t="shared" si="749"/>
        <v>1</v>
      </c>
      <c r="AX1240" s="97" t="b">
        <f t="shared" si="750"/>
        <v>1</v>
      </c>
      <c r="AY124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0" s="97" t="b">
        <f t="shared" si="744"/>
        <v>1</v>
      </c>
      <c r="BA1240" s="97" t="b">
        <f t="shared" si="745"/>
        <v>0</v>
      </c>
      <c r="BB1240" s="97" t="b">
        <f t="shared" si="751"/>
        <v>0</v>
      </c>
      <c r="BC1240" s="97" t="b">
        <f t="shared" si="752"/>
        <v>0</v>
      </c>
      <c r="BD1240" s="97" t="b">
        <f>Petrobras_PETR4___Histórico__InfoMoney_1[[#This Row],[MACD Line]]&lt;0</f>
        <v>1</v>
      </c>
      <c r="BE124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1" spans="1:57">
      <c r="A1241" s="83">
        <v>42513</v>
      </c>
      <c r="B1241" s="98">
        <v>7.68</v>
      </c>
      <c r="C1241" s="98">
        <v>7.68</v>
      </c>
      <c r="D1241" s="98">
        <v>-4.49</v>
      </c>
      <c r="E1241" s="98">
        <f>Petrobras_PETR4___Histórico__InfoMoney_1[[#This Row],[Var.Dia (%)]]/100</f>
        <v>-4.4900000000000002E-2</v>
      </c>
      <c r="F1241" s="98">
        <v>7.72</v>
      </c>
      <c r="G1241" s="98">
        <v>7.61</v>
      </c>
      <c r="H1241" s="98">
        <v>7.83</v>
      </c>
      <c r="I1241" s="97" t="s">
        <v>1098</v>
      </c>
      <c r="J1241" s="108">
        <v>-2.9999999999999997E-4</v>
      </c>
      <c r="K1241" s="97">
        <f ca="1">IF(COUNT($E1241:E$1321)&gt;=22,LINEST(OFFSET(E1241,0,0,22),OFFSET(J1241,0,0,22)),"")</f>
        <v>0.57926897733509153</v>
      </c>
      <c r="L1241" s="99">
        <f t="shared" si="718"/>
        <v>1</v>
      </c>
      <c r="M1241" s="99">
        <f t="shared" si="719"/>
        <v>0</v>
      </c>
      <c r="N1241" s="99">
        <f t="shared" si="720"/>
        <v>0</v>
      </c>
      <c r="O124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-0.96276595744680882</v>
      </c>
      <c r="P1241" s="128">
        <f>IF(Petrobras_PETR4___Histórico__InfoMoney_1[[#This Row],[William %R]]&lt;-0.8,1,0)</f>
        <v>1</v>
      </c>
      <c r="Q1241" s="128">
        <f>IF(Petrobras_PETR4___Histórico__InfoMoney_1[[#This Row],[William %R]]&gt;-0.1,1,0)</f>
        <v>0</v>
      </c>
      <c r="R1241" s="99">
        <f t="shared" si="721"/>
        <v>7.61</v>
      </c>
      <c r="S1241" s="99">
        <f t="shared" si="722"/>
        <v>9.49</v>
      </c>
      <c r="T1241" s="99">
        <f t="shared" si="723"/>
        <v>8.6378461538461551</v>
      </c>
      <c r="U1241" s="99">
        <f t="shared" si="724"/>
        <v>8.7745000000000015</v>
      </c>
      <c r="V1241" s="99">
        <f t="shared" si="725"/>
        <v>8.4217764930512953</v>
      </c>
      <c r="W1241" s="99">
        <f t="shared" si="726"/>
        <v>8.405164735761252</v>
      </c>
      <c r="X1241" s="99">
        <f t="shared" si="727"/>
        <v>1.6611757290043272E-2</v>
      </c>
      <c r="Y1241" s="99">
        <f t="shared" si="728"/>
        <v>0.22707896111814177</v>
      </c>
      <c r="Z1241" s="99">
        <f t="shared" si="729"/>
        <v>-0.2104672038280985</v>
      </c>
      <c r="AA1241" s="109">
        <f t="shared" si="717"/>
        <v>0.25455844122715671</v>
      </c>
      <c r="AB1241" s="109">
        <f t="shared" si="746"/>
        <v>0.35131182729876903</v>
      </c>
      <c r="AC1241" s="99" t="str">
        <f t="shared" si="747"/>
        <v>0</v>
      </c>
      <c r="AD1241" s="95" t="str">
        <f t="shared" si="748"/>
        <v>0</v>
      </c>
      <c r="AE1241" s="95">
        <f t="shared" si="730"/>
        <v>1</v>
      </c>
      <c r="AF1241" s="95">
        <f>IF(Petrobras_PETR4___Histórico__InfoMoney_1[[#This Row],[MACD Line]]&lt;0,1,0)</f>
        <v>0</v>
      </c>
      <c r="AG1241" s="99">
        <f>Petrobras_PETR4___Histórico__InfoMoney_1[[#This Row],[9MME]]/Petrobras_PETR4___Histórico__InfoMoney_1[[#This Row],[20MA]]</f>
        <v>0.98442602471322049</v>
      </c>
      <c r="AH1241" s="95">
        <f t="shared" si="731"/>
        <v>0</v>
      </c>
      <c r="AI1241" s="96">
        <f t="shared" si="732"/>
        <v>0</v>
      </c>
      <c r="AK1241" s="104" t="b">
        <f t="shared" si="733"/>
        <v>0</v>
      </c>
      <c r="AL1241" s="104" t="b">
        <f t="shared" si="734"/>
        <v>0</v>
      </c>
      <c r="AM1241" s="104" t="b">
        <f t="shared" si="735"/>
        <v>0</v>
      </c>
      <c r="AN1241" s="104" t="b">
        <f t="shared" si="736"/>
        <v>1</v>
      </c>
      <c r="AO1241" s="98">
        <f t="shared" si="737"/>
        <v>7.61</v>
      </c>
      <c r="AP1241" s="104">
        <f t="shared" si="738"/>
        <v>9.52</v>
      </c>
      <c r="AQ1241" s="98">
        <f t="shared" si="739"/>
        <v>0.2</v>
      </c>
      <c r="AR1241" s="98">
        <f t="shared" si="740"/>
        <v>0.15384615384615385</v>
      </c>
      <c r="AS1241" s="98">
        <f t="shared" si="741"/>
        <v>7.407407407407407E-2</v>
      </c>
      <c r="AU1241" s="97" t="b">
        <f t="shared" si="742"/>
        <v>0</v>
      </c>
      <c r="AV1241" s="97" t="b">
        <f t="shared" si="743"/>
        <v>1</v>
      </c>
      <c r="AW1241" s="97" t="b">
        <f t="shared" si="749"/>
        <v>1</v>
      </c>
      <c r="AX1241" s="97" t="b">
        <f t="shared" si="750"/>
        <v>1</v>
      </c>
      <c r="AY124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1" s="97" t="b">
        <f t="shared" si="744"/>
        <v>0</v>
      </c>
      <c r="BA1241" s="97" t="b">
        <f t="shared" si="745"/>
        <v>1</v>
      </c>
      <c r="BB1241" s="97" t="b">
        <f t="shared" si="751"/>
        <v>0</v>
      </c>
      <c r="BC1241" s="97" t="b">
        <f t="shared" si="752"/>
        <v>0</v>
      </c>
      <c r="BD1241" s="97" t="b">
        <f>Petrobras_PETR4___Histórico__InfoMoney_1[[#This Row],[MACD Line]]&lt;0</f>
        <v>0</v>
      </c>
      <c r="BE124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2" spans="1:57">
      <c r="A1242" s="83">
        <v>42510</v>
      </c>
      <c r="B1242" s="98">
        <v>8.0399999999999991</v>
      </c>
      <c r="C1242" s="98">
        <v>8.0399999999999991</v>
      </c>
      <c r="D1242" s="98">
        <v>-0.67</v>
      </c>
      <c r="E1242" s="98">
        <f>Petrobras_PETR4___Histórico__InfoMoney_1[[#This Row],[Var.Dia (%)]]/100</f>
        <v>-6.7000000000000002E-3</v>
      </c>
      <c r="F1242" s="98">
        <v>8.31</v>
      </c>
      <c r="G1242" s="98">
        <v>8.0399999999999991</v>
      </c>
      <c r="H1242" s="98">
        <v>8.5500000000000007</v>
      </c>
      <c r="I1242" s="97" t="s">
        <v>1099</v>
      </c>
      <c r="J1242" s="108">
        <v>8.0000000000000002E-3</v>
      </c>
      <c r="K1242" s="97">
        <f ca="1">IF(COUNT($E1242:E$1321)&gt;=22,LINEST(OFFSET(E1242,0,0,22),OFFSET(J1242,0,0,22)),"")</f>
        <v>0.52280560342984717</v>
      </c>
      <c r="L1242" s="99">
        <f t="shared" si="718"/>
        <v>0</v>
      </c>
      <c r="M1242" s="99">
        <f t="shared" si="719"/>
        <v>0</v>
      </c>
      <c r="N1242" s="99">
        <f t="shared" si="720"/>
        <v>0</v>
      </c>
      <c r="O124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-0.86309523809523847</v>
      </c>
      <c r="P1242" s="128">
        <f>IF(Petrobras_PETR4___Histórico__InfoMoney_1[[#This Row],[William %R]]&lt;-0.8,1,0)</f>
        <v>1</v>
      </c>
      <c r="Q1242" s="128">
        <f>IF(Petrobras_PETR4___Histórico__InfoMoney_1[[#This Row],[William %R]]&gt;-0.1,1,0)</f>
        <v>0</v>
      </c>
      <c r="R1242" s="99">
        <f t="shared" si="721"/>
        <v>7.81</v>
      </c>
      <c r="S1242" s="99">
        <f t="shared" si="722"/>
        <v>9.49</v>
      </c>
      <c r="T1242" s="99">
        <f t="shared" si="723"/>
        <v>8.7258076923076935</v>
      </c>
      <c r="U1242" s="99">
        <f t="shared" si="724"/>
        <v>8.8120000000000012</v>
      </c>
      <c r="V1242" s="99">
        <f t="shared" si="725"/>
        <v>8.556644946333348</v>
      </c>
      <c r="W1242" s="99">
        <f t="shared" si="726"/>
        <v>8.4631779146221522</v>
      </c>
      <c r="X1242" s="99">
        <f t="shared" si="727"/>
        <v>9.3467031711195858E-2</v>
      </c>
      <c r="Y1242" s="99">
        <f t="shared" si="728"/>
        <v>0.27969576207516639</v>
      </c>
      <c r="Z1242" s="99">
        <f t="shared" si="729"/>
        <v>-0.18622873036397053</v>
      </c>
      <c r="AA1242" s="109">
        <f t="shared" si="717"/>
        <v>3.5355339059327882E-2</v>
      </c>
      <c r="AB1242" s="109">
        <f t="shared" si="746"/>
        <v>0.32629741034828991</v>
      </c>
      <c r="AC1242" s="99" t="str">
        <f t="shared" si="747"/>
        <v>0</v>
      </c>
      <c r="AD1242" s="95" t="str">
        <f t="shared" si="748"/>
        <v>0</v>
      </c>
      <c r="AE1242" s="95">
        <f t="shared" si="730"/>
        <v>1</v>
      </c>
      <c r="AF1242" s="95">
        <f>IF(Petrobras_PETR4___Histórico__InfoMoney_1[[#This Row],[MACD Line]]&lt;0,1,0)</f>
        <v>0</v>
      </c>
      <c r="AG1242" s="99">
        <f>Petrobras_PETR4___Histórico__InfoMoney_1[[#This Row],[9MME]]/Petrobras_PETR4___Histórico__InfoMoney_1[[#This Row],[20MA]]</f>
        <v>0.99021875763818568</v>
      </c>
      <c r="AH1242" s="95">
        <f t="shared" si="731"/>
        <v>0</v>
      </c>
      <c r="AI1242" s="96">
        <f t="shared" si="732"/>
        <v>0</v>
      </c>
      <c r="AK1242" s="104" t="b">
        <f t="shared" si="733"/>
        <v>0</v>
      </c>
      <c r="AL1242" s="104" t="b">
        <f t="shared" si="734"/>
        <v>1</v>
      </c>
      <c r="AM1242" s="104" t="b">
        <f t="shared" si="735"/>
        <v>0</v>
      </c>
      <c r="AN1242" s="104" t="b">
        <f t="shared" si="736"/>
        <v>0</v>
      </c>
      <c r="AO1242" s="98">
        <f t="shared" si="737"/>
        <v>7.81</v>
      </c>
      <c r="AP1242" s="104">
        <f t="shared" si="738"/>
        <v>9.52</v>
      </c>
      <c r="AQ1242" s="98">
        <f t="shared" si="739"/>
        <v>0.2</v>
      </c>
      <c r="AR1242" s="98">
        <f t="shared" si="740"/>
        <v>0.15384615384615385</v>
      </c>
      <c r="AS1242" s="98">
        <f t="shared" si="741"/>
        <v>7.407407407407407E-2</v>
      </c>
      <c r="AU1242" s="97" t="b">
        <f t="shared" si="742"/>
        <v>1</v>
      </c>
      <c r="AV1242" s="97" t="b">
        <f t="shared" si="743"/>
        <v>0</v>
      </c>
      <c r="AW1242" s="97" t="b">
        <f t="shared" si="749"/>
        <v>1</v>
      </c>
      <c r="AX1242" s="97" t="b">
        <f t="shared" si="750"/>
        <v>1</v>
      </c>
      <c r="AY124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2" s="97" t="b">
        <f t="shared" si="744"/>
        <v>1</v>
      </c>
      <c r="BA1242" s="97" t="b">
        <f t="shared" si="745"/>
        <v>0</v>
      </c>
      <c r="BB1242" s="97" t="b">
        <f t="shared" si="751"/>
        <v>0</v>
      </c>
      <c r="BC1242" s="97" t="b">
        <f t="shared" si="752"/>
        <v>0</v>
      </c>
      <c r="BD1242" s="97" t="b">
        <f>Petrobras_PETR4___Histórico__InfoMoney_1[[#This Row],[MACD Line]]&lt;0</f>
        <v>0</v>
      </c>
      <c r="BE124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3" spans="1:57">
      <c r="A1243" s="83">
        <v>42509</v>
      </c>
      <c r="B1243" s="98">
        <v>8.09</v>
      </c>
      <c r="C1243" s="98">
        <v>8.09</v>
      </c>
      <c r="D1243" s="98">
        <v>-3.86</v>
      </c>
      <c r="E1243" s="98">
        <f>Petrobras_PETR4___Histórico__InfoMoney_1[[#This Row],[Var.Dia (%)]]/100</f>
        <v>-3.8599999999999995E-2</v>
      </c>
      <c r="F1243" s="98">
        <v>8.36</v>
      </c>
      <c r="G1243" s="98">
        <v>7.81</v>
      </c>
      <c r="H1243" s="98">
        <v>8.36</v>
      </c>
      <c r="I1243" s="97" t="s">
        <v>1100</v>
      </c>
      <c r="J1243" s="108">
        <v>8.2000000000000007E-3</v>
      </c>
      <c r="K1243" s="97">
        <f ca="1">IF(COUNT($E1243:E$1321)&gt;=22,LINEST(OFFSET(E1243,0,0,22),OFFSET(J1243,0,0,22)),"")</f>
        <v>0.51023416450113668</v>
      </c>
      <c r="L1243" s="99">
        <f t="shared" si="718"/>
        <v>1</v>
      </c>
      <c r="M1243" s="99">
        <f t="shared" si="719"/>
        <v>0</v>
      </c>
      <c r="N1243" s="99">
        <f t="shared" si="720"/>
        <v>0</v>
      </c>
      <c r="O124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-0.83333333333333326</v>
      </c>
      <c r="P1243" s="128">
        <f>IF(Petrobras_PETR4___Histórico__InfoMoney_1[[#This Row],[William %R]]&lt;-0.8,1,0)</f>
        <v>1</v>
      </c>
      <c r="Q1243" s="128">
        <f>IF(Petrobras_PETR4___Histórico__InfoMoney_1[[#This Row],[William %R]]&gt;-0.1,1,0)</f>
        <v>0</v>
      </c>
      <c r="R1243" s="99">
        <f t="shared" si="721"/>
        <v>7.81</v>
      </c>
      <c r="S1243" s="99">
        <f t="shared" si="722"/>
        <v>9.49</v>
      </c>
      <c r="T1243" s="99">
        <f t="shared" si="723"/>
        <v>8.7533846153846149</v>
      </c>
      <c r="U1243" s="99">
        <f t="shared" si="724"/>
        <v>8.850500000000002</v>
      </c>
      <c r="V1243" s="99">
        <f t="shared" si="725"/>
        <v>8.6505803911212293</v>
      </c>
      <c r="W1243" s="99">
        <f t="shared" si="726"/>
        <v>8.4970321477919235</v>
      </c>
      <c r="X1243" s="99">
        <f t="shared" si="727"/>
        <v>0.15354824332930583</v>
      </c>
      <c r="Y1243" s="99">
        <f t="shared" si="728"/>
        <v>0.32625294466615901</v>
      </c>
      <c r="Z1243" s="99">
        <f t="shared" si="729"/>
        <v>-0.17270470133685317</v>
      </c>
      <c r="AA1243" s="109">
        <f t="shared" si="717"/>
        <v>0.23334523779156074</v>
      </c>
      <c r="AB1243" s="109">
        <f t="shared" si="746"/>
        <v>0.26410225292488537</v>
      </c>
      <c r="AC1243" s="99" t="str">
        <f t="shared" si="747"/>
        <v>0</v>
      </c>
      <c r="AD1243" s="95" t="str">
        <f t="shared" si="748"/>
        <v>0</v>
      </c>
      <c r="AE1243" s="95">
        <f t="shared" si="730"/>
        <v>1</v>
      </c>
      <c r="AF1243" s="95">
        <f>IF(Petrobras_PETR4___Histórico__InfoMoney_1[[#This Row],[MACD Line]]&lt;0,1,0)</f>
        <v>0</v>
      </c>
      <c r="AG1243" s="99">
        <f>Petrobras_PETR4___Histórico__InfoMoney_1[[#This Row],[9MME]]/Petrobras_PETR4___Histórico__InfoMoney_1[[#This Row],[20MA]]</f>
        <v>0.98902713014910038</v>
      </c>
      <c r="AH1243" s="95">
        <f t="shared" si="731"/>
        <v>0</v>
      </c>
      <c r="AI1243" s="96">
        <f t="shared" si="732"/>
        <v>0</v>
      </c>
      <c r="AK1243" s="104" t="b">
        <f t="shared" si="733"/>
        <v>1</v>
      </c>
      <c r="AL1243" s="104" t="b">
        <f t="shared" si="734"/>
        <v>0</v>
      </c>
      <c r="AM1243" s="104" t="b">
        <f t="shared" si="735"/>
        <v>1</v>
      </c>
      <c r="AN1243" s="104" t="b">
        <f t="shared" si="736"/>
        <v>1</v>
      </c>
      <c r="AO1243" s="98">
        <f t="shared" si="737"/>
        <v>7.81</v>
      </c>
      <c r="AP1243" s="104">
        <f t="shared" si="738"/>
        <v>9.52</v>
      </c>
      <c r="AQ1243" s="98">
        <f t="shared" si="739"/>
        <v>0.2</v>
      </c>
      <c r="AR1243" s="98">
        <f t="shared" si="740"/>
        <v>0.15384615384615385</v>
      </c>
      <c r="AS1243" s="98">
        <f t="shared" si="741"/>
        <v>7.407407407407407E-2</v>
      </c>
      <c r="AU1243" s="97" t="b">
        <f t="shared" si="742"/>
        <v>0</v>
      </c>
      <c r="AV1243" s="97" t="b">
        <f t="shared" si="743"/>
        <v>0</v>
      </c>
      <c r="AW1243" s="97" t="b">
        <f t="shared" si="749"/>
        <v>1</v>
      </c>
      <c r="AX1243" s="97" t="b">
        <f t="shared" si="750"/>
        <v>1</v>
      </c>
      <c r="AY124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3" s="97" t="b">
        <f t="shared" si="744"/>
        <v>1</v>
      </c>
      <c r="BA1243" s="97" t="b">
        <f t="shared" si="745"/>
        <v>1</v>
      </c>
      <c r="BB1243" s="97" t="b">
        <f t="shared" si="751"/>
        <v>0</v>
      </c>
      <c r="BC1243" s="97" t="b">
        <f t="shared" si="752"/>
        <v>0</v>
      </c>
      <c r="BD1243" s="97" t="b">
        <f>Petrobras_PETR4___Histórico__InfoMoney_1[[#This Row],[MACD Line]]&lt;0</f>
        <v>0</v>
      </c>
      <c r="BE124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4" spans="1:57">
      <c r="A1244" s="83">
        <v>42508</v>
      </c>
      <c r="B1244" s="98">
        <v>8.42</v>
      </c>
      <c r="C1244" s="98">
        <v>8.42</v>
      </c>
      <c r="D1244" s="98">
        <v>-1.89</v>
      </c>
      <c r="E1244" s="98">
        <f>Petrobras_PETR4___Histórico__InfoMoney_1[[#This Row],[Var.Dia (%)]]/100</f>
        <v>-1.89E-2</v>
      </c>
      <c r="F1244" s="98">
        <v>8.41</v>
      </c>
      <c r="G1244" s="98">
        <v>8.3699999999999992</v>
      </c>
      <c r="H1244" s="98">
        <v>8.7200000000000006</v>
      </c>
      <c r="I1244" s="97" t="s">
        <v>1101</v>
      </c>
      <c r="J1244" s="108">
        <v>8.6E-3</v>
      </c>
      <c r="K1244" s="97">
        <f ca="1">IF(COUNT($E1244:E$1321)&gt;=22,LINEST(OFFSET(E1244,0,0,22),OFFSET(J1244,0,0,22)),"")</f>
        <v>0.65442419167789012</v>
      </c>
      <c r="L1244" s="99">
        <f t="shared" si="718"/>
        <v>0</v>
      </c>
      <c r="M1244" s="99">
        <f t="shared" si="719"/>
        <v>0</v>
      </c>
      <c r="N1244" s="99">
        <f t="shared" si="720"/>
        <v>0</v>
      </c>
      <c r="O124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-0.71333333333333349</v>
      </c>
      <c r="P1244" s="128">
        <f>IF(Petrobras_PETR4___Histórico__InfoMoney_1[[#This Row],[William %R]]&lt;-0.8,1,0)</f>
        <v>0</v>
      </c>
      <c r="Q1244" s="128">
        <f>IF(Petrobras_PETR4___Histórico__InfoMoney_1[[#This Row],[William %R]]&gt;-0.1,1,0)</f>
        <v>0</v>
      </c>
      <c r="R1244" s="99">
        <f t="shared" si="721"/>
        <v>7.99</v>
      </c>
      <c r="S1244" s="99">
        <f t="shared" si="722"/>
        <v>9.49</v>
      </c>
      <c r="T1244" s="99">
        <f t="shared" si="723"/>
        <v>8.8155769230769216</v>
      </c>
      <c r="U1244" s="99">
        <f t="shared" si="724"/>
        <v>8.8739999999999988</v>
      </c>
      <c r="V1244" s="99">
        <f t="shared" si="725"/>
        <v>8.7525040985978162</v>
      </c>
      <c r="W1244" s="99">
        <f t="shared" si="726"/>
        <v>8.529594719615277</v>
      </c>
      <c r="X1244" s="99">
        <f t="shared" si="727"/>
        <v>0.22290937898253915</v>
      </c>
      <c r="Y1244" s="99">
        <f t="shared" si="728"/>
        <v>0.36942912000037231</v>
      </c>
      <c r="Z1244" s="99">
        <f t="shared" si="729"/>
        <v>-0.14651974101783316</v>
      </c>
      <c r="AA1244" s="109">
        <f t="shared" si="717"/>
        <v>0.1131370849898477</v>
      </c>
      <c r="AB1244" s="109">
        <f t="shared" si="746"/>
        <v>0.17958284996067972</v>
      </c>
      <c r="AC1244" s="99" t="str">
        <f t="shared" si="747"/>
        <v>0</v>
      </c>
      <c r="AD1244" s="95" t="str">
        <f t="shared" si="748"/>
        <v>0</v>
      </c>
      <c r="AE1244" s="95">
        <f t="shared" si="730"/>
        <v>1</v>
      </c>
      <c r="AF1244" s="95">
        <f>IF(Petrobras_PETR4___Histórico__InfoMoney_1[[#This Row],[MACD Line]]&lt;0,1,0)</f>
        <v>0</v>
      </c>
      <c r="AG1244" s="99">
        <f>Petrobras_PETR4___Histórico__InfoMoney_1[[#This Row],[9MME]]/Petrobras_PETR4___Histórico__InfoMoney_1[[#This Row],[20MA]]</f>
        <v>0.99341637627641677</v>
      </c>
      <c r="AH1244" s="95">
        <f t="shared" si="731"/>
        <v>0</v>
      </c>
      <c r="AI1244" s="96">
        <f t="shared" si="732"/>
        <v>0</v>
      </c>
      <c r="AK1244" s="104" t="b">
        <f t="shared" si="733"/>
        <v>0</v>
      </c>
      <c r="AL1244" s="104" t="b">
        <f t="shared" si="734"/>
        <v>1</v>
      </c>
      <c r="AM1244" s="104" t="b">
        <f t="shared" si="735"/>
        <v>0</v>
      </c>
      <c r="AN1244" s="104" t="b">
        <f t="shared" si="736"/>
        <v>1</v>
      </c>
      <c r="AO1244" s="98">
        <f t="shared" si="737"/>
        <v>7.99</v>
      </c>
      <c r="AP1244" s="104">
        <f t="shared" si="738"/>
        <v>9.52</v>
      </c>
      <c r="AQ1244" s="98">
        <f t="shared" si="739"/>
        <v>0.2</v>
      </c>
      <c r="AR1244" s="98">
        <f t="shared" si="740"/>
        <v>0.15384615384615385</v>
      </c>
      <c r="AS1244" s="98">
        <f t="shared" si="741"/>
        <v>7.407407407407407E-2</v>
      </c>
      <c r="AU1244" s="97" t="b">
        <f t="shared" si="742"/>
        <v>0</v>
      </c>
      <c r="AV1244" s="97" t="b">
        <f t="shared" si="743"/>
        <v>1</v>
      </c>
      <c r="AW1244" s="97" t="b">
        <f t="shared" si="749"/>
        <v>1</v>
      </c>
      <c r="AX1244" s="97" t="b">
        <f t="shared" si="750"/>
        <v>1</v>
      </c>
      <c r="AY124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4" s="97" t="b">
        <f t="shared" si="744"/>
        <v>1</v>
      </c>
      <c r="BA1244" s="97" t="b">
        <f t="shared" si="745"/>
        <v>1</v>
      </c>
      <c r="BB1244" s="97" t="b">
        <f t="shared" si="751"/>
        <v>0</v>
      </c>
      <c r="BC1244" s="97" t="b">
        <f t="shared" si="752"/>
        <v>0</v>
      </c>
      <c r="BD1244" s="97" t="b">
        <f>Petrobras_PETR4___Histórico__InfoMoney_1[[#This Row],[MACD Line]]&lt;0</f>
        <v>0</v>
      </c>
      <c r="BE124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5" spans="1:57">
      <c r="A1245" s="83">
        <v>42507</v>
      </c>
      <c r="B1245" s="98">
        <v>8.58</v>
      </c>
      <c r="C1245" s="98">
        <v>8.58</v>
      </c>
      <c r="D1245" s="98">
        <v>-2.56</v>
      </c>
      <c r="E1245" s="98">
        <f>Petrobras_PETR4___Histórico__InfoMoney_1[[#This Row],[Var.Dia (%)]]/100</f>
        <v>-2.5600000000000001E-2</v>
      </c>
      <c r="F1245" s="98">
        <v>8.8800000000000008</v>
      </c>
      <c r="G1245" s="98">
        <v>8.5500000000000007</v>
      </c>
      <c r="H1245" s="98">
        <v>8.93</v>
      </c>
      <c r="I1245" s="97" t="s">
        <v>1102</v>
      </c>
      <c r="J1245" s="108">
        <v>5.4999999999999997E-3</v>
      </c>
      <c r="K1245" s="97">
        <f ca="1">IF(COUNT($E1245:E$1321)&gt;=22,LINEST(OFFSET(E1245,0,0,22),OFFSET(J1245,0,0,22)),"")</f>
        <v>0.71273431458963454</v>
      </c>
      <c r="L1245" s="99">
        <f t="shared" si="718"/>
        <v>0</v>
      </c>
      <c r="M1245" s="99">
        <f t="shared" si="719"/>
        <v>0</v>
      </c>
      <c r="N1245" s="99">
        <f t="shared" si="720"/>
        <v>0</v>
      </c>
      <c r="O124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-0.61437908496732019</v>
      </c>
      <c r="P1245" s="128">
        <f>IF(Petrobras_PETR4___Histórico__InfoMoney_1[[#This Row],[William %R]]&lt;-0.8,1,0)</f>
        <v>0</v>
      </c>
      <c r="Q1245" s="128">
        <f>IF(Petrobras_PETR4___Histórico__InfoMoney_1[[#This Row],[William %R]]&gt;-0.1,1,0)</f>
        <v>0</v>
      </c>
      <c r="R1245" s="99">
        <f t="shared" si="721"/>
        <v>7.99</v>
      </c>
      <c r="S1245" s="99">
        <f t="shared" si="722"/>
        <v>9.52</v>
      </c>
      <c r="T1245" s="99">
        <f t="shared" si="723"/>
        <v>8.8304615384615399</v>
      </c>
      <c r="U1245" s="99">
        <f t="shared" si="724"/>
        <v>8.8874999999999993</v>
      </c>
      <c r="V1245" s="99">
        <f t="shared" si="725"/>
        <v>8.8129593892519651</v>
      </c>
      <c r="W1245" s="99">
        <f t="shared" si="726"/>
        <v>8.5383622971844986</v>
      </c>
      <c r="X1245" s="99">
        <f t="shared" si="727"/>
        <v>0.27459709206746652</v>
      </c>
      <c r="Y1245" s="99">
        <f t="shared" si="728"/>
        <v>0.4060590552548306</v>
      </c>
      <c r="Z1245" s="99">
        <f t="shared" si="729"/>
        <v>-0.13146196318736408</v>
      </c>
      <c r="AA1245" s="109">
        <f t="shared" si="717"/>
        <v>0.16263455967290624</v>
      </c>
      <c r="AB1245" s="109">
        <f t="shared" si="746"/>
        <v>0.28455227990652238</v>
      </c>
      <c r="AC1245" s="99" t="str">
        <f t="shared" si="747"/>
        <v>0</v>
      </c>
      <c r="AD1245" s="95" t="str">
        <f t="shared" si="748"/>
        <v>0</v>
      </c>
      <c r="AE1245" s="95">
        <f t="shared" si="730"/>
        <v>1</v>
      </c>
      <c r="AF1245" s="95">
        <f>IF(Petrobras_PETR4___Histórico__InfoMoney_1[[#This Row],[MACD Line]]&lt;0,1,0)</f>
        <v>0</v>
      </c>
      <c r="AG1245" s="99">
        <f>Petrobras_PETR4___Histórico__InfoMoney_1[[#This Row],[9MME]]/Petrobras_PETR4___Histórico__InfoMoney_1[[#This Row],[20MA]]</f>
        <v>0.99358217029103124</v>
      </c>
      <c r="AH1245" s="95">
        <f t="shared" si="731"/>
        <v>0</v>
      </c>
      <c r="AI1245" s="96">
        <f t="shared" si="732"/>
        <v>0</v>
      </c>
      <c r="AK1245" s="104" t="b">
        <f t="shared" si="733"/>
        <v>1</v>
      </c>
      <c r="AL1245" s="104" t="b">
        <f t="shared" si="734"/>
        <v>0</v>
      </c>
      <c r="AM1245" s="104" t="b">
        <f t="shared" si="735"/>
        <v>1</v>
      </c>
      <c r="AN1245" s="104" t="b">
        <f t="shared" si="736"/>
        <v>0</v>
      </c>
      <c r="AO1245" s="98">
        <f t="shared" si="737"/>
        <v>7.99</v>
      </c>
      <c r="AP1245" s="104">
        <f t="shared" si="738"/>
        <v>9.52</v>
      </c>
      <c r="AQ1245" s="98">
        <f t="shared" si="739"/>
        <v>0.2</v>
      </c>
      <c r="AR1245" s="98">
        <f t="shared" si="740"/>
        <v>0.15384615384615385</v>
      </c>
      <c r="AS1245" s="98">
        <f t="shared" si="741"/>
        <v>7.407407407407407E-2</v>
      </c>
      <c r="AU1245" s="97" t="b">
        <f t="shared" si="742"/>
        <v>1</v>
      </c>
      <c r="AV1245" s="97" t="b">
        <f t="shared" si="743"/>
        <v>0</v>
      </c>
      <c r="AW1245" s="97" t="b">
        <f t="shared" si="749"/>
        <v>1</v>
      </c>
      <c r="AX1245" s="97" t="b">
        <f t="shared" si="750"/>
        <v>1</v>
      </c>
      <c r="AY124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5" s="97" t="b">
        <f t="shared" si="744"/>
        <v>0</v>
      </c>
      <c r="BA1245" s="97" t="b">
        <f t="shared" si="745"/>
        <v>1</v>
      </c>
      <c r="BB1245" s="97" t="b">
        <f t="shared" si="751"/>
        <v>0</v>
      </c>
      <c r="BC1245" s="97" t="b">
        <f t="shared" si="752"/>
        <v>0</v>
      </c>
      <c r="BD1245" s="97" t="b">
        <f>Petrobras_PETR4___Histórico__InfoMoney_1[[#This Row],[MACD Line]]&lt;0</f>
        <v>0</v>
      </c>
      <c r="BE124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6" spans="1:57">
      <c r="A1246" s="83">
        <v>42506</v>
      </c>
      <c r="B1246" s="98">
        <v>8.81</v>
      </c>
      <c r="C1246" s="98">
        <v>8.81</v>
      </c>
      <c r="D1246" s="98">
        <v>3.06</v>
      </c>
      <c r="E1246" s="98">
        <f>Petrobras_PETR4___Histórico__InfoMoney_1[[#This Row],[Var.Dia (%)]]/100</f>
        <v>3.0600000000000002E-2</v>
      </c>
      <c r="F1246" s="98">
        <v>8.6300000000000008</v>
      </c>
      <c r="G1246" s="98">
        <v>8.6</v>
      </c>
      <c r="H1246" s="98">
        <v>8.9</v>
      </c>
      <c r="I1246" s="97" t="s">
        <v>1103</v>
      </c>
      <c r="J1246" s="108">
        <v>1.9E-2</v>
      </c>
      <c r="K1246" s="97">
        <f ca="1">IF(COUNT($E1246:E$1321)&gt;=22,LINEST(OFFSET(E1246,0,0,22),OFFSET(J1246,0,0,22)),"")</f>
        <v>0.80290483094935539</v>
      </c>
      <c r="L1246" s="99">
        <f t="shared" si="718"/>
        <v>0</v>
      </c>
      <c r="M1246" s="99">
        <f t="shared" si="719"/>
        <v>0</v>
      </c>
      <c r="N1246" s="99">
        <f t="shared" si="720"/>
        <v>0</v>
      </c>
      <c r="O124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-0.46405228758169892</v>
      </c>
      <c r="P1246" s="128">
        <f>IF(Petrobras_PETR4___Histórico__InfoMoney_1[[#This Row],[William %R]]&lt;-0.8,1,0)</f>
        <v>0</v>
      </c>
      <c r="Q1246" s="128">
        <f>IF(Petrobras_PETR4___Histórico__InfoMoney_1[[#This Row],[William %R]]&gt;-0.1,1,0)</f>
        <v>0</v>
      </c>
      <c r="R1246" s="99">
        <f t="shared" si="721"/>
        <v>7.99</v>
      </c>
      <c r="S1246" s="99">
        <f t="shared" si="722"/>
        <v>9.52</v>
      </c>
      <c r="T1246" s="99">
        <f t="shared" si="723"/>
        <v>8.863307692307691</v>
      </c>
      <c r="U1246" s="99">
        <f t="shared" si="724"/>
        <v>8.8760000000000012</v>
      </c>
      <c r="V1246" s="99">
        <f t="shared" si="725"/>
        <v>8.8553156418432319</v>
      </c>
      <c r="W1246" s="99">
        <f t="shared" si="726"/>
        <v>8.5350312809592577</v>
      </c>
      <c r="X1246" s="99">
        <f t="shared" si="727"/>
        <v>0.32028436088397427</v>
      </c>
      <c r="Y1246" s="99">
        <f t="shared" si="728"/>
        <v>0.43892454605167164</v>
      </c>
      <c r="Z1246" s="99">
        <f t="shared" si="729"/>
        <v>-0.11864018516769737</v>
      </c>
      <c r="AA1246" s="109">
        <f t="shared" si="717"/>
        <v>0.1838477631085022</v>
      </c>
      <c r="AB1246" s="109">
        <f t="shared" si="746"/>
        <v>0.29988331063932167</v>
      </c>
      <c r="AC1246" s="99" t="str">
        <f t="shared" si="747"/>
        <v>0</v>
      </c>
      <c r="AD1246" s="95" t="str">
        <f t="shared" si="748"/>
        <v>0</v>
      </c>
      <c r="AE1246" s="95">
        <f t="shared" si="730"/>
        <v>1</v>
      </c>
      <c r="AF1246" s="95">
        <f>IF(Petrobras_PETR4___Histórico__InfoMoney_1[[#This Row],[MACD Line]]&lt;0,1,0)</f>
        <v>0</v>
      </c>
      <c r="AG1246" s="99">
        <f>Petrobras_PETR4___Histórico__InfoMoney_1[[#This Row],[9MME]]/Petrobras_PETR4___Histórico__InfoMoney_1[[#This Row],[20MA]]</f>
        <v>0.99857004194543597</v>
      </c>
      <c r="AH1246" s="95">
        <f t="shared" si="731"/>
        <v>0</v>
      </c>
      <c r="AI1246" s="96">
        <f t="shared" si="732"/>
        <v>0</v>
      </c>
      <c r="AK1246" s="104" t="b">
        <f t="shared" si="733"/>
        <v>0</v>
      </c>
      <c r="AL1246" s="104" t="b">
        <f t="shared" si="734"/>
        <v>0</v>
      </c>
      <c r="AM1246" s="104" t="b">
        <f t="shared" si="735"/>
        <v>0</v>
      </c>
      <c r="AN1246" s="104" t="b">
        <f t="shared" si="736"/>
        <v>1</v>
      </c>
      <c r="AO1246" s="98">
        <f t="shared" si="737"/>
        <v>7.99</v>
      </c>
      <c r="AP1246" s="104">
        <f t="shared" si="738"/>
        <v>9.52</v>
      </c>
      <c r="AQ1246" s="98">
        <f t="shared" si="739"/>
        <v>0.2</v>
      </c>
      <c r="AR1246" s="98">
        <f t="shared" si="740"/>
        <v>0.15384615384615385</v>
      </c>
      <c r="AS1246" s="98">
        <f t="shared" si="741"/>
        <v>7.407407407407407E-2</v>
      </c>
      <c r="AU1246" s="97" t="b">
        <f t="shared" si="742"/>
        <v>0</v>
      </c>
      <c r="AV1246" s="97" t="b">
        <f t="shared" si="743"/>
        <v>0</v>
      </c>
      <c r="AW1246" s="97" t="b">
        <f t="shared" si="749"/>
        <v>1</v>
      </c>
      <c r="AX1246" s="97" t="b">
        <f t="shared" si="750"/>
        <v>1</v>
      </c>
      <c r="AY124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6" s="97" t="b">
        <f t="shared" si="744"/>
        <v>1</v>
      </c>
      <c r="BA1246" s="97" t="b">
        <f t="shared" si="745"/>
        <v>0</v>
      </c>
      <c r="BB1246" s="97" t="b">
        <f t="shared" si="751"/>
        <v>0</v>
      </c>
      <c r="BC1246" s="97" t="b">
        <f t="shared" si="752"/>
        <v>0</v>
      </c>
      <c r="BD1246" s="97" t="b">
        <f>Petrobras_PETR4___Histórico__InfoMoney_1[[#This Row],[MACD Line]]&lt;0</f>
        <v>0</v>
      </c>
      <c r="BE124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7" spans="1:57">
      <c r="A1247" s="83">
        <v>42503</v>
      </c>
      <c r="B1247" s="98">
        <v>8.5500000000000007</v>
      </c>
      <c r="C1247" s="98">
        <v>8.5500000000000007</v>
      </c>
      <c r="D1247" s="98">
        <v>-3.37</v>
      </c>
      <c r="E1247" s="98">
        <f>Petrobras_PETR4___Histórico__InfoMoney_1[[#This Row],[Var.Dia (%)]]/100</f>
        <v>-3.3700000000000001E-2</v>
      </c>
      <c r="F1247" s="98">
        <v>8.9700000000000006</v>
      </c>
      <c r="G1247" s="98">
        <v>8.48</v>
      </c>
      <c r="H1247" s="98">
        <v>9.09</v>
      </c>
      <c r="I1247" s="97" t="s">
        <v>1104</v>
      </c>
      <c r="J1247" s="108">
        <v>0</v>
      </c>
      <c r="K1247" s="97">
        <f ca="1">IF(COUNT($E1247:E$1321)&gt;=22,LINEST(OFFSET(E1247,0,0,22),OFFSET(J1247,0,0,22)),"")</f>
        <v>0.84634907804131121</v>
      </c>
      <c r="L1247" s="99">
        <f t="shared" si="718"/>
        <v>0</v>
      </c>
      <c r="M1247" s="99">
        <f t="shared" si="719"/>
        <v>0</v>
      </c>
      <c r="N1247" s="99">
        <f t="shared" si="720"/>
        <v>0</v>
      </c>
      <c r="O124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-0.63398692810457469</v>
      </c>
      <c r="P1247" s="128">
        <f>IF(Petrobras_PETR4___Histórico__InfoMoney_1[[#This Row],[William %R]]&lt;-0.8,1,0)</f>
        <v>0</v>
      </c>
      <c r="Q1247" s="128">
        <f>IF(Petrobras_PETR4___Histórico__InfoMoney_1[[#This Row],[William %R]]&gt;-0.1,1,0)</f>
        <v>0</v>
      </c>
      <c r="R1247" s="99">
        <f t="shared" si="721"/>
        <v>7.99</v>
      </c>
      <c r="S1247" s="99">
        <f t="shared" si="722"/>
        <v>9.52</v>
      </c>
      <c r="T1247" s="99">
        <f t="shared" si="723"/>
        <v>8.8118846153846153</v>
      </c>
      <c r="U1247" s="99">
        <f t="shared" si="724"/>
        <v>8.8729999999999993</v>
      </c>
      <c r="V1247" s="99">
        <f t="shared" si="725"/>
        <v>8.8635548494510914</v>
      </c>
      <c r="W1247" s="99">
        <f t="shared" si="726"/>
        <v>8.5130337834359988</v>
      </c>
      <c r="X1247" s="99">
        <f t="shared" si="727"/>
        <v>0.35052106601509259</v>
      </c>
      <c r="Y1247" s="99">
        <f t="shared" si="728"/>
        <v>0.46858459234359595</v>
      </c>
      <c r="Z1247" s="99">
        <f t="shared" si="729"/>
        <v>-0.11806352632850337</v>
      </c>
      <c r="AA1247" s="109">
        <f t="shared" si="717"/>
        <v>0.20506096654409819</v>
      </c>
      <c r="AB1247" s="109">
        <f t="shared" si="746"/>
        <v>0.3437731810365664</v>
      </c>
      <c r="AC1247" s="99" t="str">
        <f t="shared" si="747"/>
        <v>0</v>
      </c>
      <c r="AD1247" s="95" t="str">
        <f t="shared" si="748"/>
        <v>0</v>
      </c>
      <c r="AE1247" s="95">
        <f t="shared" si="730"/>
        <v>1</v>
      </c>
      <c r="AF1247" s="95">
        <f>IF(Petrobras_PETR4___Histórico__InfoMoney_1[[#This Row],[MACD Line]]&lt;0,1,0)</f>
        <v>0</v>
      </c>
      <c r="AG1247" s="99">
        <f>Petrobras_PETR4___Histórico__InfoMoney_1[[#This Row],[9MME]]/Petrobras_PETR4___Histórico__InfoMoney_1[[#This Row],[20MA]]</f>
        <v>0.99311220730132044</v>
      </c>
      <c r="AH1247" s="95">
        <f t="shared" si="731"/>
        <v>0</v>
      </c>
      <c r="AI1247" s="96">
        <f t="shared" si="732"/>
        <v>0</v>
      </c>
      <c r="AK1247" s="104" t="b">
        <f t="shared" si="733"/>
        <v>0</v>
      </c>
      <c r="AL1247" s="104" t="b">
        <f t="shared" si="734"/>
        <v>0</v>
      </c>
      <c r="AM1247" s="104" t="b">
        <f t="shared" si="735"/>
        <v>1</v>
      </c>
      <c r="AN1247" s="104" t="b">
        <f t="shared" si="736"/>
        <v>0</v>
      </c>
      <c r="AO1247" s="98">
        <f t="shared" si="737"/>
        <v>7.99</v>
      </c>
      <c r="AP1247" s="104">
        <f t="shared" si="738"/>
        <v>9.52</v>
      </c>
      <c r="AQ1247" s="98">
        <f t="shared" si="739"/>
        <v>0.2</v>
      </c>
      <c r="AR1247" s="98">
        <f t="shared" si="740"/>
        <v>0.15384615384615385</v>
      </c>
      <c r="AS1247" s="98">
        <f t="shared" si="741"/>
        <v>7.407407407407407E-2</v>
      </c>
      <c r="AU1247" s="97" t="b">
        <f t="shared" si="742"/>
        <v>0</v>
      </c>
      <c r="AV1247" s="97" t="b">
        <f t="shared" si="743"/>
        <v>0</v>
      </c>
      <c r="AW1247" s="97" t="b">
        <f t="shared" si="749"/>
        <v>1</v>
      </c>
      <c r="AX1247" s="97" t="b">
        <f t="shared" si="750"/>
        <v>1</v>
      </c>
      <c r="AY124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7" s="97" t="b">
        <f t="shared" si="744"/>
        <v>1</v>
      </c>
      <c r="BA1247" s="97" t="b">
        <f t="shared" si="745"/>
        <v>1</v>
      </c>
      <c r="BB1247" s="97" t="b">
        <f t="shared" si="751"/>
        <v>0</v>
      </c>
      <c r="BC1247" s="97" t="b">
        <f t="shared" si="752"/>
        <v>0</v>
      </c>
      <c r="BD1247" s="97" t="b">
        <f>Petrobras_PETR4___Histórico__InfoMoney_1[[#This Row],[MACD Line]]&lt;0</f>
        <v>0</v>
      </c>
      <c r="BE124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8" spans="1:57">
      <c r="A1248" s="83">
        <v>42502</v>
      </c>
      <c r="B1248" s="98">
        <v>8.84</v>
      </c>
      <c r="C1248" s="98">
        <v>8.84</v>
      </c>
      <c r="D1248" s="98">
        <v>-4.49</v>
      </c>
      <c r="E1248" s="98">
        <f>Petrobras_PETR4___Histórico__InfoMoney_1[[#This Row],[Var.Dia (%)]]/100</f>
        <v>-4.4900000000000002E-2</v>
      </c>
      <c r="F1248" s="98">
        <v>9.4</v>
      </c>
      <c r="G1248" s="98">
        <v>8.84</v>
      </c>
      <c r="H1248" s="98">
        <v>9.4600000000000009</v>
      </c>
      <c r="I1248" s="97" t="s">
        <v>1105</v>
      </c>
      <c r="J1248" s="108">
        <v>2.7699999999999999E-2</v>
      </c>
      <c r="K1248" s="97">
        <f ca="1">IF(COUNT($E1248:E$1321)&gt;=22,LINEST(OFFSET(E1248,0,0,22),OFFSET(J1248,0,0,22)),"")</f>
        <v>0.53738454605038544</v>
      </c>
      <c r="L1248" s="99">
        <f t="shared" si="718"/>
        <v>0</v>
      </c>
      <c r="M1248" s="99">
        <f t="shared" si="719"/>
        <v>0</v>
      </c>
      <c r="N1248" s="99">
        <f t="shared" si="720"/>
        <v>0</v>
      </c>
      <c r="O124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-0.44444444444444442</v>
      </c>
      <c r="P1248" s="128">
        <f>IF(Petrobras_PETR4___Histórico__InfoMoney_1[[#This Row],[William %R]]&lt;-0.8,1,0)</f>
        <v>0</v>
      </c>
      <c r="Q1248" s="128">
        <f>IF(Petrobras_PETR4___Histórico__InfoMoney_1[[#This Row],[William %R]]&gt;-0.1,1,0)</f>
        <v>0</v>
      </c>
      <c r="R1248" s="99">
        <f t="shared" si="721"/>
        <v>7.99</v>
      </c>
      <c r="S1248" s="99">
        <f t="shared" si="722"/>
        <v>9.52</v>
      </c>
      <c r="T1248" s="99">
        <f t="shared" si="723"/>
        <v>8.8459230769230768</v>
      </c>
      <c r="U1248" s="99">
        <f t="shared" si="724"/>
        <v>8.8595000000000006</v>
      </c>
      <c r="V1248" s="99">
        <f t="shared" si="725"/>
        <v>8.9205648220785623</v>
      </c>
      <c r="W1248" s="99">
        <f t="shared" si="726"/>
        <v>8.5100764861108793</v>
      </c>
      <c r="X1248" s="99">
        <f t="shared" si="727"/>
        <v>0.41048833596768297</v>
      </c>
      <c r="Y1248" s="99">
        <f t="shared" si="728"/>
        <v>0.49810047392572177</v>
      </c>
      <c r="Z1248" s="99">
        <f t="shared" si="729"/>
        <v>-8.7612137958038794E-2</v>
      </c>
      <c r="AA1248" s="109">
        <f t="shared" si="717"/>
        <v>0.29698484809834991</v>
      </c>
      <c r="AB1248" s="109">
        <f t="shared" si="746"/>
        <v>0.29465233750981834</v>
      </c>
      <c r="AC1248" s="99" t="str">
        <f t="shared" si="747"/>
        <v>0</v>
      </c>
      <c r="AD1248" s="95">
        <f t="shared" si="748"/>
        <v>1</v>
      </c>
      <c r="AE1248" s="95">
        <f t="shared" si="730"/>
        <v>1</v>
      </c>
      <c r="AF1248" s="95">
        <f>IF(Petrobras_PETR4___Histórico__InfoMoney_1[[#This Row],[MACD Line]]&lt;0,1,0)</f>
        <v>0</v>
      </c>
      <c r="AG1248" s="99">
        <f>Petrobras_PETR4___Histórico__InfoMoney_1[[#This Row],[9MME]]/Petrobras_PETR4___Histórico__InfoMoney_1[[#This Row],[20MA]]</f>
        <v>0.99846752942300088</v>
      </c>
      <c r="AH1248" s="95">
        <f t="shared" si="731"/>
        <v>0</v>
      </c>
      <c r="AI1248" s="96">
        <f t="shared" si="732"/>
        <v>0</v>
      </c>
      <c r="AK1248" s="104" t="b">
        <f t="shared" si="733"/>
        <v>0</v>
      </c>
      <c r="AL1248" s="104" t="b">
        <f t="shared" si="734"/>
        <v>1</v>
      </c>
      <c r="AM1248" s="104" t="b">
        <f t="shared" si="735"/>
        <v>1</v>
      </c>
      <c r="AN1248" s="104" t="b">
        <f t="shared" si="736"/>
        <v>0</v>
      </c>
      <c r="AO1248" s="98">
        <f t="shared" si="737"/>
        <v>7.99</v>
      </c>
      <c r="AP1248" s="104">
        <f t="shared" si="738"/>
        <v>9.52</v>
      </c>
      <c r="AQ1248" s="98">
        <f t="shared" si="739"/>
        <v>0.2</v>
      </c>
      <c r="AR1248" s="98">
        <f t="shared" si="740"/>
        <v>0.15384615384615385</v>
      </c>
      <c r="AS1248" s="98">
        <f t="shared" si="741"/>
        <v>7.407407407407407E-2</v>
      </c>
      <c r="AU1248" s="97" t="b">
        <f t="shared" si="742"/>
        <v>0</v>
      </c>
      <c r="AV1248" s="97" t="b">
        <f t="shared" si="743"/>
        <v>1</v>
      </c>
      <c r="AW1248" s="97" t="b">
        <f t="shared" si="749"/>
        <v>1</v>
      </c>
      <c r="AX1248" s="97" t="b">
        <f t="shared" si="750"/>
        <v>0</v>
      </c>
      <c r="AY124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8" s="97" t="b">
        <f t="shared" si="744"/>
        <v>0</v>
      </c>
      <c r="BA1248" s="97" t="b">
        <f t="shared" si="745"/>
        <v>1</v>
      </c>
      <c r="BB1248" s="97" t="b">
        <f t="shared" si="751"/>
        <v>1</v>
      </c>
      <c r="BC1248" s="97" t="b">
        <f t="shared" si="752"/>
        <v>0</v>
      </c>
      <c r="BD1248" s="97" t="b">
        <f>Petrobras_PETR4___Histórico__InfoMoney_1[[#This Row],[MACD Line]]&lt;0</f>
        <v>0</v>
      </c>
      <c r="BE124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49" spans="1:57">
      <c r="A1249" s="83">
        <v>42501</v>
      </c>
      <c r="B1249" s="98">
        <v>9.26</v>
      </c>
      <c r="C1249" s="98">
        <v>9.26</v>
      </c>
      <c r="D1249" s="98">
        <v>0.39</v>
      </c>
      <c r="E1249" s="98">
        <f>Petrobras_PETR4___Histórico__InfoMoney_1[[#This Row],[Var.Dia (%)]]/100</f>
        <v>3.9000000000000003E-3</v>
      </c>
      <c r="F1249" s="98">
        <v>9.39</v>
      </c>
      <c r="G1249" s="98">
        <v>9.02</v>
      </c>
      <c r="H1249" s="98">
        <v>9.49</v>
      </c>
      <c r="I1249" s="97" t="s">
        <v>1106</v>
      </c>
      <c r="J1249" s="108">
        <v>-8.9999999999999993E-3</v>
      </c>
      <c r="K1249" s="97">
        <f ca="1">IF(COUNT($E1249:E$1321)&gt;=22,LINEST(OFFSET(E1249,0,0,22),OFFSET(J1249,0,0,22)),"")</f>
        <v>0.70352032862701253</v>
      </c>
      <c r="L1249" s="99">
        <f t="shared" si="718"/>
        <v>0</v>
      </c>
      <c r="M1249" s="99">
        <f t="shared" si="719"/>
        <v>0</v>
      </c>
      <c r="N1249" s="99">
        <f t="shared" si="720"/>
        <v>0</v>
      </c>
      <c r="O124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-0.16993464052287574</v>
      </c>
      <c r="P1249" s="128">
        <f>IF(Petrobras_PETR4___Histórico__InfoMoney_1[[#This Row],[William %R]]&lt;-0.8,1,0)</f>
        <v>0</v>
      </c>
      <c r="Q1249" s="128">
        <f>IF(Petrobras_PETR4___Histórico__InfoMoney_1[[#This Row],[William %R]]&gt;-0.1,1,0)</f>
        <v>0</v>
      </c>
      <c r="R1249" s="99">
        <f t="shared" si="721"/>
        <v>7.99</v>
      </c>
      <c r="S1249" s="99">
        <f t="shared" si="722"/>
        <v>9.52</v>
      </c>
      <c r="T1249" s="99">
        <f t="shared" si="723"/>
        <v>8.863999999999999</v>
      </c>
      <c r="U1249" s="99">
        <f t="shared" si="724"/>
        <v>8.8469999999999995</v>
      </c>
      <c r="V1249" s="99">
        <f t="shared" si="725"/>
        <v>8.9352129715473918</v>
      </c>
      <c r="W1249" s="99">
        <f t="shared" si="726"/>
        <v>8.4836826049997498</v>
      </c>
      <c r="X1249" s="99">
        <f t="shared" si="727"/>
        <v>0.451530366547642</v>
      </c>
      <c r="Y1249" s="99">
        <f t="shared" si="728"/>
        <v>0.52000350841523146</v>
      </c>
      <c r="Z1249" s="99">
        <f t="shared" si="729"/>
        <v>-6.847314186758946E-2</v>
      </c>
      <c r="AA1249" s="109">
        <f t="shared" si="717"/>
        <v>2.8284271247461298E-2</v>
      </c>
      <c r="AB1249" s="109">
        <f t="shared" si="746"/>
        <v>0.29209587467131393</v>
      </c>
      <c r="AC1249" s="99" t="str">
        <f t="shared" si="747"/>
        <v>0</v>
      </c>
      <c r="AD1249" s="95" t="str">
        <f t="shared" si="748"/>
        <v>0</v>
      </c>
      <c r="AE1249" s="95">
        <f t="shared" si="730"/>
        <v>1</v>
      </c>
      <c r="AF1249" s="95">
        <f>IF(Petrobras_PETR4___Histórico__InfoMoney_1[[#This Row],[MACD Line]]&lt;0,1,0)</f>
        <v>0</v>
      </c>
      <c r="AG1249" s="99">
        <f>Petrobras_PETR4___Histórico__InfoMoney_1[[#This Row],[9MME]]/Petrobras_PETR4___Histórico__InfoMoney_1[[#This Row],[20MA]]</f>
        <v>1.0019215553294902</v>
      </c>
      <c r="AH1249" s="95">
        <f t="shared" si="731"/>
        <v>0</v>
      </c>
      <c r="AI1249" s="96">
        <f t="shared" si="732"/>
        <v>0</v>
      </c>
      <c r="AK1249" s="104" t="b">
        <f t="shared" si="733"/>
        <v>1</v>
      </c>
      <c r="AL1249" s="104" t="b">
        <f t="shared" si="734"/>
        <v>0</v>
      </c>
      <c r="AM1249" s="104" t="b">
        <f t="shared" si="735"/>
        <v>1</v>
      </c>
      <c r="AN1249" s="104" t="b">
        <f t="shared" si="736"/>
        <v>1</v>
      </c>
      <c r="AO1249" s="98">
        <f t="shared" si="737"/>
        <v>7.99</v>
      </c>
      <c r="AP1249" s="104">
        <f t="shared" si="738"/>
        <v>9.52</v>
      </c>
      <c r="AQ1249" s="98">
        <f t="shared" si="739"/>
        <v>0.2</v>
      </c>
      <c r="AR1249" s="98">
        <f t="shared" si="740"/>
        <v>0.15384615384615385</v>
      </c>
      <c r="AS1249" s="98">
        <f t="shared" si="741"/>
        <v>7.407407407407407E-2</v>
      </c>
      <c r="AU1249" s="97" t="b">
        <f t="shared" si="742"/>
        <v>1</v>
      </c>
      <c r="AV1249" s="97" t="b">
        <f t="shared" si="743"/>
        <v>1</v>
      </c>
      <c r="AW1249" s="97" t="b">
        <f t="shared" si="749"/>
        <v>0</v>
      </c>
      <c r="AX1249" s="97" t="b">
        <f t="shared" si="750"/>
        <v>0</v>
      </c>
      <c r="AY124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49" s="97" t="b">
        <f t="shared" si="744"/>
        <v>0</v>
      </c>
      <c r="BA1249" s="97" t="b">
        <f t="shared" si="745"/>
        <v>0</v>
      </c>
      <c r="BB1249" s="97" t="b">
        <f t="shared" si="751"/>
        <v>1</v>
      </c>
      <c r="BC1249" s="97" t="b">
        <f t="shared" si="752"/>
        <v>1</v>
      </c>
      <c r="BD1249" s="97" t="b">
        <f>Petrobras_PETR4___Histórico__InfoMoney_1[[#This Row],[MACD Line]]&lt;0</f>
        <v>0</v>
      </c>
      <c r="BE124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0" spans="1:57">
      <c r="A1250" s="83">
        <v>42500</v>
      </c>
      <c r="B1250" s="98">
        <v>9.2200000000000006</v>
      </c>
      <c r="C1250" s="98">
        <v>9.2200000000000006</v>
      </c>
      <c r="D1250" s="98">
        <v>7.7</v>
      </c>
      <c r="E1250" s="98">
        <f>Petrobras_PETR4___Histórico__InfoMoney_1[[#This Row],[Var.Dia (%)]]/100</f>
        <v>7.6999999999999999E-2</v>
      </c>
      <c r="F1250" s="98">
        <v>8.8699999999999992</v>
      </c>
      <c r="G1250" s="98">
        <v>8.7799999999999994</v>
      </c>
      <c r="H1250" s="98">
        <v>9.2200000000000006</v>
      </c>
      <c r="I1250" s="97" t="s">
        <v>1107</v>
      </c>
      <c r="J1250" s="108">
        <v>5.7999999999999996E-3</v>
      </c>
      <c r="K1250" s="97">
        <f ca="1">IF(COUNT($E1250:E$1321)&gt;=22,LINEST(OFFSET(E1250,0,0,22),OFFSET(J1250,0,0,22)),"")</f>
        <v>0.71987061978473899</v>
      </c>
      <c r="L1250" s="99">
        <f t="shared" si="718"/>
        <v>0</v>
      </c>
      <c r="M1250" s="99">
        <f t="shared" si="719"/>
        <v>0</v>
      </c>
      <c r="N1250" s="99">
        <f t="shared" si="720"/>
        <v>0</v>
      </c>
      <c r="O125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-0.19607843137254841</v>
      </c>
      <c r="P1250" s="128">
        <f>IF(Petrobras_PETR4___Histórico__InfoMoney_1[[#This Row],[William %R]]&lt;-0.8,1,0)</f>
        <v>0</v>
      </c>
      <c r="Q1250" s="128">
        <f>IF(Petrobras_PETR4___Histórico__InfoMoney_1[[#This Row],[William %R]]&gt;-0.1,1,0)</f>
        <v>0</v>
      </c>
      <c r="R1250" s="99">
        <f t="shared" si="721"/>
        <v>7.99</v>
      </c>
      <c r="S1250" s="99">
        <f t="shared" si="722"/>
        <v>9.52</v>
      </c>
      <c r="T1250" s="99">
        <f t="shared" si="723"/>
        <v>8.7884615384615401</v>
      </c>
      <c r="U1250" s="99">
        <f t="shared" si="724"/>
        <v>8.791999999999998</v>
      </c>
      <c r="V1250" s="99">
        <f t="shared" si="725"/>
        <v>8.8761607845560082</v>
      </c>
      <c r="W1250" s="99">
        <f t="shared" si="726"/>
        <v>8.4215772133997291</v>
      </c>
      <c r="X1250" s="99">
        <f t="shared" si="727"/>
        <v>0.45458357115627912</v>
      </c>
      <c r="Y1250" s="99">
        <f t="shared" si="728"/>
        <v>0.53712179388212888</v>
      </c>
      <c r="Z1250" s="99">
        <f t="shared" si="729"/>
        <v>-8.2538222725849764E-2</v>
      </c>
      <c r="AA1250" s="109">
        <f t="shared" si="717"/>
        <v>0.46669047558312149</v>
      </c>
      <c r="AB1250" s="109">
        <f t="shared" si="746"/>
        <v>0.25420464197177828</v>
      </c>
      <c r="AC1250" s="99" t="str">
        <f t="shared" si="747"/>
        <v>1</v>
      </c>
      <c r="AD1250" s="95" t="str">
        <f t="shared" si="748"/>
        <v>0</v>
      </c>
      <c r="AE1250" s="95">
        <f t="shared" si="730"/>
        <v>1</v>
      </c>
      <c r="AF1250" s="95">
        <f>IF(Petrobras_PETR4___Histórico__InfoMoney_1[[#This Row],[MACD Line]]&lt;0,1,0)</f>
        <v>0</v>
      </c>
      <c r="AG1250" s="99">
        <f>Petrobras_PETR4___Histórico__InfoMoney_1[[#This Row],[9MME]]/Petrobras_PETR4___Histórico__InfoMoney_1[[#This Row],[20MA]]</f>
        <v>0.99959753622174041</v>
      </c>
      <c r="AH1250" s="95">
        <f t="shared" si="731"/>
        <v>0</v>
      </c>
      <c r="AI1250" s="96">
        <f t="shared" si="732"/>
        <v>0</v>
      </c>
      <c r="AK1250" s="104" t="b">
        <f t="shared" si="733"/>
        <v>0</v>
      </c>
      <c r="AL1250" s="104" t="b">
        <f t="shared" si="734"/>
        <v>1</v>
      </c>
      <c r="AM1250" s="104" t="b">
        <f t="shared" si="735"/>
        <v>0</v>
      </c>
      <c r="AN1250" s="104" t="b">
        <f t="shared" si="736"/>
        <v>1</v>
      </c>
      <c r="AO1250" s="98">
        <f t="shared" si="737"/>
        <v>7.67</v>
      </c>
      <c r="AP1250" s="104">
        <f t="shared" si="738"/>
        <v>9.52</v>
      </c>
      <c r="AQ1250" s="98">
        <f t="shared" si="739"/>
        <v>0.2</v>
      </c>
      <c r="AR1250" s="98">
        <f t="shared" si="740"/>
        <v>0.15384615384615385</v>
      </c>
      <c r="AS1250" s="98">
        <f t="shared" si="741"/>
        <v>7.407407407407407E-2</v>
      </c>
      <c r="AU1250" s="97" t="b">
        <f t="shared" si="742"/>
        <v>1</v>
      </c>
      <c r="AV1250" s="97" t="b">
        <f t="shared" si="743"/>
        <v>0</v>
      </c>
      <c r="AW1250" s="97" t="b">
        <f t="shared" si="749"/>
        <v>0</v>
      </c>
      <c r="AX1250" s="97" t="b">
        <f t="shared" si="750"/>
        <v>1</v>
      </c>
      <c r="AY125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0" s="97" t="b">
        <f t="shared" si="744"/>
        <v>1</v>
      </c>
      <c r="BA1250" s="97" t="b">
        <f t="shared" si="745"/>
        <v>0</v>
      </c>
      <c r="BB1250" s="97" t="b">
        <f t="shared" si="751"/>
        <v>0</v>
      </c>
      <c r="BC1250" s="97" t="b">
        <f t="shared" si="752"/>
        <v>1</v>
      </c>
      <c r="BD1250" s="97" t="b">
        <f>Petrobras_PETR4___Histórico__InfoMoney_1[[#This Row],[MACD Line]]&lt;0</f>
        <v>0</v>
      </c>
      <c r="BE125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1" spans="1:57">
      <c r="A1251" s="83">
        <v>42499</v>
      </c>
      <c r="B1251" s="98">
        <v>8.56</v>
      </c>
      <c r="C1251" s="98">
        <v>8.56</v>
      </c>
      <c r="D1251" s="98">
        <v>-5.95</v>
      </c>
      <c r="E1251" s="98">
        <f>Petrobras_PETR4___Histórico__InfoMoney_1[[#This Row],[Var.Dia (%)]]/100</f>
        <v>-5.9500000000000004E-2</v>
      </c>
      <c r="F1251" s="98">
        <v>9.0399999999999991</v>
      </c>
      <c r="G1251" s="98">
        <v>7.99</v>
      </c>
      <c r="H1251" s="98">
        <v>9.08</v>
      </c>
      <c r="I1251" s="97" t="s">
        <v>1108</v>
      </c>
      <c r="J1251" s="108">
        <v>-3.9199999999999999E-2</v>
      </c>
      <c r="K1251" s="97">
        <f ca="1">IF(COUNT($E1251:E$1321)&gt;=22,LINEST(OFFSET(E1251,0,0,22),OFFSET(J1251,0,0,22)),"")</f>
        <v>0.55720177618961009</v>
      </c>
      <c r="L1251" s="99">
        <f t="shared" si="718"/>
        <v>0</v>
      </c>
      <c r="M1251" s="99">
        <f t="shared" si="719"/>
        <v>0</v>
      </c>
      <c r="N1251" s="99">
        <f t="shared" si="720"/>
        <v>0</v>
      </c>
      <c r="O125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-0.62745098039215652</v>
      </c>
      <c r="P1251" s="128">
        <f>IF(Petrobras_PETR4___Histórico__InfoMoney_1[[#This Row],[William %R]]&lt;-0.8,1,0)</f>
        <v>0</v>
      </c>
      <c r="Q1251" s="128">
        <f>IF(Petrobras_PETR4___Histórico__InfoMoney_1[[#This Row],[William %R]]&gt;-0.1,1,0)</f>
        <v>0</v>
      </c>
      <c r="R1251" s="99">
        <f t="shared" si="721"/>
        <v>7.99</v>
      </c>
      <c r="S1251" s="99">
        <f t="shared" si="722"/>
        <v>9.52</v>
      </c>
      <c r="T1251" s="99">
        <f t="shared" si="723"/>
        <v>8.6403846153846171</v>
      </c>
      <c r="U1251" s="99">
        <f t="shared" si="724"/>
        <v>8.7100000000000009</v>
      </c>
      <c r="V1251" s="99">
        <f t="shared" si="725"/>
        <v>8.8136445635661911</v>
      </c>
      <c r="W1251" s="99">
        <f t="shared" si="726"/>
        <v>8.3577033904717073</v>
      </c>
      <c r="X1251" s="99">
        <f t="shared" si="727"/>
        <v>0.45594117309448379</v>
      </c>
      <c r="Y1251" s="99">
        <f t="shared" si="728"/>
        <v>0.55775634956359132</v>
      </c>
      <c r="Z1251" s="99">
        <f t="shared" si="729"/>
        <v>-0.10181517646910754</v>
      </c>
      <c r="AA1251" s="109">
        <f t="shared" si="717"/>
        <v>0.38890872965260037</v>
      </c>
      <c r="AB1251" s="109">
        <f t="shared" si="746"/>
        <v>0.20169283576765909</v>
      </c>
      <c r="AC1251" s="99" t="str">
        <f t="shared" si="747"/>
        <v>0</v>
      </c>
      <c r="AD1251" s="95">
        <f t="shared" si="748"/>
        <v>1</v>
      </c>
      <c r="AE1251" s="95">
        <f t="shared" si="730"/>
        <v>1</v>
      </c>
      <c r="AF1251" s="95">
        <f>IF(Petrobras_PETR4___Histórico__InfoMoney_1[[#This Row],[MACD Line]]&lt;0,1,0)</f>
        <v>0</v>
      </c>
      <c r="AG1251" s="99">
        <f>Petrobras_PETR4___Histórico__InfoMoney_1[[#This Row],[9MME]]/Petrobras_PETR4___Histórico__InfoMoney_1[[#This Row],[20MA]]</f>
        <v>0.99200741852865859</v>
      </c>
      <c r="AH1251" s="95">
        <f t="shared" si="731"/>
        <v>0</v>
      </c>
      <c r="AI1251" s="96">
        <f t="shared" si="732"/>
        <v>0</v>
      </c>
      <c r="AK1251" s="104" t="b">
        <f t="shared" si="733"/>
        <v>1</v>
      </c>
      <c r="AL1251" s="104" t="b">
        <f t="shared" si="734"/>
        <v>0</v>
      </c>
      <c r="AM1251" s="104" t="b">
        <f t="shared" si="735"/>
        <v>1</v>
      </c>
      <c r="AN1251" s="104" t="b">
        <f t="shared" si="736"/>
        <v>1</v>
      </c>
      <c r="AO1251" s="98">
        <f t="shared" si="737"/>
        <v>7.53</v>
      </c>
      <c r="AP1251" s="104">
        <f t="shared" si="738"/>
        <v>9.52</v>
      </c>
      <c r="AQ1251" s="98">
        <f t="shared" si="739"/>
        <v>0.2</v>
      </c>
      <c r="AR1251" s="98">
        <f t="shared" si="740"/>
        <v>0.15384615384615385</v>
      </c>
      <c r="AS1251" s="98">
        <f t="shared" si="741"/>
        <v>7.407407407407407E-2</v>
      </c>
      <c r="AU1251" s="97" t="b">
        <f t="shared" si="742"/>
        <v>0</v>
      </c>
      <c r="AV1251" s="97" t="b">
        <f t="shared" si="743"/>
        <v>0</v>
      </c>
      <c r="AW1251" s="97" t="b">
        <f t="shared" si="749"/>
        <v>1</v>
      </c>
      <c r="AX1251" s="97" t="b">
        <f t="shared" si="750"/>
        <v>0</v>
      </c>
      <c r="AY125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1" s="97" t="b">
        <f t="shared" si="744"/>
        <v>1</v>
      </c>
      <c r="BA1251" s="97" t="b">
        <f t="shared" si="745"/>
        <v>1</v>
      </c>
      <c r="BB1251" s="97" t="b">
        <f t="shared" si="751"/>
        <v>1</v>
      </c>
      <c r="BC1251" s="97" t="b">
        <f t="shared" si="752"/>
        <v>0</v>
      </c>
      <c r="BD1251" s="97" t="b">
        <f>Petrobras_PETR4___Histórico__InfoMoney_1[[#This Row],[MACD Line]]&lt;0</f>
        <v>0</v>
      </c>
      <c r="BE125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2" spans="1:57">
      <c r="A1252" s="83">
        <v>42496</v>
      </c>
      <c r="B1252" s="98">
        <v>9.11</v>
      </c>
      <c r="C1252" s="98">
        <v>9.11</v>
      </c>
      <c r="D1252" s="98">
        <v>2.75</v>
      </c>
      <c r="E1252" s="98">
        <f>Petrobras_PETR4___Histórico__InfoMoney_1[[#This Row],[Var.Dia (%)]]/100</f>
        <v>2.75E-2</v>
      </c>
      <c r="F1252" s="98">
        <v>8.6999999999999993</v>
      </c>
      <c r="G1252" s="98">
        <v>8.65</v>
      </c>
      <c r="H1252" s="98">
        <v>9.15</v>
      </c>
      <c r="I1252" s="97" t="s">
        <v>1109</v>
      </c>
      <c r="J1252" s="108">
        <v>1.43E-2</v>
      </c>
      <c r="K1252" s="97">
        <f ca="1">IF(COUNT($E1252:E$1321)&gt;=22,LINEST(OFFSET(E1252,0,0,22),OFFSET(J1252,0,0,22)),"")</f>
        <v>0.30712884889233794</v>
      </c>
      <c r="L1252" s="99">
        <f t="shared" si="718"/>
        <v>0</v>
      </c>
      <c r="M1252" s="99">
        <f t="shared" si="719"/>
        <v>0</v>
      </c>
      <c r="N1252" s="99">
        <f t="shared" si="720"/>
        <v>0</v>
      </c>
      <c r="O125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-0.27516778523489938</v>
      </c>
      <c r="P1252" s="128">
        <f>IF(Petrobras_PETR4___Histórico__InfoMoney_1[[#This Row],[William %R]]&lt;-0.8,1,0)</f>
        <v>0</v>
      </c>
      <c r="Q1252" s="128">
        <f>IF(Petrobras_PETR4___Histórico__InfoMoney_1[[#This Row],[William %R]]&gt;-0.1,1,0)</f>
        <v>0</v>
      </c>
      <c r="R1252" s="99">
        <f t="shared" si="721"/>
        <v>8.0299999999999994</v>
      </c>
      <c r="S1252" s="99">
        <f t="shared" si="722"/>
        <v>9.52</v>
      </c>
      <c r="T1252" s="99">
        <f t="shared" si="723"/>
        <v>8.6340384615384629</v>
      </c>
      <c r="U1252" s="99">
        <f t="shared" si="724"/>
        <v>8.6550000000000011</v>
      </c>
      <c r="V1252" s="99">
        <f t="shared" si="725"/>
        <v>8.8597617569418627</v>
      </c>
      <c r="W1252" s="99">
        <f t="shared" si="726"/>
        <v>8.3415196617094445</v>
      </c>
      <c r="X1252" s="99">
        <f t="shared" si="727"/>
        <v>0.51824209523241827</v>
      </c>
      <c r="Y1252" s="99">
        <f t="shared" si="728"/>
        <v>0.58321014368086821</v>
      </c>
      <c r="Z1252" s="99">
        <f t="shared" si="729"/>
        <v>-6.4968048448449944E-2</v>
      </c>
      <c r="AA1252" s="109">
        <f t="shared" si="717"/>
        <v>0.17677669529663689</v>
      </c>
      <c r="AB1252" s="109">
        <f t="shared" si="746"/>
        <v>0.15385057685949685</v>
      </c>
      <c r="AC1252" s="99" t="str">
        <f t="shared" si="747"/>
        <v>0</v>
      </c>
      <c r="AD1252" s="95" t="str">
        <f t="shared" si="748"/>
        <v>0</v>
      </c>
      <c r="AE1252" s="95">
        <f t="shared" si="730"/>
        <v>1</v>
      </c>
      <c r="AF1252" s="95">
        <f>IF(Petrobras_PETR4___Histórico__InfoMoney_1[[#This Row],[MACD Line]]&lt;0,1,0)</f>
        <v>0</v>
      </c>
      <c r="AG1252" s="99">
        <f>Petrobras_PETR4___Histórico__InfoMoney_1[[#This Row],[9MME]]/Petrobras_PETR4___Histórico__InfoMoney_1[[#This Row],[20MA]]</f>
        <v>0.99757810069768482</v>
      </c>
      <c r="AH1252" s="95">
        <f t="shared" si="731"/>
        <v>0</v>
      </c>
      <c r="AI1252" s="96">
        <f t="shared" si="732"/>
        <v>0</v>
      </c>
      <c r="AK1252" s="104" t="b">
        <f t="shared" si="733"/>
        <v>0</v>
      </c>
      <c r="AL1252" s="104" t="b">
        <f t="shared" si="734"/>
        <v>1</v>
      </c>
      <c r="AM1252" s="104" t="b">
        <f t="shared" si="735"/>
        <v>0</v>
      </c>
      <c r="AN1252" s="104" t="b">
        <f t="shared" si="736"/>
        <v>1</v>
      </c>
      <c r="AO1252" s="98">
        <f t="shared" si="737"/>
        <v>7.26</v>
      </c>
      <c r="AP1252" s="104">
        <f t="shared" si="738"/>
        <v>9.52</v>
      </c>
      <c r="AQ1252" s="98">
        <f t="shared" si="739"/>
        <v>0.2</v>
      </c>
      <c r="AR1252" s="98">
        <f t="shared" si="740"/>
        <v>0.15384615384615385</v>
      </c>
      <c r="AS1252" s="98">
        <f t="shared" si="741"/>
        <v>7.407407407407407E-2</v>
      </c>
      <c r="AU1252" s="97" t="b">
        <f t="shared" si="742"/>
        <v>0</v>
      </c>
      <c r="AV1252" s="97" t="b">
        <f t="shared" si="743"/>
        <v>1</v>
      </c>
      <c r="AW1252" s="97" t="b">
        <f t="shared" si="749"/>
        <v>0</v>
      </c>
      <c r="AX1252" s="97" t="b">
        <f t="shared" si="750"/>
        <v>1</v>
      </c>
      <c r="AY125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2" s="97" t="b">
        <f t="shared" si="744"/>
        <v>1</v>
      </c>
      <c r="BA1252" s="97" t="b">
        <f t="shared" si="745"/>
        <v>1</v>
      </c>
      <c r="BB1252" s="97" t="b">
        <f t="shared" si="751"/>
        <v>0</v>
      </c>
      <c r="BC1252" s="97" t="b">
        <f t="shared" si="752"/>
        <v>1</v>
      </c>
      <c r="BD1252" s="97" t="b">
        <f>Petrobras_PETR4___Histórico__InfoMoney_1[[#This Row],[MACD Line]]&lt;0</f>
        <v>0</v>
      </c>
      <c r="BE125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3" spans="1:57">
      <c r="A1253" s="83">
        <v>42495</v>
      </c>
      <c r="B1253" s="98">
        <v>8.86</v>
      </c>
      <c r="C1253" s="98">
        <v>8.86</v>
      </c>
      <c r="D1253" s="98">
        <v>-1.1100000000000001</v>
      </c>
      <c r="E1253" s="98">
        <f>Petrobras_PETR4___Histórico__InfoMoney_1[[#This Row],[Var.Dia (%)]]/100</f>
        <v>-1.11E-2</v>
      </c>
      <c r="F1253" s="98">
        <v>9.2899999999999991</v>
      </c>
      <c r="G1253" s="98">
        <v>8.67</v>
      </c>
      <c r="H1253" s="98">
        <v>9.3000000000000007</v>
      </c>
      <c r="I1253" s="97" t="s">
        <v>1110</v>
      </c>
      <c r="J1253" s="108">
        <v>-8.9999999999999998E-4</v>
      </c>
      <c r="K1253" s="97">
        <f ca="1">IF(COUNT($E1253:E$1321)&gt;=22,LINEST(OFFSET(E1253,0,0,22),OFFSET(J1253,0,0,22)),"")</f>
        <v>0.32809641040814735</v>
      </c>
      <c r="L1253" s="99">
        <f t="shared" si="718"/>
        <v>0</v>
      </c>
      <c r="M1253" s="99">
        <f t="shared" si="719"/>
        <v>0</v>
      </c>
      <c r="N1253" s="99">
        <f t="shared" si="720"/>
        <v>0</v>
      </c>
      <c r="O125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-0.44295302013422821</v>
      </c>
      <c r="P1253" s="128">
        <f>IF(Petrobras_PETR4___Histórico__InfoMoney_1[[#This Row],[William %R]]&lt;-0.8,1,0)</f>
        <v>0</v>
      </c>
      <c r="Q1253" s="128">
        <f>IF(Petrobras_PETR4___Histórico__InfoMoney_1[[#This Row],[William %R]]&gt;-0.1,1,0)</f>
        <v>0</v>
      </c>
      <c r="R1253" s="99">
        <f t="shared" si="721"/>
        <v>8.0299999999999994</v>
      </c>
      <c r="S1253" s="99">
        <f t="shared" si="722"/>
        <v>9.52</v>
      </c>
      <c r="T1253" s="99">
        <f t="shared" si="723"/>
        <v>8.5105384615384629</v>
      </c>
      <c r="U1253" s="99">
        <f t="shared" si="724"/>
        <v>8.5475000000000012</v>
      </c>
      <c r="V1253" s="99">
        <f t="shared" si="725"/>
        <v>8.8142638945676559</v>
      </c>
      <c r="W1253" s="99">
        <f t="shared" si="726"/>
        <v>8.2800412346462</v>
      </c>
      <c r="X1253" s="99">
        <f t="shared" si="727"/>
        <v>0.5342226599214559</v>
      </c>
      <c r="Y1253" s="99">
        <f t="shared" si="728"/>
        <v>0.59945215579298072</v>
      </c>
      <c r="Z1253" s="99">
        <f t="shared" si="729"/>
        <v>-6.5229495871524823E-2</v>
      </c>
      <c r="AA1253" s="109">
        <f t="shared" si="717"/>
        <v>7.0710678118655765E-2</v>
      </c>
      <c r="AB1253" s="109">
        <f t="shared" si="746"/>
        <v>0.18633303518163388</v>
      </c>
      <c r="AC1253" s="99" t="str">
        <f t="shared" si="747"/>
        <v>0</v>
      </c>
      <c r="AD1253" s="95" t="str">
        <f t="shared" si="748"/>
        <v>0</v>
      </c>
      <c r="AE1253" s="95">
        <f t="shared" si="730"/>
        <v>1</v>
      </c>
      <c r="AF1253" s="95">
        <f>IF(Petrobras_PETR4___Histórico__InfoMoney_1[[#This Row],[MACD Line]]&lt;0,1,0)</f>
        <v>0</v>
      </c>
      <c r="AG1253" s="99">
        <f>Petrobras_PETR4___Histórico__InfoMoney_1[[#This Row],[9MME]]/Petrobras_PETR4___Histórico__InfoMoney_1[[#This Row],[20MA]]</f>
        <v>0.99567574864445296</v>
      </c>
      <c r="AH1253" s="95">
        <f t="shared" si="731"/>
        <v>0</v>
      </c>
      <c r="AI1253" s="96">
        <f t="shared" si="732"/>
        <v>0</v>
      </c>
      <c r="AK1253" s="104" t="b">
        <f t="shared" si="733"/>
        <v>1</v>
      </c>
      <c r="AL1253" s="104" t="b">
        <f t="shared" si="734"/>
        <v>0</v>
      </c>
      <c r="AM1253" s="104" t="b">
        <f t="shared" si="735"/>
        <v>1</v>
      </c>
      <c r="AN1253" s="104" t="b">
        <f t="shared" si="736"/>
        <v>0</v>
      </c>
      <c r="AO1253" s="98">
        <f t="shared" si="737"/>
        <v>6.87</v>
      </c>
      <c r="AP1253" s="104">
        <f t="shared" si="738"/>
        <v>9.52</v>
      </c>
      <c r="AQ1253" s="98">
        <f t="shared" si="739"/>
        <v>0.2</v>
      </c>
      <c r="AR1253" s="98">
        <f t="shared" si="740"/>
        <v>0.15384615384615385</v>
      </c>
      <c r="AS1253" s="98">
        <f t="shared" si="741"/>
        <v>7.407407407407407E-2</v>
      </c>
      <c r="AU1253" s="97" t="b">
        <f t="shared" si="742"/>
        <v>1</v>
      </c>
      <c r="AV1253" s="97" t="b">
        <f t="shared" si="743"/>
        <v>1</v>
      </c>
      <c r="AW1253" s="97" t="b">
        <f t="shared" si="749"/>
        <v>1</v>
      </c>
      <c r="AX1253" s="97" t="b">
        <f t="shared" si="750"/>
        <v>1</v>
      </c>
      <c r="AY125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253" s="97" t="b">
        <f t="shared" si="744"/>
        <v>0</v>
      </c>
      <c r="BA1253" s="97" t="b">
        <f t="shared" si="745"/>
        <v>1</v>
      </c>
      <c r="BB1253" s="97" t="b">
        <f t="shared" si="751"/>
        <v>0</v>
      </c>
      <c r="BC1253" s="97" t="b">
        <f t="shared" si="752"/>
        <v>0</v>
      </c>
      <c r="BD1253" s="97" t="b">
        <f>Petrobras_PETR4___Histórico__InfoMoney_1[[#This Row],[MACD Line]]&lt;0</f>
        <v>0</v>
      </c>
      <c r="BE125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4" spans="1:57">
      <c r="A1254" s="83">
        <v>42494</v>
      </c>
      <c r="B1254" s="98">
        <v>8.9600000000000009</v>
      </c>
      <c r="C1254" s="98">
        <v>8.9600000000000009</v>
      </c>
      <c r="D1254" s="98">
        <v>1.43</v>
      </c>
      <c r="E1254" s="98">
        <f>Petrobras_PETR4___Histórico__InfoMoney_1[[#This Row],[Var.Dia (%)]]/100</f>
        <v>1.43E-2</v>
      </c>
      <c r="F1254" s="98">
        <v>8.9</v>
      </c>
      <c r="G1254" s="98">
        <v>8.9</v>
      </c>
      <c r="H1254" s="98">
        <v>9.17</v>
      </c>
      <c r="I1254" s="97" t="s">
        <v>1111</v>
      </c>
      <c r="J1254" s="108">
        <v>1.7100000000000001E-2</v>
      </c>
      <c r="K1254" s="97">
        <f ca="1">IF(COUNT($E1254:E$1321)&gt;=22,LINEST(OFFSET(E1254,0,0,22),OFFSET(J1254,0,0,22)),"")</f>
        <v>0.38281230071872896</v>
      </c>
      <c r="L1254" s="99">
        <f t="shared" si="718"/>
        <v>0</v>
      </c>
      <c r="M1254" s="99">
        <f t="shared" si="719"/>
        <v>0</v>
      </c>
      <c r="N1254" s="99">
        <f t="shared" si="720"/>
        <v>0</v>
      </c>
      <c r="O125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-0.37583892617449571</v>
      </c>
      <c r="P1254" s="128">
        <f>IF(Petrobras_PETR4___Histórico__InfoMoney_1[[#This Row],[William %R]]&lt;-0.8,1,0)</f>
        <v>0</v>
      </c>
      <c r="Q1254" s="128">
        <f>IF(Petrobras_PETR4___Histórico__InfoMoney_1[[#This Row],[William %R]]&gt;-0.1,1,0)</f>
        <v>0</v>
      </c>
      <c r="R1254" s="99">
        <f t="shared" si="721"/>
        <v>8.0299999999999994</v>
      </c>
      <c r="S1254" s="99">
        <f t="shared" si="722"/>
        <v>9.52</v>
      </c>
      <c r="T1254" s="99">
        <f t="shared" si="723"/>
        <v>8.445961538461539</v>
      </c>
      <c r="U1254" s="99">
        <f t="shared" si="724"/>
        <v>8.447000000000001</v>
      </c>
      <c r="V1254" s="99">
        <f t="shared" si="725"/>
        <v>8.8059482390345032</v>
      </c>
      <c r="W1254" s="99">
        <f t="shared" si="726"/>
        <v>8.2336445334178965</v>
      </c>
      <c r="X1254" s="99">
        <f t="shared" si="727"/>
        <v>0.57230370561660671</v>
      </c>
      <c r="Y1254" s="99">
        <f t="shared" si="728"/>
        <v>0.6157595297608619</v>
      </c>
      <c r="Z1254" s="99">
        <f t="shared" si="729"/>
        <v>-4.3455824144255195E-2</v>
      </c>
      <c r="AA1254" s="109">
        <f t="shared" si="717"/>
        <v>8.4852813742386402E-2</v>
      </c>
      <c r="AB1254" s="109">
        <f t="shared" si="746"/>
        <v>0.18324846520503238</v>
      </c>
      <c r="AC1254" s="99" t="str">
        <f t="shared" si="747"/>
        <v>0</v>
      </c>
      <c r="AD1254" s="95" t="str">
        <f t="shared" si="748"/>
        <v>0</v>
      </c>
      <c r="AE1254" s="95">
        <f t="shared" si="730"/>
        <v>1</v>
      </c>
      <c r="AF1254" s="95">
        <f>IF(Petrobras_PETR4___Histórico__InfoMoney_1[[#This Row],[MACD Line]]&lt;0,1,0)</f>
        <v>0</v>
      </c>
      <c r="AG1254" s="99">
        <f>Petrobras_PETR4___Histórico__InfoMoney_1[[#This Row],[9MME]]/Petrobras_PETR4___Histórico__InfoMoney_1[[#This Row],[20MA]]</f>
        <v>0.9998770614965713</v>
      </c>
      <c r="AH1254" s="95">
        <f t="shared" si="731"/>
        <v>0</v>
      </c>
      <c r="AI1254" s="96">
        <f t="shared" si="732"/>
        <v>0</v>
      </c>
      <c r="AK1254" s="104" t="b">
        <f t="shared" si="733"/>
        <v>0</v>
      </c>
      <c r="AL1254" s="104" t="b">
        <f t="shared" si="734"/>
        <v>0</v>
      </c>
      <c r="AM1254" s="104" t="b">
        <f t="shared" si="735"/>
        <v>0</v>
      </c>
      <c r="AN1254" s="104" t="b">
        <f t="shared" si="736"/>
        <v>1</v>
      </c>
      <c r="AO1254" s="98">
        <f t="shared" si="737"/>
        <v>6.69</v>
      </c>
      <c r="AP1254" s="104">
        <f t="shared" si="738"/>
        <v>9.52</v>
      </c>
      <c r="AQ1254" s="98">
        <f t="shared" si="739"/>
        <v>0.2</v>
      </c>
      <c r="AR1254" s="98">
        <f t="shared" si="740"/>
        <v>0.15384615384615385</v>
      </c>
      <c r="AS1254" s="98">
        <f t="shared" si="741"/>
        <v>7.407407407407407E-2</v>
      </c>
      <c r="AU1254" s="97" t="b">
        <f t="shared" si="742"/>
        <v>1</v>
      </c>
      <c r="AV1254" s="97" t="b">
        <f t="shared" si="743"/>
        <v>0</v>
      </c>
      <c r="AW1254" s="97" t="b">
        <f t="shared" si="749"/>
        <v>1</v>
      </c>
      <c r="AX1254" s="97" t="b">
        <f t="shared" si="750"/>
        <v>1</v>
      </c>
      <c r="AY125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4" s="97" t="b">
        <f t="shared" si="744"/>
        <v>1</v>
      </c>
      <c r="BA1254" s="97" t="b">
        <f t="shared" si="745"/>
        <v>0</v>
      </c>
      <c r="BB1254" s="97" t="b">
        <f t="shared" si="751"/>
        <v>0</v>
      </c>
      <c r="BC1254" s="97" t="b">
        <f t="shared" si="752"/>
        <v>0</v>
      </c>
      <c r="BD1254" s="97" t="b">
        <f>Petrobras_PETR4___Histórico__InfoMoney_1[[#This Row],[MACD Line]]&lt;0</f>
        <v>0</v>
      </c>
      <c r="BE125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5" spans="1:57">
      <c r="A1255" s="83">
        <v>42493</v>
      </c>
      <c r="B1255" s="98">
        <v>8.84</v>
      </c>
      <c r="C1255" s="98">
        <v>8.84</v>
      </c>
      <c r="D1255" s="98">
        <v>-3.83</v>
      </c>
      <c r="E1255" s="98">
        <f>Petrobras_PETR4___Histórico__InfoMoney_1[[#This Row],[Var.Dia (%)]]/100</f>
        <v>-3.8300000000000001E-2</v>
      </c>
      <c r="F1255" s="98">
        <v>9.0399999999999991</v>
      </c>
      <c r="G1255" s="98">
        <v>8.77</v>
      </c>
      <c r="H1255" s="98">
        <v>9.1199999999999992</v>
      </c>
      <c r="I1255" s="97" t="s">
        <v>1112</v>
      </c>
      <c r="J1255" s="108">
        <v>-5.5999999999999999E-3</v>
      </c>
      <c r="K1255" s="97">
        <f ca="1">IF(COUNT($E1255:E$1321)&gt;=22,LINEST(OFFSET(E1255,0,0,22),OFFSET(J1255,0,0,22)),"")</f>
        <v>0.27806074928819779</v>
      </c>
      <c r="L1255" s="99">
        <f t="shared" si="718"/>
        <v>0</v>
      </c>
      <c r="M1255" s="99">
        <f t="shared" si="719"/>
        <v>0</v>
      </c>
      <c r="N1255" s="99">
        <f t="shared" si="720"/>
        <v>0</v>
      </c>
      <c r="O125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-0.45637583892617423</v>
      </c>
      <c r="P1255" s="128">
        <f>IF(Petrobras_PETR4___Histórico__InfoMoney_1[[#This Row],[William %R]]&lt;-0.8,1,0)</f>
        <v>0</v>
      </c>
      <c r="Q1255" s="128">
        <f>IF(Petrobras_PETR4___Histórico__InfoMoney_1[[#This Row],[William %R]]&gt;-0.1,1,0)</f>
        <v>0</v>
      </c>
      <c r="R1255" s="99">
        <f t="shared" si="721"/>
        <v>8.0299999999999994</v>
      </c>
      <c r="S1255" s="99">
        <f t="shared" si="722"/>
        <v>9.52</v>
      </c>
      <c r="T1255" s="99">
        <f t="shared" si="723"/>
        <v>8.3433076923076932</v>
      </c>
      <c r="U1255" s="99">
        <f t="shared" si="724"/>
        <v>8.3525000000000009</v>
      </c>
      <c r="V1255" s="99">
        <f t="shared" si="725"/>
        <v>8.7779388279498676</v>
      </c>
      <c r="W1255" s="99">
        <f t="shared" si="726"/>
        <v>8.1755360960913279</v>
      </c>
      <c r="X1255" s="99">
        <f t="shared" si="727"/>
        <v>0.60240273185853965</v>
      </c>
      <c r="Y1255" s="99">
        <f t="shared" si="728"/>
        <v>0.62662348579692573</v>
      </c>
      <c r="Z1255" s="99">
        <f t="shared" si="729"/>
        <v>-2.4220753938386075E-2</v>
      </c>
      <c r="AA1255" s="109">
        <f t="shared" si="717"/>
        <v>0.24748737341529137</v>
      </c>
      <c r="AB1255" s="109">
        <f t="shared" si="746"/>
        <v>0.17742604092973507</v>
      </c>
      <c r="AC1255" s="99" t="str">
        <f t="shared" si="747"/>
        <v>0</v>
      </c>
      <c r="AD1255" s="95" t="str">
        <f t="shared" si="748"/>
        <v>0</v>
      </c>
      <c r="AE1255" s="95">
        <f t="shared" si="730"/>
        <v>1</v>
      </c>
      <c r="AF1255" s="95">
        <f>IF(Petrobras_PETR4___Histórico__InfoMoney_1[[#This Row],[MACD Line]]&lt;0,1,0)</f>
        <v>0</v>
      </c>
      <c r="AG1255" s="99">
        <f>Petrobras_PETR4___Histórico__InfoMoney_1[[#This Row],[9MME]]/Petrobras_PETR4___Histórico__InfoMoney_1[[#This Row],[20MA]]</f>
        <v>0.99889945433195959</v>
      </c>
      <c r="AH1255" s="95">
        <f t="shared" si="731"/>
        <v>0</v>
      </c>
      <c r="AI1255" s="96">
        <f t="shared" si="732"/>
        <v>1</v>
      </c>
      <c r="AK1255" s="104" t="b">
        <f t="shared" si="733"/>
        <v>0</v>
      </c>
      <c r="AL1255" s="104" t="b">
        <f t="shared" si="734"/>
        <v>0</v>
      </c>
      <c r="AM1255" s="104" t="b">
        <f t="shared" si="735"/>
        <v>1</v>
      </c>
      <c r="AN1255" s="104" t="b">
        <f t="shared" si="736"/>
        <v>0</v>
      </c>
      <c r="AO1255" s="98">
        <f t="shared" si="737"/>
        <v>6.69</v>
      </c>
      <c r="AP1255" s="104">
        <f t="shared" si="738"/>
        <v>9.52</v>
      </c>
      <c r="AQ1255" s="98">
        <f t="shared" si="739"/>
        <v>0.2</v>
      </c>
      <c r="AR1255" s="98">
        <f t="shared" si="740"/>
        <v>0.15384615384615385</v>
      </c>
      <c r="AS1255" s="98">
        <f t="shared" si="741"/>
        <v>7.407407407407407E-2</v>
      </c>
      <c r="AU1255" s="97" t="b">
        <f t="shared" si="742"/>
        <v>0</v>
      </c>
      <c r="AV1255" s="97" t="b">
        <f t="shared" si="743"/>
        <v>0</v>
      </c>
      <c r="AW1255" s="97" t="b">
        <f t="shared" si="749"/>
        <v>1</v>
      </c>
      <c r="AX1255" s="97" t="b">
        <f t="shared" si="750"/>
        <v>1</v>
      </c>
      <c r="AY125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5" s="97" t="b">
        <f t="shared" si="744"/>
        <v>1</v>
      </c>
      <c r="BA1255" s="97" t="b">
        <f t="shared" si="745"/>
        <v>1</v>
      </c>
      <c r="BB1255" s="97" t="b">
        <f t="shared" si="751"/>
        <v>0</v>
      </c>
      <c r="BC1255" s="97" t="b">
        <f t="shared" si="752"/>
        <v>0</v>
      </c>
      <c r="BD1255" s="97" t="b">
        <f>Petrobras_PETR4___Histórico__InfoMoney_1[[#This Row],[MACD Line]]&lt;0</f>
        <v>0</v>
      </c>
      <c r="BE125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6" spans="1:57">
      <c r="A1256" s="83">
        <v>42492</v>
      </c>
      <c r="B1256" s="98">
        <v>9.19</v>
      </c>
      <c r="C1256" s="98">
        <v>9.19</v>
      </c>
      <c r="D1256" s="98">
        <v>-0.59</v>
      </c>
      <c r="E1256" s="98">
        <f>Petrobras_PETR4___Histórico__InfoMoney_1[[#This Row],[Var.Dia (%)]]/100</f>
        <v>-5.8999999999999999E-3</v>
      </c>
      <c r="F1256" s="98">
        <v>9.26</v>
      </c>
      <c r="G1256" s="98">
        <v>8.9700000000000006</v>
      </c>
      <c r="H1256" s="98">
        <v>9.36</v>
      </c>
      <c r="I1256" s="97" t="s">
        <v>1113</v>
      </c>
      <c r="J1256" s="108">
        <v>2.4899999999999999E-2</v>
      </c>
      <c r="K1256" s="97">
        <f ca="1">IF(COUNT($E1256:E$1321)&gt;=22,LINEST(OFFSET(E1256,0,0,22),OFFSET(J1256,0,0,22)),"")</f>
        <v>0.27327349487499819</v>
      </c>
      <c r="L1256" s="99">
        <f t="shared" si="718"/>
        <v>0</v>
      </c>
      <c r="M1256" s="99">
        <f t="shared" si="719"/>
        <v>0</v>
      </c>
      <c r="N1256" s="99">
        <f t="shared" si="720"/>
        <v>0</v>
      </c>
      <c r="O125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-0.17837837837837844</v>
      </c>
      <c r="P1256" s="128">
        <f>IF(Petrobras_PETR4___Histórico__InfoMoney_1[[#This Row],[William %R]]&lt;-0.8,1,0)</f>
        <v>0</v>
      </c>
      <c r="Q1256" s="128">
        <f>IF(Petrobras_PETR4___Histórico__InfoMoney_1[[#This Row],[William %R]]&gt;-0.1,1,0)</f>
        <v>0</v>
      </c>
      <c r="R1256" s="99">
        <f t="shared" si="721"/>
        <v>7.67</v>
      </c>
      <c r="S1256" s="99">
        <f t="shared" si="722"/>
        <v>9.52</v>
      </c>
      <c r="T1256" s="99">
        <f t="shared" si="723"/>
        <v>8.3277692307692313</v>
      </c>
      <c r="U1256" s="99">
        <f t="shared" si="724"/>
        <v>8.2530000000000001</v>
      </c>
      <c r="V1256" s="99">
        <f t="shared" si="725"/>
        <v>8.7666549784862067</v>
      </c>
      <c r="W1256" s="99">
        <f t="shared" si="726"/>
        <v>8.1223789837786349</v>
      </c>
      <c r="X1256" s="99">
        <f t="shared" si="727"/>
        <v>0.6442759947075718</v>
      </c>
      <c r="Y1256" s="99">
        <f t="shared" si="728"/>
        <v>0.63267867428152225</v>
      </c>
      <c r="Z1256" s="99">
        <f t="shared" si="729"/>
        <v>1.1597320426049551E-2</v>
      </c>
      <c r="AA1256" s="109">
        <f t="shared" si="717"/>
        <v>3.5355339059327882E-2</v>
      </c>
      <c r="AB1256" s="109">
        <f t="shared" si="746"/>
        <v>0.22176564206386876</v>
      </c>
      <c r="AC1256" s="99" t="str">
        <f t="shared" si="747"/>
        <v>0</v>
      </c>
      <c r="AD1256" s="95" t="str">
        <f t="shared" si="748"/>
        <v>0</v>
      </c>
      <c r="AE1256" s="95">
        <f t="shared" si="730"/>
        <v>1</v>
      </c>
      <c r="AF1256" s="95">
        <f>IF(Petrobras_PETR4___Histórico__InfoMoney_1[[#This Row],[MACD Line]]&lt;0,1,0)</f>
        <v>0</v>
      </c>
      <c r="AG1256" s="99">
        <f>Petrobras_PETR4___Histórico__InfoMoney_1[[#This Row],[9MME]]/Petrobras_PETR4___Histórico__InfoMoney_1[[#This Row],[20MA]]</f>
        <v>1.009059642647429</v>
      </c>
      <c r="AH1256" s="95">
        <f t="shared" si="731"/>
        <v>0</v>
      </c>
      <c r="AI1256" s="96">
        <f t="shared" si="732"/>
        <v>0</v>
      </c>
      <c r="AK1256" s="104" t="b">
        <f t="shared" si="733"/>
        <v>0</v>
      </c>
      <c r="AL1256" s="104" t="b">
        <f t="shared" si="734"/>
        <v>0</v>
      </c>
      <c r="AM1256" s="104" t="b">
        <f t="shared" si="735"/>
        <v>1</v>
      </c>
      <c r="AN1256" s="104" t="b">
        <f t="shared" si="736"/>
        <v>1</v>
      </c>
      <c r="AO1256" s="98">
        <f t="shared" si="737"/>
        <v>6.69</v>
      </c>
      <c r="AP1256" s="104">
        <f t="shared" si="738"/>
        <v>9.52</v>
      </c>
      <c r="AQ1256" s="98">
        <f t="shared" si="739"/>
        <v>0.2</v>
      </c>
      <c r="AR1256" s="98">
        <f t="shared" si="740"/>
        <v>0.15384615384615385</v>
      </c>
      <c r="AS1256" s="98">
        <f t="shared" si="741"/>
        <v>7.407407407407407E-2</v>
      </c>
      <c r="AU1256" s="97" t="b">
        <f t="shared" si="742"/>
        <v>0</v>
      </c>
      <c r="AV1256" s="97" t="b">
        <f t="shared" si="743"/>
        <v>0</v>
      </c>
      <c r="AW1256" s="97" t="b">
        <f t="shared" si="749"/>
        <v>1</v>
      </c>
      <c r="AX1256" s="97" t="b">
        <f t="shared" si="750"/>
        <v>1</v>
      </c>
      <c r="AY125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6" s="97" t="b">
        <f t="shared" si="744"/>
        <v>1</v>
      </c>
      <c r="BA1256" s="97" t="b">
        <f t="shared" si="745"/>
        <v>1</v>
      </c>
      <c r="BB1256" s="97" t="b">
        <f t="shared" si="751"/>
        <v>0</v>
      </c>
      <c r="BC1256" s="97" t="b">
        <f t="shared" si="752"/>
        <v>0</v>
      </c>
      <c r="BD1256" s="97" t="b">
        <f>Petrobras_PETR4___Histórico__InfoMoney_1[[#This Row],[MACD Line]]&lt;0</f>
        <v>0</v>
      </c>
      <c r="BE125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7" spans="1:57">
      <c r="A1257" s="83">
        <v>42489</v>
      </c>
      <c r="B1257" s="98">
        <v>9.24</v>
      </c>
      <c r="C1257" s="98">
        <v>9.24</v>
      </c>
      <c r="D1257" s="98">
        <v>0</v>
      </c>
      <c r="E1257" s="98">
        <f>Petrobras_PETR4___Histórico__InfoMoney_1[[#This Row],[Var.Dia (%)]]/100</f>
        <v>0</v>
      </c>
      <c r="F1257" s="98">
        <v>9.4</v>
      </c>
      <c r="G1257" s="98">
        <v>9.0399999999999991</v>
      </c>
      <c r="H1257" s="98">
        <v>9.48</v>
      </c>
      <c r="I1257" s="97" t="s">
        <v>1114</v>
      </c>
      <c r="J1257" s="108">
        <v>6.4999999999999997E-3</v>
      </c>
      <c r="K1257" s="97">
        <f ca="1">IF(COUNT($E1257:E$1321)&gt;=22,LINEST(OFFSET(E1257,0,0,22),OFFSET(J1257,0,0,22)),"")</f>
        <v>0.27743943386001207</v>
      </c>
      <c r="L1257" s="99">
        <f t="shared" si="718"/>
        <v>0</v>
      </c>
      <c r="M1257" s="99">
        <f t="shared" si="719"/>
        <v>0</v>
      </c>
      <c r="N1257" s="99">
        <f t="shared" si="720"/>
        <v>0</v>
      </c>
      <c r="O125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-0.14070351758793942</v>
      </c>
      <c r="P1257" s="128">
        <f>IF(Petrobras_PETR4___Histórico__InfoMoney_1[[#This Row],[William %R]]&lt;-0.8,1,0)</f>
        <v>0</v>
      </c>
      <c r="Q1257" s="128">
        <f>IF(Petrobras_PETR4___Histórico__InfoMoney_1[[#This Row],[William %R]]&gt;-0.1,1,0)</f>
        <v>0</v>
      </c>
      <c r="R1257" s="99">
        <f t="shared" si="721"/>
        <v>7.53</v>
      </c>
      <c r="S1257" s="99">
        <f t="shared" si="722"/>
        <v>9.52</v>
      </c>
      <c r="T1257" s="99">
        <f t="shared" si="723"/>
        <v>8.2635384615384595</v>
      </c>
      <c r="U1257" s="99">
        <f t="shared" si="724"/>
        <v>8.1710000000000012</v>
      </c>
      <c r="V1257" s="99">
        <f t="shared" si="725"/>
        <v>8.6896831563927908</v>
      </c>
      <c r="W1257" s="99">
        <f t="shared" si="726"/>
        <v>8.0369693024809248</v>
      </c>
      <c r="X1257" s="99">
        <f t="shared" si="727"/>
        <v>0.65271385391186598</v>
      </c>
      <c r="Y1257" s="99">
        <f t="shared" si="728"/>
        <v>0.6297793441750098</v>
      </c>
      <c r="Z1257" s="99">
        <f t="shared" si="729"/>
        <v>2.2934509736856179E-2</v>
      </c>
      <c r="AA1257" s="109">
        <f t="shared" si="717"/>
        <v>0</v>
      </c>
      <c r="AB1257" s="109">
        <f t="shared" si="746"/>
        <v>0.3787083310411854</v>
      </c>
      <c r="AC1257" s="99" t="str">
        <f t="shared" si="747"/>
        <v>0</v>
      </c>
      <c r="AD1257" s="95" t="str">
        <f t="shared" si="748"/>
        <v>0</v>
      </c>
      <c r="AE1257" s="95">
        <f t="shared" si="730"/>
        <v>1</v>
      </c>
      <c r="AF1257" s="95">
        <f>IF(Petrobras_PETR4___Histórico__InfoMoney_1[[#This Row],[MACD Line]]&lt;0,1,0)</f>
        <v>0</v>
      </c>
      <c r="AG1257" s="99">
        <f>Petrobras_PETR4___Histórico__InfoMoney_1[[#This Row],[9MME]]/Petrobras_PETR4___Histórico__InfoMoney_1[[#This Row],[20MA]]</f>
        <v>1.0113252308822003</v>
      </c>
      <c r="AH1257" s="95">
        <f t="shared" si="731"/>
        <v>0</v>
      </c>
      <c r="AI1257" s="96">
        <f t="shared" si="732"/>
        <v>0</v>
      </c>
      <c r="AK1257" s="104" t="b">
        <f t="shared" si="733"/>
        <v>0</v>
      </c>
      <c r="AL1257" s="104" t="b">
        <f t="shared" si="734"/>
        <v>1</v>
      </c>
      <c r="AM1257" s="104" t="b">
        <f t="shared" si="735"/>
        <v>1</v>
      </c>
      <c r="AN1257" s="104" t="b">
        <f t="shared" si="736"/>
        <v>1</v>
      </c>
      <c r="AO1257" s="98">
        <f t="shared" si="737"/>
        <v>6.69</v>
      </c>
      <c r="AP1257" s="104">
        <f t="shared" si="738"/>
        <v>9.52</v>
      </c>
      <c r="AQ1257" s="98">
        <f t="shared" si="739"/>
        <v>0.2</v>
      </c>
      <c r="AR1257" s="98">
        <f t="shared" si="740"/>
        <v>0.15384615384615385</v>
      </c>
      <c r="AS1257" s="98">
        <f t="shared" si="741"/>
        <v>7.407407407407407E-2</v>
      </c>
      <c r="AU1257" s="97" t="b">
        <f t="shared" si="742"/>
        <v>0</v>
      </c>
      <c r="AV1257" s="97" t="b">
        <f t="shared" si="743"/>
        <v>1</v>
      </c>
      <c r="AW1257" s="97" t="b">
        <f t="shared" si="749"/>
        <v>1</v>
      </c>
      <c r="AX1257" s="97" t="b">
        <f t="shared" si="750"/>
        <v>0</v>
      </c>
      <c r="AY125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7" s="97" t="b">
        <f t="shared" si="744"/>
        <v>0</v>
      </c>
      <c r="BA1257" s="97" t="b">
        <f t="shared" si="745"/>
        <v>1</v>
      </c>
      <c r="BB1257" s="97" t="b">
        <f t="shared" si="751"/>
        <v>1</v>
      </c>
      <c r="BC1257" s="97" t="b">
        <f t="shared" si="752"/>
        <v>0</v>
      </c>
      <c r="BD1257" s="97" t="b">
        <f>Petrobras_PETR4___Histórico__InfoMoney_1[[#This Row],[MACD Line]]&lt;0</f>
        <v>0</v>
      </c>
      <c r="BE125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8" spans="1:57">
      <c r="A1258" s="83">
        <v>42488</v>
      </c>
      <c r="B1258" s="98">
        <v>9.24</v>
      </c>
      <c r="C1258" s="98">
        <v>9.24</v>
      </c>
      <c r="D1258" s="98">
        <v>-0.2</v>
      </c>
      <c r="E1258" s="98">
        <f>Petrobras_PETR4___Histórico__InfoMoney_1[[#This Row],[Var.Dia (%)]]/100</f>
        <v>-2E-3</v>
      </c>
      <c r="F1258" s="98">
        <v>9.24</v>
      </c>
      <c r="G1258" s="98">
        <v>9.11</v>
      </c>
      <c r="H1258" s="98">
        <v>9.52</v>
      </c>
      <c r="I1258" s="97" t="s">
        <v>1115</v>
      </c>
      <c r="J1258" s="108">
        <v>7.4000000000000003E-3</v>
      </c>
      <c r="K1258" s="97">
        <f ca="1">IF(COUNT($E1258:E$1321)&gt;=22,LINEST(OFFSET(E1258,0,0,22),OFFSET(J1258,0,0,22)),"")</f>
        <v>0.290420785876846</v>
      </c>
      <c r="L1258" s="99">
        <f t="shared" si="718"/>
        <v>0</v>
      </c>
      <c r="M1258" s="99">
        <f t="shared" si="719"/>
        <v>1</v>
      </c>
      <c r="N1258" s="99">
        <f t="shared" si="720"/>
        <v>0</v>
      </c>
      <c r="O125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-0.12389380530973425</v>
      </c>
      <c r="P1258" s="128">
        <f>IF(Petrobras_PETR4___Histórico__InfoMoney_1[[#This Row],[William %R]]&lt;-0.8,1,0)</f>
        <v>0</v>
      </c>
      <c r="Q1258" s="128">
        <f>IF(Petrobras_PETR4___Histórico__InfoMoney_1[[#This Row],[William %R]]&gt;-0.1,1,0)</f>
        <v>0</v>
      </c>
      <c r="R1258" s="99">
        <f t="shared" si="721"/>
        <v>7.26</v>
      </c>
      <c r="S1258" s="99">
        <f t="shared" si="722"/>
        <v>9.52</v>
      </c>
      <c r="T1258" s="99">
        <f t="shared" si="723"/>
        <v>8.1949999999999985</v>
      </c>
      <c r="U1258" s="99">
        <f t="shared" si="724"/>
        <v>8.0859999999999985</v>
      </c>
      <c r="V1258" s="99">
        <f t="shared" si="725"/>
        <v>8.5896255484642072</v>
      </c>
      <c r="W1258" s="99">
        <f t="shared" si="726"/>
        <v>7.9407268466793992</v>
      </c>
      <c r="X1258" s="99">
        <f t="shared" si="727"/>
        <v>0.64889870178480802</v>
      </c>
      <c r="Y1258" s="99">
        <f t="shared" si="728"/>
        <v>0.62404571674079579</v>
      </c>
      <c r="Z1258" s="99">
        <f t="shared" si="729"/>
        <v>2.4852985044012232E-2</v>
      </c>
      <c r="AA1258" s="109">
        <f t="shared" si="717"/>
        <v>1.4142135623730649E-2</v>
      </c>
      <c r="AB1258" s="109">
        <f t="shared" si="746"/>
        <v>0.3534543817807328</v>
      </c>
      <c r="AC1258" s="99" t="str">
        <f t="shared" si="747"/>
        <v>0</v>
      </c>
      <c r="AD1258" s="95" t="str">
        <f t="shared" si="748"/>
        <v>0</v>
      </c>
      <c r="AE1258" s="95">
        <f t="shared" si="730"/>
        <v>1</v>
      </c>
      <c r="AF1258" s="95">
        <f>IF(Petrobras_PETR4___Histórico__InfoMoney_1[[#This Row],[MACD Line]]&lt;0,1,0)</f>
        <v>0</v>
      </c>
      <c r="AG1258" s="99">
        <f>Petrobras_PETR4___Histórico__InfoMoney_1[[#This Row],[9MME]]/Petrobras_PETR4___Histórico__InfoMoney_1[[#This Row],[20MA]]</f>
        <v>1.01348008904279</v>
      </c>
      <c r="AH1258" s="95">
        <f t="shared" si="731"/>
        <v>0</v>
      </c>
      <c r="AI1258" s="96">
        <f t="shared" si="732"/>
        <v>0</v>
      </c>
      <c r="AK1258" s="104" t="b">
        <f t="shared" si="733"/>
        <v>1</v>
      </c>
      <c r="AL1258" s="104" t="b">
        <f t="shared" si="734"/>
        <v>1</v>
      </c>
      <c r="AM1258" s="104" t="b">
        <f t="shared" si="735"/>
        <v>0</v>
      </c>
      <c r="AN1258" s="104" t="b">
        <f t="shared" si="736"/>
        <v>1</v>
      </c>
      <c r="AO1258" s="98">
        <f t="shared" si="737"/>
        <v>6.69</v>
      </c>
      <c r="AP1258" s="104">
        <f t="shared" si="738"/>
        <v>9.52</v>
      </c>
      <c r="AQ1258" s="98">
        <f t="shared" si="739"/>
        <v>0.2</v>
      </c>
      <c r="AR1258" s="98">
        <f t="shared" si="740"/>
        <v>0.15384615384615385</v>
      </c>
      <c r="AS1258" s="98">
        <f t="shared" si="741"/>
        <v>7.407407407407407E-2</v>
      </c>
      <c r="AU1258" s="97" t="b">
        <f t="shared" si="742"/>
        <v>1</v>
      </c>
      <c r="AV1258" s="97" t="b">
        <f t="shared" si="743"/>
        <v>1</v>
      </c>
      <c r="AW1258" s="97" t="b">
        <f t="shared" si="749"/>
        <v>0</v>
      </c>
      <c r="AX1258" s="97" t="b">
        <f t="shared" si="750"/>
        <v>0</v>
      </c>
      <c r="AY125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8" s="97" t="b">
        <f t="shared" si="744"/>
        <v>0</v>
      </c>
      <c r="BA1258" s="97" t="b">
        <f t="shared" si="745"/>
        <v>0</v>
      </c>
      <c r="BB1258" s="97" t="b">
        <f t="shared" si="751"/>
        <v>1</v>
      </c>
      <c r="BC1258" s="97" t="b">
        <f t="shared" si="752"/>
        <v>1</v>
      </c>
      <c r="BD1258" s="97" t="b">
        <f>Petrobras_PETR4___Histórico__InfoMoney_1[[#This Row],[MACD Line]]&lt;0</f>
        <v>0</v>
      </c>
      <c r="BE125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59" spans="1:57">
      <c r="A1259" s="83">
        <v>42487</v>
      </c>
      <c r="B1259" s="98">
        <v>9.26</v>
      </c>
      <c r="C1259" s="98">
        <v>9.26</v>
      </c>
      <c r="D1259" s="98">
        <v>6</v>
      </c>
      <c r="E1259" s="98">
        <f>Petrobras_PETR4___Histórico__InfoMoney_1[[#This Row],[Var.Dia (%)]]/100</f>
        <v>0.06</v>
      </c>
      <c r="F1259" s="98">
        <v>8.9</v>
      </c>
      <c r="G1259" s="98">
        <v>8.83</v>
      </c>
      <c r="H1259" s="98">
        <v>9.3000000000000007</v>
      </c>
      <c r="I1259" s="97" t="s">
        <v>1116</v>
      </c>
      <c r="J1259" s="108">
        <v>3.0999999999999999E-3</v>
      </c>
      <c r="K1259" s="97">
        <f ca="1">IF(COUNT($E1259:E$1321)&gt;=22,LINEST(OFFSET(E1259,0,0,22),OFFSET(J1259,0,0,22)),"")</f>
        <v>0.27788045502906544</v>
      </c>
      <c r="L1259" s="99">
        <f t="shared" si="718"/>
        <v>0</v>
      </c>
      <c r="M1259" s="99">
        <f t="shared" si="719"/>
        <v>0</v>
      </c>
      <c r="N1259" s="99">
        <f t="shared" si="720"/>
        <v>0</v>
      </c>
      <c r="O125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-1.6460905349794615E-2</v>
      </c>
      <c r="P1259" s="128">
        <f>IF(Petrobras_PETR4___Histórico__InfoMoney_1[[#This Row],[William %R]]&lt;-0.8,1,0)</f>
        <v>0</v>
      </c>
      <c r="Q1259" s="128">
        <f>IF(Petrobras_PETR4___Histórico__InfoMoney_1[[#This Row],[William %R]]&gt;-0.1,1,0)</f>
        <v>1</v>
      </c>
      <c r="R1259" s="99">
        <f t="shared" si="721"/>
        <v>6.87</v>
      </c>
      <c r="S1259" s="99">
        <f t="shared" si="722"/>
        <v>9.3000000000000007</v>
      </c>
      <c r="T1259" s="99">
        <f t="shared" si="723"/>
        <v>8.1308076923076911</v>
      </c>
      <c r="U1259" s="99">
        <f t="shared" si="724"/>
        <v>8.004999999999999</v>
      </c>
      <c r="V1259" s="99">
        <f t="shared" si="725"/>
        <v>8.4713756481849725</v>
      </c>
      <c r="W1259" s="99">
        <f t="shared" si="726"/>
        <v>7.8367849944137511</v>
      </c>
      <c r="X1259" s="99">
        <f t="shared" si="727"/>
        <v>0.63459065377122137</v>
      </c>
      <c r="Y1259" s="99">
        <f t="shared" si="728"/>
        <v>0.61783247047979273</v>
      </c>
      <c r="Z1259" s="99">
        <f t="shared" si="729"/>
        <v>1.6758183291428641E-2</v>
      </c>
      <c r="AA1259" s="109">
        <f t="shared" si="717"/>
        <v>0.36769552621700441</v>
      </c>
      <c r="AB1259" s="109">
        <f t="shared" si="746"/>
        <v>0.31693847983480949</v>
      </c>
      <c r="AC1259" s="99" t="str">
        <f t="shared" si="747"/>
        <v>0</v>
      </c>
      <c r="AD1259" s="95" t="str">
        <f t="shared" si="748"/>
        <v>0</v>
      </c>
      <c r="AE1259" s="95">
        <f t="shared" si="730"/>
        <v>1</v>
      </c>
      <c r="AF1259" s="95">
        <f>IF(Petrobras_PETR4___Histórico__InfoMoney_1[[#This Row],[MACD Line]]&lt;0,1,0)</f>
        <v>0</v>
      </c>
      <c r="AG1259" s="99">
        <f>Petrobras_PETR4___Histórico__InfoMoney_1[[#This Row],[9MME]]/Petrobras_PETR4___Histórico__InfoMoney_1[[#This Row],[20MA]]</f>
        <v>1.0157161389516167</v>
      </c>
      <c r="AH1259" s="95">
        <f t="shared" si="731"/>
        <v>1</v>
      </c>
      <c r="AI1259" s="96">
        <f t="shared" si="732"/>
        <v>0</v>
      </c>
      <c r="AK1259" s="104" t="b">
        <f t="shared" si="733"/>
        <v>1</v>
      </c>
      <c r="AL1259" s="104" t="b">
        <f t="shared" si="734"/>
        <v>0</v>
      </c>
      <c r="AM1259" s="104" t="b">
        <f t="shared" si="735"/>
        <v>0</v>
      </c>
      <c r="AN1259" s="104" t="b">
        <f t="shared" si="736"/>
        <v>1</v>
      </c>
      <c r="AO1259" s="98">
        <f t="shared" si="737"/>
        <v>6.69</v>
      </c>
      <c r="AP1259" s="104">
        <f t="shared" si="738"/>
        <v>9.52</v>
      </c>
      <c r="AQ1259" s="98">
        <f t="shared" si="739"/>
        <v>0.2</v>
      </c>
      <c r="AR1259" s="98">
        <f t="shared" si="740"/>
        <v>0.15384615384615385</v>
      </c>
      <c r="AS1259" s="98">
        <f t="shared" si="741"/>
        <v>7.407407407407407E-2</v>
      </c>
      <c r="AU1259" s="97" t="b">
        <f t="shared" si="742"/>
        <v>1</v>
      </c>
      <c r="AV1259" s="97" t="b">
        <f t="shared" si="743"/>
        <v>0</v>
      </c>
      <c r="AW1259" s="97" t="b">
        <f t="shared" si="749"/>
        <v>0</v>
      </c>
      <c r="AX1259" s="97" t="b">
        <f t="shared" si="750"/>
        <v>1</v>
      </c>
      <c r="AY125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59" s="97" t="b">
        <f t="shared" si="744"/>
        <v>0</v>
      </c>
      <c r="BA1259" s="97" t="b">
        <f t="shared" si="745"/>
        <v>0</v>
      </c>
      <c r="BB1259" s="97" t="b">
        <f t="shared" si="751"/>
        <v>0</v>
      </c>
      <c r="BC1259" s="97" t="b">
        <f t="shared" si="752"/>
        <v>1</v>
      </c>
      <c r="BD1259" s="97" t="b">
        <f>Petrobras_PETR4___Histórico__InfoMoney_1[[#This Row],[MACD Line]]&lt;0</f>
        <v>0</v>
      </c>
      <c r="BE125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0" spans="1:57">
      <c r="A1260" s="83">
        <v>42486</v>
      </c>
      <c r="B1260" s="98">
        <v>8.74</v>
      </c>
      <c r="C1260" s="98">
        <v>8.74</v>
      </c>
      <c r="D1260" s="98">
        <v>3.64</v>
      </c>
      <c r="E1260" s="98">
        <f>Petrobras_PETR4___Histórico__InfoMoney_1[[#This Row],[Var.Dia (%)]]/100</f>
        <v>3.6400000000000002E-2</v>
      </c>
      <c r="F1260" s="98">
        <v>8.56</v>
      </c>
      <c r="G1260" s="98">
        <v>8.44</v>
      </c>
      <c r="H1260" s="98">
        <v>8.8000000000000007</v>
      </c>
      <c r="I1260" s="97" t="s">
        <v>1117</v>
      </c>
      <c r="J1260" s="108">
        <v>-2.5600000000000001E-2</v>
      </c>
      <c r="K1260" s="97">
        <f ca="1">IF(COUNT($E1260:E$1321)&gt;=22,LINEST(OFFSET(E1260,0,0,22),OFFSET(J1260,0,0,22)),"")</f>
        <v>0.24722124370083748</v>
      </c>
      <c r="L1260" s="99">
        <f t="shared" si="718"/>
        <v>0</v>
      </c>
      <c r="M1260" s="99">
        <f t="shared" si="719"/>
        <v>0</v>
      </c>
      <c r="N1260" s="99">
        <f t="shared" si="720"/>
        <v>0</v>
      </c>
      <c r="O126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-0.10849056603773601</v>
      </c>
      <c r="P1260" s="128">
        <f>IF(Petrobras_PETR4___Histórico__InfoMoney_1[[#This Row],[William %R]]&lt;-0.8,1,0)</f>
        <v>0</v>
      </c>
      <c r="Q1260" s="128">
        <f>IF(Petrobras_PETR4___Histórico__InfoMoney_1[[#This Row],[William %R]]&gt;-0.1,1,0)</f>
        <v>0</v>
      </c>
      <c r="R1260" s="99">
        <f t="shared" si="721"/>
        <v>6.85</v>
      </c>
      <c r="S1260" s="99">
        <f t="shared" si="722"/>
        <v>8.9700000000000006</v>
      </c>
      <c r="T1260" s="99">
        <f t="shared" si="723"/>
        <v>8.0034230769230774</v>
      </c>
      <c r="U1260" s="99">
        <f t="shared" si="724"/>
        <v>7.9254999999999978</v>
      </c>
      <c r="V1260" s="99">
        <f t="shared" si="725"/>
        <v>8.3279894024004211</v>
      </c>
      <c r="W1260" s="99">
        <f t="shared" si="726"/>
        <v>7.7229277939668508</v>
      </c>
      <c r="X1260" s="99">
        <f t="shared" si="727"/>
        <v>0.60506160843357026</v>
      </c>
      <c r="Y1260" s="99">
        <f t="shared" si="728"/>
        <v>0.6136429246569356</v>
      </c>
      <c r="Z1260" s="99">
        <f t="shared" si="729"/>
        <v>-8.5813162233653317E-3</v>
      </c>
      <c r="AA1260" s="109">
        <f t="shared" si="717"/>
        <v>0.21920310216783009</v>
      </c>
      <c r="AB1260" s="109">
        <f t="shared" si="746"/>
        <v>0.1514265498517352</v>
      </c>
      <c r="AC1260" s="99" t="str">
        <f t="shared" si="747"/>
        <v>0</v>
      </c>
      <c r="AD1260" s="95" t="str">
        <f t="shared" si="748"/>
        <v>0</v>
      </c>
      <c r="AE1260" s="95">
        <f t="shared" si="730"/>
        <v>1</v>
      </c>
      <c r="AF1260" s="95">
        <f>IF(Petrobras_PETR4___Histórico__InfoMoney_1[[#This Row],[MACD Line]]&lt;0,1,0)</f>
        <v>0</v>
      </c>
      <c r="AG1260" s="99">
        <f>Petrobras_PETR4___Histórico__InfoMoney_1[[#This Row],[9MME]]/Petrobras_PETR4___Histórico__InfoMoney_1[[#This Row],[20MA]]</f>
        <v>1.0098319445994675</v>
      </c>
      <c r="AH1260" s="95">
        <f t="shared" si="731"/>
        <v>0</v>
      </c>
      <c r="AI1260" s="96">
        <f t="shared" si="732"/>
        <v>0</v>
      </c>
      <c r="AK1260" s="104" t="b">
        <f t="shared" si="733"/>
        <v>0</v>
      </c>
      <c r="AL1260" s="104" t="b">
        <f t="shared" si="734"/>
        <v>1</v>
      </c>
      <c r="AM1260" s="104" t="b">
        <f t="shared" si="735"/>
        <v>0</v>
      </c>
      <c r="AN1260" s="104" t="b">
        <f t="shared" si="736"/>
        <v>1</v>
      </c>
      <c r="AO1260" s="98">
        <f t="shared" si="737"/>
        <v>6.69</v>
      </c>
      <c r="AP1260" s="104">
        <f t="shared" si="738"/>
        <v>8.9700000000000006</v>
      </c>
      <c r="AQ1260" s="98">
        <f t="shared" si="739"/>
        <v>0.2</v>
      </c>
      <c r="AR1260" s="98">
        <f t="shared" si="740"/>
        <v>0.15384615384615385</v>
      </c>
      <c r="AS1260" s="98">
        <f t="shared" si="741"/>
        <v>7.407407407407407E-2</v>
      </c>
      <c r="AU1260" s="97" t="b">
        <f t="shared" si="742"/>
        <v>0</v>
      </c>
      <c r="AV1260" s="97" t="b">
        <f t="shared" si="743"/>
        <v>0</v>
      </c>
      <c r="AW1260" s="97" t="b">
        <f t="shared" si="749"/>
        <v>1</v>
      </c>
      <c r="AX1260" s="97" t="b">
        <f t="shared" si="750"/>
        <v>1</v>
      </c>
      <c r="AY126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0" s="97" t="b">
        <f t="shared" si="744"/>
        <v>0</v>
      </c>
      <c r="BA1260" s="97" t="b">
        <f t="shared" si="745"/>
        <v>0</v>
      </c>
      <c r="BB1260" s="97" t="b">
        <f t="shared" si="751"/>
        <v>0</v>
      </c>
      <c r="BC1260" s="97" t="b">
        <f t="shared" si="752"/>
        <v>0</v>
      </c>
      <c r="BD1260" s="97" t="b">
        <f>Petrobras_PETR4___Histórico__InfoMoney_1[[#This Row],[MACD Line]]&lt;0</f>
        <v>0</v>
      </c>
      <c r="BE126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1" spans="1:57">
      <c r="A1261" s="83">
        <v>42485</v>
      </c>
      <c r="B1261" s="98">
        <v>8.43</v>
      </c>
      <c r="C1261" s="98">
        <v>8.43</v>
      </c>
      <c r="D1261" s="98">
        <v>-4.3099999999999996</v>
      </c>
      <c r="E1261" s="98">
        <f>Petrobras_PETR4___Histórico__InfoMoney_1[[#This Row],[Var.Dia (%)]]/100</f>
        <v>-4.3099999999999999E-2</v>
      </c>
      <c r="F1261" s="98">
        <v>8.77</v>
      </c>
      <c r="G1261" s="98">
        <v>8.43</v>
      </c>
      <c r="H1261" s="98">
        <v>8.94</v>
      </c>
      <c r="I1261" s="97" t="s">
        <v>1118</v>
      </c>
      <c r="J1261" s="108">
        <v>-2.3E-2</v>
      </c>
      <c r="K1261" s="97">
        <f ca="1">IF(COUNT($E1261:E$1321)&gt;=22,LINEST(OFFSET(E1261,0,0,22),OFFSET(J1261,0,0,22)),"")</f>
        <v>0.31593033263282944</v>
      </c>
      <c r="L1261" s="99">
        <f t="shared" si="718"/>
        <v>0</v>
      </c>
      <c r="M1261" s="99">
        <f t="shared" si="719"/>
        <v>0</v>
      </c>
      <c r="N1261" s="99">
        <f t="shared" si="720"/>
        <v>0</v>
      </c>
      <c r="O126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-0.23684210526315827</v>
      </c>
      <c r="P1261" s="128">
        <f>IF(Petrobras_PETR4___Histórico__InfoMoney_1[[#This Row],[William %R]]&lt;-0.8,1,0)</f>
        <v>0</v>
      </c>
      <c r="Q1261" s="128">
        <f>IF(Petrobras_PETR4___Histórico__InfoMoney_1[[#This Row],[William %R]]&gt;-0.1,1,0)</f>
        <v>0</v>
      </c>
      <c r="R1261" s="99">
        <f t="shared" si="721"/>
        <v>6.69</v>
      </c>
      <c r="S1261" s="99">
        <f t="shared" si="722"/>
        <v>8.9700000000000006</v>
      </c>
      <c r="T1261" s="99">
        <f t="shared" si="723"/>
        <v>7.8977692307692298</v>
      </c>
      <c r="U1261" s="99">
        <f t="shared" si="724"/>
        <v>7.8694999999999995</v>
      </c>
      <c r="V1261" s="99">
        <f t="shared" si="725"/>
        <v>8.2530783846550424</v>
      </c>
      <c r="W1261" s="99">
        <f t="shared" si="726"/>
        <v>7.6415620174841985</v>
      </c>
      <c r="X1261" s="99">
        <f t="shared" si="727"/>
        <v>0.6115163671708439</v>
      </c>
      <c r="Y1261" s="99">
        <f t="shared" si="728"/>
        <v>0.6157882537127769</v>
      </c>
      <c r="Z1261" s="99">
        <f t="shared" si="729"/>
        <v>-4.271886541933001E-3</v>
      </c>
      <c r="AA1261" s="109">
        <f t="shared" si="717"/>
        <v>0.26870057685088861</v>
      </c>
      <c r="AB1261" s="109">
        <f t="shared" si="746"/>
        <v>0.18713631395322525</v>
      </c>
      <c r="AC1261" s="99" t="str">
        <f t="shared" si="747"/>
        <v>0</v>
      </c>
      <c r="AD1261" s="95" t="str">
        <f t="shared" si="748"/>
        <v>0</v>
      </c>
      <c r="AE1261" s="95">
        <f t="shared" si="730"/>
        <v>1</v>
      </c>
      <c r="AF1261" s="95">
        <f>IF(Petrobras_PETR4___Histórico__InfoMoney_1[[#This Row],[MACD Line]]&lt;0,1,0)</f>
        <v>0</v>
      </c>
      <c r="AG1261" s="99">
        <f>Petrobras_PETR4___Histórico__InfoMoney_1[[#This Row],[9MME]]/Petrobras_PETR4___Histórico__InfoMoney_1[[#This Row],[20MA]]</f>
        <v>1.0035922524644807</v>
      </c>
      <c r="AH1261" s="95">
        <f t="shared" si="731"/>
        <v>0</v>
      </c>
      <c r="AI1261" s="96">
        <f t="shared" si="732"/>
        <v>1</v>
      </c>
      <c r="AK1261" s="104" t="b">
        <f t="shared" si="733"/>
        <v>1</v>
      </c>
      <c r="AL1261" s="104" t="b">
        <f t="shared" si="734"/>
        <v>0</v>
      </c>
      <c r="AM1261" s="104" t="b">
        <f t="shared" si="735"/>
        <v>1</v>
      </c>
      <c r="AN1261" s="104" t="b">
        <f t="shared" si="736"/>
        <v>0</v>
      </c>
      <c r="AO1261" s="98">
        <f t="shared" si="737"/>
        <v>6.61</v>
      </c>
      <c r="AP1261" s="104">
        <f t="shared" si="738"/>
        <v>8.9700000000000006</v>
      </c>
      <c r="AQ1261" s="98">
        <f t="shared" si="739"/>
        <v>0.2</v>
      </c>
      <c r="AR1261" s="98">
        <f t="shared" si="740"/>
        <v>0.15384615384615385</v>
      </c>
      <c r="AS1261" s="98">
        <f t="shared" si="741"/>
        <v>7.407407407407407E-2</v>
      </c>
      <c r="AU1261" s="97" t="b">
        <f t="shared" si="742"/>
        <v>0</v>
      </c>
      <c r="AV1261" s="97" t="b">
        <f t="shared" si="743"/>
        <v>1</v>
      </c>
      <c r="AW1261" s="97" t="b">
        <f t="shared" si="749"/>
        <v>1</v>
      </c>
      <c r="AX1261" s="97" t="b">
        <f t="shared" si="750"/>
        <v>0</v>
      </c>
      <c r="AY126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1" s="97" t="b">
        <f t="shared" si="744"/>
        <v>1</v>
      </c>
      <c r="BA1261" s="97" t="b">
        <f t="shared" si="745"/>
        <v>0</v>
      </c>
      <c r="BB1261" s="97" t="b">
        <f t="shared" si="751"/>
        <v>1</v>
      </c>
      <c r="BC1261" s="97" t="b">
        <f t="shared" si="752"/>
        <v>0</v>
      </c>
      <c r="BD1261" s="97" t="b">
        <f>Petrobras_PETR4___Histórico__InfoMoney_1[[#This Row],[MACD Line]]&lt;0</f>
        <v>0</v>
      </c>
      <c r="BE126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2" spans="1:57">
      <c r="A1262" s="83">
        <v>42482</v>
      </c>
      <c r="B1262" s="98">
        <v>8.81</v>
      </c>
      <c r="C1262" s="98">
        <v>8.81</v>
      </c>
      <c r="D1262" s="98">
        <v>2.85</v>
      </c>
      <c r="E1262" s="98">
        <f>Petrobras_PETR4___Histórico__InfoMoney_1[[#This Row],[Var.Dia (%)]]/100</f>
        <v>2.8500000000000001E-2</v>
      </c>
      <c r="F1262" s="98">
        <v>8.42</v>
      </c>
      <c r="G1262" s="98">
        <v>8.39</v>
      </c>
      <c r="H1262" s="98">
        <v>8.9700000000000006</v>
      </c>
      <c r="I1262" s="97" t="s">
        <v>1119</v>
      </c>
      <c r="J1262" s="108">
        <v>2.0199999999999999E-2</v>
      </c>
      <c r="K1262" s="97">
        <f ca="1">IF(COUNT($E1262:E$1321)&gt;=22,LINEST(OFFSET(E1262,0,0,22),OFFSET(J1262,0,0,22)),"")</f>
        <v>0.15424725212966733</v>
      </c>
      <c r="L1262" s="99">
        <f t="shared" si="718"/>
        <v>0</v>
      </c>
      <c r="M1262" s="99">
        <f t="shared" si="719"/>
        <v>1</v>
      </c>
      <c r="N1262" s="99">
        <f t="shared" si="720"/>
        <v>0</v>
      </c>
      <c r="O126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-7.017543859649128E-2</v>
      </c>
      <c r="P1262" s="128">
        <f>IF(Petrobras_PETR4___Histórico__InfoMoney_1[[#This Row],[William %R]]&lt;-0.8,1,0)</f>
        <v>0</v>
      </c>
      <c r="Q1262" s="128">
        <f>IF(Petrobras_PETR4___Histórico__InfoMoney_1[[#This Row],[William %R]]&gt;-0.1,1,0)</f>
        <v>1</v>
      </c>
      <c r="R1262" s="99">
        <f t="shared" si="721"/>
        <v>6.69</v>
      </c>
      <c r="S1262" s="99">
        <f t="shared" si="722"/>
        <v>8.9700000000000006</v>
      </c>
      <c r="T1262" s="99">
        <f t="shared" si="723"/>
        <v>7.880923076923076</v>
      </c>
      <c r="U1262" s="99">
        <f t="shared" si="724"/>
        <v>7.8009999999999993</v>
      </c>
      <c r="V1262" s="99">
        <f t="shared" si="725"/>
        <v>8.2209108182286865</v>
      </c>
      <c r="W1262" s="99">
        <f t="shared" si="726"/>
        <v>7.5784869788829345</v>
      </c>
      <c r="X1262" s="99">
        <f t="shared" si="727"/>
        <v>0.64242383934575198</v>
      </c>
      <c r="Y1262" s="99">
        <f t="shared" si="728"/>
        <v>0.61685622534826012</v>
      </c>
      <c r="Z1262" s="99">
        <f t="shared" si="729"/>
        <v>2.5567613997491856E-2</v>
      </c>
      <c r="AA1262" s="109">
        <f t="shared" si="717"/>
        <v>0.17677669529663689</v>
      </c>
      <c r="AB1262" s="109">
        <f t="shared" si="746"/>
        <v>0.18281137820168653</v>
      </c>
      <c r="AC1262" s="99" t="str">
        <f t="shared" si="747"/>
        <v>0</v>
      </c>
      <c r="AD1262" s="95" t="str">
        <f t="shared" si="748"/>
        <v>0</v>
      </c>
      <c r="AE1262" s="95">
        <f t="shared" si="730"/>
        <v>1</v>
      </c>
      <c r="AF1262" s="95">
        <f>IF(Petrobras_PETR4___Histórico__InfoMoney_1[[#This Row],[MACD Line]]&lt;0,1,0)</f>
        <v>0</v>
      </c>
      <c r="AG1262" s="99">
        <f>Petrobras_PETR4___Histórico__InfoMoney_1[[#This Row],[9MME]]/Petrobras_PETR4___Histórico__InfoMoney_1[[#This Row],[20MA]]</f>
        <v>1.0102452348318263</v>
      </c>
      <c r="AH1262" s="95">
        <f t="shared" si="731"/>
        <v>0</v>
      </c>
      <c r="AI1262" s="96">
        <f t="shared" si="732"/>
        <v>0</v>
      </c>
      <c r="AK1262" s="104" t="b">
        <f t="shared" si="733"/>
        <v>0</v>
      </c>
      <c r="AL1262" s="104" t="b">
        <f t="shared" si="734"/>
        <v>1</v>
      </c>
      <c r="AM1262" s="104" t="b">
        <f t="shared" si="735"/>
        <v>0</v>
      </c>
      <c r="AN1262" s="104" t="b">
        <f t="shared" si="736"/>
        <v>1</v>
      </c>
      <c r="AO1262" s="98">
        <f t="shared" si="737"/>
        <v>6.61</v>
      </c>
      <c r="AP1262" s="104">
        <f t="shared" si="738"/>
        <v>8.9700000000000006</v>
      </c>
      <c r="AQ1262" s="98">
        <f t="shared" si="739"/>
        <v>0.2</v>
      </c>
      <c r="AR1262" s="98">
        <f t="shared" si="740"/>
        <v>0.15384615384615385</v>
      </c>
      <c r="AS1262" s="98">
        <f t="shared" si="741"/>
        <v>7.407407407407407E-2</v>
      </c>
      <c r="AU1262" s="97" t="b">
        <f t="shared" si="742"/>
        <v>1</v>
      </c>
      <c r="AV1262" s="97" t="b">
        <f t="shared" si="743"/>
        <v>0</v>
      </c>
      <c r="AW1262" s="97" t="b">
        <f t="shared" si="749"/>
        <v>0</v>
      </c>
      <c r="AX1262" s="97" t="b">
        <f t="shared" si="750"/>
        <v>1</v>
      </c>
      <c r="AY126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2" s="97" t="b">
        <f t="shared" si="744"/>
        <v>0</v>
      </c>
      <c r="BA1262" s="97" t="b">
        <f t="shared" si="745"/>
        <v>1</v>
      </c>
      <c r="BB1262" s="97" t="b">
        <f t="shared" si="751"/>
        <v>0</v>
      </c>
      <c r="BC1262" s="97" t="b">
        <f t="shared" si="752"/>
        <v>1</v>
      </c>
      <c r="BD1262" s="97" t="b">
        <f>Petrobras_PETR4___Histórico__InfoMoney_1[[#This Row],[MACD Line]]&lt;0</f>
        <v>0</v>
      </c>
      <c r="BE126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3" spans="1:57">
      <c r="A1263" s="83">
        <v>42480</v>
      </c>
      <c r="B1263" s="98">
        <v>8.56</v>
      </c>
      <c r="C1263" s="98">
        <v>8.56</v>
      </c>
      <c r="D1263" s="98">
        <v>-1.46</v>
      </c>
      <c r="E1263" s="98">
        <f>Petrobras_PETR4___Histórico__InfoMoney_1[[#This Row],[Var.Dia (%)]]/100</f>
        <v>-1.46E-2</v>
      </c>
      <c r="F1263" s="98">
        <v>8.56</v>
      </c>
      <c r="G1263" s="98">
        <v>8.44</v>
      </c>
      <c r="H1263" s="98">
        <v>8.7100000000000009</v>
      </c>
      <c r="I1263" s="97" t="s">
        <v>1120</v>
      </c>
      <c r="J1263" s="108">
        <v>1.37E-2</v>
      </c>
      <c r="K1263" s="97">
        <f ca="1">IF(COUNT($E1263:E$1321)&gt;=22,LINEST(OFFSET(E1263,0,0,22),OFFSET(J1263,0,0,22)),"")</f>
        <v>9.8177709681546099E-2</v>
      </c>
      <c r="L1263" s="99">
        <f t="shared" si="718"/>
        <v>0</v>
      </c>
      <c r="M1263" s="99">
        <f t="shared" si="719"/>
        <v>0</v>
      </c>
      <c r="N1263" s="99">
        <f t="shared" si="720"/>
        <v>0</v>
      </c>
      <c r="O126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-0.14611872146118732</v>
      </c>
      <c r="P1263" s="128">
        <f>IF(Petrobras_PETR4___Histórico__InfoMoney_1[[#This Row],[William %R]]&lt;-0.8,1,0)</f>
        <v>0</v>
      </c>
      <c r="Q1263" s="128">
        <f>IF(Petrobras_PETR4___Histórico__InfoMoney_1[[#This Row],[William %R]]&gt;-0.1,1,0)</f>
        <v>0</v>
      </c>
      <c r="R1263" s="99">
        <f t="shared" si="721"/>
        <v>6.69</v>
      </c>
      <c r="S1263" s="99">
        <f t="shared" si="722"/>
        <v>8.8800000000000008</v>
      </c>
      <c r="T1263" s="99">
        <f t="shared" si="723"/>
        <v>7.7904230769230765</v>
      </c>
      <c r="U1263" s="99">
        <f t="shared" si="724"/>
        <v>7.7119999999999989</v>
      </c>
      <c r="V1263" s="99">
        <f t="shared" si="725"/>
        <v>8.1138036942702652</v>
      </c>
      <c r="W1263" s="99">
        <f t="shared" si="726"/>
        <v>7.4799659371935689</v>
      </c>
      <c r="X1263" s="99">
        <f t="shared" si="727"/>
        <v>0.63383775707669621</v>
      </c>
      <c r="Y1263" s="99">
        <f t="shared" si="728"/>
        <v>0.6104643218488871</v>
      </c>
      <c r="Z1263" s="99">
        <f t="shared" si="729"/>
        <v>2.3373435227809103E-2</v>
      </c>
      <c r="AA1263" s="109">
        <f t="shared" si="717"/>
        <v>9.1923881554250478E-2</v>
      </c>
      <c r="AB1263" s="109">
        <f t="shared" si="746"/>
        <v>0.2059854363784005</v>
      </c>
      <c r="AC1263" s="99" t="str">
        <f t="shared" si="747"/>
        <v>0</v>
      </c>
      <c r="AD1263" s="95" t="str">
        <f t="shared" si="748"/>
        <v>0</v>
      </c>
      <c r="AE1263" s="95">
        <f t="shared" si="730"/>
        <v>1</v>
      </c>
      <c r="AF1263" s="95">
        <f>IF(Petrobras_PETR4___Histórico__InfoMoney_1[[#This Row],[MACD Line]]&lt;0,1,0)</f>
        <v>0</v>
      </c>
      <c r="AG1263" s="99">
        <f>Petrobras_PETR4___Histórico__InfoMoney_1[[#This Row],[9MME]]/Petrobras_PETR4___Histórico__InfoMoney_1[[#This Row],[20MA]]</f>
        <v>1.0101689674433452</v>
      </c>
      <c r="AH1263" s="95">
        <f t="shared" si="731"/>
        <v>0</v>
      </c>
      <c r="AI1263" s="96">
        <f t="shared" si="732"/>
        <v>0</v>
      </c>
      <c r="AK1263" s="104" t="b">
        <f t="shared" si="733"/>
        <v>1</v>
      </c>
      <c r="AL1263" s="104" t="b">
        <f t="shared" si="734"/>
        <v>0</v>
      </c>
      <c r="AM1263" s="104" t="b">
        <f t="shared" si="735"/>
        <v>0</v>
      </c>
      <c r="AN1263" s="104" t="b">
        <f t="shared" si="736"/>
        <v>1</v>
      </c>
      <c r="AO1263" s="98">
        <f t="shared" si="737"/>
        <v>6.61</v>
      </c>
      <c r="AP1263" s="104">
        <f t="shared" si="738"/>
        <v>8.8800000000000008</v>
      </c>
      <c r="AQ1263" s="98">
        <f t="shared" si="739"/>
        <v>0.2</v>
      </c>
      <c r="AR1263" s="98">
        <f t="shared" si="740"/>
        <v>0.15384615384615385</v>
      </c>
      <c r="AS1263" s="98">
        <f t="shared" si="741"/>
        <v>7.407407407407407E-2</v>
      </c>
      <c r="AU1263" s="97" t="b">
        <f t="shared" si="742"/>
        <v>0</v>
      </c>
      <c r="AV1263" s="97" t="b">
        <f t="shared" si="743"/>
        <v>0</v>
      </c>
      <c r="AW1263" s="97" t="b">
        <f t="shared" si="749"/>
        <v>1</v>
      </c>
      <c r="AX1263" s="97" t="b">
        <f t="shared" si="750"/>
        <v>0</v>
      </c>
      <c r="AY126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3" s="97" t="b">
        <f t="shared" si="744"/>
        <v>0</v>
      </c>
      <c r="BA1263" s="97" t="b">
        <f t="shared" si="745"/>
        <v>0</v>
      </c>
      <c r="BB1263" s="97" t="b">
        <f t="shared" si="751"/>
        <v>1</v>
      </c>
      <c r="BC1263" s="97" t="b">
        <f t="shared" si="752"/>
        <v>0</v>
      </c>
      <c r="BD1263" s="97" t="b">
        <f>Petrobras_PETR4___Histórico__InfoMoney_1[[#This Row],[MACD Line]]&lt;0</f>
        <v>0</v>
      </c>
      <c r="BE126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4" spans="1:57">
      <c r="A1264" s="83">
        <v>42479</v>
      </c>
      <c r="B1264" s="98">
        <v>8.69</v>
      </c>
      <c r="C1264" s="98">
        <v>8.69</v>
      </c>
      <c r="D1264" s="98">
        <v>4.1100000000000003</v>
      </c>
      <c r="E1264" s="98">
        <f>Petrobras_PETR4___Histórico__InfoMoney_1[[#This Row],[Var.Dia (%)]]/100</f>
        <v>4.1100000000000005E-2</v>
      </c>
      <c r="F1264" s="98">
        <v>8.56</v>
      </c>
      <c r="G1264" s="98">
        <v>8.44</v>
      </c>
      <c r="H1264" s="98">
        <v>8.74</v>
      </c>
      <c r="I1264" s="97" t="s">
        <v>1121</v>
      </c>
      <c r="J1264" s="108">
        <v>1.5E-3</v>
      </c>
      <c r="K1264" s="97">
        <f ca="1">IF(COUNT($E1264:E$1321)&gt;=22,LINEST(OFFSET(E1264,0,0,22),OFFSET(J1264,0,0,22)),"")</f>
        <v>0.1545283802869159</v>
      </c>
      <c r="L1264" s="99">
        <f t="shared" si="718"/>
        <v>0</v>
      </c>
      <c r="M1264" s="99">
        <f t="shared" si="719"/>
        <v>0</v>
      </c>
      <c r="N1264" s="99">
        <f t="shared" si="720"/>
        <v>0</v>
      </c>
      <c r="O126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-8.6757990867580473E-2</v>
      </c>
      <c r="P1264" s="128">
        <f>IF(Petrobras_PETR4___Histórico__InfoMoney_1[[#This Row],[William %R]]&lt;-0.8,1,0)</f>
        <v>0</v>
      </c>
      <c r="Q1264" s="128">
        <f>IF(Petrobras_PETR4___Histórico__InfoMoney_1[[#This Row],[William %R]]&gt;-0.1,1,0)</f>
        <v>1</v>
      </c>
      <c r="R1264" s="99">
        <f t="shared" si="721"/>
        <v>6.69</v>
      </c>
      <c r="S1264" s="99">
        <f t="shared" si="722"/>
        <v>8.8800000000000008</v>
      </c>
      <c r="T1264" s="99">
        <f t="shared" si="723"/>
        <v>7.7507692307692304</v>
      </c>
      <c r="U1264" s="99">
        <f t="shared" si="724"/>
        <v>7.6504999999999992</v>
      </c>
      <c r="V1264" s="99">
        <f t="shared" si="725"/>
        <v>8.0326770932284948</v>
      </c>
      <c r="W1264" s="99">
        <f t="shared" si="726"/>
        <v>7.3935632121690542</v>
      </c>
      <c r="X1264" s="99">
        <f t="shared" si="727"/>
        <v>0.63911388105944056</v>
      </c>
      <c r="Y1264" s="99">
        <f t="shared" si="728"/>
        <v>0.6046209630419348</v>
      </c>
      <c r="Z1264" s="99">
        <f t="shared" si="729"/>
        <v>3.4492918017505758E-2</v>
      </c>
      <c r="AA1264" s="109">
        <f t="shared" si="717"/>
        <v>0.24041630560342606</v>
      </c>
      <c r="AB1264" s="109">
        <f t="shared" si="746"/>
        <v>0.20765355763867874</v>
      </c>
      <c r="AC1264" s="99" t="str">
        <f t="shared" si="747"/>
        <v>0</v>
      </c>
      <c r="AD1264" s="95" t="str">
        <f t="shared" si="748"/>
        <v>0</v>
      </c>
      <c r="AE1264" s="95">
        <f t="shared" si="730"/>
        <v>1</v>
      </c>
      <c r="AF1264" s="95">
        <f>IF(Petrobras_PETR4___Histórico__InfoMoney_1[[#This Row],[MACD Line]]&lt;0,1,0)</f>
        <v>0</v>
      </c>
      <c r="AG1264" s="99">
        <f>Petrobras_PETR4___Histórico__InfoMoney_1[[#This Row],[9MME]]/Petrobras_PETR4___Histórico__InfoMoney_1[[#This Row],[20MA]]</f>
        <v>1.0131062323729469</v>
      </c>
      <c r="AH1264" s="95">
        <f t="shared" si="731"/>
        <v>0</v>
      </c>
      <c r="AI1264" s="96">
        <f t="shared" si="732"/>
        <v>0</v>
      </c>
      <c r="AK1264" s="104" t="b">
        <f t="shared" si="733"/>
        <v>0</v>
      </c>
      <c r="AL1264" s="104" t="b">
        <f t="shared" si="734"/>
        <v>1</v>
      </c>
      <c r="AM1264" s="104" t="b">
        <f t="shared" si="735"/>
        <v>0</v>
      </c>
      <c r="AN1264" s="104" t="b">
        <f t="shared" si="736"/>
        <v>1</v>
      </c>
      <c r="AO1264" s="98">
        <f t="shared" si="737"/>
        <v>6.61</v>
      </c>
      <c r="AP1264" s="104">
        <f t="shared" si="738"/>
        <v>8.8800000000000008</v>
      </c>
      <c r="AQ1264" s="98">
        <f t="shared" si="739"/>
        <v>0.2</v>
      </c>
      <c r="AR1264" s="98">
        <f t="shared" si="740"/>
        <v>0.15384615384615385</v>
      </c>
      <c r="AS1264" s="98">
        <f t="shared" si="741"/>
        <v>7.407407407407407E-2</v>
      </c>
      <c r="AU1264" s="97" t="b">
        <f t="shared" si="742"/>
        <v>0</v>
      </c>
      <c r="AV1264" s="97" t="b">
        <f t="shared" si="743"/>
        <v>0</v>
      </c>
      <c r="AW1264" s="97" t="b">
        <f t="shared" si="749"/>
        <v>0</v>
      </c>
      <c r="AX1264" s="97" t="b">
        <f t="shared" si="750"/>
        <v>1</v>
      </c>
      <c r="AY126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4" s="97" t="b">
        <f t="shared" si="744"/>
        <v>1</v>
      </c>
      <c r="BA1264" s="97" t="b">
        <f t="shared" si="745"/>
        <v>0</v>
      </c>
      <c r="BB1264" s="97" t="b">
        <f t="shared" si="751"/>
        <v>0</v>
      </c>
      <c r="BC1264" s="97" t="b">
        <f t="shared" si="752"/>
        <v>1</v>
      </c>
      <c r="BD1264" s="97" t="b">
        <f>Petrobras_PETR4___Histórico__InfoMoney_1[[#This Row],[MACD Line]]&lt;0</f>
        <v>0</v>
      </c>
      <c r="BE126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5" spans="1:57">
      <c r="A1265" s="83">
        <v>42478</v>
      </c>
      <c r="B1265" s="98">
        <v>8.35</v>
      </c>
      <c r="C1265" s="98">
        <v>8.35</v>
      </c>
      <c r="D1265" s="98">
        <v>-4.6399999999999997</v>
      </c>
      <c r="E1265" s="98">
        <f>Petrobras_PETR4___Histórico__InfoMoney_1[[#This Row],[Var.Dia (%)]]/100</f>
        <v>-4.6399999999999997E-2</v>
      </c>
      <c r="F1265" s="98">
        <v>8.7200000000000006</v>
      </c>
      <c r="G1265" s="98">
        <v>8.0299999999999994</v>
      </c>
      <c r="H1265" s="98">
        <v>8.7799999999999994</v>
      </c>
      <c r="I1265" s="97" t="s">
        <v>1122</v>
      </c>
      <c r="J1265" s="108">
        <v>-1.52E-2</v>
      </c>
      <c r="K1265" s="97">
        <f ca="1">IF(COUNT($E1265:E$1321)&gt;=22,LINEST(OFFSET(E1265,0,0,22),OFFSET(J1265,0,0,22)),"")</f>
        <v>0.20323040820386745</v>
      </c>
      <c r="L1265" s="99">
        <f t="shared" si="718"/>
        <v>0</v>
      </c>
      <c r="M1265" s="99">
        <f t="shared" si="719"/>
        <v>0</v>
      </c>
      <c r="N1265" s="99">
        <f t="shared" si="720"/>
        <v>0</v>
      </c>
      <c r="O126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-0.24200913242009181</v>
      </c>
      <c r="P1265" s="128">
        <f>IF(Petrobras_PETR4___Histórico__InfoMoney_1[[#This Row],[William %R]]&lt;-0.8,1,0)</f>
        <v>0</v>
      </c>
      <c r="Q1265" s="128">
        <f>IF(Petrobras_PETR4___Histórico__InfoMoney_1[[#This Row],[William %R]]&gt;-0.1,1,0)</f>
        <v>0</v>
      </c>
      <c r="R1265" s="99">
        <f t="shared" si="721"/>
        <v>6.69</v>
      </c>
      <c r="S1265" s="99">
        <f t="shared" si="722"/>
        <v>8.8800000000000008</v>
      </c>
      <c r="T1265" s="99">
        <f t="shared" si="723"/>
        <v>7.6557307692307708</v>
      </c>
      <c r="U1265" s="99">
        <f t="shared" si="724"/>
        <v>7.58</v>
      </c>
      <c r="V1265" s="99">
        <f t="shared" si="725"/>
        <v>7.913163837451858</v>
      </c>
      <c r="W1265" s="99">
        <f t="shared" si="726"/>
        <v>7.2898482691425786</v>
      </c>
      <c r="X1265" s="99">
        <f t="shared" si="727"/>
        <v>0.62331556830927948</v>
      </c>
      <c r="Y1265" s="99">
        <f t="shared" si="728"/>
        <v>0.59599773353755836</v>
      </c>
      <c r="Z1265" s="99">
        <f t="shared" si="729"/>
        <v>2.7317834771721117E-2</v>
      </c>
      <c r="AA1265" s="109">
        <f t="shared" si="717"/>
        <v>0.28284271247461928</v>
      </c>
      <c r="AB1265" s="109">
        <f t="shared" si="746"/>
        <v>0.23964557162609959</v>
      </c>
      <c r="AC1265" s="99" t="str">
        <f t="shared" si="747"/>
        <v>0</v>
      </c>
      <c r="AD1265" s="95" t="str">
        <f t="shared" si="748"/>
        <v>0</v>
      </c>
      <c r="AE1265" s="95">
        <f t="shared" si="730"/>
        <v>1</v>
      </c>
      <c r="AF1265" s="95">
        <f>IF(Petrobras_PETR4___Histórico__InfoMoney_1[[#This Row],[MACD Line]]&lt;0,1,0)</f>
        <v>0</v>
      </c>
      <c r="AG1265" s="99">
        <f>Petrobras_PETR4___Histórico__InfoMoney_1[[#This Row],[9MME]]/Petrobras_PETR4___Histórico__InfoMoney_1[[#This Row],[20MA]]</f>
        <v>1.0099908666531361</v>
      </c>
      <c r="AH1265" s="95">
        <f t="shared" si="731"/>
        <v>0</v>
      </c>
      <c r="AI1265" s="96">
        <f t="shared" si="732"/>
        <v>0</v>
      </c>
      <c r="AK1265" s="104" t="b">
        <f t="shared" si="733"/>
        <v>1</v>
      </c>
      <c r="AL1265" s="104" t="b">
        <f t="shared" si="734"/>
        <v>0</v>
      </c>
      <c r="AM1265" s="104" t="b">
        <f t="shared" si="735"/>
        <v>1</v>
      </c>
      <c r="AN1265" s="104" t="b">
        <f t="shared" si="736"/>
        <v>1</v>
      </c>
      <c r="AO1265" s="98">
        <f t="shared" si="737"/>
        <v>6.61</v>
      </c>
      <c r="AP1265" s="104">
        <f t="shared" si="738"/>
        <v>8.8800000000000008</v>
      </c>
      <c r="AQ1265" s="98">
        <f t="shared" si="739"/>
        <v>0.2</v>
      </c>
      <c r="AR1265" s="98">
        <f t="shared" si="740"/>
        <v>0.15384615384615385</v>
      </c>
      <c r="AS1265" s="98">
        <f t="shared" si="741"/>
        <v>7.407407407407407E-2</v>
      </c>
      <c r="AU1265" s="97" t="b">
        <f t="shared" si="742"/>
        <v>0</v>
      </c>
      <c r="AV1265" s="97" t="b">
        <f t="shared" si="743"/>
        <v>1</v>
      </c>
      <c r="AW1265" s="97" t="b">
        <f t="shared" si="749"/>
        <v>1</v>
      </c>
      <c r="AX1265" s="97" t="b">
        <f t="shared" si="750"/>
        <v>0</v>
      </c>
      <c r="AY126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5" s="97" t="b">
        <f t="shared" si="744"/>
        <v>1</v>
      </c>
      <c r="BA1265" s="97" t="b">
        <f t="shared" si="745"/>
        <v>1</v>
      </c>
      <c r="BB1265" s="97" t="b">
        <f t="shared" si="751"/>
        <v>1</v>
      </c>
      <c r="BC1265" s="97" t="b">
        <f t="shared" si="752"/>
        <v>0</v>
      </c>
      <c r="BD1265" s="97" t="b">
        <f>Petrobras_PETR4___Histórico__InfoMoney_1[[#This Row],[MACD Line]]&lt;0</f>
        <v>0</v>
      </c>
      <c r="BE126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6" spans="1:57">
      <c r="A1266" s="83">
        <v>42475</v>
      </c>
      <c r="B1266" s="98">
        <v>8.75</v>
      </c>
      <c r="C1266" s="98">
        <v>8.75</v>
      </c>
      <c r="D1266" s="98">
        <v>5.78</v>
      </c>
      <c r="E1266" s="98">
        <f>Petrobras_PETR4___Histórico__InfoMoney_1[[#This Row],[Var.Dia (%)]]/100</f>
        <v>5.7800000000000004E-2</v>
      </c>
      <c r="F1266" s="98">
        <v>8.36</v>
      </c>
      <c r="G1266" s="98">
        <v>8.19</v>
      </c>
      <c r="H1266" s="98">
        <v>8.8800000000000008</v>
      </c>
      <c r="I1266" s="97" t="s">
        <v>1123</v>
      </c>
      <c r="J1266" s="108">
        <v>6.3E-3</v>
      </c>
      <c r="K1266" s="97">
        <f ca="1">IF(COUNT($E1266:E$1321)&gt;=22,LINEST(OFFSET(E1266,0,0,22),OFFSET(J1266,0,0,22)),"")</f>
        <v>-0.36562361407665772</v>
      </c>
      <c r="L1266" s="99">
        <f t="shared" si="718"/>
        <v>0</v>
      </c>
      <c r="M1266" s="99">
        <f t="shared" si="719"/>
        <v>1</v>
      </c>
      <c r="N1266" s="99">
        <f t="shared" si="720"/>
        <v>0</v>
      </c>
      <c r="O126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-5.936073059360765E-2</v>
      </c>
      <c r="P1266" s="128">
        <f>IF(Petrobras_PETR4___Histórico__InfoMoney_1[[#This Row],[William %R]]&lt;-0.8,1,0)</f>
        <v>0</v>
      </c>
      <c r="Q1266" s="128">
        <f>IF(Petrobras_PETR4___Histórico__InfoMoney_1[[#This Row],[William %R]]&gt;-0.1,1,0)</f>
        <v>1</v>
      </c>
      <c r="R1266" s="99">
        <f t="shared" si="721"/>
        <v>6.69</v>
      </c>
      <c r="S1266" s="99">
        <f t="shared" si="722"/>
        <v>8.8800000000000008</v>
      </c>
      <c r="T1266" s="99">
        <f t="shared" si="723"/>
        <v>7.656769230769231</v>
      </c>
      <c r="U1266" s="99">
        <f t="shared" si="724"/>
        <v>7.5295000000000014</v>
      </c>
      <c r="V1266" s="99">
        <f t="shared" si="725"/>
        <v>7.8337390806249232</v>
      </c>
      <c r="W1266" s="99">
        <f t="shared" si="726"/>
        <v>7.2050361306739852</v>
      </c>
      <c r="X1266" s="99">
        <f t="shared" si="727"/>
        <v>0.62870294995093801</v>
      </c>
      <c r="Y1266" s="99">
        <f t="shared" si="728"/>
        <v>0.58916827484462808</v>
      </c>
      <c r="Z1266" s="99">
        <f t="shared" si="729"/>
        <v>3.9534675106309924E-2</v>
      </c>
      <c r="AA1266" s="109">
        <f t="shared" si="717"/>
        <v>0.33234018715767777</v>
      </c>
      <c r="AB1266" s="109">
        <f t="shared" si="746"/>
        <v>0.45306732391555227</v>
      </c>
      <c r="AC1266" s="99" t="str">
        <f t="shared" si="747"/>
        <v>0</v>
      </c>
      <c r="AD1266" s="95" t="str">
        <f t="shared" si="748"/>
        <v>0</v>
      </c>
      <c r="AE1266" s="95">
        <f t="shared" si="730"/>
        <v>1</v>
      </c>
      <c r="AF1266" s="95">
        <f>IF(Petrobras_PETR4___Histórico__InfoMoney_1[[#This Row],[MACD Line]]&lt;0,1,0)</f>
        <v>0</v>
      </c>
      <c r="AG1266" s="99">
        <f>Petrobras_PETR4___Histórico__InfoMoney_1[[#This Row],[9MME]]/Petrobras_PETR4___Histórico__InfoMoney_1[[#This Row],[20MA]]</f>
        <v>1.0169027466324763</v>
      </c>
      <c r="AH1266" s="95">
        <f t="shared" si="731"/>
        <v>0</v>
      </c>
      <c r="AI1266" s="96">
        <f t="shared" si="732"/>
        <v>0</v>
      </c>
      <c r="AK1266" s="104" t="b">
        <f t="shared" si="733"/>
        <v>0</v>
      </c>
      <c r="AL1266" s="104" t="b">
        <f t="shared" si="734"/>
        <v>1</v>
      </c>
      <c r="AM1266" s="104" t="b">
        <f t="shared" si="735"/>
        <v>0</v>
      </c>
      <c r="AN1266" s="104" t="b">
        <f t="shared" si="736"/>
        <v>1</v>
      </c>
      <c r="AO1266" s="98">
        <f t="shared" si="737"/>
        <v>6.61</v>
      </c>
      <c r="AP1266" s="104">
        <f t="shared" si="738"/>
        <v>8.8800000000000008</v>
      </c>
      <c r="AQ1266" s="98">
        <f t="shared" si="739"/>
        <v>0.2</v>
      </c>
      <c r="AR1266" s="98">
        <f t="shared" si="740"/>
        <v>0.15384615384615385</v>
      </c>
      <c r="AS1266" s="98">
        <f t="shared" si="741"/>
        <v>7.407407407407407E-2</v>
      </c>
      <c r="AU1266" s="97" t="b">
        <f t="shared" si="742"/>
        <v>1</v>
      </c>
      <c r="AV1266" s="97" t="b">
        <f t="shared" si="743"/>
        <v>1</v>
      </c>
      <c r="AW1266" s="97" t="b">
        <f t="shared" si="749"/>
        <v>0</v>
      </c>
      <c r="AX1266" s="97" t="b">
        <f t="shared" si="750"/>
        <v>0</v>
      </c>
      <c r="AY126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6" s="97" t="b">
        <f t="shared" si="744"/>
        <v>1</v>
      </c>
      <c r="BA1266" s="97" t="b">
        <f t="shared" si="745"/>
        <v>1</v>
      </c>
      <c r="BB1266" s="97" t="b">
        <f t="shared" si="751"/>
        <v>1</v>
      </c>
      <c r="BC1266" s="97" t="b">
        <f t="shared" si="752"/>
        <v>1</v>
      </c>
      <c r="BD1266" s="97" t="b">
        <f>Petrobras_PETR4___Histórico__InfoMoney_1[[#This Row],[MACD Line]]&lt;0</f>
        <v>0</v>
      </c>
      <c r="BE126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7" spans="1:57">
      <c r="A1267" s="83">
        <v>42474</v>
      </c>
      <c r="B1267" s="98">
        <v>8.2799999999999994</v>
      </c>
      <c r="C1267" s="98">
        <v>8.2799999999999994</v>
      </c>
      <c r="D1267" s="98">
        <v>-3.68</v>
      </c>
      <c r="E1267" s="98">
        <f>Petrobras_PETR4___Histórico__InfoMoney_1[[#This Row],[Var.Dia (%)]]/100</f>
        <v>-3.6799999999999999E-2</v>
      </c>
      <c r="F1267" s="98">
        <v>8.2799999999999994</v>
      </c>
      <c r="G1267" s="98">
        <v>8.24</v>
      </c>
      <c r="H1267" s="98">
        <v>8.83</v>
      </c>
      <c r="I1267" s="97" t="s">
        <v>1124</v>
      </c>
      <c r="J1267" s="108">
        <v>-1.5299999999999999E-2</v>
      </c>
      <c r="K1267" s="97">
        <f ca="1">IF(COUNT($E1267:E$1321)&gt;=22,LINEST(OFFSET(E1267,0,0,22),OFFSET(J1267,0,0,22)),"")</f>
        <v>-0.314336273495327</v>
      </c>
      <c r="L1267" s="99">
        <f t="shared" si="718"/>
        <v>0</v>
      </c>
      <c r="M1267" s="99">
        <f t="shared" si="719"/>
        <v>0</v>
      </c>
      <c r="N1267" s="99">
        <f t="shared" si="720"/>
        <v>0</v>
      </c>
      <c r="O126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-0.25700934579439288</v>
      </c>
      <c r="P1267" s="128">
        <f>IF(Petrobras_PETR4___Histórico__InfoMoney_1[[#This Row],[William %R]]&lt;-0.8,1,0)</f>
        <v>0</v>
      </c>
      <c r="Q1267" s="128">
        <f>IF(Petrobras_PETR4___Histórico__InfoMoney_1[[#This Row],[William %R]]&gt;-0.1,1,0)</f>
        <v>0</v>
      </c>
      <c r="R1267" s="99">
        <f t="shared" si="721"/>
        <v>6.69</v>
      </c>
      <c r="S1267" s="99">
        <f t="shared" si="722"/>
        <v>8.83</v>
      </c>
      <c r="T1267" s="99">
        <f t="shared" si="723"/>
        <v>7.510423076923078</v>
      </c>
      <c r="U1267" s="99">
        <f t="shared" si="724"/>
        <v>7.4580000000000002</v>
      </c>
      <c r="V1267" s="99">
        <f t="shared" si="725"/>
        <v>7.667146186193091</v>
      </c>
      <c r="W1267" s="99">
        <f t="shared" si="726"/>
        <v>7.0814390211279044</v>
      </c>
      <c r="X1267" s="99">
        <f t="shared" si="727"/>
        <v>0.58570716506518661</v>
      </c>
      <c r="Y1267" s="99">
        <f t="shared" si="728"/>
        <v>0.57928460606805054</v>
      </c>
      <c r="Z1267" s="99">
        <f t="shared" si="729"/>
        <v>6.422558997136063E-3</v>
      </c>
      <c r="AA1267" s="109">
        <f t="shared" si="717"/>
        <v>0.21920310216783009</v>
      </c>
      <c r="AB1267" s="109">
        <f t="shared" si="746"/>
        <v>0.47935373160120476</v>
      </c>
      <c r="AC1267" s="99" t="str">
        <f t="shared" si="747"/>
        <v>0</v>
      </c>
      <c r="AD1267" s="95" t="str">
        <f t="shared" si="748"/>
        <v>0</v>
      </c>
      <c r="AE1267" s="95">
        <f t="shared" si="730"/>
        <v>1</v>
      </c>
      <c r="AF1267" s="95">
        <f>IF(Petrobras_PETR4___Histórico__InfoMoney_1[[#This Row],[MACD Line]]&lt;0,1,0)</f>
        <v>0</v>
      </c>
      <c r="AG1267" s="99">
        <f>Petrobras_PETR4___Histórico__InfoMoney_1[[#This Row],[9MME]]/Petrobras_PETR4___Histórico__InfoMoney_1[[#This Row],[20MA]]</f>
        <v>1.0070291065866288</v>
      </c>
      <c r="AH1267" s="95">
        <f t="shared" si="731"/>
        <v>1</v>
      </c>
      <c r="AI1267" s="96">
        <f t="shared" si="732"/>
        <v>0</v>
      </c>
      <c r="AK1267" s="104" t="b">
        <f t="shared" si="733"/>
        <v>1</v>
      </c>
      <c r="AL1267" s="104" t="b">
        <f t="shared" si="734"/>
        <v>1</v>
      </c>
      <c r="AM1267" s="104" t="b">
        <f t="shared" si="735"/>
        <v>0</v>
      </c>
      <c r="AN1267" s="104" t="b">
        <f t="shared" si="736"/>
        <v>1</v>
      </c>
      <c r="AO1267" s="98">
        <f t="shared" si="737"/>
        <v>5.79</v>
      </c>
      <c r="AP1267" s="104">
        <f t="shared" si="738"/>
        <v>8.8800000000000008</v>
      </c>
      <c r="AQ1267" s="98">
        <f t="shared" si="739"/>
        <v>0.2</v>
      </c>
      <c r="AR1267" s="98">
        <f t="shared" si="740"/>
        <v>0.15384615384615385</v>
      </c>
      <c r="AS1267" s="98">
        <f t="shared" si="741"/>
        <v>7.407407407407407E-2</v>
      </c>
      <c r="AU1267" s="97" t="b">
        <f t="shared" si="742"/>
        <v>1</v>
      </c>
      <c r="AV1267" s="97" t="b">
        <f t="shared" si="743"/>
        <v>1</v>
      </c>
      <c r="AW1267" s="97" t="b">
        <f t="shared" si="749"/>
        <v>0</v>
      </c>
      <c r="AX1267" s="97" t="b">
        <f t="shared" si="750"/>
        <v>0</v>
      </c>
      <c r="AY126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7" s="97" t="b">
        <f t="shared" si="744"/>
        <v>0</v>
      </c>
      <c r="BA1267" s="97" t="b">
        <f t="shared" si="745"/>
        <v>1</v>
      </c>
      <c r="BB1267" s="97" t="b">
        <f t="shared" si="751"/>
        <v>1</v>
      </c>
      <c r="BC1267" s="97" t="b">
        <f t="shared" si="752"/>
        <v>1</v>
      </c>
      <c r="BD1267" s="97" t="b">
        <f>Petrobras_PETR4___Histórico__InfoMoney_1[[#This Row],[MACD Line]]&lt;0</f>
        <v>0</v>
      </c>
      <c r="BE126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8" spans="1:57">
      <c r="A1268" s="83">
        <v>42473</v>
      </c>
      <c r="B1268" s="98">
        <v>8.59</v>
      </c>
      <c r="C1268" s="98">
        <v>8.59</v>
      </c>
      <c r="D1268" s="98">
        <v>5.31</v>
      </c>
      <c r="E1268" s="98">
        <f>Petrobras_PETR4___Histórico__InfoMoney_1[[#This Row],[Var.Dia (%)]]/100</f>
        <v>5.3099999999999994E-2</v>
      </c>
      <c r="F1268" s="98">
        <v>8.5</v>
      </c>
      <c r="G1268" s="98">
        <v>8.39</v>
      </c>
      <c r="H1268" s="98">
        <v>8.8000000000000007</v>
      </c>
      <c r="I1268" s="97" t="s">
        <v>1125</v>
      </c>
      <c r="J1268" s="108">
        <v>1.41E-2</v>
      </c>
      <c r="K1268" s="97">
        <f ca="1">IF(COUNT($E1268:E$1321)&gt;=22,LINEST(OFFSET(E1268,0,0,22),OFFSET(J1268,0,0,22)),"")</f>
        <v>-0.64265419732652906</v>
      </c>
      <c r="L1268" s="99">
        <f t="shared" si="718"/>
        <v>0</v>
      </c>
      <c r="M1268" s="99">
        <f t="shared" si="719"/>
        <v>0</v>
      </c>
      <c r="N1268" s="99">
        <f t="shared" si="720"/>
        <v>0</v>
      </c>
      <c r="O126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-9.5890410958904479E-2</v>
      </c>
      <c r="P1268" s="128">
        <f>IF(Petrobras_PETR4___Histórico__InfoMoney_1[[#This Row],[William %R]]&lt;-0.8,1,0)</f>
        <v>0</v>
      </c>
      <c r="Q1268" s="128">
        <f>IF(Petrobras_PETR4___Histórico__InfoMoney_1[[#This Row],[William %R]]&gt;-0.1,1,0)</f>
        <v>1</v>
      </c>
      <c r="R1268" s="99">
        <f t="shared" si="721"/>
        <v>6.61</v>
      </c>
      <c r="S1268" s="99">
        <f t="shared" si="722"/>
        <v>8.8000000000000007</v>
      </c>
      <c r="T1268" s="99">
        <f t="shared" si="723"/>
        <v>7.4472692307692316</v>
      </c>
      <c r="U1268" s="99">
        <f t="shared" si="724"/>
        <v>7.3705000000000016</v>
      </c>
      <c r="V1268" s="99">
        <f t="shared" si="725"/>
        <v>7.5557182200463799</v>
      </c>
      <c r="W1268" s="99">
        <f t="shared" si="726"/>
        <v>6.9855541428181365</v>
      </c>
      <c r="X1268" s="99">
        <f t="shared" si="727"/>
        <v>0.57016407722824347</v>
      </c>
      <c r="Y1268" s="99">
        <f t="shared" si="728"/>
        <v>0.57767896631876647</v>
      </c>
      <c r="Z1268" s="99">
        <f t="shared" si="729"/>
        <v>-7.5148890905230026E-3</v>
      </c>
      <c r="AA1268" s="109">
        <f t="shared" si="717"/>
        <v>0.30405591591021525</v>
      </c>
      <c r="AB1268" s="109">
        <f t="shared" si="746"/>
        <v>0.63458647952820424</v>
      </c>
      <c r="AC1268" s="99" t="str">
        <f t="shared" si="747"/>
        <v>0</v>
      </c>
      <c r="AD1268" s="95" t="str">
        <f t="shared" si="748"/>
        <v>0</v>
      </c>
      <c r="AE1268" s="95">
        <f t="shared" si="730"/>
        <v>1</v>
      </c>
      <c r="AF1268" s="95">
        <f>IF(Petrobras_PETR4___Histórico__InfoMoney_1[[#This Row],[MACD Line]]&lt;0,1,0)</f>
        <v>0</v>
      </c>
      <c r="AG1268" s="99">
        <f>Petrobras_PETR4___Histórico__InfoMoney_1[[#This Row],[9MME]]/Petrobras_PETR4___Histórico__InfoMoney_1[[#This Row],[20MA]]</f>
        <v>1.0104157425913072</v>
      </c>
      <c r="AH1268" s="95">
        <f t="shared" si="731"/>
        <v>0</v>
      </c>
      <c r="AI1268" s="96">
        <f t="shared" si="732"/>
        <v>0</v>
      </c>
      <c r="AK1268" s="104" t="b">
        <f t="shared" si="733"/>
        <v>1</v>
      </c>
      <c r="AL1268" s="104" t="b">
        <f t="shared" si="734"/>
        <v>0</v>
      </c>
      <c r="AM1268" s="104" t="b">
        <f t="shared" si="735"/>
        <v>0</v>
      </c>
      <c r="AN1268" s="104" t="b">
        <f t="shared" si="736"/>
        <v>1</v>
      </c>
      <c r="AO1268" s="98">
        <f t="shared" si="737"/>
        <v>5.79</v>
      </c>
      <c r="AP1268" s="104">
        <f t="shared" si="738"/>
        <v>8.83</v>
      </c>
      <c r="AQ1268" s="98">
        <f t="shared" si="739"/>
        <v>0.2</v>
      </c>
      <c r="AR1268" s="98">
        <f t="shared" si="740"/>
        <v>0.15384615384615385</v>
      </c>
      <c r="AS1268" s="98">
        <f t="shared" si="741"/>
        <v>7.407407407407407E-2</v>
      </c>
      <c r="AU1268" s="97" t="b">
        <f t="shared" si="742"/>
        <v>1</v>
      </c>
      <c r="AV1268" s="97" t="b">
        <f t="shared" si="743"/>
        <v>1</v>
      </c>
      <c r="AW1268" s="97" t="b">
        <f t="shared" si="749"/>
        <v>0</v>
      </c>
      <c r="AX1268" s="97" t="b">
        <f t="shared" si="750"/>
        <v>0</v>
      </c>
      <c r="AY126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8" s="97" t="b">
        <f t="shared" si="744"/>
        <v>0</v>
      </c>
      <c r="BA1268" s="97" t="b">
        <f t="shared" si="745"/>
        <v>0</v>
      </c>
      <c r="BB1268" s="97" t="b">
        <f t="shared" si="751"/>
        <v>1</v>
      </c>
      <c r="BC1268" s="97" t="b">
        <f t="shared" si="752"/>
        <v>1</v>
      </c>
      <c r="BD1268" s="97" t="b">
        <f>Petrobras_PETR4___Histórico__InfoMoney_1[[#This Row],[MACD Line]]&lt;0</f>
        <v>0</v>
      </c>
      <c r="BE126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69" spans="1:57">
      <c r="A1269" s="83">
        <v>42472</v>
      </c>
      <c r="B1269" s="98">
        <v>8.16</v>
      </c>
      <c r="C1269" s="98">
        <v>8.16</v>
      </c>
      <c r="D1269" s="98">
        <v>7.63</v>
      </c>
      <c r="E1269" s="98">
        <f>Petrobras_PETR4___Histórico__InfoMoney_1[[#This Row],[Var.Dia (%)]]/100</f>
        <v>7.6299999999999993E-2</v>
      </c>
      <c r="F1269" s="98">
        <v>7.72</v>
      </c>
      <c r="G1269" s="98">
        <v>7.67</v>
      </c>
      <c r="H1269" s="98">
        <v>8.27</v>
      </c>
      <c r="I1269" s="97" t="s">
        <v>1126</v>
      </c>
      <c r="J1269" s="108">
        <v>-2.1600000000000001E-2</v>
      </c>
      <c r="K1269" s="97">
        <f ca="1">IF(COUNT($E1269:E$1321)&gt;=22,LINEST(OFFSET(E1269,0,0,22),OFFSET(J1269,0,0,22)),"")</f>
        <v>-0.68790523083289568</v>
      </c>
      <c r="L1269" s="99">
        <f t="shared" si="718"/>
        <v>0</v>
      </c>
      <c r="M1269" s="99">
        <f t="shared" si="719"/>
        <v>0</v>
      </c>
      <c r="N1269" s="99">
        <f t="shared" si="720"/>
        <v>0</v>
      </c>
      <c r="O126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-6.6265060240963541E-2</v>
      </c>
      <c r="P1269" s="128">
        <f>IF(Petrobras_PETR4___Histórico__InfoMoney_1[[#This Row],[William %R]]&lt;-0.8,1,0)</f>
        <v>0</v>
      </c>
      <c r="Q1269" s="128">
        <f>IF(Petrobras_PETR4___Histórico__InfoMoney_1[[#This Row],[William %R]]&gt;-0.1,1,0)</f>
        <v>1</v>
      </c>
      <c r="R1269" s="99">
        <f t="shared" si="721"/>
        <v>6.61</v>
      </c>
      <c r="S1269" s="99">
        <f t="shared" si="722"/>
        <v>8.27</v>
      </c>
      <c r="T1269" s="99">
        <f t="shared" si="723"/>
        <v>7.3189230769230784</v>
      </c>
      <c r="U1269" s="99">
        <f t="shared" si="724"/>
        <v>7.2395000000000014</v>
      </c>
      <c r="V1269" s="99">
        <f t="shared" si="725"/>
        <v>7.3676669873275396</v>
      </c>
      <c r="W1269" s="99">
        <f t="shared" si="726"/>
        <v>6.8571984742435879</v>
      </c>
      <c r="X1269" s="99">
        <f t="shared" si="727"/>
        <v>0.51046851308395169</v>
      </c>
      <c r="Y1269" s="99">
        <f t="shared" si="728"/>
        <v>0.57955768859139722</v>
      </c>
      <c r="Z1269" s="99">
        <f t="shared" si="729"/>
        <v>-6.9089175507445533E-2</v>
      </c>
      <c r="AA1269" s="109">
        <f t="shared" si="717"/>
        <v>0.41012193308819761</v>
      </c>
      <c r="AB1269" s="109">
        <f t="shared" si="746"/>
        <v>0.5267067495295652</v>
      </c>
      <c r="AC1269" s="99" t="str">
        <f t="shared" si="747"/>
        <v>0</v>
      </c>
      <c r="AD1269" s="95" t="str">
        <f t="shared" si="748"/>
        <v>0</v>
      </c>
      <c r="AE1269" s="95">
        <f t="shared" si="730"/>
        <v>1</v>
      </c>
      <c r="AF1269" s="95">
        <f>IF(Petrobras_PETR4___Histórico__InfoMoney_1[[#This Row],[MACD Line]]&lt;0,1,0)</f>
        <v>0</v>
      </c>
      <c r="AG1269" s="99">
        <f>Petrobras_PETR4___Histórico__InfoMoney_1[[#This Row],[9MME]]/Petrobras_PETR4___Histórico__InfoMoney_1[[#This Row],[20MA]]</f>
        <v>1.0109707959006944</v>
      </c>
      <c r="AH1269" s="95">
        <f t="shared" si="731"/>
        <v>0</v>
      </c>
      <c r="AI1269" s="96">
        <f t="shared" si="732"/>
        <v>0</v>
      </c>
      <c r="AK1269" s="104" t="b">
        <f t="shared" si="733"/>
        <v>0</v>
      </c>
      <c r="AL1269" s="104" t="b">
        <f t="shared" si="734"/>
        <v>1</v>
      </c>
      <c r="AM1269" s="104" t="b">
        <f t="shared" si="735"/>
        <v>0</v>
      </c>
      <c r="AN1269" s="104" t="b">
        <f t="shared" si="736"/>
        <v>1</v>
      </c>
      <c r="AO1269" s="98">
        <f t="shared" si="737"/>
        <v>5.79</v>
      </c>
      <c r="AP1269" s="104">
        <f t="shared" si="738"/>
        <v>8.8000000000000007</v>
      </c>
      <c r="AQ1269" s="98">
        <f t="shared" si="739"/>
        <v>0.2</v>
      </c>
      <c r="AR1269" s="98">
        <f t="shared" si="740"/>
        <v>0.15384615384615385</v>
      </c>
      <c r="AS1269" s="98">
        <f t="shared" si="741"/>
        <v>7.407407407407407E-2</v>
      </c>
      <c r="AU1269" s="97" t="b">
        <f t="shared" si="742"/>
        <v>1</v>
      </c>
      <c r="AV1269" s="97" t="b">
        <f t="shared" si="743"/>
        <v>1</v>
      </c>
      <c r="AW1269" s="97" t="b">
        <f t="shared" si="749"/>
        <v>0</v>
      </c>
      <c r="AX1269" s="97" t="b">
        <f t="shared" si="750"/>
        <v>0</v>
      </c>
      <c r="AY126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69" s="97" t="b">
        <f t="shared" si="744"/>
        <v>0</v>
      </c>
      <c r="BA1269" s="97" t="b">
        <f t="shared" si="745"/>
        <v>0</v>
      </c>
      <c r="BB1269" s="97" t="b">
        <f t="shared" si="751"/>
        <v>1</v>
      </c>
      <c r="BC1269" s="97" t="b">
        <f t="shared" si="752"/>
        <v>1</v>
      </c>
      <c r="BD1269" s="97" t="b">
        <f>Petrobras_PETR4___Histórico__InfoMoney_1[[#This Row],[MACD Line]]&lt;0</f>
        <v>0</v>
      </c>
      <c r="BE126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0" spans="1:57">
      <c r="A1270" s="83">
        <v>42471</v>
      </c>
      <c r="B1270" s="98">
        <v>7.58</v>
      </c>
      <c r="C1270" s="98">
        <v>7.58</v>
      </c>
      <c r="D1270" s="98">
        <v>1.57</v>
      </c>
      <c r="E1270" s="98">
        <f>Petrobras_PETR4___Histórico__InfoMoney_1[[#This Row],[Var.Dia (%)]]/100</f>
        <v>1.5700000000000002E-2</v>
      </c>
      <c r="F1270" s="98">
        <v>7.62</v>
      </c>
      <c r="G1270" s="98">
        <v>7.53</v>
      </c>
      <c r="H1270" s="98">
        <v>7.75</v>
      </c>
      <c r="I1270" s="97" t="s">
        <v>1127</v>
      </c>
      <c r="J1270" s="108">
        <v>-3.5299999999999998E-2</v>
      </c>
      <c r="K1270" s="97">
        <f ca="1">IF(COUNT($E1270:E$1321)&gt;=22,LINEST(OFFSET(E1270,0,0,22),OFFSET(J1270,0,0,22)),"")</f>
        <v>-0.5921880358504763</v>
      </c>
      <c r="L1270" s="99">
        <f t="shared" si="718"/>
        <v>0</v>
      </c>
      <c r="M1270" s="99">
        <f t="shared" si="719"/>
        <v>0</v>
      </c>
      <c r="N1270" s="99">
        <f t="shared" si="720"/>
        <v>0</v>
      </c>
      <c r="O127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-0.36184210526315824</v>
      </c>
      <c r="P1270" s="128">
        <f>IF(Petrobras_PETR4___Histórico__InfoMoney_1[[#This Row],[William %R]]&lt;-0.8,1,0)</f>
        <v>0</v>
      </c>
      <c r="Q1270" s="128">
        <f>IF(Petrobras_PETR4___Histórico__InfoMoney_1[[#This Row],[William %R]]&gt;-0.1,1,0)</f>
        <v>0</v>
      </c>
      <c r="R1270" s="99">
        <f t="shared" si="721"/>
        <v>6.61</v>
      </c>
      <c r="S1270" s="99">
        <f t="shared" si="722"/>
        <v>8.1300000000000008</v>
      </c>
      <c r="T1270" s="99">
        <f t="shared" si="723"/>
        <v>7.2182692307692315</v>
      </c>
      <c r="U1270" s="99">
        <f t="shared" si="724"/>
        <v>7.1660000000000013</v>
      </c>
      <c r="V1270" s="99">
        <f t="shared" si="725"/>
        <v>7.2236064395689104</v>
      </c>
      <c r="W1270" s="99">
        <f t="shared" si="726"/>
        <v>6.7529743521830747</v>
      </c>
      <c r="X1270" s="99">
        <f t="shared" si="727"/>
        <v>0.47063208738583562</v>
      </c>
      <c r="Y1270" s="99">
        <f t="shared" si="728"/>
        <v>0.59682998246825858</v>
      </c>
      <c r="Z1270" s="99">
        <f t="shared" si="729"/>
        <v>-0.12619789508242296</v>
      </c>
      <c r="AA1270" s="109">
        <f t="shared" si="717"/>
        <v>8.4852813742385777E-2</v>
      </c>
      <c r="AB1270" s="109">
        <f t="shared" si="746"/>
        <v>0.31926478039395462</v>
      </c>
      <c r="AC1270" s="99" t="str">
        <f t="shared" si="747"/>
        <v>0</v>
      </c>
      <c r="AD1270" s="95" t="str">
        <f t="shared" si="748"/>
        <v>0</v>
      </c>
      <c r="AE1270" s="95">
        <f t="shared" si="730"/>
        <v>1</v>
      </c>
      <c r="AF1270" s="95">
        <f>IF(Petrobras_PETR4___Histórico__InfoMoney_1[[#This Row],[MACD Line]]&lt;0,1,0)</f>
        <v>0</v>
      </c>
      <c r="AG1270" s="99">
        <f>Petrobras_PETR4___Histórico__InfoMoney_1[[#This Row],[9MME]]/Petrobras_PETR4___Histórico__InfoMoney_1[[#This Row],[20MA]]</f>
        <v>1.0072940595547348</v>
      </c>
      <c r="AH1270" s="95">
        <f t="shared" si="731"/>
        <v>0</v>
      </c>
      <c r="AI1270" s="96">
        <f t="shared" si="732"/>
        <v>0</v>
      </c>
      <c r="AK1270" s="104" t="b">
        <f t="shared" si="733"/>
        <v>1</v>
      </c>
      <c r="AL1270" s="104" t="b">
        <f t="shared" si="734"/>
        <v>0</v>
      </c>
      <c r="AM1270" s="104" t="b">
        <f t="shared" si="735"/>
        <v>0</v>
      </c>
      <c r="AN1270" s="104" t="b">
        <f t="shared" si="736"/>
        <v>1</v>
      </c>
      <c r="AO1270" s="98">
        <f t="shared" si="737"/>
        <v>5.79</v>
      </c>
      <c r="AP1270" s="104">
        <f t="shared" si="738"/>
        <v>8.1300000000000008</v>
      </c>
      <c r="AQ1270" s="98">
        <f t="shared" si="739"/>
        <v>0.2</v>
      </c>
      <c r="AR1270" s="98">
        <f t="shared" si="740"/>
        <v>0.15384615384615385</v>
      </c>
      <c r="AS1270" s="98">
        <f t="shared" si="741"/>
        <v>7.407407407407407E-2</v>
      </c>
      <c r="AU1270" s="97" t="b">
        <f t="shared" si="742"/>
        <v>1</v>
      </c>
      <c r="AV1270" s="97" t="b">
        <f t="shared" si="743"/>
        <v>1</v>
      </c>
      <c r="AW1270" s="97" t="b">
        <f t="shared" si="749"/>
        <v>0</v>
      </c>
      <c r="AX1270" s="97" t="b">
        <f t="shared" si="750"/>
        <v>0</v>
      </c>
      <c r="AY127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0" s="97" t="b">
        <f t="shared" si="744"/>
        <v>0</v>
      </c>
      <c r="BA1270" s="97" t="b">
        <f t="shared" si="745"/>
        <v>0</v>
      </c>
      <c r="BB1270" s="97" t="b">
        <f t="shared" si="751"/>
        <v>1</v>
      </c>
      <c r="BC1270" s="97" t="b">
        <f t="shared" si="752"/>
        <v>1</v>
      </c>
      <c r="BD1270" s="97" t="b">
        <f>Petrobras_PETR4___Histórico__InfoMoney_1[[#This Row],[MACD Line]]&lt;0</f>
        <v>0</v>
      </c>
      <c r="BE127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1" spans="1:57">
      <c r="A1271" s="83">
        <v>42468</v>
      </c>
      <c r="B1271" s="98">
        <v>7.46</v>
      </c>
      <c r="C1271" s="98">
        <v>7.46</v>
      </c>
      <c r="D1271" s="98">
        <v>7.27</v>
      </c>
      <c r="E1271" s="98">
        <f>Petrobras_PETR4___Histórico__InfoMoney_1[[#This Row],[Var.Dia (%)]]/100</f>
        <v>7.2700000000000001E-2</v>
      </c>
      <c r="F1271" s="98">
        <v>7.34</v>
      </c>
      <c r="G1271" s="98">
        <v>7.26</v>
      </c>
      <c r="H1271" s="98">
        <v>7.53</v>
      </c>
      <c r="I1271" s="97" t="s">
        <v>1128</v>
      </c>
      <c r="J1271" s="108">
        <v>0</v>
      </c>
      <c r="K1271" s="97">
        <f ca="1">IF(COUNT($E1271:E$1321)&gt;=22,LINEST(OFFSET(E1271,0,0,22),OFFSET(J1271,0,0,22)),"")</f>
        <v>-0.6266581144162553</v>
      </c>
      <c r="L1271" s="99">
        <f t="shared" si="718"/>
        <v>0</v>
      </c>
      <c r="M1271" s="99">
        <f t="shared" si="719"/>
        <v>0</v>
      </c>
      <c r="N1271" s="99">
        <f t="shared" si="720"/>
        <v>0</v>
      </c>
      <c r="O127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-0.44078947368421095</v>
      </c>
      <c r="P1271" s="128">
        <f>IF(Petrobras_PETR4___Histórico__InfoMoney_1[[#This Row],[William %R]]&lt;-0.8,1,0)</f>
        <v>0</v>
      </c>
      <c r="Q1271" s="128">
        <f>IF(Petrobras_PETR4___Histórico__InfoMoney_1[[#This Row],[William %R]]&gt;-0.1,1,0)</f>
        <v>0</v>
      </c>
      <c r="R1271" s="99">
        <f t="shared" si="721"/>
        <v>6.61</v>
      </c>
      <c r="S1271" s="99">
        <f t="shared" si="722"/>
        <v>8.1300000000000008</v>
      </c>
      <c r="T1271" s="99">
        <f t="shared" si="723"/>
        <v>7.187961538461539</v>
      </c>
      <c r="U1271" s="99">
        <f t="shared" si="724"/>
        <v>7.1525000000000007</v>
      </c>
      <c r="V1271" s="99">
        <f t="shared" si="725"/>
        <v>7.158807610399621</v>
      </c>
      <c r="W1271" s="99">
        <f t="shared" si="726"/>
        <v>6.6868123003577207</v>
      </c>
      <c r="X1271" s="99">
        <f t="shared" si="727"/>
        <v>0.47199531004190032</v>
      </c>
      <c r="Y1271" s="99">
        <f t="shared" si="728"/>
        <v>0.62837945623886438</v>
      </c>
      <c r="Z1271" s="99">
        <f t="shared" si="729"/>
        <v>-0.15638414619696406</v>
      </c>
      <c r="AA1271" s="109">
        <f t="shared" si="717"/>
        <v>0.35355339059327379</v>
      </c>
      <c r="AB1271" s="109">
        <f t="shared" si="746"/>
        <v>0.25292291315734927</v>
      </c>
      <c r="AC1271" s="99" t="str">
        <f t="shared" si="747"/>
        <v>1</v>
      </c>
      <c r="AD1271" s="95" t="str">
        <f t="shared" si="748"/>
        <v>0</v>
      </c>
      <c r="AE1271" s="95">
        <f t="shared" si="730"/>
        <v>1</v>
      </c>
      <c r="AF1271" s="95">
        <f>IF(Petrobras_PETR4___Histórico__InfoMoney_1[[#This Row],[MACD Line]]&lt;0,1,0)</f>
        <v>0</v>
      </c>
      <c r="AG1271" s="99">
        <f>Petrobras_PETR4___Histórico__InfoMoney_1[[#This Row],[9MME]]/Petrobras_PETR4___Histórico__InfoMoney_1[[#This Row],[20MA]]</f>
        <v>1.0049579221896594</v>
      </c>
      <c r="AH1271" s="95">
        <f t="shared" si="731"/>
        <v>0</v>
      </c>
      <c r="AI1271" s="96">
        <f t="shared" si="732"/>
        <v>0</v>
      </c>
      <c r="AK1271" s="104" t="b">
        <f t="shared" si="733"/>
        <v>0</v>
      </c>
      <c r="AL1271" s="104" t="b">
        <f t="shared" si="734"/>
        <v>0</v>
      </c>
      <c r="AM1271" s="104" t="b">
        <f t="shared" si="735"/>
        <v>0</v>
      </c>
      <c r="AN1271" s="104" t="b">
        <f t="shared" si="736"/>
        <v>1</v>
      </c>
      <c r="AO1271" s="98">
        <f t="shared" si="737"/>
        <v>5.79</v>
      </c>
      <c r="AP1271" s="104">
        <f t="shared" si="738"/>
        <v>8.1300000000000008</v>
      </c>
      <c r="AQ1271" s="98">
        <f t="shared" si="739"/>
        <v>0.2</v>
      </c>
      <c r="AR1271" s="98">
        <f t="shared" si="740"/>
        <v>0.15384615384615385</v>
      </c>
      <c r="AS1271" s="98">
        <f t="shared" si="741"/>
        <v>7.407407407407407E-2</v>
      </c>
      <c r="AU1271" s="97" t="b">
        <f t="shared" si="742"/>
        <v>1</v>
      </c>
      <c r="AV1271" s="97" t="b">
        <f t="shared" si="743"/>
        <v>0</v>
      </c>
      <c r="AW1271" s="97" t="b">
        <f t="shared" si="749"/>
        <v>0</v>
      </c>
      <c r="AX1271" s="97" t="b">
        <f t="shared" si="750"/>
        <v>1</v>
      </c>
      <c r="AY127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1" s="97" t="b">
        <f t="shared" si="744"/>
        <v>0</v>
      </c>
      <c r="BA1271" s="97" t="b">
        <f t="shared" si="745"/>
        <v>0</v>
      </c>
      <c r="BB1271" s="97" t="b">
        <f t="shared" si="751"/>
        <v>0</v>
      </c>
      <c r="BC1271" s="97" t="b">
        <f t="shared" si="752"/>
        <v>1</v>
      </c>
      <c r="BD1271" s="97" t="b">
        <f>Petrobras_PETR4___Histórico__InfoMoney_1[[#This Row],[MACD Line]]&lt;0</f>
        <v>0</v>
      </c>
      <c r="BE127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2" spans="1:57">
      <c r="A1272" s="83">
        <v>42467</v>
      </c>
      <c r="B1272" s="98">
        <v>6.96</v>
      </c>
      <c r="C1272" s="98">
        <v>6.96</v>
      </c>
      <c r="D1272" s="98">
        <v>1.58</v>
      </c>
      <c r="E1272" s="98">
        <f>Petrobras_PETR4___Histórico__InfoMoney_1[[#This Row],[Var.Dia (%)]]/100</f>
        <v>1.5800000000000002E-2</v>
      </c>
      <c r="F1272" s="98">
        <v>7.04</v>
      </c>
      <c r="G1272" s="98">
        <v>6.87</v>
      </c>
      <c r="H1272" s="98">
        <v>7.09</v>
      </c>
      <c r="I1272" s="97" t="s">
        <v>1129</v>
      </c>
      <c r="J1272" s="108">
        <v>-3.2899999999999999E-2</v>
      </c>
      <c r="K1272" s="97">
        <f ca="1">IF(COUNT($E1272:E$1321)&gt;=22,LINEST(OFFSET(E1272,0,0,22),OFFSET(J1272,0,0,22)),"")</f>
        <v>-0.61882083782837294</v>
      </c>
      <c r="L1272" s="99">
        <f t="shared" si="718"/>
        <v>0</v>
      </c>
      <c r="M1272" s="99">
        <f t="shared" si="719"/>
        <v>0</v>
      </c>
      <c r="N1272" s="99">
        <f t="shared" si="720"/>
        <v>0</v>
      </c>
      <c r="O127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-0.7697368421052635</v>
      </c>
      <c r="P1272" s="128">
        <f>IF(Petrobras_PETR4___Histórico__InfoMoney_1[[#This Row],[William %R]]&lt;-0.8,1,0)</f>
        <v>0</v>
      </c>
      <c r="Q1272" s="128">
        <f>IF(Petrobras_PETR4___Histórico__InfoMoney_1[[#This Row],[William %R]]&gt;-0.1,1,0)</f>
        <v>0</v>
      </c>
      <c r="R1272" s="99">
        <f t="shared" si="721"/>
        <v>6.61</v>
      </c>
      <c r="S1272" s="99">
        <f t="shared" si="722"/>
        <v>8.1300000000000008</v>
      </c>
      <c r="T1272" s="99">
        <f t="shared" si="723"/>
        <v>7.1072307692307692</v>
      </c>
      <c r="U1272" s="99">
        <f t="shared" si="724"/>
        <v>7.1385000000000005</v>
      </c>
      <c r="V1272" s="99">
        <f t="shared" si="725"/>
        <v>7.1040453577450062</v>
      </c>
      <c r="W1272" s="99">
        <f t="shared" si="726"/>
        <v>6.6249572843863387</v>
      </c>
      <c r="X1272" s="99">
        <f t="shared" si="727"/>
        <v>0.47908807335866754</v>
      </c>
      <c r="Y1272" s="99">
        <f t="shared" si="728"/>
        <v>0.66747549278810536</v>
      </c>
      <c r="Z1272" s="99">
        <f t="shared" si="729"/>
        <v>-0.18838741942943782</v>
      </c>
      <c r="AA1272" s="109">
        <f t="shared" si="717"/>
        <v>7.7781745930520452E-2</v>
      </c>
      <c r="AB1272" s="109">
        <f t="shared" si="746"/>
        <v>0.29082640870457421</v>
      </c>
      <c r="AC1272" s="99" t="str">
        <f t="shared" si="747"/>
        <v>0</v>
      </c>
      <c r="AD1272" s="95" t="str">
        <f t="shared" si="748"/>
        <v>0</v>
      </c>
      <c r="AE1272" s="95">
        <f t="shared" si="730"/>
        <v>1</v>
      </c>
      <c r="AF1272" s="95">
        <f>IF(Petrobras_PETR4___Histórico__InfoMoney_1[[#This Row],[MACD Line]]&lt;0,1,0)</f>
        <v>0</v>
      </c>
      <c r="AG1272" s="99">
        <f>Petrobras_PETR4___Histórico__InfoMoney_1[[#This Row],[9MME]]/Petrobras_PETR4___Histórico__InfoMoney_1[[#This Row],[20MA]]</f>
        <v>0.99561963567006639</v>
      </c>
      <c r="AH1272" s="95">
        <f t="shared" si="731"/>
        <v>0</v>
      </c>
      <c r="AI1272" s="96">
        <f t="shared" si="732"/>
        <v>0</v>
      </c>
      <c r="AK1272" s="104" t="b">
        <f t="shared" si="733"/>
        <v>0</v>
      </c>
      <c r="AL1272" s="104" t="b">
        <f t="shared" si="734"/>
        <v>1</v>
      </c>
      <c r="AM1272" s="104" t="b">
        <f t="shared" si="735"/>
        <v>1</v>
      </c>
      <c r="AN1272" s="104" t="b">
        <f t="shared" si="736"/>
        <v>1</v>
      </c>
      <c r="AO1272" s="98">
        <f t="shared" si="737"/>
        <v>5.79</v>
      </c>
      <c r="AP1272" s="104">
        <f t="shared" si="738"/>
        <v>8.1300000000000008</v>
      </c>
      <c r="AQ1272" s="98">
        <f t="shared" si="739"/>
        <v>0.2</v>
      </c>
      <c r="AR1272" s="98">
        <f t="shared" si="740"/>
        <v>0.15384615384615385</v>
      </c>
      <c r="AS1272" s="98">
        <f t="shared" si="741"/>
        <v>7.407407407407407E-2</v>
      </c>
      <c r="AU1272" s="97" t="b">
        <f t="shared" si="742"/>
        <v>0</v>
      </c>
      <c r="AV1272" s="97" t="b">
        <f t="shared" si="743"/>
        <v>0</v>
      </c>
      <c r="AW1272" s="97" t="b">
        <f t="shared" si="749"/>
        <v>1</v>
      </c>
      <c r="AX1272" s="97" t="b">
        <f t="shared" si="750"/>
        <v>1</v>
      </c>
      <c r="AY127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2" s="97" t="b">
        <f t="shared" si="744"/>
        <v>0</v>
      </c>
      <c r="BA1272" s="97" t="b">
        <f t="shared" si="745"/>
        <v>0</v>
      </c>
      <c r="BB1272" s="97" t="b">
        <f t="shared" si="751"/>
        <v>0</v>
      </c>
      <c r="BC1272" s="97" t="b">
        <f t="shared" si="752"/>
        <v>0</v>
      </c>
      <c r="BD1272" s="97" t="b">
        <f>Petrobras_PETR4___Histórico__InfoMoney_1[[#This Row],[MACD Line]]&lt;0</f>
        <v>0</v>
      </c>
      <c r="BE127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3" spans="1:57">
      <c r="A1273" s="83">
        <v>42466</v>
      </c>
      <c r="B1273" s="98">
        <v>6.85</v>
      </c>
      <c r="C1273" s="98">
        <v>6.85</v>
      </c>
      <c r="D1273" s="98">
        <v>-3.19</v>
      </c>
      <c r="E1273" s="98">
        <f>Petrobras_PETR4___Histórico__InfoMoney_1[[#This Row],[Var.Dia (%)]]/100</f>
        <v>-3.1899999999999998E-2</v>
      </c>
      <c r="F1273" s="98">
        <v>7.02</v>
      </c>
      <c r="G1273" s="98">
        <v>6.85</v>
      </c>
      <c r="H1273" s="98">
        <v>7.19</v>
      </c>
      <c r="I1273" s="97" t="s">
        <v>1130</v>
      </c>
      <c r="J1273" s="108">
        <v>-8.6E-3</v>
      </c>
      <c r="K1273" s="97">
        <f ca="1">IF(COUNT($E1273:E$1321)&gt;=22,LINEST(OFFSET(E1273,0,0,22),OFFSET(J1273,0,0,22)),"")</f>
        <v>-0.64076203804484855</v>
      </c>
      <c r="L1273" s="99">
        <f t="shared" si="718"/>
        <v>0</v>
      </c>
      <c r="M1273" s="99">
        <f t="shared" si="719"/>
        <v>0</v>
      </c>
      <c r="N1273" s="99">
        <f t="shared" si="720"/>
        <v>0</v>
      </c>
      <c r="O127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-0.84210526315789525</v>
      </c>
      <c r="P1273" s="128">
        <f>IF(Petrobras_PETR4___Histórico__InfoMoney_1[[#This Row],[William %R]]&lt;-0.8,1,0)</f>
        <v>1</v>
      </c>
      <c r="Q1273" s="128">
        <f>IF(Petrobras_PETR4___Histórico__InfoMoney_1[[#This Row],[William %R]]&gt;-0.1,1,0)</f>
        <v>0</v>
      </c>
      <c r="R1273" s="99">
        <f t="shared" si="721"/>
        <v>6.61</v>
      </c>
      <c r="S1273" s="99">
        <f t="shared" si="722"/>
        <v>8.1300000000000008</v>
      </c>
      <c r="T1273" s="99">
        <f t="shared" si="723"/>
        <v>7.0860769230769236</v>
      </c>
      <c r="U1273" s="99">
        <f t="shared" si="724"/>
        <v>7.1340000000000003</v>
      </c>
      <c r="V1273" s="99">
        <f t="shared" si="725"/>
        <v>7.1302354227895526</v>
      </c>
      <c r="W1273" s="99">
        <f t="shared" si="726"/>
        <v>6.5981538671372455</v>
      </c>
      <c r="X1273" s="99">
        <f t="shared" si="727"/>
        <v>0.53208155565230708</v>
      </c>
      <c r="Y1273" s="99">
        <f t="shared" si="728"/>
        <v>0.71457234764546484</v>
      </c>
      <c r="Z1273" s="99">
        <f t="shared" si="729"/>
        <v>-0.18249079199315776</v>
      </c>
      <c r="AA1273" s="109">
        <f t="shared" si="717"/>
        <v>0.1555634918610409</v>
      </c>
      <c r="AB1273" s="109">
        <f t="shared" si="746"/>
        <v>0.35216473417990063</v>
      </c>
      <c r="AC1273" s="99" t="str">
        <f t="shared" si="747"/>
        <v>0</v>
      </c>
      <c r="AD1273" s="95" t="str">
        <f t="shared" si="748"/>
        <v>0</v>
      </c>
      <c r="AE1273" s="95">
        <f t="shared" si="730"/>
        <v>1</v>
      </c>
      <c r="AF1273" s="95">
        <f>IF(Petrobras_PETR4___Histórico__InfoMoney_1[[#This Row],[MACD Line]]&lt;0,1,0)</f>
        <v>0</v>
      </c>
      <c r="AG1273" s="99">
        <f>Petrobras_PETR4___Histórico__InfoMoney_1[[#This Row],[9MME]]/Petrobras_PETR4___Histórico__InfoMoney_1[[#This Row],[20MA]]</f>
        <v>0.99328243945569428</v>
      </c>
      <c r="AH1273" s="95">
        <f t="shared" si="731"/>
        <v>0</v>
      </c>
      <c r="AI1273" s="96">
        <f t="shared" si="732"/>
        <v>0</v>
      </c>
      <c r="AK1273" s="104" t="b">
        <f t="shared" si="733"/>
        <v>1</v>
      </c>
      <c r="AL1273" s="104" t="b">
        <f t="shared" si="734"/>
        <v>0</v>
      </c>
      <c r="AM1273" s="104" t="b">
        <f t="shared" si="735"/>
        <v>0</v>
      </c>
      <c r="AN1273" s="104" t="b">
        <f t="shared" si="736"/>
        <v>1</v>
      </c>
      <c r="AO1273" s="98">
        <f t="shared" si="737"/>
        <v>5.79</v>
      </c>
      <c r="AP1273" s="104">
        <f t="shared" si="738"/>
        <v>8.1300000000000008</v>
      </c>
      <c r="AQ1273" s="98">
        <f t="shared" si="739"/>
        <v>0.2</v>
      </c>
      <c r="AR1273" s="98">
        <f t="shared" si="740"/>
        <v>0.15384615384615385</v>
      </c>
      <c r="AS1273" s="98">
        <f t="shared" si="741"/>
        <v>7.407407407407407E-2</v>
      </c>
      <c r="AU1273" s="97" t="b">
        <f t="shared" si="742"/>
        <v>0</v>
      </c>
      <c r="AV1273" s="97" t="b">
        <f t="shared" si="743"/>
        <v>0</v>
      </c>
      <c r="AW1273" s="97" t="b">
        <f t="shared" si="749"/>
        <v>1</v>
      </c>
      <c r="AX1273" s="97" t="b">
        <f t="shared" si="750"/>
        <v>1</v>
      </c>
      <c r="AY127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3" s="97" t="b">
        <f t="shared" si="744"/>
        <v>1</v>
      </c>
      <c r="BA1273" s="97" t="b">
        <f t="shared" si="745"/>
        <v>0</v>
      </c>
      <c r="BB1273" s="97" t="b">
        <f t="shared" si="751"/>
        <v>0</v>
      </c>
      <c r="BC1273" s="97" t="b">
        <f t="shared" si="752"/>
        <v>0</v>
      </c>
      <c r="BD1273" s="97" t="b">
        <f>Petrobras_PETR4___Histórico__InfoMoney_1[[#This Row],[MACD Line]]&lt;0</f>
        <v>0</v>
      </c>
      <c r="BE127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4" spans="1:57">
      <c r="A1274" s="83">
        <v>42465</v>
      </c>
      <c r="B1274" s="98">
        <v>7.07</v>
      </c>
      <c r="C1274" s="98">
        <v>7.07</v>
      </c>
      <c r="D1274" s="98">
        <v>3.3</v>
      </c>
      <c r="E1274" s="98">
        <f>Petrobras_PETR4___Histórico__InfoMoney_1[[#This Row],[Var.Dia (%)]]/100</f>
        <v>3.3000000000000002E-2</v>
      </c>
      <c r="F1274" s="98">
        <v>6.82</v>
      </c>
      <c r="G1274" s="98">
        <v>6.69</v>
      </c>
      <c r="H1274" s="98">
        <v>7.27</v>
      </c>
      <c r="I1274" s="97" t="s">
        <v>1131</v>
      </c>
      <c r="J1274" s="108">
        <v>1.9900000000000001E-2</v>
      </c>
      <c r="K1274" s="97">
        <f ca="1">IF(COUNT($E1274:E$1321)&gt;=22,LINEST(OFFSET(E1274,0,0,22),OFFSET(J1274,0,0,22)),"")</f>
        <v>-0.72419078895368005</v>
      </c>
      <c r="L1274" s="99">
        <f t="shared" si="718"/>
        <v>0</v>
      </c>
      <c r="M1274" s="99">
        <f t="shared" si="719"/>
        <v>0</v>
      </c>
      <c r="N1274" s="99">
        <f t="shared" si="720"/>
        <v>0</v>
      </c>
      <c r="O127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-0.45299145299145305</v>
      </c>
      <c r="P1274" s="128">
        <f>IF(Petrobras_PETR4___Histórico__InfoMoney_1[[#This Row],[William %R]]&lt;-0.8,1,0)</f>
        <v>0</v>
      </c>
      <c r="Q1274" s="128">
        <f>IF(Petrobras_PETR4___Histórico__InfoMoney_1[[#This Row],[William %R]]&gt;-0.1,1,0)</f>
        <v>0</v>
      </c>
      <c r="R1274" s="99">
        <f t="shared" si="721"/>
        <v>5.79</v>
      </c>
      <c r="S1274" s="99">
        <f t="shared" si="722"/>
        <v>8.1300000000000008</v>
      </c>
      <c r="T1274" s="99">
        <f t="shared" si="723"/>
        <v>7.1025769230769242</v>
      </c>
      <c r="U1274" s="99">
        <f t="shared" si="724"/>
        <v>7.1290000000000004</v>
      </c>
      <c r="V1274" s="99">
        <f t="shared" si="725"/>
        <v>7.1811873178421983</v>
      </c>
      <c r="W1274" s="99">
        <f t="shared" si="726"/>
        <v>6.5780061765082252</v>
      </c>
      <c r="X1274" s="99">
        <f t="shared" si="727"/>
        <v>0.60318114133397316</v>
      </c>
      <c r="Y1274" s="99">
        <f t="shared" si="728"/>
        <v>0.76019504564375429</v>
      </c>
      <c r="Z1274" s="99">
        <f t="shared" si="729"/>
        <v>-0.15701390430978113</v>
      </c>
      <c r="AA1274" s="109">
        <f t="shared" si="717"/>
        <v>0.1555634918610409</v>
      </c>
      <c r="AB1274" s="109">
        <f t="shared" si="746"/>
        <v>0.34442706049321975</v>
      </c>
      <c r="AC1274" s="99" t="str">
        <f t="shared" si="747"/>
        <v>0</v>
      </c>
      <c r="AD1274" s="95" t="str">
        <f t="shared" si="748"/>
        <v>0</v>
      </c>
      <c r="AE1274" s="95">
        <f t="shared" si="730"/>
        <v>1</v>
      </c>
      <c r="AF1274" s="95">
        <f>IF(Petrobras_PETR4___Histórico__InfoMoney_1[[#This Row],[MACD Line]]&lt;0,1,0)</f>
        <v>0</v>
      </c>
      <c r="AG1274" s="99">
        <f>Petrobras_PETR4___Histórico__InfoMoney_1[[#This Row],[9MME]]/Petrobras_PETR4___Histórico__InfoMoney_1[[#This Row],[20MA]]</f>
        <v>0.99629357877359015</v>
      </c>
      <c r="AH1274" s="95">
        <f t="shared" si="731"/>
        <v>0</v>
      </c>
      <c r="AI1274" s="96">
        <f t="shared" si="732"/>
        <v>0</v>
      </c>
      <c r="AK1274" s="104" t="b">
        <f t="shared" si="733"/>
        <v>0</v>
      </c>
      <c r="AL1274" s="104" t="b">
        <f t="shared" si="734"/>
        <v>1</v>
      </c>
      <c r="AM1274" s="104" t="b">
        <f t="shared" si="735"/>
        <v>0</v>
      </c>
      <c r="AN1274" s="104" t="b">
        <f t="shared" si="736"/>
        <v>1</v>
      </c>
      <c r="AO1274" s="98">
        <f t="shared" si="737"/>
        <v>5.79</v>
      </c>
      <c r="AP1274" s="104">
        <f t="shared" si="738"/>
        <v>8.1300000000000008</v>
      </c>
      <c r="AQ1274" s="98">
        <f t="shared" si="739"/>
        <v>0.2</v>
      </c>
      <c r="AR1274" s="98">
        <f t="shared" si="740"/>
        <v>0.15384615384615385</v>
      </c>
      <c r="AS1274" s="98">
        <f t="shared" si="741"/>
        <v>7.407407407407407E-2</v>
      </c>
      <c r="AU1274" s="97" t="b">
        <f t="shared" si="742"/>
        <v>0</v>
      </c>
      <c r="AV1274" s="97" t="b">
        <f t="shared" si="743"/>
        <v>0</v>
      </c>
      <c r="AW1274" s="97" t="b">
        <f t="shared" si="749"/>
        <v>1</v>
      </c>
      <c r="AX1274" s="97" t="b">
        <f t="shared" si="750"/>
        <v>1</v>
      </c>
      <c r="AY127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4" s="97" t="b">
        <f t="shared" si="744"/>
        <v>1</v>
      </c>
      <c r="BA1274" s="97" t="b">
        <f t="shared" si="745"/>
        <v>1</v>
      </c>
      <c r="BB1274" s="97" t="b">
        <f t="shared" si="751"/>
        <v>0</v>
      </c>
      <c r="BC1274" s="97" t="b">
        <f t="shared" si="752"/>
        <v>0</v>
      </c>
      <c r="BD1274" s="97" t="b">
        <f>Petrobras_PETR4___Histórico__InfoMoney_1[[#This Row],[MACD Line]]&lt;0</f>
        <v>0</v>
      </c>
      <c r="BE127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5" spans="1:57">
      <c r="A1275" s="83">
        <v>42464</v>
      </c>
      <c r="B1275" s="98">
        <v>6.85</v>
      </c>
      <c r="C1275" s="98">
        <v>6.85</v>
      </c>
      <c r="D1275" s="98">
        <v>-9.33</v>
      </c>
      <c r="E1275" s="98">
        <f>Petrobras_PETR4___Histórico__InfoMoney_1[[#This Row],[Var.Dia (%)]]/100</f>
        <v>-9.3299999999999994E-2</v>
      </c>
      <c r="F1275" s="98">
        <v>7.23</v>
      </c>
      <c r="G1275" s="98">
        <v>6.8</v>
      </c>
      <c r="H1275" s="98">
        <v>7.39</v>
      </c>
      <c r="I1275" s="97" t="s">
        <v>1132</v>
      </c>
      <c r="J1275" s="108">
        <v>-5.5999999999999999E-3</v>
      </c>
      <c r="K1275" s="97">
        <f ca="1">IF(COUNT($E1275:E$1321)&gt;=22,LINEST(OFFSET(E1275,0,0,22),OFFSET(J1275,0,0,22)),"")</f>
        <v>-1.2205376038752698</v>
      </c>
      <c r="L1275" s="99">
        <f t="shared" si="718"/>
        <v>0</v>
      </c>
      <c r="M1275" s="99">
        <f t="shared" si="719"/>
        <v>0</v>
      </c>
      <c r="N1275" s="99">
        <f t="shared" si="720"/>
        <v>0</v>
      </c>
      <c r="O127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-0.54700854700854729</v>
      </c>
      <c r="P1275" s="128">
        <f>IF(Petrobras_PETR4___Histórico__InfoMoney_1[[#This Row],[William %R]]&lt;-0.8,1,0)</f>
        <v>0</v>
      </c>
      <c r="Q1275" s="128">
        <f>IF(Petrobras_PETR4___Histórico__InfoMoney_1[[#This Row],[William %R]]&gt;-0.1,1,0)</f>
        <v>0</v>
      </c>
      <c r="R1275" s="99">
        <f t="shared" si="721"/>
        <v>5.79</v>
      </c>
      <c r="S1275" s="99">
        <f t="shared" si="722"/>
        <v>8.1300000000000008</v>
      </c>
      <c r="T1275" s="99">
        <f t="shared" si="723"/>
        <v>7.0547692307692316</v>
      </c>
      <c r="U1275" s="99">
        <f t="shared" si="724"/>
        <v>7.1085000000000012</v>
      </c>
      <c r="V1275" s="99">
        <f t="shared" si="725"/>
        <v>7.2014031938135066</v>
      </c>
      <c r="W1275" s="99">
        <f t="shared" si="726"/>
        <v>6.5386466706288831</v>
      </c>
      <c r="X1275" s="99">
        <f t="shared" si="727"/>
        <v>0.66275652318462352</v>
      </c>
      <c r="Y1275" s="99">
        <f t="shared" si="728"/>
        <v>0.79944852172119951</v>
      </c>
      <c r="Z1275" s="99">
        <f t="shared" si="729"/>
        <v>-0.13669199853657599</v>
      </c>
      <c r="AA1275" s="109">
        <f t="shared" si="717"/>
        <v>0.4949747468305834</v>
      </c>
      <c r="AB1275" s="109">
        <f t="shared" si="746"/>
        <v>0.33738701812606853</v>
      </c>
      <c r="AC1275" s="99" t="str">
        <f t="shared" si="747"/>
        <v>0</v>
      </c>
      <c r="AD1275" s="95">
        <f t="shared" si="748"/>
        <v>1</v>
      </c>
      <c r="AE1275" s="95">
        <f t="shared" si="730"/>
        <v>1</v>
      </c>
      <c r="AF1275" s="95">
        <f>IF(Petrobras_PETR4___Histórico__InfoMoney_1[[#This Row],[MACD Line]]&lt;0,1,0)</f>
        <v>0</v>
      </c>
      <c r="AG1275" s="99">
        <f>Petrobras_PETR4___Histórico__InfoMoney_1[[#This Row],[9MME]]/Petrobras_PETR4___Histórico__InfoMoney_1[[#This Row],[20MA]]</f>
        <v>0.99244133512966592</v>
      </c>
      <c r="AH1275" s="95">
        <f t="shared" si="731"/>
        <v>0</v>
      </c>
      <c r="AI1275" s="96">
        <f t="shared" si="732"/>
        <v>0</v>
      </c>
      <c r="AK1275" s="104" t="b">
        <f t="shared" si="733"/>
        <v>1</v>
      </c>
      <c r="AL1275" s="104" t="b">
        <f t="shared" si="734"/>
        <v>0</v>
      </c>
      <c r="AM1275" s="104" t="b">
        <f t="shared" si="735"/>
        <v>1</v>
      </c>
      <c r="AN1275" s="104" t="b">
        <f t="shared" si="736"/>
        <v>0</v>
      </c>
      <c r="AO1275" s="98">
        <f t="shared" si="737"/>
        <v>5.79</v>
      </c>
      <c r="AP1275" s="104">
        <f t="shared" si="738"/>
        <v>8.1300000000000008</v>
      </c>
      <c r="AQ1275" s="98">
        <f t="shared" si="739"/>
        <v>0.2</v>
      </c>
      <c r="AR1275" s="98">
        <f t="shared" si="740"/>
        <v>0.15384615384615385</v>
      </c>
      <c r="AS1275" s="98">
        <f t="shared" si="741"/>
        <v>7.407407407407407E-2</v>
      </c>
      <c r="AU1275" s="97" t="b">
        <f t="shared" si="742"/>
        <v>0</v>
      </c>
      <c r="AV1275" s="97" t="b">
        <f t="shared" si="743"/>
        <v>0</v>
      </c>
      <c r="AW1275" s="97" t="b">
        <f t="shared" si="749"/>
        <v>1</v>
      </c>
      <c r="AX1275" s="97" t="b">
        <f t="shared" si="750"/>
        <v>1</v>
      </c>
      <c r="AY127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5" s="97" t="b">
        <f t="shared" si="744"/>
        <v>1</v>
      </c>
      <c r="BA1275" s="97" t="b">
        <f t="shared" si="745"/>
        <v>1</v>
      </c>
      <c r="BB1275" s="97" t="b">
        <f t="shared" si="751"/>
        <v>0</v>
      </c>
      <c r="BC1275" s="97" t="b">
        <f t="shared" si="752"/>
        <v>0</v>
      </c>
      <c r="BD1275" s="97" t="b">
        <f>Petrobras_PETR4___Histórico__InfoMoney_1[[#This Row],[MACD Line]]&lt;0</f>
        <v>0</v>
      </c>
      <c r="BE127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6" spans="1:57">
      <c r="A1276" s="83">
        <v>42461</v>
      </c>
      <c r="B1276" s="98">
        <v>7.55</v>
      </c>
      <c r="C1276" s="98">
        <v>7.55</v>
      </c>
      <c r="D1276" s="98">
        <v>0.12</v>
      </c>
      <c r="E1276" s="98">
        <f>Petrobras_PETR4___Histórico__InfoMoney_1[[#This Row],[Var.Dia (%)]]/100</f>
        <v>1.1999999999999999E-3</v>
      </c>
      <c r="F1276" s="98">
        <v>7.27</v>
      </c>
      <c r="G1276" s="98">
        <v>7.17</v>
      </c>
      <c r="H1276" s="98">
        <v>7.6</v>
      </c>
      <c r="I1276" s="97" t="s">
        <v>1133</v>
      </c>
      <c r="J1276" s="108">
        <v>3.6499999999999998E-2</v>
      </c>
      <c r="K1276" s="97">
        <f ca="1">IF(COUNT($E1276:E$1321)&gt;=22,LINEST(OFFSET(E1276,0,0,22),OFFSET(J1276,0,0,22)),"")</f>
        <v>-1.2074814576890613</v>
      </c>
      <c r="L1276" s="99">
        <f t="shared" si="718"/>
        <v>0</v>
      </c>
      <c r="M1276" s="99">
        <f t="shared" si="719"/>
        <v>0</v>
      </c>
      <c r="N1276" s="99">
        <f t="shared" si="720"/>
        <v>0</v>
      </c>
      <c r="O127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-0.2478632478632482</v>
      </c>
      <c r="P1276" s="128">
        <f>IF(Petrobras_PETR4___Histórico__InfoMoney_1[[#This Row],[William %R]]&lt;-0.8,1,0)</f>
        <v>0</v>
      </c>
      <c r="Q1276" s="128">
        <f>IF(Petrobras_PETR4___Histórico__InfoMoney_1[[#This Row],[William %R]]&gt;-0.1,1,0)</f>
        <v>0</v>
      </c>
      <c r="R1276" s="99">
        <f t="shared" si="721"/>
        <v>5.79</v>
      </c>
      <c r="S1276" s="99">
        <f t="shared" si="722"/>
        <v>8.1300000000000008</v>
      </c>
      <c r="T1276" s="99">
        <f t="shared" si="723"/>
        <v>7.0943461538461543</v>
      </c>
      <c r="U1276" s="99">
        <f t="shared" si="724"/>
        <v>7.0920000000000014</v>
      </c>
      <c r="V1276" s="99">
        <f t="shared" si="725"/>
        <v>7.2652946835977801</v>
      </c>
      <c r="W1276" s="99">
        <f t="shared" si="726"/>
        <v>6.5137384042791933</v>
      </c>
      <c r="X1276" s="99">
        <f t="shared" si="727"/>
        <v>0.75155627931858682</v>
      </c>
      <c r="Y1276" s="99">
        <f t="shared" si="728"/>
        <v>0.83362152135534351</v>
      </c>
      <c r="Z1276" s="99">
        <f t="shared" si="729"/>
        <v>-8.2065242036756691E-2</v>
      </c>
      <c r="AA1276" s="109">
        <f t="shared" si="717"/>
        <v>7.0710678118653244E-3</v>
      </c>
      <c r="AB1276" s="109">
        <f t="shared" si="746"/>
        <v>5.4313902456001109E-2</v>
      </c>
      <c r="AC1276" s="99" t="str">
        <f t="shared" si="747"/>
        <v>0</v>
      </c>
      <c r="AD1276" s="95" t="str">
        <f t="shared" si="748"/>
        <v>0</v>
      </c>
      <c r="AE1276" s="95">
        <f t="shared" si="730"/>
        <v>1</v>
      </c>
      <c r="AF1276" s="95">
        <f>IF(Petrobras_PETR4___Histórico__InfoMoney_1[[#This Row],[MACD Line]]&lt;0,1,0)</f>
        <v>0</v>
      </c>
      <c r="AG1276" s="99">
        <f>Petrobras_PETR4___Histórico__InfoMoney_1[[#This Row],[9MME]]/Petrobras_PETR4___Histórico__InfoMoney_1[[#This Row],[20MA]]</f>
        <v>1.0003308169551823</v>
      </c>
      <c r="AH1276" s="95">
        <f t="shared" si="731"/>
        <v>0</v>
      </c>
      <c r="AI1276" s="96">
        <f t="shared" si="732"/>
        <v>0</v>
      </c>
      <c r="AK1276" s="104" t="b">
        <f t="shared" si="733"/>
        <v>0</v>
      </c>
      <c r="AL1276" s="104" t="b">
        <f t="shared" si="734"/>
        <v>0</v>
      </c>
      <c r="AM1276" s="104" t="b">
        <f t="shared" si="735"/>
        <v>0</v>
      </c>
      <c r="AN1276" s="104" t="b">
        <f t="shared" si="736"/>
        <v>1</v>
      </c>
      <c r="AO1276" s="98">
        <f t="shared" si="737"/>
        <v>5.79</v>
      </c>
      <c r="AP1276" s="104">
        <f t="shared" si="738"/>
        <v>8.1300000000000008</v>
      </c>
      <c r="AQ1276" s="98">
        <f t="shared" si="739"/>
        <v>0.2</v>
      </c>
      <c r="AR1276" s="98">
        <f t="shared" si="740"/>
        <v>0.15384615384615385</v>
      </c>
      <c r="AS1276" s="98">
        <f t="shared" si="741"/>
        <v>7.407407407407407E-2</v>
      </c>
      <c r="AU1276" s="97" t="b">
        <f t="shared" si="742"/>
        <v>0</v>
      </c>
      <c r="AV1276" s="97" t="b">
        <f t="shared" si="743"/>
        <v>0</v>
      </c>
      <c r="AW1276" s="97" t="b">
        <f t="shared" si="749"/>
        <v>1</v>
      </c>
      <c r="AX1276" s="97" t="b">
        <f t="shared" si="750"/>
        <v>1</v>
      </c>
      <c r="AY127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6" s="97" t="b">
        <f t="shared" si="744"/>
        <v>1</v>
      </c>
      <c r="BA1276" s="97" t="b">
        <f t="shared" si="745"/>
        <v>1</v>
      </c>
      <c r="BB1276" s="97" t="b">
        <f t="shared" si="751"/>
        <v>0</v>
      </c>
      <c r="BC1276" s="97" t="b">
        <f t="shared" si="752"/>
        <v>0</v>
      </c>
      <c r="BD1276" s="97" t="b">
        <f>Petrobras_PETR4___Histórico__InfoMoney_1[[#This Row],[MACD Line]]&lt;0</f>
        <v>0</v>
      </c>
      <c r="BE127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7" spans="1:57">
      <c r="A1277" s="83">
        <v>42460</v>
      </c>
      <c r="B1277" s="98">
        <v>7.54</v>
      </c>
      <c r="C1277" s="98">
        <v>7.54</v>
      </c>
      <c r="D1277" s="98">
        <v>-1.07</v>
      </c>
      <c r="E1277" s="98">
        <f>Petrobras_PETR4___Histórico__InfoMoney_1[[#This Row],[Var.Dia (%)]]/100</f>
        <v>-1.0700000000000001E-2</v>
      </c>
      <c r="F1277" s="98">
        <v>7.55</v>
      </c>
      <c r="G1277" s="98">
        <v>7.4</v>
      </c>
      <c r="H1277" s="98">
        <v>7.8</v>
      </c>
      <c r="I1277" s="97" t="s">
        <v>1134</v>
      </c>
      <c r="J1277" s="108">
        <v>-0.01</v>
      </c>
      <c r="K1277" s="97">
        <f ca="1">IF(COUNT($E1277:E$1321)&gt;=22,LINEST(OFFSET(E1277,0,0,22),OFFSET(J1277,0,0,22)),"")</f>
        <v>-1.3005340963753851</v>
      </c>
      <c r="L1277" s="99">
        <f t="shared" si="718"/>
        <v>0</v>
      </c>
      <c r="M1277" s="99">
        <f t="shared" si="719"/>
        <v>0</v>
      </c>
      <c r="N1277" s="99">
        <f t="shared" si="720"/>
        <v>0</v>
      </c>
      <c r="O127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-0.25213675213675235</v>
      </c>
      <c r="P1277" s="128">
        <f>IF(Petrobras_PETR4___Histórico__InfoMoney_1[[#This Row],[William %R]]&lt;-0.8,1,0)</f>
        <v>0</v>
      </c>
      <c r="Q1277" s="128">
        <f>IF(Petrobras_PETR4___Histórico__InfoMoney_1[[#This Row],[William %R]]&gt;-0.1,1,0)</f>
        <v>0</v>
      </c>
      <c r="R1277" s="99">
        <f t="shared" si="721"/>
        <v>5.79</v>
      </c>
      <c r="S1277" s="99">
        <f t="shared" si="722"/>
        <v>8.1300000000000008</v>
      </c>
      <c r="T1277" s="99">
        <f t="shared" si="723"/>
        <v>6.9895769230769238</v>
      </c>
      <c r="U1277" s="99">
        <f t="shared" si="724"/>
        <v>7.0115000000000007</v>
      </c>
      <c r="V1277" s="99">
        <f t="shared" si="725"/>
        <v>7.2135300806155582</v>
      </c>
      <c r="W1277" s="99">
        <f t="shared" si="726"/>
        <v>6.4308374766215284</v>
      </c>
      <c r="X1277" s="99">
        <f t="shared" si="727"/>
        <v>0.78269260399402985</v>
      </c>
      <c r="Y1277" s="99">
        <f t="shared" si="728"/>
        <v>0.85413783186453274</v>
      </c>
      <c r="Z1277" s="99">
        <f t="shared" si="729"/>
        <v>-7.1445227870502892E-2</v>
      </c>
      <c r="AA1277" s="109">
        <f t="shared" si="717"/>
        <v>5.6568542494923851E-2</v>
      </c>
      <c r="AB1277" s="109">
        <f t="shared" si="746"/>
        <v>0.25143587651725458</v>
      </c>
      <c r="AC1277" s="99" t="str">
        <f t="shared" si="747"/>
        <v>0</v>
      </c>
      <c r="AD1277" s="95" t="str">
        <f t="shared" si="748"/>
        <v>0</v>
      </c>
      <c r="AE1277" s="95">
        <f t="shared" si="730"/>
        <v>1</v>
      </c>
      <c r="AF1277" s="95">
        <f>IF(Petrobras_PETR4___Histórico__InfoMoney_1[[#This Row],[MACD Line]]&lt;0,1,0)</f>
        <v>0</v>
      </c>
      <c r="AG1277" s="99">
        <f>Petrobras_PETR4___Histórico__InfoMoney_1[[#This Row],[9MME]]/Petrobras_PETR4___Histórico__InfoMoney_1[[#This Row],[20MA]]</f>
        <v>0.99687326864107861</v>
      </c>
      <c r="AH1277" s="95">
        <f t="shared" si="731"/>
        <v>0</v>
      </c>
      <c r="AI1277" s="96">
        <f t="shared" si="732"/>
        <v>0</v>
      </c>
      <c r="AK1277" s="104" t="b">
        <f t="shared" si="733"/>
        <v>0</v>
      </c>
      <c r="AL1277" s="104" t="b">
        <f t="shared" si="734"/>
        <v>1</v>
      </c>
      <c r="AM1277" s="104" t="b">
        <f t="shared" si="735"/>
        <v>0</v>
      </c>
      <c r="AN1277" s="104" t="b">
        <f t="shared" si="736"/>
        <v>1</v>
      </c>
      <c r="AO1277" s="98">
        <f t="shared" si="737"/>
        <v>5.24</v>
      </c>
      <c r="AP1277" s="104">
        <f t="shared" si="738"/>
        <v>8.1300000000000008</v>
      </c>
      <c r="AQ1277" s="98">
        <f t="shared" si="739"/>
        <v>0.2</v>
      </c>
      <c r="AR1277" s="98">
        <f t="shared" si="740"/>
        <v>0.15384615384615385</v>
      </c>
      <c r="AS1277" s="98">
        <f t="shared" si="741"/>
        <v>7.407407407407407E-2</v>
      </c>
      <c r="AU1277" s="97" t="b">
        <f t="shared" si="742"/>
        <v>0</v>
      </c>
      <c r="AV1277" s="97" t="b">
        <f t="shared" si="743"/>
        <v>1</v>
      </c>
      <c r="AW1277" s="97" t="b">
        <f t="shared" si="749"/>
        <v>1</v>
      </c>
      <c r="AX1277" s="97" t="b">
        <f t="shared" si="750"/>
        <v>1</v>
      </c>
      <c r="AY127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7" s="97" t="b">
        <f t="shared" si="744"/>
        <v>0</v>
      </c>
      <c r="BA1277" s="97" t="b">
        <f t="shared" si="745"/>
        <v>1</v>
      </c>
      <c r="BB1277" s="97" t="b">
        <f t="shared" si="751"/>
        <v>0</v>
      </c>
      <c r="BC1277" s="97" t="b">
        <f t="shared" si="752"/>
        <v>0</v>
      </c>
      <c r="BD1277" s="97" t="b">
        <f>Petrobras_PETR4___Histórico__InfoMoney_1[[#This Row],[MACD Line]]&lt;0</f>
        <v>0</v>
      </c>
      <c r="BE127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8" spans="1:57">
      <c r="A1278" s="83">
        <v>42459</v>
      </c>
      <c r="B1278" s="98">
        <v>7.62</v>
      </c>
      <c r="C1278" s="98">
        <v>7.62</v>
      </c>
      <c r="D1278" s="98">
        <v>-0.59</v>
      </c>
      <c r="E1278" s="98">
        <f>Petrobras_PETR4___Histórico__InfoMoney_1[[#This Row],[Var.Dia (%)]]/100</f>
        <v>-5.8999999999999999E-3</v>
      </c>
      <c r="F1278" s="98">
        <v>7.86</v>
      </c>
      <c r="G1278" s="98">
        <v>7.48</v>
      </c>
      <c r="H1278" s="98">
        <v>8.1300000000000008</v>
      </c>
      <c r="I1278" s="97" t="s">
        <v>1135</v>
      </c>
      <c r="J1278" s="108">
        <v>2.3800000000000002E-2</v>
      </c>
      <c r="K1278" s="97">
        <f ca="1">IF(COUNT($E1278:E$1321)&gt;=22,LINEST(OFFSET(E1278,0,0,22),OFFSET(J1278,0,0,22)),"")</f>
        <v>-1.3108050241460458</v>
      </c>
      <c r="L1278" s="99">
        <f t="shared" si="718"/>
        <v>0</v>
      </c>
      <c r="M1278" s="99">
        <f t="shared" si="719"/>
        <v>1</v>
      </c>
      <c r="N1278" s="99">
        <f t="shared" si="720"/>
        <v>0</v>
      </c>
      <c r="O127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-0.21794871794871817</v>
      </c>
      <c r="P1278" s="128">
        <f>IF(Petrobras_PETR4___Histórico__InfoMoney_1[[#This Row],[William %R]]&lt;-0.8,1,0)</f>
        <v>0</v>
      </c>
      <c r="Q1278" s="128">
        <f>IF(Petrobras_PETR4___Histórico__InfoMoney_1[[#This Row],[William %R]]&gt;-0.1,1,0)</f>
        <v>0</v>
      </c>
      <c r="R1278" s="99">
        <f t="shared" si="721"/>
        <v>5.79</v>
      </c>
      <c r="S1278" s="99">
        <f t="shared" si="722"/>
        <v>8.1300000000000008</v>
      </c>
      <c r="T1278" s="99">
        <f t="shared" si="723"/>
        <v>6.8825769230769227</v>
      </c>
      <c r="U1278" s="99">
        <f t="shared" si="724"/>
        <v>6.8895000000000008</v>
      </c>
      <c r="V1278" s="99">
        <f t="shared" si="725"/>
        <v>7.1541719134547508</v>
      </c>
      <c r="W1278" s="99">
        <f t="shared" si="726"/>
        <v>6.3421044747512507</v>
      </c>
      <c r="X1278" s="99">
        <f t="shared" si="727"/>
        <v>0.81206743870350007</v>
      </c>
      <c r="Y1278" s="99">
        <f t="shared" si="728"/>
        <v>0.87199913883215852</v>
      </c>
      <c r="Z1278" s="99">
        <f t="shared" si="729"/>
        <v>-5.9931700128658449E-2</v>
      </c>
      <c r="AA1278" s="109">
        <f t="shared" si="717"/>
        <v>3.5355339059327251E-2</v>
      </c>
      <c r="AB1278" s="109">
        <f t="shared" si="746"/>
        <v>0.32488459489486421</v>
      </c>
      <c r="AC1278" s="99" t="str">
        <f t="shared" si="747"/>
        <v>0</v>
      </c>
      <c r="AD1278" s="95" t="str">
        <f t="shared" si="748"/>
        <v>0</v>
      </c>
      <c r="AE1278" s="95">
        <f t="shared" si="730"/>
        <v>1</v>
      </c>
      <c r="AF1278" s="95">
        <f>IF(Petrobras_PETR4___Histórico__InfoMoney_1[[#This Row],[MACD Line]]&lt;0,1,0)</f>
        <v>0</v>
      </c>
      <c r="AG1278" s="99">
        <f>Petrobras_PETR4___Histórico__InfoMoney_1[[#This Row],[9MME]]/Petrobras_PETR4___Histórico__InfoMoney_1[[#This Row],[20MA]]</f>
        <v>0.9989951263628597</v>
      </c>
      <c r="AH1278" s="95">
        <f t="shared" si="731"/>
        <v>0</v>
      </c>
      <c r="AI1278" s="96">
        <f t="shared" si="732"/>
        <v>0</v>
      </c>
      <c r="AK1278" s="104" t="b">
        <f t="shared" si="733"/>
        <v>1</v>
      </c>
      <c r="AL1278" s="104" t="b">
        <f t="shared" si="734"/>
        <v>1</v>
      </c>
      <c r="AM1278" s="104" t="b">
        <f t="shared" si="735"/>
        <v>0</v>
      </c>
      <c r="AN1278" s="104" t="b">
        <f t="shared" si="736"/>
        <v>1</v>
      </c>
      <c r="AO1278" s="98">
        <f t="shared" si="737"/>
        <v>4.6500000000000004</v>
      </c>
      <c r="AP1278" s="104">
        <f t="shared" si="738"/>
        <v>8.1300000000000008</v>
      </c>
      <c r="AQ1278" s="98">
        <f t="shared" si="739"/>
        <v>0.2</v>
      </c>
      <c r="AR1278" s="98">
        <f t="shared" si="740"/>
        <v>0.15384615384615385</v>
      </c>
      <c r="AS1278" s="98">
        <f t="shared" si="741"/>
        <v>7.407407407407407E-2</v>
      </c>
      <c r="AU1278" s="97" t="b">
        <f t="shared" si="742"/>
        <v>1</v>
      </c>
      <c r="AV1278" s="97" t="b">
        <f t="shared" si="743"/>
        <v>1</v>
      </c>
      <c r="AW1278" s="97" t="b">
        <f t="shared" si="749"/>
        <v>1</v>
      </c>
      <c r="AX1278" s="97" t="b">
        <f t="shared" si="750"/>
        <v>0</v>
      </c>
      <c r="AY127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8" s="97" t="b">
        <f t="shared" si="744"/>
        <v>0</v>
      </c>
      <c r="BA1278" s="97" t="b">
        <f t="shared" si="745"/>
        <v>0</v>
      </c>
      <c r="BB1278" s="97" t="b">
        <f t="shared" si="751"/>
        <v>1</v>
      </c>
      <c r="BC1278" s="97" t="b">
        <f t="shared" si="752"/>
        <v>0</v>
      </c>
      <c r="BD1278" s="97" t="b">
        <f>Petrobras_PETR4___Histórico__InfoMoney_1[[#This Row],[MACD Line]]&lt;0</f>
        <v>0</v>
      </c>
      <c r="BE127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79" spans="1:57">
      <c r="A1279" s="83">
        <v>42458</v>
      </c>
      <c r="B1279" s="98">
        <v>7.67</v>
      </c>
      <c r="C1279" s="98">
        <v>7.67</v>
      </c>
      <c r="D1279" s="98">
        <v>0.59</v>
      </c>
      <c r="E1279" s="98">
        <f>Petrobras_PETR4___Histórico__InfoMoney_1[[#This Row],[Var.Dia (%)]]/100</f>
        <v>5.8999999999999999E-3</v>
      </c>
      <c r="F1279" s="98">
        <v>7.53</v>
      </c>
      <c r="G1279" s="98">
        <v>7.4</v>
      </c>
      <c r="H1279" s="98">
        <v>8</v>
      </c>
      <c r="I1279" s="97" t="s">
        <v>1136</v>
      </c>
      <c r="J1279" s="108">
        <v>-1.8E-3</v>
      </c>
      <c r="K1279" s="97">
        <f ca="1">IF(COUNT($E1279:E$1321)&gt;=22,LINEST(OFFSET(E1279,0,0,22),OFFSET(J1279,0,0,22)),"")</f>
        <v>-1.2332299670659819</v>
      </c>
      <c r="L1279" s="99">
        <f t="shared" si="718"/>
        <v>0</v>
      </c>
      <c r="M1279" s="99">
        <f t="shared" si="719"/>
        <v>0</v>
      </c>
      <c r="N1279" s="99">
        <f t="shared" si="720"/>
        <v>0</v>
      </c>
      <c r="O127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-0.14932126696832582</v>
      </c>
      <c r="P1279" s="128">
        <f>IF(Petrobras_PETR4___Histórico__InfoMoney_1[[#This Row],[William %R]]&lt;-0.8,1,0)</f>
        <v>0</v>
      </c>
      <c r="Q1279" s="128">
        <f>IF(Petrobras_PETR4___Histórico__InfoMoney_1[[#This Row],[William %R]]&gt;-0.1,1,0)</f>
        <v>0</v>
      </c>
      <c r="R1279" s="99">
        <f t="shared" si="721"/>
        <v>5.79</v>
      </c>
      <c r="S1279" s="99">
        <f t="shared" si="722"/>
        <v>8</v>
      </c>
      <c r="T1279" s="99">
        <f t="shared" si="723"/>
        <v>6.762076923076922</v>
      </c>
      <c r="U1279" s="99">
        <f t="shared" si="724"/>
        <v>6.7484999999999999</v>
      </c>
      <c r="V1279" s="99">
        <f t="shared" si="725"/>
        <v>7.0694758977192507</v>
      </c>
      <c r="W1279" s="99">
        <f t="shared" si="726"/>
        <v>6.2398728327313506</v>
      </c>
      <c r="X1279" s="99">
        <f t="shared" si="727"/>
        <v>0.82960306498790004</v>
      </c>
      <c r="Y1279" s="99">
        <f t="shared" si="728"/>
        <v>0.8869820638643231</v>
      </c>
      <c r="Z1279" s="99">
        <f t="shared" si="729"/>
        <v>-5.737899887642306E-2</v>
      </c>
      <c r="AA1279" s="109">
        <f t="shared" si="717"/>
        <v>3.5355339059327251E-2</v>
      </c>
      <c r="AB1279" s="109">
        <f t="shared" si="746"/>
        <v>0.30078231330980887</v>
      </c>
      <c r="AC1279" s="99" t="str">
        <f t="shared" si="747"/>
        <v>0</v>
      </c>
      <c r="AD1279" s="95" t="str">
        <f t="shared" si="748"/>
        <v>0</v>
      </c>
      <c r="AE1279" s="95">
        <f t="shared" si="730"/>
        <v>1</v>
      </c>
      <c r="AF1279" s="95">
        <f>IF(Petrobras_PETR4___Histórico__InfoMoney_1[[#This Row],[MACD Line]]&lt;0,1,0)</f>
        <v>0</v>
      </c>
      <c r="AG1279" s="99">
        <f>Petrobras_PETR4___Histórico__InfoMoney_1[[#This Row],[9MME]]/Petrobras_PETR4___Histórico__InfoMoney_1[[#This Row],[20MA]]</f>
        <v>1.0020118430876375</v>
      </c>
      <c r="AH1279" s="95">
        <f t="shared" si="731"/>
        <v>0</v>
      </c>
      <c r="AI1279" s="96">
        <f t="shared" si="732"/>
        <v>0</v>
      </c>
      <c r="AK1279" s="104" t="b">
        <f t="shared" si="733"/>
        <v>1</v>
      </c>
      <c r="AL1279" s="104" t="b">
        <f t="shared" si="734"/>
        <v>1</v>
      </c>
      <c r="AM1279" s="104" t="b">
        <f t="shared" si="735"/>
        <v>0</v>
      </c>
      <c r="AN1279" s="104" t="b">
        <f t="shared" si="736"/>
        <v>1</v>
      </c>
      <c r="AO1279" s="98">
        <f t="shared" si="737"/>
        <v>4.6100000000000003</v>
      </c>
      <c r="AP1279" s="104">
        <f t="shared" si="738"/>
        <v>8.1300000000000008</v>
      </c>
      <c r="AQ1279" s="98">
        <f t="shared" si="739"/>
        <v>0.2</v>
      </c>
      <c r="AR1279" s="98">
        <f t="shared" si="740"/>
        <v>0.15384615384615385</v>
      </c>
      <c r="AS1279" s="98">
        <f t="shared" si="741"/>
        <v>7.407407407407407E-2</v>
      </c>
      <c r="AU1279" s="97" t="b">
        <f t="shared" si="742"/>
        <v>1</v>
      </c>
      <c r="AV1279" s="97" t="b">
        <f t="shared" si="743"/>
        <v>1</v>
      </c>
      <c r="AW1279" s="97" t="b">
        <f t="shared" si="749"/>
        <v>0</v>
      </c>
      <c r="AX1279" s="97" t="b">
        <f t="shared" si="750"/>
        <v>0</v>
      </c>
      <c r="AY127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79" s="97" t="b">
        <f t="shared" si="744"/>
        <v>0</v>
      </c>
      <c r="BA1279" s="97" t="b">
        <f t="shared" si="745"/>
        <v>0</v>
      </c>
      <c r="BB1279" s="97" t="b">
        <f t="shared" si="751"/>
        <v>1</v>
      </c>
      <c r="BC1279" s="97" t="b">
        <f t="shared" si="752"/>
        <v>1</v>
      </c>
      <c r="BD1279" s="97" t="b">
        <f>Petrobras_PETR4___Histórico__InfoMoney_1[[#This Row],[MACD Line]]&lt;0</f>
        <v>0</v>
      </c>
      <c r="BE127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0" spans="1:57">
      <c r="A1280" s="83">
        <v>42457</v>
      </c>
      <c r="B1280" s="98">
        <v>7.62</v>
      </c>
      <c r="C1280" s="98">
        <v>7.62</v>
      </c>
      <c r="D1280" s="98">
        <v>8.06</v>
      </c>
      <c r="E1280" s="98">
        <f>Petrobras_PETR4___Histórico__InfoMoney_1[[#This Row],[Var.Dia (%)]]/100</f>
        <v>8.0600000000000005E-2</v>
      </c>
      <c r="F1280" s="98">
        <v>7.36</v>
      </c>
      <c r="G1280" s="98">
        <v>7.15</v>
      </c>
      <c r="H1280" s="98">
        <v>7.66</v>
      </c>
      <c r="I1280" s="97" t="s">
        <v>1137</v>
      </c>
      <c r="J1280" s="108">
        <v>-6.1999999999999998E-3</v>
      </c>
      <c r="K1280" s="97">
        <f ca="1">IF(COUNT($E1280:E$1321)&gt;=22,LINEST(OFFSET(E1280,0,0,22),OFFSET(J1280,0,0,22)),"")</f>
        <v>-1.2300454610316898</v>
      </c>
      <c r="L1280" s="99">
        <f t="shared" si="718"/>
        <v>0</v>
      </c>
      <c r="M1280" s="99">
        <f t="shared" si="719"/>
        <v>0</v>
      </c>
      <c r="N1280" s="99">
        <f t="shared" si="720"/>
        <v>0</v>
      </c>
      <c r="O128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-2.1390374331550818E-2</v>
      </c>
      <c r="P1280" s="128">
        <f>IF(Petrobras_PETR4___Histórico__InfoMoney_1[[#This Row],[William %R]]&lt;-0.8,1,0)</f>
        <v>0</v>
      </c>
      <c r="Q1280" s="128">
        <f>IF(Petrobras_PETR4___Histórico__InfoMoney_1[[#This Row],[William %R]]&gt;-0.1,1,0)</f>
        <v>1</v>
      </c>
      <c r="R1280" s="99">
        <f t="shared" si="721"/>
        <v>5.79</v>
      </c>
      <c r="S1280" s="99">
        <f t="shared" si="722"/>
        <v>7.66</v>
      </c>
      <c r="T1280" s="99">
        <f t="shared" si="723"/>
        <v>6.6181538461538443</v>
      </c>
      <c r="U1280" s="99">
        <f t="shared" si="724"/>
        <v>6.5969999999999986</v>
      </c>
      <c r="V1280" s="99">
        <f t="shared" si="725"/>
        <v>6.9602896973045691</v>
      </c>
      <c r="W1280" s="99">
        <f t="shared" si="726"/>
        <v>6.1254626593498589</v>
      </c>
      <c r="X1280" s="99">
        <f t="shared" si="727"/>
        <v>0.83482703795471025</v>
      </c>
      <c r="Y1280" s="99">
        <f t="shared" si="728"/>
        <v>0.90132681358342892</v>
      </c>
      <c r="Z1280" s="99">
        <f t="shared" si="729"/>
        <v>-6.6499775628718671E-2</v>
      </c>
      <c r="AA1280" s="109">
        <f t="shared" si="717"/>
        <v>0.39597979746446693</v>
      </c>
      <c r="AB1280" s="109">
        <f t="shared" si="746"/>
        <v>0.23860008382228209</v>
      </c>
      <c r="AC1280" s="99" t="str">
        <f t="shared" si="747"/>
        <v>0</v>
      </c>
      <c r="AD1280" s="95" t="str">
        <f t="shared" si="748"/>
        <v>0</v>
      </c>
      <c r="AE1280" s="95">
        <f t="shared" si="730"/>
        <v>1</v>
      </c>
      <c r="AF1280" s="95">
        <f>IF(Petrobras_PETR4___Histórico__InfoMoney_1[[#This Row],[MACD Line]]&lt;0,1,0)</f>
        <v>0</v>
      </c>
      <c r="AG1280" s="99">
        <f>Petrobras_PETR4___Histórico__InfoMoney_1[[#This Row],[9MME]]/Petrobras_PETR4___Histórico__InfoMoney_1[[#This Row],[20MA]]</f>
        <v>1.0032065857441028</v>
      </c>
      <c r="AH1280" s="95">
        <f t="shared" si="731"/>
        <v>0</v>
      </c>
      <c r="AI1280" s="96">
        <f t="shared" si="732"/>
        <v>0</v>
      </c>
      <c r="AK1280" s="104" t="b">
        <f t="shared" si="733"/>
        <v>1</v>
      </c>
      <c r="AL1280" s="104" t="b">
        <f t="shared" si="734"/>
        <v>0</v>
      </c>
      <c r="AM1280" s="104" t="b">
        <f t="shared" si="735"/>
        <v>0</v>
      </c>
      <c r="AN1280" s="104" t="b">
        <f t="shared" si="736"/>
        <v>1</v>
      </c>
      <c r="AO1280" s="98">
        <f t="shared" si="737"/>
        <v>4.5</v>
      </c>
      <c r="AP1280" s="104">
        <f t="shared" si="738"/>
        <v>8</v>
      </c>
      <c r="AQ1280" s="98">
        <f t="shared" si="739"/>
        <v>0.2</v>
      </c>
      <c r="AR1280" s="98">
        <f t="shared" si="740"/>
        <v>0.15384615384615385</v>
      </c>
      <c r="AS1280" s="98">
        <f t="shared" si="741"/>
        <v>7.407407407407407E-2</v>
      </c>
      <c r="AU1280" s="97" t="b">
        <f t="shared" si="742"/>
        <v>1</v>
      </c>
      <c r="AV1280" s="97" t="b">
        <f t="shared" si="743"/>
        <v>1</v>
      </c>
      <c r="AW1280" s="97" t="b">
        <f t="shared" si="749"/>
        <v>0</v>
      </c>
      <c r="AX1280" s="97" t="b">
        <f t="shared" si="750"/>
        <v>1</v>
      </c>
      <c r="AY128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0" s="97" t="b">
        <f t="shared" si="744"/>
        <v>1</v>
      </c>
      <c r="BA1280" s="97" t="b">
        <f t="shared" si="745"/>
        <v>0</v>
      </c>
      <c r="BB1280" s="97" t="b">
        <f t="shared" si="751"/>
        <v>0</v>
      </c>
      <c r="BC1280" s="97" t="b">
        <f t="shared" si="752"/>
        <v>1</v>
      </c>
      <c r="BD1280" s="97" t="b">
        <f>Petrobras_PETR4___Histórico__InfoMoney_1[[#This Row],[MACD Line]]&lt;0</f>
        <v>0</v>
      </c>
      <c r="BE128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1" spans="1:57">
      <c r="A1281" s="83">
        <v>42453</v>
      </c>
      <c r="B1281" s="98">
        <v>7.06</v>
      </c>
      <c r="C1281" s="98">
        <v>7.06</v>
      </c>
      <c r="D1281" s="98">
        <v>0.39</v>
      </c>
      <c r="E1281" s="98">
        <f>Petrobras_PETR4___Histórico__InfoMoney_1[[#This Row],[Var.Dia (%)]]/100</f>
        <v>3.9000000000000003E-3</v>
      </c>
      <c r="F1281" s="98">
        <v>6.8</v>
      </c>
      <c r="G1281" s="98">
        <v>6.61</v>
      </c>
      <c r="H1281" s="98">
        <v>7.23</v>
      </c>
      <c r="I1281" s="97" t="s">
        <v>1138</v>
      </c>
      <c r="J1281" s="108">
        <v>-2.3199999999999998E-2</v>
      </c>
      <c r="K1281" s="97">
        <f ca="1">IF(COUNT($E1281:E$1321)&gt;=22,LINEST(OFFSET(E1281,0,0,22),OFFSET(J1281,0,0,22)),"")</f>
        <v>-1.2627955746708204</v>
      </c>
      <c r="L1281" s="99">
        <f t="shared" si="718"/>
        <v>0</v>
      </c>
      <c r="M1281" s="99">
        <f t="shared" si="719"/>
        <v>0</v>
      </c>
      <c r="N1281" s="99">
        <f t="shared" si="720"/>
        <v>0</v>
      </c>
      <c r="O128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-0.24404761904761918</v>
      </c>
      <c r="P1281" s="128">
        <f>IF(Petrobras_PETR4___Histórico__InfoMoney_1[[#This Row],[William %R]]&lt;-0.8,1,0)</f>
        <v>0</v>
      </c>
      <c r="Q1281" s="128">
        <f>IF(Petrobras_PETR4___Histórico__InfoMoney_1[[#This Row],[William %R]]&gt;-0.1,1,0)</f>
        <v>0</v>
      </c>
      <c r="R1281" s="99">
        <f t="shared" si="721"/>
        <v>5.79</v>
      </c>
      <c r="S1281" s="99">
        <f t="shared" si="722"/>
        <v>7.47</v>
      </c>
      <c r="T1281" s="99">
        <f t="shared" si="723"/>
        <v>6.4203076923076914</v>
      </c>
      <c r="U1281" s="99">
        <f t="shared" si="724"/>
        <v>6.4359999999999982</v>
      </c>
      <c r="V1281" s="99">
        <f t="shared" si="725"/>
        <v>6.8403423695417631</v>
      </c>
      <c r="W1281" s="99">
        <f t="shared" si="726"/>
        <v>6.0058996720978479</v>
      </c>
      <c r="X1281" s="99">
        <f t="shared" si="727"/>
        <v>0.83444269744391519</v>
      </c>
      <c r="Y1281" s="99">
        <f t="shared" si="728"/>
        <v>0.91795175749060864</v>
      </c>
      <c r="Z1281" s="99">
        <f t="shared" si="729"/>
        <v>-8.3509060046693451E-2</v>
      </c>
      <c r="AA1281" s="109">
        <f t="shared" si="717"/>
        <v>2.1213203435595972E-2</v>
      </c>
      <c r="AB1281" s="109">
        <f t="shared" si="746"/>
        <v>0.15089731607951154</v>
      </c>
      <c r="AC1281" s="99" t="str">
        <f t="shared" si="747"/>
        <v>0</v>
      </c>
      <c r="AD1281" s="95" t="str">
        <f t="shared" si="748"/>
        <v>0</v>
      </c>
      <c r="AE1281" s="95">
        <f t="shared" si="730"/>
        <v>1</v>
      </c>
      <c r="AF1281" s="95">
        <f>IF(Petrobras_PETR4___Histórico__InfoMoney_1[[#This Row],[MACD Line]]&lt;0,1,0)</f>
        <v>0</v>
      </c>
      <c r="AG1281" s="99">
        <f>Petrobras_PETR4___Histórico__InfoMoney_1[[#This Row],[9MME]]/Petrobras_PETR4___Histórico__InfoMoney_1[[#This Row],[20MA]]</f>
        <v>0.99756179184395477</v>
      </c>
      <c r="AH1281" s="95">
        <f t="shared" si="731"/>
        <v>0</v>
      </c>
      <c r="AI1281" s="96">
        <f t="shared" si="732"/>
        <v>0</v>
      </c>
      <c r="AK1281" s="104" t="b">
        <f t="shared" si="733"/>
        <v>0</v>
      </c>
      <c r="AL1281" s="104" t="b">
        <f t="shared" si="734"/>
        <v>1</v>
      </c>
      <c r="AM1281" s="104" t="b">
        <f t="shared" si="735"/>
        <v>0</v>
      </c>
      <c r="AN1281" s="104" t="b">
        <f t="shared" si="736"/>
        <v>1</v>
      </c>
      <c r="AO1281" s="98">
        <f t="shared" si="737"/>
        <v>4.3600000000000003</v>
      </c>
      <c r="AP1281" s="104">
        <f t="shared" si="738"/>
        <v>7.47</v>
      </c>
      <c r="AQ1281" s="98">
        <f t="shared" si="739"/>
        <v>0.2</v>
      </c>
      <c r="AR1281" s="98">
        <f t="shared" si="740"/>
        <v>0.15384615384615385</v>
      </c>
      <c r="AS1281" s="98">
        <f t="shared" si="741"/>
        <v>7.407407407407407E-2</v>
      </c>
      <c r="AU1281" s="97" t="b">
        <f t="shared" si="742"/>
        <v>1</v>
      </c>
      <c r="AV1281" s="97" t="b">
        <f t="shared" si="743"/>
        <v>0</v>
      </c>
      <c r="AW1281" s="97" t="b">
        <f t="shared" si="749"/>
        <v>1</v>
      </c>
      <c r="AX1281" s="97" t="b">
        <f t="shared" si="750"/>
        <v>1</v>
      </c>
      <c r="AY128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1" s="97" t="b">
        <f t="shared" si="744"/>
        <v>1</v>
      </c>
      <c r="BA1281" s="97" t="b">
        <f t="shared" si="745"/>
        <v>1</v>
      </c>
      <c r="BB1281" s="97" t="b">
        <f t="shared" si="751"/>
        <v>0</v>
      </c>
      <c r="BC1281" s="97" t="b">
        <f t="shared" si="752"/>
        <v>0</v>
      </c>
      <c r="BD1281" s="97" t="b">
        <f>Petrobras_PETR4___Histórico__InfoMoney_1[[#This Row],[MACD Line]]&lt;0</f>
        <v>0</v>
      </c>
      <c r="BE128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2" spans="1:57">
      <c r="A1282" s="83">
        <v>42452</v>
      </c>
      <c r="B1282" s="98">
        <v>7.03</v>
      </c>
      <c r="C1282" s="98">
        <v>7.03</v>
      </c>
      <c r="D1282" s="98">
        <v>-4.07</v>
      </c>
      <c r="E1282" s="98">
        <f>Petrobras_PETR4___Histórico__InfoMoney_1[[#This Row],[Var.Dia (%)]]/100</f>
        <v>-4.07E-2</v>
      </c>
      <c r="F1282" s="98">
        <v>7.12</v>
      </c>
      <c r="G1282" s="98">
        <v>6.92</v>
      </c>
      <c r="H1282" s="98">
        <v>7.19</v>
      </c>
      <c r="I1282" s="97" t="s">
        <v>1139</v>
      </c>
      <c r="J1282" s="108">
        <v>6.9999999999999999E-4</v>
      </c>
      <c r="K1282" s="97">
        <f ca="1">IF(COUNT($E1282:E$1321)&gt;=22,LINEST(OFFSET(E1282,0,0,22),OFFSET(J1282,0,0,22)),"")</f>
        <v>-1.3488816060556221</v>
      </c>
      <c r="L1282" s="99">
        <f t="shared" si="718"/>
        <v>0</v>
      </c>
      <c r="M1282" s="99">
        <f t="shared" si="719"/>
        <v>0</v>
      </c>
      <c r="N1282" s="99">
        <f t="shared" si="720"/>
        <v>0</v>
      </c>
      <c r="O128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-0.26190476190476164</v>
      </c>
      <c r="P1282" s="128">
        <f>IF(Petrobras_PETR4___Histórico__InfoMoney_1[[#This Row],[William %R]]&lt;-0.8,1,0)</f>
        <v>0</v>
      </c>
      <c r="Q1282" s="128">
        <f>IF(Petrobras_PETR4___Histórico__InfoMoney_1[[#This Row],[William %R]]&gt;-0.1,1,0)</f>
        <v>0</v>
      </c>
      <c r="R1282" s="99">
        <f t="shared" si="721"/>
        <v>5.79</v>
      </c>
      <c r="S1282" s="99">
        <f t="shared" si="722"/>
        <v>7.47</v>
      </c>
      <c r="T1282" s="99">
        <f t="shared" si="723"/>
        <v>6.3044230769230767</v>
      </c>
      <c r="U1282" s="99">
        <f t="shared" si="724"/>
        <v>6.3039999999999994</v>
      </c>
      <c r="V1282" s="99">
        <f t="shared" si="725"/>
        <v>6.8004046185493561</v>
      </c>
      <c r="W1282" s="99">
        <f t="shared" si="726"/>
        <v>5.9215716458656757</v>
      </c>
      <c r="X1282" s="99">
        <f t="shared" si="727"/>
        <v>0.87883297268368032</v>
      </c>
      <c r="Y1282" s="99">
        <f t="shared" si="728"/>
        <v>0.93882902250228206</v>
      </c>
      <c r="Z1282" s="99">
        <f t="shared" si="729"/>
        <v>-5.9996049818601738E-2</v>
      </c>
      <c r="AA1282" s="109">
        <f t="shared" si="717"/>
        <v>0.21213203435596412</v>
      </c>
      <c r="AB1282" s="109">
        <f t="shared" si="746"/>
        <v>0.13057564857200588</v>
      </c>
      <c r="AC1282" s="99" t="str">
        <f t="shared" si="747"/>
        <v>0</v>
      </c>
      <c r="AD1282" s="95" t="str">
        <f t="shared" si="748"/>
        <v>0</v>
      </c>
      <c r="AE1282" s="95">
        <f t="shared" si="730"/>
        <v>1</v>
      </c>
      <c r="AF1282" s="95">
        <f>IF(Petrobras_PETR4___Histórico__InfoMoney_1[[#This Row],[MACD Line]]&lt;0,1,0)</f>
        <v>0</v>
      </c>
      <c r="AG1282" s="99">
        <f>Petrobras_PETR4___Histórico__InfoMoney_1[[#This Row],[9MME]]/Petrobras_PETR4___Histórico__InfoMoney_1[[#This Row],[20MA]]</f>
        <v>1.0000671124560718</v>
      </c>
      <c r="AH1282" s="95">
        <f t="shared" si="731"/>
        <v>0</v>
      </c>
      <c r="AI1282" s="96">
        <f t="shared" si="732"/>
        <v>0</v>
      </c>
      <c r="AK1282" s="104" t="b">
        <f t="shared" si="733"/>
        <v>1</v>
      </c>
      <c r="AL1282" s="104" t="b">
        <f t="shared" si="734"/>
        <v>0</v>
      </c>
      <c r="AM1282" s="104" t="b">
        <f t="shared" si="735"/>
        <v>1</v>
      </c>
      <c r="AN1282" s="104" t="b">
        <f t="shared" si="736"/>
        <v>1</v>
      </c>
      <c r="AO1282" s="98">
        <f t="shared" si="737"/>
        <v>4.2</v>
      </c>
      <c r="AP1282" s="104">
        <f t="shared" si="738"/>
        <v>7.47</v>
      </c>
      <c r="AQ1282" s="98">
        <f t="shared" si="739"/>
        <v>0.2</v>
      </c>
      <c r="AR1282" s="98">
        <f t="shared" si="740"/>
        <v>0.15384615384615385</v>
      </c>
      <c r="AS1282" s="98">
        <f t="shared" si="741"/>
        <v>7.407407407407407E-2</v>
      </c>
      <c r="AU1282" s="97" t="b">
        <f t="shared" si="742"/>
        <v>0</v>
      </c>
      <c r="AV1282" s="97" t="b">
        <f t="shared" si="743"/>
        <v>0</v>
      </c>
      <c r="AW1282" s="97" t="b">
        <f t="shared" si="749"/>
        <v>1</v>
      </c>
      <c r="AX1282" s="97" t="b">
        <f t="shared" si="750"/>
        <v>1</v>
      </c>
      <c r="AY128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2" s="97" t="b">
        <f t="shared" si="744"/>
        <v>1</v>
      </c>
      <c r="BA1282" s="97" t="b">
        <f t="shared" si="745"/>
        <v>1</v>
      </c>
      <c r="BB1282" s="97" t="b">
        <f t="shared" si="751"/>
        <v>0</v>
      </c>
      <c r="BC1282" s="97" t="b">
        <f t="shared" si="752"/>
        <v>0</v>
      </c>
      <c r="BD1282" s="97" t="b">
        <f>Petrobras_PETR4___Histórico__InfoMoney_1[[#This Row],[MACD Line]]&lt;0</f>
        <v>0</v>
      </c>
      <c r="BE128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3" spans="1:57">
      <c r="A1283" s="83">
        <v>42451</v>
      </c>
      <c r="B1283" s="98">
        <v>7.33</v>
      </c>
      <c r="C1283" s="98">
        <v>7.33</v>
      </c>
      <c r="D1283" s="98">
        <v>0.62</v>
      </c>
      <c r="E1283" s="98">
        <f>Petrobras_PETR4___Histórico__InfoMoney_1[[#This Row],[Var.Dia (%)]]/100</f>
        <v>6.1999999999999998E-3</v>
      </c>
      <c r="F1283" s="98">
        <v>7.09</v>
      </c>
      <c r="G1283" s="98">
        <v>6.98</v>
      </c>
      <c r="H1283" s="98">
        <v>7.39</v>
      </c>
      <c r="I1283" s="97" t="s">
        <v>1140</v>
      </c>
      <c r="J1283" s="108">
        <v>2.6599999999999999E-2</v>
      </c>
      <c r="K1283" s="97">
        <f ca="1">IF(COUNT($E1283:E$1321)&gt;=22,LINEST(OFFSET(E1283,0,0,22),OFFSET(J1283,0,0,22)),"")</f>
        <v>-1.0337705046674253</v>
      </c>
      <c r="L1283" s="99">
        <f t="shared" si="718"/>
        <v>0</v>
      </c>
      <c r="M1283" s="99">
        <f t="shared" si="719"/>
        <v>0</v>
      </c>
      <c r="N1283" s="99">
        <f t="shared" si="720"/>
        <v>0</v>
      </c>
      <c r="O128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-6.278026905829584E-2</v>
      </c>
      <c r="P1283" s="128">
        <f>IF(Petrobras_PETR4___Histórico__InfoMoney_1[[#This Row],[William %R]]&lt;-0.8,1,0)</f>
        <v>0</v>
      </c>
      <c r="Q1283" s="128">
        <f>IF(Petrobras_PETR4___Histórico__InfoMoney_1[[#This Row],[William %R]]&gt;-0.1,1,0)</f>
        <v>1</v>
      </c>
      <c r="R1283" s="99">
        <f t="shared" si="721"/>
        <v>5.24</v>
      </c>
      <c r="S1283" s="99">
        <f t="shared" si="722"/>
        <v>7.47</v>
      </c>
      <c r="T1283" s="99">
        <f t="shared" si="723"/>
        <v>6.228307692307693</v>
      </c>
      <c r="U1283" s="99">
        <f t="shared" si="724"/>
        <v>6.1724999999999994</v>
      </c>
      <c r="V1283" s="99">
        <f t="shared" si="725"/>
        <v>6.7586600037401485</v>
      </c>
      <c r="W1283" s="99">
        <f t="shared" si="726"/>
        <v>5.8328973775349295</v>
      </c>
      <c r="X1283" s="99">
        <f t="shared" si="727"/>
        <v>0.92576262620521899</v>
      </c>
      <c r="Y1283" s="99">
        <f t="shared" si="728"/>
        <v>0.95382803495693247</v>
      </c>
      <c r="Z1283" s="99">
        <f t="shared" si="729"/>
        <v>-2.8065408751713483E-2</v>
      </c>
      <c r="AA1283" s="109">
        <f t="shared" si="717"/>
        <v>3.5355339059327251E-2</v>
      </c>
      <c r="AB1283" s="109">
        <f t="shared" si="746"/>
        <v>0.35291642070042584</v>
      </c>
      <c r="AC1283" s="99" t="str">
        <f t="shared" si="747"/>
        <v>0</v>
      </c>
      <c r="AD1283" s="95" t="str">
        <f t="shared" si="748"/>
        <v>0</v>
      </c>
      <c r="AE1283" s="95">
        <f t="shared" si="730"/>
        <v>1</v>
      </c>
      <c r="AF1283" s="95">
        <f>IF(Petrobras_PETR4___Histórico__InfoMoney_1[[#This Row],[MACD Line]]&lt;0,1,0)</f>
        <v>0</v>
      </c>
      <c r="AG1283" s="99">
        <f>Petrobras_PETR4___Histórico__InfoMoney_1[[#This Row],[9MME]]/Petrobras_PETR4___Histórico__InfoMoney_1[[#This Row],[20MA]]</f>
        <v>1.009041343427735</v>
      </c>
      <c r="AH1283" s="95">
        <f t="shared" si="731"/>
        <v>0</v>
      </c>
      <c r="AI1283" s="96">
        <f t="shared" si="732"/>
        <v>0</v>
      </c>
      <c r="AK1283" s="104" t="b">
        <f t="shared" si="733"/>
        <v>0</v>
      </c>
      <c r="AL1283" s="104" t="b">
        <f t="shared" si="734"/>
        <v>1</v>
      </c>
      <c r="AM1283" s="104" t="b">
        <f t="shared" si="735"/>
        <v>0</v>
      </c>
      <c r="AN1283" s="104" t="b">
        <f t="shared" si="736"/>
        <v>1</v>
      </c>
      <c r="AO1283" s="98">
        <f t="shared" si="737"/>
        <v>4.2</v>
      </c>
      <c r="AP1283" s="104">
        <f t="shared" si="738"/>
        <v>7.47</v>
      </c>
      <c r="AQ1283" s="98">
        <f t="shared" si="739"/>
        <v>0.2</v>
      </c>
      <c r="AR1283" s="98">
        <f t="shared" si="740"/>
        <v>0.15384615384615385</v>
      </c>
      <c r="AS1283" s="98">
        <f t="shared" si="741"/>
        <v>7.407407407407407E-2</v>
      </c>
      <c r="AU1283" s="97" t="b">
        <f t="shared" si="742"/>
        <v>0</v>
      </c>
      <c r="AV1283" s="97" t="b">
        <f t="shared" si="743"/>
        <v>1</v>
      </c>
      <c r="AW1283" s="97" t="b">
        <f t="shared" si="749"/>
        <v>1</v>
      </c>
      <c r="AX1283" s="97" t="b">
        <f t="shared" si="750"/>
        <v>1</v>
      </c>
      <c r="AY128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3" s="97" t="b">
        <f t="shared" si="744"/>
        <v>0</v>
      </c>
      <c r="BA1283" s="97" t="b">
        <f t="shared" si="745"/>
        <v>1</v>
      </c>
      <c r="BB1283" s="97" t="b">
        <f t="shared" si="751"/>
        <v>0</v>
      </c>
      <c r="BC1283" s="97" t="b">
        <f t="shared" si="752"/>
        <v>0</v>
      </c>
      <c r="BD1283" s="97" t="b">
        <f>Petrobras_PETR4___Histórico__InfoMoney_1[[#This Row],[MACD Line]]&lt;0</f>
        <v>0</v>
      </c>
      <c r="BE128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4" spans="1:57">
      <c r="A1284" s="83">
        <v>42450</v>
      </c>
      <c r="B1284" s="98">
        <v>7.28</v>
      </c>
      <c r="C1284" s="98">
        <v>7.28</v>
      </c>
      <c r="D1284" s="98">
        <v>-0.74</v>
      </c>
      <c r="E1284" s="98">
        <f>Petrobras_PETR4___Histórico__InfoMoney_1[[#This Row],[Var.Dia (%)]]/100</f>
        <v>-7.4000000000000003E-3</v>
      </c>
      <c r="F1284" s="98">
        <v>7.3</v>
      </c>
      <c r="G1284" s="98">
        <v>7.16</v>
      </c>
      <c r="H1284" s="98">
        <v>7.47</v>
      </c>
      <c r="I1284" s="97" t="s">
        <v>1141</v>
      </c>
      <c r="J1284" s="108">
        <v>3.2000000000000002E-3</v>
      </c>
      <c r="K1284" s="97">
        <f ca="1">IF(COUNT($E1284:E$1321)&gt;=22,LINEST(OFFSET(E1284,0,0,22),OFFSET(J1284,0,0,22)),"")</f>
        <v>-0.83732160876191197</v>
      </c>
      <c r="L1284" s="99">
        <f t="shared" si="718"/>
        <v>0</v>
      </c>
      <c r="M1284" s="99">
        <f t="shared" si="719"/>
        <v>1</v>
      </c>
      <c r="N1284" s="99">
        <f t="shared" si="720"/>
        <v>0</v>
      </c>
      <c r="O128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-6.7375886524822529E-2</v>
      </c>
      <c r="P1284" s="128">
        <f>IF(Petrobras_PETR4___Histórico__InfoMoney_1[[#This Row],[William %R]]&lt;-0.8,1,0)</f>
        <v>0</v>
      </c>
      <c r="Q1284" s="128">
        <f>IF(Petrobras_PETR4___Histórico__InfoMoney_1[[#This Row],[William %R]]&gt;-0.1,1,0)</f>
        <v>1</v>
      </c>
      <c r="R1284" s="99">
        <f t="shared" si="721"/>
        <v>4.6500000000000004</v>
      </c>
      <c r="S1284" s="99">
        <f t="shared" si="722"/>
        <v>7.47</v>
      </c>
      <c r="T1284" s="99">
        <f t="shared" si="723"/>
        <v>6.1051153846153845</v>
      </c>
      <c r="U1284" s="99">
        <f t="shared" si="724"/>
        <v>6.0280000000000005</v>
      </c>
      <c r="V1284" s="99">
        <f t="shared" si="725"/>
        <v>6.6547800044201759</v>
      </c>
      <c r="W1284" s="99">
        <f t="shared" si="726"/>
        <v>5.7131291677377236</v>
      </c>
      <c r="X1284" s="99">
        <f t="shared" si="727"/>
        <v>0.94165083668245231</v>
      </c>
      <c r="Y1284" s="99">
        <f t="shared" si="728"/>
        <v>0.96084438714486087</v>
      </c>
      <c r="Z1284" s="99">
        <f t="shared" si="729"/>
        <v>-1.919355046240856E-2</v>
      </c>
      <c r="AA1284" s="109">
        <f t="shared" si="717"/>
        <v>4.2426406871192576E-2</v>
      </c>
      <c r="AB1284" s="109">
        <f t="shared" si="746"/>
        <v>0.61552416686918165</v>
      </c>
      <c r="AC1284" s="99" t="str">
        <f t="shared" si="747"/>
        <v>0</v>
      </c>
      <c r="AD1284" s="95" t="str">
        <f t="shared" si="748"/>
        <v>0</v>
      </c>
      <c r="AE1284" s="95">
        <f t="shared" si="730"/>
        <v>1</v>
      </c>
      <c r="AF1284" s="95">
        <f>IF(Petrobras_PETR4___Histórico__InfoMoney_1[[#This Row],[MACD Line]]&lt;0,1,0)</f>
        <v>0</v>
      </c>
      <c r="AG1284" s="99">
        <f>Petrobras_PETR4___Histórico__InfoMoney_1[[#This Row],[9MME]]/Petrobras_PETR4___Histórico__InfoMoney_1[[#This Row],[20MA]]</f>
        <v>1.0127928640702362</v>
      </c>
      <c r="AH1284" s="95">
        <f t="shared" si="731"/>
        <v>0</v>
      </c>
      <c r="AI1284" s="96">
        <f t="shared" si="732"/>
        <v>0</v>
      </c>
      <c r="AK1284" s="104" t="b">
        <f t="shared" si="733"/>
        <v>1</v>
      </c>
      <c r="AL1284" s="104" t="b">
        <f t="shared" si="734"/>
        <v>0</v>
      </c>
      <c r="AM1284" s="104" t="b">
        <f t="shared" si="735"/>
        <v>0</v>
      </c>
      <c r="AN1284" s="104" t="b">
        <f t="shared" si="736"/>
        <v>1</v>
      </c>
      <c r="AO1284" s="98">
        <f t="shared" si="737"/>
        <v>4.2</v>
      </c>
      <c r="AP1284" s="104">
        <f t="shared" si="738"/>
        <v>7.47</v>
      </c>
      <c r="AQ1284" s="98">
        <f t="shared" si="739"/>
        <v>0.2</v>
      </c>
      <c r="AR1284" s="98">
        <f t="shared" si="740"/>
        <v>0.15384615384615385</v>
      </c>
      <c r="AS1284" s="98">
        <f t="shared" si="741"/>
        <v>7.407407407407407E-2</v>
      </c>
      <c r="AU1284" s="97" t="b">
        <f t="shared" si="742"/>
        <v>1</v>
      </c>
      <c r="AV1284" s="97" t="b">
        <f t="shared" si="743"/>
        <v>0</v>
      </c>
      <c r="AW1284" s="97" t="b">
        <f t="shared" si="749"/>
        <v>1</v>
      </c>
      <c r="AX1284" s="97" t="b">
        <f t="shared" si="750"/>
        <v>0</v>
      </c>
      <c r="AY128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4" s="97" t="b">
        <f t="shared" si="744"/>
        <v>0</v>
      </c>
      <c r="BA1284" s="97" t="b">
        <f t="shared" si="745"/>
        <v>0</v>
      </c>
      <c r="BB1284" s="97" t="b">
        <f t="shared" si="751"/>
        <v>1</v>
      </c>
      <c r="BC1284" s="97" t="b">
        <f t="shared" si="752"/>
        <v>0</v>
      </c>
      <c r="BD1284" s="97" t="b">
        <f>Petrobras_PETR4___Histórico__InfoMoney_1[[#This Row],[MACD Line]]&lt;0</f>
        <v>0</v>
      </c>
      <c r="BE128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5" spans="1:57">
      <c r="A1285" s="83">
        <v>42447</v>
      </c>
      <c r="B1285" s="98">
        <v>7.34</v>
      </c>
      <c r="C1285" s="98">
        <v>7.34</v>
      </c>
      <c r="D1285" s="98">
        <v>0.25</v>
      </c>
      <c r="E1285" s="98">
        <f>Petrobras_PETR4___Histórico__InfoMoney_1[[#This Row],[Var.Dia (%)]]/100</f>
        <v>2.5000000000000001E-3</v>
      </c>
      <c r="F1285" s="98">
        <v>7.31</v>
      </c>
      <c r="G1285" s="98">
        <v>6.97</v>
      </c>
      <c r="H1285" s="98">
        <v>7.38</v>
      </c>
      <c r="I1285" s="97" t="s">
        <v>1142</v>
      </c>
      <c r="J1285" s="108">
        <v>-7.0000000000000001E-3</v>
      </c>
      <c r="K1285" s="97">
        <f ca="1">IF(COUNT($E1285:E$1321)&gt;=22,LINEST(OFFSET(E1285,0,0,22),OFFSET(J1285,0,0,22)),"")</f>
        <v>-0.83732344952267534</v>
      </c>
      <c r="L1285" s="99">
        <f t="shared" si="718"/>
        <v>0</v>
      </c>
      <c r="M1285" s="99">
        <f t="shared" si="719"/>
        <v>0</v>
      </c>
      <c r="N1285" s="99">
        <f t="shared" si="720"/>
        <v>0</v>
      </c>
      <c r="O128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-3.1914893617021232E-2</v>
      </c>
      <c r="P1285" s="128">
        <f>IF(Petrobras_PETR4___Histórico__InfoMoney_1[[#This Row],[William %R]]&lt;-0.8,1,0)</f>
        <v>0</v>
      </c>
      <c r="Q1285" s="128">
        <f>IF(Petrobras_PETR4___Histórico__InfoMoney_1[[#This Row],[William %R]]&gt;-0.1,1,0)</f>
        <v>1</v>
      </c>
      <c r="R1285" s="99">
        <f t="shared" si="721"/>
        <v>4.6100000000000003</v>
      </c>
      <c r="S1285" s="99">
        <f t="shared" si="722"/>
        <v>7.43</v>
      </c>
      <c r="T1285" s="99">
        <f t="shared" si="723"/>
        <v>5.9743076923076925</v>
      </c>
      <c r="U1285" s="99">
        <f t="shared" si="724"/>
        <v>5.8914999999999997</v>
      </c>
      <c r="V1285" s="99">
        <f t="shared" si="725"/>
        <v>6.5411036415874806</v>
      </c>
      <c r="W1285" s="99">
        <f t="shared" si="726"/>
        <v>5.5877795011567413</v>
      </c>
      <c r="X1285" s="99">
        <f t="shared" si="727"/>
        <v>0.95332414043073932</v>
      </c>
      <c r="Y1285" s="99">
        <f t="shared" si="728"/>
        <v>0.96564277476046301</v>
      </c>
      <c r="Z1285" s="99">
        <f t="shared" si="729"/>
        <v>-1.2318634329723688E-2</v>
      </c>
      <c r="AA1285" s="109">
        <f t="shared" si="717"/>
        <v>1.4142135623730649E-2</v>
      </c>
      <c r="AB1285" s="109">
        <f t="shared" si="746"/>
        <v>0.57693153839948808</v>
      </c>
      <c r="AC1285" s="99" t="str">
        <f t="shared" si="747"/>
        <v>0</v>
      </c>
      <c r="AD1285" s="95" t="str">
        <f t="shared" si="748"/>
        <v>0</v>
      </c>
      <c r="AE1285" s="95">
        <f t="shared" si="730"/>
        <v>1</v>
      </c>
      <c r="AF1285" s="95">
        <f>IF(Petrobras_PETR4___Histórico__InfoMoney_1[[#This Row],[MACD Line]]&lt;0,1,0)</f>
        <v>0</v>
      </c>
      <c r="AG1285" s="99">
        <f>Petrobras_PETR4___Histórico__InfoMoney_1[[#This Row],[9MME]]/Petrobras_PETR4___Histórico__InfoMoney_1[[#This Row],[20MA]]</f>
        <v>1.0140554514652793</v>
      </c>
      <c r="AH1285" s="95">
        <f t="shared" si="731"/>
        <v>0</v>
      </c>
      <c r="AI1285" s="96">
        <f t="shared" si="732"/>
        <v>0</v>
      </c>
      <c r="AK1285" s="104" t="b">
        <f t="shared" si="733"/>
        <v>0</v>
      </c>
      <c r="AL1285" s="104" t="b">
        <f t="shared" si="734"/>
        <v>1</v>
      </c>
      <c r="AM1285" s="104" t="b">
        <f t="shared" si="735"/>
        <v>1</v>
      </c>
      <c r="AN1285" s="104" t="b">
        <f t="shared" si="736"/>
        <v>1</v>
      </c>
      <c r="AO1285" s="98">
        <f t="shared" si="737"/>
        <v>3.97</v>
      </c>
      <c r="AP1285" s="104">
        <f t="shared" si="738"/>
        <v>7.43</v>
      </c>
      <c r="AQ1285" s="98">
        <f t="shared" si="739"/>
        <v>0.2</v>
      </c>
      <c r="AR1285" s="98">
        <f t="shared" si="740"/>
        <v>0.15384615384615385</v>
      </c>
      <c r="AS1285" s="98">
        <f t="shared" si="741"/>
        <v>7.407407407407407E-2</v>
      </c>
      <c r="AU1285" s="97" t="b">
        <f t="shared" si="742"/>
        <v>0</v>
      </c>
      <c r="AV1285" s="97" t="b">
        <f t="shared" si="743"/>
        <v>1</v>
      </c>
      <c r="AW1285" s="97" t="b">
        <f t="shared" si="749"/>
        <v>0</v>
      </c>
      <c r="AX1285" s="97" t="b">
        <f t="shared" si="750"/>
        <v>0</v>
      </c>
      <c r="AY128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5" s="97" t="b">
        <f t="shared" si="744"/>
        <v>0</v>
      </c>
      <c r="BA1285" s="97" t="b">
        <f t="shared" si="745"/>
        <v>0</v>
      </c>
      <c r="BB1285" s="97" t="b">
        <f t="shared" si="751"/>
        <v>1</v>
      </c>
      <c r="BC1285" s="97" t="b">
        <f t="shared" si="752"/>
        <v>1</v>
      </c>
      <c r="BD1285" s="97" t="b">
        <f>Petrobras_PETR4___Histórico__InfoMoney_1[[#This Row],[MACD Line]]&lt;0</f>
        <v>0</v>
      </c>
      <c r="BE128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6" spans="1:57">
      <c r="A1286" s="83">
        <v>42446</v>
      </c>
      <c r="B1286" s="98">
        <v>7.32</v>
      </c>
      <c r="C1286" s="98">
        <v>7.32</v>
      </c>
      <c r="D1286" s="98">
        <v>12.03</v>
      </c>
      <c r="E1286" s="98">
        <f>Petrobras_PETR4___Histórico__InfoMoney_1[[#This Row],[Var.Dia (%)]]/100</f>
        <v>0.12029999999999999</v>
      </c>
      <c r="F1286" s="98">
        <v>7.36</v>
      </c>
      <c r="G1286" s="98">
        <v>6.97</v>
      </c>
      <c r="H1286" s="98">
        <v>7.4</v>
      </c>
      <c r="I1286" s="97" t="s">
        <v>1143</v>
      </c>
      <c r="J1286" s="108">
        <v>2E-3</v>
      </c>
      <c r="K1286" s="97">
        <f ca="1">IF(COUNT($E1286:E$1321)&gt;=22,LINEST(OFFSET(E1286,0,0,22),OFFSET(J1286,0,0,22)),"")</f>
        <v>-0.79602965528626946</v>
      </c>
      <c r="L1286" s="99">
        <f t="shared" si="718"/>
        <v>0</v>
      </c>
      <c r="M1286" s="99">
        <f t="shared" si="719"/>
        <v>0</v>
      </c>
      <c r="N1286" s="99">
        <f t="shared" si="720"/>
        <v>0</v>
      </c>
      <c r="O128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-3.7542662116040765E-2</v>
      </c>
      <c r="P1286" s="128">
        <f>IF(Petrobras_PETR4___Histórico__InfoMoney_1[[#This Row],[William %R]]&lt;-0.8,1,0)</f>
        <v>0</v>
      </c>
      <c r="Q1286" s="128">
        <f>IF(Petrobras_PETR4___Histórico__InfoMoney_1[[#This Row],[William %R]]&gt;-0.1,1,0)</f>
        <v>1</v>
      </c>
      <c r="R1286" s="99">
        <f t="shared" si="721"/>
        <v>4.5</v>
      </c>
      <c r="S1286" s="99">
        <f t="shared" si="722"/>
        <v>7.43</v>
      </c>
      <c r="T1286" s="99">
        <f t="shared" si="723"/>
        <v>5.8371153846153847</v>
      </c>
      <c r="U1286" s="99">
        <f t="shared" si="724"/>
        <v>5.726</v>
      </c>
      <c r="V1286" s="99">
        <f t="shared" si="725"/>
        <v>6.3958497582397502</v>
      </c>
      <c r="W1286" s="99">
        <f t="shared" si="726"/>
        <v>5.4476018612492805</v>
      </c>
      <c r="X1286" s="99">
        <f t="shared" si="727"/>
        <v>0.94824789699046974</v>
      </c>
      <c r="Y1286" s="99">
        <f t="shared" si="728"/>
        <v>0.96872243334289387</v>
      </c>
      <c r="Z1286" s="99">
        <f t="shared" si="729"/>
        <v>-2.0474536352424133E-2</v>
      </c>
      <c r="AA1286" s="109">
        <f t="shared" ref="AA1286:AA1321" si="753">_xlfn.STDEV.S(C1286:C1287)</f>
        <v>0.55861435713737262</v>
      </c>
      <c r="AB1286" s="109">
        <f t="shared" si="746"/>
        <v>0.56963145980537278</v>
      </c>
      <c r="AC1286" s="99" t="str">
        <f t="shared" si="747"/>
        <v>0</v>
      </c>
      <c r="AD1286" s="95" t="str">
        <f t="shared" si="748"/>
        <v>0</v>
      </c>
      <c r="AE1286" s="95">
        <f t="shared" si="730"/>
        <v>1</v>
      </c>
      <c r="AF1286" s="95">
        <f>IF(Petrobras_PETR4___Histórico__InfoMoney_1[[#This Row],[MACD Line]]&lt;0,1,0)</f>
        <v>0</v>
      </c>
      <c r="AG1286" s="99">
        <f>Petrobras_PETR4___Histórico__InfoMoney_1[[#This Row],[9MME]]/Petrobras_PETR4___Histórico__InfoMoney_1[[#This Row],[20MA]]</f>
        <v>1.0194054112147022</v>
      </c>
      <c r="AH1286" s="95">
        <f t="shared" si="731"/>
        <v>0</v>
      </c>
      <c r="AI1286" s="96">
        <f t="shared" si="732"/>
        <v>0</v>
      </c>
      <c r="AK1286" s="104" t="b">
        <f t="shared" si="733"/>
        <v>1</v>
      </c>
      <c r="AL1286" s="104" t="b">
        <f t="shared" si="734"/>
        <v>0</v>
      </c>
      <c r="AM1286" s="104" t="b">
        <f t="shared" si="735"/>
        <v>1</v>
      </c>
      <c r="AN1286" s="104" t="b">
        <f t="shared" si="736"/>
        <v>1</v>
      </c>
      <c r="AO1286" s="98">
        <f t="shared" si="737"/>
        <v>3.97</v>
      </c>
      <c r="AP1286" s="104">
        <f t="shared" si="738"/>
        <v>7.43</v>
      </c>
      <c r="AQ1286" s="98">
        <f t="shared" si="739"/>
        <v>0.2</v>
      </c>
      <c r="AR1286" s="98">
        <f t="shared" si="740"/>
        <v>0.15384615384615385</v>
      </c>
      <c r="AS1286" s="98">
        <f t="shared" si="741"/>
        <v>7.407407407407407E-2</v>
      </c>
      <c r="AU1286" s="97" t="b">
        <f t="shared" si="742"/>
        <v>1</v>
      </c>
      <c r="AV1286" s="97" t="b">
        <f t="shared" si="743"/>
        <v>1</v>
      </c>
      <c r="AW1286" s="97" t="b">
        <f t="shared" si="749"/>
        <v>0</v>
      </c>
      <c r="AX1286" s="97" t="b">
        <f t="shared" si="750"/>
        <v>1</v>
      </c>
      <c r="AY128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6" s="97" t="b">
        <f t="shared" si="744"/>
        <v>1</v>
      </c>
      <c r="BA1286" s="97" t="b">
        <f t="shared" si="745"/>
        <v>0</v>
      </c>
      <c r="BB1286" s="97" t="b">
        <f t="shared" si="751"/>
        <v>0</v>
      </c>
      <c r="BC1286" s="97" t="b">
        <f t="shared" si="752"/>
        <v>1</v>
      </c>
      <c r="BD1286" s="97" t="b">
        <f>Petrobras_PETR4___Histórico__InfoMoney_1[[#This Row],[MACD Line]]&lt;0</f>
        <v>0</v>
      </c>
      <c r="BE128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7" spans="1:57">
      <c r="A1287" s="83">
        <v>42445</v>
      </c>
      <c r="B1287" s="98">
        <v>6.53</v>
      </c>
      <c r="C1287" s="98">
        <v>6.53</v>
      </c>
      <c r="D1287" s="98">
        <v>9.3800000000000008</v>
      </c>
      <c r="E1287" s="98">
        <f>Petrobras_PETR4___Histórico__InfoMoney_1[[#This Row],[Var.Dia (%)]]/100</f>
        <v>9.3800000000000008E-2</v>
      </c>
      <c r="F1287" s="98">
        <v>5.88</v>
      </c>
      <c r="G1287" s="98">
        <v>5.79</v>
      </c>
      <c r="H1287" s="98">
        <v>6.53</v>
      </c>
      <c r="I1287" s="97" t="s">
        <v>1144</v>
      </c>
      <c r="J1287" s="108">
        <v>-6.1899999999999997E-2</v>
      </c>
      <c r="K1287" s="97">
        <f ca="1">IF(COUNT($E1287:E$1321)&gt;=22,LINEST(OFFSET(E1287,0,0,22),OFFSET(J1287,0,0,22)),"")</f>
        <v>-0.86008711373262881</v>
      </c>
      <c r="L1287" s="99">
        <f t="shared" si="718"/>
        <v>0</v>
      </c>
      <c r="M1287" s="99">
        <f t="shared" si="719"/>
        <v>0</v>
      </c>
      <c r="N1287" s="99">
        <f t="shared" si="720"/>
        <v>0</v>
      </c>
      <c r="O128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-0.29315960912052108</v>
      </c>
      <c r="P1287" s="128">
        <f>IF(Petrobras_PETR4___Histórico__InfoMoney_1[[#This Row],[William %R]]&lt;-0.8,1,0)</f>
        <v>0</v>
      </c>
      <c r="Q1287" s="128">
        <f>IF(Petrobras_PETR4___Histórico__InfoMoney_1[[#This Row],[William %R]]&gt;-0.1,1,0)</f>
        <v>0</v>
      </c>
      <c r="R1287" s="99">
        <f t="shared" si="721"/>
        <v>4.3600000000000003</v>
      </c>
      <c r="S1287" s="99">
        <f t="shared" si="722"/>
        <v>7.43</v>
      </c>
      <c r="T1287" s="99">
        <f t="shared" si="723"/>
        <v>5.6182692307692301</v>
      </c>
      <c r="U1287" s="99">
        <f t="shared" si="724"/>
        <v>5.5674999999999999</v>
      </c>
      <c r="V1287" s="99">
        <f t="shared" si="725"/>
        <v>6.2278224415560679</v>
      </c>
      <c r="W1287" s="99">
        <f t="shared" si="726"/>
        <v>5.2978100101492229</v>
      </c>
      <c r="X1287" s="99">
        <f t="shared" si="727"/>
        <v>0.93001243140684497</v>
      </c>
      <c r="Y1287" s="99">
        <f t="shared" si="728"/>
        <v>0.97384106743099996</v>
      </c>
      <c r="Z1287" s="99">
        <f t="shared" si="729"/>
        <v>-4.3828636024154988E-2</v>
      </c>
      <c r="AA1287" s="109">
        <f t="shared" si="753"/>
        <v>0.39597979746446693</v>
      </c>
      <c r="AB1287" s="109">
        <f t="shared" si="746"/>
        <v>0.53803345620881227</v>
      </c>
      <c r="AC1287" s="99" t="str">
        <f t="shared" si="747"/>
        <v>0</v>
      </c>
      <c r="AD1287" s="95" t="str">
        <f t="shared" si="748"/>
        <v>0</v>
      </c>
      <c r="AE1287" s="95">
        <f t="shared" si="730"/>
        <v>1</v>
      </c>
      <c r="AF1287" s="95">
        <f>IF(Petrobras_PETR4___Histórico__InfoMoney_1[[#This Row],[MACD Line]]&lt;0,1,0)</f>
        <v>0</v>
      </c>
      <c r="AG1287" s="99">
        <f>Petrobras_PETR4___Histórico__InfoMoney_1[[#This Row],[9MME]]/Petrobras_PETR4___Histórico__InfoMoney_1[[#This Row],[20MA]]</f>
        <v>1.0091188559980655</v>
      </c>
      <c r="AH1287" s="95">
        <f t="shared" si="731"/>
        <v>0</v>
      </c>
      <c r="AI1287" s="96">
        <f t="shared" si="732"/>
        <v>0</v>
      </c>
      <c r="AK1287" s="104" t="b">
        <f t="shared" si="733"/>
        <v>0</v>
      </c>
      <c r="AL1287" s="104" t="b">
        <f t="shared" si="734"/>
        <v>0</v>
      </c>
      <c r="AM1287" s="104" t="b">
        <f t="shared" si="735"/>
        <v>0</v>
      </c>
      <c r="AN1287" s="104" t="b">
        <f t="shared" si="736"/>
        <v>1</v>
      </c>
      <c r="AO1287" s="98">
        <f t="shared" si="737"/>
        <v>3.97</v>
      </c>
      <c r="AP1287" s="104">
        <f t="shared" si="738"/>
        <v>7.43</v>
      </c>
      <c r="AQ1287" s="98">
        <f t="shared" si="739"/>
        <v>0.2</v>
      </c>
      <c r="AR1287" s="98">
        <f t="shared" si="740"/>
        <v>0.15384615384615385</v>
      </c>
      <c r="AS1287" s="98">
        <f t="shared" si="741"/>
        <v>7.407407407407407E-2</v>
      </c>
      <c r="AU1287" s="97" t="b">
        <f t="shared" si="742"/>
        <v>1</v>
      </c>
      <c r="AV1287" s="97" t="b">
        <f t="shared" si="743"/>
        <v>0</v>
      </c>
      <c r="AW1287" s="97" t="b">
        <f t="shared" si="749"/>
        <v>1</v>
      </c>
      <c r="AX1287" s="97" t="b">
        <f t="shared" si="750"/>
        <v>1</v>
      </c>
      <c r="AY128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7" s="97" t="b">
        <f t="shared" si="744"/>
        <v>1</v>
      </c>
      <c r="BA1287" s="97" t="b">
        <f t="shared" si="745"/>
        <v>1</v>
      </c>
      <c r="BB1287" s="97" t="b">
        <f t="shared" si="751"/>
        <v>0</v>
      </c>
      <c r="BC1287" s="97" t="b">
        <f t="shared" si="752"/>
        <v>0</v>
      </c>
      <c r="BD1287" s="97" t="b">
        <f>Petrobras_PETR4___Histórico__InfoMoney_1[[#This Row],[MACD Line]]&lt;0</f>
        <v>0</v>
      </c>
      <c r="BE128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8" spans="1:57">
      <c r="A1288" s="83">
        <v>42444</v>
      </c>
      <c r="B1288" s="98">
        <v>5.97</v>
      </c>
      <c r="C1288" s="98">
        <v>5.97</v>
      </c>
      <c r="D1288" s="98">
        <v>-10.68</v>
      </c>
      <c r="E1288" s="98">
        <f>Petrobras_PETR4___Histórico__InfoMoney_1[[#This Row],[Var.Dia (%)]]/100</f>
        <v>-0.10679999999999999</v>
      </c>
      <c r="F1288" s="98">
        <v>5.97</v>
      </c>
      <c r="G1288" s="98">
        <v>5.93</v>
      </c>
      <c r="H1288" s="98">
        <v>6.29</v>
      </c>
      <c r="I1288" s="97" t="s">
        <v>1145</v>
      </c>
      <c r="J1288" s="108">
        <v>-1.3299999999999999E-2</v>
      </c>
      <c r="K1288" s="97">
        <f ca="1">IF(COUNT($E1288:E$1321)&gt;=22,LINEST(OFFSET(E1288,0,0,22),OFFSET(J1288,0,0,22)),"")</f>
        <v>-0.69151413921408378</v>
      </c>
      <c r="L1288" s="99">
        <f t="shared" si="718"/>
        <v>0</v>
      </c>
      <c r="M1288" s="99">
        <f t="shared" si="719"/>
        <v>0</v>
      </c>
      <c r="N1288" s="99">
        <f t="shared" si="720"/>
        <v>0</v>
      </c>
      <c r="O128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-0.47096774193548391</v>
      </c>
      <c r="P1288" s="128">
        <f>IF(Petrobras_PETR4___Histórico__InfoMoney_1[[#This Row],[William %R]]&lt;-0.8,1,0)</f>
        <v>0</v>
      </c>
      <c r="Q1288" s="128">
        <f>IF(Petrobras_PETR4___Histórico__InfoMoney_1[[#This Row],[William %R]]&gt;-0.1,1,0)</f>
        <v>0</v>
      </c>
      <c r="R1288" s="99">
        <f t="shared" si="721"/>
        <v>4.33</v>
      </c>
      <c r="S1288" s="99">
        <f t="shared" si="722"/>
        <v>7.43</v>
      </c>
      <c r="T1288" s="99">
        <f t="shared" si="723"/>
        <v>5.4491923076923072</v>
      </c>
      <c r="U1288" s="99">
        <f t="shared" si="724"/>
        <v>5.4524999999999997</v>
      </c>
      <c r="V1288" s="99">
        <f t="shared" si="725"/>
        <v>6.1728810672935346</v>
      </c>
      <c r="W1288" s="99">
        <f t="shared" si="726"/>
        <v>5.199234810961161</v>
      </c>
      <c r="X1288" s="99">
        <f t="shared" si="727"/>
        <v>0.97364625633237356</v>
      </c>
      <c r="Y1288" s="99">
        <f t="shared" si="728"/>
        <v>0.98479822643703874</v>
      </c>
      <c r="Z1288" s="99">
        <f t="shared" si="729"/>
        <v>-1.1151970104665176E-2</v>
      </c>
      <c r="AA1288" s="109">
        <f t="shared" si="753"/>
        <v>0.50911688245431475</v>
      </c>
      <c r="AB1288" s="109">
        <f t="shared" si="746"/>
        <v>0.52685861481046303</v>
      </c>
      <c r="AC1288" s="99" t="str">
        <f t="shared" si="747"/>
        <v>0</v>
      </c>
      <c r="AD1288" s="95" t="str">
        <f t="shared" si="748"/>
        <v>0</v>
      </c>
      <c r="AE1288" s="95">
        <f t="shared" si="730"/>
        <v>1</v>
      </c>
      <c r="AF1288" s="95">
        <f>IF(Petrobras_PETR4___Histórico__InfoMoney_1[[#This Row],[MACD Line]]&lt;0,1,0)</f>
        <v>0</v>
      </c>
      <c r="AG1288" s="99">
        <f>Petrobras_PETR4___Histórico__InfoMoney_1[[#This Row],[9MME]]/Petrobras_PETR4___Histórico__InfoMoney_1[[#This Row],[20MA]]</f>
        <v>0.99939336225443509</v>
      </c>
      <c r="AH1288" s="95">
        <f t="shared" si="731"/>
        <v>0</v>
      </c>
      <c r="AI1288" s="96">
        <f t="shared" si="732"/>
        <v>1</v>
      </c>
      <c r="AK1288" s="104" t="b">
        <f t="shared" si="733"/>
        <v>0</v>
      </c>
      <c r="AL1288" s="104" t="b">
        <f t="shared" si="734"/>
        <v>1</v>
      </c>
      <c r="AM1288" s="104" t="b">
        <f t="shared" si="735"/>
        <v>0</v>
      </c>
      <c r="AN1288" s="104" t="b">
        <f t="shared" si="736"/>
        <v>1</v>
      </c>
      <c r="AO1288" s="98">
        <f t="shared" si="737"/>
        <v>3.97</v>
      </c>
      <c r="AP1288" s="104">
        <f t="shared" si="738"/>
        <v>7.43</v>
      </c>
      <c r="AQ1288" s="98">
        <f t="shared" si="739"/>
        <v>0.2</v>
      </c>
      <c r="AR1288" s="98">
        <f t="shared" si="740"/>
        <v>0.15384615384615385</v>
      </c>
      <c r="AS1288" s="98">
        <f t="shared" si="741"/>
        <v>7.407407407407407E-2</v>
      </c>
      <c r="AU1288" s="97" t="b">
        <f t="shared" si="742"/>
        <v>0</v>
      </c>
      <c r="AV1288" s="97" t="b">
        <f t="shared" si="743"/>
        <v>0</v>
      </c>
      <c r="AW1288" s="97" t="b">
        <f t="shared" si="749"/>
        <v>1</v>
      </c>
      <c r="AX1288" s="97" t="b">
        <f t="shared" si="750"/>
        <v>1</v>
      </c>
      <c r="AY128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8" s="97" t="b">
        <f t="shared" si="744"/>
        <v>1</v>
      </c>
      <c r="BA1288" s="97" t="b">
        <f t="shared" si="745"/>
        <v>1</v>
      </c>
      <c r="BB1288" s="97" t="b">
        <f t="shared" si="751"/>
        <v>0</v>
      </c>
      <c r="BC1288" s="97" t="b">
        <f t="shared" si="752"/>
        <v>0</v>
      </c>
      <c r="BD1288" s="97" t="b">
        <f>Petrobras_PETR4___Histórico__InfoMoney_1[[#This Row],[MACD Line]]&lt;0</f>
        <v>0</v>
      </c>
      <c r="BE128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89" spans="1:57">
      <c r="A1289" s="83">
        <v>42443</v>
      </c>
      <c r="B1289" s="98">
        <v>6.69</v>
      </c>
      <c r="C1289" s="98">
        <v>6.69</v>
      </c>
      <c r="D1289" s="98">
        <v>-8.5299999999999994</v>
      </c>
      <c r="E1289" s="98">
        <f>Petrobras_PETR4___Histórico__InfoMoney_1[[#This Row],[Var.Dia (%)]]/100</f>
        <v>-8.5299999999999987E-2</v>
      </c>
      <c r="F1289" s="98">
        <v>6.69</v>
      </c>
      <c r="G1289" s="98">
        <v>6.69</v>
      </c>
      <c r="H1289" s="98">
        <v>7.41</v>
      </c>
      <c r="I1289" s="97" t="s">
        <v>1146</v>
      </c>
      <c r="J1289" s="108">
        <v>3.6900000000000002E-2</v>
      </c>
      <c r="K1289" s="97">
        <f ca="1">IF(COUNT($E1289:E$1321)&gt;=22,LINEST(OFFSET(E1289,0,0,22),OFFSET(J1289,0,0,22)),"")</f>
        <v>-0.77130769723633341</v>
      </c>
      <c r="L1289" s="99">
        <f t="shared" si="718"/>
        <v>0</v>
      </c>
      <c r="M1289" s="99">
        <f t="shared" si="719"/>
        <v>0</v>
      </c>
      <c r="N1289" s="99">
        <f t="shared" si="720"/>
        <v>0</v>
      </c>
      <c r="O128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-0.22910216718266235</v>
      </c>
      <c r="P1289" s="128">
        <f>IF(Petrobras_PETR4___Histórico__InfoMoney_1[[#This Row],[William %R]]&lt;-0.8,1,0)</f>
        <v>0</v>
      </c>
      <c r="Q1289" s="128">
        <f>IF(Petrobras_PETR4___Histórico__InfoMoney_1[[#This Row],[William %R]]&gt;-0.1,1,0)</f>
        <v>0</v>
      </c>
      <c r="R1289" s="99">
        <f t="shared" si="721"/>
        <v>4.2</v>
      </c>
      <c r="S1289" s="99">
        <f t="shared" si="722"/>
        <v>7.43</v>
      </c>
      <c r="T1289" s="99">
        <f t="shared" si="723"/>
        <v>5.4495384615384621</v>
      </c>
      <c r="U1289" s="99">
        <f t="shared" si="724"/>
        <v>5.3544999999999998</v>
      </c>
      <c r="V1289" s="99">
        <f t="shared" si="725"/>
        <v>6.2097685340741773</v>
      </c>
      <c r="W1289" s="99">
        <f t="shared" si="726"/>
        <v>5.1375735958380542</v>
      </c>
      <c r="X1289" s="99">
        <f t="shared" si="727"/>
        <v>1.0721949382361231</v>
      </c>
      <c r="Y1289" s="99">
        <f t="shared" si="728"/>
        <v>0.98758621896320498</v>
      </c>
      <c r="Z1289" s="99">
        <f t="shared" si="729"/>
        <v>8.4608719272918131E-2</v>
      </c>
      <c r="AA1289" s="109">
        <f t="shared" si="753"/>
        <v>0.43840620433565891</v>
      </c>
      <c r="AB1289" s="109">
        <f t="shared" si="746"/>
        <v>0.27202941017470855</v>
      </c>
      <c r="AC1289" s="99" t="str">
        <f t="shared" si="747"/>
        <v>0</v>
      </c>
      <c r="AD1289" s="95" t="str">
        <f t="shared" si="748"/>
        <v>0</v>
      </c>
      <c r="AE1289" s="95">
        <f t="shared" si="730"/>
        <v>1</v>
      </c>
      <c r="AF1289" s="95">
        <f>IF(Petrobras_PETR4___Histórico__InfoMoney_1[[#This Row],[MACD Line]]&lt;0,1,0)</f>
        <v>0</v>
      </c>
      <c r="AG1289" s="99">
        <f>Petrobras_PETR4___Histórico__InfoMoney_1[[#This Row],[9MME]]/Petrobras_PETR4___Histórico__InfoMoney_1[[#This Row],[20MA]]</f>
        <v>1.0177492691266155</v>
      </c>
      <c r="AH1289" s="95">
        <f t="shared" si="731"/>
        <v>0</v>
      </c>
      <c r="AI1289" s="96">
        <f t="shared" si="732"/>
        <v>0</v>
      </c>
      <c r="AK1289" s="104" t="b">
        <f t="shared" si="733"/>
        <v>1</v>
      </c>
      <c r="AL1289" s="104" t="b">
        <f t="shared" si="734"/>
        <v>1</v>
      </c>
      <c r="AM1289" s="104" t="b">
        <f t="shared" si="735"/>
        <v>0</v>
      </c>
      <c r="AN1289" s="104" t="b">
        <f t="shared" si="736"/>
        <v>1</v>
      </c>
      <c r="AO1289" s="98">
        <f t="shared" si="737"/>
        <v>3.97</v>
      </c>
      <c r="AP1289" s="104">
        <f t="shared" si="738"/>
        <v>7.43</v>
      </c>
      <c r="AQ1289" s="98">
        <f t="shared" si="739"/>
        <v>0.2</v>
      </c>
      <c r="AR1289" s="98">
        <f t="shared" si="740"/>
        <v>0.15384615384615385</v>
      </c>
      <c r="AS1289" s="98">
        <f t="shared" si="741"/>
        <v>7.407407407407407E-2</v>
      </c>
      <c r="AU1289" s="97" t="b">
        <f t="shared" si="742"/>
        <v>0</v>
      </c>
      <c r="AV1289" s="97" t="b">
        <f t="shared" si="743"/>
        <v>1</v>
      </c>
      <c r="AW1289" s="97" t="b">
        <f t="shared" si="749"/>
        <v>1</v>
      </c>
      <c r="AX1289" s="97" t="b">
        <f t="shared" si="750"/>
        <v>1</v>
      </c>
      <c r="AY128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89" s="97" t="b">
        <f t="shared" si="744"/>
        <v>0</v>
      </c>
      <c r="BA1289" s="97" t="b">
        <f t="shared" si="745"/>
        <v>1</v>
      </c>
      <c r="BB1289" s="97" t="b">
        <f t="shared" si="751"/>
        <v>0</v>
      </c>
      <c r="BC1289" s="97" t="b">
        <f t="shared" si="752"/>
        <v>0</v>
      </c>
      <c r="BD1289" s="97" t="b">
        <f>Petrobras_PETR4___Histórico__InfoMoney_1[[#This Row],[MACD Line]]&lt;0</f>
        <v>0</v>
      </c>
      <c r="BE128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0" spans="1:57">
      <c r="A1290" s="83">
        <v>42440</v>
      </c>
      <c r="B1290" s="98">
        <v>7.31</v>
      </c>
      <c r="C1290" s="98">
        <v>7.31</v>
      </c>
      <c r="D1290" s="98">
        <v>1.76</v>
      </c>
      <c r="E1290" s="98">
        <f>Petrobras_PETR4___Histórico__InfoMoney_1[[#This Row],[Var.Dia (%)]]/100</f>
        <v>1.7600000000000001E-2</v>
      </c>
      <c r="F1290" s="98">
        <v>7.17</v>
      </c>
      <c r="G1290" s="98">
        <v>6.93</v>
      </c>
      <c r="H1290" s="98">
        <v>7.43</v>
      </c>
      <c r="I1290" s="97" t="s">
        <v>1147</v>
      </c>
      <c r="J1290" s="108">
        <v>1.5800000000000002E-2</v>
      </c>
      <c r="K1290" s="97">
        <f ca="1">IF(COUNT($E1290:E$1321)&gt;=22,LINEST(OFFSET(E1290,0,0,22),OFFSET(J1290,0,0,22)),"")</f>
        <v>-0.26312360118314615</v>
      </c>
      <c r="L1290" s="99">
        <f t="shared" si="718"/>
        <v>0</v>
      </c>
      <c r="M1290" s="99">
        <f t="shared" si="719"/>
        <v>1</v>
      </c>
      <c r="N1290" s="99">
        <f t="shared" si="720"/>
        <v>0</v>
      </c>
      <c r="O129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-3.7151702786377749E-2</v>
      </c>
      <c r="P1290" s="128">
        <f>IF(Petrobras_PETR4___Histórico__InfoMoney_1[[#This Row],[William %R]]&lt;-0.8,1,0)</f>
        <v>0</v>
      </c>
      <c r="Q1290" s="128">
        <f>IF(Petrobras_PETR4___Histórico__InfoMoney_1[[#This Row],[William %R]]&gt;-0.1,1,0)</f>
        <v>1</v>
      </c>
      <c r="R1290" s="99">
        <f t="shared" si="721"/>
        <v>4.2</v>
      </c>
      <c r="S1290" s="99">
        <f t="shared" si="722"/>
        <v>7.43</v>
      </c>
      <c r="T1290" s="99">
        <f t="shared" si="723"/>
        <v>5.4057307692307699</v>
      </c>
      <c r="U1290" s="99">
        <f t="shared" si="724"/>
        <v>5.2240000000000002</v>
      </c>
      <c r="V1290" s="99">
        <f t="shared" si="725"/>
        <v>6.1224537220876645</v>
      </c>
      <c r="W1290" s="99">
        <f t="shared" si="726"/>
        <v>5.0133794835050987</v>
      </c>
      <c r="X1290" s="99">
        <f t="shared" si="727"/>
        <v>1.1090742385825658</v>
      </c>
      <c r="Y1290" s="99">
        <f t="shared" si="728"/>
        <v>0.9664340391449755</v>
      </c>
      <c r="Z1290" s="99">
        <f t="shared" si="729"/>
        <v>0.14264019943759032</v>
      </c>
      <c r="AA1290" s="109">
        <f t="shared" si="753"/>
        <v>9.1923881554251102E-2</v>
      </c>
      <c r="AB1290" s="109">
        <f t="shared" si="746"/>
        <v>0.27969626382917573</v>
      </c>
      <c r="AC1290" s="99" t="str">
        <f t="shared" si="747"/>
        <v>0</v>
      </c>
      <c r="AD1290" s="95" t="str">
        <f t="shared" si="748"/>
        <v>0</v>
      </c>
      <c r="AE1290" s="95">
        <f t="shared" si="730"/>
        <v>1</v>
      </c>
      <c r="AF1290" s="95">
        <f>IF(Petrobras_PETR4___Histórico__InfoMoney_1[[#This Row],[MACD Line]]&lt;0,1,0)</f>
        <v>0</v>
      </c>
      <c r="AG1290" s="99">
        <f>Petrobras_PETR4___Histórico__InfoMoney_1[[#This Row],[9MME]]/Petrobras_PETR4___Histórico__InfoMoney_1[[#This Row],[20MA]]</f>
        <v>1.0347876663918012</v>
      </c>
      <c r="AH1290" s="95">
        <f t="shared" si="731"/>
        <v>0</v>
      </c>
      <c r="AI1290" s="96">
        <f t="shared" si="732"/>
        <v>0</v>
      </c>
      <c r="AK1290" s="104" t="b">
        <f t="shared" si="733"/>
        <v>1</v>
      </c>
      <c r="AL1290" s="104" t="b">
        <f t="shared" si="734"/>
        <v>0</v>
      </c>
      <c r="AM1290" s="104" t="b">
        <f t="shared" si="735"/>
        <v>0</v>
      </c>
      <c r="AN1290" s="104" t="b">
        <f t="shared" si="736"/>
        <v>1</v>
      </c>
      <c r="AO1290" s="98">
        <f t="shared" si="737"/>
        <v>3.97</v>
      </c>
      <c r="AP1290" s="104">
        <f t="shared" si="738"/>
        <v>7.43</v>
      </c>
      <c r="AQ1290" s="98">
        <f t="shared" si="739"/>
        <v>0.2</v>
      </c>
      <c r="AR1290" s="98">
        <f t="shared" si="740"/>
        <v>0.15384615384615385</v>
      </c>
      <c r="AS1290" s="98">
        <f t="shared" si="741"/>
        <v>7.407407407407407E-2</v>
      </c>
      <c r="AU1290" s="97" t="b">
        <f t="shared" si="742"/>
        <v>1</v>
      </c>
      <c r="AV1290" s="97" t="b">
        <f t="shared" si="743"/>
        <v>1</v>
      </c>
      <c r="AW1290" s="97" t="b">
        <f t="shared" si="749"/>
        <v>1</v>
      </c>
      <c r="AX1290" s="97" t="b">
        <f t="shared" si="750"/>
        <v>0</v>
      </c>
      <c r="AY129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0" s="97" t="b">
        <f t="shared" si="744"/>
        <v>1</v>
      </c>
      <c r="BA1290" s="97" t="b">
        <f t="shared" si="745"/>
        <v>0</v>
      </c>
      <c r="BB1290" s="97" t="b">
        <f t="shared" si="751"/>
        <v>1</v>
      </c>
      <c r="BC1290" s="97" t="b">
        <f t="shared" si="752"/>
        <v>0</v>
      </c>
      <c r="BD1290" s="97" t="b">
        <f>Petrobras_PETR4___Histórico__InfoMoney_1[[#This Row],[MACD Line]]&lt;0</f>
        <v>0</v>
      </c>
      <c r="BE129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1" spans="1:57">
      <c r="A1291" s="83">
        <v>42439</v>
      </c>
      <c r="B1291" s="98">
        <v>7.18</v>
      </c>
      <c r="C1291" s="98">
        <v>7.18</v>
      </c>
      <c r="D1291" s="98">
        <v>4.6100000000000003</v>
      </c>
      <c r="E1291" s="98">
        <f>Petrobras_PETR4___Histórico__InfoMoney_1[[#This Row],[Var.Dia (%)]]/100</f>
        <v>4.6100000000000002E-2</v>
      </c>
      <c r="F1291" s="98">
        <v>7.05</v>
      </c>
      <c r="G1291" s="98">
        <v>6.6</v>
      </c>
      <c r="H1291" s="98">
        <v>7.19</v>
      </c>
      <c r="I1291" s="97" t="s">
        <v>1148</v>
      </c>
      <c r="J1291" s="108">
        <v>-1.4E-3</v>
      </c>
      <c r="K1291" s="97">
        <f ca="1">IF(COUNT($E1291:E$1321)&gt;=22,LINEST(OFFSET(E1291,0,0,22),OFFSET(J1291,0,0,22)),"")</f>
        <v>-0.56142310662745476</v>
      </c>
      <c r="L1291" s="99">
        <f t="shared" si="718"/>
        <v>0</v>
      </c>
      <c r="M1291" s="99">
        <f t="shared" si="719"/>
        <v>0</v>
      </c>
      <c r="N1291" s="99">
        <f t="shared" si="720"/>
        <v>0</v>
      </c>
      <c r="O129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-3.322259136212848E-3</v>
      </c>
      <c r="P1291" s="128">
        <f>IF(Petrobras_PETR4___Histórico__InfoMoney_1[[#This Row],[William %R]]&lt;-0.8,1,0)</f>
        <v>0</v>
      </c>
      <c r="Q1291" s="128">
        <f>IF(Petrobras_PETR4___Histórico__InfoMoney_1[[#This Row],[William %R]]&gt;-0.1,1,0)</f>
        <v>1</v>
      </c>
      <c r="R1291" s="99">
        <f t="shared" si="721"/>
        <v>4.18</v>
      </c>
      <c r="S1291" s="99">
        <f t="shared" si="722"/>
        <v>7.19</v>
      </c>
      <c r="T1291" s="99">
        <f t="shared" si="723"/>
        <v>5.2435769230769225</v>
      </c>
      <c r="U1291" s="99">
        <f t="shared" si="724"/>
        <v>5.0595000000000008</v>
      </c>
      <c r="V1291" s="99">
        <f t="shared" si="725"/>
        <v>5.9065362170126949</v>
      </c>
      <c r="W1291" s="99">
        <f t="shared" si="726"/>
        <v>4.829649842185507</v>
      </c>
      <c r="X1291" s="99">
        <f t="shared" si="727"/>
        <v>1.076886374827188</v>
      </c>
      <c r="Y1291" s="99">
        <f t="shared" si="728"/>
        <v>0.93077398928557797</v>
      </c>
      <c r="Z1291" s="99">
        <f t="shared" si="729"/>
        <v>0.14611238554160999</v>
      </c>
      <c r="AA1291" s="109">
        <f t="shared" si="753"/>
        <v>0.21920310216782946</v>
      </c>
      <c r="AB1291" s="109">
        <f t="shared" si="746"/>
        <v>0.24985996077803263</v>
      </c>
      <c r="AC1291" s="99" t="str">
        <f t="shared" si="747"/>
        <v>0</v>
      </c>
      <c r="AD1291" s="95" t="str">
        <f t="shared" si="748"/>
        <v>0</v>
      </c>
      <c r="AE1291" s="95">
        <f t="shared" si="730"/>
        <v>1</v>
      </c>
      <c r="AF1291" s="95">
        <f>IF(Petrobras_PETR4___Histórico__InfoMoney_1[[#This Row],[MACD Line]]&lt;0,1,0)</f>
        <v>0</v>
      </c>
      <c r="AG1291" s="99">
        <f>Petrobras_PETR4___Histórico__InfoMoney_1[[#This Row],[9MME]]/Petrobras_PETR4___Histórico__InfoMoney_1[[#This Row],[20MA]]</f>
        <v>1.036382433654891</v>
      </c>
      <c r="AH1291" s="95">
        <f t="shared" si="731"/>
        <v>0</v>
      </c>
      <c r="AI1291" s="96">
        <f t="shared" si="732"/>
        <v>0</v>
      </c>
      <c r="AK1291" s="104" t="b">
        <f t="shared" si="733"/>
        <v>0</v>
      </c>
      <c r="AL1291" s="104" t="b">
        <f t="shared" si="734"/>
        <v>1</v>
      </c>
      <c r="AM1291" s="104" t="b">
        <f t="shared" si="735"/>
        <v>1</v>
      </c>
      <c r="AN1291" s="104" t="b">
        <f t="shared" si="736"/>
        <v>1</v>
      </c>
      <c r="AO1291" s="98">
        <f t="shared" si="737"/>
        <v>3.72</v>
      </c>
      <c r="AP1291" s="104">
        <f t="shared" si="738"/>
        <v>7.43</v>
      </c>
      <c r="AQ1291" s="98">
        <f t="shared" si="739"/>
        <v>0.2</v>
      </c>
      <c r="AR1291" s="98">
        <f t="shared" si="740"/>
        <v>0.15384615384615385</v>
      </c>
      <c r="AS1291" s="98">
        <f t="shared" si="741"/>
        <v>7.407407407407407E-2</v>
      </c>
      <c r="AU1291" s="97" t="b">
        <f t="shared" si="742"/>
        <v>1</v>
      </c>
      <c r="AV1291" s="97" t="b">
        <f t="shared" si="743"/>
        <v>0</v>
      </c>
      <c r="AW1291" s="97" t="b">
        <f t="shared" si="749"/>
        <v>0</v>
      </c>
      <c r="AX1291" s="97" t="b">
        <f t="shared" si="750"/>
        <v>0</v>
      </c>
      <c r="AY129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1" s="97" t="b">
        <f t="shared" si="744"/>
        <v>0</v>
      </c>
      <c r="BA1291" s="97" t="b">
        <f t="shared" si="745"/>
        <v>1</v>
      </c>
      <c r="BB1291" s="97" t="b">
        <f t="shared" si="751"/>
        <v>1</v>
      </c>
      <c r="BC1291" s="97" t="b">
        <f t="shared" si="752"/>
        <v>1</v>
      </c>
      <c r="BD1291" s="97" t="b">
        <f>Petrobras_PETR4___Histórico__InfoMoney_1[[#This Row],[MACD Line]]&lt;0</f>
        <v>0</v>
      </c>
      <c r="BE129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2" spans="1:57">
      <c r="A1292" s="83">
        <v>42438</v>
      </c>
      <c r="B1292" s="98">
        <v>6.87</v>
      </c>
      <c r="C1292" s="98">
        <v>6.87</v>
      </c>
      <c r="D1292" s="98">
        <v>1.74</v>
      </c>
      <c r="E1292" s="98">
        <f>Petrobras_PETR4___Histórico__InfoMoney_1[[#This Row],[Var.Dia (%)]]/100</f>
        <v>1.7399999999999999E-2</v>
      </c>
      <c r="F1292" s="98">
        <v>6.96</v>
      </c>
      <c r="G1292" s="98">
        <v>6.65</v>
      </c>
      <c r="H1292" s="98">
        <v>7.03</v>
      </c>
      <c r="I1292" s="97" t="s">
        <v>1149</v>
      </c>
      <c r="J1292" s="108">
        <v>-1.83E-2</v>
      </c>
      <c r="K1292" s="97">
        <f ca="1">IF(COUNT($E1292:E$1321)&gt;=22,LINEST(OFFSET(E1292,0,0,22),OFFSET(J1292,0,0,22)),"")</f>
        <v>-0.68394853613151119</v>
      </c>
      <c r="L1292" s="99">
        <f t="shared" si="718"/>
        <v>0</v>
      </c>
      <c r="M1292" s="99">
        <f t="shared" si="719"/>
        <v>0</v>
      </c>
      <c r="N1292" s="99">
        <f t="shared" si="720"/>
        <v>0</v>
      </c>
      <c r="O129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-8.5173501577286939E-2</v>
      </c>
      <c r="P1292" s="128">
        <f>IF(Petrobras_PETR4___Histórico__InfoMoney_1[[#This Row],[William %R]]&lt;-0.8,1,0)</f>
        <v>0</v>
      </c>
      <c r="Q1292" s="128">
        <f>IF(Petrobras_PETR4___Histórico__InfoMoney_1[[#This Row],[William %R]]&gt;-0.1,1,0)</f>
        <v>1</v>
      </c>
      <c r="R1292" s="99">
        <f t="shared" si="721"/>
        <v>3.97</v>
      </c>
      <c r="S1292" s="99">
        <f t="shared" si="722"/>
        <v>7.14</v>
      </c>
      <c r="T1292" s="99">
        <f t="shared" si="723"/>
        <v>5.069807692307692</v>
      </c>
      <c r="U1292" s="99">
        <f t="shared" si="724"/>
        <v>4.8914999999999997</v>
      </c>
      <c r="V1292" s="99">
        <f t="shared" si="725"/>
        <v>5.674997347378639</v>
      </c>
      <c r="W1292" s="99">
        <f t="shared" si="726"/>
        <v>4.6416218295603473</v>
      </c>
      <c r="X1292" s="99">
        <f t="shared" si="727"/>
        <v>1.0333755178182917</v>
      </c>
      <c r="Y1292" s="99">
        <f t="shared" si="728"/>
        <v>0.89424589290017542</v>
      </c>
      <c r="Z1292" s="99">
        <f t="shared" si="729"/>
        <v>0.13912962491811631</v>
      </c>
      <c r="AA1292" s="109">
        <f t="shared" si="753"/>
        <v>8.4852813742385777E-2</v>
      </c>
      <c r="AB1292" s="109">
        <f t="shared" si="746"/>
        <v>0.36313909180918535</v>
      </c>
      <c r="AC1292" s="99" t="str">
        <f t="shared" si="747"/>
        <v>0</v>
      </c>
      <c r="AD1292" s="95" t="str">
        <f t="shared" si="748"/>
        <v>0</v>
      </c>
      <c r="AE1292" s="95">
        <f t="shared" si="730"/>
        <v>1</v>
      </c>
      <c r="AF1292" s="95">
        <f>IF(Petrobras_PETR4___Histórico__InfoMoney_1[[#This Row],[MACD Line]]&lt;0,1,0)</f>
        <v>0</v>
      </c>
      <c r="AG1292" s="99">
        <f>Petrobras_PETR4___Histórico__InfoMoney_1[[#This Row],[9MME]]/Petrobras_PETR4___Histórico__InfoMoney_1[[#This Row],[20MA]]</f>
        <v>1.0364525589916573</v>
      </c>
      <c r="AH1292" s="95">
        <f t="shared" si="731"/>
        <v>0</v>
      </c>
      <c r="AI1292" s="96">
        <f t="shared" si="732"/>
        <v>0</v>
      </c>
      <c r="AK1292" s="104" t="b">
        <f t="shared" si="733"/>
        <v>1</v>
      </c>
      <c r="AL1292" s="104" t="b">
        <f t="shared" si="734"/>
        <v>1</v>
      </c>
      <c r="AM1292" s="104" t="b">
        <f t="shared" si="735"/>
        <v>1</v>
      </c>
      <c r="AN1292" s="104" t="b">
        <f t="shared" si="736"/>
        <v>1</v>
      </c>
      <c r="AO1292" s="98">
        <f t="shared" si="737"/>
        <v>3.72</v>
      </c>
      <c r="AP1292" s="104">
        <f t="shared" si="738"/>
        <v>7.14</v>
      </c>
      <c r="AQ1292" s="98">
        <f t="shared" si="739"/>
        <v>0.2</v>
      </c>
      <c r="AR1292" s="98">
        <f t="shared" si="740"/>
        <v>0.15384615384615385</v>
      </c>
      <c r="AS1292" s="98">
        <f t="shared" si="741"/>
        <v>7.407407407407407E-2</v>
      </c>
      <c r="AU1292" s="97" t="b">
        <f t="shared" si="742"/>
        <v>0</v>
      </c>
      <c r="AV1292" s="97" t="b">
        <f t="shared" si="743"/>
        <v>1</v>
      </c>
      <c r="AW1292" s="97" t="b">
        <f t="shared" si="749"/>
        <v>0</v>
      </c>
      <c r="AX1292" s="97" t="b">
        <f t="shared" si="750"/>
        <v>0</v>
      </c>
      <c r="AY129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2" s="97" t="b">
        <f t="shared" si="744"/>
        <v>0</v>
      </c>
      <c r="BA1292" s="97" t="b">
        <f t="shared" si="745"/>
        <v>0</v>
      </c>
      <c r="BB1292" s="97" t="b">
        <f t="shared" si="751"/>
        <v>1</v>
      </c>
      <c r="BC1292" s="97" t="b">
        <f t="shared" si="752"/>
        <v>1</v>
      </c>
      <c r="BD1292" s="97" t="b">
        <f>Petrobras_PETR4___Histórico__InfoMoney_1[[#This Row],[MACD Line]]&lt;0</f>
        <v>0</v>
      </c>
      <c r="BE129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3" spans="1:57">
      <c r="A1293" s="83">
        <v>42437</v>
      </c>
      <c r="B1293" s="98">
        <v>6.75</v>
      </c>
      <c r="C1293" s="98">
        <v>6.75</v>
      </c>
      <c r="D1293" s="98">
        <v>1.36</v>
      </c>
      <c r="E1293" s="98">
        <f>Petrobras_PETR4___Histórico__InfoMoney_1[[#This Row],[Var.Dia (%)]]/100</f>
        <v>1.3600000000000001E-2</v>
      </c>
      <c r="F1293" s="98">
        <v>6.66</v>
      </c>
      <c r="G1293" s="98">
        <v>6.4</v>
      </c>
      <c r="H1293" s="98">
        <v>7.08</v>
      </c>
      <c r="I1293" s="97" t="s">
        <v>1150</v>
      </c>
      <c r="J1293" s="108">
        <v>8.9999999999999993E-3</v>
      </c>
      <c r="K1293" s="97">
        <f ca="1">IF(COUNT($E1293:E$1321)&gt;=22,LINEST(OFFSET(E1293,0,0,22),OFFSET(J1293,0,0,22)),"")</f>
        <v>-0.63438548221737034</v>
      </c>
      <c r="L1293" s="99">
        <f t="shared" si="718"/>
        <v>0</v>
      </c>
      <c r="M1293" s="99">
        <f t="shared" si="719"/>
        <v>0</v>
      </c>
      <c r="N1293" s="99">
        <f t="shared" si="720"/>
        <v>0</v>
      </c>
      <c r="O129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-0.12302839116719234</v>
      </c>
      <c r="P1293" s="128">
        <f>IF(Petrobras_PETR4___Histórico__InfoMoney_1[[#This Row],[William %R]]&lt;-0.8,1,0)</f>
        <v>0</v>
      </c>
      <c r="Q1293" s="128">
        <f>IF(Petrobras_PETR4___Histórico__InfoMoney_1[[#This Row],[William %R]]&gt;-0.1,1,0)</f>
        <v>0</v>
      </c>
      <c r="R1293" s="99">
        <f t="shared" si="721"/>
        <v>3.97</v>
      </c>
      <c r="S1293" s="99">
        <f t="shared" si="722"/>
        <v>7.14</v>
      </c>
      <c r="T1293" s="99">
        <f t="shared" si="723"/>
        <v>4.9392307692307691</v>
      </c>
      <c r="U1293" s="99">
        <f t="shared" si="724"/>
        <v>4.7424999999999997</v>
      </c>
      <c r="V1293" s="99">
        <f t="shared" si="725"/>
        <v>5.4577241378111188</v>
      </c>
      <c r="W1293" s="99">
        <f t="shared" si="726"/>
        <v>4.4633515759251754</v>
      </c>
      <c r="X1293" s="99">
        <f t="shared" si="727"/>
        <v>0.99437256188594336</v>
      </c>
      <c r="Y1293" s="99">
        <f t="shared" si="728"/>
        <v>0.85946348667064631</v>
      </c>
      <c r="Z1293" s="99">
        <f t="shared" si="729"/>
        <v>0.13490907521529705</v>
      </c>
      <c r="AA1293" s="109">
        <f t="shared" si="753"/>
        <v>6.3639610306789177E-2</v>
      </c>
      <c r="AB1293" s="109">
        <f t="shared" si="746"/>
        <v>0.68809883011090789</v>
      </c>
      <c r="AC1293" s="99" t="str">
        <f t="shared" si="747"/>
        <v>0</v>
      </c>
      <c r="AD1293" s="95" t="str">
        <f t="shared" si="748"/>
        <v>0</v>
      </c>
      <c r="AE1293" s="95">
        <f t="shared" si="730"/>
        <v>1</v>
      </c>
      <c r="AF1293" s="95">
        <f>IF(Petrobras_PETR4___Histórico__InfoMoney_1[[#This Row],[MACD Line]]&lt;0,1,0)</f>
        <v>0</v>
      </c>
      <c r="AG1293" s="99">
        <f>Petrobras_PETR4___Histórico__InfoMoney_1[[#This Row],[9MME]]/Petrobras_PETR4___Histórico__InfoMoney_1[[#This Row],[20MA]]</f>
        <v>1.0414825027371153</v>
      </c>
      <c r="AH1293" s="95">
        <f t="shared" si="731"/>
        <v>0</v>
      </c>
      <c r="AI1293" s="96">
        <f t="shared" si="732"/>
        <v>0</v>
      </c>
      <c r="AK1293" s="104" t="b">
        <f t="shared" si="733"/>
        <v>1</v>
      </c>
      <c r="AL1293" s="104" t="b">
        <f t="shared" si="734"/>
        <v>0</v>
      </c>
      <c r="AM1293" s="104" t="b">
        <f t="shared" si="735"/>
        <v>0</v>
      </c>
      <c r="AN1293" s="104" t="b">
        <f t="shared" si="736"/>
        <v>1</v>
      </c>
      <c r="AO1293" s="98">
        <f t="shared" si="737"/>
        <v>3.72</v>
      </c>
      <c r="AP1293" s="104">
        <f t="shared" si="738"/>
        <v>7.14</v>
      </c>
      <c r="AQ1293" s="98">
        <f t="shared" si="739"/>
        <v>0.2</v>
      </c>
      <c r="AR1293" s="98">
        <f t="shared" si="740"/>
        <v>0.15384615384615385</v>
      </c>
      <c r="AS1293" s="98">
        <f t="shared" si="741"/>
        <v>7.407407407407407E-2</v>
      </c>
      <c r="AU1293" s="97" t="b">
        <f t="shared" si="742"/>
        <v>1</v>
      </c>
      <c r="AV1293" s="97" t="b">
        <f t="shared" si="743"/>
        <v>0</v>
      </c>
      <c r="AW1293" s="97" t="b">
        <f t="shared" si="749"/>
        <v>0</v>
      </c>
      <c r="AX1293" s="97" t="b">
        <f t="shared" si="750"/>
        <v>0</v>
      </c>
      <c r="AY129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3" s="97" t="b">
        <f t="shared" si="744"/>
        <v>0</v>
      </c>
      <c r="BA1293" s="97" t="b">
        <f t="shared" si="745"/>
        <v>0</v>
      </c>
      <c r="BB1293" s="97" t="b">
        <f t="shared" si="751"/>
        <v>1</v>
      </c>
      <c r="BC1293" s="97" t="b">
        <f t="shared" si="752"/>
        <v>1</v>
      </c>
      <c r="BD1293" s="97" t="b">
        <f>Petrobras_PETR4___Histórico__InfoMoney_1[[#This Row],[MACD Line]]&lt;0</f>
        <v>0</v>
      </c>
      <c r="BE129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4" spans="1:57">
      <c r="A1294" s="83">
        <v>42436</v>
      </c>
      <c r="B1294" s="98">
        <v>6.66</v>
      </c>
      <c r="C1294" s="98">
        <v>6.66</v>
      </c>
      <c r="D1294" s="98">
        <v>2.08</v>
      </c>
      <c r="E1294" s="98">
        <f>Petrobras_PETR4___Histórico__InfoMoney_1[[#This Row],[Var.Dia (%)]]/100</f>
        <v>2.0799999999999999E-2</v>
      </c>
      <c r="F1294" s="98">
        <v>6.55</v>
      </c>
      <c r="G1294" s="98">
        <v>6.28</v>
      </c>
      <c r="H1294" s="98">
        <v>6.8</v>
      </c>
      <c r="I1294" s="97" t="s">
        <v>1151</v>
      </c>
      <c r="J1294" s="108">
        <v>2.8999999999999998E-3</v>
      </c>
      <c r="K1294" s="97">
        <f ca="1">IF(COUNT($E1294:E$1321)&gt;=22,LINEST(OFFSET(E1294,0,0,22),OFFSET(J1294,0,0,22)),"")</f>
        <v>-0.64574138655632807</v>
      </c>
      <c r="L1294" s="99">
        <f t="shared" si="718"/>
        <v>0</v>
      </c>
      <c r="M1294" s="99">
        <f t="shared" si="719"/>
        <v>0</v>
      </c>
      <c r="N1294" s="99">
        <f t="shared" si="720"/>
        <v>0</v>
      </c>
      <c r="O129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-0.15141955835962134</v>
      </c>
      <c r="P1294" s="128">
        <f>IF(Petrobras_PETR4___Histórico__InfoMoney_1[[#This Row],[William %R]]&lt;-0.8,1,0)</f>
        <v>0</v>
      </c>
      <c r="Q1294" s="128">
        <f>IF(Petrobras_PETR4___Histórico__InfoMoney_1[[#This Row],[William %R]]&gt;-0.1,1,0)</f>
        <v>0</v>
      </c>
      <c r="R1294" s="99">
        <f t="shared" si="721"/>
        <v>3.97</v>
      </c>
      <c r="S1294" s="99">
        <f t="shared" si="722"/>
        <v>7.14</v>
      </c>
      <c r="T1294" s="99">
        <f t="shared" si="723"/>
        <v>4.8242692307692296</v>
      </c>
      <c r="U1294" s="99">
        <f t="shared" si="724"/>
        <v>4.6099999999999994</v>
      </c>
      <c r="V1294" s="99">
        <f t="shared" si="725"/>
        <v>5.2227648901404136</v>
      </c>
      <c r="W1294" s="99">
        <f t="shared" si="726"/>
        <v>4.2804197019991896</v>
      </c>
      <c r="X1294" s="99">
        <f t="shared" si="727"/>
        <v>0.94234518814122392</v>
      </c>
      <c r="Y1294" s="99">
        <f t="shared" si="728"/>
        <v>0.82573621786682205</v>
      </c>
      <c r="Z1294" s="99">
        <f t="shared" si="729"/>
        <v>0.11660897027440187</v>
      </c>
      <c r="AA1294" s="109">
        <f t="shared" si="753"/>
        <v>9.8994949366117052E-2</v>
      </c>
      <c r="AB1294" s="109">
        <f t="shared" si="746"/>
        <v>0.83179324354072792</v>
      </c>
      <c r="AC1294" s="99" t="str">
        <f t="shared" si="747"/>
        <v>0</v>
      </c>
      <c r="AD1294" s="95" t="str">
        <f t="shared" si="748"/>
        <v>0</v>
      </c>
      <c r="AE1294" s="95">
        <f t="shared" si="730"/>
        <v>1</v>
      </c>
      <c r="AF1294" s="95">
        <f>IF(Petrobras_PETR4___Histórico__InfoMoney_1[[#This Row],[MACD Line]]&lt;0,1,0)</f>
        <v>0</v>
      </c>
      <c r="AG1294" s="99">
        <f>Petrobras_PETR4___Histórico__InfoMoney_1[[#This Row],[9MME]]/Petrobras_PETR4___Histórico__InfoMoney_1[[#This Row],[20MA]]</f>
        <v>1.0464792257633906</v>
      </c>
      <c r="AH1294" s="95">
        <f t="shared" si="731"/>
        <v>0</v>
      </c>
      <c r="AI1294" s="96">
        <f t="shared" si="732"/>
        <v>0</v>
      </c>
      <c r="AK1294" s="104" t="b">
        <f t="shared" si="733"/>
        <v>0</v>
      </c>
      <c r="AL1294" s="104" t="b">
        <f t="shared" si="734"/>
        <v>1</v>
      </c>
      <c r="AM1294" s="104" t="b">
        <f t="shared" si="735"/>
        <v>0</v>
      </c>
      <c r="AN1294" s="104" t="b">
        <f t="shared" si="736"/>
        <v>1</v>
      </c>
      <c r="AO1294" s="98">
        <f t="shared" si="737"/>
        <v>3.72</v>
      </c>
      <c r="AP1294" s="104">
        <f t="shared" si="738"/>
        <v>7.14</v>
      </c>
      <c r="AQ1294" s="98">
        <f t="shared" si="739"/>
        <v>0.2</v>
      </c>
      <c r="AR1294" s="98">
        <f t="shared" si="740"/>
        <v>0.15384615384615385</v>
      </c>
      <c r="AS1294" s="98">
        <f t="shared" si="741"/>
        <v>7.407407407407407E-2</v>
      </c>
      <c r="AU1294" s="97" t="b">
        <f t="shared" si="742"/>
        <v>0</v>
      </c>
      <c r="AV1294" s="97" t="b">
        <f t="shared" si="743"/>
        <v>1</v>
      </c>
      <c r="AW1294" s="97" t="b">
        <f t="shared" si="749"/>
        <v>0</v>
      </c>
      <c r="AX1294" s="97" t="b">
        <f t="shared" si="750"/>
        <v>0</v>
      </c>
      <c r="AY129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4" s="97" t="b">
        <f t="shared" si="744"/>
        <v>0</v>
      </c>
      <c r="BA1294" s="97" t="b">
        <f t="shared" si="745"/>
        <v>0</v>
      </c>
      <c r="BB1294" s="97" t="b">
        <f t="shared" si="751"/>
        <v>1</v>
      </c>
      <c r="BC1294" s="97" t="b">
        <f t="shared" si="752"/>
        <v>1</v>
      </c>
      <c r="BD1294" s="97" t="b">
        <f>Petrobras_PETR4___Histórico__InfoMoney_1[[#This Row],[MACD Line]]&lt;0</f>
        <v>0</v>
      </c>
      <c r="BE129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5" spans="1:57">
      <c r="A1295" s="83">
        <v>42433</v>
      </c>
      <c r="B1295" s="98">
        <v>6.52</v>
      </c>
      <c r="C1295" s="98">
        <v>6.52</v>
      </c>
      <c r="D1295" s="98">
        <v>9.89</v>
      </c>
      <c r="E1295" s="98">
        <f>Petrobras_PETR4___Histórico__InfoMoney_1[[#This Row],[Var.Dia (%)]]/100</f>
        <v>9.8900000000000002E-2</v>
      </c>
      <c r="F1295" s="98">
        <v>7.14</v>
      </c>
      <c r="G1295" s="98">
        <v>6.23</v>
      </c>
      <c r="H1295" s="98">
        <v>7.14</v>
      </c>
      <c r="I1295" s="97" t="s">
        <v>149</v>
      </c>
      <c r="J1295" s="108">
        <v>-3.3E-3</v>
      </c>
      <c r="K1295" s="97">
        <f ca="1">IF(COUNT($E1295:E$1321)&gt;=22,LINEST(OFFSET(E1295,0,0,22),OFFSET(J1295,0,0,22)),"")</f>
        <v>-0.44098836060411489</v>
      </c>
      <c r="L1295" s="99">
        <f t="shared" si="718"/>
        <v>0</v>
      </c>
      <c r="M1295" s="99">
        <f t="shared" si="719"/>
        <v>1</v>
      </c>
      <c r="N1295" s="99">
        <f t="shared" si="720"/>
        <v>0</v>
      </c>
      <c r="O129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-0.1955835962145111</v>
      </c>
      <c r="P1295" s="128">
        <f>IF(Petrobras_PETR4___Histórico__InfoMoney_1[[#This Row],[William %R]]&lt;-0.8,1,0)</f>
        <v>0</v>
      </c>
      <c r="Q1295" s="128">
        <f>IF(Petrobras_PETR4___Histórico__InfoMoney_1[[#This Row],[William %R]]&gt;-0.1,1,0)</f>
        <v>0</v>
      </c>
      <c r="R1295" s="99">
        <f t="shared" si="721"/>
        <v>3.97</v>
      </c>
      <c r="S1295" s="99">
        <f t="shared" si="722"/>
        <v>7.14</v>
      </c>
      <c r="T1295" s="99">
        <f t="shared" si="723"/>
        <v>4.698653846153845</v>
      </c>
      <c r="U1295" s="99">
        <f t="shared" si="724"/>
        <v>4.490499999999999</v>
      </c>
      <c r="V1295" s="99">
        <f t="shared" si="725"/>
        <v>4.9614494156204882</v>
      </c>
      <c r="W1295" s="99">
        <f t="shared" si="726"/>
        <v>4.0900532781591252</v>
      </c>
      <c r="X1295" s="99">
        <f t="shared" si="727"/>
        <v>0.87139613746136302</v>
      </c>
      <c r="Y1295" s="99">
        <f t="shared" si="728"/>
        <v>0.79658397529822156</v>
      </c>
      <c r="Z1295" s="99">
        <f t="shared" si="729"/>
        <v>7.481216216314146E-2</v>
      </c>
      <c r="AA1295" s="109">
        <f t="shared" si="753"/>
        <v>0.410121933088197</v>
      </c>
      <c r="AB1295" s="109">
        <f t="shared" si="746"/>
        <v>0.80212218520621004</v>
      </c>
      <c r="AC1295" s="99" t="str">
        <f t="shared" si="747"/>
        <v>0</v>
      </c>
      <c r="AD1295" s="95" t="str">
        <f t="shared" si="748"/>
        <v>0</v>
      </c>
      <c r="AE1295" s="95">
        <f t="shared" si="730"/>
        <v>1</v>
      </c>
      <c r="AF1295" s="95">
        <f>IF(Petrobras_PETR4___Histórico__InfoMoney_1[[#This Row],[MACD Line]]&lt;0,1,0)</f>
        <v>0</v>
      </c>
      <c r="AG1295" s="99">
        <f>Petrobras_PETR4___Histórico__InfoMoney_1[[#This Row],[9MME]]/Petrobras_PETR4___Histórico__InfoMoney_1[[#This Row],[20MA]]</f>
        <v>1.0463542692693122</v>
      </c>
      <c r="AH1295" s="95">
        <f t="shared" si="731"/>
        <v>0</v>
      </c>
      <c r="AI1295" s="96">
        <f t="shared" si="732"/>
        <v>0</v>
      </c>
      <c r="AK1295" s="104" t="b">
        <f t="shared" si="733"/>
        <v>1</v>
      </c>
      <c r="AL1295" s="104" t="b">
        <f t="shared" si="734"/>
        <v>1</v>
      </c>
      <c r="AM1295" s="104" t="b">
        <f t="shared" si="735"/>
        <v>1</v>
      </c>
      <c r="AN1295" s="104" t="b">
        <f t="shared" si="736"/>
        <v>0</v>
      </c>
      <c r="AO1295" s="98">
        <f t="shared" si="737"/>
        <v>3.72</v>
      </c>
      <c r="AP1295" s="104">
        <f t="shared" si="738"/>
        <v>7.14</v>
      </c>
      <c r="AQ1295" s="98">
        <f t="shared" si="739"/>
        <v>0.2</v>
      </c>
      <c r="AR1295" s="98">
        <f t="shared" si="740"/>
        <v>0.15384615384615385</v>
      </c>
      <c r="AS1295" s="98">
        <f t="shared" si="741"/>
        <v>7.407407407407407E-2</v>
      </c>
      <c r="AU1295" s="97" t="b">
        <f t="shared" si="742"/>
        <v>1</v>
      </c>
      <c r="AV1295" s="97" t="b">
        <f t="shared" si="743"/>
        <v>1</v>
      </c>
      <c r="AW1295" s="97" t="b">
        <f t="shared" si="749"/>
        <v>0</v>
      </c>
      <c r="AX1295" s="97" t="b">
        <f t="shared" si="750"/>
        <v>0</v>
      </c>
      <c r="AY129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5" s="97" t="b">
        <f t="shared" si="744"/>
        <v>0</v>
      </c>
      <c r="BA1295" s="97" t="b">
        <f t="shared" si="745"/>
        <v>0</v>
      </c>
      <c r="BB1295" s="97" t="b">
        <f t="shared" si="751"/>
        <v>1</v>
      </c>
      <c r="BC1295" s="97" t="b">
        <f t="shared" si="752"/>
        <v>1</v>
      </c>
      <c r="BD1295" s="97" t="b">
        <f>Petrobras_PETR4___Histórico__InfoMoney_1[[#This Row],[MACD Line]]&lt;0</f>
        <v>0</v>
      </c>
      <c r="BE129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6" spans="1:57">
      <c r="A1296" s="83">
        <v>42432</v>
      </c>
      <c r="B1296" s="98">
        <v>5.94</v>
      </c>
      <c r="C1296" s="98">
        <v>5.94</v>
      </c>
      <c r="D1296" s="98">
        <v>16.28</v>
      </c>
      <c r="E1296" s="98">
        <f>Petrobras_PETR4___Histórico__InfoMoney_1[[#This Row],[Var.Dia (%)]]/100</f>
        <v>0.1628</v>
      </c>
      <c r="F1296" s="98">
        <v>5.28</v>
      </c>
      <c r="G1296" s="98">
        <v>5.24</v>
      </c>
      <c r="H1296" s="98">
        <v>6.14</v>
      </c>
      <c r="I1296" s="97" t="s">
        <v>179</v>
      </c>
      <c r="J1296" s="108">
        <v>-3.85E-2</v>
      </c>
      <c r="K1296" s="97">
        <f ca="1">IF(COUNT($E1296:E$1321)&gt;=22,LINEST(OFFSET(E1296,0,0,22),OFFSET(J1296,0,0,22)),"")</f>
        <v>-0.56554813027492579</v>
      </c>
      <c r="L1296" s="99">
        <f t="shared" si="718"/>
        <v>0</v>
      </c>
      <c r="M1296" s="99">
        <f t="shared" si="719"/>
        <v>0</v>
      </c>
      <c r="N1296" s="99">
        <f t="shared" si="720"/>
        <v>0</v>
      </c>
      <c r="O129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-9.2165898617511219E-2</v>
      </c>
      <c r="P1296" s="128">
        <f>IF(Petrobras_PETR4___Histórico__InfoMoney_1[[#This Row],[William %R]]&lt;-0.8,1,0)</f>
        <v>0</v>
      </c>
      <c r="Q1296" s="128">
        <f>IF(Petrobras_PETR4___Histórico__InfoMoney_1[[#This Row],[William %R]]&gt;-0.1,1,0)</f>
        <v>1</v>
      </c>
      <c r="R1296" s="99">
        <f t="shared" si="721"/>
        <v>3.97</v>
      </c>
      <c r="S1296" s="99">
        <f t="shared" si="722"/>
        <v>6.14</v>
      </c>
      <c r="T1296" s="99">
        <f t="shared" si="723"/>
        <v>4.52226923076923</v>
      </c>
      <c r="U1296" s="99">
        <f t="shared" si="724"/>
        <v>4.3674999999999988</v>
      </c>
      <c r="V1296" s="99">
        <f t="shared" si="725"/>
        <v>4.6780765820969403</v>
      </c>
      <c r="W1296" s="99">
        <f t="shared" si="726"/>
        <v>3.8956575404118552</v>
      </c>
      <c r="X1296" s="99">
        <f t="shared" si="727"/>
        <v>0.78241904168508514</v>
      </c>
      <c r="Y1296" s="99">
        <f t="shared" si="728"/>
        <v>0.77788093475743614</v>
      </c>
      <c r="Z1296" s="99">
        <f t="shared" si="729"/>
        <v>4.5381069276489994E-3</v>
      </c>
      <c r="AA1296" s="109">
        <f t="shared" si="753"/>
        <v>0.59396969619670048</v>
      </c>
      <c r="AB1296" s="109">
        <f t="shared" si="746"/>
        <v>0.59588589511750811</v>
      </c>
      <c r="AC1296" s="99" t="str">
        <f t="shared" si="747"/>
        <v>0</v>
      </c>
      <c r="AD1296" s="95" t="str">
        <f t="shared" si="748"/>
        <v>0</v>
      </c>
      <c r="AE1296" s="95">
        <f t="shared" si="730"/>
        <v>1</v>
      </c>
      <c r="AF1296" s="95">
        <f>IF(Petrobras_PETR4___Histórico__InfoMoney_1[[#This Row],[MACD Line]]&lt;0,1,0)</f>
        <v>0</v>
      </c>
      <c r="AG1296" s="99">
        <f>Petrobras_PETR4___Histórico__InfoMoney_1[[#This Row],[9MME]]/Petrobras_PETR4___Histórico__InfoMoney_1[[#This Row],[20MA]]</f>
        <v>1.0354365725859718</v>
      </c>
      <c r="AH1296" s="95">
        <f t="shared" si="731"/>
        <v>1</v>
      </c>
      <c r="AI1296" s="96">
        <f t="shared" si="732"/>
        <v>0</v>
      </c>
      <c r="AK1296" s="104" t="b">
        <f t="shared" si="733"/>
        <v>1</v>
      </c>
      <c r="AL1296" s="104" t="b">
        <f t="shared" si="734"/>
        <v>0</v>
      </c>
      <c r="AM1296" s="104" t="b">
        <f t="shared" si="735"/>
        <v>0</v>
      </c>
      <c r="AN1296" s="104" t="b">
        <f t="shared" si="736"/>
        <v>1</v>
      </c>
      <c r="AO1296" s="98">
        <f t="shared" si="737"/>
        <v>3.72</v>
      </c>
      <c r="AP1296" s="104">
        <f t="shared" si="738"/>
        <v>7.14</v>
      </c>
      <c r="AQ1296" s="98">
        <f t="shared" si="739"/>
        <v>0.2</v>
      </c>
      <c r="AR1296" s="98">
        <f t="shared" si="740"/>
        <v>0.15384615384615385</v>
      </c>
      <c r="AS1296" s="98">
        <f t="shared" si="741"/>
        <v>7.407407407407407E-2</v>
      </c>
      <c r="AU1296" s="97" t="b">
        <f t="shared" si="742"/>
        <v>1</v>
      </c>
      <c r="AV1296" s="97" t="b">
        <f t="shared" si="743"/>
        <v>1</v>
      </c>
      <c r="AW1296" s="97" t="b">
        <f t="shared" si="749"/>
        <v>0</v>
      </c>
      <c r="AX1296" s="97" t="b">
        <f t="shared" si="750"/>
        <v>0</v>
      </c>
      <c r="AY129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6" s="97" t="b">
        <f t="shared" si="744"/>
        <v>0</v>
      </c>
      <c r="BA1296" s="97" t="b">
        <f t="shared" si="745"/>
        <v>0</v>
      </c>
      <c r="BB1296" s="97" t="b">
        <f t="shared" si="751"/>
        <v>1</v>
      </c>
      <c r="BC1296" s="97" t="b">
        <f t="shared" si="752"/>
        <v>1</v>
      </c>
      <c r="BD1296" s="97" t="b">
        <f>Petrobras_PETR4___Histórico__InfoMoney_1[[#This Row],[MACD Line]]&lt;0</f>
        <v>0</v>
      </c>
      <c r="BE129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7" spans="1:57">
      <c r="A1297" s="83">
        <v>42431</v>
      </c>
      <c r="B1297" s="98">
        <v>5.0999999999999996</v>
      </c>
      <c r="C1297" s="98">
        <v>5.0999999999999996</v>
      </c>
      <c r="D1297" s="98">
        <v>6.4</v>
      </c>
      <c r="E1297" s="98">
        <f>Petrobras_PETR4___Histórico__InfoMoney_1[[#This Row],[Var.Dia (%)]]/100</f>
        <v>6.4000000000000001E-2</v>
      </c>
      <c r="F1297" s="98">
        <v>4.71</v>
      </c>
      <c r="G1297" s="98">
        <v>4.6500000000000004</v>
      </c>
      <c r="H1297" s="98">
        <v>5.0999999999999996</v>
      </c>
      <c r="I1297" s="97" t="s">
        <v>1152</v>
      </c>
      <c r="J1297" s="108">
        <v>-4.87E-2</v>
      </c>
      <c r="K1297" s="97">
        <f ca="1">IF(COUNT($E1297:E$1321)&gt;=22,LINEST(OFFSET(E1297,0,0,22),OFFSET(J1297,0,0,22)),"")</f>
        <v>-0.18899460266734738</v>
      </c>
      <c r="L1297" s="99">
        <f t="shared" si="718"/>
        <v>0</v>
      </c>
      <c r="M1297" s="99">
        <f t="shared" si="719"/>
        <v>0</v>
      </c>
      <c r="N1297" s="99">
        <f t="shared" si="720"/>
        <v>0</v>
      </c>
      <c r="O129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297" s="128">
        <f>IF(Petrobras_PETR4___Histórico__InfoMoney_1[[#This Row],[William %R]]&lt;-0.8,1,0)</f>
        <v>0</v>
      </c>
      <c r="Q1297" s="128">
        <f>IF(Petrobras_PETR4___Histórico__InfoMoney_1[[#This Row],[William %R]]&gt;-0.1,1,0)</f>
        <v>1</v>
      </c>
      <c r="R1297" s="99">
        <f t="shared" si="721"/>
        <v>3.88</v>
      </c>
      <c r="S1297" s="99">
        <f t="shared" si="722"/>
        <v>5.0999999999999996</v>
      </c>
      <c r="T1297" s="99">
        <f t="shared" si="723"/>
        <v>4.3574999999999999</v>
      </c>
      <c r="U1297" s="99">
        <f t="shared" si="724"/>
        <v>4.2644999999999991</v>
      </c>
      <c r="V1297" s="99">
        <f t="shared" si="725"/>
        <v>4.4486359606600203</v>
      </c>
      <c r="W1297" s="99">
        <f t="shared" si="726"/>
        <v>3.7321101436448036</v>
      </c>
      <c r="X1297" s="99">
        <f t="shared" si="727"/>
        <v>0.71652581701521667</v>
      </c>
      <c r="Y1297" s="99">
        <f t="shared" si="728"/>
        <v>0.77674640802552386</v>
      </c>
      <c r="Z1297" s="99">
        <f t="shared" si="729"/>
        <v>-6.022059101030719E-2</v>
      </c>
      <c r="AA1297" s="109">
        <f t="shared" si="753"/>
        <v>0.21213203435596412</v>
      </c>
      <c r="AB1297" s="109">
        <f t="shared" si="746"/>
        <v>0.29072323608545619</v>
      </c>
      <c r="AC1297" s="99" t="str">
        <f t="shared" si="747"/>
        <v>0</v>
      </c>
      <c r="AD1297" s="95" t="str">
        <f t="shared" si="748"/>
        <v>0</v>
      </c>
      <c r="AE1297" s="95">
        <f t="shared" si="730"/>
        <v>1</v>
      </c>
      <c r="AF1297" s="95">
        <f>IF(Petrobras_PETR4___Histórico__InfoMoney_1[[#This Row],[MACD Line]]&lt;0,1,0)</f>
        <v>0</v>
      </c>
      <c r="AG1297" s="99">
        <f>Petrobras_PETR4___Histórico__InfoMoney_1[[#This Row],[9MME]]/Petrobras_PETR4___Histórico__InfoMoney_1[[#This Row],[20MA]]</f>
        <v>1.0218079493492791</v>
      </c>
      <c r="AH1297" s="95">
        <f t="shared" si="731"/>
        <v>0</v>
      </c>
      <c r="AI1297" s="96">
        <f t="shared" si="732"/>
        <v>0</v>
      </c>
      <c r="AK1297" s="104" t="b">
        <f t="shared" si="733"/>
        <v>0</v>
      </c>
      <c r="AL1297" s="104" t="b">
        <f t="shared" si="734"/>
        <v>1</v>
      </c>
      <c r="AM1297" s="104" t="b">
        <f t="shared" si="735"/>
        <v>0</v>
      </c>
      <c r="AN1297" s="104" t="b">
        <f t="shared" si="736"/>
        <v>1</v>
      </c>
      <c r="AO1297" s="98">
        <f t="shared" si="737"/>
        <v>3.72</v>
      </c>
      <c r="AP1297" s="104">
        <f t="shared" si="738"/>
        <v>6.14</v>
      </c>
      <c r="AQ1297" s="98">
        <f t="shared" si="739"/>
        <v>0.2</v>
      </c>
      <c r="AR1297" s="98">
        <f t="shared" si="740"/>
        <v>0.15384615384615385</v>
      </c>
      <c r="AS1297" s="98">
        <f t="shared" si="741"/>
        <v>7.407407407407407E-2</v>
      </c>
      <c r="AU1297" s="97" t="b">
        <f t="shared" si="742"/>
        <v>1</v>
      </c>
      <c r="AV1297" s="97" t="b">
        <f t="shared" si="743"/>
        <v>1</v>
      </c>
      <c r="AW1297" s="97" t="b">
        <f t="shared" si="749"/>
        <v>0</v>
      </c>
      <c r="AX1297" s="97" t="b">
        <f t="shared" si="750"/>
        <v>0</v>
      </c>
      <c r="AY129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7" s="97" t="b">
        <f t="shared" si="744"/>
        <v>0</v>
      </c>
      <c r="BA1297" s="97" t="b">
        <f t="shared" si="745"/>
        <v>0</v>
      </c>
      <c r="BB1297" s="97" t="b">
        <f t="shared" si="751"/>
        <v>1</v>
      </c>
      <c r="BC1297" s="97" t="b">
        <f t="shared" si="752"/>
        <v>1</v>
      </c>
      <c r="BD1297" s="97" t="b">
        <f>Petrobras_PETR4___Histórico__InfoMoney_1[[#This Row],[MACD Line]]&lt;0</f>
        <v>0</v>
      </c>
      <c r="BE129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8" spans="1:57">
      <c r="A1298" s="83">
        <v>42430</v>
      </c>
      <c r="B1298" s="98">
        <v>4.8</v>
      </c>
      <c r="C1298" s="98">
        <v>4.8</v>
      </c>
      <c r="D1298" s="98">
        <v>3.31</v>
      </c>
      <c r="E1298" s="98">
        <f>Petrobras_PETR4___Histórico__InfoMoney_1[[#This Row],[Var.Dia (%)]]/100</f>
        <v>3.3099999999999997E-2</v>
      </c>
      <c r="F1298" s="98">
        <v>4.8</v>
      </c>
      <c r="G1298" s="98">
        <v>4.6100000000000003</v>
      </c>
      <c r="H1298" s="98">
        <v>4.8499999999999996</v>
      </c>
      <c r="I1298" s="97" t="s">
        <v>1153</v>
      </c>
      <c r="J1298" s="108">
        <v>-1.72E-2</v>
      </c>
      <c r="K1298" s="97">
        <f ca="1">IF(COUNT($E1298:E$1321)&gt;=22,LINEST(OFFSET(E1298,0,0,22),OFFSET(J1298,0,0,22)),"")</f>
        <v>2.543023132022245E-2</v>
      </c>
      <c r="L1298" s="99">
        <f t="shared" si="718"/>
        <v>0</v>
      </c>
      <c r="M1298" s="99">
        <f t="shared" si="719"/>
        <v>0</v>
      </c>
      <c r="N1298" s="99">
        <f t="shared" si="720"/>
        <v>0</v>
      </c>
      <c r="O129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-4.4247787610619337E-2</v>
      </c>
      <c r="P1298" s="128">
        <f>IF(Petrobras_PETR4___Histórico__InfoMoney_1[[#This Row],[William %R]]&lt;-0.8,1,0)</f>
        <v>0</v>
      </c>
      <c r="Q1298" s="128">
        <f>IF(Petrobras_PETR4___Histórico__InfoMoney_1[[#This Row],[William %R]]&gt;-0.1,1,0)</f>
        <v>1</v>
      </c>
      <c r="R1298" s="99">
        <f t="shared" si="721"/>
        <v>3.72</v>
      </c>
      <c r="S1298" s="99">
        <f t="shared" si="722"/>
        <v>4.8499999999999996</v>
      </c>
      <c r="T1298" s="99">
        <f t="shared" si="723"/>
        <v>4.2931538461538468</v>
      </c>
      <c r="U1298" s="99">
        <f t="shared" si="724"/>
        <v>4.2225000000000001</v>
      </c>
      <c r="V1298" s="99">
        <f t="shared" si="725"/>
        <v>4.3302061353254784</v>
      </c>
      <c r="W1298" s="99">
        <f t="shared" si="726"/>
        <v>3.6226789551363878</v>
      </c>
      <c r="X1298" s="99">
        <f t="shared" si="727"/>
        <v>0.70752718018909055</v>
      </c>
      <c r="Y1298" s="99">
        <f t="shared" si="728"/>
        <v>0.79180155577810063</v>
      </c>
      <c r="Z1298" s="99">
        <f t="shared" si="729"/>
        <v>-8.4274375589010075E-2</v>
      </c>
      <c r="AA1298" s="109">
        <f t="shared" si="753"/>
        <v>0.1131370849898477</v>
      </c>
      <c r="AB1298" s="109">
        <f t="shared" si="746"/>
        <v>0.18088670487351999</v>
      </c>
      <c r="AC1298" s="99" t="str">
        <f t="shared" si="747"/>
        <v>0</v>
      </c>
      <c r="AD1298" s="95" t="str">
        <f t="shared" si="748"/>
        <v>0</v>
      </c>
      <c r="AE1298" s="95">
        <f t="shared" si="730"/>
        <v>1</v>
      </c>
      <c r="AF1298" s="95">
        <f>IF(Petrobras_PETR4___Histórico__InfoMoney_1[[#This Row],[MACD Line]]&lt;0,1,0)</f>
        <v>0</v>
      </c>
      <c r="AG1298" s="99">
        <f>Petrobras_PETR4___Histórico__InfoMoney_1[[#This Row],[9MME]]/Petrobras_PETR4___Histórico__InfoMoney_1[[#This Row],[20MA]]</f>
        <v>1.0167327048321722</v>
      </c>
      <c r="AH1298" s="95">
        <f t="shared" si="731"/>
        <v>0</v>
      </c>
      <c r="AI1298" s="96">
        <f t="shared" si="732"/>
        <v>0</v>
      </c>
      <c r="AK1298" s="104" t="b">
        <f t="shared" si="733"/>
        <v>1</v>
      </c>
      <c r="AL1298" s="104" t="b">
        <f t="shared" si="734"/>
        <v>0</v>
      </c>
      <c r="AM1298" s="104" t="b">
        <f t="shared" si="735"/>
        <v>1</v>
      </c>
      <c r="AN1298" s="104" t="b">
        <f t="shared" si="736"/>
        <v>1</v>
      </c>
      <c r="AO1298" s="98">
        <f t="shared" si="737"/>
        <v>3.72</v>
      </c>
      <c r="AP1298" s="104">
        <f t="shared" si="738"/>
        <v>5.0999999999999996</v>
      </c>
      <c r="AQ1298" s="98">
        <f t="shared" si="739"/>
        <v>0.2</v>
      </c>
      <c r="AR1298" s="98">
        <f t="shared" si="740"/>
        <v>0.15384615384615385</v>
      </c>
      <c r="AS1298" s="98">
        <f t="shared" si="741"/>
        <v>7.407407407407407E-2</v>
      </c>
      <c r="AU1298" s="97" t="b">
        <f t="shared" si="742"/>
        <v>1</v>
      </c>
      <c r="AV1298" s="97" t="b">
        <f t="shared" si="743"/>
        <v>1</v>
      </c>
      <c r="AW1298" s="97" t="b">
        <f t="shared" si="749"/>
        <v>0</v>
      </c>
      <c r="AX1298" s="97" t="b">
        <f t="shared" si="750"/>
        <v>0</v>
      </c>
      <c r="AY129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8" s="97" t="b">
        <f t="shared" si="744"/>
        <v>0</v>
      </c>
      <c r="BA1298" s="97" t="b">
        <f t="shared" si="745"/>
        <v>0</v>
      </c>
      <c r="BB1298" s="97" t="b">
        <f t="shared" si="751"/>
        <v>1</v>
      </c>
      <c r="BC1298" s="97" t="b">
        <f t="shared" si="752"/>
        <v>1</v>
      </c>
      <c r="BD1298" s="97" t="b">
        <f>Petrobras_PETR4___Histórico__InfoMoney_1[[#This Row],[MACD Line]]&lt;0</f>
        <v>0</v>
      </c>
      <c r="BE129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299" spans="1:57">
      <c r="A1299" s="83">
        <v>42429</v>
      </c>
      <c r="B1299" s="98">
        <v>4.6399999999999997</v>
      </c>
      <c r="C1299" s="98">
        <v>4.6399999999999997</v>
      </c>
      <c r="D1299" s="98">
        <v>5.54</v>
      </c>
      <c r="E1299" s="98">
        <f>Petrobras_PETR4___Histórico__InfoMoney_1[[#This Row],[Var.Dia (%)]]/100</f>
        <v>5.5399999999999998E-2</v>
      </c>
      <c r="F1299" s="98">
        <v>4.59</v>
      </c>
      <c r="G1299" s="98">
        <v>4.5</v>
      </c>
      <c r="H1299" s="98">
        <v>4.72</v>
      </c>
      <c r="I1299" s="97" t="s">
        <v>1154</v>
      </c>
      <c r="J1299" s="108">
        <v>-3.0099999999999998E-2</v>
      </c>
      <c r="K1299" s="97">
        <f ca="1">IF(COUNT($E1299:E$1321)&gt;=22,LINEST(OFFSET(E1299,0,0,22),OFFSET(J1299,0,0,22)),"")</f>
        <v>4.784400910330041E-2</v>
      </c>
      <c r="L1299" s="99">
        <f t="shared" si="718"/>
        <v>0</v>
      </c>
      <c r="M1299" s="99">
        <f t="shared" si="719"/>
        <v>0</v>
      </c>
      <c r="N1299" s="99">
        <f t="shared" si="720"/>
        <v>0</v>
      </c>
      <c r="O129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-0.12380952380952379</v>
      </c>
      <c r="P1299" s="128">
        <f>IF(Petrobras_PETR4___Histórico__InfoMoney_1[[#This Row],[William %R]]&lt;-0.8,1,0)</f>
        <v>0</v>
      </c>
      <c r="Q1299" s="128">
        <f>IF(Petrobras_PETR4___Histórico__InfoMoney_1[[#This Row],[William %R]]&gt;-0.1,1,0)</f>
        <v>0</v>
      </c>
      <c r="R1299" s="99">
        <f t="shared" si="721"/>
        <v>3.72</v>
      </c>
      <c r="S1299" s="99">
        <f t="shared" si="722"/>
        <v>4.7699999999999996</v>
      </c>
      <c r="T1299" s="99">
        <f t="shared" si="723"/>
        <v>4.2482307692307693</v>
      </c>
      <c r="U1299" s="99">
        <f t="shared" si="724"/>
        <v>4.2010000000000005</v>
      </c>
      <c r="V1299" s="99">
        <f t="shared" si="725"/>
        <v>4.2447890690210199</v>
      </c>
      <c r="W1299" s="99">
        <f t="shared" si="726"/>
        <v>3.528493271547299</v>
      </c>
      <c r="X1299" s="99">
        <f t="shared" si="727"/>
        <v>0.71629579747372096</v>
      </c>
      <c r="Y1299" s="99">
        <f t="shared" si="728"/>
        <v>0.81287014967535309</v>
      </c>
      <c r="Z1299" s="99">
        <f t="shared" si="729"/>
        <v>-9.657435220163213E-2</v>
      </c>
      <c r="AA1299" s="109">
        <f t="shared" si="753"/>
        <v>0.16970562748477094</v>
      </c>
      <c r="AB1299" s="109">
        <f t="shared" si="746"/>
        <v>0.10198039027185545</v>
      </c>
      <c r="AC1299" s="99" t="str">
        <f t="shared" si="747"/>
        <v>0</v>
      </c>
      <c r="AD1299" s="95" t="str">
        <f t="shared" si="748"/>
        <v>0</v>
      </c>
      <c r="AE1299" s="95">
        <f t="shared" si="730"/>
        <v>1</v>
      </c>
      <c r="AF1299" s="95">
        <f>IF(Petrobras_PETR4___Histórico__InfoMoney_1[[#This Row],[MACD Line]]&lt;0,1,0)</f>
        <v>0</v>
      </c>
      <c r="AG1299" s="99">
        <f>Petrobras_PETR4___Histórico__InfoMoney_1[[#This Row],[9MME]]/Petrobras_PETR4___Histórico__InfoMoney_1[[#This Row],[20MA]]</f>
        <v>1.011242744401516</v>
      </c>
      <c r="AH1299" s="95">
        <f t="shared" si="731"/>
        <v>0</v>
      </c>
      <c r="AI1299" s="96">
        <f t="shared" si="732"/>
        <v>0</v>
      </c>
      <c r="AK1299" s="104" t="b">
        <f t="shared" si="733"/>
        <v>0</v>
      </c>
      <c r="AL1299" s="104" t="b">
        <f t="shared" si="734"/>
        <v>1</v>
      </c>
      <c r="AM1299" s="104" t="b">
        <f t="shared" si="735"/>
        <v>0</v>
      </c>
      <c r="AN1299" s="104" t="b">
        <f t="shared" si="736"/>
        <v>1</v>
      </c>
      <c r="AO1299" s="98">
        <f t="shared" si="737"/>
        <v>3.72</v>
      </c>
      <c r="AP1299" s="104">
        <f t="shared" si="738"/>
        <v>4.7699999999999996</v>
      </c>
      <c r="AQ1299" s="98">
        <f t="shared" si="739"/>
        <v>0.2</v>
      </c>
      <c r="AR1299" s="98">
        <f t="shared" si="740"/>
        <v>0.15384615384615385</v>
      </c>
      <c r="AS1299" s="98">
        <f t="shared" si="741"/>
        <v>7.407407407407407E-2</v>
      </c>
      <c r="AU1299" s="97" t="b">
        <f t="shared" si="742"/>
        <v>1</v>
      </c>
      <c r="AV1299" s="97" t="b">
        <f t="shared" si="743"/>
        <v>1</v>
      </c>
      <c r="AW1299" s="97" t="b">
        <f t="shared" si="749"/>
        <v>0</v>
      </c>
      <c r="AX1299" s="97" t="b">
        <f t="shared" si="750"/>
        <v>1</v>
      </c>
      <c r="AY129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299" s="97" t="b">
        <f t="shared" si="744"/>
        <v>0</v>
      </c>
      <c r="BA1299" s="97" t="b">
        <f t="shared" si="745"/>
        <v>0</v>
      </c>
      <c r="BB1299" s="97" t="b">
        <f t="shared" si="751"/>
        <v>0</v>
      </c>
      <c r="BC1299" s="97" t="b">
        <f t="shared" si="752"/>
        <v>1</v>
      </c>
      <c r="BD1299" s="97" t="b">
        <f>Petrobras_PETR4___Histórico__InfoMoney_1[[#This Row],[MACD Line]]&lt;0</f>
        <v>0</v>
      </c>
      <c r="BE129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0" spans="1:57">
      <c r="A1300" s="83">
        <v>42426</v>
      </c>
      <c r="B1300" s="98">
        <v>4.4000000000000004</v>
      </c>
      <c r="C1300" s="98">
        <v>4.4000000000000004</v>
      </c>
      <c r="D1300" s="98">
        <v>-0.41</v>
      </c>
      <c r="E1300" s="98">
        <f>Petrobras_PETR4___Histórico__InfoMoney_1[[#This Row],[Var.Dia (%)]]/100</f>
        <v>-4.0999999999999995E-3</v>
      </c>
      <c r="F1300" s="98">
        <v>4.53</v>
      </c>
      <c r="G1300" s="98">
        <v>4.3600000000000003</v>
      </c>
      <c r="H1300" s="98">
        <v>4.6100000000000003</v>
      </c>
      <c r="I1300" s="97" t="s">
        <v>1155</v>
      </c>
      <c r="J1300" s="108">
        <v>-2.81E-2</v>
      </c>
      <c r="K1300" s="97">
        <f ca="1">IF(COUNT($E1300:E$1321)&gt;=22,LINEST(OFFSET(E1300,0,0,22),OFFSET(J1300,0,0,22)),"")</f>
        <v>0.24903500465348846</v>
      </c>
      <c r="L1300" s="99">
        <f t="shared" ref="L1300:L1321" si="754">IF($G1300=IF(MIN($G1300:$G1320)=MIN($G1301:$G1321),MIN($G1300:$G1320),MIN($G1299:$G1319)),1,0)</f>
        <v>0</v>
      </c>
      <c r="M1300" s="99">
        <f t="shared" ref="M1300:M1321" si="755">IF($H1300=IF(MAX($H1300:$H1321)=MAX($H1301:$H1322),MAX($H1300:$H1321),MAX($H1299:$H1320)),1,0)</f>
        <v>0</v>
      </c>
      <c r="N1300" s="99">
        <f t="shared" ref="N1300:N1321" si="756">IF(AND(($C1301-$F1301)&lt;0,($C1302-$F1302)&lt;0,(($F1300-$G1300)/($H1300-$G1300)&gt;0.66),(($H1300-$G1300)&gt;(2*($F1300-$C1300))),$G1300=IF(MIN($G1300:$G1320)=MIN($G1301:$G1321),MIN($G1300:$G1320),MIN($G1299:$G1319)))=TRUE,1,0)</f>
        <v>0</v>
      </c>
      <c r="O130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-0.35238095238095185</v>
      </c>
      <c r="P1300" s="128">
        <f>IF(Petrobras_PETR4___Histórico__InfoMoney_1[[#This Row],[William %R]]&lt;-0.8,1,0)</f>
        <v>0</v>
      </c>
      <c r="Q1300" s="128">
        <f>IF(Petrobras_PETR4___Histórico__InfoMoney_1[[#This Row],[William %R]]&gt;-0.1,1,0)</f>
        <v>0</v>
      </c>
      <c r="R1300" s="99">
        <f t="shared" ref="R1300:R1321" si="757">MIN(G1300:G1313)</f>
        <v>3.72</v>
      </c>
      <c r="S1300" s="99">
        <f t="shared" ref="S1300:S1321" si="758">MAX(H1300:H1313)</f>
        <v>4.7699999999999996</v>
      </c>
      <c r="T1300" s="99">
        <f t="shared" ref="T1300:T1321" si="759">(($C1300-$U1301)*$AR1300)+$U1301</f>
        <v>4.1998846153846152</v>
      </c>
      <c r="U1300" s="99">
        <f t="shared" ref="U1300:U1321" si="760">AVERAGE(B1300:B1319)</f>
        <v>4.1770000000000005</v>
      </c>
      <c r="V1300" s="99">
        <f t="shared" ref="V1300:V1321" si="761">(($C1300-V1301)*AR1300)+V1301</f>
        <v>4.1729325361157512</v>
      </c>
      <c r="W1300" s="99">
        <f t="shared" ref="W1300:W1321" si="762">((B1300-W1301)*AS1300)+W1301</f>
        <v>3.439572733271083</v>
      </c>
      <c r="X1300" s="99">
        <f t="shared" ref="X1300:X1321" si="763">V1300-W1300</f>
        <v>0.73335980284466817</v>
      </c>
      <c r="Y1300" s="99">
        <f t="shared" ref="Y1300:Y1321" si="764">((X1300-Y1301)*AQ1300)+Y1301</f>
        <v>0.83701373772576115</v>
      </c>
      <c r="Z1300" s="99">
        <f t="shared" ref="Z1300:Z1321" si="765">X1300-Y1300</f>
        <v>-0.10365393488109298</v>
      </c>
      <c r="AA1300" s="109">
        <f t="shared" si="753"/>
        <v>1.4142135623730649E-2</v>
      </c>
      <c r="AB1300" s="109">
        <f t="shared" si="746"/>
        <v>6.2609903369993919E-2</v>
      </c>
      <c r="AC1300" s="99" t="str">
        <f t="shared" si="747"/>
        <v>0</v>
      </c>
      <c r="AD1300" s="95" t="str">
        <f t="shared" si="748"/>
        <v>0</v>
      </c>
      <c r="AE1300" s="95">
        <f t="shared" ref="AE1300:AE1321" si="766">IF(X1300&gt;0,1,0)</f>
        <v>1</v>
      </c>
      <c r="AF1300" s="95">
        <f>IF(Petrobras_PETR4___Histórico__InfoMoney_1[[#This Row],[MACD Line]]&lt;0,1,0)</f>
        <v>0</v>
      </c>
      <c r="AG1300" s="99">
        <f>Petrobras_PETR4___Histórico__InfoMoney_1[[#This Row],[9MME]]/Petrobras_PETR4___Histórico__InfoMoney_1[[#This Row],[20MA]]</f>
        <v>1.0054787204655529</v>
      </c>
      <c r="AH1300" s="95">
        <f t="shared" ref="AH1300:AH1321" si="767">IF(AND(X1301&lt;Y1301,X1300&gt;Y1300),1,0)</f>
        <v>0</v>
      </c>
      <c r="AI1300" s="96">
        <f t="shared" ref="AI1300:AI1321" si="768">IF(AND(X1300&lt;Y1300,X1301&gt;Y1301),1,0)</f>
        <v>0</v>
      </c>
      <c r="AK1300" s="104" t="b">
        <f t="shared" ref="AK1300:AK1321" si="769">($F1301-$C1301)&lt;0</f>
        <v>1</v>
      </c>
      <c r="AL1300" s="104" t="b">
        <f t="shared" ref="AL1300:AL1321" si="770">($F1302-$C1302)&lt;0</f>
        <v>1</v>
      </c>
      <c r="AM1300" s="104" t="b">
        <f t="shared" ref="AM1300:AM1321" si="771">(($F1300-$G1300)/($H1300-$G1300)&gt;0.66)</f>
        <v>1</v>
      </c>
      <c r="AN1300" s="104" t="b">
        <f t="shared" ref="AN1300:AN1321" si="772">(($H1300-$G1300)&gt;(2*($F1300-$C1300)))</f>
        <v>0</v>
      </c>
      <c r="AO1300" s="98">
        <f t="shared" ref="AO1300:AO1321" si="773">IF(MIN($G1300:$G1320)=MIN($G1301:$G1321),MIN($G1300:$G1320),MIN($G1299:$G1319))</f>
        <v>3.72</v>
      </c>
      <c r="AP1300" s="104">
        <f t="shared" ref="AP1300:AP1321" si="774">IF(MAX($H1300:$H1320)=MAX($H1301:$H1321),MAX($H1300:$H1320),MAX($H1299:$H1319))</f>
        <v>4.7699999999999996</v>
      </c>
      <c r="AQ1300" s="98">
        <f t="shared" ref="AQ1300:AQ1321" si="775">2/(9+1)</f>
        <v>0.2</v>
      </c>
      <c r="AR1300" s="98">
        <f t="shared" ref="AR1300:AR1321" si="776">2/(12+1)</f>
        <v>0.15384615384615385</v>
      </c>
      <c r="AS1300" s="98">
        <f t="shared" ref="AS1300:AS1321" si="777">2/(26+1)</f>
        <v>7.407407407407407E-2</v>
      </c>
      <c r="AU1300" s="97" t="b">
        <f t="shared" ref="AU1300:AU1321" si="778">H1301&lt;H1300</f>
        <v>1</v>
      </c>
      <c r="AV1300" s="97" t="b">
        <f t="shared" ref="AV1300:AV1321" si="779">H1302&lt;H1301</f>
        <v>1</v>
      </c>
      <c r="AW1300" s="97" t="b">
        <f t="shared" si="749"/>
        <v>1</v>
      </c>
      <c r="AX1300" s="97" t="b">
        <f t="shared" si="750"/>
        <v>1</v>
      </c>
      <c r="AY130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300" s="97" t="b">
        <f t="shared" ref="AZ1300:AZ1321" si="780">G1302&gt;G1301</f>
        <v>0</v>
      </c>
      <c r="BA1300" s="97" t="b">
        <f t="shared" ref="BA1300:BA1321" si="781">G1301&gt;G1300</f>
        <v>0</v>
      </c>
      <c r="BB1300" s="97" t="b">
        <f t="shared" si="751"/>
        <v>0</v>
      </c>
      <c r="BC1300" s="97" t="b">
        <f t="shared" si="752"/>
        <v>0</v>
      </c>
      <c r="BD1300" s="97" t="b">
        <f>Petrobras_PETR4___Histórico__InfoMoney_1[[#This Row],[MACD Line]]&lt;0</f>
        <v>0</v>
      </c>
      <c r="BE130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1" spans="1:57">
      <c r="A1301" s="83">
        <v>42425</v>
      </c>
      <c r="B1301" s="98">
        <v>4.42</v>
      </c>
      <c r="C1301" s="98">
        <v>4.42</v>
      </c>
      <c r="D1301" s="98">
        <v>0.41</v>
      </c>
      <c r="E1301" s="98">
        <f>Petrobras_PETR4___Histórico__InfoMoney_1[[#This Row],[Var.Dia (%)]]/100</f>
        <v>4.0999999999999995E-3</v>
      </c>
      <c r="F1301" s="98">
        <v>4.3499999999999996</v>
      </c>
      <c r="G1301" s="98">
        <v>4.33</v>
      </c>
      <c r="H1301" s="98">
        <v>4.59</v>
      </c>
      <c r="I1301" s="97" t="s">
        <v>1156</v>
      </c>
      <c r="J1301" s="108">
        <v>7.1000000000000004E-3</v>
      </c>
      <c r="K1301" s="97" t="str">
        <f ca="1">IF(COUNT($E1301:E$1321)&gt;=22,LINEST(OFFSET(E1301,0,0,22),OFFSET(J1301,0,0,22)),"")</f>
        <v/>
      </c>
      <c r="L1301" s="99">
        <f t="shared" si="754"/>
        <v>0</v>
      </c>
      <c r="M1301" s="99">
        <f t="shared" si="755"/>
        <v>0</v>
      </c>
      <c r="N1301" s="99">
        <f t="shared" si="756"/>
        <v>0</v>
      </c>
      <c r="O130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-0.3333333333333332</v>
      </c>
      <c r="P1301" s="128">
        <f>IF(Petrobras_PETR4___Histórico__InfoMoney_1[[#This Row],[William %R]]&lt;-0.8,1,0)</f>
        <v>0</v>
      </c>
      <c r="Q1301" s="128">
        <f>IF(Petrobras_PETR4___Histórico__InfoMoney_1[[#This Row],[William %R]]&gt;-0.1,1,0)</f>
        <v>0</v>
      </c>
      <c r="R1301" s="99">
        <f t="shared" si="757"/>
        <v>3.72</v>
      </c>
      <c r="S1301" s="99">
        <f t="shared" si="758"/>
        <v>4.7699999999999996</v>
      </c>
      <c r="T1301" s="99">
        <f t="shared" si="759"/>
        <v>4.1763076923076916</v>
      </c>
      <c r="U1301" s="99">
        <f t="shared" si="760"/>
        <v>4.1635</v>
      </c>
      <c r="V1301" s="99">
        <f t="shared" si="761"/>
        <v>4.1316475426822512</v>
      </c>
      <c r="W1301" s="99">
        <f t="shared" si="762"/>
        <v>3.3627385519327695</v>
      </c>
      <c r="X1301" s="99">
        <f t="shared" si="763"/>
        <v>0.76890899074948171</v>
      </c>
      <c r="Y1301" s="99">
        <f t="shared" si="764"/>
        <v>0.8629272214460344</v>
      </c>
      <c r="Z1301" s="99">
        <f t="shared" si="765"/>
        <v>-9.4018230696552685E-2</v>
      </c>
      <c r="AA1301" s="109">
        <f t="shared" si="753"/>
        <v>1.4142135623730649E-2</v>
      </c>
      <c r="AB1301" s="109">
        <f t="shared" ref="AB1301:AB1317" si="782">_xlfn.STDEV.S(C1301:C1305)</f>
        <v>0.19766132651583607</v>
      </c>
      <c r="AC1301" s="99" t="str">
        <f t="shared" ref="AC1301:AC1321" si="783">IF(AND(C1301&gt;T1301,C1302&lt;T1302),"1","0")</f>
        <v>0</v>
      </c>
      <c r="AD1301" s="95" t="str">
        <f t="shared" ref="AD1301:AD1321" si="784">IF(AND(C1301&lt;T1301,C1302&gt;T1302),1,"0")</f>
        <v>0</v>
      </c>
      <c r="AE1301" s="95">
        <f t="shared" si="766"/>
        <v>1</v>
      </c>
      <c r="AF1301" s="95">
        <f>IF(Petrobras_PETR4___Histórico__InfoMoney_1[[#This Row],[MACD Line]]&lt;0,1,0)</f>
        <v>0</v>
      </c>
      <c r="AG1301" s="99">
        <f>Petrobras_PETR4___Histórico__InfoMoney_1[[#This Row],[9MME]]/Petrobras_PETR4___Histórico__InfoMoney_1[[#This Row],[20MA]]</f>
        <v>1.0030761840537268</v>
      </c>
      <c r="AH1301" s="95">
        <f t="shared" si="767"/>
        <v>0</v>
      </c>
      <c r="AI1301" s="96">
        <f t="shared" si="768"/>
        <v>0</v>
      </c>
      <c r="AK1301" s="104" t="b">
        <f t="shared" si="769"/>
        <v>1</v>
      </c>
      <c r="AL1301" s="104" t="b">
        <f t="shared" si="770"/>
        <v>0</v>
      </c>
      <c r="AM1301" s="104" t="b">
        <f t="shared" si="771"/>
        <v>0</v>
      </c>
      <c r="AN1301" s="104" t="b">
        <f t="shared" si="772"/>
        <v>1</v>
      </c>
      <c r="AO1301" s="98">
        <f t="shared" si="773"/>
        <v>3.72</v>
      </c>
      <c r="AP1301" s="104">
        <f t="shared" si="774"/>
        <v>4.7699999999999996</v>
      </c>
      <c r="AQ1301" s="98">
        <f t="shared" si="775"/>
        <v>0.2</v>
      </c>
      <c r="AR1301" s="98">
        <f t="shared" si="776"/>
        <v>0.15384615384615385</v>
      </c>
      <c r="AS1301" s="98">
        <f t="shared" si="777"/>
        <v>7.407407407407407E-2</v>
      </c>
      <c r="AU1301" s="97" t="b">
        <f t="shared" si="778"/>
        <v>1</v>
      </c>
      <c r="AV1301" s="97" t="b">
        <f t="shared" si="779"/>
        <v>0</v>
      </c>
      <c r="AW1301" s="97" t="b">
        <f t="shared" ref="AW1301:AW1321" si="785">Z1302&gt;Z1301</f>
        <v>1</v>
      </c>
      <c r="AX1301" s="97" t="b">
        <f t="shared" ref="AX1301:AX1321" si="786">Z1303&gt;Z1302</f>
        <v>1</v>
      </c>
      <c r="AY130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1" s="97" t="b">
        <f t="shared" si="780"/>
        <v>1</v>
      </c>
      <c r="BA1301" s="97" t="b">
        <f t="shared" si="781"/>
        <v>0</v>
      </c>
      <c r="BB1301" s="97" t="b">
        <f t="shared" ref="BB1301:BB1321" si="787">Z1303&lt;Z1302</f>
        <v>0</v>
      </c>
      <c r="BC1301" s="97" t="b">
        <f t="shared" ref="BC1301:BC1321" si="788">Z1302&lt;Z1301</f>
        <v>0</v>
      </c>
      <c r="BD1301" s="97" t="b">
        <f>Petrobras_PETR4___Histórico__InfoMoney_1[[#This Row],[MACD Line]]&lt;0</f>
        <v>0</v>
      </c>
      <c r="BE130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2" spans="1:57">
      <c r="A1302" s="83">
        <v>42424</v>
      </c>
      <c r="B1302" s="98">
        <v>4.4000000000000004</v>
      </c>
      <c r="C1302" s="98">
        <v>4.4000000000000004</v>
      </c>
      <c r="D1302" s="98">
        <v>-1.01</v>
      </c>
      <c r="E1302" s="98">
        <f>Petrobras_PETR4___Histórico__InfoMoney_1[[#This Row],[Var.Dia (%)]]/100</f>
        <v>-1.01E-2</v>
      </c>
      <c r="F1302" s="98">
        <v>4.3099999999999996</v>
      </c>
      <c r="G1302" s="98">
        <v>4.2</v>
      </c>
      <c r="H1302" s="98">
        <v>4.45</v>
      </c>
      <c r="I1302" s="97" t="s">
        <v>1157</v>
      </c>
      <c r="J1302" s="108">
        <v>4.7000000000000002E-3</v>
      </c>
      <c r="K1302" s="97" t="str">
        <f ca="1">IF(COUNT($E1302:E$1321)&gt;=22,LINEST(OFFSET(E1302,0,0,22),OFFSET(J1302,0,0,22)),"")</f>
        <v/>
      </c>
      <c r="L1302" s="99">
        <f t="shared" si="754"/>
        <v>0</v>
      </c>
      <c r="M1302" s="99">
        <f t="shared" si="755"/>
        <v>0</v>
      </c>
      <c r="N1302" s="99">
        <f t="shared" si="756"/>
        <v>0</v>
      </c>
      <c r="O130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-0.35238095238095185</v>
      </c>
      <c r="P1302" s="128">
        <f>IF(Petrobras_PETR4___Histórico__InfoMoney_1[[#This Row],[William %R]]&lt;-0.8,1,0)</f>
        <v>0</v>
      </c>
      <c r="Q1302" s="128">
        <f>IF(Petrobras_PETR4___Histórico__InfoMoney_1[[#This Row],[William %R]]&gt;-0.1,1,0)</f>
        <v>0</v>
      </c>
      <c r="R1302" s="99">
        <f t="shared" si="757"/>
        <v>3.72</v>
      </c>
      <c r="S1302" s="99">
        <f t="shared" si="758"/>
        <v>4.7699999999999996</v>
      </c>
      <c r="T1302" s="99">
        <f t="shared" si="759"/>
        <v>4.1612955465587049</v>
      </c>
      <c r="U1302" s="99">
        <f t="shared" si="760"/>
        <v>4.1319999999999997</v>
      </c>
      <c r="V1302" s="99">
        <f t="shared" si="761"/>
        <v>4.0792198231699333</v>
      </c>
      <c r="W1302" s="99">
        <f t="shared" si="762"/>
        <v>3.278157636087391</v>
      </c>
      <c r="X1302" s="99">
        <f t="shared" si="763"/>
        <v>0.80106218708254229</v>
      </c>
      <c r="Y1302" s="99">
        <f t="shared" si="764"/>
        <v>0.88643177912017257</v>
      </c>
      <c r="Z1302" s="99">
        <f t="shared" si="765"/>
        <v>-8.5369592037630282E-2</v>
      </c>
      <c r="AA1302" s="109">
        <f t="shared" si="753"/>
        <v>2.8284271247461926E-2</v>
      </c>
      <c r="AB1302" s="109">
        <f t="shared" si="782"/>
        <v>0.21593980642762453</v>
      </c>
      <c r="AC1302" s="99" t="str">
        <f t="shared" si="783"/>
        <v>0</v>
      </c>
      <c r="AD1302" s="95" t="str">
        <f t="shared" si="784"/>
        <v>0</v>
      </c>
      <c r="AE1302" s="95">
        <f t="shared" si="766"/>
        <v>1</v>
      </c>
      <c r="AF1302" s="95">
        <f>IF(Petrobras_PETR4___Histórico__InfoMoney_1[[#This Row],[MACD Line]]&lt;0,1,0)</f>
        <v>0</v>
      </c>
      <c r="AG1302" s="99">
        <f>Petrobras_PETR4___Histórico__InfoMoney_1[[#This Row],[9MME]]/Petrobras_PETR4___Histórico__InfoMoney_1[[#This Row],[20MA]]</f>
        <v>1.0070899193026877</v>
      </c>
      <c r="AH1302" s="95">
        <f t="shared" si="767"/>
        <v>0</v>
      </c>
      <c r="AI1302" s="96">
        <f t="shared" si="768"/>
        <v>0</v>
      </c>
      <c r="AK1302" s="104" t="b">
        <f t="shared" si="769"/>
        <v>0</v>
      </c>
      <c r="AL1302" s="104" t="b">
        <f t="shared" si="770"/>
        <v>1</v>
      </c>
      <c r="AM1302" s="104" t="b">
        <f t="shared" si="771"/>
        <v>0</v>
      </c>
      <c r="AN1302" s="104" t="b">
        <f t="shared" si="772"/>
        <v>1</v>
      </c>
      <c r="AO1302" s="98">
        <f t="shared" si="773"/>
        <v>3.72</v>
      </c>
      <c r="AP1302" s="104">
        <f t="shared" si="774"/>
        <v>4.7699999999999996</v>
      </c>
      <c r="AQ1302" s="98">
        <f t="shared" si="775"/>
        <v>0.2</v>
      </c>
      <c r="AR1302" s="98">
        <f t="shared" si="776"/>
        <v>0.15384615384615385</v>
      </c>
      <c r="AS1302" s="98">
        <f t="shared" si="777"/>
        <v>7.407407407407407E-2</v>
      </c>
      <c r="AU1302" s="97" t="b">
        <f t="shared" si="778"/>
        <v>0</v>
      </c>
      <c r="AV1302" s="97" t="b">
        <f t="shared" si="779"/>
        <v>1</v>
      </c>
      <c r="AW1302" s="97" t="b">
        <f t="shared" si="785"/>
        <v>1</v>
      </c>
      <c r="AX1302" s="97" t="b">
        <f t="shared" si="786"/>
        <v>1</v>
      </c>
      <c r="AY130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2" s="97" t="b">
        <f t="shared" si="780"/>
        <v>0</v>
      </c>
      <c r="BA1302" s="97" t="b">
        <f t="shared" si="781"/>
        <v>1</v>
      </c>
      <c r="BB1302" s="97" t="b">
        <f t="shared" si="787"/>
        <v>0</v>
      </c>
      <c r="BC1302" s="97" t="b">
        <f t="shared" si="788"/>
        <v>0</v>
      </c>
      <c r="BD1302" s="97" t="b">
        <f>Petrobras_PETR4___Histórico__InfoMoney_1[[#This Row],[MACD Line]]&lt;0</f>
        <v>0</v>
      </c>
      <c r="BE130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3" spans="1:57">
      <c r="A1303" s="83">
        <v>42423</v>
      </c>
      <c r="B1303" s="98">
        <v>4.4400000000000004</v>
      </c>
      <c r="C1303" s="98">
        <v>4.4400000000000004</v>
      </c>
      <c r="D1303" s="98">
        <v>-2.39</v>
      </c>
      <c r="E1303" s="98">
        <f>Petrobras_PETR4___Histórico__InfoMoney_1[[#This Row],[Var.Dia (%)]]/100</f>
        <v>-2.3900000000000001E-2</v>
      </c>
      <c r="F1303" s="98">
        <v>4.47</v>
      </c>
      <c r="G1303" s="98">
        <v>4.3499999999999996</v>
      </c>
      <c r="H1303" s="98">
        <v>4.7699999999999996</v>
      </c>
      <c r="I1303" s="97" t="s">
        <v>1158</v>
      </c>
      <c r="J1303" s="108">
        <v>8.3999999999999995E-3</v>
      </c>
      <c r="K1303" s="97" t="str">
        <f ca="1">IF(COUNT($E1303:E$1321)&gt;=22,LINEST(OFFSET(E1303,0,0,22),OFFSET(J1303,0,0,22)),"")</f>
        <v/>
      </c>
      <c r="L1303" s="99">
        <f t="shared" si="754"/>
        <v>0</v>
      </c>
      <c r="M1303" s="99">
        <f t="shared" si="755"/>
        <v>1</v>
      </c>
      <c r="N1303" s="99">
        <f t="shared" si="756"/>
        <v>0</v>
      </c>
      <c r="O130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-0.31428571428571367</v>
      </c>
      <c r="P1303" s="128">
        <f>IF(Petrobras_PETR4___Histórico__InfoMoney_1[[#This Row],[William %R]]&lt;-0.8,1,0)</f>
        <v>0</v>
      </c>
      <c r="Q1303" s="128">
        <f>IF(Petrobras_PETR4___Histórico__InfoMoney_1[[#This Row],[William %R]]&gt;-0.1,1,0)</f>
        <v>0</v>
      </c>
      <c r="R1303" s="99">
        <f t="shared" si="757"/>
        <v>3.72</v>
      </c>
      <c r="S1303" s="99">
        <f t="shared" si="758"/>
        <v>4.7699999999999996</v>
      </c>
      <c r="T1303" s="99">
        <f t="shared" si="759"/>
        <v>4.1523076923076925</v>
      </c>
      <c r="U1303" s="99">
        <f t="shared" si="760"/>
        <v>4.1178947368421062</v>
      </c>
      <c r="V1303" s="99">
        <f t="shared" si="761"/>
        <v>4.0208961546553752</v>
      </c>
      <c r="W1303" s="99">
        <f t="shared" si="762"/>
        <v>3.188410246974382</v>
      </c>
      <c r="X1303" s="99">
        <f t="shared" si="763"/>
        <v>0.83248590768099318</v>
      </c>
      <c r="Y1303" s="99">
        <f t="shared" si="764"/>
        <v>0.9077741771295802</v>
      </c>
      <c r="Z1303" s="99">
        <f t="shared" si="765"/>
        <v>-7.528826944858702E-2</v>
      </c>
      <c r="AA1303" s="109">
        <f t="shared" si="753"/>
        <v>7.7781745930519827E-2</v>
      </c>
      <c r="AB1303" s="109">
        <f t="shared" si="782"/>
        <v>0.21236760581595288</v>
      </c>
      <c r="AC1303" s="99" t="str">
        <f t="shared" si="783"/>
        <v>0</v>
      </c>
      <c r="AD1303" s="95" t="str">
        <f t="shared" si="784"/>
        <v>0</v>
      </c>
      <c r="AE1303" s="95">
        <f t="shared" si="766"/>
        <v>1</v>
      </c>
      <c r="AF1303" s="95">
        <f>IF(Petrobras_PETR4___Histórico__InfoMoney_1[[#This Row],[MACD Line]]&lt;0,1,0)</f>
        <v>0</v>
      </c>
      <c r="AG1303" s="99">
        <f>Petrobras_PETR4___Histórico__InfoMoney_1[[#This Row],[9MME]]/Petrobras_PETR4___Histórico__InfoMoney_1[[#This Row],[20MA]]</f>
        <v>1.0083569293691992</v>
      </c>
      <c r="AH1303" s="95">
        <f t="shared" si="767"/>
        <v>0</v>
      </c>
      <c r="AI1303" s="96">
        <f t="shared" si="768"/>
        <v>0</v>
      </c>
      <c r="AK1303" s="104" t="b">
        <f t="shared" si="769"/>
        <v>1</v>
      </c>
      <c r="AL1303" s="104" t="b">
        <f t="shared" si="770"/>
        <v>0</v>
      </c>
      <c r="AM1303" s="104" t="b">
        <f t="shared" si="771"/>
        <v>0</v>
      </c>
      <c r="AN1303" s="104" t="b">
        <f t="shared" si="772"/>
        <v>1</v>
      </c>
      <c r="AO1303" s="98">
        <f t="shared" si="773"/>
        <v>3.72</v>
      </c>
      <c r="AP1303" s="104">
        <f t="shared" si="774"/>
        <v>4.7699999999999996</v>
      </c>
      <c r="AQ1303" s="98">
        <f t="shared" si="775"/>
        <v>0.2</v>
      </c>
      <c r="AR1303" s="98">
        <f t="shared" si="776"/>
        <v>0.15384615384615385</v>
      </c>
      <c r="AS1303" s="98">
        <f t="shared" si="777"/>
        <v>7.407407407407407E-2</v>
      </c>
      <c r="AU1303" s="97" t="b">
        <f t="shared" si="778"/>
        <v>1</v>
      </c>
      <c r="AV1303" s="97" t="b">
        <f t="shared" si="779"/>
        <v>1</v>
      </c>
      <c r="AW1303" s="97" t="b">
        <f t="shared" si="785"/>
        <v>1</v>
      </c>
      <c r="AX1303" s="97" t="b">
        <f t="shared" si="786"/>
        <v>0</v>
      </c>
      <c r="AY130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3" s="97" t="b">
        <f t="shared" si="780"/>
        <v>0</v>
      </c>
      <c r="BA1303" s="97" t="b">
        <f t="shared" si="781"/>
        <v>0</v>
      </c>
      <c r="BB1303" s="97" t="b">
        <f t="shared" si="787"/>
        <v>1</v>
      </c>
      <c r="BC1303" s="97" t="b">
        <f t="shared" si="788"/>
        <v>0</v>
      </c>
      <c r="BD1303" s="97" t="b">
        <f>Petrobras_PETR4___Histórico__InfoMoney_1[[#This Row],[MACD Line]]&lt;0</f>
        <v>0</v>
      </c>
      <c r="BE130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4" spans="1:57">
      <c r="A1304" s="83">
        <v>42422</v>
      </c>
      <c r="B1304" s="98">
        <v>4.55</v>
      </c>
      <c r="C1304" s="98">
        <v>4.55</v>
      </c>
      <c r="D1304" s="98">
        <v>13.01</v>
      </c>
      <c r="E1304" s="98">
        <f>Petrobras_PETR4___Histórico__InfoMoney_1[[#This Row],[Var.Dia (%)]]/100</f>
        <v>0.13009999999999999</v>
      </c>
      <c r="F1304" s="98">
        <v>4.22</v>
      </c>
      <c r="G1304" s="98">
        <v>4.18</v>
      </c>
      <c r="H1304" s="98">
        <v>4.55</v>
      </c>
      <c r="I1304" s="97" t="s">
        <v>1159</v>
      </c>
      <c r="J1304" s="108">
        <v>1.8800000000000001E-2</v>
      </c>
      <c r="K1304" s="97" t="str">
        <f ca="1">IF(COUNT($E1304:E$1321)&gt;=22,LINEST(OFFSET(E1304,0,0,22),OFFSET(J1304,0,0,22)),"")</f>
        <v/>
      </c>
      <c r="L1304" s="99">
        <f t="shared" si="754"/>
        <v>0</v>
      </c>
      <c r="M1304" s="99">
        <f t="shared" si="755"/>
        <v>0</v>
      </c>
      <c r="N1304" s="99">
        <f t="shared" si="756"/>
        <v>0</v>
      </c>
      <c r="O130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0</v>
      </c>
      <c r="P1304" s="128">
        <f>IF(Petrobras_PETR4___Histórico__InfoMoney_1[[#This Row],[William %R]]&lt;-0.8,1,0)</f>
        <v>0</v>
      </c>
      <c r="Q1304" s="128">
        <f>IF(Petrobras_PETR4___Histórico__InfoMoney_1[[#This Row],[William %R]]&gt;-0.1,1,0)</f>
        <v>1</v>
      </c>
      <c r="R1304" s="99">
        <f t="shared" si="757"/>
        <v>3.72</v>
      </c>
      <c r="S1304" s="99">
        <f t="shared" si="758"/>
        <v>4.55</v>
      </c>
      <c r="T1304" s="99">
        <f t="shared" si="759"/>
        <v>4.1468325791855198</v>
      </c>
      <c r="U1304" s="99">
        <f t="shared" si="760"/>
        <v>4.0999999999999996</v>
      </c>
      <c r="V1304" s="99">
        <f t="shared" si="761"/>
        <v>3.9446954555018068</v>
      </c>
      <c r="W1304" s="99">
        <f t="shared" si="762"/>
        <v>3.0882830667323327</v>
      </c>
      <c r="X1304" s="99">
        <f t="shared" si="763"/>
        <v>0.85641238876947412</v>
      </c>
      <c r="Y1304" s="99">
        <f t="shared" si="764"/>
        <v>0.92659624449172695</v>
      </c>
      <c r="Z1304" s="99">
        <f t="shared" si="765"/>
        <v>-7.018385572225283E-2</v>
      </c>
      <c r="AA1304" s="109">
        <f t="shared" si="753"/>
        <v>0.36769552621700441</v>
      </c>
      <c r="AB1304" s="109">
        <f t="shared" si="782"/>
        <v>0.21835750502329881</v>
      </c>
      <c r="AC1304" s="99" t="str">
        <f t="shared" si="783"/>
        <v>1</v>
      </c>
      <c r="AD1304" s="95" t="str">
        <f t="shared" si="784"/>
        <v>0</v>
      </c>
      <c r="AE1304" s="95">
        <f t="shared" si="766"/>
        <v>1</v>
      </c>
      <c r="AF1304" s="95">
        <f>IF(Petrobras_PETR4___Histórico__InfoMoney_1[[#This Row],[MACD Line]]&lt;0,1,0)</f>
        <v>0</v>
      </c>
      <c r="AG1304" s="99">
        <f>Petrobras_PETR4___Histórico__InfoMoney_1[[#This Row],[9MME]]/Petrobras_PETR4___Histórico__InfoMoney_1[[#This Row],[20MA]]</f>
        <v>1.0114225802891512</v>
      </c>
      <c r="AH1304" s="95">
        <f t="shared" si="767"/>
        <v>0</v>
      </c>
      <c r="AI1304" s="96">
        <f t="shared" si="768"/>
        <v>0</v>
      </c>
      <c r="AK1304" s="104" t="b">
        <f t="shared" si="769"/>
        <v>0</v>
      </c>
      <c r="AL1304" s="104" t="b">
        <f t="shared" si="770"/>
        <v>0</v>
      </c>
      <c r="AM1304" s="104" t="b">
        <f t="shared" si="771"/>
        <v>0</v>
      </c>
      <c r="AN1304" s="104" t="b">
        <f t="shared" si="772"/>
        <v>1</v>
      </c>
      <c r="AO1304" s="98">
        <f t="shared" si="773"/>
        <v>3.72</v>
      </c>
      <c r="AP1304" s="104">
        <f t="shared" si="774"/>
        <v>4.63</v>
      </c>
      <c r="AQ1304" s="98">
        <f t="shared" si="775"/>
        <v>0.2</v>
      </c>
      <c r="AR1304" s="98">
        <f t="shared" si="776"/>
        <v>0.15384615384615385</v>
      </c>
      <c r="AS1304" s="98">
        <f t="shared" si="777"/>
        <v>7.407407407407407E-2</v>
      </c>
      <c r="AU1304" s="97" t="b">
        <f t="shared" si="778"/>
        <v>1</v>
      </c>
      <c r="AV1304" s="97" t="b">
        <f t="shared" si="779"/>
        <v>0</v>
      </c>
      <c r="AW1304" s="97" t="b">
        <f t="shared" si="785"/>
        <v>0</v>
      </c>
      <c r="AX1304" s="97" t="b">
        <f t="shared" si="786"/>
        <v>1</v>
      </c>
      <c r="AY130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4" s="97" t="b">
        <f t="shared" si="780"/>
        <v>1</v>
      </c>
      <c r="BA1304" s="97" t="b">
        <f t="shared" si="781"/>
        <v>0</v>
      </c>
      <c r="BB1304" s="97" t="b">
        <f t="shared" si="787"/>
        <v>0</v>
      </c>
      <c r="BC1304" s="97" t="b">
        <f t="shared" si="788"/>
        <v>1</v>
      </c>
      <c r="BD1304" s="97" t="b">
        <f>Petrobras_PETR4___Histórico__InfoMoney_1[[#This Row],[MACD Line]]&lt;0</f>
        <v>0</v>
      </c>
      <c r="BE130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5" spans="1:57">
      <c r="A1305" s="83">
        <v>42419</v>
      </c>
      <c r="B1305" s="98">
        <v>4.03</v>
      </c>
      <c r="C1305" s="98">
        <v>4.03</v>
      </c>
      <c r="D1305" s="98">
        <v>-2.83</v>
      </c>
      <c r="E1305" s="98">
        <f>Petrobras_PETR4___Histórico__InfoMoney_1[[#This Row],[Var.Dia (%)]]/100</f>
        <v>-2.8300000000000002E-2</v>
      </c>
      <c r="F1305" s="98">
        <v>4.07</v>
      </c>
      <c r="G1305" s="98">
        <v>3.97</v>
      </c>
      <c r="H1305" s="98">
        <v>4.13</v>
      </c>
      <c r="I1305" s="97" t="s">
        <v>1160</v>
      </c>
      <c r="J1305" s="108">
        <v>-3.9100000000000003E-2</v>
      </c>
      <c r="K1305" s="97" t="str">
        <f ca="1">IF(COUNT($E1305:E$1321)&gt;=22,LINEST(OFFSET(E1305,0,0,22),OFFSET(J1305,0,0,22)),"")</f>
        <v/>
      </c>
      <c r="L1305" s="99">
        <f t="shared" si="754"/>
        <v>0</v>
      </c>
      <c r="M1305" s="99">
        <f t="shared" si="755"/>
        <v>0</v>
      </c>
      <c r="N1305" s="99">
        <f t="shared" si="756"/>
        <v>0</v>
      </c>
      <c r="O130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-0.58108108108108092</v>
      </c>
      <c r="P1305" s="128">
        <f>IF(Petrobras_PETR4___Histórico__InfoMoney_1[[#This Row],[William %R]]&lt;-0.8,1,0)</f>
        <v>0</v>
      </c>
      <c r="Q1305" s="128">
        <f>IF(Petrobras_PETR4___Histórico__InfoMoney_1[[#This Row],[William %R]]&gt;-0.1,1,0)</f>
        <v>0</v>
      </c>
      <c r="R1305" s="99">
        <f t="shared" si="757"/>
        <v>3.72</v>
      </c>
      <c r="S1305" s="99">
        <f t="shared" si="758"/>
        <v>4.46</v>
      </c>
      <c r="T1305" s="99">
        <f t="shared" si="759"/>
        <v>4.0691346153846153</v>
      </c>
      <c r="U1305" s="99">
        <f t="shared" si="760"/>
        <v>4.0735294117647056</v>
      </c>
      <c r="V1305" s="99">
        <f t="shared" si="761"/>
        <v>3.8346400837748624</v>
      </c>
      <c r="W1305" s="99">
        <f t="shared" si="762"/>
        <v>2.9713457120709195</v>
      </c>
      <c r="X1305" s="99">
        <f t="shared" si="763"/>
        <v>0.86329437170394296</v>
      </c>
      <c r="Y1305" s="99">
        <f t="shared" si="764"/>
        <v>0.94414220842229013</v>
      </c>
      <c r="Z1305" s="99">
        <f t="shared" si="765"/>
        <v>-8.0847836718347166E-2</v>
      </c>
      <c r="AA1305" s="109">
        <f t="shared" si="753"/>
        <v>8.4852813742385777E-2</v>
      </c>
      <c r="AB1305" s="109">
        <f t="shared" si="782"/>
        <v>9.0553851381374367E-2</v>
      </c>
      <c r="AC1305" s="99" t="str">
        <f t="shared" si="783"/>
        <v>0</v>
      </c>
      <c r="AD1305" s="95">
        <f t="shared" si="784"/>
        <v>1</v>
      </c>
      <c r="AE1305" s="95">
        <f t="shared" si="766"/>
        <v>1</v>
      </c>
      <c r="AF1305" s="95">
        <f>IF(Petrobras_PETR4___Histórico__InfoMoney_1[[#This Row],[MACD Line]]&lt;0,1,0)</f>
        <v>0</v>
      </c>
      <c r="AG1305" s="99">
        <f>Petrobras_PETR4___Histórico__InfoMoney_1[[#This Row],[9MME]]/Petrobras_PETR4___Histórico__InfoMoney_1[[#This Row],[20MA]]</f>
        <v>0.99892113301860597</v>
      </c>
      <c r="AH1305" s="95">
        <f t="shared" si="767"/>
        <v>0</v>
      </c>
      <c r="AI1305" s="96">
        <f t="shared" si="768"/>
        <v>0</v>
      </c>
      <c r="AK1305" s="104" t="b">
        <f t="shared" si="769"/>
        <v>0</v>
      </c>
      <c r="AL1305" s="104" t="b">
        <f t="shared" si="770"/>
        <v>1</v>
      </c>
      <c r="AM1305" s="104" t="b">
        <f t="shared" si="771"/>
        <v>0</v>
      </c>
      <c r="AN1305" s="104" t="b">
        <f t="shared" si="772"/>
        <v>1</v>
      </c>
      <c r="AO1305" s="98">
        <f t="shared" si="773"/>
        <v>3.72</v>
      </c>
      <c r="AP1305" s="104">
        <f t="shared" si="774"/>
        <v>4.63</v>
      </c>
      <c r="AQ1305" s="98">
        <f t="shared" si="775"/>
        <v>0.2</v>
      </c>
      <c r="AR1305" s="98">
        <f t="shared" si="776"/>
        <v>0.15384615384615385</v>
      </c>
      <c r="AS1305" s="98">
        <f t="shared" si="777"/>
        <v>7.407407407407407E-2</v>
      </c>
      <c r="AU1305" s="97" t="b">
        <f t="shared" si="778"/>
        <v>0</v>
      </c>
      <c r="AV1305" s="97" t="b">
        <f t="shared" si="779"/>
        <v>1</v>
      </c>
      <c r="AW1305" s="97" t="b">
        <f t="shared" si="785"/>
        <v>1</v>
      </c>
      <c r="AX1305" s="97" t="b">
        <f t="shared" si="786"/>
        <v>1</v>
      </c>
      <c r="AY130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05" s="97" t="b">
        <f t="shared" si="780"/>
        <v>0</v>
      </c>
      <c r="BA1305" s="97" t="b">
        <f t="shared" si="781"/>
        <v>1</v>
      </c>
      <c r="BB1305" s="97" t="b">
        <f t="shared" si="787"/>
        <v>0</v>
      </c>
      <c r="BC1305" s="97" t="b">
        <f t="shared" si="788"/>
        <v>0</v>
      </c>
      <c r="BD1305" s="97" t="b">
        <f>Petrobras_PETR4___Histórico__InfoMoney_1[[#This Row],[MACD Line]]&lt;0</f>
        <v>0</v>
      </c>
      <c r="BE130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6" spans="1:57">
      <c r="A1306" s="83">
        <v>42418</v>
      </c>
      <c r="B1306" s="98">
        <v>4.1500000000000004</v>
      </c>
      <c r="C1306" s="98">
        <v>4.1500000000000004</v>
      </c>
      <c r="D1306" s="98">
        <v>-1.92</v>
      </c>
      <c r="E1306" s="98">
        <f>Petrobras_PETR4___Histórico__InfoMoney_1[[#This Row],[Var.Dia (%)]]/100</f>
        <v>-1.9199999999999998E-2</v>
      </c>
      <c r="F1306" s="98">
        <v>4.24</v>
      </c>
      <c r="G1306" s="98">
        <v>4.1100000000000003</v>
      </c>
      <c r="H1306" s="98">
        <v>4.4000000000000004</v>
      </c>
      <c r="I1306" s="97" t="s">
        <v>1161</v>
      </c>
      <c r="J1306" s="108">
        <v>-1.6000000000000001E-3</v>
      </c>
      <c r="K1306" s="97" t="str">
        <f ca="1">IF(COUNT($E1306:E$1321)&gt;=22,LINEST(OFFSET(E1306,0,0,22),OFFSET(J1306,0,0,22)),"")</f>
        <v/>
      </c>
      <c r="L1306" s="99">
        <f t="shared" si="754"/>
        <v>0</v>
      </c>
      <c r="M1306" s="99">
        <f t="shared" si="755"/>
        <v>0</v>
      </c>
      <c r="N1306" s="99">
        <f t="shared" si="756"/>
        <v>0</v>
      </c>
      <c r="O130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-0.52747252747252715</v>
      </c>
      <c r="P1306" s="128">
        <f>IF(Petrobras_PETR4___Histórico__InfoMoney_1[[#This Row],[William %R]]&lt;-0.8,1,0)</f>
        <v>0</v>
      </c>
      <c r="Q1306" s="128">
        <f>IF(Petrobras_PETR4___Histórico__InfoMoney_1[[#This Row],[William %R]]&gt;-0.1,1,0)</f>
        <v>0</v>
      </c>
      <c r="R1306" s="99">
        <f t="shared" si="757"/>
        <v>3.72</v>
      </c>
      <c r="S1306" s="99">
        <f t="shared" si="758"/>
        <v>4.63</v>
      </c>
      <c r="T1306" s="99">
        <f t="shared" si="759"/>
        <v>4.0834358974358977</v>
      </c>
      <c r="U1306" s="99">
        <f t="shared" si="760"/>
        <v>4.0762499999999999</v>
      </c>
      <c r="V1306" s="99">
        <f t="shared" si="761"/>
        <v>3.7991200990066556</v>
      </c>
      <c r="W1306" s="99">
        <f t="shared" si="762"/>
        <v>2.8866533690365932</v>
      </c>
      <c r="X1306" s="99">
        <f t="shared" si="763"/>
        <v>0.9124667299700624</v>
      </c>
      <c r="Y1306" s="99">
        <f t="shared" si="764"/>
        <v>0.96435416760187698</v>
      </c>
      <c r="Z1306" s="99">
        <f t="shared" si="765"/>
        <v>-5.1887437631814581E-2</v>
      </c>
      <c r="AA1306" s="109">
        <f t="shared" si="753"/>
        <v>5.6568542494923851E-2</v>
      </c>
      <c r="AB1306" s="109">
        <f t="shared" si="782"/>
        <v>9.2574294488265277E-2</v>
      </c>
      <c r="AC1306" s="99" t="str">
        <f t="shared" si="783"/>
        <v>0</v>
      </c>
      <c r="AD1306" s="95" t="str">
        <f t="shared" si="784"/>
        <v>0</v>
      </c>
      <c r="AE1306" s="95">
        <f t="shared" si="766"/>
        <v>1</v>
      </c>
      <c r="AF1306" s="95">
        <f>IF(Petrobras_PETR4___Histórico__InfoMoney_1[[#This Row],[MACD Line]]&lt;0,1,0)</f>
        <v>0</v>
      </c>
      <c r="AG1306" s="99">
        <f>Petrobras_PETR4___Histórico__InfoMoney_1[[#This Row],[9MME]]/Petrobras_PETR4___Histórico__InfoMoney_1[[#This Row],[20MA]]</f>
        <v>1.001762869656154</v>
      </c>
      <c r="AH1306" s="95">
        <f t="shared" si="767"/>
        <v>0</v>
      </c>
      <c r="AI1306" s="96">
        <f t="shared" si="768"/>
        <v>0</v>
      </c>
      <c r="AK1306" s="104" t="b">
        <f t="shared" si="769"/>
        <v>1</v>
      </c>
      <c r="AL1306" s="104" t="b">
        <f t="shared" si="770"/>
        <v>0</v>
      </c>
      <c r="AM1306" s="104" t="b">
        <f t="shared" si="771"/>
        <v>0</v>
      </c>
      <c r="AN1306" s="104" t="b">
        <f t="shared" si="772"/>
        <v>1</v>
      </c>
      <c r="AO1306" s="98">
        <f t="shared" si="773"/>
        <v>3.72</v>
      </c>
      <c r="AP1306" s="104">
        <f t="shared" si="774"/>
        <v>4.63</v>
      </c>
      <c r="AQ1306" s="98">
        <f t="shared" si="775"/>
        <v>0.2</v>
      </c>
      <c r="AR1306" s="98">
        <f t="shared" si="776"/>
        <v>0.15384615384615385</v>
      </c>
      <c r="AS1306" s="98">
        <f t="shared" si="777"/>
        <v>7.407407407407407E-2</v>
      </c>
      <c r="AU1306" s="97" t="b">
        <f t="shared" si="778"/>
        <v>1</v>
      </c>
      <c r="AV1306" s="97" t="b">
        <f t="shared" si="779"/>
        <v>1</v>
      </c>
      <c r="AW1306" s="97" t="b">
        <f t="shared" si="785"/>
        <v>1</v>
      </c>
      <c r="AX1306" s="97" t="b">
        <f t="shared" si="786"/>
        <v>1</v>
      </c>
      <c r="AY130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306" s="97" t="b">
        <f t="shared" si="780"/>
        <v>0</v>
      </c>
      <c r="BA1306" s="97" t="b">
        <f t="shared" si="781"/>
        <v>0</v>
      </c>
      <c r="BB1306" s="97" t="b">
        <f t="shared" si="787"/>
        <v>0</v>
      </c>
      <c r="BC1306" s="97" t="b">
        <f t="shared" si="788"/>
        <v>0</v>
      </c>
      <c r="BD1306" s="97" t="b">
        <f>Petrobras_PETR4___Histórico__InfoMoney_1[[#This Row],[MACD Line]]&lt;0</f>
        <v>0</v>
      </c>
      <c r="BE130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7" spans="1:57">
      <c r="A1307" s="83">
        <v>42417</v>
      </c>
      <c r="B1307" s="98">
        <v>4.2300000000000004</v>
      </c>
      <c r="C1307" s="98">
        <v>4.2300000000000004</v>
      </c>
      <c r="D1307" s="98">
        <v>5.41</v>
      </c>
      <c r="E1307" s="98">
        <f>Petrobras_PETR4___Histórico__InfoMoney_1[[#This Row],[Var.Dia (%)]]/100</f>
        <v>5.4100000000000002E-2</v>
      </c>
      <c r="F1307" s="98">
        <v>4.0999999999999996</v>
      </c>
      <c r="G1307" s="98">
        <v>4.07</v>
      </c>
      <c r="H1307" s="98">
        <v>4.3499999999999996</v>
      </c>
      <c r="I1307" s="97" t="s">
        <v>1162</v>
      </c>
      <c r="J1307" s="108">
        <v>3.7000000000000002E-3</v>
      </c>
      <c r="K1307" s="97" t="str">
        <f ca="1">IF(COUNT($E1307:E$1321)&gt;=22,LINEST(OFFSET(E1307,0,0,22),OFFSET(J1307,0,0,22)),"")</f>
        <v/>
      </c>
      <c r="L1307" s="99">
        <f t="shared" si="754"/>
        <v>0</v>
      </c>
      <c r="M1307" s="99">
        <f t="shared" si="755"/>
        <v>0</v>
      </c>
      <c r="N1307" s="99">
        <f t="shared" si="756"/>
        <v>0</v>
      </c>
      <c r="O130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-0.43956043956043911</v>
      </c>
      <c r="P1307" s="128">
        <f>IF(Petrobras_PETR4___Histórico__InfoMoney_1[[#This Row],[William %R]]&lt;-0.8,1,0)</f>
        <v>0</v>
      </c>
      <c r="Q1307" s="128">
        <f>IF(Petrobras_PETR4___Histórico__InfoMoney_1[[#This Row],[William %R]]&gt;-0.1,1,0)</f>
        <v>0</v>
      </c>
      <c r="R1307" s="99">
        <f t="shared" si="757"/>
        <v>3.72</v>
      </c>
      <c r="S1307" s="99">
        <f t="shared" si="758"/>
        <v>4.63</v>
      </c>
      <c r="T1307" s="99">
        <f t="shared" si="759"/>
        <v>4.0861538461538469</v>
      </c>
      <c r="U1307" s="99">
        <f t="shared" si="760"/>
        <v>4.0713333333333335</v>
      </c>
      <c r="V1307" s="99">
        <f t="shared" si="761"/>
        <v>3.7353237533715022</v>
      </c>
      <c r="W1307" s="99">
        <f t="shared" si="762"/>
        <v>2.7855856385595206</v>
      </c>
      <c r="X1307" s="99">
        <f t="shared" si="763"/>
        <v>0.94973811481198167</v>
      </c>
      <c r="Y1307" s="99">
        <f t="shared" si="764"/>
        <v>0.97732602700983062</v>
      </c>
      <c r="Z1307" s="99">
        <f t="shared" si="765"/>
        <v>-2.7587912197848952E-2</v>
      </c>
      <c r="AA1307" s="109">
        <f t="shared" si="753"/>
        <v>0.1555634918610409</v>
      </c>
      <c r="AB1307" s="109">
        <f t="shared" si="782"/>
        <v>0.14754660280738444</v>
      </c>
      <c r="AC1307" s="99" t="str">
        <f t="shared" si="783"/>
        <v>1</v>
      </c>
      <c r="AD1307" s="95" t="str">
        <f t="shared" si="784"/>
        <v>0</v>
      </c>
      <c r="AE1307" s="95">
        <f t="shared" si="766"/>
        <v>1</v>
      </c>
      <c r="AF1307" s="95">
        <f>IF(Petrobras_PETR4___Histórico__InfoMoney_1[[#This Row],[MACD Line]]&lt;0,1,0)</f>
        <v>0</v>
      </c>
      <c r="AG1307" s="99">
        <f>Petrobras_PETR4___Histórico__InfoMoney_1[[#This Row],[9MME]]/Petrobras_PETR4___Histórico__InfoMoney_1[[#This Row],[20MA]]</f>
        <v>1.0036402111070526</v>
      </c>
      <c r="AH1307" s="95">
        <f t="shared" si="767"/>
        <v>0</v>
      </c>
      <c r="AI1307" s="96">
        <f t="shared" si="768"/>
        <v>0</v>
      </c>
      <c r="AK1307" s="104" t="b">
        <f t="shared" si="769"/>
        <v>0</v>
      </c>
      <c r="AL1307" s="104" t="b">
        <f t="shared" si="770"/>
        <v>0</v>
      </c>
      <c r="AM1307" s="104" t="b">
        <f t="shared" si="771"/>
        <v>0</v>
      </c>
      <c r="AN1307" s="104" t="b">
        <f t="shared" si="772"/>
        <v>1</v>
      </c>
      <c r="AO1307" s="98">
        <f t="shared" si="773"/>
        <v>3.72</v>
      </c>
      <c r="AP1307" s="104">
        <f t="shared" si="774"/>
        <v>4.63</v>
      </c>
      <c r="AQ1307" s="98">
        <f t="shared" si="775"/>
        <v>0.2</v>
      </c>
      <c r="AR1307" s="98">
        <f t="shared" si="776"/>
        <v>0.15384615384615385</v>
      </c>
      <c r="AS1307" s="98">
        <f t="shared" si="777"/>
        <v>7.407407407407407E-2</v>
      </c>
      <c r="AU1307" s="97" t="b">
        <f t="shared" si="778"/>
        <v>1</v>
      </c>
      <c r="AV1307" s="97" t="b">
        <f t="shared" si="779"/>
        <v>1</v>
      </c>
      <c r="AW1307" s="97" t="b">
        <f t="shared" si="785"/>
        <v>1</v>
      </c>
      <c r="AX1307" s="97" t="b">
        <f t="shared" si="786"/>
        <v>1</v>
      </c>
      <c r="AY130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307" s="97" t="b">
        <f t="shared" si="780"/>
        <v>1</v>
      </c>
      <c r="BA1307" s="97" t="b">
        <f t="shared" si="781"/>
        <v>0</v>
      </c>
      <c r="BB1307" s="97" t="b">
        <f t="shared" si="787"/>
        <v>0</v>
      </c>
      <c r="BC1307" s="97" t="b">
        <f t="shared" si="788"/>
        <v>0</v>
      </c>
      <c r="BD1307" s="97" t="b">
        <f>Petrobras_PETR4___Histórico__InfoMoney_1[[#This Row],[MACD Line]]&lt;0</f>
        <v>0</v>
      </c>
      <c r="BE130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8" spans="1:57">
      <c r="A1308" s="83">
        <v>42416</v>
      </c>
      <c r="B1308" s="98">
        <v>4.01</v>
      </c>
      <c r="C1308" s="98">
        <v>4.01</v>
      </c>
      <c r="D1308" s="98">
        <v>-1.77</v>
      </c>
      <c r="E1308" s="98">
        <f>Petrobras_PETR4___Histórico__InfoMoney_1[[#This Row],[Var.Dia (%)]]/100</f>
        <v>-1.77E-2</v>
      </c>
      <c r="F1308" s="98">
        <v>4.07</v>
      </c>
      <c r="G1308" s="98">
        <v>3.99</v>
      </c>
      <c r="H1308" s="98">
        <v>4.1900000000000004</v>
      </c>
      <c r="I1308" s="97" t="s">
        <v>1163</v>
      </c>
      <c r="J1308" s="108">
        <v>-1.6400000000000001E-2</v>
      </c>
      <c r="K1308" s="97" t="str">
        <f ca="1">IF(COUNT($E1308:E$1321)&gt;=22,LINEST(OFFSET(E1308,0,0,22),OFFSET(J1308,0,0,22)),"")</f>
        <v/>
      </c>
      <c r="L1308" s="99">
        <f t="shared" si="754"/>
        <v>0</v>
      </c>
      <c r="M1308" s="99">
        <f t="shared" si="755"/>
        <v>0</v>
      </c>
      <c r="N1308" s="99">
        <f t="shared" si="756"/>
        <v>0</v>
      </c>
      <c r="O130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-0.68131868131868167</v>
      </c>
      <c r="P1308" s="128">
        <f>IF(Petrobras_PETR4___Histórico__InfoMoney_1[[#This Row],[William %R]]&lt;-0.8,1,0)</f>
        <v>0</v>
      </c>
      <c r="Q1308" s="128">
        <f>IF(Petrobras_PETR4___Histórico__InfoMoney_1[[#This Row],[William %R]]&gt;-0.1,1,0)</f>
        <v>0</v>
      </c>
      <c r="R1308" s="99">
        <f t="shared" si="757"/>
        <v>3.72</v>
      </c>
      <c r="S1308" s="99">
        <f t="shared" si="758"/>
        <v>4.63</v>
      </c>
      <c r="T1308" s="99">
        <f t="shared" si="759"/>
        <v>4.0555621301775142</v>
      </c>
      <c r="U1308" s="99">
        <f t="shared" si="760"/>
        <v>4.0600000000000005</v>
      </c>
      <c r="V1308" s="99">
        <f t="shared" si="761"/>
        <v>3.6453826176208661</v>
      </c>
      <c r="W1308" s="99">
        <f t="shared" si="762"/>
        <v>2.6700324896442824</v>
      </c>
      <c r="X1308" s="99">
        <f t="shared" si="763"/>
        <v>0.97535012797658371</v>
      </c>
      <c r="Y1308" s="99">
        <f t="shared" si="764"/>
        <v>0.98422300505929283</v>
      </c>
      <c r="Z1308" s="99">
        <f t="shared" si="765"/>
        <v>-8.8728770827091186E-3</v>
      </c>
      <c r="AA1308" s="109">
        <f t="shared" si="753"/>
        <v>4.9497474683058526E-2</v>
      </c>
      <c r="AB1308" s="109">
        <f t="shared" si="782"/>
        <v>0.1059716943339116</v>
      </c>
      <c r="AC1308" s="99" t="str">
        <f t="shared" si="783"/>
        <v>0</v>
      </c>
      <c r="AD1308" s="95">
        <f t="shared" si="784"/>
        <v>1</v>
      </c>
      <c r="AE1308" s="95">
        <f t="shared" si="766"/>
        <v>1</v>
      </c>
      <c r="AF1308" s="95">
        <f>IF(Petrobras_PETR4___Histórico__InfoMoney_1[[#This Row],[MACD Line]]&lt;0,1,0)</f>
        <v>0</v>
      </c>
      <c r="AG1308" s="99">
        <f>Petrobras_PETR4___Histórico__InfoMoney_1[[#This Row],[9MME]]/Petrobras_PETR4___Histórico__InfoMoney_1[[#This Row],[20MA]]</f>
        <v>0.99890692861515118</v>
      </c>
      <c r="AH1308" s="95">
        <f t="shared" si="767"/>
        <v>0</v>
      </c>
      <c r="AI1308" s="96">
        <f t="shared" si="768"/>
        <v>1</v>
      </c>
      <c r="AK1308" s="104" t="b">
        <f t="shared" si="769"/>
        <v>0</v>
      </c>
      <c r="AL1308" s="104" t="b">
        <f t="shared" si="770"/>
        <v>1</v>
      </c>
      <c r="AM1308" s="104" t="b">
        <f t="shared" si="771"/>
        <v>0</v>
      </c>
      <c r="AN1308" s="104" t="b">
        <f t="shared" si="772"/>
        <v>1</v>
      </c>
      <c r="AO1308" s="98">
        <f t="shared" si="773"/>
        <v>3.72</v>
      </c>
      <c r="AP1308" s="104">
        <f t="shared" si="774"/>
        <v>4.63</v>
      </c>
      <c r="AQ1308" s="98">
        <f t="shared" si="775"/>
        <v>0.2</v>
      </c>
      <c r="AR1308" s="98">
        <f t="shared" si="776"/>
        <v>0.15384615384615385</v>
      </c>
      <c r="AS1308" s="98">
        <f t="shared" si="777"/>
        <v>7.407407407407407E-2</v>
      </c>
      <c r="AU1308" s="97" t="b">
        <f t="shared" si="778"/>
        <v>1</v>
      </c>
      <c r="AV1308" s="97" t="b">
        <f t="shared" si="779"/>
        <v>1</v>
      </c>
      <c r="AW1308" s="97" t="b">
        <f t="shared" si="785"/>
        <v>1</v>
      </c>
      <c r="AX1308" s="97" t="b">
        <f t="shared" si="786"/>
        <v>1</v>
      </c>
      <c r="AY130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308" s="97" t="b">
        <f t="shared" si="780"/>
        <v>0</v>
      </c>
      <c r="BA1308" s="97" t="b">
        <f t="shared" si="781"/>
        <v>1</v>
      </c>
      <c r="BB1308" s="97" t="b">
        <f t="shared" si="787"/>
        <v>0</v>
      </c>
      <c r="BC1308" s="97" t="b">
        <f t="shared" si="788"/>
        <v>0</v>
      </c>
      <c r="BD1308" s="97" t="b">
        <f>Petrobras_PETR4___Histórico__InfoMoney_1[[#This Row],[MACD Line]]&lt;0</f>
        <v>0</v>
      </c>
      <c r="BE130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09" spans="1:57">
      <c r="A1309" s="83">
        <v>42415</v>
      </c>
      <c r="B1309" s="98">
        <v>4.08</v>
      </c>
      <c r="C1309" s="98">
        <v>4.08</v>
      </c>
      <c r="D1309" s="98">
        <v>1.57</v>
      </c>
      <c r="E1309" s="98">
        <f>Petrobras_PETR4___Histórico__InfoMoney_1[[#This Row],[Var.Dia (%)]]/100</f>
        <v>1.5700000000000002E-2</v>
      </c>
      <c r="F1309" s="98">
        <v>4.12</v>
      </c>
      <c r="G1309" s="98">
        <v>4.08</v>
      </c>
      <c r="H1309" s="98">
        <v>4.16</v>
      </c>
      <c r="I1309" s="97" t="s">
        <v>1164</v>
      </c>
      <c r="J1309" s="108">
        <v>-2.0899999999999998E-2</v>
      </c>
      <c r="K1309" s="97" t="str">
        <f ca="1">IF(COUNT($E1309:E$1321)&gt;=22,LINEST(OFFSET(E1309,0,0,22),OFFSET(J1309,0,0,22)),"")</f>
        <v/>
      </c>
      <c r="L1309" s="99">
        <f t="shared" si="754"/>
        <v>0</v>
      </c>
      <c r="M1309" s="99">
        <f t="shared" si="755"/>
        <v>0</v>
      </c>
      <c r="N1309" s="99">
        <f t="shared" si="756"/>
        <v>0</v>
      </c>
      <c r="O130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-0.60439560439560436</v>
      </c>
      <c r="P1309" s="128">
        <f>IF(Petrobras_PETR4___Histórico__InfoMoney_1[[#This Row],[William %R]]&lt;-0.8,1,0)</f>
        <v>0</v>
      </c>
      <c r="Q1309" s="128">
        <f>IF(Petrobras_PETR4___Histórico__InfoMoney_1[[#This Row],[William %R]]&gt;-0.1,1,0)</f>
        <v>0</v>
      </c>
      <c r="R1309" s="99">
        <f t="shared" si="757"/>
        <v>3.72</v>
      </c>
      <c r="S1309" s="99">
        <f t="shared" si="758"/>
        <v>4.63</v>
      </c>
      <c r="T1309" s="99">
        <f t="shared" si="759"/>
        <v>4.0651923076923078</v>
      </c>
      <c r="U1309" s="99">
        <f t="shared" si="760"/>
        <v>4.0638461538461534</v>
      </c>
      <c r="V1309" s="99">
        <f t="shared" si="761"/>
        <v>3.5790885480973875</v>
      </c>
      <c r="W1309" s="99">
        <f t="shared" si="762"/>
        <v>2.5628350888158251</v>
      </c>
      <c r="X1309" s="99">
        <f t="shared" si="763"/>
        <v>1.0162534592815624</v>
      </c>
      <c r="Y1309" s="99">
        <f t="shared" si="764"/>
        <v>0.98644122432997006</v>
      </c>
      <c r="Z1309" s="99">
        <f t="shared" si="765"/>
        <v>2.9812234951592353E-2</v>
      </c>
      <c r="AA1309" s="109">
        <f t="shared" si="753"/>
        <v>4.2426406871193201E-2</v>
      </c>
      <c r="AB1309" s="109">
        <f t="shared" si="782"/>
        <v>0.12214745187681969</v>
      </c>
      <c r="AC1309" s="99" t="str">
        <f t="shared" si="783"/>
        <v>1</v>
      </c>
      <c r="AD1309" s="95" t="str">
        <f t="shared" si="784"/>
        <v>0</v>
      </c>
      <c r="AE1309" s="95">
        <f t="shared" si="766"/>
        <v>1</v>
      </c>
      <c r="AF1309" s="95">
        <f>IF(Petrobras_PETR4___Histórico__InfoMoney_1[[#This Row],[MACD Line]]&lt;0,1,0)</f>
        <v>0</v>
      </c>
      <c r="AG1309" s="99">
        <f>Petrobras_PETR4___Histórico__InfoMoney_1[[#This Row],[9MME]]/Petrobras_PETR4___Histórico__InfoMoney_1[[#This Row],[20MA]]</f>
        <v>1.00033125118304</v>
      </c>
      <c r="AH1309" s="95">
        <f t="shared" si="767"/>
        <v>0</v>
      </c>
      <c r="AI1309" s="96">
        <f t="shared" si="768"/>
        <v>0</v>
      </c>
      <c r="AK1309" s="104" t="b">
        <f t="shared" si="769"/>
        <v>1</v>
      </c>
      <c r="AL1309" s="104" t="b">
        <f t="shared" si="770"/>
        <v>1</v>
      </c>
      <c r="AM1309" s="104" t="b">
        <f t="shared" si="771"/>
        <v>0</v>
      </c>
      <c r="AN1309" s="104" t="b">
        <f t="shared" si="772"/>
        <v>0</v>
      </c>
      <c r="AO1309" s="98">
        <f t="shared" si="773"/>
        <v>3.72</v>
      </c>
      <c r="AP1309" s="104">
        <f t="shared" si="774"/>
        <v>4.63</v>
      </c>
      <c r="AQ1309" s="98">
        <f t="shared" si="775"/>
        <v>0.2</v>
      </c>
      <c r="AR1309" s="98">
        <f t="shared" si="776"/>
        <v>0.15384615384615385</v>
      </c>
      <c r="AS1309" s="98">
        <f t="shared" si="777"/>
        <v>7.407407407407407E-2</v>
      </c>
      <c r="AU1309" s="97" t="b">
        <f t="shared" si="778"/>
        <v>1</v>
      </c>
      <c r="AV1309" s="97" t="b">
        <f t="shared" si="779"/>
        <v>1</v>
      </c>
      <c r="AW1309" s="97" t="b">
        <f t="shared" si="785"/>
        <v>1</v>
      </c>
      <c r="AX1309" s="97" t="b">
        <f t="shared" si="786"/>
        <v>1</v>
      </c>
      <c r="AY130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1</v>
      </c>
      <c r="AZ1309" s="97" t="b">
        <f t="shared" si="780"/>
        <v>0</v>
      </c>
      <c r="BA1309" s="97" t="b">
        <f t="shared" si="781"/>
        <v>0</v>
      </c>
      <c r="BB1309" s="97" t="b">
        <f t="shared" si="787"/>
        <v>0</v>
      </c>
      <c r="BC1309" s="97" t="b">
        <f t="shared" si="788"/>
        <v>0</v>
      </c>
      <c r="BD1309" s="97" t="b">
        <f>Petrobras_PETR4___Histórico__InfoMoney_1[[#This Row],[MACD Line]]&lt;0</f>
        <v>0</v>
      </c>
      <c r="BE130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0" spans="1:57">
      <c r="A1310" s="83">
        <v>42412</v>
      </c>
      <c r="B1310" s="98">
        <v>4.0199999999999996</v>
      </c>
      <c r="C1310" s="98">
        <v>4.0199999999999996</v>
      </c>
      <c r="D1310" s="98">
        <v>5.2</v>
      </c>
      <c r="E1310" s="98">
        <f>Petrobras_PETR4___Histórico__InfoMoney_1[[#This Row],[Var.Dia (%)]]/100</f>
        <v>5.2000000000000005E-2</v>
      </c>
      <c r="F1310" s="98">
        <v>3.95</v>
      </c>
      <c r="G1310" s="98">
        <v>3.88</v>
      </c>
      <c r="H1310" s="98">
        <v>4.07</v>
      </c>
      <c r="I1310" s="97" t="s">
        <v>1165</v>
      </c>
      <c r="J1310" s="108">
        <v>-7.1000000000000004E-3</v>
      </c>
      <c r="K1310" s="97" t="str">
        <f ca="1">IF(COUNT($E1310:E$1321)&gt;=22,LINEST(OFFSET(E1310,0,0,22),OFFSET(J1310,0,0,22)),"")</f>
        <v/>
      </c>
      <c r="L1310" s="99">
        <f t="shared" si="754"/>
        <v>0</v>
      </c>
      <c r="M1310" s="99">
        <f t="shared" si="755"/>
        <v>0</v>
      </c>
      <c r="N1310" s="99">
        <f t="shared" si="756"/>
        <v>0</v>
      </c>
      <c r="O131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-0.67032967032967095</v>
      </c>
      <c r="P1310" s="128">
        <f>IF(Petrobras_PETR4___Histórico__InfoMoney_1[[#This Row],[William %R]]&lt;-0.8,1,0)</f>
        <v>0</v>
      </c>
      <c r="Q1310" s="128">
        <f>IF(Petrobras_PETR4___Histórico__InfoMoney_1[[#This Row],[William %R]]&gt;-0.1,1,0)</f>
        <v>0</v>
      </c>
      <c r="R1310" s="99">
        <f t="shared" si="757"/>
        <v>3.72</v>
      </c>
      <c r="S1310" s="99">
        <f t="shared" si="758"/>
        <v>4.63</v>
      </c>
      <c r="T1310" s="99">
        <f t="shared" si="759"/>
        <v>4.0592307692307683</v>
      </c>
      <c r="U1310" s="99">
        <f t="shared" si="760"/>
        <v>4.0625</v>
      </c>
      <c r="V1310" s="99">
        <f t="shared" si="761"/>
        <v>3.4880137386605488</v>
      </c>
      <c r="W1310" s="99">
        <f t="shared" si="762"/>
        <v>2.441461895921091</v>
      </c>
      <c r="X1310" s="99">
        <f t="shared" si="763"/>
        <v>1.0465518427394578</v>
      </c>
      <c r="Y1310" s="99">
        <f t="shared" si="764"/>
        <v>0.97898816559207202</v>
      </c>
      <c r="Z1310" s="99">
        <f t="shared" si="765"/>
        <v>6.7563677147385759E-2</v>
      </c>
      <c r="AA1310" s="109">
        <f t="shared" si="753"/>
        <v>0.14142135623730931</v>
      </c>
      <c r="AB1310" s="109">
        <f t="shared" si="782"/>
        <v>0.17734147850968182</v>
      </c>
      <c r="AC1310" s="99" t="str">
        <f t="shared" si="783"/>
        <v>0</v>
      </c>
      <c r="AD1310" s="95" t="str">
        <f t="shared" si="784"/>
        <v>0</v>
      </c>
      <c r="AE1310" s="95">
        <f t="shared" si="766"/>
        <v>1</v>
      </c>
      <c r="AF1310" s="95">
        <f>IF(Petrobras_PETR4___Histórico__InfoMoney_1[[#This Row],[MACD Line]]&lt;0,1,0)</f>
        <v>0</v>
      </c>
      <c r="AG1310" s="99">
        <f>Petrobras_PETR4___Histórico__InfoMoney_1[[#This Row],[9MME]]/Petrobras_PETR4___Histórico__InfoMoney_1[[#This Row],[20MA]]</f>
        <v>0.99919526627218913</v>
      </c>
      <c r="AH1310" s="95">
        <f t="shared" si="767"/>
        <v>0</v>
      </c>
      <c r="AI1310" s="96">
        <f t="shared" si="768"/>
        <v>0</v>
      </c>
      <c r="AK1310" s="104" t="b">
        <f t="shared" si="769"/>
        <v>1</v>
      </c>
      <c r="AL1310" s="104" t="b">
        <f t="shared" si="770"/>
        <v>1</v>
      </c>
      <c r="AM1310" s="104" t="b">
        <f t="shared" si="771"/>
        <v>0</v>
      </c>
      <c r="AN1310" s="104" t="b">
        <f t="shared" si="772"/>
        <v>1</v>
      </c>
      <c r="AO1310" s="98">
        <f t="shared" si="773"/>
        <v>3.72</v>
      </c>
      <c r="AP1310" s="104">
        <f t="shared" si="774"/>
        <v>4.63</v>
      </c>
      <c r="AQ1310" s="98">
        <f t="shared" si="775"/>
        <v>0.2</v>
      </c>
      <c r="AR1310" s="98">
        <f t="shared" si="776"/>
        <v>0.15384615384615385</v>
      </c>
      <c r="AS1310" s="98">
        <f t="shared" si="777"/>
        <v>7.407407407407407E-2</v>
      </c>
      <c r="AU1310" s="97" t="b">
        <f t="shared" si="778"/>
        <v>1</v>
      </c>
      <c r="AV1310" s="97" t="b">
        <f t="shared" si="779"/>
        <v>0</v>
      </c>
      <c r="AW1310" s="97" t="b">
        <f t="shared" si="785"/>
        <v>1</v>
      </c>
      <c r="AX1310" s="97" t="b">
        <f t="shared" si="786"/>
        <v>1</v>
      </c>
      <c r="AY131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0" s="97" t="b">
        <f t="shared" si="780"/>
        <v>1</v>
      </c>
      <c r="BA1310" s="97" t="b">
        <f t="shared" si="781"/>
        <v>0</v>
      </c>
      <c r="BB1310" s="97" t="b">
        <f t="shared" si="787"/>
        <v>0</v>
      </c>
      <c r="BC1310" s="97" t="b">
        <f t="shared" si="788"/>
        <v>0</v>
      </c>
      <c r="BD1310" s="97" t="b">
        <f>Petrobras_PETR4___Histórico__InfoMoney_1[[#This Row],[MACD Line]]&lt;0</f>
        <v>0</v>
      </c>
      <c r="BE131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1" spans="1:57">
      <c r="A1311" s="83">
        <v>42411</v>
      </c>
      <c r="B1311" s="98">
        <v>3.82</v>
      </c>
      <c r="C1311" s="98">
        <v>3.82</v>
      </c>
      <c r="D1311" s="98">
        <v>-1.86</v>
      </c>
      <c r="E1311" s="98">
        <f>Petrobras_PETR4___Histórico__InfoMoney_1[[#This Row],[Var.Dia (%)]]/100</f>
        <v>-1.8600000000000002E-2</v>
      </c>
      <c r="F1311" s="98">
        <v>3.79</v>
      </c>
      <c r="G1311" s="98">
        <v>3.72</v>
      </c>
      <c r="H1311" s="98">
        <v>3.86</v>
      </c>
      <c r="I1311" s="97" t="s">
        <v>1166</v>
      </c>
      <c r="J1311" s="108">
        <v>-1.23E-2</v>
      </c>
      <c r="K1311" s="97" t="str">
        <f ca="1">IF(COUNT($E1311:E$1321)&gt;=22,LINEST(OFFSET(E1311,0,0,22),OFFSET(J1311,0,0,22)),"")</f>
        <v/>
      </c>
      <c r="L1311" s="99">
        <f t="shared" si="754"/>
        <v>1</v>
      </c>
      <c r="M1311" s="99">
        <f t="shared" si="755"/>
        <v>0</v>
      </c>
      <c r="N1311" s="99">
        <f t="shared" si="756"/>
        <v>0</v>
      </c>
      <c r="O131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-0.8901098901098905</v>
      </c>
      <c r="P1311" s="128">
        <f>IF(Petrobras_PETR4___Histórico__InfoMoney_1[[#This Row],[William %R]]&lt;-0.8,1,0)</f>
        <v>1</v>
      </c>
      <c r="Q1311" s="128">
        <f>IF(Petrobras_PETR4___Histórico__InfoMoney_1[[#This Row],[William %R]]&gt;-0.1,1,0)</f>
        <v>0</v>
      </c>
      <c r="R1311" s="99">
        <f t="shared" si="757"/>
        <v>3.72</v>
      </c>
      <c r="S1311" s="99">
        <f t="shared" si="758"/>
        <v>4.63</v>
      </c>
      <c r="T1311" s="99">
        <f t="shared" si="759"/>
        <v>4.0493076923076927</v>
      </c>
      <c r="U1311" s="99">
        <f t="shared" si="760"/>
        <v>4.0663636363636355</v>
      </c>
      <c r="V1311" s="99">
        <f t="shared" si="761"/>
        <v>3.3912889638715575</v>
      </c>
      <c r="W1311" s="99">
        <f t="shared" si="762"/>
        <v>2.3151788475947783</v>
      </c>
      <c r="X1311" s="99">
        <f t="shared" si="763"/>
        <v>1.0761101162767792</v>
      </c>
      <c r="Y1311" s="99">
        <f t="shared" si="764"/>
        <v>0.96209724630522564</v>
      </c>
      <c r="Z1311" s="99">
        <f t="shared" si="765"/>
        <v>0.11401286997155358</v>
      </c>
      <c r="AA1311" s="109">
        <f t="shared" si="753"/>
        <v>4.9497474683058526E-2</v>
      </c>
      <c r="AB1311" s="109">
        <f t="shared" si="782"/>
        <v>0.1782414093301552</v>
      </c>
      <c r="AC1311" s="99" t="str">
        <f t="shared" si="783"/>
        <v>0</v>
      </c>
      <c r="AD1311" s="95" t="str">
        <f t="shared" si="784"/>
        <v>0</v>
      </c>
      <c r="AE1311" s="95">
        <f t="shared" si="766"/>
        <v>1</v>
      </c>
      <c r="AF1311" s="95">
        <f>IF(Petrobras_PETR4___Histórico__InfoMoney_1[[#This Row],[MACD Line]]&lt;0,1,0)</f>
        <v>0</v>
      </c>
      <c r="AG1311" s="99">
        <f>Petrobras_PETR4___Histórico__InfoMoney_1[[#This Row],[9MME]]/Petrobras_PETR4___Histórico__InfoMoney_1[[#This Row],[20MA]]</f>
        <v>0.99580560284785669</v>
      </c>
      <c r="AH1311" s="95">
        <f t="shared" si="767"/>
        <v>0</v>
      </c>
      <c r="AI1311" s="96">
        <f t="shared" si="768"/>
        <v>0</v>
      </c>
      <c r="AK1311" s="104" t="b">
        <f t="shared" si="769"/>
        <v>1</v>
      </c>
      <c r="AL1311" s="104" t="b">
        <f t="shared" si="770"/>
        <v>0</v>
      </c>
      <c r="AM1311" s="104" t="b">
        <f t="shared" si="771"/>
        <v>0</v>
      </c>
      <c r="AN1311" s="104" t="b">
        <f t="shared" si="772"/>
        <v>1</v>
      </c>
      <c r="AO1311" s="98">
        <f t="shared" si="773"/>
        <v>3.72</v>
      </c>
      <c r="AP1311" s="104">
        <f t="shared" si="774"/>
        <v>4.63</v>
      </c>
      <c r="AQ1311" s="98">
        <f t="shared" si="775"/>
        <v>0.2</v>
      </c>
      <c r="AR1311" s="98">
        <f t="shared" si="776"/>
        <v>0.15384615384615385</v>
      </c>
      <c r="AS1311" s="98">
        <f t="shared" si="777"/>
        <v>7.407407407407407E-2</v>
      </c>
      <c r="AU1311" s="97" t="b">
        <f t="shared" si="778"/>
        <v>0</v>
      </c>
      <c r="AV1311" s="97" t="b">
        <f t="shared" si="779"/>
        <v>0</v>
      </c>
      <c r="AW1311" s="97" t="b">
        <f t="shared" si="785"/>
        <v>1</v>
      </c>
      <c r="AX1311" s="97" t="b">
        <f t="shared" si="786"/>
        <v>1</v>
      </c>
      <c r="AY131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1" s="97" t="b">
        <f t="shared" si="780"/>
        <v>1</v>
      </c>
      <c r="BA1311" s="97" t="b">
        <f t="shared" si="781"/>
        <v>1</v>
      </c>
      <c r="BB1311" s="97" t="b">
        <f t="shared" si="787"/>
        <v>0</v>
      </c>
      <c r="BC1311" s="97" t="b">
        <f t="shared" si="788"/>
        <v>0</v>
      </c>
      <c r="BD1311" s="97" t="b">
        <f>Petrobras_PETR4___Histórico__InfoMoney_1[[#This Row],[MACD Line]]&lt;0</f>
        <v>0</v>
      </c>
      <c r="BE131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2" spans="1:57">
      <c r="A1312" s="83">
        <v>42410</v>
      </c>
      <c r="B1312" s="98">
        <v>3.89</v>
      </c>
      <c r="C1312" s="98">
        <v>3.89</v>
      </c>
      <c r="D1312" s="98">
        <v>-5.0599999999999996</v>
      </c>
      <c r="E1312" s="98">
        <f>Petrobras_PETR4___Histórico__InfoMoney_1[[#This Row],[Var.Dia (%)]]/100</f>
        <v>-5.0599999999999999E-2</v>
      </c>
      <c r="F1312" s="98">
        <v>3.88</v>
      </c>
      <c r="G1312" s="98">
        <v>3.87</v>
      </c>
      <c r="H1312" s="98">
        <v>3.98</v>
      </c>
      <c r="I1312" s="97" t="s">
        <v>1167</v>
      </c>
      <c r="J1312" s="108">
        <v>2.69E-2</v>
      </c>
      <c r="K1312" s="97" t="str">
        <f ca="1">IF(COUNT($E1312:E$1321)&gt;=22,LINEST(OFFSET(E1312,0,0,22),OFFSET(J1312,0,0,22)),"")</f>
        <v/>
      </c>
      <c r="L1312" s="99">
        <f t="shared" si="754"/>
        <v>0</v>
      </c>
      <c r="M1312" s="99">
        <f t="shared" si="755"/>
        <v>0</v>
      </c>
      <c r="N1312" s="99">
        <f t="shared" si="756"/>
        <v>0</v>
      </c>
      <c r="O1312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-0.81318681318681318</v>
      </c>
      <c r="P1312" s="128">
        <f>IF(Petrobras_PETR4___Histórico__InfoMoney_1[[#This Row],[William %R]]&lt;-0.8,1,0)</f>
        <v>1</v>
      </c>
      <c r="Q1312" s="128">
        <f>IF(Petrobras_PETR4___Histórico__InfoMoney_1[[#This Row],[William %R]]&gt;-0.1,1,0)</f>
        <v>0</v>
      </c>
      <c r="R1312" s="99">
        <f t="shared" si="757"/>
        <v>3.72</v>
      </c>
      <c r="S1312" s="99">
        <f t="shared" si="758"/>
        <v>4.63</v>
      </c>
      <c r="T1312" s="99">
        <f t="shared" si="759"/>
        <v>4.0789743589743592</v>
      </c>
      <c r="U1312" s="99">
        <f t="shared" si="760"/>
        <v>4.0910000000000002</v>
      </c>
      <c r="V1312" s="99">
        <f t="shared" si="761"/>
        <v>3.3133415027572952</v>
      </c>
      <c r="W1312" s="99">
        <f t="shared" si="762"/>
        <v>2.1947931554023605</v>
      </c>
      <c r="X1312" s="99">
        <f t="shared" si="763"/>
        <v>1.1185483473549347</v>
      </c>
      <c r="Y1312" s="99">
        <f t="shared" si="764"/>
        <v>0.93359402881233722</v>
      </c>
      <c r="Z1312" s="99">
        <f t="shared" si="765"/>
        <v>0.18495431854259747</v>
      </c>
      <c r="AA1312" s="109">
        <f t="shared" si="753"/>
        <v>0.14849242404917465</v>
      </c>
      <c r="AB1312" s="109">
        <f t="shared" si="782"/>
        <v>0.1620185174601963</v>
      </c>
      <c r="AC1312" s="99" t="str">
        <f t="shared" si="783"/>
        <v>0</v>
      </c>
      <c r="AD1312" s="95" t="str">
        <f t="shared" si="784"/>
        <v>0</v>
      </c>
      <c r="AE1312" s="95">
        <f t="shared" si="766"/>
        <v>1</v>
      </c>
      <c r="AF1312" s="95">
        <f>IF(Petrobras_PETR4___Histórico__InfoMoney_1[[#This Row],[MACD Line]]&lt;0,1,0)</f>
        <v>0</v>
      </c>
      <c r="AG1312" s="99">
        <f>Petrobras_PETR4___Histórico__InfoMoney_1[[#This Row],[9MME]]/Petrobras_PETR4___Histórico__InfoMoney_1[[#This Row],[20MA]]</f>
        <v>0.99706046418341698</v>
      </c>
      <c r="AH1312" s="95">
        <f t="shared" si="767"/>
        <v>0</v>
      </c>
      <c r="AI1312" s="96">
        <f t="shared" si="768"/>
        <v>0</v>
      </c>
      <c r="AK1312" s="104" t="b">
        <f t="shared" si="769"/>
        <v>0</v>
      </c>
      <c r="AL1312" s="104" t="b">
        <f t="shared" si="770"/>
        <v>1</v>
      </c>
      <c r="AM1312" s="104" t="b">
        <f t="shared" si="771"/>
        <v>0</v>
      </c>
      <c r="AN1312" s="104" t="b">
        <f t="shared" si="772"/>
        <v>1</v>
      </c>
      <c r="AO1312" s="98">
        <f t="shared" si="773"/>
        <v>3.72</v>
      </c>
      <c r="AP1312" s="104">
        <f t="shared" si="774"/>
        <v>4.63</v>
      </c>
      <c r="AQ1312" s="98">
        <f t="shared" si="775"/>
        <v>0.2</v>
      </c>
      <c r="AR1312" s="98">
        <f t="shared" si="776"/>
        <v>0.15384615384615385</v>
      </c>
      <c r="AS1312" s="98">
        <f t="shared" si="777"/>
        <v>7.407407407407407E-2</v>
      </c>
      <c r="AU1312" s="97" t="b">
        <f t="shared" si="778"/>
        <v>0</v>
      </c>
      <c r="AV1312" s="97" t="b">
        <f t="shared" si="779"/>
        <v>0</v>
      </c>
      <c r="AW1312" s="97" t="b">
        <f t="shared" si="785"/>
        <v>1</v>
      </c>
      <c r="AX1312" s="97" t="b">
        <f t="shared" si="786"/>
        <v>1</v>
      </c>
      <c r="AY1312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2" s="97" t="b">
        <f t="shared" si="780"/>
        <v>0</v>
      </c>
      <c r="BA1312" s="97" t="b">
        <f t="shared" si="781"/>
        <v>1</v>
      </c>
      <c r="BB1312" s="97" t="b">
        <f t="shared" si="787"/>
        <v>0</v>
      </c>
      <c r="BC1312" s="97" t="b">
        <f t="shared" si="788"/>
        <v>0</v>
      </c>
      <c r="BD1312" s="97" t="b">
        <f>Petrobras_PETR4___Histórico__InfoMoney_1[[#This Row],[MACD Line]]&lt;0</f>
        <v>0</v>
      </c>
      <c r="BE1312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3" spans="1:57">
      <c r="A1313" s="83">
        <v>42405</v>
      </c>
      <c r="B1313" s="98">
        <v>4.0999999999999996</v>
      </c>
      <c r="C1313" s="98">
        <v>4.0999999999999996</v>
      </c>
      <c r="D1313" s="98">
        <v>-4.0199999999999996</v>
      </c>
      <c r="E1313" s="98">
        <f>Petrobras_PETR4___Histórico__InfoMoney_1[[#This Row],[Var.Dia (%)]]/100</f>
        <v>-4.0199999999999993E-2</v>
      </c>
      <c r="F1313" s="98">
        <v>4.2699999999999996</v>
      </c>
      <c r="G1313" s="98">
        <v>4.09</v>
      </c>
      <c r="H1313" s="98">
        <v>4.32</v>
      </c>
      <c r="I1313" s="97" t="s">
        <v>1168</v>
      </c>
      <c r="J1313" s="108">
        <v>5.3E-3</v>
      </c>
      <c r="K1313" s="97" t="str">
        <f ca="1">IF(COUNT($E1313:E$1321)&gt;=22,LINEST(OFFSET(E1313,0,0,22),OFFSET(J1313,0,0,22)),"")</f>
        <v/>
      </c>
      <c r="L1313" s="99">
        <f t="shared" si="754"/>
        <v>0</v>
      </c>
      <c r="M1313" s="99">
        <f t="shared" si="755"/>
        <v>0</v>
      </c>
      <c r="N1313" s="99">
        <f t="shared" si="756"/>
        <v>0</v>
      </c>
      <c r="O1313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-0.5824175824175829</v>
      </c>
      <c r="P1313" s="128">
        <f>IF(Petrobras_PETR4___Histórico__InfoMoney_1[[#This Row],[William %R]]&lt;-0.8,1,0)</f>
        <v>0</v>
      </c>
      <c r="Q1313" s="128">
        <f>IF(Petrobras_PETR4___Histórico__InfoMoney_1[[#This Row],[William %R]]&gt;-0.1,1,0)</f>
        <v>0</v>
      </c>
      <c r="R1313" s="99">
        <f t="shared" si="757"/>
        <v>3.72</v>
      </c>
      <c r="S1313" s="99">
        <f t="shared" si="758"/>
        <v>4.63</v>
      </c>
      <c r="T1313" s="99">
        <f t="shared" si="759"/>
        <v>4.1126923076923081</v>
      </c>
      <c r="U1313" s="99">
        <f t="shared" si="760"/>
        <v>4.1133333333333333</v>
      </c>
      <c r="V1313" s="99">
        <f t="shared" si="761"/>
        <v>3.2084945032586218</v>
      </c>
      <c r="W1313" s="99">
        <f t="shared" si="762"/>
        <v>2.0591766078345493</v>
      </c>
      <c r="X1313" s="99">
        <f t="shared" si="763"/>
        <v>1.1493178954240726</v>
      </c>
      <c r="Y1313" s="99">
        <f t="shared" si="764"/>
        <v>0.88735544917668785</v>
      </c>
      <c r="Z1313" s="99">
        <f t="shared" si="765"/>
        <v>0.26196244624738474</v>
      </c>
      <c r="AA1313" s="109">
        <f t="shared" si="753"/>
        <v>0.12020815280171303</v>
      </c>
      <c r="AB1313" s="109">
        <f t="shared" si="782"/>
        <v>0.16087262041752157</v>
      </c>
      <c r="AC1313" s="99" t="str">
        <f t="shared" si="783"/>
        <v>0</v>
      </c>
      <c r="AD1313" s="95">
        <f t="shared" si="784"/>
        <v>1</v>
      </c>
      <c r="AE1313" s="95">
        <f t="shared" si="766"/>
        <v>1</v>
      </c>
      <c r="AF1313" s="95">
        <f>IF(Petrobras_PETR4___Histórico__InfoMoney_1[[#This Row],[MACD Line]]&lt;0,1,0)</f>
        <v>0</v>
      </c>
      <c r="AG1313" s="99">
        <f>Petrobras_PETR4___Histórico__InfoMoney_1[[#This Row],[9MME]]/Petrobras_PETR4___Histórico__InfoMoney_1[[#This Row],[20MA]]</f>
        <v>0.99984415908240876</v>
      </c>
      <c r="AH1313" s="95">
        <f t="shared" si="767"/>
        <v>0</v>
      </c>
      <c r="AI1313" s="96">
        <f t="shared" si="768"/>
        <v>0</v>
      </c>
      <c r="AK1313" s="104" t="b">
        <f t="shared" si="769"/>
        <v>1</v>
      </c>
      <c r="AL1313" s="104" t="b">
        <f t="shared" si="770"/>
        <v>1</v>
      </c>
      <c r="AM1313" s="104" t="b">
        <f t="shared" si="771"/>
        <v>1</v>
      </c>
      <c r="AN1313" s="104" t="b">
        <f t="shared" si="772"/>
        <v>0</v>
      </c>
      <c r="AO1313" s="98">
        <f t="shared" si="773"/>
        <v>3.72</v>
      </c>
      <c r="AP1313" s="104">
        <f t="shared" si="774"/>
        <v>4.63</v>
      </c>
      <c r="AQ1313" s="98">
        <f t="shared" si="775"/>
        <v>0.2</v>
      </c>
      <c r="AR1313" s="98">
        <f t="shared" si="776"/>
        <v>0.15384615384615385</v>
      </c>
      <c r="AS1313" s="98">
        <f t="shared" si="777"/>
        <v>7.407407407407407E-2</v>
      </c>
      <c r="AU1313" s="97" t="b">
        <f t="shared" si="778"/>
        <v>0</v>
      </c>
      <c r="AV1313" s="97" t="b">
        <f t="shared" si="779"/>
        <v>1</v>
      </c>
      <c r="AW1313" s="97" t="b">
        <f t="shared" si="785"/>
        <v>1</v>
      </c>
      <c r="AX1313" s="97" t="b">
        <f t="shared" si="786"/>
        <v>1</v>
      </c>
      <c r="AY1313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3" s="97" t="b">
        <f t="shared" si="780"/>
        <v>0</v>
      </c>
      <c r="BA1313" s="97" t="b">
        <f t="shared" si="781"/>
        <v>0</v>
      </c>
      <c r="BB1313" s="97" t="b">
        <f t="shared" si="787"/>
        <v>0</v>
      </c>
      <c r="BC1313" s="97" t="b">
        <f t="shared" si="788"/>
        <v>0</v>
      </c>
      <c r="BD1313" s="97" t="b">
        <f>Petrobras_PETR4___Histórico__InfoMoney_1[[#This Row],[MACD Line]]&lt;0</f>
        <v>0</v>
      </c>
      <c r="BE1313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4" spans="1:57">
      <c r="A1314" s="83">
        <v>42404</v>
      </c>
      <c r="B1314" s="98">
        <v>4.2699999999999996</v>
      </c>
      <c r="C1314" s="98">
        <v>4.2699999999999996</v>
      </c>
      <c r="D1314" s="98">
        <v>5.35</v>
      </c>
      <c r="E1314" s="98">
        <f>Petrobras_PETR4___Histórico__InfoMoney_1[[#This Row],[Var.Dia (%)]]/100</f>
        <v>5.3499999999999999E-2</v>
      </c>
      <c r="F1314" s="98">
        <v>4.12</v>
      </c>
      <c r="G1314" s="98">
        <v>3.94</v>
      </c>
      <c r="H1314" s="98">
        <v>4.46</v>
      </c>
      <c r="I1314" s="97" t="s">
        <v>1169</v>
      </c>
      <c r="J1314" s="108">
        <v>5.7000000000000002E-3</v>
      </c>
      <c r="K1314" s="97" t="str">
        <f ca="1">IF(COUNT($E1314:E$1321)&gt;=22,LINEST(OFFSET(E1314,0,0,22),OFFSET(J1314,0,0,22)),"")</f>
        <v/>
      </c>
      <c r="L1314" s="99">
        <f t="shared" si="754"/>
        <v>0</v>
      </c>
      <c r="M1314" s="99">
        <f t="shared" si="755"/>
        <v>0</v>
      </c>
      <c r="N1314" s="99">
        <f t="shared" si="756"/>
        <v>0</v>
      </c>
      <c r="O1314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-0.39560439560439609</v>
      </c>
      <c r="P1314" s="128">
        <f>IF(Petrobras_PETR4___Histórico__InfoMoney_1[[#This Row],[William %R]]&lt;-0.8,1,0)</f>
        <v>0</v>
      </c>
      <c r="Q1314" s="128">
        <f>IF(Petrobras_PETR4___Histórico__InfoMoney_1[[#This Row],[William %R]]&gt;-0.1,1,0)</f>
        <v>0</v>
      </c>
      <c r="R1314" s="99">
        <f t="shared" si="757"/>
        <v>3.72</v>
      </c>
      <c r="S1314" s="99">
        <f t="shared" si="758"/>
        <v>4.63</v>
      </c>
      <c r="T1314" s="99">
        <f t="shared" si="759"/>
        <v>4.12010989010989</v>
      </c>
      <c r="U1314" s="99">
        <f t="shared" si="760"/>
        <v>4.1150000000000002</v>
      </c>
      <c r="V1314" s="99">
        <f t="shared" si="761"/>
        <v>3.0464025947601896</v>
      </c>
      <c r="W1314" s="99">
        <f t="shared" si="762"/>
        <v>1.895910736461313</v>
      </c>
      <c r="X1314" s="99">
        <f t="shared" si="763"/>
        <v>1.1504918582988766</v>
      </c>
      <c r="Y1314" s="99">
        <f t="shared" si="764"/>
        <v>0.82186483761484164</v>
      </c>
      <c r="Z1314" s="99">
        <f t="shared" si="765"/>
        <v>0.32862702068403493</v>
      </c>
      <c r="AA1314" s="109">
        <f t="shared" si="753"/>
        <v>0.14849242404917495</v>
      </c>
      <c r="AB1314" s="109">
        <f t="shared" si="782"/>
        <v>0.19639246421387968</v>
      </c>
      <c r="AC1314" s="99" t="str">
        <f t="shared" si="783"/>
        <v>1</v>
      </c>
      <c r="AD1314" s="95" t="str">
        <f t="shared" si="784"/>
        <v>0</v>
      </c>
      <c r="AE1314" s="95">
        <f t="shared" si="766"/>
        <v>1</v>
      </c>
      <c r="AF1314" s="95">
        <f>IF(Petrobras_PETR4___Histórico__InfoMoney_1[[#This Row],[MACD Line]]&lt;0,1,0)</f>
        <v>0</v>
      </c>
      <c r="AG1314" s="99">
        <f>Petrobras_PETR4___Histórico__InfoMoney_1[[#This Row],[9MME]]/Petrobras_PETR4___Histórico__InfoMoney_1[[#This Row],[20MA]]</f>
        <v>1.0012417715941409</v>
      </c>
      <c r="AH1314" s="95">
        <f t="shared" si="767"/>
        <v>0</v>
      </c>
      <c r="AI1314" s="96">
        <f t="shared" si="768"/>
        <v>0</v>
      </c>
      <c r="AK1314" s="104" t="b">
        <f t="shared" si="769"/>
        <v>1</v>
      </c>
      <c r="AL1314" s="104" t="b">
        <f t="shared" si="770"/>
        <v>0</v>
      </c>
      <c r="AM1314" s="104" t="b">
        <f t="shared" si="771"/>
        <v>0</v>
      </c>
      <c r="AN1314" s="104" t="b">
        <f t="shared" si="772"/>
        <v>1</v>
      </c>
      <c r="AO1314" s="98">
        <f t="shared" si="773"/>
        <v>3.72</v>
      </c>
      <c r="AP1314" s="104">
        <f t="shared" si="774"/>
        <v>4.63</v>
      </c>
      <c r="AQ1314" s="98">
        <f t="shared" si="775"/>
        <v>0.2</v>
      </c>
      <c r="AR1314" s="98">
        <f t="shared" si="776"/>
        <v>0.15384615384615385</v>
      </c>
      <c r="AS1314" s="98">
        <f t="shared" si="777"/>
        <v>7.407407407407407E-2</v>
      </c>
      <c r="AU1314" s="97" t="b">
        <f t="shared" si="778"/>
        <v>1</v>
      </c>
      <c r="AV1314" s="97" t="b">
        <f t="shared" si="779"/>
        <v>0</v>
      </c>
      <c r="AW1314" s="97" t="b">
        <f t="shared" si="785"/>
        <v>1</v>
      </c>
      <c r="AX1314" s="97" t="b">
        <f t="shared" si="786"/>
        <v>1</v>
      </c>
      <c r="AY1314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4" s="97" t="b">
        <f t="shared" si="780"/>
        <v>1</v>
      </c>
      <c r="BA1314" s="97" t="b">
        <f t="shared" si="781"/>
        <v>0</v>
      </c>
      <c r="BB1314" s="97" t="b">
        <f t="shared" si="787"/>
        <v>0</v>
      </c>
      <c r="BC1314" s="97" t="b">
        <f t="shared" si="788"/>
        <v>0</v>
      </c>
      <c r="BD1314" s="97" t="b">
        <f>Petrobras_PETR4___Histórico__InfoMoney_1[[#This Row],[MACD Line]]&lt;0</f>
        <v>0</v>
      </c>
      <c r="BE1314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5" spans="1:57">
      <c r="A1315" s="83">
        <v>42403</v>
      </c>
      <c r="B1315" s="98">
        <v>4.0599999999999996</v>
      </c>
      <c r="C1315" s="98">
        <v>4.0599999999999996</v>
      </c>
      <c r="D1315" s="98">
        <v>4.42</v>
      </c>
      <c r="E1315" s="98">
        <f>Petrobras_PETR4___Histórico__InfoMoney_1[[#This Row],[Var.Dia (%)]]/100</f>
        <v>4.4199999999999996E-2</v>
      </c>
      <c r="F1315" s="98">
        <v>3.99</v>
      </c>
      <c r="G1315" s="98">
        <v>3.81</v>
      </c>
      <c r="H1315" s="98">
        <v>4.08</v>
      </c>
      <c r="I1315" s="97" t="s">
        <v>1170</v>
      </c>
      <c r="J1315" s="108">
        <v>-3.0200000000000001E-2</v>
      </c>
      <c r="K1315" s="97" t="str">
        <f ca="1">IF(COUNT($E1315:E$1321)&gt;=22,LINEST(OFFSET(E1315,0,0,22),OFFSET(J1315,0,0,22)),"")</f>
        <v/>
      </c>
      <c r="L1315" s="99">
        <f t="shared" si="754"/>
        <v>0</v>
      </c>
      <c r="M1315" s="99">
        <f t="shared" si="755"/>
        <v>0</v>
      </c>
      <c r="N1315" s="99">
        <f t="shared" si="756"/>
        <v>0</v>
      </c>
      <c r="O1315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-0.62637362637362692</v>
      </c>
      <c r="P1315" s="128">
        <f>IF(Petrobras_PETR4___Histórico__InfoMoney_1[[#This Row],[William %R]]&lt;-0.8,1,0)</f>
        <v>0</v>
      </c>
      <c r="Q1315" s="128">
        <f>IF(Petrobras_PETR4___Histórico__InfoMoney_1[[#This Row],[William %R]]&gt;-0.1,1,0)</f>
        <v>0</v>
      </c>
      <c r="R1315" s="99">
        <f t="shared" si="757"/>
        <v>3.72</v>
      </c>
      <c r="S1315" s="99">
        <f t="shared" si="758"/>
        <v>4.63</v>
      </c>
      <c r="T1315" s="99">
        <f t="shared" si="759"/>
        <v>4.0924358974358972</v>
      </c>
      <c r="U1315" s="99">
        <f t="shared" si="760"/>
        <v>4.0928571428571425</v>
      </c>
      <c r="V1315" s="99">
        <f t="shared" si="761"/>
        <v>2.8239303392620423</v>
      </c>
      <c r="W1315" s="99">
        <f t="shared" si="762"/>
        <v>1.7059835953782181</v>
      </c>
      <c r="X1315" s="99">
        <f t="shared" si="763"/>
        <v>1.1179467438838242</v>
      </c>
      <c r="Y1315" s="99">
        <f t="shared" si="764"/>
        <v>0.7397080824438329</v>
      </c>
      <c r="Z1315" s="99">
        <f t="shared" si="765"/>
        <v>0.3782386614399913</v>
      </c>
      <c r="AA1315" s="109">
        <f t="shared" si="753"/>
        <v>0.12727922061357835</v>
      </c>
      <c r="AB1315" s="109">
        <f t="shared" si="782"/>
        <v>0.18809572031282379</v>
      </c>
      <c r="AC1315" s="99" t="str">
        <f t="shared" si="783"/>
        <v>0</v>
      </c>
      <c r="AD1315" s="95" t="str">
        <f t="shared" si="784"/>
        <v>0</v>
      </c>
      <c r="AE1315" s="95">
        <f t="shared" si="766"/>
        <v>1</v>
      </c>
      <c r="AF1315" s="95">
        <f>IF(Petrobras_PETR4___Histórico__InfoMoney_1[[#This Row],[MACD Line]]&lt;0,1,0)</f>
        <v>0</v>
      </c>
      <c r="AG1315" s="99">
        <f>Petrobras_PETR4___Histórico__InfoMoney_1[[#This Row],[9MME]]/Petrobras_PETR4___Histórico__InfoMoney_1[[#This Row],[20MA]]</f>
        <v>0.99989707790754911</v>
      </c>
      <c r="AH1315" s="95">
        <f t="shared" si="767"/>
        <v>0</v>
      </c>
      <c r="AI1315" s="96">
        <f t="shared" si="768"/>
        <v>0</v>
      </c>
      <c r="AK1315" s="104" t="b">
        <f t="shared" si="769"/>
        <v>0</v>
      </c>
      <c r="AL1315" s="104" t="b">
        <f t="shared" si="770"/>
        <v>0</v>
      </c>
      <c r="AM1315" s="104" t="b">
        <f t="shared" si="771"/>
        <v>1</v>
      </c>
      <c r="AN1315" s="104" t="b">
        <f t="shared" si="772"/>
        <v>1</v>
      </c>
      <c r="AO1315" s="98">
        <f t="shared" si="773"/>
        <v>3.72</v>
      </c>
      <c r="AP1315" s="104">
        <f t="shared" si="774"/>
        <v>4.63</v>
      </c>
      <c r="AQ1315" s="98">
        <f t="shared" si="775"/>
        <v>0.2</v>
      </c>
      <c r="AR1315" s="98">
        <f t="shared" si="776"/>
        <v>0.15384615384615385</v>
      </c>
      <c r="AS1315" s="98">
        <f t="shared" si="777"/>
        <v>7.407407407407407E-2</v>
      </c>
      <c r="AU1315" s="97" t="b">
        <f t="shared" si="778"/>
        <v>0</v>
      </c>
      <c r="AV1315" s="97" t="b">
        <f t="shared" si="779"/>
        <v>0</v>
      </c>
      <c r="AW1315" s="97" t="b">
        <f t="shared" si="785"/>
        <v>1</v>
      </c>
      <c r="AX1315" s="97" t="b">
        <f t="shared" si="786"/>
        <v>1</v>
      </c>
      <c r="AY1315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5" s="97" t="b">
        <f t="shared" si="780"/>
        <v>1</v>
      </c>
      <c r="BA1315" s="97" t="b">
        <f t="shared" si="781"/>
        <v>1</v>
      </c>
      <c r="BB1315" s="97" t="b">
        <f t="shared" si="787"/>
        <v>0</v>
      </c>
      <c r="BC1315" s="97" t="b">
        <f t="shared" si="788"/>
        <v>0</v>
      </c>
      <c r="BD1315" s="97" t="b">
        <f>Petrobras_PETR4___Histórico__InfoMoney_1[[#This Row],[MACD Line]]&lt;0</f>
        <v>0</v>
      </c>
      <c r="BE1315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6" spans="1:57">
      <c r="A1316" s="83">
        <v>42402</v>
      </c>
      <c r="B1316" s="98">
        <v>3.88</v>
      </c>
      <c r="C1316" s="98">
        <v>3.88</v>
      </c>
      <c r="D1316" s="98">
        <v>-8.9</v>
      </c>
      <c r="E1316" s="98">
        <f>Petrobras_PETR4___Histórico__InfoMoney_1[[#This Row],[Var.Dia (%)]]/100</f>
        <v>-8.900000000000001E-2</v>
      </c>
      <c r="F1316" s="98">
        <v>4.12</v>
      </c>
      <c r="G1316" s="98">
        <v>3.88</v>
      </c>
      <c r="H1316" s="98">
        <v>4.2</v>
      </c>
      <c r="I1316" s="97" t="s">
        <v>1171</v>
      </c>
      <c r="J1316" s="108">
        <v>-2.5100000000000001E-2</v>
      </c>
      <c r="K1316" s="97" t="str">
        <f ca="1">IF(COUNT($E1316:E$1321)&gt;=22,LINEST(OFFSET(E1316,0,0,22),OFFSET(J1316,0,0,22)),"")</f>
        <v/>
      </c>
      <c r="L1316" s="99">
        <f t="shared" si="754"/>
        <v>0</v>
      </c>
      <c r="M1316" s="99">
        <f t="shared" si="755"/>
        <v>0</v>
      </c>
      <c r="N1316" s="99">
        <f t="shared" si="756"/>
        <v>0</v>
      </c>
      <c r="O1316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-0.82417582417582447</v>
      </c>
      <c r="P1316" s="128">
        <f>IF(Petrobras_PETR4___Histórico__InfoMoney_1[[#This Row],[William %R]]&lt;-0.8,1,0)</f>
        <v>1</v>
      </c>
      <c r="Q1316" s="128">
        <f>IF(Petrobras_PETR4___Histórico__InfoMoney_1[[#This Row],[William %R]]&gt;-0.1,1,0)</f>
        <v>0</v>
      </c>
      <c r="R1316" s="99">
        <f t="shared" si="757"/>
        <v>3.72</v>
      </c>
      <c r="S1316" s="99">
        <f t="shared" si="758"/>
        <v>4.63</v>
      </c>
      <c r="T1316" s="99">
        <f t="shared" si="759"/>
        <v>4.1016923076923071</v>
      </c>
      <c r="U1316" s="99">
        <f t="shared" si="760"/>
        <v>4.0983333333333336</v>
      </c>
      <c r="V1316" s="99">
        <f t="shared" si="761"/>
        <v>2.5991904009460498</v>
      </c>
      <c r="W1316" s="99">
        <f t="shared" si="762"/>
        <v>1.5176622830084756</v>
      </c>
      <c r="X1316" s="99">
        <f t="shared" si="763"/>
        <v>1.0815281179375742</v>
      </c>
      <c r="Y1316" s="99">
        <f t="shared" si="764"/>
        <v>0.64514841708383508</v>
      </c>
      <c r="Z1316" s="99">
        <f t="shared" si="765"/>
        <v>0.43637970085373912</v>
      </c>
      <c r="AA1316" s="109">
        <f t="shared" si="753"/>
        <v>0.268700576850888</v>
      </c>
      <c r="AB1316" s="109">
        <f t="shared" si="782"/>
        <v>0.1826198236774968</v>
      </c>
      <c r="AC1316" s="99" t="str">
        <f t="shared" si="783"/>
        <v>0</v>
      </c>
      <c r="AD1316" s="95">
        <f t="shared" si="784"/>
        <v>1</v>
      </c>
      <c r="AE1316" s="95">
        <f t="shared" si="766"/>
        <v>1</v>
      </c>
      <c r="AF1316" s="95">
        <f>IF(Petrobras_PETR4___Histórico__InfoMoney_1[[#This Row],[MACD Line]]&lt;0,1,0)</f>
        <v>0</v>
      </c>
      <c r="AG1316" s="99">
        <f>Petrobras_PETR4___Histórico__InfoMoney_1[[#This Row],[9MME]]/Petrobras_PETR4___Histórico__InfoMoney_1[[#This Row],[20MA]]</f>
        <v>1.0008195952075576</v>
      </c>
      <c r="AH1316" s="95">
        <f t="shared" si="767"/>
        <v>0</v>
      </c>
      <c r="AI1316" s="96">
        <f t="shared" si="768"/>
        <v>0</v>
      </c>
      <c r="AK1316" s="104" t="b">
        <f t="shared" si="769"/>
        <v>0</v>
      </c>
      <c r="AL1316" s="104" t="b">
        <f t="shared" si="770"/>
        <v>1</v>
      </c>
      <c r="AM1316" s="104" t="b">
        <f t="shared" si="771"/>
        <v>1</v>
      </c>
      <c r="AN1316" s="104" t="b">
        <f t="shared" si="772"/>
        <v>0</v>
      </c>
      <c r="AO1316" s="98">
        <f t="shared" si="773"/>
        <v>3.72</v>
      </c>
      <c r="AP1316" s="104">
        <f t="shared" si="774"/>
        <v>4.63</v>
      </c>
      <c r="AQ1316" s="98">
        <f t="shared" si="775"/>
        <v>0.2</v>
      </c>
      <c r="AR1316" s="98">
        <f t="shared" si="776"/>
        <v>0.15384615384615385</v>
      </c>
      <c r="AS1316" s="98">
        <f t="shared" si="777"/>
        <v>7.407407407407407E-2</v>
      </c>
      <c r="AU1316" s="97" t="b">
        <f t="shared" si="778"/>
        <v>0</v>
      </c>
      <c r="AV1316" s="97" t="b">
        <f t="shared" si="779"/>
        <v>0</v>
      </c>
      <c r="AW1316" s="97" t="b">
        <f t="shared" si="785"/>
        <v>1</v>
      </c>
      <c r="AX1316" s="97" t="b">
        <f t="shared" si="786"/>
        <v>1</v>
      </c>
      <c r="AY1316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6" s="97" t="b">
        <f t="shared" si="780"/>
        <v>0</v>
      </c>
      <c r="BA1316" s="97" t="b">
        <f t="shared" si="781"/>
        <v>1</v>
      </c>
      <c r="BB1316" s="97" t="b">
        <f t="shared" si="787"/>
        <v>0</v>
      </c>
      <c r="BC1316" s="97" t="b">
        <f t="shared" si="788"/>
        <v>0</v>
      </c>
      <c r="BD1316" s="97" t="b">
        <f>Petrobras_PETR4___Histórico__InfoMoney_1[[#This Row],[MACD Line]]&lt;0</f>
        <v>0</v>
      </c>
      <c r="BE1316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7" spans="1:57">
      <c r="A1317" s="83">
        <v>42401</v>
      </c>
      <c r="B1317" s="98">
        <v>4.26</v>
      </c>
      <c r="C1317" s="98">
        <v>4.26</v>
      </c>
      <c r="D1317" s="98">
        <v>-2.48</v>
      </c>
      <c r="E1317" s="98">
        <f>Petrobras_PETR4___Histórico__InfoMoney_1[[#This Row],[Var.Dia (%)]]/100</f>
        <v>-2.4799999999999999E-2</v>
      </c>
      <c r="F1317" s="98">
        <v>4.28</v>
      </c>
      <c r="G1317" s="98">
        <v>4.21</v>
      </c>
      <c r="H1317" s="98">
        <v>4.3899999999999997</v>
      </c>
      <c r="I1317" s="97" t="s">
        <v>1172</v>
      </c>
      <c r="J1317" s="108">
        <v>5.11E-2</v>
      </c>
      <c r="K1317" s="97" t="str">
        <f ca="1">IF(COUNT($E1317:E$1321)&gt;=22,LINEST(OFFSET(E1317,0,0,22),OFFSET(J1317,0,0,22)),"")</f>
        <v/>
      </c>
      <c r="L1317" s="99">
        <f t="shared" si="754"/>
        <v>0</v>
      </c>
      <c r="M1317" s="99">
        <f t="shared" si="755"/>
        <v>0</v>
      </c>
      <c r="N1317" s="99">
        <f t="shared" si="756"/>
        <v>0</v>
      </c>
      <c r="O1317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-0.40659340659340687</v>
      </c>
      <c r="P1317" s="128">
        <f>IF(Petrobras_PETR4___Histórico__InfoMoney_1[[#This Row],[William %R]]&lt;-0.8,1,0)</f>
        <v>0</v>
      </c>
      <c r="Q1317" s="128">
        <f>IF(Petrobras_PETR4___Histórico__InfoMoney_1[[#This Row],[William %R]]&gt;-0.1,1,0)</f>
        <v>0</v>
      </c>
      <c r="R1317" s="99">
        <f t="shared" si="757"/>
        <v>3.72</v>
      </c>
      <c r="S1317" s="99">
        <f t="shared" si="758"/>
        <v>4.63</v>
      </c>
      <c r="T1317" s="99">
        <f t="shared" si="759"/>
        <v>4.1351923076923072</v>
      </c>
      <c r="U1317" s="99">
        <f t="shared" si="760"/>
        <v>4.1419999999999995</v>
      </c>
      <c r="V1317" s="99">
        <f t="shared" si="761"/>
        <v>2.3663159283907862</v>
      </c>
      <c r="W1317" s="99">
        <f t="shared" si="762"/>
        <v>1.3286752656491536</v>
      </c>
      <c r="X1317" s="99">
        <f t="shared" si="763"/>
        <v>1.0376406627416326</v>
      </c>
      <c r="Y1317" s="99">
        <f t="shared" si="764"/>
        <v>0.5360534918704003</v>
      </c>
      <c r="Z1317" s="99">
        <f t="shared" si="765"/>
        <v>0.50158717087123228</v>
      </c>
      <c r="AA1317" s="109">
        <f t="shared" si="753"/>
        <v>7.7781745930520452E-2</v>
      </c>
      <c r="AB1317" s="109">
        <f t="shared" si="782"/>
        <v>0.21810547906918798</v>
      </c>
      <c r="AC1317" s="99" t="str">
        <f t="shared" si="783"/>
        <v>0</v>
      </c>
      <c r="AD1317" s="95" t="str">
        <f t="shared" si="784"/>
        <v>0</v>
      </c>
      <c r="AE1317" s="95">
        <f t="shared" si="766"/>
        <v>1</v>
      </c>
      <c r="AF1317" s="95">
        <f>IF(Petrobras_PETR4___Histórico__InfoMoney_1[[#This Row],[MACD Line]]&lt;0,1,0)</f>
        <v>0</v>
      </c>
      <c r="AG1317" s="99">
        <f>Petrobras_PETR4___Histórico__InfoMoney_1[[#This Row],[9MME]]/Petrobras_PETR4___Histórico__InfoMoney_1[[#This Row],[20MA]]</f>
        <v>0.99835642387549683</v>
      </c>
      <c r="AH1317" s="95">
        <f t="shared" si="767"/>
        <v>0</v>
      </c>
      <c r="AI1317" s="96">
        <f t="shared" si="768"/>
        <v>0</v>
      </c>
      <c r="AK1317" s="104" t="b">
        <f t="shared" si="769"/>
        <v>1</v>
      </c>
      <c r="AL1317" s="104" t="b">
        <f t="shared" si="770"/>
        <v>0</v>
      </c>
      <c r="AM1317" s="104" t="b">
        <f t="shared" si="771"/>
        <v>0</v>
      </c>
      <c r="AN1317" s="104" t="b">
        <f t="shared" si="772"/>
        <v>1</v>
      </c>
      <c r="AO1317" s="98">
        <f t="shared" si="773"/>
        <v>3.72</v>
      </c>
      <c r="AP1317" s="104">
        <f t="shared" si="774"/>
        <v>4.63</v>
      </c>
      <c r="AQ1317" s="98">
        <f t="shared" si="775"/>
        <v>0.2</v>
      </c>
      <c r="AR1317" s="98">
        <f t="shared" si="776"/>
        <v>0.15384615384615385</v>
      </c>
      <c r="AS1317" s="98">
        <f t="shared" si="777"/>
        <v>7.407407407407407E-2</v>
      </c>
      <c r="AU1317" s="97" t="b">
        <f t="shared" si="778"/>
        <v>0</v>
      </c>
      <c r="AV1317" s="97" t="b">
        <f t="shared" si="779"/>
        <v>0</v>
      </c>
      <c r="AW1317" s="97" t="b">
        <f t="shared" si="785"/>
        <v>1</v>
      </c>
      <c r="AX1317" s="97" t="b">
        <f t="shared" si="786"/>
        <v>0</v>
      </c>
      <c r="AY1317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7" s="97" t="b">
        <f t="shared" si="780"/>
        <v>0</v>
      </c>
      <c r="BA1317" s="97" t="b">
        <f t="shared" si="781"/>
        <v>0</v>
      </c>
      <c r="BB1317" s="97" t="b">
        <f t="shared" si="787"/>
        <v>1</v>
      </c>
      <c r="BC1317" s="97" t="b">
        <f t="shared" si="788"/>
        <v>0</v>
      </c>
      <c r="BD1317" s="97" t="b">
        <f>Petrobras_PETR4___Histórico__InfoMoney_1[[#This Row],[MACD Line]]&lt;0</f>
        <v>0</v>
      </c>
      <c r="BE1317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8" spans="1:57">
      <c r="A1318" s="83">
        <v>42398</v>
      </c>
      <c r="B1318" s="98">
        <v>4.37</v>
      </c>
      <c r="C1318" s="98">
        <v>4.37</v>
      </c>
      <c r="D1318" s="98">
        <v>5.22</v>
      </c>
      <c r="E1318" s="98">
        <f>Petrobras_PETR4___Histórico__InfoMoney_1[[#This Row],[Var.Dia (%)]]/100</f>
        <v>5.2199999999999996E-2</v>
      </c>
      <c r="F1318" s="98">
        <v>4.25</v>
      </c>
      <c r="G1318" s="98">
        <v>4.08</v>
      </c>
      <c r="H1318" s="98">
        <v>4.3899999999999997</v>
      </c>
      <c r="I1318" s="97" t="s">
        <v>1173</v>
      </c>
      <c r="J1318" s="108">
        <v>-4.0000000000000001E-3</v>
      </c>
      <c r="K1318" s="97" t="str">
        <f ca="1">IF(COUNT($E1318:E$1321)&gt;=22,LINEST(OFFSET(E1318,0,0,22),OFFSET(J1318,0,0,22)),"")</f>
        <v/>
      </c>
      <c r="L1318" s="99">
        <f t="shared" si="754"/>
        <v>0</v>
      </c>
      <c r="M1318" s="99">
        <f t="shared" si="755"/>
        <v>0</v>
      </c>
      <c r="N1318" s="99">
        <f t="shared" si="756"/>
        <v>0</v>
      </c>
      <c r="O1318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-0.28571428571428559</v>
      </c>
      <c r="P1318" s="128">
        <f>IF(Petrobras_PETR4___Histórico__InfoMoney_1[[#This Row],[William %R]]&lt;-0.8,1,0)</f>
        <v>0</v>
      </c>
      <c r="Q1318" s="128">
        <f>IF(Petrobras_PETR4___Histórico__InfoMoney_1[[#This Row],[William %R]]&gt;-0.1,1,0)</f>
        <v>0</v>
      </c>
      <c r="R1318" s="99">
        <f t="shared" si="757"/>
        <v>3.72</v>
      </c>
      <c r="S1318" s="99">
        <f t="shared" si="758"/>
        <v>4.63</v>
      </c>
      <c r="T1318" s="99">
        <f t="shared" si="759"/>
        <v>4.0794871794871792</v>
      </c>
      <c r="U1318" s="99">
        <f t="shared" si="760"/>
        <v>4.1124999999999998</v>
      </c>
      <c r="V1318" s="99">
        <f t="shared" si="761"/>
        <v>2.0220097335527472</v>
      </c>
      <c r="W1318" s="99">
        <f t="shared" si="762"/>
        <v>1.0941692869010859</v>
      </c>
      <c r="X1318" s="99">
        <f t="shared" si="763"/>
        <v>0.92784044665166121</v>
      </c>
      <c r="Y1318" s="99">
        <f t="shared" si="764"/>
        <v>0.41065669915259229</v>
      </c>
      <c r="Z1318" s="99">
        <f t="shared" si="765"/>
        <v>0.51718374749906892</v>
      </c>
      <c r="AA1318" s="109">
        <f t="shared" si="753"/>
        <v>0.14849242404917495</v>
      </c>
      <c r="AB1318" s="109"/>
      <c r="AC1318" s="99" t="str">
        <f t="shared" si="783"/>
        <v>0</v>
      </c>
      <c r="AD1318" s="95" t="str">
        <f t="shared" si="784"/>
        <v>0</v>
      </c>
      <c r="AE1318" s="95">
        <f t="shared" si="766"/>
        <v>1</v>
      </c>
      <c r="AF1318" s="95">
        <f>IF(Petrobras_PETR4___Histórico__InfoMoney_1[[#This Row],[MACD Line]]&lt;0,1,0)</f>
        <v>0</v>
      </c>
      <c r="AG1318" s="99">
        <f>Petrobras_PETR4___Histórico__InfoMoney_1[[#This Row],[9MME]]/Petrobras_PETR4___Histórico__InfoMoney_1[[#This Row],[20MA]]</f>
        <v>0.99197256644065157</v>
      </c>
      <c r="AH1318" s="95">
        <f t="shared" si="767"/>
        <v>0</v>
      </c>
      <c r="AI1318" s="96">
        <f t="shared" si="768"/>
        <v>0</v>
      </c>
      <c r="AK1318" s="104" t="b">
        <f t="shared" si="769"/>
        <v>0</v>
      </c>
      <c r="AL1318" s="104" t="b">
        <f t="shared" si="770"/>
        <v>1</v>
      </c>
      <c r="AM1318" s="104" t="b">
        <f t="shared" si="771"/>
        <v>0</v>
      </c>
      <c r="AN1318" s="104" t="b">
        <f t="shared" si="772"/>
        <v>1</v>
      </c>
      <c r="AO1318" s="98">
        <f t="shared" si="773"/>
        <v>3.72</v>
      </c>
      <c r="AP1318" s="104">
        <f t="shared" si="774"/>
        <v>4.63</v>
      </c>
      <c r="AQ1318" s="98">
        <f t="shared" si="775"/>
        <v>0.2</v>
      </c>
      <c r="AR1318" s="98">
        <f t="shared" si="776"/>
        <v>0.15384615384615385</v>
      </c>
      <c r="AS1318" s="98">
        <f t="shared" si="777"/>
        <v>7.407407407407407E-2</v>
      </c>
      <c r="AU1318" s="97" t="b">
        <f t="shared" si="778"/>
        <v>0</v>
      </c>
      <c r="AV1318" s="97" t="b">
        <f t="shared" si="779"/>
        <v>1</v>
      </c>
      <c r="AW1318" s="97" t="b">
        <f t="shared" si="785"/>
        <v>0</v>
      </c>
      <c r="AX1318" s="97" t="b">
        <f t="shared" si="786"/>
        <v>0</v>
      </c>
      <c r="AY1318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8" s="97" t="b">
        <f t="shared" si="780"/>
        <v>0</v>
      </c>
      <c r="BA1318" s="97" t="b">
        <f t="shared" si="781"/>
        <v>0</v>
      </c>
      <c r="BB1318" s="97" t="b">
        <f t="shared" si="787"/>
        <v>1</v>
      </c>
      <c r="BC1318" s="97" t="b">
        <f t="shared" si="788"/>
        <v>1</v>
      </c>
      <c r="BD1318" s="97" t="b">
        <f>Petrobras_PETR4___Histórico__InfoMoney_1[[#This Row],[MACD Line]]&lt;0</f>
        <v>0</v>
      </c>
      <c r="BE1318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19" spans="1:57">
      <c r="A1319" s="83">
        <v>42397</v>
      </c>
      <c r="B1319" s="98">
        <v>4.16</v>
      </c>
      <c r="C1319" s="98">
        <v>4.16</v>
      </c>
      <c r="D1319" s="98">
        <v>0.65</v>
      </c>
      <c r="E1319" s="98">
        <f>Petrobras_PETR4___Histórico__InfoMoney_1[[#This Row],[Var.Dia (%)]]/100</f>
        <v>6.5000000000000006E-3</v>
      </c>
      <c r="F1319" s="98">
        <v>4.22</v>
      </c>
      <c r="G1319" s="98">
        <v>3.93</v>
      </c>
      <c r="H1319" s="98">
        <v>4.63</v>
      </c>
      <c r="I1319" s="97" t="s">
        <v>1174</v>
      </c>
      <c r="J1319" s="108">
        <v>-4.3900000000000002E-2</v>
      </c>
      <c r="K1319" s="97" t="str">
        <f ca="1">IF(COUNT($E1319:E$1321)&gt;=22,LINEST(OFFSET(E1319,0,0,22),OFFSET(J1319,0,0,22)),"")</f>
        <v/>
      </c>
      <c r="L1319" s="99">
        <f t="shared" si="754"/>
        <v>0</v>
      </c>
      <c r="M1319" s="99">
        <f t="shared" si="755"/>
        <v>1</v>
      </c>
      <c r="N1319" s="99">
        <f t="shared" si="756"/>
        <v>0</v>
      </c>
      <c r="O1319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-0.51648351648351642</v>
      </c>
      <c r="P1319" s="128">
        <f>IF(Petrobras_PETR4___Histórico__InfoMoney_1[[#This Row],[William %R]]&lt;-0.8,1,0)</f>
        <v>0</v>
      </c>
      <c r="Q1319" s="128">
        <f>IF(Petrobras_PETR4___Histórico__InfoMoney_1[[#This Row],[William %R]]&gt;-0.1,1,0)</f>
        <v>0</v>
      </c>
      <c r="R1319" s="99">
        <f t="shared" si="757"/>
        <v>3.72</v>
      </c>
      <c r="S1319" s="99">
        <f t="shared" si="758"/>
        <v>4.63</v>
      </c>
      <c r="T1319" s="99">
        <f t="shared" si="759"/>
        <v>3.9907692307692306</v>
      </c>
      <c r="U1319" s="99">
        <f t="shared" si="760"/>
        <v>4.0266666666666664</v>
      </c>
      <c r="V1319" s="99">
        <f t="shared" si="761"/>
        <v>1.5951024123805191</v>
      </c>
      <c r="W1319" s="99">
        <f t="shared" si="762"/>
        <v>0.83210282985317274</v>
      </c>
      <c r="X1319" s="99">
        <f t="shared" si="763"/>
        <v>0.76299958252734634</v>
      </c>
      <c r="Y1319" s="99">
        <f t="shared" si="764"/>
        <v>0.28136076227782508</v>
      </c>
      <c r="Z1319" s="99">
        <f t="shared" si="765"/>
        <v>0.48163882024952126</v>
      </c>
      <c r="AA1319" s="109">
        <f t="shared" si="753"/>
        <v>2.12132034355966E-2</v>
      </c>
      <c r="AB1319" s="109"/>
      <c r="AC1319" s="99" t="str">
        <f t="shared" si="783"/>
        <v>0</v>
      </c>
      <c r="AD1319" s="95" t="str">
        <f t="shared" si="784"/>
        <v>0</v>
      </c>
      <c r="AE1319" s="95">
        <f t="shared" si="766"/>
        <v>1</v>
      </c>
      <c r="AF1319" s="95">
        <f>IF(Petrobras_PETR4___Histórico__InfoMoney_1[[#This Row],[MACD Line]]&lt;0,1,0)</f>
        <v>0</v>
      </c>
      <c r="AG1319" s="99">
        <f>Petrobras_PETR4___Histórico__InfoMoney_1[[#This Row],[9MME]]/Petrobras_PETR4___Histórico__InfoMoney_1[[#This Row],[20MA]]</f>
        <v>0.99108507386653089</v>
      </c>
      <c r="AH1319" s="95">
        <f t="shared" si="767"/>
        <v>0</v>
      </c>
      <c r="AI1319" s="96">
        <f t="shared" si="768"/>
        <v>0</v>
      </c>
      <c r="AK1319" s="104" t="b">
        <f t="shared" si="769"/>
        <v>1</v>
      </c>
      <c r="AL1319" s="104" t="b">
        <f t="shared" si="770"/>
        <v>0</v>
      </c>
      <c r="AM1319" s="104" t="b">
        <f t="shared" si="771"/>
        <v>0</v>
      </c>
      <c r="AN1319" s="104" t="b">
        <f t="shared" si="772"/>
        <v>1</v>
      </c>
      <c r="AO1319" s="98">
        <f t="shared" si="773"/>
        <v>3.72</v>
      </c>
      <c r="AP1319" s="104">
        <f t="shared" si="774"/>
        <v>4.63</v>
      </c>
      <c r="AQ1319" s="98">
        <f t="shared" si="775"/>
        <v>0.2</v>
      </c>
      <c r="AR1319" s="98">
        <f t="shared" si="776"/>
        <v>0.15384615384615385</v>
      </c>
      <c r="AS1319" s="98">
        <f t="shared" si="777"/>
        <v>7.407407407407407E-2</v>
      </c>
      <c r="AU1319" s="97" t="b">
        <f t="shared" si="778"/>
        <v>1</v>
      </c>
      <c r="AV1319" s="97" t="b">
        <f t="shared" si="779"/>
        <v>1</v>
      </c>
      <c r="AW1319" s="97" t="b">
        <f t="shared" si="785"/>
        <v>0</v>
      </c>
      <c r="AX1319" s="97" t="b">
        <f t="shared" si="786"/>
        <v>0</v>
      </c>
      <c r="AY1319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19" s="97" t="b">
        <f t="shared" si="780"/>
        <v>0</v>
      </c>
      <c r="BA1319" s="97" t="b">
        <f t="shared" si="781"/>
        <v>0</v>
      </c>
      <c r="BB1319" s="97" t="b">
        <f t="shared" si="787"/>
        <v>1</v>
      </c>
      <c r="BC1319" s="97" t="b">
        <f t="shared" si="788"/>
        <v>1</v>
      </c>
      <c r="BD1319" s="97" t="b">
        <f>Petrobras_PETR4___Histórico__InfoMoney_1[[#This Row],[MACD Line]]&lt;0</f>
        <v>0</v>
      </c>
      <c r="BE1319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20" spans="1:57">
      <c r="A1320" s="83">
        <v>42396</v>
      </c>
      <c r="B1320" s="98">
        <v>4.13</v>
      </c>
      <c r="C1320" s="98">
        <v>4.13</v>
      </c>
      <c r="D1320" s="98">
        <v>8.81</v>
      </c>
      <c r="E1320" s="98">
        <f>Petrobras_PETR4___Histórico__InfoMoney_1[[#This Row],[Var.Dia (%)]]/100</f>
        <v>8.8100000000000012E-2</v>
      </c>
      <c r="F1320" s="98">
        <v>3.81</v>
      </c>
      <c r="G1320" s="98">
        <v>3.76</v>
      </c>
      <c r="H1320" s="98">
        <v>4.1900000000000004</v>
      </c>
      <c r="I1320" s="97" t="s">
        <v>1175</v>
      </c>
      <c r="J1320" s="108">
        <v>-6.6E-3</v>
      </c>
      <c r="K1320" s="97" t="str">
        <f ca="1">IF(COUNT($E1320:E$1321)&gt;=22,LINEST(OFFSET(E1320,0,0,22),OFFSET(J1320,0,0,22)),"")</f>
        <v/>
      </c>
      <c r="L1320" s="99">
        <f t="shared" si="754"/>
        <v>0</v>
      </c>
      <c r="M1320" s="99">
        <f t="shared" si="755"/>
        <v>0</v>
      </c>
      <c r="N1320" s="99">
        <f t="shared" si="756"/>
        <v>0</v>
      </c>
      <c r="O1320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-0.12765957446808612</v>
      </c>
      <c r="P1320" s="128">
        <f>IF(Petrobras_PETR4___Histórico__InfoMoney_1[[#This Row],[William %R]]&lt;-0.8,1,0)</f>
        <v>0</v>
      </c>
      <c r="Q1320" s="128">
        <f>IF(Petrobras_PETR4___Histórico__InfoMoney_1[[#This Row],[William %R]]&gt;-0.1,1,0)</f>
        <v>0</v>
      </c>
      <c r="R1320" s="99">
        <f t="shared" si="757"/>
        <v>3.72</v>
      </c>
      <c r="S1320" s="99">
        <f t="shared" si="758"/>
        <v>4.1900000000000004</v>
      </c>
      <c r="T1320" s="99">
        <f t="shared" si="759"/>
        <v>3.8423076923076924</v>
      </c>
      <c r="U1320" s="99">
        <f t="shared" si="760"/>
        <v>3.96</v>
      </c>
      <c r="V1320" s="99">
        <f t="shared" si="761"/>
        <v>1.1287573964497044</v>
      </c>
      <c r="W1320" s="99">
        <f t="shared" si="762"/>
        <v>0.56587105624142664</v>
      </c>
      <c r="X1320" s="99">
        <f t="shared" si="763"/>
        <v>0.56288634020827777</v>
      </c>
      <c r="Y1320" s="99">
        <f t="shared" si="764"/>
        <v>0.16095105721544475</v>
      </c>
      <c r="Z1320" s="99">
        <f t="shared" si="765"/>
        <v>0.40193528299283299</v>
      </c>
      <c r="AA1320" s="109">
        <f t="shared" si="753"/>
        <v>0.24041630560342606</v>
      </c>
      <c r="AB1320" s="109"/>
      <c r="AC1320" s="99" t="str">
        <f t="shared" si="783"/>
        <v>0</v>
      </c>
      <c r="AD1320" s="95" t="str">
        <f t="shared" si="784"/>
        <v>0</v>
      </c>
      <c r="AE1320" s="95">
        <f t="shared" si="766"/>
        <v>1</v>
      </c>
      <c r="AF1320" s="95">
        <f>IF(Petrobras_PETR4___Histórico__InfoMoney_1[[#This Row],[MACD Line]]&lt;0,1,0)</f>
        <v>0</v>
      </c>
      <c r="AG1320" s="99">
        <f>Petrobras_PETR4___Histórico__InfoMoney_1[[#This Row],[9MME]]/Petrobras_PETR4___Histórico__InfoMoney_1[[#This Row],[20MA]]</f>
        <v>0.97027972027972031</v>
      </c>
      <c r="AH1320" s="95">
        <f t="shared" si="767"/>
        <v>0</v>
      </c>
      <c r="AI1320" s="96">
        <f t="shared" si="768"/>
        <v>0</v>
      </c>
      <c r="AK1320" s="104" t="b">
        <f t="shared" si="769"/>
        <v>0</v>
      </c>
      <c r="AL1320" s="104" t="b">
        <f t="shared" si="770"/>
        <v>0</v>
      </c>
      <c r="AM1320" s="104" t="b">
        <f t="shared" si="771"/>
        <v>0</v>
      </c>
      <c r="AN1320" s="104" t="b">
        <f t="shared" si="772"/>
        <v>1</v>
      </c>
      <c r="AO1320" s="98">
        <f t="shared" si="773"/>
        <v>3.72</v>
      </c>
      <c r="AP1320" s="104">
        <f t="shared" si="774"/>
        <v>4.63</v>
      </c>
      <c r="AQ1320" s="98">
        <f t="shared" si="775"/>
        <v>0.2</v>
      </c>
      <c r="AR1320" s="98">
        <f t="shared" si="776"/>
        <v>0.15384615384615385</v>
      </c>
      <c r="AS1320" s="98">
        <f t="shared" si="777"/>
        <v>7.407407407407407E-2</v>
      </c>
      <c r="AU1320" s="97" t="b">
        <f t="shared" si="778"/>
        <v>1</v>
      </c>
      <c r="AV1320" s="97" t="b">
        <f t="shared" si="779"/>
        <v>1</v>
      </c>
      <c r="AW1320" s="97" t="b">
        <f t="shared" si="785"/>
        <v>0</v>
      </c>
      <c r="AX1320" s="97" t="b">
        <f t="shared" si="786"/>
        <v>0</v>
      </c>
      <c r="AY1320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20" s="97" t="b">
        <f t="shared" si="780"/>
        <v>0</v>
      </c>
      <c r="BA1320" s="97" t="b">
        <f t="shared" si="781"/>
        <v>0</v>
      </c>
      <c r="BB1320" s="97" t="b">
        <f t="shared" si="787"/>
        <v>1</v>
      </c>
      <c r="BC1320" s="97" t="b">
        <f t="shared" si="788"/>
        <v>1</v>
      </c>
      <c r="BD1320" s="97" t="b">
        <f>Petrobras_PETR4___Histórico__InfoMoney_1[[#This Row],[MACD Line]]&lt;0</f>
        <v>0</v>
      </c>
      <c r="BE1320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  <row r="1321" spans="1:57">
      <c r="A1321" s="83">
        <v>42395</v>
      </c>
      <c r="B1321" s="98">
        <v>3.79</v>
      </c>
      <c r="C1321" s="98">
        <v>3.79</v>
      </c>
      <c r="D1321" s="98">
        <v>-4.76</v>
      </c>
      <c r="E1321" s="98">
        <f>Petrobras_PETR4___Histórico__InfoMoney_1[[#This Row],[Var.Dia (%)]]/100</f>
        <v>-4.7599999999999996E-2</v>
      </c>
      <c r="F1321" s="98">
        <v>3.82</v>
      </c>
      <c r="G1321" s="98">
        <v>3.72</v>
      </c>
      <c r="H1321" s="98">
        <v>3.89</v>
      </c>
      <c r="I1321" s="97" t="s">
        <v>1176</v>
      </c>
      <c r="J1321" s="108">
        <v>-2.29E-2</v>
      </c>
      <c r="K1321" s="97" t="str">
        <f ca="1">IF(COUNT($E1321:E$1321)&gt;=22,LINEST(OFFSET(E1321,0,0,22),OFFSET(J1321,0,0,22)),"")</f>
        <v/>
      </c>
      <c r="L1321" s="99">
        <f t="shared" si="754"/>
        <v>1</v>
      </c>
      <c r="M1321" s="99">
        <f t="shared" si="755"/>
        <v>0</v>
      </c>
      <c r="N1321" s="99">
        <f t="shared" si="756"/>
        <v>0</v>
      </c>
      <c r="O1321" s="106">
        <f>((Petrobras_PETR4___Histórico__InfoMoney_1[[#This Row],[Máxima 14]]-Petrobras_PETR4___Histórico__InfoMoney_1[[#This Row],[Fechamento]])/(Petrobras_PETR4___Histórico__InfoMoney_1[[#This Row],[Máxima 14]]-Petrobras_PETR4___Histórico__InfoMoney_1[[#This Row],[Mínima 14]]))*-100%</f>
        <v>-0.58823529411764786</v>
      </c>
      <c r="P1321" s="128">
        <f>IF(Petrobras_PETR4___Histórico__InfoMoney_1[[#This Row],[William %R]]&lt;-0.8,1,0)</f>
        <v>0</v>
      </c>
      <c r="Q1321" s="128">
        <f>IF(Petrobras_PETR4___Histórico__InfoMoney_1[[#This Row],[William %R]]&gt;-0.1,1,0)</f>
        <v>0</v>
      </c>
      <c r="R1321" s="99">
        <f t="shared" si="757"/>
        <v>3.72</v>
      </c>
      <c r="S1321" s="99">
        <f t="shared" si="758"/>
        <v>3.89</v>
      </c>
      <c r="T1321" s="99">
        <f t="shared" si="759"/>
        <v>0.58307692307692316</v>
      </c>
      <c r="U1321" s="99">
        <f t="shared" si="760"/>
        <v>3.79</v>
      </c>
      <c r="V1321" s="99">
        <f t="shared" si="761"/>
        <v>0.58307692307692316</v>
      </c>
      <c r="W1321" s="99">
        <f t="shared" si="762"/>
        <v>0.28074074074074074</v>
      </c>
      <c r="X1321" s="99">
        <f t="shared" si="763"/>
        <v>0.30233618233618242</v>
      </c>
      <c r="Y1321" s="99">
        <f t="shared" si="764"/>
        <v>6.0467236467236486E-2</v>
      </c>
      <c r="Z1321" s="99">
        <f t="shared" si="765"/>
        <v>0.24186894586894594</v>
      </c>
      <c r="AA1321" s="109" t="e">
        <f t="shared" si="753"/>
        <v>#DIV/0!</v>
      </c>
      <c r="AB1321" s="109"/>
      <c r="AC1321" s="99" t="str">
        <f t="shared" si="783"/>
        <v>0</v>
      </c>
      <c r="AD1321" s="95" t="str">
        <f t="shared" si="784"/>
        <v>0</v>
      </c>
      <c r="AE1321" s="95">
        <f t="shared" si="766"/>
        <v>1</v>
      </c>
      <c r="AF1321" s="95">
        <f>IF(Petrobras_PETR4___Histórico__InfoMoney_1[[#This Row],[MACD Line]]&lt;0,1,0)</f>
        <v>0</v>
      </c>
      <c r="AG1321" s="99">
        <f>Petrobras_PETR4___Histórico__InfoMoney_1[[#This Row],[9MME]]/Petrobras_PETR4___Histórico__InfoMoney_1[[#This Row],[20MA]]</f>
        <v>0.15384615384615385</v>
      </c>
      <c r="AH1321" s="95">
        <f t="shared" si="767"/>
        <v>0</v>
      </c>
      <c r="AI1321" s="96">
        <f t="shared" si="768"/>
        <v>0</v>
      </c>
      <c r="AK1321" s="104" t="b">
        <f t="shared" si="769"/>
        <v>0</v>
      </c>
      <c r="AL1321" s="104" t="b">
        <f t="shared" si="770"/>
        <v>0</v>
      </c>
      <c r="AM1321" s="104" t="b">
        <f t="shared" si="771"/>
        <v>0</v>
      </c>
      <c r="AN1321" s="104" t="b">
        <f t="shared" si="772"/>
        <v>1</v>
      </c>
      <c r="AO1321" s="98">
        <f t="shared" si="773"/>
        <v>3.72</v>
      </c>
      <c r="AP1321" s="104">
        <f t="shared" si="774"/>
        <v>4.1900000000000004</v>
      </c>
      <c r="AQ1321" s="98">
        <f t="shared" si="775"/>
        <v>0.2</v>
      </c>
      <c r="AR1321" s="98">
        <f t="shared" si="776"/>
        <v>0.15384615384615385</v>
      </c>
      <c r="AS1321" s="98">
        <f t="shared" si="777"/>
        <v>7.407407407407407E-2</v>
      </c>
      <c r="AU1321" s="97" t="b">
        <f t="shared" si="778"/>
        <v>1</v>
      </c>
      <c r="AV1321" s="97" t="b">
        <f t="shared" si="779"/>
        <v>0</v>
      </c>
      <c r="AW1321" s="97" t="b">
        <f t="shared" si="785"/>
        <v>0</v>
      </c>
      <c r="AX1321" s="97" t="b">
        <f t="shared" si="786"/>
        <v>0</v>
      </c>
      <c r="AY1321" s="97">
        <f>IF(AND(Petrobras_PETR4___Histórico__InfoMoney_1[[#This Row],[Tend.Baixa(Máx d &amp; d-1)]],Petrobras_PETR4___Histórico__InfoMoney_1[[#This Row],[Tend.Baixa(Máx d-1 &amp; d-2)]],Petrobras_PETR4___Histórico__InfoMoney_1[[#This Row],[Tend.Baixa (Hist d &amp; d-1)]],Petrobras_PETR4___Histórico__InfoMoney_1[[#This Row],[Tend.Baixa (Hist d-2 &amp; d-1)]]),1,0)</f>
        <v>0</v>
      </c>
      <c r="AZ1321" s="97" t="b">
        <f t="shared" si="780"/>
        <v>0</v>
      </c>
      <c r="BA1321" s="97" t="b">
        <f t="shared" si="781"/>
        <v>0</v>
      </c>
      <c r="BB1321" s="97" t="b">
        <f t="shared" si="787"/>
        <v>0</v>
      </c>
      <c r="BC1321" s="97" t="b">
        <f t="shared" si="788"/>
        <v>1</v>
      </c>
      <c r="BD1321" s="97" t="b">
        <f>Petrobras_PETR4___Histórico__InfoMoney_1[[#This Row],[MACD Line]]&lt;0</f>
        <v>0</v>
      </c>
      <c r="BE1321" s="97">
        <f>IF(AND(Petrobras_PETR4___Histórico__InfoMoney_1[[#This Row],[Tend.Alta (Min d-2 &gt; min(d-1))2]],Petrobras_PETR4___Histórico__InfoMoney_1[[#This Row],[Tend.Alta (Min d-1 &gt; min(d))]],Petrobras_PETR4___Histórico__InfoMoney_1[[#This Row],[Tend.Alta (Hist d-2 &lt; histd-1)]],Petrobras_PETR4___Histórico__InfoMoney_1[[#This Row],[Tend.Alta (Hist d-1 &lt; histd)2]],Petrobras_PETR4___Histórico__InfoMoney_1[[#This Row],[MACD &lt; 0]],Petrobras_PETR4___Histórico__InfoMoney_1[[#This Row],[Suporte ]]=1),1,0)</f>
        <v>0</v>
      </c>
    </row>
  </sheetData>
  <phoneticPr fontId="36" type="noConversion"/>
  <conditionalFormatting sqref="AI1:AT1 AI2:AJ19 AT2:AT19 L1:AG19 P20:Q1321">
    <cfRule type="expression" dxfId="168" priority="69">
      <formula>$O:$O=1</formula>
    </cfRule>
  </conditionalFormatting>
  <conditionalFormatting sqref="BD63 L1:AG3 AI1:AT1 AI2:AJ19 AT2:AT19 L2:AI1321">
    <cfRule type="containsText" dxfId="167" priority="65" operator="containsText" text="VENDA">
      <formula>NOT(ISERROR(SEARCH("VENDA",L1)))</formula>
    </cfRule>
    <cfRule type="containsText" dxfId="166" priority="66" operator="containsText" text="COMPRA">
      <formula>NOT(ISERROR(SEARCH("COMPRA",L1)))</formula>
    </cfRule>
    <cfRule type="containsText" dxfId="165" priority="67" operator="containsText" text="ALTA">
      <formula>NOT(ISERROR(SEARCH("ALTA",L1)))</formula>
    </cfRule>
    <cfRule type="containsText" dxfId="164" priority="68" operator="containsText" text="BAIXA">
      <formula>NOT(ISERROR(SEARCH("BAIXA",L1)))</formula>
    </cfRule>
  </conditionalFormatting>
  <conditionalFormatting sqref="AQ20:AT20">
    <cfRule type="containsText" dxfId="163" priority="59" operator="containsText" text="VENDA">
      <formula>NOT(ISERROR(SEARCH("VENDA",AQ20)))</formula>
    </cfRule>
    <cfRule type="containsText" dxfId="162" priority="60" operator="containsText" text="COMPRA">
      <formula>NOT(ISERROR(SEARCH("COMPRA",AQ20)))</formula>
    </cfRule>
    <cfRule type="containsText" dxfId="161" priority="61" operator="containsText" text="ALTA">
      <formula>NOT(ISERROR(SEARCH("ALTA",AQ20)))</formula>
    </cfRule>
    <cfRule type="containsText" dxfId="160" priority="62" operator="containsText" text="BAIXA">
      <formula>NOT(ISERROR(SEARCH("BAIXA",AQ20)))</formula>
    </cfRule>
  </conditionalFormatting>
  <conditionalFormatting sqref="AK20:AN20">
    <cfRule type="containsText" dxfId="159" priority="49" operator="containsText" text="VENDA">
      <formula>NOT(ISERROR(SEARCH("VENDA",AK20)))</formula>
    </cfRule>
    <cfRule type="containsText" dxfId="158" priority="50" operator="containsText" text="COMPRA">
      <formula>NOT(ISERROR(SEARCH("COMPRA",AK20)))</formula>
    </cfRule>
    <cfRule type="containsText" dxfId="157" priority="51" operator="containsText" text="ALTA">
      <formula>NOT(ISERROR(SEARCH("ALTA",AK20)))</formula>
    </cfRule>
    <cfRule type="containsText" dxfId="156" priority="52" operator="containsText" text="BAIXA">
      <formula>NOT(ISERROR(SEARCH("BAIXA",AK20)))</formula>
    </cfRule>
  </conditionalFormatting>
  <conditionalFormatting sqref="AE2:AF1321 AH2:AI1321">
    <cfRule type="containsText" dxfId="155" priority="35" operator="containsText" text="Long">
      <formula>NOT(ISERROR(SEARCH("Long",AE2)))</formula>
    </cfRule>
  </conditionalFormatting>
  <conditionalFormatting sqref="BE63">
    <cfRule type="containsText" dxfId="154" priority="13" operator="containsText" text="VENDA">
      <formula>NOT(ISERROR(SEARCH("VENDA",BE63)))</formula>
    </cfRule>
    <cfRule type="containsText" dxfId="153" priority="14" operator="containsText" text="COMPRA">
      <formula>NOT(ISERROR(SEARCH("COMPRA",BE63)))</formula>
    </cfRule>
    <cfRule type="containsText" dxfId="152" priority="15" operator="containsText" text="ALTA">
      <formula>NOT(ISERROR(SEARCH("ALTA",BE63)))</formula>
    </cfRule>
    <cfRule type="containsText" dxfId="151" priority="16" operator="containsText" text="BAIXA">
      <formula>NOT(ISERROR(SEARCH("BAIXA",BE63)))</formula>
    </cfRule>
  </conditionalFormatting>
  <conditionalFormatting sqref="X1:Y1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Y19">
    <cfRule type="colorScale" priority="9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X2:Y1321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:AF132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Y1321">
    <cfRule type="colorScale" priority="10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AQ2:AS19">
    <cfRule type="containsText" dxfId="150" priority="9" operator="containsText" text="VENDA">
      <formula>NOT(ISERROR(SEARCH("VENDA",AQ2)))</formula>
    </cfRule>
    <cfRule type="containsText" dxfId="149" priority="10" operator="containsText" text="COMPRA">
      <formula>NOT(ISERROR(SEARCH("COMPRA",AQ2)))</formula>
    </cfRule>
    <cfRule type="containsText" dxfId="148" priority="11" operator="containsText" text="ALTA">
      <formula>NOT(ISERROR(SEARCH("ALTA",AQ2)))</formula>
    </cfRule>
    <cfRule type="containsText" dxfId="147" priority="12" operator="containsText" text="BAIXA">
      <formula>NOT(ISERROR(SEARCH("BAIXA",AQ2)))</formula>
    </cfRule>
  </conditionalFormatting>
  <conditionalFormatting sqref="AK2:AN19">
    <cfRule type="containsText" dxfId="146" priority="1" operator="containsText" text="VENDA">
      <formula>NOT(ISERROR(SEARCH("VENDA",AK2)))</formula>
    </cfRule>
    <cfRule type="containsText" dxfId="145" priority="2" operator="containsText" text="COMPRA">
      <formula>NOT(ISERROR(SEARCH("COMPRA",AK2)))</formula>
    </cfRule>
    <cfRule type="containsText" dxfId="144" priority="3" operator="containsText" text="ALTA">
      <formula>NOT(ISERROR(SEARCH("ALTA",AK2)))</formula>
    </cfRule>
    <cfRule type="containsText" dxfId="143" priority="4" operator="containsText" text="BAIXA">
      <formula>NOT(ISERROR(SEARCH("BAIXA",AK2)))</formula>
    </cfRule>
  </conditionalFormatting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A4BFF-CBF7-4202-86B5-F0A4587BF0C6}">
  <dimension ref="A1:T54"/>
  <sheetViews>
    <sheetView topLeftCell="N1" workbookViewId="0">
      <selection activeCell="T2" sqref="T2"/>
    </sheetView>
  </sheetViews>
  <sheetFormatPr defaultRowHeight="14.4"/>
  <cols>
    <col min="1" max="1" width="28.109375" bestFit="1" customWidth="1"/>
    <col min="4" max="4" width="22.33203125" customWidth="1"/>
    <col min="5" max="5" width="10.77734375" bestFit="1" customWidth="1"/>
    <col min="8" max="8" width="20.77734375" bestFit="1" customWidth="1"/>
    <col min="9" max="9" width="19.5546875" bestFit="1" customWidth="1"/>
    <col min="12" max="12" width="17.44140625" bestFit="1" customWidth="1"/>
    <col min="13" max="13" width="18.33203125" bestFit="1" customWidth="1"/>
    <col min="14" max="14" width="18.33203125" customWidth="1"/>
    <col min="15" max="15" width="22.109375" bestFit="1" customWidth="1"/>
    <col min="16" max="16" width="20.77734375" bestFit="1" customWidth="1"/>
    <col min="18" max="18" width="24.5546875" bestFit="1" customWidth="1"/>
    <col min="19" max="19" width="23.88671875" bestFit="1" customWidth="1"/>
  </cols>
  <sheetData>
    <row r="1" spans="1:20">
      <c r="A1" s="115" t="s">
        <v>0</v>
      </c>
      <c r="D1" s="116" t="s">
        <v>1177</v>
      </c>
      <c r="E1" t="str">
        <f>"'"&amp;D1&amp;"',"</f>
        <v>'Fechamento',</v>
      </c>
      <c r="F1" t="str">
        <f>_xlfn.CONCAT(E1:E12)</f>
        <v>'Fechamento','Var.Dia (%)','Abertura','Mínimo','Máximo','Volume','IBOVESPA','22D ROLLING BETA ','Suporte ','Resistencia','Hammer','William %R',</v>
      </c>
      <c r="H1" s="116" t="s">
        <v>1177</v>
      </c>
      <c r="I1" t="str">
        <f t="shared" ref="I1:I17" si="0">"'"&amp;H1&amp;"',"</f>
        <v>'Fechamento',</v>
      </c>
      <c r="J1" t="str">
        <f>_xlfn.CONCAT(I1:I19)</f>
        <v>'Fechamento','Var.Dia (%)','Abertura','Mínimo','Máximo','Volume','IBOVESPA','22D ROLLING BETA ','Suporte ','Resistencia','Hammer','Mínima 14','Máxima 14','9MME','20MA','12MME','26MME','Oscilação diária','Volatilidade 5MA',</v>
      </c>
      <c r="L1" s="116" t="s">
        <v>1177</v>
      </c>
      <c r="M1" t="str">
        <f t="shared" ref="M1:M22" si="1">"'"&amp;L1&amp;"',"</f>
        <v>'Fechamento',</v>
      </c>
      <c r="N1" t="str">
        <f>_xlfn.CONCAT(M1:M22)</f>
        <v>'Fechamento','Var.Dia (%)','Abertura','Mínimo','Máximo','Volume','IBOVESPA','22D ROLLING BETA ','Suporte ','Resistencia','Hammer','Mínima 14','Máxima 14','9MME','20MA','12MME','26MME','MACD Line','Signal Line','Histograma','Oscilação diária','Volatilidade 5MA',</v>
      </c>
      <c r="O1" s="116" t="s">
        <v>1177</v>
      </c>
      <c r="P1" t="str">
        <f t="shared" ref="P1:P22" si="2">"'"&amp;O1&amp;"',"</f>
        <v>'Fechamento',</v>
      </c>
      <c r="Q1" t="str">
        <f>_xlfn.CONCAT(P1:P22)</f>
        <v>'Fechamento','Var.Dia (%)','Abertura','Mínimo','Máximo','Volume','IBOVESPA','22D ROLLING BETA ','Suporte ','Resistencia','Hammer','Mínima 14','Máxima 14','9MME','20MA','12MME','26MME','MACD Line','Signal Line','Histograma','Oscilação diária','Volatilidade 5MA',</v>
      </c>
      <c r="R1" s="116" t="s">
        <v>1177</v>
      </c>
      <c r="S1" t="str">
        <f t="shared" ref="S1:S15" si="3">"'"&amp;R1&amp;"',"</f>
        <v>'Fechamento',</v>
      </c>
      <c r="T1" t="str">
        <f>_xlfn.CONCAT(S1:S37)</f>
        <v>'Fechamento','Var.Dia (%)','Abertura','Mínimo','Máximo','Volume','IBOVESPA','22D ROLLING BETA ','Suporte ','Resistencia','Hammer','Mínima 14','Máxima 14','9MME','20MA','12MME','26MME','MACD Line','Signal Line','Histograma','Tend.Baixa(Máx d &amp; d-1)','Tend.Baixa(Máx d-1 &amp; d-2)','Tend.Baixa (Hist d &amp; d-1)','Tend.Baixa (Hist d-2 &amp; d-1)','Tend.Alta (Min d-2 &gt; min(d-1))2','Tend.Alta (Min d-1 &gt; min(d))','Tend.Alta (Hist d-2 &lt; histd-1)','Tend.Alta (Hist d-1 &lt; histd)2','MACD &lt; 0','n-1 negativo','n-2 neg','Min &lt; ab &amp; max','h-l &gt; 2* O-C','Smin(21 pontos)','Rmax(21 pontos)','Oscilação diária','Volatilidade 5MA',</v>
      </c>
    </row>
    <row r="2" spans="1:20">
      <c r="A2" s="116" t="s">
        <v>1177</v>
      </c>
      <c r="D2" s="115" t="s">
        <v>2</v>
      </c>
      <c r="E2" t="str">
        <f t="shared" ref="E2:E12" si="4">"'"&amp;D2&amp;"',"</f>
        <v>'Var.Dia (%)',</v>
      </c>
      <c r="H2" s="115" t="s">
        <v>2</v>
      </c>
      <c r="I2" t="str">
        <f t="shared" si="0"/>
        <v>'Var.Dia (%)',</v>
      </c>
      <c r="L2" s="115" t="s">
        <v>2</v>
      </c>
      <c r="M2" t="str">
        <f t="shared" si="1"/>
        <v>'Var.Dia (%)',</v>
      </c>
      <c r="O2" s="115" t="s">
        <v>2</v>
      </c>
      <c r="P2" t="str">
        <f t="shared" si="2"/>
        <v>'Var.Dia (%)',</v>
      </c>
      <c r="R2" s="115" t="s">
        <v>2</v>
      </c>
      <c r="S2" t="str">
        <f t="shared" si="3"/>
        <v>'Var.Dia (%)',</v>
      </c>
    </row>
    <row r="3" spans="1:20">
      <c r="A3" s="115" t="s">
        <v>2</v>
      </c>
      <c r="D3" s="116" t="s">
        <v>3</v>
      </c>
      <c r="E3" t="str">
        <f t="shared" si="4"/>
        <v>'Abertura',</v>
      </c>
      <c r="H3" s="116" t="s">
        <v>3</v>
      </c>
      <c r="I3" t="str">
        <f t="shared" si="0"/>
        <v>'Abertura',</v>
      </c>
      <c r="L3" s="116" t="s">
        <v>3</v>
      </c>
      <c r="M3" t="str">
        <f t="shared" si="1"/>
        <v>'Abertura',</v>
      </c>
      <c r="O3" s="116" t="s">
        <v>3</v>
      </c>
      <c r="P3" t="str">
        <f t="shared" si="2"/>
        <v>'Abertura',</v>
      </c>
      <c r="R3" s="116" t="s">
        <v>3</v>
      </c>
      <c r="S3" t="str">
        <f t="shared" si="3"/>
        <v>'Abertura',</v>
      </c>
    </row>
    <row r="4" spans="1:20">
      <c r="A4" s="115" t="s">
        <v>1197</v>
      </c>
      <c r="D4" s="115" t="s">
        <v>4</v>
      </c>
      <c r="E4" t="str">
        <f t="shared" si="4"/>
        <v>'Mínimo',</v>
      </c>
      <c r="H4" s="115" t="s">
        <v>4</v>
      </c>
      <c r="I4" t="str">
        <f t="shared" si="0"/>
        <v>'Mínimo',</v>
      </c>
      <c r="L4" s="115" t="s">
        <v>4</v>
      </c>
      <c r="M4" t="str">
        <f t="shared" si="1"/>
        <v>'Mínimo',</v>
      </c>
      <c r="O4" s="115" t="s">
        <v>4</v>
      </c>
      <c r="P4" t="str">
        <f t="shared" si="2"/>
        <v>'Mínimo',</v>
      </c>
      <c r="R4" s="115" t="s">
        <v>4</v>
      </c>
      <c r="S4" t="str">
        <f t="shared" si="3"/>
        <v>'Mínimo',</v>
      </c>
    </row>
    <row r="5" spans="1:20">
      <c r="A5" s="116" t="s">
        <v>3</v>
      </c>
      <c r="D5" s="115" t="s">
        <v>5</v>
      </c>
      <c r="E5" t="str">
        <f t="shared" si="4"/>
        <v>'Máximo',</v>
      </c>
      <c r="H5" s="115" t="s">
        <v>5</v>
      </c>
      <c r="I5" t="str">
        <f t="shared" si="0"/>
        <v>'Máximo',</v>
      </c>
      <c r="L5" s="115" t="s">
        <v>5</v>
      </c>
      <c r="M5" t="str">
        <f t="shared" si="1"/>
        <v>'Máximo',</v>
      </c>
      <c r="O5" s="115" t="s">
        <v>5</v>
      </c>
      <c r="P5" t="str">
        <f t="shared" si="2"/>
        <v>'Máximo',</v>
      </c>
      <c r="R5" s="115" t="s">
        <v>5</v>
      </c>
      <c r="S5" t="str">
        <f t="shared" si="3"/>
        <v>'Máximo',</v>
      </c>
    </row>
    <row r="6" spans="1:20">
      <c r="A6" s="115" t="s">
        <v>4</v>
      </c>
      <c r="D6" s="116" t="s">
        <v>6</v>
      </c>
      <c r="E6" t="str">
        <f t="shared" si="4"/>
        <v>'Volume',</v>
      </c>
      <c r="H6" s="116" t="s">
        <v>6</v>
      </c>
      <c r="I6" t="str">
        <f t="shared" si="0"/>
        <v>'Volume',</v>
      </c>
      <c r="L6" s="116" t="s">
        <v>6</v>
      </c>
      <c r="M6" t="str">
        <f t="shared" si="1"/>
        <v>'Volume',</v>
      </c>
      <c r="O6" s="116" t="s">
        <v>6</v>
      </c>
      <c r="P6" t="str">
        <f t="shared" si="2"/>
        <v>'Volume',</v>
      </c>
      <c r="R6" s="116" t="s">
        <v>6</v>
      </c>
      <c r="S6" t="str">
        <f t="shared" si="3"/>
        <v>'Volume',</v>
      </c>
    </row>
    <row r="7" spans="1:20">
      <c r="A7" s="115" t="s">
        <v>5</v>
      </c>
      <c r="D7" s="116" t="s">
        <v>1195</v>
      </c>
      <c r="E7" t="str">
        <f t="shared" si="4"/>
        <v>'IBOVESPA',</v>
      </c>
      <c r="H7" s="116" t="s">
        <v>1195</v>
      </c>
      <c r="I7" t="str">
        <f t="shared" si="0"/>
        <v>'IBOVESPA',</v>
      </c>
      <c r="L7" s="116" t="s">
        <v>1195</v>
      </c>
      <c r="M7" t="str">
        <f t="shared" si="1"/>
        <v>'IBOVESPA',</v>
      </c>
      <c r="O7" s="116" t="s">
        <v>1195</v>
      </c>
      <c r="P7" t="str">
        <f t="shared" si="2"/>
        <v>'IBOVESPA',</v>
      </c>
      <c r="R7" s="116" t="s">
        <v>1195</v>
      </c>
      <c r="S7" t="str">
        <f t="shared" si="3"/>
        <v>'IBOVESPA',</v>
      </c>
    </row>
    <row r="8" spans="1:20">
      <c r="A8" s="116" t="s">
        <v>6</v>
      </c>
      <c r="D8" s="116" t="s">
        <v>1196</v>
      </c>
      <c r="E8" t="str">
        <f t="shared" si="4"/>
        <v>'22D ROLLING BETA ',</v>
      </c>
      <c r="H8" s="116" t="s">
        <v>1196</v>
      </c>
      <c r="I8" t="str">
        <f t="shared" si="0"/>
        <v>'22D ROLLING BETA ',</v>
      </c>
      <c r="L8" s="116" t="s">
        <v>1196</v>
      </c>
      <c r="M8" t="str">
        <f t="shared" si="1"/>
        <v>'22D ROLLING BETA ',</v>
      </c>
      <c r="O8" s="116" t="s">
        <v>1196</v>
      </c>
      <c r="P8" t="str">
        <f t="shared" si="2"/>
        <v>'22D ROLLING BETA ',</v>
      </c>
      <c r="R8" s="116" t="s">
        <v>1196</v>
      </c>
      <c r="S8" t="str">
        <f t="shared" si="3"/>
        <v>'22D ROLLING BETA ',</v>
      </c>
    </row>
    <row r="9" spans="1:20">
      <c r="A9" s="116" t="s">
        <v>1195</v>
      </c>
      <c r="D9" s="117" t="s">
        <v>403</v>
      </c>
      <c r="E9" t="str">
        <f t="shared" si="4"/>
        <v>'Suporte ',</v>
      </c>
      <c r="H9" s="117" t="s">
        <v>403</v>
      </c>
      <c r="I9" t="str">
        <f t="shared" si="0"/>
        <v>'Suporte ',</v>
      </c>
      <c r="L9" s="117" t="s">
        <v>403</v>
      </c>
      <c r="M9" t="str">
        <f t="shared" si="1"/>
        <v>'Suporte ',</v>
      </c>
      <c r="O9" s="117" t="s">
        <v>403</v>
      </c>
      <c r="P9" t="str">
        <f t="shared" si="2"/>
        <v>'Suporte ',</v>
      </c>
      <c r="R9" s="117" t="s">
        <v>403</v>
      </c>
      <c r="S9" t="str">
        <f t="shared" si="3"/>
        <v>'Suporte ',</v>
      </c>
    </row>
    <row r="10" spans="1:20">
      <c r="A10" s="116" t="s">
        <v>1196</v>
      </c>
      <c r="D10" s="117" t="s">
        <v>404</v>
      </c>
      <c r="E10" t="str">
        <f t="shared" si="4"/>
        <v>'Resistencia',</v>
      </c>
      <c r="H10" s="117" t="s">
        <v>404</v>
      </c>
      <c r="I10" t="str">
        <f t="shared" si="0"/>
        <v>'Resistencia',</v>
      </c>
      <c r="L10" s="117" t="s">
        <v>404</v>
      </c>
      <c r="M10" t="str">
        <f t="shared" si="1"/>
        <v>'Resistencia',</v>
      </c>
      <c r="O10" s="117" t="s">
        <v>404</v>
      </c>
      <c r="P10" t="str">
        <f t="shared" si="2"/>
        <v>'Resistencia',</v>
      </c>
      <c r="R10" s="117" t="s">
        <v>404</v>
      </c>
      <c r="S10" t="str">
        <f t="shared" si="3"/>
        <v>'Resistencia',</v>
      </c>
    </row>
    <row r="11" spans="1:20">
      <c r="A11" s="117" t="s">
        <v>403</v>
      </c>
      <c r="D11" s="117" t="s">
        <v>405</v>
      </c>
      <c r="E11" t="str">
        <f t="shared" si="4"/>
        <v>'Hammer',</v>
      </c>
      <c r="H11" s="117" t="s">
        <v>405</v>
      </c>
      <c r="I11" t="str">
        <f t="shared" si="0"/>
        <v>'Hammer',</v>
      </c>
      <c r="L11" s="117" t="s">
        <v>405</v>
      </c>
      <c r="M11" t="str">
        <f t="shared" si="1"/>
        <v>'Hammer',</v>
      </c>
      <c r="O11" s="117" t="s">
        <v>405</v>
      </c>
      <c r="P11" t="str">
        <f t="shared" si="2"/>
        <v>'Hammer',</v>
      </c>
      <c r="R11" s="117" t="s">
        <v>405</v>
      </c>
      <c r="S11" t="str">
        <f t="shared" si="3"/>
        <v>'Hammer',</v>
      </c>
    </row>
    <row r="12" spans="1:20">
      <c r="A12" s="117" t="s">
        <v>404</v>
      </c>
      <c r="D12" s="118" t="s">
        <v>9</v>
      </c>
      <c r="E12" t="str">
        <f t="shared" si="4"/>
        <v>'William %R',</v>
      </c>
      <c r="H12" s="117" t="s">
        <v>19</v>
      </c>
      <c r="I12" t="str">
        <f t="shared" si="0"/>
        <v>'Mínima 14',</v>
      </c>
      <c r="L12" s="117" t="s">
        <v>19</v>
      </c>
      <c r="M12" t="str">
        <f t="shared" si="1"/>
        <v>'Mínima 14',</v>
      </c>
      <c r="O12" s="117" t="s">
        <v>19</v>
      </c>
      <c r="P12" t="str">
        <f t="shared" si="2"/>
        <v>'Mínima 14',</v>
      </c>
      <c r="R12" s="117" t="s">
        <v>19</v>
      </c>
      <c r="S12" t="str">
        <f t="shared" si="3"/>
        <v>'Mínima 14',</v>
      </c>
    </row>
    <row r="13" spans="1:20">
      <c r="A13" s="117" t="s">
        <v>405</v>
      </c>
      <c r="D13" s="131" t="s">
        <v>1218</v>
      </c>
      <c r="E13" s="130" t="s">
        <v>1219</v>
      </c>
      <c r="F13" s="129" t="s">
        <v>1220</v>
      </c>
      <c r="G13" s="129"/>
      <c r="H13" s="117" t="s">
        <v>20</v>
      </c>
      <c r="I13" t="str">
        <f t="shared" si="0"/>
        <v>'Máxima 14',</v>
      </c>
      <c r="L13" s="117" t="s">
        <v>20</v>
      </c>
      <c r="M13" t="str">
        <f t="shared" si="1"/>
        <v>'Máxima 14',</v>
      </c>
      <c r="O13" s="117" t="s">
        <v>20</v>
      </c>
      <c r="P13" t="str">
        <f t="shared" si="2"/>
        <v>'Máxima 14',</v>
      </c>
      <c r="R13" s="117" t="s">
        <v>20</v>
      </c>
      <c r="S13" t="str">
        <f t="shared" si="3"/>
        <v>'Máxima 14',</v>
      </c>
    </row>
    <row r="14" spans="1:20">
      <c r="A14" s="118" t="s">
        <v>9</v>
      </c>
      <c r="D14" t="str">
        <f>"'"&amp;D13&amp;"','"&amp;E13&amp;"'"</f>
        <v>'Willians Buy','Willians Sell'</v>
      </c>
      <c r="H14" s="117" t="s">
        <v>21</v>
      </c>
      <c r="I14" t="str">
        <f t="shared" si="0"/>
        <v>'9MME',</v>
      </c>
      <c r="L14" s="117" t="s">
        <v>21</v>
      </c>
      <c r="M14" t="str">
        <f t="shared" si="1"/>
        <v>'9MME',</v>
      </c>
      <c r="O14" s="117" t="s">
        <v>21</v>
      </c>
      <c r="P14" t="str">
        <f t="shared" si="2"/>
        <v>'9MME',</v>
      </c>
      <c r="R14" s="117" t="s">
        <v>21</v>
      </c>
      <c r="S14" t="str">
        <f t="shared" si="3"/>
        <v>'9MME',</v>
      </c>
    </row>
    <row r="15" spans="1:20">
      <c r="A15" s="117" t="s">
        <v>19</v>
      </c>
      <c r="H15" s="117" t="s">
        <v>30</v>
      </c>
      <c r="I15" t="str">
        <f t="shared" si="0"/>
        <v>'20MA',</v>
      </c>
      <c r="L15" s="117" t="s">
        <v>30</v>
      </c>
      <c r="M15" t="str">
        <f t="shared" si="1"/>
        <v>'20MA',</v>
      </c>
      <c r="O15" s="117" t="s">
        <v>30</v>
      </c>
      <c r="P15" t="str">
        <f t="shared" si="2"/>
        <v>'20MA',</v>
      </c>
      <c r="R15" s="117" t="s">
        <v>30</v>
      </c>
      <c r="S15" t="str">
        <f t="shared" si="3"/>
        <v>'20MA',</v>
      </c>
    </row>
    <row r="16" spans="1:20">
      <c r="A16" s="117" t="s">
        <v>20</v>
      </c>
      <c r="H16" s="119" t="s">
        <v>22</v>
      </c>
      <c r="I16" t="str">
        <f t="shared" si="0"/>
        <v>'12MME',</v>
      </c>
      <c r="L16" s="119" t="s">
        <v>22</v>
      </c>
      <c r="M16" t="str">
        <f t="shared" si="1"/>
        <v>'12MME',</v>
      </c>
      <c r="O16" s="119" t="s">
        <v>22</v>
      </c>
      <c r="P16" t="str">
        <f t="shared" si="2"/>
        <v>'12MME',</v>
      </c>
      <c r="R16" s="119" t="s">
        <v>22</v>
      </c>
      <c r="S16" t="str">
        <f t="shared" ref="S16:S35" si="5">"'"&amp;R16&amp;"',"</f>
        <v>'12MME',</v>
      </c>
    </row>
    <row r="17" spans="1:19">
      <c r="A17" s="117" t="s">
        <v>21</v>
      </c>
      <c r="H17" s="119" t="s">
        <v>23</v>
      </c>
      <c r="I17" t="str">
        <f t="shared" si="0"/>
        <v>'26MME',</v>
      </c>
      <c r="L17" s="119" t="s">
        <v>23</v>
      </c>
      <c r="M17" t="str">
        <f t="shared" si="1"/>
        <v>'26MME',</v>
      </c>
      <c r="O17" s="119" t="s">
        <v>23</v>
      </c>
      <c r="P17" t="str">
        <f t="shared" si="2"/>
        <v>'26MME',</v>
      </c>
      <c r="R17" s="119" t="s">
        <v>23</v>
      </c>
      <c r="S17" t="str">
        <f t="shared" si="5"/>
        <v>'26MME',</v>
      </c>
    </row>
    <row r="18" spans="1:19">
      <c r="A18" s="117" t="s">
        <v>30</v>
      </c>
      <c r="H18" s="120" t="s">
        <v>31</v>
      </c>
      <c r="I18" t="str">
        <f>"'"&amp;H18&amp;"',"</f>
        <v>'Oscilação diária',</v>
      </c>
      <c r="L18" s="119" t="s">
        <v>27</v>
      </c>
      <c r="M18" t="str">
        <f t="shared" si="1"/>
        <v>'MACD Line',</v>
      </c>
      <c r="O18" s="119" t="s">
        <v>27</v>
      </c>
      <c r="P18" t="str">
        <f t="shared" si="2"/>
        <v>'MACD Line',</v>
      </c>
      <c r="R18" s="119" t="s">
        <v>27</v>
      </c>
      <c r="S18" t="str">
        <f t="shared" si="5"/>
        <v>'MACD Line',</v>
      </c>
    </row>
    <row r="19" spans="1:19">
      <c r="A19" s="119" t="s">
        <v>22</v>
      </c>
      <c r="H19" s="121" t="s">
        <v>32</v>
      </c>
      <c r="I19" t="str">
        <f>"'"&amp;H19&amp;"',"</f>
        <v>'Volatilidade 5MA',</v>
      </c>
      <c r="L19" s="119" t="s">
        <v>26</v>
      </c>
      <c r="M19" t="str">
        <f t="shared" si="1"/>
        <v>'Signal Line',</v>
      </c>
      <c r="O19" s="119" t="s">
        <v>26</v>
      </c>
      <c r="P19" t="str">
        <f t="shared" si="2"/>
        <v>'Signal Line',</v>
      </c>
      <c r="R19" s="119" t="s">
        <v>26</v>
      </c>
      <c r="S19" t="str">
        <f t="shared" si="5"/>
        <v>'Signal Line',</v>
      </c>
    </row>
    <row r="20" spans="1:19">
      <c r="A20" s="119" t="s">
        <v>23</v>
      </c>
      <c r="H20" s="122" t="s">
        <v>1198</v>
      </c>
      <c r="I20" s="122" t="s">
        <v>1199</v>
      </c>
      <c r="J20" s="129" t="s">
        <v>1220</v>
      </c>
      <c r="K20" s="129"/>
      <c r="L20" s="119" t="s">
        <v>24</v>
      </c>
      <c r="M20" t="str">
        <f t="shared" si="1"/>
        <v>'Histograma',</v>
      </c>
      <c r="O20" s="119" t="s">
        <v>24</v>
      </c>
      <c r="P20" t="str">
        <f t="shared" si="2"/>
        <v>'Histograma',</v>
      </c>
      <c r="R20" s="119" t="s">
        <v>24</v>
      </c>
      <c r="S20" t="str">
        <f t="shared" si="5"/>
        <v>'Histograma',</v>
      </c>
    </row>
    <row r="21" spans="1:19">
      <c r="A21" s="119" t="s">
        <v>27</v>
      </c>
      <c r="H21" t="str">
        <f>"'"&amp;H20&amp;"','"&amp;I20&amp;"'"</f>
        <v>'Posição Compra 9MME','Posição Venda 9MME'</v>
      </c>
      <c r="L21" s="120" t="s">
        <v>31</v>
      </c>
      <c r="M21" t="str">
        <f t="shared" si="1"/>
        <v>'Oscilação diária',</v>
      </c>
      <c r="O21" s="120" t="s">
        <v>31</v>
      </c>
      <c r="P21" t="str">
        <f t="shared" si="2"/>
        <v>'Oscilação diária',</v>
      </c>
      <c r="R21" s="115" t="s">
        <v>1179</v>
      </c>
      <c r="S21" t="str">
        <f t="shared" si="5"/>
        <v>'Tend.Baixa(Máx d &amp; d-1)',</v>
      </c>
    </row>
    <row r="22" spans="1:19">
      <c r="A22" s="119" t="s">
        <v>26</v>
      </c>
      <c r="L22" s="121" t="s">
        <v>32</v>
      </c>
      <c r="M22" t="str">
        <f t="shared" si="1"/>
        <v>'Volatilidade 5MA',</v>
      </c>
      <c r="O22" s="121" t="s">
        <v>32</v>
      </c>
      <c r="P22" t="str">
        <f t="shared" si="2"/>
        <v>'Volatilidade 5MA',</v>
      </c>
      <c r="R22" s="115" t="s">
        <v>1180</v>
      </c>
      <c r="S22" t="str">
        <f t="shared" si="5"/>
        <v>'Tend.Baixa(Máx d-1 &amp; d-2)',</v>
      </c>
    </row>
    <row r="23" spans="1:19">
      <c r="A23" s="119" t="s">
        <v>24</v>
      </c>
      <c r="L23" s="123" t="s">
        <v>1193</v>
      </c>
      <c r="M23" s="123" t="s">
        <v>1194</v>
      </c>
      <c r="N23" s="129" t="s">
        <v>1220</v>
      </c>
      <c r="O23" s="124" t="s">
        <v>1192</v>
      </c>
      <c r="P23" s="123" t="s">
        <v>1191</v>
      </c>
      <c r="Q23" s="129" t="s">
        <v>1220</v>
      </c>
      <c r="R23" s="115" t="s">
        <v>1181</v>
      </c>
      <c r="S23" t="str">
        <f t="shared" si="5"/>
        <v>'Tend.Baixa (Hist d &amp; d-1)',</v>
      </c>
    </row>
    <row r="24" spans="1:19">
      <c r="A24" s="120" t="s">
        <v>31</v>
      </c>
      <c r="L24" t="str">
        <f>"'"&amp;L23&amp;"','"&amp;M23&amp;"'"</f>
        <v>'Posição Alta MACD','Posição Baixa MACD'</v>
      </c>
      <c r="O24" t="str">
        <f>"'"&amp;O23&amp;"','"&amp;P23&amp;"'"</f>
        <v>'Sinal de Compra (MACD)','Sinal de Venda (MACD)'</v>
      </c>
      <c r="R24" s="115" t="s">
        <v>1182</v>
      </c>
      <c r="S24" t="str">
        <f t="shared" si="5"/>
        <v>'Tend.Baixa (Hist d-2 &amp; d-1)',</v>
      </c>
    </row>
    <row r="25" spans="1:19">
      <c r="A25" s="121" t="s">
        <v>32</v>
      </c>
      <c r="R25" s="115" t="s">
        <v>1189</v>
      </c>
      <c r="S25" t="str">
        <f t="shared" si="5"/>
        <v>'Tend.Alta (Min d-2 &gt; min(d-1))2',</v>
      </c>
    </row>
    <row r="26" spans="1:19">
      <c r="A26" s="122" t="s">
        <v>1198</v>
      </c>
      <c r="R26" s="115" t="s">
        <v>1183</v>
      </c>
      <c r="S26" t="str">
        <f t="shared" si="5"/>
        <v>'Tend.Alta (Min d-1 &gt; min(d))',</v>
      </c>
    </row>
    <row r="27" spans="1:19">
      <c r="A27" s="122" t="s">
        <v>1199</v>
      </c>
      <c r="R27" s="115" t="s">
        <v>1184</v>
      </c>
      <c r="S27" t="str">
        <f t="shared" si="5"/>
        <v>'Tend.Alta (Hist d-2 &lt; histd-1)',</v>
      </c>
    </row>
    <row r="28" spans="1:19">
      <c r="A28" s="123" t="s">
        <v>1193</v>
      </c>
      <c r="R28" s="115" t="s">
        <v>1185</v>
      </c>
      <c r="S28" t="str">
        <f t="shared" si="5"/>
        <v>'Tend.Alta (Hist d-1 &lt; histd)2',</v>
      </c>
    </row>
    <row r="29" spans="1:19">
      <c r="A29" s="123" t="s">
        <v>1194</v>
      </c>
      <c r="R29" s="115" t="s">
        <v>1190</v>
      </c>
      <c r="S29" t="str">
        <f t="shared" si="5"/>
        <v>'MACD &lt; 0',</v>
      </c>
    </row>
    <row r="30" spans="1:19">
      <c r="A30" s="122" t="s">
        <v>29</v>
      </c>
      <c r="R30" s="122" t="s">
        <v>406</v>
      </c>
      <c r="S30" t="str">
        <f t="shared" si="5"/>
        <v>'n-1 negativo',</v>
      </c>
    </row>
    <row r="31" spans="1:19">
      <c r="A31" s="124" t="s">
        <v>1192</v>
      </c>
      <c r="R31" s="122" t="s">
        <v>407</v>
      </c>
      <c r="S31" t="str">
        <f t="shared" si="5"/>
        <v>'n-2 neg',</v>
      </c>
    </row>
    <row r="32" spans="1:19">
      <c r="A32" s="123" t="s">
        <v>1191</v>
      </c>
      <c r="R32" s="122" t="s">
        <v>408</v>
      </c>
      <c r="S32" t="str">
        <f t="shared" si="5"/>
        <v>'Min &lt; ab &amp; max',</v>
      </c>
    </row>
    <row r="33" spans="1:20">
      <c r="A33" s="125" t="s">
        <v>1178</v>
      </c>
      <c r="R33" s="122" t="s">
        <v>409</v>
      </c>
      <c r="S33" t="str">
        <f t="shared" si="5"/>
        <v>'h-l &gt; 2* O-C',</v>
      </c>
    </row>
    <row r="34" spans="1:20">
      <c r="A34" s="122" t="s">
        <v>406</v>
      </c>
      <c r="R34" s="122" t="s">
        <v>412</v>
      </c>
      <c r="S34" t="str">
        <f t="shared" si="5"/>
        <v>'Smin(21 pontos)',</v>
      </c>
      <c r="T34" s="129" t="s">
        <v>1220</v>
      </c>
    </row>
    <row r="35" spans="1:20">
      <c r="A35" s="122" t="s">
        <v>407</v>
      </c>
      <c r="R35" s="122" t="s">
        <v>413</v>
      </c>
      <c r="S35" t="str">
        <f t="shared" si="5"/>
        <v>'Rmax(21 pontos)',</v>
      </c>
    </row>
    <row r="36" spans="1:20">
      <c r="A36" s="122" t="s">
        <v>408</v>
      </c>
      <c r="R36" s="120" t="s">
        <v>31</v>
      </c>
      <c r="S36" t="str">
        <f t="shared" ref="S36:S37" si="6">"'"&amp;R36&amp;"',"</f>
        <v>'Oscilação diária',</v>
      </c>
    </row>
    <row r="37" spans="1:20">
      <c r="A37" s="122" t="s">
        <v>409</v>
      </c>
      <c r="R37" s="121" t="s">
        <v>32</v>
      </c>
      <c r="S37" t="str">
        <f t="shared" si="6"/>
        <v>'Volatilidade 5MA',</v>
      </c>
    </row>
    <row r="38" spans="1:20">
      <c r="A38" s="122" t="s">
        <v>412</v>
      </c>
      <c r="R38" s="132" t="s">
        <v>1187</v>
      </c>
      <c r="S38" s="127" t="s">
        <v>1188</v>
      </c>
    </row>
    <row r="39" spans="1:20">
      <c r="A39" s="122" t="s">
        <v>413</v>
      </c>
      <c r="R39" t="str">
        <f>"'"&amp;R38&amp;"','"&amp;S38&amp;"'"</f>
        <v>'Tend.Baixa por divergência','Tend. Alta por divergência'</v>
      </c>
    </row>
    <row r="40" spans="1:20">
      <c r="A40" s="122" t="s">
        <v>414</v>
      </c>
    </row>
    <row r="41" spans="1:20">
      <c r="A41" s="122" t="s">
        <v>415</v>
      </c>
    </row>
    <row r="42" spans="1:20">
      <c r="A42" s="122" t="s">
        <v>416</v>
      </c>
    </row>
    <row r="43" spans="1:20">
      <c r="A43" s="126" t="s">
        <v>1186</v>
      </c>
    </row>
    <row r="44" spans="1:20">
      <c r="A44" s="115" t="s">
        <v>1179</v>
      </c>
    </row>
    <row r="45" spans="1:20">
      <c r="A45" s="115" t="s">
        <v>1180</v>
      </c>
    </row>
    <row r="46" spans="1:20">
      <c r="A46" s="115" t="s">
        <v>1181</v>
      </c>
    </row>
    <row r="47" spans="1:20">
      <c r="A47" s="115" t="s">
        <v>1182</v>
      </c>
    </row>
    <row r="48" spans="1:20">
      <c r="A48" s="115" t="s">
        <v>1187</v>
      </c>
    </row>
    <row r="49" spans="1:1">
      <c r="A49" s="115" t="s">
        <v>1189</v>
      </c>
    </row>
    <row r="50" spans="1:1">
      <c r="A50" s="115" t="s">
        <v>1183</v>
      </c>
    </row>
    <row r="51" spans="1:1">
      <c r="A51" s="115" t="s">
        <v>1184</v>
      </c>
    </row>
    <row r="52" spans="1:1">
      <c r="A52" s="115" t="s">
        <v>1185</v>
      </c>
    </row>
    <row r="53" spans="1:1">
      <c r="A53" s="115" t="s">
        <v>1190</v>
      </c>
    </row>
    <row r="54" spans="1:1">
      <c r="A54" s="127" t="s">
        <v>1188</v>
      </c>
    </row>
  </sheetData>
  <conditionalFormatting sqref="H20:I20 P23 A11:A30 A32:A43 D9:D12 H9:H19 L9:L22 L23:M23 O9:O22 D13:E13 R9:R20">
    <cfRule type="expression" dxfId="85" priority="121">
      <formula>$R:$R=1</formula>
    </cfRule>
  </conditionalFormatting>
  <conditionalFormatting sqref="A11:A30 A32:A43 H20:I20 L23:M23 H16:H19">
    <cfRule type="containsText" dxfId="84" priority="117" operator="containsText" text="VENDA">
      <formula>NOT(ISERROR(SEARCH("VENDA",A11)))</formula>
    </cfRule>
    <cfRule type="containsText" dxfId="83" priority="118" operator="containsText" text="COMPRA">
      <formula>NOT(ISERROR(SEARCH("COMPRA",A11)))</formula>
    </cfRule>
    <cfRule type="containsText" dxfId="82" priority="119" operator="containsText" text="ALTA">
      <formula>NOT(ISERROR(SEARCH("ALTA",A11)))</formula>
    </cfRule>
    <cfRule type="containsText" dxfId="81" priority="120" operator="containsText" text="BAIXA">
      <formula>NOT(ISERROR(SEARCH("BAIXA",A11)))</formula>
    </cfRule>
  </conditionalFormatting>
  <conditionalFormatting sqref="A21:A22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1:A22">
    <cfRule type="colorScale" priority="12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D9:D11">
    <cfRule type="containsText" dxfId="80" priority="112" operator="containsText" text="VENDA">
      <formula>NOT(ISERROR(SEARCH("VENDA",D9)))</formula>
    </cfRule>
    <cfRule type="containsText" dxfId="79" priority="113" operator="containsText" text="COMPRA">
      <formula>NOT(ISERROR(SEARCH("COMPRA",D9)))</formula>
    </cfRule>
    <cfRule type="containsText" dxfId="78" priority="114" operator="containsText" text="ALTA">
      <formula>NOT(ISERROR(SEARCH("ALTA",D9)))</formula>
    </cfRule>
    <cfRule type="containsText" dxfId="77" priority="115" operator="containsText" text="BAIXA">
      <formula>NOT(ISERROR(SEARCH("BAIXA",D9)))</formula>
    </cfRule>
  </conditionalFormatting>
  <conditionalFormatting sqref="D13:E13">
    <cfRule type="containsText" dxfId="76" priority="107" operator="containsText" text="VENDA">
      <formula>NOT(ISERROR(SEARCH("VENDA",D13)))</formula>
    </cfRule>
    <cfRule type="containsText" dxfId="75" priority="108" operator="containsText" text="COMPRA">
      <formula>NOT(ISERROR(SEARCH("COMPRA",D13)))</formula>
    </cfRule>
    <cfRule type="containsText" dxfId="74" priority="109" operator="containsText" text="ALTA">
      <formula>NOT(ISERROR(SEARCH("ALTA",D13)))</formula>
    </cfRule>
    <cfRule type="containsText" dxfId="73" priority="110" operator="containsText" text="BAIXA">
      <formula>NOT(ISERROR(SEARCH("BAIXA",D13)))</formula>
    </cfRule>
  </conditionalFormatting>
  <conditionalFormatting sqref="D12">
    <cfRule type="containsText" dxfId="72" priority="102" operator="containsText" text="VENDA">
      <formula>NOT(ISERROR(SEARCH("VENDA",D12)))</formula>
    </cfRule>
    <cfRule type="containsText" dxfId="71" priority="103" operator="containsText" text="COMPRA">
      <formula>NOT(ISERROR(SEARCH("COMPRA",D12)))</formula>
    </cfRule>
    <cfRule type="containsText" dxfId="70" priority="104" operator="containsText" text="ALTA">
      <formula>NOT(ISERROR(SEARCH("ALTA",D12)))</formula>
    </cfRule>
    <cfRule type="containsText" dxfId="69" priority="105" operator="containsText" text="BAIXA">
      <formula>NOT(ISERROR(SEARCH("BAIXA",D12)))</formula>
    </cfRule>
  </conditionalFormatting>
  <conditionalFormatting sqref="H9:H11">
    <cfRule type="containsText" dxfId="68" priority="97" operator="containsText" text="VENDA">
      <formula>NOT(ISERROR(SEARCH("VENDA",H9)))</formula>
    </cfRule>
    <cfRule type="containsText" dxfId="67" priority="98" operator="containsText" text="COMPRA">
      <formula>NOT(ISERROR(SEARCH("COMPRA",H9)))</formula>
    </cfRule>
    <cfRule type="containsText" dxfId="66" priority="99" operator="containsText" text="ALTA">
      <formula>NOT(ISERROR(SEARCH("ALTA",H9)))</formula>
    </cfRule>
    <cfRule type="containsText" dxfId="65" priority="100" operator="containsText" text="BAIXA">
      <formula>NOT(ISERROR(SEARCH("BAIXA",H9)))</formula>
    </cfRule>
  </conditionalFormatting>
  <conditionalFormatting sqref="H12:H15">
    <cfRule type="containsText" dxfId="64" priority="92" operator="containsText" text="VENDA">
      <formula>NOT(ISERROR(SEARCH("VENDA",H12)))</formula>
    </cfRule>
    <cfRule type="containsText" dxfId="63" priority="93" operator="containsText" text="COMPRA">
      <formula>NOT(ISERROR(SEARCH("COMPRA",H12)))</formula>
    </cfRule>
    <cfRule type="containsText" dxfId="62" priority="94" operator="containsText" text="ALTA">
      <formula>NOT(ISERROR(SEARCH("ALTA",H12)))</formula>
    </cfRule>
    <cfRule type="containsText" dxfId="61" priority="95" operator="containsText" text="BAIXA">
      <formula>NOT(ISERROR(SEARCH("BAIXA",H12)))</formula>
    </cfRule>
  </conditionalFormatting>
  <conditionalFormatting sqref="L9:L11">
    <cfRule type="containsText" dxfId="60" priority="75" operator="containsText" text="VENDA">
      <formula>NOT(ISERROR(SEARCH("VENDA",L9)))</formula>
    </cfRule>
    <cfRule type="containsText" dxfId="59" priority="76" operator="containsText" text="COMPRA">
      <formula>NOT(ISERROR(SEARCH("COMPRA",L9)))</formula>
    </cfRule>
    <cfRule type="containsText" dxfId="58" priority="77" operator="containsText" text="ALTA">
      <formula>NOT(ISERROR(SEARCH("ALTA",L9)))</formula>
    </cfRule>
    <cfRule type="containsText" dxfId="57" priority="78" operator="containsText" text="BAIXA">
      <formula>NOT(ISERROR(SEARCH("BAIXA",L9)))</formula>
    </cfRule>
  </conditionalFormatting>
  <conditionalFormatting sqref="L12:L15">
    <cfRule type="containsText" dxfId="56" priority="71" operator="containsText" text="VENDA">
      <formula>NOT(ISERROR(SEARCH("VENDA",L12)))</formula>
    </cfRule>
    <cfRule type="containsText" dxfId="55" priority="72" operator="containsText" text="COMPRA">
      <formula>NOT(ISERROR(SEARCH("COMPRA",L12)))</formula>
    </cfRule>
    <cfRule type="containsText" dxfId="54" priority="73" operator="containsText" text="ALTA">
      <formula>NOT(ISERROR(SEARCH("ALTA",L12)))</formula>
    </cfRule>
    <cfRule type="containsText" dxfId="53" priority="74" operator="containsText" text="BAIXA">
      <formula>NOT(ISERROR(SEARCH("BAIXA",L12)))</formula>
    </cfRule>
  </conditionalFormatting>
  <conditionalFormatting sqref="L16:L22">
    <cfRule type="containsText" dxfId="52" priority="65" operator="containsText" text="VENDA">
      <formula>NOT(ISERROR(SEARCH("VENDA",L16)))</formula>
    </cfRule>
    <cfRule type="containsText" dxfId="51" priority="66" operator="containsText" text="COMPRA">
      <formula>NOT(ISERROR(SEARCH("COMPRA",L16)))</formula>
    </cfRule>
    <cfRule type="containsText" dxfId="50" priority="67" operator="containsText" text="ALTA">
      <formula>NOT(ISERROR(SEARCH("ALTA",L16)))</formula>
    </cfRule>
    <cfRule type="containsText" dxfId="49" priority="68" operator="containsText" text="BAIXA">
      <formula>NOT(ISERROR(SEARCH("BAIXA",L16)))</formula>
    </cfRule>
  </conditionalFormatting>
  <conditionalFormatting sqref="L18:L1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:L19">
    <cfRule type="colorScale" priority="70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P23">
    <cfRule type="containsText" dxfId="48" priority="55" operator="containsText" text="VENDA">
      <formula>NOT(ISERROR(SEARCH("VENDA",P23)))</formula>
    </cfRule>
    <cfRule type="containsText" dxfId="47" priority="56" operator="containsText" text="COMPRA">
      <formula>NOT(ISERROR(SEARCH("COMPRA",P23)))</formula>
    </cfRule>
    <cfRule type="containsText" dxfId="46" priority="57" operator="containsText" text="ALTA">
      <formula>NOT(ISERROR(SEARCH("ALTA",P23)))</formula>
    </cfRule>
    <cfRule type="containsText" dxfId="45" priority="58" operator="containsText" text="BAIXA">
      <formula>NOT(ISERROR(SEARCH("BAIXA",P23)))</formula>
    </cfRule>
  </conditionalFormatting>
  <conditionalFormatting sqref="O9:O11">
    <cfRule type="containsText" dxfId="44" priority="50" operator="containsText" text="VENDA">
      <formula>NOT(ISERROR(SEARCH("VENDA",O9)))</formula>
    </cfRule>
    <cfRule type="containsText" dxfId="43" priority="51" operator="containsText" text="COMPRA">
      <formula>NOT(ISERROR(SEARCH("COMPRA",O9)))</formula>
    </cfRule>
    <cfRule type="containsText" dxfId="42" priority="52" operator="containsText" text="ALTA">
      <formula>NOT(ISERROR(SEARCH("ALTA",O9)))</formula>
    </cfRule>
    <cfRule type="containsText" dxfId="41" priority="53" operator="containsText" text="BAIXA">
      <formula>NOT(ISERROR(SEARCH("BAIXA",O9)))</formula>
    </cfRule>
  </conditionalFormatting>
  <conditionalFormatting sqref="O12:O15">
    <cfRule type="containsText" dxfId="40" priority="46" operator="containsText" text="VENDA">
      <formula>NOT(ISERROR(SEARCH("VENDA",O12)))</formula>
    </cfRule>
    <cfRule type="containsText" dxfId="39" priority="47" operator="containsText" text="COMPRA">
      <formula>NOT(ISERROR(SEARCH("COMPRA",O12)))</formula>
    </cfRule>
    <cfRule type="containsText" dxfId="38" priority="48" operator="containsText" text="ALTA">
      <formula>NOT(ISERROR(SEARCH("ALTA",O12)))</formula>
    </cfRule>
    <cfRule type="containsText" dxfId="37" priority="49" operator="containsText" text="BAIXA">
      <formula>NOT(ISERROR(SEARCH("BAIXA",O12)))</formula>
    </cfRule>
  </conditionalFormatting>
  <conditionalFormatting sqref="O16:O22">
    <cfRule type="containsText" dxfId="36" priority="40" operator="containsText" text="VENDA">
      <formula>NOT(ISERROR(SEARCH("VENDA",O16)))</formula>
    </cfRule>
    <cfRule type="containsText" dxfId="35" priority="41" operator="containsText" text="COMPRA">
      <formula>NOT(ISERROR(SEARCH("COMPRA",O16)))</formula>
    </cfRule>
    <cfRule type="containsText" dxfId="34" priority="42" operator="containsText" text="ALTA">
      <formula>NOT(ISERROR(SEARCH("ALTA",O16)))</formula>
    </cfRule>
    <cfRule type="containsText" dxfId="33" priority="43" operator="containsText" text="BAIXA">
      <formula>NOT(ISERROR(SEARCH("BAIXA",O16)))</formula>
    </cfRule>
  </conditionalFormatting>
  <conditionalFormatting sqref="O18:O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8:O19">
    <cfRule type="colorScale" priority="4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R30:R35">
    <cfRule type="containsText" dxfId="32" priority="35" operator="containsText" text="VENDA">
      <formula>NOT(ISERROR(SEARCH("VENDA",R30)))</formula>
    </cfRule>
    <cfRule type="containsText" dxfId="31" priority="36" operator="containsText" text="COMPRA">
      <formula>NOT(ISERROR(SEARCH("COMPRA",R30)))</formula>
    </cfRule>
    <cfRule type="containsText" dxfId="30" priority="37" operator="containsText" text="ALTA">
      <formula>NOT(ISERROR(SEARCH("ALTA",R30)))</formula>
    </cfRule>
    <cfRule type="containsText" dxfId="29" priority="38" operator="containsText" text="BAIXA">
      <formula>NOT(ISERROR(SEARCH("BAIXA",R30)))</formula>
    </cfRule>
  </conditionalFormatting>
  <conditionalFormatting sqref="R12:R13">
    <cfRule type="containsText" dxfId="28" priority="26" operator="containsText" text="VENDA">
      <formula>NOT(ISERROR(SEARCH("VENDA",R12)))</formula>
    </cfRule>
    <cfRule type="containsText" dxfId="27" priority="27" operator="containsText" text="COMPRA">
      <formula>NOT(ISERROR(SEARCH("COMPRA",R12)))</formula>
    </cfRule>
    <cfRule type="containsText" dxfId="26" priority="28" operator="containsText" text="ALTA">
      <formula>NOT(ISERROR(SEARCH("ALTA",R12)))</formula>
    </cfRule>
    <cfRule type="containsText" dxfId="25" priority="29" operator="containsText" text="BAIXA">
      <formula>NOT(ISERROR(SEARCH("BAIXA",R12)))</formula>
    </cfRule>
  </conditionalFormatting>
  <conditionalFormatting sqref="R9:R11">
    <cfRule type="containsText" dxfId="24" priority="30" operator="containsText" text="VENDA">
      <formula>NOT(ISERROR(SEARCH("VENDA",R9)))</formula>
    </cfRule>
    <cfRule type="containsText" dxfId="23" priority="31" operator="containsText" text="COMPRA">
      <formula>NOT(ISERROR(SEARCH("COMPRA",R9)))</formula>
    </cfRule>
    <cfRule type="containsText" dxfId="22" priority="32" operator="containsText" text="ALTA">
      <formula>NOT(ISERROR(SEARCH("ALTA",R9)))</formula>
    </cfRule>
    <cfRule type="containsText" dxfId="21" priority="33" operator="containsText" text="BAIXA">
      <formula>NOT(ISERROR(SEARCH("BAIXA",R9)))</formula>
    </cfRule>
  </conditionalFormatting>
  <conditionalFormatting sqref="R16:R20">
    <cfRule type="containsText" dxfId="20" priority="19" operator="containsText" text="VENDA">
      <formula>NOT(ISERROR(SEARCH("VENDA",R16)))</formula>
    </cfRule>
    <cfRule type="containsText" dxfId="19" priority="20" operator="containsText" text="COMPRA">
      <formula>NOT(ISERROR(SEARCH("COMPRA",R16)))</formula>
    </cfRule>
    <cfRule type="containsText" dxfId="18" priority="21" operator="containsText" text="ALTA">
      <formula>NOT(ISERROR(SEARCH("ALTA",R16)))</formula>
    </cfRule>
    <cfRule type="containsText" dxfId="17" priority="22" operator="containsText" text="BAIXA">
      <formula>NOT(ISERROR(SEARCH("BAIXA",R16)))</formula>
    </cfRule>
  </conditionalFormatting>
  <conditionalFormatting sqref="R18:R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8:R19">
    <cfRule type="colorScale" priority="24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E13">
    <cfRule type="containsText" dxfId="16" priority="15" operator="containsText" text="VENDA">
      <formula>NOT(ISERROR(SEARCH("VENDA",E13)))</formula>
    </cfRule>
    <cfRule type="containsText" dxfId="15" priority="16" operator="containsText" text="COMPRA">
      <formula>NOT(ISERROR(SEARCH("COMPRA",E13)))</formula>
    </cfRule>
    <cfRule type="containsText" dxfId="14" priority="17" operator="containsText" text="ALTA">
      <formula>NOT(ISERROR(SEARCH("ALTA",E13)))</formula>
    </cfRule>
    <cfRule type="containsText" dxfId="13" priority="18" operator="containsText" text="BAIXA">
      <formula>NOT(ISERROR(SEARCH("BAIXA",E13)))</formula>
    </cfRule>
  </conditionalFormatting>
  <conditionalFormatting sqref="D13">
    <cfRule type="containsText" dxfId="12" priority="11" operator="containsText" text="VENDA">
      <formula>NOT(ISERROR(SEARCH("VENDA",D13)))</formula>
    </cfRule>
    <cfRule type="containsText" dxfId="11" priority="12" operator="containsText" text="COMPRA">
      <formula>NOT(ISERROR(SEARCH("COMPRA",D13)))</formula>
    </cfRule>
    <cfRule type="containsText" dxfId="10" priority="13" operator="containsText" text="ALTA">
      <formula>NOT(ISERROR(SEARCH("ALTA",D13)))</formula>
    </cfRule>
    <cfRule type="containsText" dxfId="9" priority="14" operator="containsText" text="BAIXA">
      <formula>NOT(ISERROR(SEARCH("BAIXA",D13)))</formula>
    </cfRule>
  </conditionalFormatting>
  <conditionalFormatting sqref="R14:R15">
    <cfRule type="containsText" dxfId="8" priority="6" operator="containsText" text="VENDA">
      <formula>NOT(ISERROR(SEARCH("VENDA",R14)))</formula>
    </cfRule>
    <cfRule type="containsText" dxfId="7" priority="7" operator="containsText" text="COMPRA">
      <formula>NOT(ISERROR(SEARCH("COMPRA",R14)))</formula>
    </cfRule>
    <cfRule type="containsText" dxfId="6" priority="8" operator="containsText" text="ALTA">
      <formula>NOT(ISERROR(SEARCH("ALTA",R14)))</formula>
    </cfRule>
    <cfRule type="containsText" dxfId="5" priority="9" operator="containsText" text="BAIXA">
      <formula>NOT(ISERROR(SEARCH("BAIXA",R14)))</formula>
    </cfRule>
  </conditionalFormatting>
  <conditionalFormatting sqref="R36:R37">
    <cfRule type="expression" dxfId="4" priority="5">
      <formula>$R:$R=1</formula>
    </cfRule>
  </conditionalFormatting>
  <conditionalFormatting sqref="R36:R37">
    <cfRule type="containsText" dxfId="3" priority="1" operator="containsText" text="VENDA">
      <formula>NOT(ISERROR(SEARCH("VENDA",R36)))</formula>
    </cfRule>
    <cfRule type="containsText" dxfId="2" priority="2" operator="containsText" text="COMPRA">
      <formula>NOT(ISERROR(SEARCH("COMPRA",R36)))</formula>
    </cfRule>
    <cfRule type="containsText" dxfId="1" priority="3" operator="containsText" text="ALTA">
      <formula>NOT(ISERROR(SEARCH("ALTA",R36)))</formula>
    </cfRule>
    <cfRule type="containsText" dxfId="0" priority="4" operator="containsText" text="BAIXA">
      <formula>NOT(ISERROR(SEARCH("BAIXA",R36)))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EF7136-31EE-4389-A937-21F3FB848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Historico_PETR4</vt:lpstr>
      <vt:lpstr>Planilha1</vt:lpstr>
      <vt:lpstr>Plan1</vt:lpstr>
      <vt:lpstr>Tendencias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Download</dc:title>
  <dc:creator>Evandro Barros</dc:creator>
  <cp:lastModifiedBy>' Pehls .</cp:lastModifiedBy>
  <dcterms:created xsi:type="dcterms:W3CDTF">2018-02-04T01:47:40Z</dcterms:created>
  <dcterms:modified xsi:type="dcterms:W3CDTF">2021-06-06T21:41:07Z</dcterms:modified>
</cp:coreProperties>
</file>